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20798AED-647D-44F3-AD4F-26B15E44E1D3}" xr6:coauthVersionLast="46" xr6:coauthVersionMax="46" xr10:uidLastSave="{00000000-0000-0000-0000-000000000000}"/>
  <bookViews>
    <workbookView xWindow="-108" yWindow="-108" windowWidth="30936" windowHeight="16896" tabRatio="701" activeTab="9" xr2:uid="{00000000-000D-0000-FFFF-FFFF00000000}"/>
  </bookViews>
  <sheets>
    <sheet name="Ingredients" sheetId="1" r:id="rId1"/>
    <sheet name="Crafting recipes" sheetId="9" r:id="rId2"/>
    <sheet name="Crops" sheetId="5" r:id="rId3"/>
    <sheet name="PH base foods" sheetId="2" r:id="rId4"/>
    <sheet name="Banned items" sheetId="8" r:id="rId5"/>
    <sheet name="Vanila foods" sheetId="10" r:id="rId6"/>
    <sheet name="PH complex foods" sheetId="3" r:id="rId7"/>
    <sheet name="PH foods expanded" sheetId="7" r:id="rId8"/>
    <sheet name="PH Itemnames" sheetId="6" r:id="rId9"/>
    <sheet name="Config" sheetId="11" r:id="rId10"/>
    <sheet name="Compat Caffeine" sheetId="12" r:id="rId11"/>
    <sheet name="Tables" sheetId="4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7" i="8" l="1"/>
  <c r="D116" i="8"/>
  <c r="H116" i="8"/>
  <c r="D40" i="8"/>
  <c r="C40" i="8"/>
  <c r="H40" i="8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91" i="9"/>
  <c r="Y192" i="9"/>
  <c r="Y193" i="9"/>
  <c r="Y194" i="9"/>
  <c r="Y195" i="9"/>
  <c r="Y196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89" i="9"/>
  <c r="Y290" i="9"/>
  <c r="Y3" i="9"/>
  <c r="D115" i="8"/>
  <c r="C115" i="8"/>
  <c r="H115" i="8" s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3" i="9"/>
  <c r="DE111" i="3"/>
  <c r="DE212" i="3"/>
  <c r="DE213" i="3"/>
  <c r="DE312" i="3"/>
  <c r="DE689" i="3"/>
  <c r="DE4" i="3"/>
  <c r="DE5" i="3"/>
  <c r="DE7" i="3"/>
  <c r="DE9" i="3"/>
  <c r="DE3" i="3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3" i="9"/>
  <c r="H113" i="8"/>
  <c r="H114" i="8"/>
  <c r="C113" i="8"/>
  <c r="D113" i="8" s="1"/>
  <c r="H109" i="8"/>
  <c r="C109" i="8"/>
  <c r="D109" i="8" s="1"/>
  <c r="C110" i="8"/>
  <c r="D110" i="8" s="1"/>
  <c r="C111" i="8"/>
  <c r="D111" i="8" s="1"/>
  <c r="C112" i="8"/>
  <c r="D112" i="8" s="1"/>
  <c r="C114" i="8"/>
  <c r="D114" i="8" s="1"/>
  <c r="C104" i="8"/>
  <c r="D104" i="8" s="1"/>
  <c r="C105" i="8"/>
  <c r="D105" i="8" s="1"/>
  <c r="C106" i="8"/>
  <c r="H106" i="8" s="1"/>
  <c r="C107" i="8"/>
  <c r="D107" i="8" s="1"/>
  <c r="C108" i="8"/>
  <c r="H108" i="8" s="1"/>
  <c r="H94" i="8"/>
  <c r="H97" i="8"/>
  <c r="D93" i="8"/>
  <c r="C93" i="8"/>
  <c r="H93" i="8" s="1"/>
  <c r="C94" i="8"/>
  <c r="C95" i="8"/>
  <c r="D95" i="8" s="1"/>
  <c r="C96" i="8"/>
  <c r="D96" i="8" s="1"/>
  <c r="C97" i="8"/>
  <c r="D97" i="8" s="1"/>
  <c r="C98" i="8"/>
  <c r="D98" i="8" s="1"/>
  <c r="C99" i="8"/>
  <c r="D99" i="8" s="1"/>
  <c r="C100" i="8"/>
  <c r="H100" i="8" s="1"/>
  <c r="C101" i="8"/>
  <c r="D101" i="8" s="1"/>
  <c r="C102" i="8"/>
  <c r="D102" i="8" s="1"/>
  <c r="C103" i="8"/>
  <c r="D103" i="8" s="1"/>
  <c r="V185" i="1"/>
  <c r="U185" i="1"/>
  <c r="J9" i="9"/>
  <c r="U178" i="1"/>
  <c r="C41" i="8"/>
  <c r="D41" i="8" s="1"/>
  <c r="M4" i="10"/>
  <c r="M5" i="10"/>
  <c r="M3" i="10"/>
  <c r="C62" i="8"/>
  <c r="F62" i="8" s="1"/>
  <c r="C39" i="8"/>
  <c r="H39" i="8" s="1"/>
  <c r="C38" i="8"/>
  <c r="H38" i="8" s="1"/>
  <c r="C37" i="8"/>
  <c r="C36" i="8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8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F85" i="8" s="1"/>
  <c r="C86" i="8"/>
  <c r="F86" i="8" s="1"/>
  <c r="C87" i="8"/>
  <c r="D87" i="8" s="1"/>
  <c r="C88" i="8"/>
  <c r="D88" i="8" s="1"/>
  <c r="C89" i="8"/>
  <c r="D89" i="8" s="1"/>
  <c r="C90" i="8"/>
  <c r="F90" i="8" s="1"/>
  <c r="C78" i="8"/>
  <c r="F78" i="8" s="1"/>
  <c r="C66" i="8"/>
  <c r="D66" i="8" s="1"/>
  <c r="C67" i="8"/>
  <c r="D67" i="8" s="1"/>
  <c r="C68" i="8"/>
  <c r="D68" i="8" s="1"/>
  <c r="C69" i="8"/>
  <c r="D69" i="8" s="1"/>
  <c r="C70" i="8"/>
  <c r="F70" i="8" s="1"/>
  <c r="C71" i="8"/>
  <c r="F71" i="8" s="1"/>
  <c r="C72" i="8"/>
  <c r="F72" i="8" s="1"/>
  <c r="C73" i="8"/>
  <c r="F73" i="8" s="1"/>
  <c r="C74" i="8"/>
  <c r="F74" i="8" s="1"/>
  <c r="C75" i="8"/>
  <c r="F75" i="8" s="1"/>
  <c r="C76" i="8"/>
  <c r="F76" i="8" s="1"/>
  <c r="C77" i="8"/>
  <c r="D77" i="8" s="1"/>
  <c r="C65" i="8"/>
  <c r="D65" i="8" s="1"/>
  <c r="M180" i="1"/>
  <c r="J4" i="9"/>
  <c r="K4" i="9" s="1"/>
  <c r="J5" i="9"/>
  <c r="K5" i="9" s="1"/>
  <c r="J6" i="9"/>
  <c r="K6" i="9" s="1"/>
  <c r="J7" i="9"/>
  <c r="K7" i="9" s="1"/>
  <c r="J8" i="9"/>
  <c r="K8" i="9" s="1"/>
  <c r="J3" i="9"/>
  <c r="K3" i="9" s="1"/>
  <c r="F45" i="8"/>
  <c r="F51" i="8"/>
  <c r="C53" i="8"/>
  <c r="F53" i="8" s="1"/>
  <c r="C54" i="8"/>
  <c r="F54" i="8" s="1"/>
  <c r="C55" i="8"/>
  <c r="F55" i="8" s="1"/>
  <c r="C56" i="8"/>
  <c r="F56" i="8" s="1"/>
  <c r="C57" i="8"/>
  <c r="F57" i="8" s="1"/>
  <c r="C58" i="8"/>
  <c r="F58" i="8" s="1"/>
  <c r="C59" i="8"/>
  <c r="F59" i="8" s="1"/>
  <c r="C60" i="8"/>
  <c r="F60" i="8" s="1"/>
  <c r="C61" i="8"/>
  <c r="F61" i="8" s="1"/>
  <c r="C52" i="8"/>
  <c r="F52" i="8" s="1"/>
  <c r="C47" i="8"/>
  <c r="F47" i="8" s="1"/>
  <c r="C48" i="8"/>
  <c r="F48" i="8" s="1"/>
  <c r="C49" i="8"/>
  <c r="F49" i="8" s="1"/>
  <c r="C50" i="8"/>
  <c r="F50" i="8" s="1"/>
  <c r="C46" i="8"/>
  <c r="F46" i="8" s="1"/>
  <c r="C44" i="8"/>
  <c r="F44" i="8" s="1"/>
  <c r="C27" i="8"/>
  <c r="D27" i="8" s="1"/>
  <c r="C28" i="8"/>
  <c r="F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F34" i="8" s="1"/>
  <c r="C35" i="8"/>
  <c r="F35" i="8" s="1"/>
  <c r="C26" i="8"/>
  <c r="F26" i="8" s="1"/>
  <c r="C25" i="8"/>
  <c r="F25" i="8" s="1"/>
  <c r="C24" i="8"/>
  <c r="F24" i="8" s="1"/>
  <c r="C23" i="8"/>
  <c r="H23" i="8" s="1"/>
  <c r="C22" i="8"/>
  <c r="F22" i="8" s="1"/>
  <c r="C21" i="8"/>
  <c r="H21" i="8" s="1"/>
  <c r="C20" i="8"/>
  <c r="H20" i="8" s="1"/>
  <c r="C19" i="8"/>
  <c r="H19" i="8" s="1"/>
  <c r="C18" i="8"/>
  <c r="H18" i="8" s="1"/>
  <c r="C17" i="8"/>
  <c r="C16" i="8"/>
  <c r="D16" i="8" s="1"/>
  <c r="C14" i="8"/>
  <c r="D14" i="8" s="1"/>
  <c r="C15" i="8"/>
  <c r="D15" i="8" s="1"/>
  <c r="C7" i="8"/>
  <c r="D7" i="8" s="1"/>
  <c r="C6" i="8"/>
  <c r="D6" i="8" s="1"/>
  <c r="C4" i="8"/>
  <c r="D4" i="8" s="1"/>
  <c r="C5" i="8"/>
  <c r="D5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F13" i="8" s="1"/>
  <c r="K176" i="1"/>
  <c r="A176" i="1" s="1"/>
  <c r="A166" i="1"/>
  <c r="A167" i="1"/>
  <c r="A168" i="1"/>
  <c r="A169" i="1"/>
  <c r="A170" i="1"/>
  <c r="A171" i="1"/>
  <c r="A172" i="1"/>
  <c r="A173" i="1"/>
  <c r="A174" i="1"/>
  <c r="A175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O725" i="3" s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65" i="1"/>
  <c r="W122" i="1"/>
  <c r="W123" i="1"/>
  <c r="W124" i="1"/>
  <c r="W125" i="1"/>
  <c r="W126" i="1"/>
  <c r="W127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21" i="1"/>
  <c r="Y58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3" i="8"/>
  <c r="D3" i="8" s="1"/>
  <c r="U30" i="1"/>
  <c r="V30" i="1"/>
  <c r="V31" i="1"/>
  <c r="V32" i="1"/>
  <c r="V33" i="1"/>
  <c r="V34" i="1"/>
  <c r="V35" i="1"/>
  <c r="U31" i="1"/>
  <c r="U32" i="1"/>
  <c r="U33" i="1"/>
  <c r="U34" i="1"/>
  <c r="U35" i="1"/>
  <c r="V121" i="1"/>
  <c r="G4" i="2"/>
  <c r="G5" i="2"/>
  <c r="G6" i="2"/>
  <c r="G7" i="2"/>
  <c r="G9" i="2"/>
  <c r="G10" i="2"/>
  <c r="G11" i="2"/>
  <c r="G12" i="2"/>
  <c r="G13" i="2"/>
  <c r="G15" i="2"/>
  <c r="G16" i="2"/>
  <c r="G18" i="2"/>
  <c r="G19" i="2"/>
  <c r="G20" i="2"/>
  <c r="G21" i="2"/>
  <c r="G22" i="2"/>
  <c r="G23" i="2"/>
  <c r="G24" i="2"/>
  <c r="G26" i="2"/>
  <c r="G27" i="2"/>
  <c r="G28" i="2"/>
  <c r="G29" i="2"/>
  <c r="G3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3" i="2"/>
  <c r="K3" i="2" s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W30" i="1"/>
  <c r="W32" i="1"/>
  <c r="W33" i="1"/>
  <c r="W34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V3" i="1"/>
  <c r="W3" i="1"/>
  <c r="U3" i="1"/>
  <c r="V161" i="1"/>
  <c r="V162" i="1"/>
  <c r="V163" i="1"/>
  <c r="V160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22" i="1"/>
  <c r="C81" i="7"/>
  <c r="Q81" i="7" s="1"/>
  <c r="C82" i="7"/>
  <c r="Q82" i="7" s="1"/>
  <c r="C83" i="7"/>
  <c r="Q83" i="7" s="1"/>
  <c r="C84" i="7"/>
  <c r="Q84" i="7" s="1"/>
  <c r="C85" i="7"/>
  <c r="Q85" i="7" s="1"/>
  <c r="C86" i="7"/>
  <c r="Q86" i="7" s="1"/>
  <c r="C80" i="7"/>
  <c r="D80" i="7" s="1"/>
  <c r="C79" i="7"/>
  <c r="Q79" i="7" s="1"/>
  <c r="C350" i="3"/>
  <c r="C76" i="7"/>
  <c r="Q76" i="7" s="1"/>
  <c r="C77" i="7"/>
  <c r="Q77" i="7" s="1"/>
  <c r="C78" i="7"/>
  <c r="Q78" i="7" s="1"/>
  <c r="C75" i="7"/>
  <c r="Q75" i="7" s="1"/>
  <c r="DB111" i="3"/>
  <c r="DB212" i="3"/>
  <c r="DB213" i="3"/>
  <c r="DB312" i="3"/>
  <c r="DB689" i="3"/>
  <c r="DB4" i="3"/>
  <c r="DB5" i="3"/>
  <c r="DB7" i="3"/>
  <c r="DB9" i="3"/>
  <c r="DB3" i="3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U161" i="1"/>
  <c r="U162" i="1"/>
  <c r="U163" i="1"/>
  <c r="U160" i="1"/>
  <c r="Q7" i="7"/>
  <c r="Q8" i="7"/>
  <c r="Q13" i="7"/>
  <c r="Q23" i="7"/>
  <c r="Q29" i="7"/>
  <c r="Q38" i="7"/>
  <c r="Q44" i="7"/>
  <c r="Q52" i="7"/>
  <c r="Q58" i="7"/>
  <c r="Q66" i="7"/>
  <c r="Q72" i="7"/>
  <c r="C62" i="7"/>
  <c r="D62" i="7" s="1"/>
  <c r="C63" i="7"/>
  <c r="Q63" i="7" s="1"/>
  <c r="C64" i="7"/>
  <c r="Q64" i="7" s="1"/>
  <c r="C65" i="7"/>
  <c r="Q65" i="7" s="1"/>
  <c r="C67" i="7"/>
  <c r="Q67" i="7" s="1"/>
  <c r="C68" i="7"/>
  <c r="D68" i="7" s="1"/>
  <c r="C69" i="7"/>
  <c r="D69" i="7" s="1"/>
  <c r="C70" i="7"/>
  <c r="Q70" i="7" s="1"/>
  <c r="C71" i="7"/>
  <c r="Q71" i="7" s="1"/>
  <c r="C72" i="7"/>
  <c r="D72" i="7" s="1"/>
  <c r="C73" i="7"/>
  <c r="D73" i="7" s="1"/>
  <c r="C74" i="7"/>
  <c r="D74" i="7" s="1"/>
  <c r="C61" i="7"/>
  <c r="D61" i="7" s="1"/>
  <c r="C48" i="7"/>
  <c r="Q48" i="7" s="1"/>
  <c r="C49" i="7"/>
  <c r="D49" i="7" s="1"/>
  <c r="C50" i="7"/>
  <c r="Q50" i="7" s="1"/>
  <c r="C51" i="7"/>
  <c r="Q51" i="7" s="1"/>
  <c r="C53" i="7"/>
  <c r="Q53" i="7" s="1"/>
  <c r="C54" i="7"/>
  <c r="D54" i="7" s="1"/>
  <c r="C55" i="7"/>
  <c r="Q55" i="7" s="1"/>
  <c r="C56" i="7"/>
  <c r="Q56" i="7" s="1"/>
  <c r="C57" i="7"/>
  <c r="Q57" i="7" s="1"/>
  <c r="C58" i="7"/>
  <c r="D58" i="7" s="1"/>
  <c r="C59" i="7"/>
  <c r="D59" i="7" s="1"/>
  <c r="C60" i="7"/>
  <c r="Q60" i="7" s="1"/>
  <c r="C47" i="7"/>
  <c r="D47" i="7" s="1"/>
  <c r="D7" i="7"/>
  <c r="D8" i="7"/>
  <c r="D23" i="7"/>
  <c r="D38" i="7"/>
  <c r="D52" i="7"/>
  <c r="D65" i="7"/>
  <c r="D66" i="7"/>
  <c r="D70" i="7"/>
  <c r="D71" i="7"/>
  <c r="C46" i="7"/>
  <c r="Q46" i="7" s="1"/>
  <c r="C33" i="7"/>
  <c r="Q33" i="7" s="1"/>
  <c r="C34" i="7"/>
  <c r="Q34" i="7" s="1"/>
  <c r="C35" i="7"/>
  <c r="Q35" i="7" s="1"/>
  <c r="C36" i="7"/>
  <c r="Q36" i="7" s="1"/>
  <c r="C37" i="7"/>
  <c r="Q37" i="7" s="1"/>
  <c r="C39" i="7"/>
  <c r="D39" i="7" s="1"/>
  <c r="C40" i="7"/>
  <c r="Q40" i="7" s="1"/>
  <c r="C41" i="7"/>
  <c r="Q41" i="7" s="1"/>
  <c r="C42" i="7"/>
  <c r="Q42" i="7" s="1"/>
  <c r="C43" i="7"/>
  <c r="Q43" i="7" s="1"/>
  <c r="C44" i="7"/>
  <c r="D44" i="7" s="1"/>
  <c r="C45" i="7"/>
  <c r="Q45" i="7" s="1"/>
  <c r="C32" i="7"/>
  <c r="Q32" i="7" s="1"/>
  <c r="C18" i="7"/>
  <c r="Q18" i="7" s="1"/>
  <c r="C19" i="7"/>
  <c r="Q19" i="7" s="1"/>
  <c r="C20" i="7"/>
  <c r="Q20" i="7" s="1"/>
  <c r="C21" i="7"/>
  <c r="Q21" i="7" s="1"/>
  <c r="C22" i="7"/>
  <c r="Q22" i="7" s="1"/>
  <c r="C24" i="7"/>
  <c r="Q24" i="7" s="1"/>
  <c r="C25" i="7"/>
  <c r="D25" i="7" s="1"/>
  <c r="C26" i="7"/>
  <c r="D26" i="7" s="1"/>
  <c r="C27" i="7"/>
  <c r="D27" i="7" s="1"/>
  <c r="C28" i="7"/>
  <c r="Q28" i="7" s="1"/>
  <c r="C29" i="7"/>
  <c r="D29" i="7" s="1"/>
  <c r="C30" i="7"/>
  <c r="Q30" i="7" s="1"/>
  <c r="C31" i="7"/>
  <c r="Q31" i="7" s="1"/>
  <c r="C17" i="7"/>
  <c r="Q17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6" i="7"/>
  <c r="Q16" i="7" s="1"/>
  <c r="C3" i="7"/>
  <c r="D3" i="7" s="1"/>
  <c r="DE726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C728" i="3"/>
  <c r="DC729" i="3" s="1"/>
  <c r="Y725" i="3"/>
  <c r="Z725" i="3"/>
  <c r="AA725" i="3"/>
  <c r="AB725" i="3"/>
  <c r="AC725" i="3"/>
  <c r="AD725" i="3"/>
  <c r="AE725" i="3"/>
  <c r="AF725" i="3"/>
  <c r="AH725" i="3"/>
  <c r="AI725" i="3"/>
  <c r="AJ725" i="3"/>
  <c r="AK725" i="3"/>
  <c r="AL725" i="3"/>
  <c r="AM725" i="3"/>
  <c r="AN725" i="3"/>
  <c r="AO725" i="3"/>
  <c r="AQ725" i="3"/>
  <c r="AR725" i="3"/>
  <c r="AS725" i="3"/>
  <c r="AT725" i="3"/>
  <c r="AU725" i="3"/>
  <c r="AV725" i="3"/>
  <c r="AW725" i="3"/>
  <c r="AX725" i="3"/>
  <c r="AZ725" i="3"/>
  <c r="BA725" i="3"/>
  <c r="BB725" i="3"/>
  <c r="BC725" i="3"/>
  <c r="BD725" i="3"/>
  <c r="BE725" i="3"/>
  <c r="BF725" i="3"/>
  <c r="BG725" i="3"/>
  <c r="BI725" i="3"/>
  <c r="BJ725" i="3"/>
  <c r="BK725" i="3"/>
  <c r="BL725" i="3"/>
  <c r="BM725" i="3"/>
  <c r="BN725" i="3"/>
  <c r="BO725" i="3"/>
  <c r="BP725" i="3"/>
  <c r="BR725" i="3"/>
  <c r="BS725" i="3"/>
  <c r="BT725" i="3"/>
  <c r="BU725" i="3"/>
  <c r="BV725" i="3"/>
  <c r="BW725" i="3"/>
  <c r="BX725" i="3"/>
  <c r="BY725" i="3"/>
  <c r="CA725" i="3"/>
  <c r="CB725" i="3"/>
  <c r="CC725" i="3"/>
  <c r="CD725" i="3"/>
  <c r="CE725" i="3"/>
  <c r="CF725" i="3"/>
  <c r="CG725" i="3"/>
  <c r="CH725" i="3"/>
  <c r="CJ725" i="3"/>
  <c r="CK725" i="3"/>
  <c r="CL725" i="3"/>
  <c r="CM725" i="3"/>
  <c r="CN725" i="3"/>
  <c r="CO725" i="3"/>
  <c r="CP725" i="3"/>
  <c r="CQ725" i="3"/>
  <c r="W725" i="3"/>
  <c r="U724" i="3"/>
  <c r="U725" i="3"/>
  <c r="T724" i="3"/>
  <c r="T725" i="3"/>
  <c r="S725" i="3"/>
  <c r="R725" i="3"/>
  <c r="Q725" i="3"/>
  <c r="P725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W7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3" i="3"/>
  <c r="D100" i="8" l="1"/>
  <c r="H102" i="8"/>
  <c r="H112" i="8"/>
  <c r="H111" i="8"/>
  <c r="H110" i="8"/>
  <c r="H107" i="8"/>
  <c r="H104" i="8"/>
  <c r="H103" i="8"/>
  <c r="H101" i="8"/>
  <c r="D108" i="8"/>
  <c r="H99" i="8"/>
  <c r="D106" i="8"/>
  <c r="H98" i="8"/>
  <c r="H96" i="8"/>
  <c r="H95" i="8"/>
  <c r="H105" i="8"/>
  <c r="D94" i="8"/>
  <c r="K33" i="8"/>
  <c r="M33" i="8" s="1"/>
  <c r="K34" i="8"/>
  <c r="M34" i="8" s="1"/>
  <c r="D38" i="8"/>
  <c r="L3" i="2"/>
  <c r="D39" i="8"/>
  <c r="D37" i="8"/>
  <c r="D36" i="8"/>
  <c r="H36" i="8"/>
  <c r="H37" i="8"/>
  <c r="K5" i="8"/>
  <c r="M5" i="8" s="1"/>
  <c r="K6" i="8"/>
  <c r="M6" i="8" s="1"/>
  <c r="K9" i="8"/>
  <c r="M9" i="8" s="1"/>
  <c r="D35" i="8"/>
  <c r="F84" i="8"/>
  <c r="K3" i="8"/>
  <c r="M3" i="8" s="1"/>
  <c r="K20" i="8"/>
  <c r="M20" i="8" s="1"/>
  <c r="F83" i="8"/>
  <c r="K4" i="8"/>
  <c r="M4" i="8" s="1"/>
  <c r="K19" i="8"/>
  <c r="M19" i="8" s="1"/>
  <c r="F82" i="8"/>
  <c r="K10" i="8"/>
  <c r="M10" i="8" s="1"/>
  <c r="K18" i="8"/>
  <c r="M18" i="8" s="1"/>
  <c r="K29" i="8"/>
  <c r="M29" i="8" s="1"/>
  <c r="K17" i="8"/>
  <c r="M17" i="8" s="1"/>
  <c r="K28" i="8"/>
  <c r="M28" i="8" s="1"/>
  <c r="K16" i="8"/>
  <c r="M16" i="8" s="1"/>
  <c r="K27" i="8"/>
  <c r="M27" i="8" s="1"/>
  <c r="K15" i="8"/>
  <c r="M15" i="8" s="1"/>
  <c r="K26" i="8"/>
  <c r="M26" i="8" s="1"/>
  <c r="K14" i="8"/>
  <c r="M14" i="8" s="1"/>
  <c r="K30" i="8"/>
  <c r="M30" i="8" s="1"/>
  <c r="K25" i="8"/>
  <c r="M25" i="8" s="1"/>
  <c r="K13" i="8"/>
  <c r="M13" i="8" s="1"/>
  <c r="K32" i="8"/>
  <c r="M32" i="8" s="1"/>
  <c r="K7" i="8"/>
  <c r="M7" i="8" s="1"/>
  <c r="K24" i="8"/>
  <c r="M24" i="8" s="1"/>
  <c r="K12" i="8"/>
  <c r="M12" i="8" s="1"/>
  <c r="K31" i="8"/>
  <c r="M31" i="8" s="1"/>
  <c r="K23" i="8"/>
  <c r="M23" i="8" s="1"/>
  <c r="K11" i="8"/>
  <c r="M11" i="8" s="1"/>
  <c r="F89" i="8"/>
  <c r="K8" i="8"/>
  <c r="M8" i="8" s="1"/>
  <c r="K22" i="8"/>
  <c r="M22" i="8" s="1"/>
  <c r="F87" i="8"/>
  <c r="H4" i="8"/>
  <c r="K21" i="8"/>
  <c r="M21" i="8" s="1"/>
  <c r="D20" i="8"/>
  <c r="D19" i="8"/>
  <c r="F30" i="8"/>
  <c r="F18" i="8"/>
  <c r="F11" i="8"/>
  <c r="F88" i="8"/>
  <c r="D76" i="8"/>
  <c r="D90" i="8"/>
  <c r="D78" i="8"/>
  <c r="F81" i="8"/>
  <c r="F69" i="8"/>
  <c r="D17" i="8"/>
  <c r="D23" i="8"/>
  <c r="D34" i="8"/>
  <c r="D75" i="8"/>
  <c r="F80" i="8"/>
  <c r="F68" i="8"/>
  <c r="D22" i="8"/>
  <c r="D28" i="8"/>
  <c r="F29" i="8"/>
  <c r="D74" i="8"/>
  <c r="F65" i="8"/>
  <c r="F79" i="8"/>
  <c r="F67" i="8"/>
  <c r="F23" i="8"/>
  <c r="D73" i="8"/>
  <c r="F66" i="8"/>
  <c r="D72" i="8"/>
  <c r="D86" i="8"/>
  <c r="F77" i="8"/>
  <c r="F17" i="8"/>
  <c r="D71" i="8"/>
  <c r="D85" i="8"/>
  <c r="D70" i="8"/>
  <c r="F5" i="8"/>
  <c r="D26" i="8"/>
  <c r="F33" i="8"/>
  <c r="F21" i="8"/>
  <c r="F9" i="8"/>
  <c r="D25" i="8"/>
  <c r="F32" i="8"/>
  <c r="F20" i="8"/>
  <c r="F8" i="8"/>
  <c r="D24" i="8"/>
  <c r="F31" i="8"/>
  <c r="F19" i="8"/>
  <c r="F7" i="8"/>
  <c r="H26" i="8"/>
  <c r="H25" i="8"/>
  <c r="H24" i="8"/>
  <c r="D13" i="8"/>
  <c r="D18" i="8"/>
  <c r="D21" i="8"/>
  <c r="F16" i="8"/>
  <c r="F27" i="8"/>
  <c r="F15" i="8"/>
  <c r="H11" i="8"/>
  <c r="H22" i="8"/>
  <c r="F14" i="8"/>
  <c r="H10" i="8"/>
  <c r="F4" i="8"/>
  <c r="F12" i="8"/>
  <c r="F10" i="8"/>
  <c r="D82" i="7"/>
  <c r="D81" i="7"/>
  <c r="D67" i="7"/>
  <c r="D83" i="7"/>
  <c r="D64" i="7"/>
  <c r="D63" i="7"/>
  <c r="D76" i="7"/>
  <c r="D86" i="7"/>
  <c r="D85" i="7"/>
  <c r="D84" i="7"/>
  <c r="D20" i="7"/>
  <c r="D78" i="7"/>
  <c r="D79" i="7"/>
  <c r="D77" i="7"/>
  <c r="D75" i="7"/>
  <c r="D53" i="7"/>
  <c r="Q39" i="7"/>
  <c r="D51" i="7"/>
  <c r="Q62" i="7"/>
  <c r="Q80" i="7"/>
  <c r="D50" i="7"/>
  <c r="D48" i="7"/>
  <c r="D46" i="7"/>
  <c r="Q47" i="7"/>
  <c r="D60" i="7"/>
  <c r="D36" i="7"/>
  <c r="D35" i="7"/>
  <c r="D55" i="7"/>
  <c r="D32" i="7"/>
  <c r="Q68" i="7"/>
  <c r="Q26" i="7"/>
  <c r="Q14" i="7"/>
  <c r="Q74" i="7"/>
  <c r="D11" i="7"/>
  <c r="D37" i="7"/>
  <c r="D24" i="7"/>
  <c r="D12" i="7"/>
  <c r="Q3" i="7"/>
  <c r="Q27" i="7"/>
  <c r="Q15" i="7"/>
  <c r="D34" i="7"/>
  <c r="D22" i="7"/>
  <c r="D10" i="7"/>
  <c r="Q73" i="7"/>
  <c r="Q61" i="7"/>
  <c r="Q49" i="7"/>
  <c r="Q25" i="7"/>
  <c r="D45" i="7"/>
  <c r="D33" i="7"/>
  <c r="D21" i="7"/>
  <c r="D9" i="7"/>
  <c r="Q59" i="7"/>
  <c r="D43" i="7"/>
  <c r="D31" i="7"/>
  <c r="D19" i="7"/>
  <c r="D57" i="7"/>
  <c r="D42" i="7"/>
  <c r="D30" i="7"/>
  <c r="D18" i="7"/>
  <c r="D6" i="7"/>
  <c r="Q69" i="7"/>
  <c r="D56" i="7"/>
  <c r="D41" i="7"/>
  <c r="D17" i="7"/>
  <c r="D5" i="7"/>
  <c r="D40" i="7"/>
  <c r="D28" i="7"/>
  <c r="D16" i="7"/>
  <c r="D4" i="7"/>
  <c r="Q54" i="7"/>
  <c r="BZ725" i="3"/>
  <c r="AY725" i="3"/>
  <c r="BH725" i="3"/>
  <c r="CI725" i="3"/>
  <c r="AG725" i="3"/>
  <c r="CR725" i="3"/>
  <c r="BQ725" i="3"/>
  <c r="AP725" i="3"/>
  <c r="DA1" i="3"/>
  <c r="A160" i="1"/>
  <c r="I217" i="1"/>
  <c r="I216" i="1"/>
  <c r="I215" i="1"/>
  <c r="I214" i="1"/>
  <c r="C217" i="1"/>
  <c r="C216" i="1"/>
  <c r="C215" i="1"/>
  <c r="C214" i="1"/>
  <c r="E214" i="1"/>
  <c r="E215" i="1" s="1"/>
  <c r="D204" i="1"/>
  <c r="D211" i="1" s="1"/>
  <c r="AI493" i="3" s="1"/>
  <c r="D213" i="1"/>
  <c r="D212" i="1" s="1"/>
  <c r="AH642" i="3" s="1"/>
  <c r="E213" i="1"/>
  <c r="E212" i="1" s="1"/>
  <c r="AQ642" i="3" s="1"/>
  <c r="F213" i="1"/>
  <c r="F212" i="1" s="1"/>
  <c r="AZ642" i="3" s="1"/>
  <c r="G213" i="1"/>
  <c r="G212" i="1" s="1"/>
  <c r="BI642" i="3" s="1"/>
  <c r="H213" i="1"/>
  <c r="H212" i="1" s="1"/>
  <c r="BR642" i="3" s="1"/>
  <c r="I213" i="1"/>
  <c r="I212" i="1" s="1"/>
  <c r="CA642" i="3" s="1"/>
  <c r="J213" i="1"/>
  <c r="J212" i="1" s="1"/>
  <c r="CJ642" i="3" s="1"/>
  <c r="E202" i="1"/>
  <c r="E203" i="1" s="1"/>
  <c r="L123" i="1"/>
  <c r="CK4" i="3"/>
  <c r="CL4" i="3"/>
  <c r="CM4" i="3"/>
  <c r="CN4" i="3"/>
  <c r="CO4" i="3"/>
  <c r="CP4" i="3"/>
  <c r="CQ4" i="3"/>
  <c r="CJ5" i="3"/>
  <c r="CL5" i="3"/>
  <c r="CM5" i="3"/>
  <c r="CN5" i="3"/>
  <c r="CO5" i="3"/>
  <c r="CP5" i="3"/>
  <c r="CQ5" i="3"/>
  <c r="CK6" i="3"/>
  <c r="CL6" i="3"/>
  <c r="CM6" i="3"/>
  <c r="CN6" i="3"/>
  <c r="CO6" i="3"/>
  <c r="CP6" i="3"/>
  <c r="CQ6" i="3"/>
  <c r="CJ7" i="3"/>
  <c r="CK7" i="3"/>
  <c r="CL7" i="3"/>
  <c r="CM7" i="3"/>
  <c r="CN7" i="3"/>
  <c r="CO7" i="3"/>
  <c r="CP7" i="3"/>
  <c r="CQ7" i="3"/>
  <c r="CJ8" i="3"/>
  <c r="CM8" i="3"/>
  <c r="CN8" i="3"/>
  <c r="CO8" i="3"/>
  <c r="CP8" i="3"/>
  <c r="CQ8" i="3"/>
  <c r="CJ9" i="3"/>
  <c r="CK9" i="3"/>
  <c r="CL9" i="3"/>
  <c r="CN9" i="3"/>
  <c r="CO9" i="3"/>
  <c r="CP9" i="3"/>
  <c r="CQ9" i="3"/>
  <c r="CJ10" i="3"/>
  <c r="CK10" i="3"/>
  <c r="CL10" i="3"/>
  <c r="CM10" i="3"/>
  <c r="CN10" i="3"/>
  <c r="CO10" i="3"/>
  <c r="CP10" i="3"/>
  <c r="CQ10" i="3"/>
  <c r="CJ11" i="3"/>
  <c r="CL11" i="3"/>
  <c r="CM11" i="3"/>
  <c r="CN11" i="3"/>
  <c r="CO11" i="3"/>
  <c r="CP11" i="3"/>
  <c r="CQ11" i="3"/>
  <c r="CJ12" i="3"/>
  <c r="CL12" i="3"/>
  <c r="CM12" i="3"/>
  <c r="CN12" i="3"/>
  <c r="CP12" i="3"/>
  <c r="CQ12" i="3"/>
  <c r="CJ13" i="3"/>
  <c r="CK13" i="3"/>
  <c r="CL13" i="3"/>
  <c r="CM13" i="3"/>
  <c r="CN13" i="3"/>
  <c r="CO13" i="3"/>
  <c r="CP13" i="3"/>
  <c r="CQ13" i="3"/>
  <c r="CJ14" i="3"/>
  <c r="CK14" i="3"/>
  <c r="CL14" i="3"/>
  <c r="CM14" i="3"/>
  <c r="CN14" i="3"/>
  <c r="CO14" i="3"/>
  <c r="CP14" i="3"/>
  <c r="CQ14" i="3"/>
  <c r="CJ15" i="3"/>
  <c r="CK15" i="3"/>
  <c r="CL15" i="3"/>
  <c r="CM15" i="3"/>
  <c r="CN15" i="3"/>
  <c r="CO15" i="3"/>
  <c r="CP15" i="3"/>
  <c r="CQ15" i="3"/>
  <c r="CJ16" i="3"/>
  <c r="CK16" i="3"/>
  <c r="CL16" i="3"/>
  <c r="CM16" i="3"/>
  <c r="CN16" i="3"/>
  <c r="CO16" i="3"/>
  <c r="CP16" i="3"/>
  <c r="CQ16" i="3"/>
  <c r="CJ17" i="3"/>
  <c r="CK17" i="3"/>
  <c r="CL17" i="3"/>
  <c r="CM17" i="3"/>
  <c r="CN17" i="3"/>
  <c r="CO17" i="3"/>
  <c r="CP17" i="3"/>
  <c r="CQ17" i="3"/>
  <c r="CK18" i="3"/>
  <c r="CL18" i="3"/>
  <c r="CM18" i="3"/>
  <c r="CN18" i="3"/>
  <c r="CO18" i="3"/>
  <c r="CP18" i="3"/>
  <c r="CQ18" i="3"/>
  <c r="CJ19" i="3"/>
  <c r="CK19" i="3"/>
  <c r="CL19" i="3"/>
  <c r="CM19" i="3"/>
  <c r="CN19" i="3"/>
  <c r="CO19" i="3"/>
  <c r="CP19" i="3"/>
  <c r="CQ19" i="3"/>
  <c r="CJ20" i="3"/>
  <c r="CK20" i="3"/>
  <c r="CL20" i="3"/>
  <c r="CM20" i="3"/>
  <c r="CN20" i="3"/>
  <c r="CO20" i="3"/>
  <c r="CP20" i="3"/>
  <c r="CQ20" i="3"/>
  <c r="CJ21" i="3"/>
  <c r="CL21" i="3"/>
  <c r="CM21" i="3"/>
  <c r="CN21" i="3"/>
  <c r="CO21" i="3"/>
  <c r="CP21" i="3"/>
  <c r="CQ21" i="3"/>
  <c r="CJ22" i="3"/>
  <c r="CK22" i="3"/>
  <c r="CL22" i="3"/>
  <c r="CM22" i="3"/>
  <c r="CN22" i="3"/>
  <c r="CO22" i="3"/>
  <c r="CP22" i="3"/>
  <c r="CQ22" i="3"/>
  <c r="CJ23" i="3"/>
  <c r="CK23" i="3"/>
  <c r="CL23" i="3"/>
  <c r="CM23" i="3"/>
  <c r="CN23" i="3"/>
  <c r="CO23" i="3"/>
  <c r="CP23" i="3"/>
  <c r="CQ23" i="3"/>
  <c r="CJ24" i="3"/>
  <c r="CK24" i="3"/>
  <c r="CL24" i="3"/>
  <c r="CM24" i="3"/>
  <c r="CN24" i="3"/>
  <c r="CO24" i="3"/>
  <c r="CP24" i="3"/>
  <c r="CQ24" i="3"/>
  <c r="CJ25" i="3"/>
  <c r="CK25" i="3"/>
  <c r="CL25" i="3"/>
  <c r="CM25" i="3"/>
  <c r="CN25" i="3"/>
  <c r="CO25" i="3"/>
  <c r="CP25" i="3"/>
  <c r="CQ25" i="3"/>
  <c r="CJ26" i="3"/>
  <c r="CK26" i="3"/>
  <c r="CL26" i="3"/>
  <c r="CM26" i="3"/>
  <c r="CN26" i="3"/>
  <c r="CO26" i="3"/>
  <c r="CP26" i="3"/>
  <c r="CQ26" i="3"/>
  <c r="CJ27" i="3"/>
  <c r="CK27" i="3"/>
  <c r="CL27" i="3"/>
  <c r="CM27" i="3"/>
  <c r="CN27" i="3"/>
  <c r="CO27" i="3"/>
  <c r="CP27" i="3"/>
  <c r="CQ27" i="3"/>
  <c r="CJ28" i="3"/>
  <c r="CK28" i="3"/>
  <c r="CL28" i="3"/>
  <c r="CM28" i="3"/>
  <c r="CN28" i="3"/>
  <c r="CO28" i="3"/>
  <c r="CP28" i="3"/>
  <c r="CQ28" i="3"/>
  <c r="CJ29" i="3"/>
  <c r="CK29" i="3"/>
  <c r="CL29" i="3"/>
  <c r="CM29" i="3"/>
  <c r="CN29" i="3"/>
  <c r="CO29" i="3"/>
  <c r="CP29" i="3"/>
  <c r="CQ29" i="3"/>
  <c r="CK30" i="3"/>
  <c r="CL30" i="3"/>
  <c r="CM30" i="3"/>
  <c r="CN30" i="3"/>
  <c r="CO30" i="3"/>
  <c r="CP30" i="3"/>
  <c r="CQ30" i="3"/>
  <c r="CJ31" i="3"/>
  <c r="CK31" i="3"/>
  <c r="CL31" i="3"/>
  <c r="CM31" i="3"/>
  <c r="CN31" i="3"/>
  <c r="CO31" i="3"/>
  <c r="CP31" i="3"/>
  <c r="CQ31" i="3"/>
  <c r="CJ32" i="3"/>
  <c r="CK32" i="3"/>
  <c r="CL32" i="3"/>
  <c r="CM32" i="3"/>
  <c r="CN32" i="3"/>
  <c r="CO32" i="3"/>
  <c r="CP32" i="3"/>
  <c r="CQ32" i="3"/>
  <c r="CJ33" i="3"/>
  <c r="CK33" i="3"/>
  <c r="CM33" i="3"/>
  <c r="CN33" i="3"/>
  <c r="CO33" i="3"/>
  <c r="CP33" i="3"/>
  <c r="CQ33" i="3"/>
  <c r="CJ34" i="3"/>
  <c r="CK34" i="3"/>
  <c r="CL34" i="3"/>
  <c r="CM34" i="3"/>
  <c r="CN34" i="3"/>
  <c r="CO34" i="3"/>
  <c r="CP34" i="3"/>
  <c r="CQ34" i="3"/>
  <c r="CJ35" i="3"/>
  <c r="CK35" i="3"/>
  <c r="CM35" i="3"/>
  <c r="CN35" i="3"/>
  <c r="CO35" i="3"/>
  <c r="CP35" i="3"/>
  <c r="CQ35" i="3"/>
  <c r="CJ36" i="3"/>
  <c r="CK36" i="3"/>
  <c r="CL36" i="3"/>
  <c r="CM36" i="3"/>
  <c r="CN36" i="3"/>
  <c r="CO36" i="3"/>
  <c r="CP36" i="3"/>
  <c r="CQ36" i="3"/>
  <c r="CJ37" i="3"/>
  <c r="CK37" i="3"/>
  <c r="CL37" i="3"/>
  <c r="CM37" i="3"/>
  <c r="CN37" i="3"/>
  <c r="CO37" i="3"/>
  <c r="CP37" i="3"/>
  <c r="CQ37" i="3"/>
  <c r="CK38" i="3"/>
  <c r="CL38" i="3"/>
  <c r="CM38" i="3"/>
  <c r="CN38" i="3"/>
  <c r="CO38" i="3"/>
  <c r="CP38" i="3"/>
  <c r="CQ38" i="3"/>
  <c r="CK39" i="3"/>
  <c r="CL39" i="3"/>
  <c r="CM39" i="3"/>
  <c r="CN39" i="3"/>
  <c r="CO39" i="3"/>
  <c r="CP39" i="3"/>
  <c r="CQ39" i="3"/>
  <c r="CJ40" i="3"/>
  <c r="CL40" i="3"/>
  <c r="CM40" i="3"/>
  <c r="CN40" i="3"/>
  <c r="CO40" i="3"/>
  <c r="CP40" i="3"/>
  <c r="CQ40" i="3"/>
  <c r="CJ41" i="3"/>
  <c r="CK41" i="3"/>
  <c r="CM41" i="3"/>
  <c r="CN41" i="3"/>
  <c r="CO41" i="3"/>
  <c r="CP41" i="3"/>
  <c r="CQ41" i="3"/>
  <c r="CJ42" i="3"/>
  <c r="CK42" i="3"/>
  <c r="CL42" i="3"/>
  <c r="CM42" i="3"/>
  <c r="CN42" i="3"/>
  <c r="CO42" i="3"/>
  <c r="CP42" i="3"/>
  <c r="CQ42" i="3"/>
  <c r="CJ43" i="3"/>
  <c r="CK43" i="3"/>
  <c r="CL43" i="3"/>
  <c r="CM43" i="3"/>
  <c r="CN43" i="3"/>
  <c r="CO43" i="3"/>
  <c r="CP43" i="3"/>
  <c r="CQ43" i="3"/>
  <c r="CJ44" i="3"/>
  <c r="CK44" i="3"/>
  <c r="CM44" i="3"/>
  <c r="CN44" i="3"/>
  <c r="CO44" i="3"/>
  <c r="CP44" i="3"/>
  <c r="CQ44" i="3"/>
  <c r="CJ45" i="3"/>
  <c r="CK45" i="3"/>
  <c r="CM45" i="3"/>
  <c r="CN45" i="3"/>
  <c r="CO45" i="3"/>
  <c r="CP45" i="3"/>
  <c r="CQ45" i="3"/>
  <c r="CJ46" i="3"/>
  <c r="CK46" i="3"/>
  <c r="CN46" i="3"/>
  <c r="CO46" i="3"/>
  <c r="CP46" i="3"/>
  <c r="CQ46" i="3"/>
  <c r="CJ47" i="3"/>
  <c r="CK47" i="3"/>
  <c r="CL47" i="3"/>
  <c r="CM47" i="3"/>
  <c r="CN47" i="3"/>
  <c r="CO47" i="3"/>
  <c r="CP47" i="3"/>
  <c r="CQ47" i="3"/>
  <c r="CJ48" i="3"/>
  <c r="CL48" i="3"/>
  <c r="CM48" i="3"/>
  <c r="CN48" i="3"/>
  <c r="CO48" i="3"/>
  <c r="CP48" i="3"/>
  <c r="CQ48" i="3"/>
  <c r="CJ49" i="3"/>
  <c r="CK49" i="3"/>
  <c r="CL49" i="3"/>
  <c r="CM49" i="3"/>
  <c r="CN49" i="3"/>
  <c r="CO49" i="3"/>
  <c r="CP49" i="3"/>
  <c r="CQ49" i="3"/>
  <c r="CJ50" i="3"/>
  <c r="CK50" i="3"/>
  <c r="CL50" i="3"/>
  <c r="CM50" i="3"/>
  <c r="CN50" i="3"/>
  <c r="CO50" i="3"/>
  <c r="CP50" i="3"/>
  <c r="CQ50" i="3"/>
  <c r="CK51" i="3"/>
  <c r="CL51" i="3"/>
  <c r="CM51" i="3"/>
  <c r="CN51" i="3"/>
  <c r="CO51" i="3"/>
  <c r="CP51" i="3"/>
  <c r="CQ51" i="3"/>
  <c r="CK52" i="3"/>
  <c r="CL52" i="3"/>
  <c r="CM52" i="3"/>
  <c r="CN52" i="3"/>
  <c r="CO52" i="3"/>
  <c r="CP52" i="3"/>
  <c r="CQ52" i="3"/>
  <c r="CJ53" i="3"/>
  <c r="CK53" i="3"/>
  <c r="CL53" i="3"/>
  <c r="CN53" i="3"/>
  <c r="CO53" i="3"/>
  <c r="CP53" i="3"/>
  <c r="CQ53" i="3"/>
  <c r="CJ54" i="3"/>
  <c r="CL54" i="3"/>
  <c r="CM54" i="3"/>
  <c r="CN54" i="3"/>
  <c r="CO54" i="3"/>
  <c r="CP54" i="3"/>
  <c r="CQ54" i="3"/>
  <c r="CJ55" i="3"/>
  <c r="CL55" i="3"/>
  <c r="CM55" i="3"/>
  <c r="CN55" i="3"/>
  <c r="CO55" i="3"/>
  <c r="CP55" i="3"/>
  <c r="CQ55" i="3"/>
  <c r="CL56" i="3"/>
  <c r="CM56" i="3"/>
  <c r="CN56" i="3"/>
  <c r="CO56" i="3"/>
  <c r="CP56" i="3"/>
  <c r="CQ56" i="3"/>
  <c r="CJ57" i="3"/>
  <c r="CK57" i="3"/>
  <c r="CL57" i="3"/>
  <c r="CM57" i="3"/>
  <c r="CN57" i="3"/>
  <c r="CO57" i="3"/>
  <c r="CP57" i="3"/>
  <c r="CQ57" i="3"/>
  <c r="CJ58" i="3"/>
  <c r="CK58" i="3"/>
  <c r="CL58" i="3"/>
  <c r="CM58" i="3"/>
  <c r="CN58" i="3"/>
  <c r="CO58" i="3"/>
  <c r="CP58" i="3"/>
  <c r="CQ58" i="3"/>
  <c r="CJ59" i="3"/>
  <c r="CK59" i="3"/>
  <c r="CL59" i="3"/>
  <c r="CM59" i="3"/>
  <c r="CN59" i="3"/>
  <c r="CO59" i="3"/>
  <c r="CP59" i="3"/>
  <c r="CQ59" i="3"/>
  <c r="CL60" i="3"/>
  <c r="CM60" i="3"/>
  <c r="CN60" i="3"/>
  <c r="CO60" i="3"/>
  <c r="CP60" i="3"/>
  <c r="CQ60" i="3"/>
  <c r="CJ61" i="3"/>
  <c r="CK61" i="3"/>
  <c r="CL61" i="3"/>
  <c r="CM61" i="3"/>
  <c r="CN61" i="3"/>
  <c r="CO61" i="3"/>
  <c r="CP61" i="3"/>
  <c r="CQ61" i="3"/>
  <c r="CJ62" i="3"/>
  <c r="CK62" i="3"/>
  <c r="CL62" i="3"/>
  <c r="CM62" i="3"/>
  <c r="CN62" i="3"/>
  <c r="CO62" i="3"/>
  <c r="CP62" i="3"/>
  <c r="CQ62" i="3"/>
  <c r="CJ63" i="3"/>
  <c r="CL63" i="3"/>
  <c r="CM63" i="3"/>
  <c r="CN63" i="3"/>
  <c r="CO63" i="3"/>
  <c r="CP63" i="3"/>
  <c r="CQ63" i="3"/>
  <c r="CJ64" i="3"/>
  <c r="CK64" i="3"/>
  <c r="CL64" i="3"/>
  <c r="CM64" i="3"/>
  <c r="CN64" i="3"/>
  <c r="CO64" i="3"/>
  <c r="CP64" i="3"/>
  <c r="CQ64" i="3"/>
  <c r="CJ65" i="3"/>
  <c r="CK65" i="3"/>
  <c r="CL65" i="3"/>
  <c r="CM65" i="3"/>
  <c r="CN65" i="3"/>
  <c r="CO65" i="3"/>
  <c r="CP65" i="3"/>
  <c r="CQ65" i="3"/>
  <c r="CK66" i="3"/>
  <c r="CL66" i="3"/>
  <c r="CM66" i="3"/>
  <c r="CN66" i="3"/>
  <c r="CO66" i="3"/>
  <c r="CP66" i="3"/>
  <c r="CQ66" i="3"/>
  <c r="CK67" i="3"/>
  <c r="CL67" i="3"/>
  <c r="CM67" i="3"/>
  <c r="CN67" i="3"/>
  <c r="CO67" i="3"/>
  <c r="CP67" i="3"/>
  <c r="CQ67" i="3"/>
  <c r="CL68" i="3"/>
  <c r="CM68" i="3"/>
  <c r="CN68" i="3"/>
  <c r="CO68" i="3"/>
  <c r="CP68" i="3"/>
  <c r="CQ68" i="3"/>
  <c r="CJ69" i="3"/>
  <c r="CK69" i="3"/>
  <c r="CL69" i="3"/>
  <c r="CN69" i="3"/>
  <c r="CO69" i="3"/>
  <c r="CP69" i="3"/>
  <c r="CQ69" i="3"/>
  <c r="CJ70" i="3"/>
  <c r="CK70" i="3"/>
  <c r="CL70" i="3"/>
  <c r="CM70" i="3"/>
  <c r="CN70" i="3"/>
  <c r="CO70" i="3"/>
  <c r="CP70" i="3"/>
  <c r="CQ70" i="3"/>
  <c r="CJ71" i="3"/>
  <c r="CK71" i="3"/>
  <c r="CL71" i="3"/>
  <c r="CM71" i="3"/>
  <c r="CN71" i="3"/>
  <c r="CO71" i="3"/>
  <c r="CP71" i="3"/>
  <c r="CQ71" i="3"/>
  <c r="CJ72" i="3"/>
  <c r="CK72" i="3"/>
  <c r="CL72" i="3"/>
  <c r="CM72" i="3"/>
  <c r="CN72" i="3"/>
  <c r="CO72" i="3"/>
  <c r="CP72" i="3"/>
  <c r="CQ72" i="3"/>
  <c r="CJ73" i="3"/>
  <c r="CK73" i="3"/>
  <c r="CL73" i="3"/>
  <c r="CM73" i="3"/>
  <c r="CN73" i="3"/>
  <c r="CO73" i="3"/>
  <c r="CP73" i="3"/>
  <c r="CQ73" i="3"/>
  <c r="CJ74" i="3"/>
  <c r="CK74" i="3"/>
  <c r="CL74" i="3"/>
  <c r="CM74" i="3"/>
  <c r="CN74" i="3"/>
  <c r="CO74" i="3"/>
  <c r="CP74" i="3"/>
  <c r="CQ74" i="3"/>
  <c r="CJ75" i="3"/>
  <c r="CL75" i="3"/>
  <c r="CM75" i="3"/>
  <c r="CN75" i="3"/>
  <c r="CO75" i="3"/>
  <c r="CP75" i="3"/>
  <c r="CQ75" i="3"/>
  <c r="CK76" i="3"/>
  <c r="CL76" i="3"/>
  <c r="CM76" i="3"/>
  <c r="CN76" i="3"/>
  <c r="CO76" i="3"/>
  <c r="CP76" i="3"/>
  <c r="CQ76" i="3"/>
  <c r="CJ77" i="3"/>
  <c r="CL77" i="3"/>
  <c r="CM77" i="3"/>
  <c r="CN77" i="3"/>
  <c r="CO77" i="3"/>
  <c r="CP77" i="3"/>
  <c r="CQ77" i="3"/>
  <c r="CJ78" i="3"/>
  <c r="CK78" i="3"/>
  <c r="CL78" i="3"/>
  <c r="CM78" i="3"/>
  <c r="CN78" i="3"/>
  <c r="CO78" i="3"/>
  <c r="CP78" i="3"/>
  <c r="CQ78" i="3"/>
  <c r="CJ79" i="3"/>
  <c r="CK79" i="3"/>
  <c r="CL79" i="3"/>
  <c r="CM79" i="3"/>
  <c r="CN79" i="3"/>
  <c r="CO79" i="3"/>
  <c r="CP79" i="3"/>
  <c r="CQ79" i="3"/>
  <c r="CJ80" i="3"/>
  <c r="CK80" i="3"/>
  <c r="CL80" i="3"/>
  <c r="CM80" i="3"/>
  <c r="CN80" i="3"/>
  <c r="CO80" i="3"/>
  <c r="CP80" i="3"/>
  <c r="CQ80" i="3"/>
  <c r="CJ81" i="3"/>
  <c r="CK81" i="3"/>
  <c r="CL81" i="3"/>
  <c r="CM81" i="3"/>
  <c r="CN81" i="3"/>
  <c r="CO81" i="3"/>
  <c r="CP81" i="3"/>
  <c r="CQ81" i="3"/>
  <c r="CJ82" i="3"/>
  <c r="CK82" i="3"/>
  <c r="CL82" i="3"/>
  <c r="CM82" i="3"/>
  <c r="CN82" i="3"/>
  <c r="CO82" i="3"/>
  <c r="CP82" i="3"/>
  <c r="CQ82" i="3"/>
  <c r="CJ83" i="3"/>
  <c r="CK83" i="3"/>
  <c r="CL83" i="3"/>
  <c r="CN83" i="3"/>
  <c r="CO83" i="3"/>
  <c r="CP83" i="3"/>
  <c r="CQ83" i="3"/>
  <c r="CK84" i="3"/>
  <c r="CL84" i="3"/>
  <c r="CM84" i="3"/>
  <c r="CN84" i="3"/>
  <c r="CO84" i="3"/>
  <c r="CP84" i="3"/>
  <c r="CQ84" i="3"/>
  <c r="CK85" i="3"/>
  <c r="CL85" i="3"/>
  <c r="CM85" i="3"/>
  <c r="CN85" i="3"/>
  <c r="CO85" i="3"/>
  <c r="CP85" i="3"/>
  <c r="CQ85" i="3"/>
  <c r="CJ86" i="3"/>
  <c r="CK86" i="3"/>
  <c r="CL86" i="3"/>
  <c r="CM86" i="3"/>
  <c r="CN86" i="3"/>
  <c r="CO86" i="3"/>
  <c r="CP86" i="3"/>
  <c r="CQ86" i="3"/>
  <c r="CJ87" i="3"/>
  <c r="CK87" i="3"/>
  <c r="CL87" i="3"/>
  <c r="CN87" i="3"/>
  <c r="CO87" i="3"/>
  <c r="CP87" i="3"/>
  <c r="CQ87" i="3"/>
  <c r="CJ88" i="3"/>
  <c r="CK88" i="3"/>
  <c r="CM88" i="3"/>
  <c r="CN88" i="3"/>
  <c r="CO88" i="3"/>
  <c r="CP88" i="3"/>
  <c r="CQ88" i="3"/>
  <c r="CJ89" i="3"/>
  <c r="CK89" i="3"/>
  <c r="CL89" i="3"/>
  <c r="CM89" i="3"/>
  <c r="CN89" i="3"/>
  <c r="CO89" i="3"/>
  <c r="CP89" i="3"/>
  <c r="CQ89" i="3"/>
  <c r="CJ90" i="3"/>
  <c r="CK90" i="3"/>
  <c r="CL90" i="3"/>
  <c r="CM90" i="3"/>
  <c r="CN90" i="3"/>
  <c r="CO90" i="3"/>
  <c r="CP90" i="3"/>
  <c r="CQ90" i="3"/>
  <c r="CK91" i="3"/>
  <c r="CL91" i="3"/>
  <c r="CM91" i="3"/>
  <c r="CN91" i="3"/>
  <c r="CO91" i="3"/>
  <c r="CP91" i="3"/>
  <c r="CQ91" i="3"/>
  <c r="CJ92" i="3"/>
  <c r="CK92" i="3"/>
  <c r="CL92" i="3"/>
  <c r="CN92" i="3"/>
  <c r="CO92" i="3"/>
  <c r="CP92" i="3"/>
  <c r="CQ92" i="3"/>
  <c r="CJ93" i="3"/>
  <c r="CK93" i="3"/>
  <c r="CL93" i="3"/>
  <c r="CN93" i="3"/>
  <c r="CO93" i="3"/>
  <c r="CP93" i="3"/>
  <c r="CQ93" i="3"/>
  <c r="CJ94" i="3"/>
  <c r="CK94" i="3"/>
  <c r="CL94" i="3"/>
  <c r="CM94" i="3"/>
  <c r="CN94" i="3"/>
  <c r="CO94" i="3"/>
  <c r="CP94" i="3"/>
  <c r="CQ94" i="3"/>
  <c r="CJ95" i="3"/>
  <c r="CK95" i="3"/>
  <c r="CL95" i="3"/>
  <c r="CM95" i="3"/>
  <c r="CN95" i="3"/>
  <c r="CO95" i="3"/>
  <c r="CP95" i="3"/>
  <c r="CQ95" i="3"/>
  <c r="CJ96" i="3"/>
  <c r="CK96" i="3"/>
  <c r="CL96" i="3"/>
  <c r="CM96" i="3"/>
  <c r="CN96" i="3"/>
  <c r="CO96" i="3"/>
  <c r="CP96" i="3"/>
  <c r="CQ96" i="3"/>
  <c r="CJ97" i="3"/>
  <c r="CL97" i="3"/>
  <c r="CM97" i="3"/>
  <c r="CN97" i="3"/>
  <c r="CO97" i="3"/>
  <c r="CP97" i="3"/>
  <c r="CQ97" i="3"/>
  <c r="CJ98" i="3"/>
  <c r="CL98" i="3"/>
  <c r="CM98" i="3"/>
  <c r="CN98" i="3"/>
  <c r="CO98" i="3"/>
  <c r="CP98" i="3"/>
  <c r="CQ98" i="3"/>
  <c r="CJ99" i="3"/>
  <c r="CL99" i="3"/>
  <c r="CM99" i="3"/>
  <c r="CN99" i="3"/>
  <c r="CO99" i="3"/>
  <c r="CP99" i="3"/>
  <c r="CQ99" i="3"/>
  <c r="CJ100" i="3"/>
  <c r="CM100" i="3"/>
  <c r="CN100" i="3"/>
  <c r="CO100" i="3"/>
  <c r="CP100" i="3"/>
  <c r="CQ100" i="3"/>
  <c r="CL101" i="3"/>
  <c r="CM101" i="3"/>
  <c r="CN101" i="3"/>
  <c r="CO101" i="3"/>
  <c r="CP101" i="3"/>
  <c r="CQ101" i="3"/>
  <c r="CJ102" i="3"/>
  <c r="CK102" i="3"/>
  <c r="CL102" i="3"/>
  <c r="CM102" i="3"/>
  <c r="CN102" i="3"/>
  <c r="CO102" i="3"/>
  <c r="CP102" i="3"/>
  <c r="CQ102" i="3"/>
  <c r="CJ103" i="3"/>
  <c r="CL103" i="3"/>
  <c r="CM103" i="3"/>
  <c r="CN103" i="3"/>
  <c r="CO103" i="3"/>
  <c r="CP103" i="3"/>
  <c r="CQ103" i="3"/>
  <c r="CJ104" i="3"/>
  <c r="CL104" i="3"/>
  <c r="CM104" i="3"/>
  <c r="CN104" i="3"/>
  <c r="CO104" i="3"/>
  <c r="CP104" i="3"/>
  <c r="CQ104" i="3"/>
  <c r="CJ105" i="3"/>
  <c r="CK105" i="3"/>
  <c r="CL105" i="3"/>
  <c r="CM105" i="3"/>
  <c r="CN105" i="3"/>
  <c r="CO105" i="3"/>
  <c r="CP105" i="3"/>
  <c r="CQ105" i="3"/>
  <c r="CJ106" i="3"/>
  <c r="CK106" i="3"/>
  <c r="CL106" i="3"/>
  <c r="CM106" i="3"/>
  <c r="CN106" i="3"/>
  <c r="CO106" i="3"/>
  <c r="CP106" i="3"/>
  <c r="CQ106" i="3"/>
  <c r="CJ107" i="3"/>
  <c r="CL107" i="3"/>
  <c r="CM107" i="3"/>
  <c r="CN107" i="3"/>
  <c r="CO107" i="3"/>
  <c r="CP107" i="3"/>
  <c r="CQ107" i="3"/>
  <c r="CJ108" i="3"/>
  <c r="CK108" i="3"/>
  <c r="CL108" i="3"/>
  <c r="CM108" i="3"/>
  <c r="CN108" i="3"/>
  <c r="CO108" i="3"/>
  <c r="CP108" i="3"/>
  <c r="CQ108" i="3"/>
  <c r="CJ109" i="3"/>
  <c r="CK109" i="3"/>
  <c r="CL109" i="3"/>
  <c r="CM109" i="3"/>
  <c r="CN109" i="3"/>
  <c r="CO109" i="3"/>
  <c r="CP109" i="3"/>
  <c r="CQ109" i="3"/>
  <c r="CJ110" i="3"/>
  <c r="CK110" i="3"/>
  <c r="CL110" i="3"/>
  <c r="CO110" i="3"/>
  <c r="CP110" i="3"/>
  <c r="CQ110" i="3"/>
  <c r="CJ111" i="3"/>
  <c r="CK111" i="3"/>
  <c r="CL111" i="3"/>
  <c r="CM111" i="3"/>
  <c r="CN111" i="3"/>
  <c r="CO111" i="3"/>
  <c r="CP111" i="3"/>
  <c r="CQ111" i="3"/>
  <c r="CJ112" i="3"/>
  <c r="CK112" i="3"/>
  <c r="CL112" i="3"/>
  <c r="CM112" i="3"/>
  <c r="CN112" i="3"/>
  <c r="CO112" i="3"/>
  <c r="CP112" i="3"/>
  <c r="CQ112" i="3"/>
  <c r="CJ113" i="3"/>
  <c r="CK113" i="3"/>
  <c r="CL113" i="3"/>
  <c r="CM113" i="3"/>
  <c r="CN113" i="3"/>
  <c r="CO113" i="3"/>
  <c r="CP113" i="3"/>
  <c r="CQ113" i="3"/>
  <c r="CJ114" i="3"/>
  <c r="CK114" i="3"/>
  <c r="CL114" i="3"/>
  <c r="CM114" i="3"/>
  <c r="CN114" i="3"/>
  <c r="CO114" i="3"/>
  <c r="CP114" i="3"/>
  <c r="CQ114" i="3"/>
  <c r="CJ115" i="3"/>
  <c r="CK115" i="3"/>
  <c r="CL115" i="3"/>
  <c r="CM115" i="3"/>
  <c r="CN115" i="3"/>
  <c r="CO115" i="3"/>
  <c r="CP115" i="3"/>
  <c r="CQ115" i="3"/>
  <c r="CJ116" i="3"/>
  <c r="CL116" i="3"/>
  <c r="CM116" i="3"/>
  <c r="CN116" i="3"/>
  <c r="CO116" i="3"/>
  <c r="CP116" i="3"/>
  <c r="CQ116" i="3"/>
  <c r="CJ117" i="3"/>
  <c r="CK117" i="3"/>
  <c r="CL117" i="3"/>
  <c r="CM117" i="3"/>
  <c r="CN117" i="3"/>
  <c r="CO117" i="3"/>
  <c r="CP117" i="3"/>
  <c r="CQ117" i="3"/>
  <c r="CJ118" i="3"/>
  <c r="CK118" i="3"/>
  <c r="CL118" i="3"/>
  <c r="CM118" i="3"/>
  <c r="CN118" i="3"/>
  <c r="CO118" i="3"/>
  <c r="CP118" i="3"/>
  <c r="CQ118" i="3"/>
  <c r="CJ119" i="3"/>
  <c r="CK119" i="3"/>
  <c r="CL119" i="3"/>
  <c r="CM119" i="3"/>
  <c r="CN119" i="3"/>
  <c r="CO119" i="3"/>
  <c r="CP119" i="3"/>
  <c r="CQ119" i="3"/>
  <c r="CJ120" i="3"/>
  <c r="CK120" i="3"/>
  <c r="CL120" i="3"/>
  <c r="CM120" i="3"/>
  <c r="CN120" i="3"/>
  <c r="CO120" i="3"/>
  <c r="CP120" i="3"/>
  <c r="CQ120" i="3"/>
  <c r="CK121" i="3"/>
  <c r="CL121" i="3"/>
  <c r="CM121" i="3"/>
  <c r="CN121" i="3"/>
  <c r="CO121" i="3"/>
  <c r="CP121" i="3"/>
  <c r="CQ121" i="3"/>
  <c r="CJ122" i="3"/>
  <c r="CL122" i="3"/>
  <c r="CM122" i="3"/>
  <c r="CN122" i="3"/>
  <c r="CO122" i="3"/>
  <c r="CP122" i="3"/>
  <c r="CQ122" i="3"/>
  <c r="CK123" i="3"/>
  <c r="CL123" i="3"/>
  <c r="CM123" i="3"/>
  <c r="CN123" i="3"/>
  <c r="CO123" i="3"/>
  <c r="CP123" i="3"/>
  <c r="CQ123" i="3"/>
  <c r="CK124" i="3"/>
  <c r="CL124" i="3"/>
  <c r="CM124" i="3"/>
  <c r="CN124" i="3"/>
  <c r="CO124" i="3"/>
  <c r="CP124" i="3"/>
  <c r="CQ124" i="3"/>
  <c r="CJ125" i="3"/>
  <c r="CK125" i="3"/>
  <c r="CL125" i="3"/>
  <c r="CM125" i="3"/>
  <c r="CN125" i="3"/>
  <c r="CO125" i="3"/>
  <c r="CP125" i="3"/>
  <c r="CQ125" i="3"/>
  <c r="CJ126" i="3"/>
  <c r="CK126" i="3"/>
  <c r="CL126" i="3"/>
  <c r="CM126" i="3"/>
  <c r="CN126" i="3"/>
  <c r="CO126" i="3"/>
  <c r="CP126" i="3"/>
  <c r="CQ126" i="3"/>
  <c r="CJ127" i="3"/>
  <c r="CL127" i="3"/>
  <c r="CN127" i="3"/>
  <c r="CO127" i="3"/>
  <c r="CP127" i="3"/>
  <c r="CQ127" i="3"/>
  <c r="CJ128" i="3"/>
  <c r="CK128" i="3"/>
  <c r="CL128" i="3"/>
  <c r="CM128" i="3"/>
  <c r="CN128" i="3"/>
  <c r="CO128" i="3"/>
  <c r="CP128" i="3"/>
  <c r="CQ128" i="3"/>
  <c r="CJ129" i="3"/>
  <c r="CK129" i="3"/>
  <c r="CL129" i="3"/>
  <c r="CN129" i="3"/>
  <c r="CO129" i="3"/>
  <c r="CP129" i="3"/>
  <c r="CQ129" i="3"/>
  <c r="CJ130" i="3"/>
  <c r="CK130" i="3"/>
  <c r="CL130" i="3"/>
  <c r="CM130" i="3"/>
  <c r="CN130" i="3"/>
  <c r="CO130" i="3"/>
  <c r="CP130" i="3"/>
  <c r="CQ130" i="3"/>
  <c r="CJ131" i="3"/>
  <c r="CK131" i="3"/>
  <c r="CL131" i="3"/>
  <c r="CM131" i="3"/>
  <c r="CN131" i="3"/>
  <c r="CO131" i="3"/>
  <c r="CP131" i="3"/>
  <c r="CQ131" i="3"/>
  <c r="CJ132" i="3"/>
  <c r="CK132" i="3"/>
  <c r="CL132" i="3"/>
  <c r="CM132" i="3"/>
  <c r="CN132" i="3"/>
  <c r="CO132" i="3"/>
  <c r="CP132" i="3"/>
  <c r="CQ132" i="3"/>
  <c r="CJ133" i="3"/>
  <c r="CK133" i="3"/>
  <c r="CL133" i="3"/>
  <c r="CM133" i="3"/>
  <c r="CN133" i="3"/>
  <c r="CO133" i="3"/>
  <c r="CP133" i="3"/>
  <c r="CQ133" i="3"/>
  <c r="CJ134" i="3"/>
  <c r="CL134" i="3"/>
  <c r="CM134" i="3"/>
  <c r="CN134" i="3"/>
  <c r="CO134" i="3"/>
  <c r="CP134" i="3"/>
  <c r="CQ134" i="3"/>
  <c r="CK135" i="3"/>
  <c r="CL135" i="3"/>
  <c r="CM135" i="3"/>
  <c r="CN135" i="3"/>
  <c r="CO135" i="3"/>
  <c r="CP135" i="3"/>
  <c r="CQ135" i="3"/>
  <c r="CJ136" i="3"/>
  <c r="CL136" i="3"/>
  <c r="CM136" i="3"/>
  <c r="CN136" i="3"/>
  <c r="CO136" i="3"/>
  <c r="CP136" i="3"/>
  <c r="CQ136" i="3"/>
  <c r="CJ137" i="3"/>
  <c r="CK137" i="3"/>
  <c r="CL137" i="3"/>
  <c r="CM137" i="3"/>
  <c r="CN137" i="3"/>
  <c r="CO137" i="3"/>
  <c r="CP137" i="3"/>
  <c r="CQ137" i="3"/>
  <c r="CJ138" i="3"/>
  <c r="CL138" i="3"/>
  <c r="CM138" i="3"/>
  <c r="CN138" i="3"/>
  <c r="CO138" i="3"/>
  <c r="CP138" i="3"/>
  <c r="CQ138" i="3"/>
  <c r="CJ139" i="3"/>
  <c r="CK139" i="3"/>
  <c r="CL139" i="3"/>
  <c r="CM139" i="3"/>
  <c r="CN139" i="3"/>
  <c r="CO139" i="3"/>
  <c r="CP139" i="3"/>
  <c r="CQ139" i="3"/>
  <c r="CJ140" i="3"/>
  <c r="CK140" i="3"/>
  <c r="CL140" i="3"/>
  <c r="CM140" i="3"/>
  <c r="CN140" i="3"/>
  <c r="CO140" i="3"/>
  <c r="CP140" i="3"/>
  <c r="CQ140" i="3"/>
  <c r="CJ141" i="3"/>
  <c r="CK141" i="3"/>
  <c r="CM141" i="3"/>
  <c r="CN141" i="3"/>
  <c r="CO141" i="3"/>
  <c r="CP141" i="3"/>
  <c r="CQ141" i="3"/>
  <c r="CJ142" i="3"/>
  <c r="CK142" i="3"/>
  <c r="CL142" i="3"/>
  <c r="CM142" i="3"/>
  <c r="CN142" i="3"/>
  <c r="CO142" i="3"/>
  <c r="CP142" i="3"/>
  <c r="CQ142" i="3"/>
  <c r="CJ143" i="3"/>
  <c r="CK143" i="3"/>
  <c r="CL143" i="3"/>
  <c r="CM143" i="3"/>
  <c r="CN143" i="3"/>
  <c r="CO143" i="3"/>
  <c r="CP143" i="3"/>
  <c r="CQ143" i="3"/>
  <c r="CJ144" i="3"/>
  <c r="CK144" i="3"/>
  <c r="CL144" i="3"/>
  <c r="CM144" i="3"/>
  <c r="CN144" i="3"/>
  <c r="CO144" i="3"/>
  <c r="CP144" i="3"/>
  <c r="CQ144" i="3"/>
  <c r="CK145" i="3"/>
  <c r="CL145" i="3"/>
  <c r="CM145" i="3"/>
  <c r="CN145" i="3"/>
  <c r="CO145" i="3"/>
  <c r="CP145" i="3"/>
  <c r="CQ145" i="3"/>
  <c r="CK146" i="3"/>
  <c r="CM146" i="3"/>
  <c r="CN146" i="3"/>
  <c r="CO146" i="3"/>
  <c r="CP146" i="3"/>
  <c r="CQ146" i="3"/>
  <c r="CJ147" i="3"/>
  <c r="CK147" i="3"/>
  <c r="CL147" i="3"/>
  <c r="CM147" i="3"/>
  <c r="CN147" i="3"/>
  <c r="CO147" i="3"/>
  <c r="CP147" i="3"/>
  <c r="CQ147" i="3"/>
  <c r="CJ148" i="3"/>
  <c r="CK148" i="3"/>
  <c r="CL148" i="3"/>
  <c r="CM148" i="3"/>
  <c r="CN148" i="3"/>
  <c r="CO148" i="3"/>
  <c r="CP148" i="3"/>
  <c r="CQ148" i="3"/>
  <c r="CJ149" i="3"/>
  <c r="CK149" i="3"/>
  <c r="CL149" i="3"/>
  <c r="CM149" i="3"/>
  <c r="CN149" i="3"/>
  <c r="CO149" i="3"/>
  <c r="CP149" i="3"/>
  <c r="CQ149" i="3"/>
  <c r="CJ150" i="3"/>
  <c r="CK150" i="3"/>
  <c r="CL150" i="3"/>
  <c r="CM150" i="3"/>
  <c r="CN150" i="3"/>
  <c r="CO150" i="3"/>
  <c r="CP150" i="3"/>
  <c r="CQ150" i="3"/>
  <c r="CJ151" i="3"/>
  <c r="CL151" i="3"/>
  <c r="CM151" i="3"/>
  <c r="CN151" i="3"/>
  <c r="CO151" i="3"/>
  <c r="CP151" i="3"/>
  <c r="CQ151" i="3"/>
  <c r="CJ152" i="3"/>
  <c r="CK152" i="3"/>
  <c r="CL152" i="3"/>
  <c r="CM152" i="3"/>
  <c r="CN152" i="3"/>
  <c r="CO152" i="3"/>
  <c r="CP152" i="3"/>
  <c r="CQ152" i="3"/>
  <c r="CJ153" i="3"/>
  <c r="CK153" i="3"/>
  <c r="CL153" i="3"/>
  <c r="CM153" i="3"/>
  <c r="CO153" i="3"/>
  <c r="CP153" i="3"/>
  <c r="CQ153" i="3"/>
  <c r="CJ154" i="3"/>
  <c r="CK154" i="3"/>
  <c r="CL154" i="3"/>
  <c r="CN154" i="3"/>
  <c r="CO154" i="3"/>
  <c r="CP154" i="3"/>
  <c r="CQ154" i="3"/>
  <c r="CJ155" i="3"/>
  <c r="CK155" i="3"/>
  <c r="CL155" i="3"/>
  <c r="CM155" i="3"/>
  <c r="CN155" i="3"/>
  <c r="CO155" i="3"/>
  <c r="CP155" i="3"/>
  <c r="CQ155" i="3"/>
  <c r="CJ156" i="3"/>
  <c r="CK156" i="3"/>
  <c r="CL156" i="3"/>
  <c r="CM156" i="3"/>
  <c r="CN156" i="3"/>
  <c r="CO156" i="3"/>
  <c r="CP156" i="3"/>
  <c r="CQ156" i="3"/>
  <c r="CJ157" i="3"/>
  <c r="CK157" i="3"/>
  <c r="CL157" i="3"/>
  <c r="CM157" i="3"/>
  <c r="CN157" i="3"/>
  <c r="CO157" i="3"/>
  <c r="CP157" i="3"/>
  <c r="CQ157" i="3"/>
  <c r="CJ158" i="3"/>
  <c r="CK158" i="3"/>
  <c r="CL158" i="3"/>
  <c r="CN158" i="3"/>
  <c r="CO158" i="3"/>
  <c r="CP158" i="3"/>
  <c r="CQ158" i="3"/>
  <c r="CJ159" i="3"/>
  <c r="CK159" i="3"/>
  <c r="CL159" i="3"/>
  <c r="CM159" i="3"/>
  <c r="CN159" i="3"/>
  <c r="CO159" i="3"/>
  <c r="CP159" i="3"/>
  <c r="CQ159" i="3"/>
  <c r="CJ160" i="3"/>
  <c r="CK160" i="3"/>
  <c r="CL160" i="3"/>
  <c r="CM160" i="3"/>
  <c r="CN160" i="3"/>
  <c r="CO160" i="3"/>
  <c r="CP160" i="3"/>
  <c r="CQ160" i="3"/>
  <c r="CJ161" i="3"/>
  <c r="CK161" i="3"/>
  <c r="CL161" i="3"/>
  <c r="CN161" i="3"/>
  <c r="CO161" i="3"/>
  <c r="CP161" i="3"/>
  <c r="CQ161" i="3"/>
  <c r="CJ162" i="3"/>
  <c r="CK162" i="3"/>
  <c r="CL162" i="3"/>
  <c r="CM162" i="3"/>
  <c r="CN162" i="3"/>
  <c r="CO162" i="3"/>
  <c r="CP162" i="3"/>
  <c r="CQ162" i="3"/>
  <c r="CJ163" i="3"/>
  <c r="CK163" i="3"/>
  <c r="CL163" i="3"/>
  <c r="CM163" i="3"/>
  <c r="CN163" i="3"/>
  <c r="CO163" i="3"/>
  <c r="CP163" i="3"/>
  <c r="CQ163" i="3"/>
  <c r="CJ164" i="3"/>
  <c r="CL164" i="3"/>
  <c r="CM164" i="3"/>
  <c r="CN164" i="3"/>
  <c r="CO164" i="3"/>
  <c r="CP164" i="3"/>
  <c r="CQ164" i="3"/>
  <c r="CJ165" i="3"/>
  <c r="CK165" i="3"/>
  <c r="CL165" i="3"/>
  <c r="CM165" i="3"/>
  <c r="CN165" i="3"/>
  <c r="CO165" i="3"/>
  <c r="CP165" i="3"/>
  <c r="CQ165" i="3"/>
  <c r="CJ166" i="3"/>
  <c r="CK166" i="3"/>
  <c r="CL166" i="3"/>
  <c r="CM166" i="3"/>
  <c r="CN166" i="3"/>
  <c r="CO166" i="3"/>
  <c r="CP166" i="3"/>
  <c r="CQ166" i="3"/>
  <c r="CJ167" i="3"/>
  <c r="CK167" i="3"/>
  <c r="CL167" i="3"/>
  <c r="CM167" i="3"/>
  <c r="CN167" i="3"/>
  <c r="CO167" i="3"/>
  <c r="CP167" i="3"/>
  <c r="CQ167" i="3"/>
  <c r="CL168" i="3"/>
  <c r="CM168" i="3"/>
  <c r="CN168" i="3"/>
  <c r="CO168" i="3"/>
  <c r="CP168" i="3"/>
  <c r="CQ168" i="3"/>
  <c r="CK169" i="3"/>
  <c r="CL169" i="3"/>
  <c r="CM169" i="3"/>
  <c r="CN169" i="3"/>
  <c r="CO169" i="3"/>
  <c r="CP169" i="3"/>
  <c r="CQ169" i="3"/>
  <c r="CK170" i="3"/>
  <c r="CL170" i="3"/>
  <c r="CM170" i="3"/>
  <c r="CO170" i="3"/>
  <c r="CP170" i="3"/>
  <c r="CQ170" i="3"/>
  <c r="CJ171" i="3"/>
  <c r="CL171" i="3"/>
  <c r="CM171" i="3"/>
  <c r="CN171" i="3"/>
  <c r="CO171" i="3"/>
  <c r="CP171" i="3"/>
  <c r="CQ171" i="3"/>
  <c r="CK172" i="3"/>
  <c r="CL172" i="3"/>
  <c r="CM172" i="3"/>
  <c r="CN172" i="3"/>
  <c r="CO172" i="3"/>
  <c r="CP172" i="3"/>
  <c r="CQ172" i="3"/>
  <c r="CJ173" i="3"/>
  <c r="CK173" i="3"/>
  <c r="CL173" i="3"/>
  <c r="CN173" i="3"/>
  <c r="CO173" i="3"/>
  <c r="CP173" i="3"/>
  <c r="CQ173" i="3"/>
  <c r="CJ174" i="3"/>
  <c r="CK174" i="3"/>
  <c r="CL174" i="3"/>
  <c r="CM174" i="3"/>
  <c r="CN174" i="3"/>
  <c r="CO174" i="3"/>
  <c r="CP174" i="3"/>
  <c r="CQ174" i="3"/>
  <c r="CJ175" i="3"/>
  <c r="CK175" i="3"/>
  <c r="CL175" i="3"/>
  <c r="CM175" i="3"/>
  <c r="CO175" i="3"/>
  <c r="CP175" i="3"/>
  <c r="CQ175" i="3"/>
  <c r="CJ176" i="3"/>
  <c r="CL176" i="3"/>
  <c r="CM176" i="3"/>
  <c r="CN176" i="3"/>
  <c r="CO176" i="3"/>
  <c r="CP176" i="3"/>
  <c r="CQ176" i="3"/>
  <c r="CJ177" i="3"/>
  <c r="CK177" i="3"/>
  <c r="CL177" i="3"/>
  <c r="CM177" i="3"/>
  <c r="CN177" i="3"/>
  <c r="CO177" i="3"/>
  <c r="CP177" i="3"/>
  <c r="CQ177" i="3"/>
  <c r="CJ178" i="3"/>
  <c r="CK178" i="3"/>
  <c r="CL178" i="3"/>
  <c r="CM178" i="3"/>
  <c r="CN178" i="3"/>
  <c r="CO178" i="3"/>
  <c r="CP178" i="3"/>
  <c r="CQ178" i="3"/>
  <c r="CJ179" i="3"/>
  <c r="CK179" i="3"/>
  <c r="CL179" i="3"/>
  <c r="CN179" i="3"/>
  <c r="CO179" i="3"/>
  <c r="CP179" i="3"/>
  <c r="CQ179" i="3"/>
  <c r="CJ180" i="3"/>
  <c r="CK180" i="3"/>
  <c r="CL180" i="3"/>
  <c r="CM180" i="3"/>
  <c r="CN180" i="3"/>
  <c r="CO180" i="3"/>
  <c r="CP180" i="3"/>
  <c r="CQ180" i="3"/>
  <c r="CJ181" i="3"/>
  <c r="CL181" i="3"/>
  <c r="CM181" i="3"/>
  <c r="CN181" i="3"/>
  <c r="CO181" i="3"/>
  <c r="CP181" i="3"/>
  <c r="CQ181" i="3"/>
  <c r="CJ182" i="3"/>
  <c r="CL182" i="3"/>
  <c r="CM182" i="3"/>
  <c r="CN182" i="3"/>
  <c r="CO182" i="3"/>
  <c r="CP182" i="3"/>
  <c r="CQ182" i="3"/>
  <c r="CJ183" i="3"/>
  <c r="CK183" i="3"/>
  <c r="CM183" i="3"/>
  <c r="CN183" i="3"/>
  <c r="CO183" i="3"/>
  <c r="CP183" i="3"/>
  <c r="CQ183" i="3"/>
  <c r="CJ184" i="3"/>
  <c r="CK184" i="3"/>
  <c r="CL184" i="3"/>
  <c r="CM184" i="3"/>
  <c r="CN184" i="3"/>
  <c r="CO184" i="3"/>
  <c r="CP184" i="3"/>
  <c r="CQ184" i="3"/>
  <c r="CJ185" i="3"/>
  <c r="CK185" i="3"/>
  <c r="CL185" i="3"/>
  <c r="CN185" i="3"/>
  <c r="CO185" i="3"/>
  <c r="CP185" i="3"/>
  <c r="CQ185" i="3"/>
  <c r="CJ186" i="3"/>
  <c r="CL186" i="3"/>
  <c r="CM186" i="3"/>
  <c r="CN186" i="3"/>
  <c r="CO186" i="3"/>
  <c r="CP186" i="3"/>
  <c r="CQ186" i="3"/>
  <c r="CJ187" i="3"/>
  <c r="CK187" i="3"/>
  <c r="CL187" i="3"/>
  <c r="CM187" i="3"/>
  <c r="CN187" i="3"/>
  <c r="CO187" i="3"/>
  <c r="CP187" i="3"/>
  <c r="CQ187" i="3"/>
  <c r="CJ188" i="3"/>
  <c r="CL188" i="3"/>
  <c r="CM188" i="3"/>
  <c r="CO188" i="3"/>
  <c r="CP188" i="3"/>
  <c r="CQ188" i="3"/>
  <c r="CJ189" i="3"/>
  <c r="CK189" i="3"/>
  <c r="CL189" i="3"/>
  <c r="CM189" i="3"/>
  <c r="CN189" i="3"/>
  <c r="CO189" i="3"/>
  <c r="CP189" i="3"/>
  <c r="CQ189" i="3"/>
  <c r="CJ190" i="3"/>
  <c r="CK190" i="3"/>
  <c r="CL190" i="3"/>
  <c r="CM190" i="3"/>
  <c r="CN190" i="3"/>
  <c r="CO190" i="3"/>
  <c r="CP190" i="3"/>
  <c r="CQ190" i="3"/>
  <c r="CJ191" i="3"/>
  <c r="CK191" i="3"/>
  <c r="CL191" i="3"/>
  <c r="CM191" i="3"/>
  <c r="CN191" i="3"/>
  <c r="CO191" i="3"/>
  <c r="CP191" i="3"/>
  <c r="CQ191" i="3"/>
  <c r="CJ192" i="3"/>
  <c r="CK192" i="3"/>
  <c r="CL192" i="3"/>
  <c r="CM192" i="3"/>
  <c r="CN192" i="3"/>
  <c r="CO192" i="3"/>
  <c r="CP192" i="3"/>
  <c r="CQ192" i="3"/>
  <c r="CJ193" i="3"/>
  <c r="CK193" i="3"/>
  <c r="CL193" i="3"/>
  <c r="CM193" i="3"/>
  <c r="CN193" i="3"/>
  <c r="CO193" i="3"/>
  <c r="CP193" i="3"/>
  <c r="CQ193" i="3"/>
  <c r="CJ194" i="3"/>
  <c r="CK194" i="3"/>
  <c r="CL194" i="3"/>
  <c r="CM194" i="3"/>
  <c r="CO194" i="3"/>
  <c r="CP194" i="3"/>
  <c r="CQ194" i="3"/>
  <c r="CJ195" i="3"/>
  <c r="CL195" i="3"/>
  <c r="CM195" i="3"/>
  <c r="CN195" i="3"/>
  <c r="CO195" i="3"/>
  <c r="CP195" i="3"/>
  <c r="CQ195" i="3"/>
  <c r="CJ196" i="3"/>
  <c r="CK196" i="3"/>
  <c r="CL196" i="3"/>
  <c r="CM196" i="3"/>
  <c r="CN196" i="3"/>
  <c r="CO196" i="3"/>
  <c r="CP196" i="3"/>
  <c r="CQ196" i="3"/>
  <c r="CJ197" i="3"/>
  <c r="CK197" i="3"/>
  <c r="CL197" i="3"/>
  <c r="CM197" i="3"/>
  <c r="CN197" i="3"/>
  <c r="CO197" i="3"/>
  <c r="CP197" i="3"/>
  <c r="CQ197" i="3"/>
  <c r="CJ198" i="3"/>
  <c r="CK198" i="3"/>
  <c r="CL198" i="3"/>
  <c r="CM198" i="3"/>
  <c r="CN198" i="3"/>
  <c r="CO198" i="3"/>
  <c r="CP198" i="3"/>
  <c r="CQ198" i="3"/>
  <c r="CJ199" i="3"/>
  <c r="CK199" i="3"/>
  <c r="CL199" i="3"/>
  <c r="CM199" i="3"/>
  <c r="CN199" i="3"/>
  <c r="CO199" i="3"/>
  <c r="CP199" i="3"/>
  <c r="CQ199" i="3"/>
  <c r="CJ200" i="3"/>
  <c r="CL200" i="3"/>
  <c r="CN200" i="3"/>
  <c r="CO200" i="3"/>
  <c r="CP200" i="3"/>
  <c r="CQ200" i="3"/>
  <c r="CJ201" i="3"/>
  <c r="CK201" i="3"/>
  <c r="CL201" i="3"/>
  <c r="CM201" i="3"/>
  <c r="CN201" i="3"/>
  <c r="CO201" i="3"/>
  <c r="CP201" i="3"/>
  <c r="CQ201" i="3"/>
  <c r="CJ202" i="3"/>
  <c r="CK202" i="3"/>
  <c r="CL202" i="3"/>
  <c r="CM202" i="3"/>
  <c r="CN202" i="3"/>
  <c r="CO202" i="3"/>
  <c r="CP202" i="3"/>
  <c r="CQ202" i="3"/>
  <c r="CJ203" i="3"/>
  <c r="CK203" i="3"/>
  <c r="CL203" i="3"/>
  <c r="CM203" i="3"/>
  <c r="CN203" i="3"/>
  <c r="CO203" i="3"/>
  <c r="CP203" i="3"/>
  <c r="CQ203" i="3"/>
  <c r="CJ204" i="3"/>
  <c r="CK204" i="3"/>
  <c r="CL204" i="3"/>
  <c r="CM204" i="3"/>
  <c r="CN204" i="3"/>
  <c r="CO204" i="3"/>
  <c r="CP204" i="3"/>
  <c r="CQ204" i="3"/>
  <c r="CJ205" i="3"/>
  <c r="CK205" i="3"/>
  <c r="CL205" i="3"/>
  <c r="CN205" i="3"/>
  <c r="CO205" i="3"/>
  <c r="CP205" i="3"/>
  <c r="CQ205" i="3"/>
  <c r="CJ206" i="3"/>
  <c r="CK206" i="3"/>
  <c r="CL206" i="3"/>
  <c r="CM206" i="3"/>
  <c r="CO206" i="3"/>
  <c r="CP206" i="3"/>
  <c r="CQ206" i="3"/>
  <c r="CJ207" i="3"/>
  <c r="CK207" i="3"/>
  <c r="CL207" i="3"/>
  <c r="CM207" i="3"/>
  <c r="CN207" i="3"/>
  <c r="CO207" i="3"/>
  <c r="CP207" i="3"/>
  <c r="CQ207" i="3"/>
  <c r="CJ208" i="3"/>
  <c r="CK208" i="3"/>
  <c r="CL208" i="3"/>
  <c r="CM208" i="3"/>
  <c r="CN208" i="3"/>
  <c r="CO208" i="3"/>
  <c r="CP208" i="3"/>
  <c r="CQ208" i="3"/>
  <c r="CJ209" i="3"/>
  <c r="CK209" i="3"/>
  <c r="CL209" i="3"/>
  <c r="CM209" i="3"/>
  <c r="CN209" i="3"/>
  <c r="CO209" i="3"/>
  <c r="CP209" i="3"/>
  <c r="CQ209" i="3"/>
  <c r="CJ210" i="3"/>
  <c r="CK210" i="3"/>
  <c r="CL210" i="3"/>
  <c r="CM210" i="3"/>
  <c r="CN210" i="3"/>
  <c r="CO210" i="3"/>
  <c r="CP210" i="3"/>
  <c r="CQ210" i="3"/>
  <c r="CJ211" i="3"/>
  <c r="CL211" i="3"/>
  <c r="CM211" i="3"/>
  <c r="CN211" i="3"/>
  <c r="CO211" i="3"/>
  <c r="CP211" i="3"/>
  <c r="CQ211" i="3"/>
  <c r="CJ212" i="3"/>
  <c r="CK212" i="3"/>
  <c r="CL212" i="3"/>
  <c r="CM212" i="3"/>
  <c r="CN212" i="3"/>
  <c r="CO212" i="3"/>
  <c r="CP212" i="3"/>
  <c r="CQ212" i="3"/>
  <c r="CJ213" i="3"/>
  <c r="CK213" i="3"/>
  <c r="CL213" i="3"/>
  <c r="CM213" i="3"/>
  <c r="CN213" i="3"/>
  <c r="CO213" i="3"/>
  <c r="CP213" i="3"/>
  <c r="CQ213" i="3"/>
  <c r="CJ214" i="3"/>
  <c r="CK214" i="3"/>
  <c r="CL214" i="3"/>
  <c r="CM214" i="3"/>
  <c r="CN214" i="3"/>
  <c r="CO214" i="3"/>
  <c r="CP214" i="3"/>
  <c r="CQ214" i="3"/>
  <c r="CJ215" i="3"/>
  <c r="CK215" i="3"/>
  <c r="CL215" i="3"/>
  <c r="CM215" i="3"/>
  <c r="CN215" i="3"/>
  <c r="CO215" i="3"/>
  <c r="CP215" i="3"/>
  <c r="CQ215" i="3"/>
  <c r="CJ216" i="3"/>
  <c r="CK216" i="3"/>
  <c r="CL216" i="3"/>
  <c r="CM216" i="3"/>
  <c r="CN216" i="3"/>
  <c r="CO216" i="3"/>
  <c r="CP216" i="3"/>
  <c r="CQ216" i="3"/>
  <c r="CJ217" i="3"/>
  <c r="CL217" i="3"/>
  <c r="CM217" i="3"/>
  <c r="CN217" i="3"/>
  <c r="CO217" i="3"/>
  <c r="CP217" i="3"/>
  <c r="CQ217" i="3"/>
  <c r="CJ218" i="3"/>
  <c r="CK218" i="3"/>
  <c r="CL218" i="3"/>
  <c r="CM218" i="3"/>
  <c r="CN218" i="3"/>
  <c r="CO218" i="3"/>
  <c r="CP218" i="3"/>
  <c r="CQ218" i="3"/>
  <c r="CJ219" i="3"/>
  <c r="CL219" i="3"/>
  <c r="CM219" i="3"/>
  <c r="CN219" i="3"/>
  <c r="CO219" i="3"/>
  <c r="CP219" i="3"/>
  <c r="CQ219" i="3"/>
  <c r="CL220" i="3"/>
  <c r="CM220" i="3"/>
  <c r="CN220" i="3"/>
  <c r="CO220" i="3"/>
  <c r="CP220" i="3"/>
  <c r="CQ220" i="3"/>
  <c r="CK221" i="3"/>
  <c r="CL221" i="3"/>
  <c r="CM221" i="3"/>
  <c r="CN221" i="3"/>
  <c r="CO221" i="3"/>
  <c r="CP221" i="3"/>
  <c r="CQ221" i="3"/>
  <c r="CL222" i="3"/>
  <c r="CM222" i="3"/>
  <c r="CN222" i="3"/>
  <c r="CO222" i="3"/>
  <c r="CP222" i="3"/>
  <c r="CQ222" i="3"/>
  <c r="CK223" i="3"/>
  <c r="CL223" i="3"/>
  <c r="CM223" i="3"/>
  <c r="CN223" i="3"/>
  <c r="CO223" i="3"/>
  <c r="CP223" i="3"/>
  <c r="CQ223" i="3"/>
  <c r="CJ224" i="3"/>
  <c r="CL224" i="3"/>
  <c r="CM224" i="3"/>
  <c r="CN224" i="3"/>
  <c r="CO224" i="3"/>
  <c r="CP224" i="3"/>
  <c r="CQ224" i="3"/>
  <c r="CK225" i="3"/>
  <c r="CL225" i="3"/>
  <c r="CM225" i="3"/>
  <c r="CN225" i="3"/>
  <c r="CO225" i="3"/>
  <c r="CP225" i="3"/>
  <c r="CQ225" i="3"/>
  <c r="CJ226" i="3"/>
  <c r="CL226" i="3"/>
  <c r="CM226" i="3"/>
  <c r="CN226" i="3"/>
  <c r="CO226" i="3"/>
  <c r="CP226" i="3"/>
  <c r="CQ226" i="3"/>
  <c r="CJ227" i="3"/>
  <c r="CK227" i="3"/>
  <c r="CL227" i="3"/>
  <c r="CM227" i="3"/>
  <c r="CN227" i="3"/>
  <c r="CO227" i="3"/>
  <c r="CP227" i="3"/>
  <c r="CQ227" i="3"/>
  <c r="CJ228" i="3"/>
  <c r="CK228" i="3"/>
  <c r="CL228" i="3"/>
  <c r="CM228" i="3"/>
  <c r="CN228" i="3"/>
  <c r="CO228" i="3"/>
  <c r="CP228" i="3"/>
  <c r="CQ228" i="3"/>
  <c r="CJ229" i="3"/>
  <c r="CK229" i="3"/>
  <c r="CL229" i="3"/>
  <c r="CM229" i="3"/>
  <c r="CN229" i="3"/>
  <c r="CO229" i="3"/>
  <c r="CP229" i="3"/>
  <c r="CQ229" i="3"/>
  <c r="CJ230" i="3"/>
  <c r="CK230" i="3"/>
  <c r="CL230" i="3"/>
  <c r="CN230" i="3"/>
  <c r="CO230" i="3"/>
  <c r="CP230" i="3"/>
  <c r="CQ230" i="3"/>
  <c r="CJ231" i="3"/>
  <c r="CK231" i="3"/>
  <c r="CL231" i="3"/>
  <c r="CN231" i="3"/>
  <c r="CO231" i="3"/>
  <c r="CP231" i="3"/>
  <c r="CQ231" i="3"/>
  <c r="CJ232" i="3"/>
  <c r="CL232" i="3"/>
  <c r="CM232" i="3"/>
  <c r="CO232" i="3"/>
  <c r="CP232" i="3"/>
  <c r="CQ232" i="3"/>
  <c r="CJ233" i="3"/>
  <c r="CK233" i="3"/>
  <c r="CL233" i="3"/>
  <c r="CM233" i="3"/>
  <c r="CO233" i="3"/>
  <c r="CP233" i="3"/>
  <c r="CQ233" i="3"/>
  <c r="CJ234" i="3"/>
  <c r="CK234" i="3"/>
  <c r="CL234" i="3"/>
  <c r="CM234" i="3"/>
  <c r="CN234" i="3"/>
  <c r="CO234" i="3"/>
  <c r="CP234" i="3"/>
  <c r="CQ234" i="3"/>
  <c r="CJ235" i="3"/>
  <c r="CL235" i="3"/>
  <c r="CM235" i="3"/>
  <c r="CN235" i="3"/>
  <c r="CO235" i="3"/>
  <c r="CP235" i="3"/>
  <c r="CQ235" i="3"/>
  <c r="CJ236" i="3"/>
  <c r="CK236" i="3"/>
  <c r="CL236" i="3"/>
  <c r="CM236" i="3"/>
  <c r="CN236" i="3"/>
  <c r="CO236" i="3"/>
  <c r="CP236" i="3"/>
  <c r="CQ236" i="3"/>
  <c r="CK237" i="3"/>
  <c r="CL237" i="3"/>
  <c r="CM237" i="3"/>
  <c r="CN237" i="3"/>
  <c r="CO237" i="3"/>
  <c r="CP237" i="3"/>
  <c r="CQ237" i="3"/>
  <c r="CJ238" i="3"/>
  <c r="CK238" i="3"/>
  <c r="CL238" i="3"/>
  <c r="CM238" i="3"/>
  <c r="CN238" i="3"/>
  <c r="CO238" i="3"/>
  <c r="CP238" i="3"/>
  <c r="CQ238" i="3"/>
  <c r="CJ239" i="3"/>
  <c r="CL239" i="3"/>
  <c r="CN239" i="3"/>
  <c r="CO239" i="3"/>
  <c r="CP239" i="3"/>
  <c r="CQ239" i="3"/>
  <c r="CJ240" i="3"/>
  <c r="CK240" i="3"/>
  <c r="CM240" i="3"/>
  <c r="CN240" i="3"/>
  <c r="CO240" i="3"/>
  <c r="CP240" i="3"/>
  <c r="CQ240" i="3"/>
  <c r="CJ241" i="3"/>
  <c r="CK241" i="3"/>
  <c r="CL241" i="3"/>
  <c r="CM241" i="3"/>
  <c r="CN241" i="3"/>
  <c r="CO241" i="3"/>
  <c r="CP241" i="3"/>
  <c r="CQ241" i="3"/>
  <c r="CJ242" i="3"/>
  <c r="CK242" i="3"/>
  <c r="CL242" i="3"/>
  <c r="CM242" i="3"/>
  <c r="CN242" i="3"/>
  <c r="CO242" i="3"/>
  <c r="CP242" i="3"/>
  <c r="CQ242" i="3"/>
  <c r="CJ243" i="3"/>
  <c r="CK243" i="3"/>
  <c r="CL243" i="3"/>
  <c r="CM243" i="3"/>
  <c r="CN243" i="3"/>
  <c r="CO243" i="3"/>
  <c r="CP243" i="3"/>
  <c r="CQ243" i="3"/>
  <c r="CJ244" i="3"/>
  <c r="CK244" i="3"/>
  <c r="CL244" i="3"/>
  <c r="CM244" i="3"/>
  <c r="CN244" i="3"/>
  <c r="CO244" i="3"/>
  <c r="CP244" i="3"/>
  <c r="CQ244" i="3"/>
  <c r="CJ245" i="3"/>
  <c r="CK245" i="3"/>
  <c r="CL245" i="3"/>
  <c r="CM245" i="3"/>
  <c r="CN245" i="3"/>
  <c r="CO245" i="3"/>
  <c r="CP245" i="3"/>
  <c r="CQ245" i="3"/>
  <c r="CJ246" i="3"/>
  <c r="CK246" i="3"/>
  <c r="CL246" i="3"/>
  <c r="CM246" i="3"/>
  <c r="CN246" i="3"/>
  <c r="CO246" i="3"/>
  <c r="CP246" i="3"/>
  <c r="CQ246" i="3"/>
  <c r="CJ247" i="3"/>
  <c r="CK247" i="3"/>
  <c r="CL247" i="3"/>
  <c r="CM247" i="3"/>
  <c r="CN247" i="3"/>
  <c r="CO247" i="3"/>
  <c r="CP247" i="3"/>
  <c r="CQ247" i="3"/>
  <c r="CJ248" i="3"/>
  <c r="CK248" i="3"/>
  <c r="CM248" i="3"/>
  <c r="CN248" i="3"/>
  <c r="CO248" i="3"/>
  <c r="CP248" i="3"/>
  <c r="CQ248" i="3"/>
  <c r="CJ249" i="3"/>
  <c r="CL249" i="3"/>
  <c r="CM249" i="3"/>
  <c r="CN249" i="3"/>
  <c r="CO249" i="3"/>
  <c r="CP249" i="3"/>
  <c r="CQ249" i="3"/>
  <c r="CJ250" i="3"/>
  <c r="CK250" i="3"/>
  <c r="CL250" i="3"/>
  <c r="CM250" i="3"/>
  <c r="CN250" i="3"/>
  <c r="CO250" i="3"/>
  <c r="CP250" i="3"/>
  <c r="CQ250" i="3"/>
  <c r="CK251" i="3"/>
  <c r="CL251" i="3"/>
  <c r="CM251" i="3"/>
  <c r="CN251" i="3"/>
  <c r="CO251" i="3"/>
  <c r="CP251" i="3"/>
  <c r="CQ251" i="3"/>
  <c r="CJ252" i="3"/>
  <c r="CK252" i="3"/>
  <c r="CL252" i="3"/>
  <c r="CM252" i="3"/>
  <c r="CN252" i="3"/>
  <c r="CO252" i="3"/>
  <c r="CP252" i="3"/>
  <c r="CQ252" i="3"/>
  <c r="CJ253" i="3"/>
  <c r="CK253" i="3"/>
  <c r="CL253" i="3"/>
  <c r="CM253" i="3"/>
  <c r="CN253" i="3"/>
  <c r="CO253" i="3"/>
  <c r="CP253" i="3"/>
  <c r="CQ253" i="3"/>
  <c r="CJ254" i="3"/>
  <c r="CK254" i="3"/>
  <c r="CL254" i="3"/>
  <c r="CM254" i="3"/>
  <c r="CN254" i="3"/>
  <c r="CO254" i="3"/>
  <c r="CP254" i="3"/>
  <c r="CQ254" i="3"/>
  <c r="CJ255" i="3"/>
  <c r="CK255" i="3"/>
  <c r="CL255" i="3"/>
  <c r="CM255" i="3"/>
  <c r="CN255" i="3"/>
  <c r="CO255" i="3"/>
  <c r="CP255" i="3"/>
  <c r="CQ255" i="3"/>
  <c r="CK256" i="3"/>
  <c r="CL256" i="3"/>
  <c r="CM256" i="3"/>
  <c r="CN256" i="3"/>
  <c r="CO256" i="3"/>
  <c r="CP256" i="3"/>
  <c r="CQ256" i="3"/>
  <c r="CJ257" i="3"/>
  <c r="CK257" i="3"/>
  <c r="CL257" i="3"/>
  <c r="CM257" i="3"/>
  <c r="CN257" i="3"/>
  <c r="CO257" i="3"/>
  <c r="CP257" i="3"/>
  <c r="CQ257" i="3"/>
  <c r="CL258" i="3"/>
  <c r="CM258" i="3"/>
  <c r="CN258" i="3"/>
  <c r="CO258" i="3"/>
  <c r="CP258" i="3"/>
  <c r="CQ258" i="3"/>
  <c r="CJ259" i="3"/>
  <c r="CK259" i="3"/>
  <c r="CL259" i="3"/>
  <c r="CM259" i="3"/>
  <c r="CN259" i="3"/>
  <c r="CO259" i="3"/>
  <c r="CP259" i="3"/>
  <c r="CQ259" i="3"/>
  <c r="CK260" i="3"/>
  <c r="CM260" i="3"/>
  <c r="CN260" i="3"/>
  <c r="CO260" i="3"/>
  <c r="CP260" i="3"/>
  <c r="CQ260" i="3"/>
  <c r="CK261" i="3"/>
  <c r="CL261" i="3"/>
  <c r="CM261" i="3"/>
  <c r="CN261" i="3"/>
  <c r="CO261" i="3"/>
  <c r="CP261" i="3"/>
  <c r="CQ261" i="3"/>
  <c r="CK262" i="3"/>
  <c r="CL262" i="3"/>
  <c r="CM262" i="3"/>
  <c r="CN262" i="3"/>
  <c r="CO262" i="3"/>
  <c r="CP262" i="3"/>
  <c r="CQ262" i="3"/>
  <c r="CK263" i="3"/>
  <c r="CM263" i="3"/>
  <c r="CN263" i="3"/>
  <c r="CO263" i="3"/>
  <c r="CP263" i="3"/>
  <c r="CQ263" i="3"/>
  <c r="CK264" i="3"/>
  <c r="CL264" i="3"/>
  <c r="CM264" i="3"/>
  <c r="CN264" i="3"/>
  <c r="CO264" i="3"/>
  <c r="CP264" i="3"/>
  <c r="CQ264" i="3"/>
  <c r="CK265" i="3"/>
  <c r="CM265" i="3"/>
  <c r="CN265" i="3"/>
  <c r="CO265" i="3"/>
  <c r="CP265" i="3"/>
  <c r="CQ265" i="3"/>
  <c r="CJ266" i="3"/>
  <c r="CK266" i="3"/>
  <c r="CL266" i="3"/>
  <c r="CM266" i="3"/>
  <c r="CN266" i="3"/>
  <c r="CO266" i="3"/>
  <c r="CP266" i="3"/>
  <c r="CQ266" i="3"/>
  <c r="CK267" i="3"/>
  <c r="CM267" i="3"/>
  <c r="CN267" i="3"/>
  <c r="CO267" i="3"/>
  <c r="CP267" i="3"/>
  <c r="CQ267" i="3"/>
  <c r="CK268" i="3"/>
  <c r="CM268" i="3"/>
  <c r="CN268" i="3"/>
  <c r="CO268" i="3"/>
  <c r="CP268" i="3"/>
  <c r="CQ268" i="3"/>
  <c r="CL269" i="3"/>
  <c r="CM269" i="3"/>
  <c r="CN269" i="3"/>
  <c r="CO269" i="3"/>
  <c r="CP269" i="3"/>
  <c r="CQ269" i="3"/>
  <c r="CK270" i="3"/>
  <c r="CM270" i="3"/>
  <c r="CN270" i="3"/>
  <c r="CO270" i="3"/>
  <c r="CP270" i="3"/>
  <c r="CQ270" i="3"/>
  <c r="CK271" i="3"/>
  <c r="CL271" i="3"/>
  <c r="CM271" i="3"/>
  <c r="CN271" i="3"/>
  <c r="CO271" i="3"/>
  <c r="CP271" i="3"/>
  <c r="CQ271" i="3"/>
  <c r="CK272" i="3"/>
  <c r="CL272" i="3"/>
  <c r="CM272" i="3"/>
  <c r="CN272" i="3"/>
  <c r="CO272" i="3"/>
  <c r="CP272" i="3"/>
  <c r="CQ272" i="3"/>
  <c r="CJ273" i="3"/>
  <c r="CK273" i="3"/>
  <c r="CL273" i="3"/>
  <c r="CM273" i="3"/>
  <c r="CN273" i="3"/>
  <c r="CO273" i="3"/>
  <c r="CP273" i="3"/>
  <c r="CQ273" i="3"/>
  <c r="CK274" i="3"/>
  <c r="CL274" i="3"/>
  <c r="CM274" i="3"/>
  <c r="CN274" i="3"/>
  <c r="CO274" i="3"/>
  <c r="CP274" i="3"/>
  <c r="CQ274" i="3"/>
  <c r="CJ275" i="3"/>
  <c r="CK275" i="3"/>
  <c r="CL275" i="3"/>
  <c r="CM275" i="3"/>
  <c r="CO275" i="3"/>
  <c r="CP275" i="3"/>
  <c r="CQ275" i="3"/>
  <c r="CJ276" i="3"/>
  <c r="CK276" i="3"/>
  <c r="CL276" i="3"/>
  <c r="CM276" i="3"/>
  <c r="CN276" i="3"/>
  <c r="CO276" i="3"/>
  <c r="CP276" i="3"/>
  <c r="CQ276" i="3"/>
  <c r="CK277" i="3"/>
  <c r="CL277" i="3"/>
  <c r="CM277" i="3"/>
  <c r="CN277" i="3"/>
  <c r="CO277" i="3"/>
  <c r="CP277" i="3"/>
  <c r="CQ277" i="3"/>
  <c r="CJ278" i="3"/>
  <c r="CK278" i="3"/>
  <c r="CM278" i="3"/>
  <c r="CN278" i="3"/>
  <c r="CO278" i="3"/>
  <c r="CP278" i="3"/>
  <c r="CQ278" i="3"/>
  <c r="CJ279" i="3"/>
  <c r="CK279" i="3"/>
  <c r="CL279" i="3"/>
  <c r="CM279" i="3"/>
  <c r="CN279" i="3"/>
  <c r="CO279" i="3"/>
  <c r="CP279" i="3"/>
  <c r="CQ279" i="3"/>
  <c r="CJ280" i="3"/>
  <c r="CK280" i="3"/>
  <c r="CL280" i="3"/>
  <c r="CM280" i="3"/>
  <c r="CN280" i="3"/>
  <c r="CO280" i="3"/>
  <c r="CP280" i="3"/>
  <c r="CQ280" i="3"/>
  <c r="CJ281" i="3"/>
  <c r="CL281" i="3"/>
  <c r="CM281" i="3"/>
  <c r="CN281" i="3"/>
  <c r="CO281" i="3"/>
  <c r="CP281" i="3"/>
  <c r="CQ281" i="3"/>
  <c r="CJ282" i="3"/>
  <c r="CK282" i="3"/>
  <c r="CL282" i="3"/>
  <c r="CM282" i="3"/>
  <c r="CN282" i="3"/>
  <c r="CO282" i="3"/>
  <c r="CP282" i="3"/>
  <c r="CQ282" i="3"/>
  <c r="CJ283" i="3"/>
  <c r="CK283" i="3"/>
  <c r="CL283" i="3"/>
  <c r="CM283" i="3"/>
  <c r="CN283" i="3"/>
  <c r="CO283" i="3"/>
  <c r="CP283" i="3"/>
  <c r="CQ283" i="3"/>
  <c r="CJ284" i="3"/>
  <c r="CK284" i="3"/>
  <c r="CL284" i="3"/>
  <c r="CM284" i="3"/>
  <c r="CN284" i="3"/>
  <c r="CO284" i="3"/>
  <c r="CP284" i="3"/>
  <c r="CQ284" i="3"/>
  <c r="CJ285" i="3"/>
  <c r="CK285" i="3"/>
  <c r="CL285" i="3"/>
  <c r="CM285" i="3"/>
  <c r="CN285" i="3"/>
  <c r="CO285" i="3"/>
  <c r="CP285" i="3"/>
  <c r="CQ285" i="3"/>
  <c r="CJ286" i="3"/>
  <c r="CK286" i="3"/>
  <c r="CL286" i="3"/>
  <c r="CM286" i="3"/>
  <c r="CN286" i="3"/>
  <c r="CO286" i="3"/>
  <c r="CP286" i="3"/>
  <c r="CQ286" i="3"/>
  <c r="CJ287" i="3"/>
  <c r="CK287" i="3"/>
  <c r="CL287" i="3"/>
  <c r="CM287" i="3"/>
  <c r="CN287" i="3"/>
  <c r="CO287" i="3"/>
  <c r="CP287" i="3"/>
  <c r="CQ287" i="3"/>
  <c r="CJ288" i="3"/>
  <c r="CK288" i="3"/>
  <c r="CL288" i="3"/>
  <c r="CM288" i="3"/>
  <c r="CN288" i="3"/>
  <c r="CO288" i="3"/>
  <c r="CP288" i="3"/>
  <c r="CQ288" i="3"/>
  <c r="CJ289" i="3"/>
  <c r="CK289" i="3"/>
  <c r="CL289" i="3"/>
  <c r="CM289" i="3"/>
  <c r="CN289" i="3"/>
  <c r="CO289" i="3"/>
  <c r="CP289" i="3"/>
  <c r="CQ289" i="3"/>
  <c r="CJ290" i="3"/>
  <c r="CK290" i="3"/>
  <c r="CL290" i="3"/>
  <c r="CM290" i="3"/>
  <c r="CN290" i="3"/>
  <c r="CO290" i="3"/>
  <c r="CP290" i="3"/>
  <c r="CQ290" i="3"/>
  <c r="CK291" i="3"/>
  <c r="CL291" i="3"/>
  <c r="CM291" i="3"/>
  <c r="CN291" i="3"/>
  <c r="CO291" i="3"/>
  <c r="CP291" i="3"/>
  <c r="CQ291" i="3"/>
  <c r="CJ292" i="3"/>
  <c r="CK292" i="3"/>
  <c r="CL292" i="3"/>
  <c r="CM292" i="3"/>
  <c r="CN292" i="3"/>
  <c r="CO292" i="3"/>
  <c r="CP292" i="3"/>
  <c r="CQ292" i="3"/>
  <c r="CJ293" i="3"/>
  <c r="CK293" i="3"/>
  <c r="CL293" i="3"/>
  <c r="CM293" i="3"/>
  <c r="CN293" i="3"/>
  <c r="CO293" i="3"/>
  <c r="CP293" i="3"/>
  <c r="CQ293" i="3"/>
  <c r="CJ294" i="3"/>
  <c r="CK294" i="3"/>
  <c r="CL294" i="3"/>
  <c r="CM294" i="3"/>
  <c r="CN294" i="3"/>
  <c r="CO294" i="3"/>
  <c r="CP294" i="3"/>
  <c r="CQ294" i="3"/>
  <c r="CJ295" i="3"/>
  <c r="CK295" i="3"/>
  <c r="CL295" i="3"/>
  <c r="CM295" i="3"/>
  <c r="CN295" i="3"/>
  <c r="CO295" i="3"/>
  <c r="CP295" i="3"/>
  <c r="CQ295" i="3"/>
  <c r="CJ296" i="3"/>
  <c r="CK296" i="3"/>
  <c r="CL296" i="3"/>
  <c r="CM296" i="3"/>
  <c r="CN296" i="3"/>
  <c r="CO296" i="3"/>
  <c r="CP296" i="3"/>
  <c r="CQ296" i="3"/>
  <c r="CJ297" i="3"/>
  <c r="CK297" i="3"/>
  <c r="CL297" i="3"/>
  <c r="CM297" i="3"/>
  <c r="CN297" i="3"/>
  <c r="CO297" i="3"/>
  <c r="CP297" i="3"/>
  <c r="CQ297" i="3"/>
  <c r="CK298" i="3"/>
  <c r="CL298" i="3"/>
  <c r="CM298" i="3"/>
  <c r="CN298" i="3"/>
  <c r="CO298" i="3"/>
  <c r="CP298" i="3"/>
  <c r="CQ298" i="3"/>
  <c r="CK299" i="3"/>
  <c r="CL299" i="3"/>
  <c r="CM299" i="3"/>
  <c r="CN299" i="3"/>
  <c r="CO299" i="3"/>
  <c r="CP299" i="3"/>
  <c r="CQ299" i="3"/>
  <c r="CJ300" i="3"/>
  <c r="CK300" i="3"/>
  <c r="CL300" i="3"/>
  <c r="CM300" i="3"/>
  <c r="CN300" i="3"/>
  <c r="CO300" i="3"/>
  <c r="CP300" i="3"/>
  <c r="CQ300" i="3"/>
  <c r="CJ301" i="3"/>
  <c r="CK301" i="3"/>
  <c r="CL301" i="3"/>
  <c r="CM301" i="3"/>
  <c r="CN301" i="3"/>
  <c r="CO301" i="3"/>
  <c r="CP301" i="3"/>
  <c r="CQ301" i="3"/>
  <c r="CJ302" i="3"/>
  <c r="CK302" i="3"/>
  <c r="CL302" i="3"/>
  <c r="CM302" i="3"/>
  <c r="CN302" i="3"/>
  <c r="CO302" i="3"/>
  <c r="CP302" i="3"/>
  <c r="CQ302" i="3"/>
  <c r="CJ303" i="3"/>
  <c r="CK303" i="3"/>
  <c r="CL303" i="3"/>
  <c r="CM303" i="3"/>
  <c r="CN303" i="3"/>
  <c r="CO303" i="3"/>
  <c r="CP303" i="3"/>
  <c r="CQ303" i="3"/>
  <c r="CJ304" i="3"/>
  <c r="CK304" i="3"/>
  <c r="CL304" i="3"/>
  <c r="CM304" i="3"/>
  <c r="CN304" i="3"/>
  <c r="CO304" i="3"/>
  <c r="CP304" i="3"/>
  <c r="CQ304" i="3"/>
  <c r="CL305" i="3"/>
  <c r="CM305" i="3"/>
  <c r="CN305" i="3"/>
  <c r="CO305" i="3"/>
  <c r="CP305" i="3"/>
  <c r="CQ305" i="3"/>
  <c r="CJ306" i="3"/>
  <c r="CK306" i="3"/>
  <c r="CL306" i="3"/>
  <c r="CM306" i="3"/>
  <c r="CN306" i="3"/>
  <c r="CO306" i="3"/>
  <c r="CP306" i="3"/>
  <c r="CQ306" i="3"/>
  <c r="CK307" i="3"/>
  <c r="CL307" i="3"/>
  <c r="CM307" i="3"/>
  <c r="CN307" i="3"/>
  <c r="CO307" i="3"/>
  <c r="CP307" i="3"/>
  <c r="CQ307" i="3"/>
  <c r="CK308" i="3"/>
  <c r="CM308" i="3"/>
  <c r="CN308" i="3"/>
  <c r="CO308" i="3"/>
  <c r="CP308" i="3"/>
  <c r="CQ308" i="3"/>
  <c r="CL309" i="3"/>
  <c r="CM309" i="3"/>
  <c r="CN309" i="3"/>
  <c r="CO309" i="3"/>
  <c r="CP309" i="3"/>
  <c r="CQ309" i="3"/>
  <c r="CJ310" i="3"/>
  <c r="CK310" i="3"/>
  <c r="CL310" i="3"/>
  <c r="CM310" i="3"/>
  <c r="CN310" i="3"/>
  <c r="CO310" i="3"/>
  <c r="CP310" i="3"/>
  <c r="CQ310" i="3"/>
  <c r="CJ311" i="3"/>
  <c r="CK311" i="3"/>
  <c r="CL311" i="3"/>
  <c r="CM311" i="3"/>
  <c r="CN311" i="3"/>
  <c r="CO311" i="3"/>
  <c r="CP311" i="3"/>
  <c r="CQ311" i="3"/>
  <c r="CJ312" i="3"/>
  <c r="CK312" i="3"/>
  <c r="CL312" i="3"/>
  <c r="CM312" i="3"/>
  <c r="CN312" i="3"/>
  <c r="CO312" i="3"/>
  <c r="CP312" i="3"/>
  <c r="CQ312" i="3"/>
  <c r="CJ313" i="3"/>
  <c r="CK313" i="3"/>
  <c r="CL313" i="3"/>
  <c r="CM313" i="3"/>
  <c r="CN313" i="3"/>
  <c r="CO313" i="3"/>
  <c r="CP313" i="3"/>
  <c r="CQ313" i="3"/>
  <c r="CJ314" i="3"/>
  <c r="CK314" i="3"/>
  <c r="CL314" i="3"/>
  <c r="CM314" i="3"/>
  <c r="CO314" i="3"/>
  <c r="CP314" i="3"/>
  <c r="CQ314" i="3"/>
  <c r="CJ315" i="3"/>
  <c r="CK315" i="3"/>
  <c r="CL315" i="3"/>
  <c r="CM315" i="3"/>
  <c r="CN315" i="3"/>
  <c r="CO315" i="3"/>
  <c r="CP315" i="3"/>
  <c r="CQ315" i="3"/>
  <c r="CJ316" i="3"/>
  <c r="CK316" i="3"/>
  <c r="CL316" i="3"/>
  <c r="CM316" i="3"/>
  <c r="CN316" i="3"/>
  <c r="CO316" i="3"/>
  <c r="CP316" i="3"/>
  <c r="CQ316" i="3"/>
  <c r="CK317" i="3"/>
  <c r="CL317" i="3"/>
  <c r="CM317" i="3"/>
  <c r="CN317" i="3"/>
  <c r="CO317" i="3"/>
  <c r="CP317" i="3"/>
  <c r="CQ317" i="3"/>
  <c r="CJ318" i="3"/>
  <c r="CK318" i="3"/>
  <c r="CL318" i="3"/>
  <c r="CM318" i="3"/>
  <c r="CN318" i="3"/>
  <c r="CO318" i="3"/>
  <c r="CP318" i="3"/>
  <c r="CQ318" i="3"/>
  <c r="CK319" i="3"/>
  <c r="CL319" i="3"/>
  <c r="CM319" i="3"/>
  <c r="CN319" i="3"/>
  <c r="CO319" i="3"/>
  <c r="CP319" i="3"/>
  <c r="CQ319" i="3"/>
  <c r="CK320" i="3"/>
  <c r="CL320" i="3"/>
  <c r="CM320" i="3"/>
  <c r="CN320" i="3"/>
  <c r="CO320" i="3"/>
  <c r="CP320" i="3"/>
  <c r="CQ320" i="3"/>
  <c r="CJ321" i="3"/>
  <c r="CK321" i="3"/>
  <c r="CL321" i="3"/>
  <c r="CM321" i="3"/>
  <c r="CN321" i="3"/>
  <c r="CO321" i="3"/>
  <c r="CP321" i="3"/>
  <c r="CQ321" i="3"/>
  <c r="CJ322" i="3"/>
  <c r="CK322" i="3"/>
  <c r="CL322" i="3"/>
  <c r="CN322" i="3"/>
  <c r="CO322" i="3"/>
  <c r="CP322" i="3"/>
  <c r="CQ322" i="3"/>
  <c r="CJ323" i="3"/>
  <c r="CK323" i="3"/>
  <c r="CL323" i="3"/>
  <c r="CM323" i="3"/>
  <c r="CN323" i="3"/>
  <c r="CO323" i="3"/>
  <c r="CP323" i="3"/>
  <c r="CQ323" i="3"/>
  <c r="CJ324" i="3"/>
  <c r="CK324" i="3"/>
  <c r="CL324" i="3"/>
  <c r="CM324" i="3"/>
  <c r="CN324" i="3"/>
  <c r="CO324" i="3"/>
  <c r="CP324" i="3"/>
  <c r="CQ324" i="3"/>
  <c r="CJ325" i="3"/>
  <c r="CL325" i="3"/>
  <c r="CM325" i="3"/>
  <c r="CN325" i="3"/>
  <c r="CO325" i="3"/>
  <c r="CP325" i="3"/>
  <c r="CQ325" i="3"/>
  <c r="CJ326" i="3"/>
  <c r="CL326" i="3"/>
  <c r="CM326" i="3"/>
  <c r="CN326" i="3"/>
  <c r="CO326" i="3"/>
  <c r="CP326" i="3"/>
  <c r="CQ326" i="3"/>
  <c r="CJ327" i="3"/>
  <c r="CL327" i="3"/>
  <c r="CM327" i="3"/>
  <c r="CN327" i="3"/>
  <c r="CO327" i="3"/>
  <c r="CP327" i="3"/>
  <c r="CQ327" i="3"/>
  <c r="CJ328" i="3"/>
  <c r="CK328" i="3"/>
  <c r="CL328" i="3"/>
  <c r="CM328" i="3"/>
  <c r="CN328" i="3"/>
  <c r="CO328" i="3"/>
  <c r="CP328" i="3"/>
  <c r="CQ328" i="3"/>
  <c r="CK329" i="3"/>
  <c r="CL329" i="3"/>
  <c r="CM329" i="3"/>
  <c r="CN329" i="3"/>
  <c r="CO329" i="3"/>
  <c r="CP329" i="3"/>
  <c r="CQ329" i="3"/>
  <c r="CK330" i="3"/>
  <c r="CM330" i="3"/>
  <c r="CN330" i="3"/>
  <c r="CO330" i="3"/>
  <c r="CP330" i="3"/>
  <c r="CQ330" i="3"/>
  <c r="CJ331" i="3"/>
  <c r="CK331" i="3"/>
  <c r="CL331" i="3"/>
  <c r="CM331" i="3"/>
  <c r="CN331" i="3"/>
  <c r="CO331" i="3"/>
  <c r="CP331" i="3"/>
  <c r="CQ331" i="3"/>
  <c r="CL332" i="3"/>
  <c r="CM332" i="3"/>
  <c r="CN332" i="3"/>
  <c r="CO332" i="3"/>
  <c r="CP332" i="3"/>
  <c r="CQ332" i="3"/>
  <c r="CJ333" i="3"/>
  <c r="CK333" i="3"/>
  <c r="CL333" i="3"/>
  <c r="CM333" i="3"/>
  <c r="CN333" i="3"/>
  <c r="CO333" i="3"/>
  <c r="CP333" i="3"/>
  <c r="CQ333" i="3"/>
  <c r="CJ334" i="3"/>
  <c r="CK334" i="3"/>
  <c r="CL334" i="3"/>
  <c r="CM334" i="3"/>
  <c r="CN334" i="3"/>
  <c r="CO334" i="3"/>
  <c r="CP334" i="3"/>
  <c r="CQ334" i="3"/>
  <c r="CL335" i="3"/>
  <c r="CM335" i="3"/>
  <c r="CN335" i="3"/>
  <c r="CO335" i="3"/>
  <c r="CP335" i="3"/>
  <c r="CQ335" i="3"/>
  <c r="CL336" i="3"/>
  <c r="CM336" i="3"/>
  <c r="CN336" i="3"/>
  <c r="CO336" i="3"/>
  <c r="CP336" i="3"/>
  <c r="CQ336" i="3"/>
  <c r="CJ337" i="3"/>
  <c r="CK337" i="3"/>
  <c r="CL337" i="3"/>
  <c r="CM337" i="3"/>
  <c r="CN337" i="3"/>
  <c r="CO337" i="3"/>
  <c r="CP337" i="3"/>
  <c r="CQ337" i="3"/>
  <c r="CJ338" i="3"/>
  <c r="CK338" i="3"/>
  <c r="CL338" i="3"/>
  <c r="CM338" i="3"/>
  <c r="CN338" i="3"/>
  <c r="CO338" i="3"/>
  <c r="CP338" i="3"/>
  <c r="CQ338" i="3"/>
  <c r="CJ339" i="3"/>
  <c r="CK339" i="3"/>
  <c r="CM339" i="3"/>
  <c r="CN339" i="3"/>
  <c r="CO339" i="3"/>
  <c r="CP339" i="3"/>
  <c r="CQ339" i="3"/>
  <c r="CK340" i="3"/>
  <c r="CL340" i="3"/>
  <c r="CM340" i="3"/>
  <c r="CN340" i="3"/>
  <c r="CO340" i="3"/>
  <c r="CP340" i="3"/>
  <c r="CQ340" i="3"/>
  <c r="CJ341" i="3"/>
  <c r="CL341" i="3"/>
  <c r="CM341" i="3"/>
  <c r="CN341" i="3"/>
  <c r="CO341" i="3"/>
  <c r="CP341" i="3"/>
  <c r="CQ341" i="3"/>
  <c r="CJ342" i="3"/>
  <c r="CK342" i="3"/>
  <c r="CL342" i="3"/>
  <c r="CM342" i="3"/>
  <c r="CN342" i="3"/>
  <c r="CO342" i="3"/>
  <c r="CP342" i="3"/>
  <c r="CQ342" i="3"/>
  <c r="CL343" i="3"/>
  <c r="CM343" i="3"/>
  <c r="CN343" i="3"/>
  <c r="CO343" i="3"/>
  <c r="CP343" i="3"/>
  <c r="CQ343" i="3"/>
  <c r="CJ344" i="3"/>
  <c r="CK344" i="3"/>
  <c r="CL344" i="3"/>
  <c r="CM344" i="3"/>
  <c r="CN344" i="3"/>
  <c r="CO344" i="3"/>
  <c r="CP344" i="3"/>
  <c r="CQ344" i="3"/>
  <c r="CJ345" i="3"/>
  <c r="CK345" i="3"/>
  <c r="CL345" i="3"/>
  <c r="CM345" i="3"/>
  <c r="CN345" i="3"/>
  <c r="CO345" i="3"/>
  <c r="CP345" i="3"/>
  <c r="CQ345" i="3"/>
  <c r="CJ346" i="3"/>
  <c r="CK346" i="3"/>
  <c r="CL346" i="3"/>
  <c r="CM346" i="3"/>
  <c r="CN346" i="3"/>
  <c r="CO346" i="3"/>
  <c r="CP346" i="3"/>
  <c r="CQ346" i="3"/>
  <c r="CJ347" i="3"/>
  <c r="CK347" i="3"/>
  <c r="CL347" i="3"/>
  <c r="CM347" i="3"/>
  <c r="CN347" i="3"/>
  <c r="CO347" i="3"/>
  <c r="CP347" i="3"/>
  <c r="CQ347" i="3"/>
  <c r="CJ348" i="3"/>
  <c r="CL348" i="3"/>
  <c r="CM348" i="3"/>
  <c r="CN348" i="3"/>
  <c r="CO348" i="3"/>
  <c r="CP348" i="3"/>
  <c r="CQ348" i="3"/>
  <c r="CJ349" i="3"/>
  <c r="CL349" i="3"/>
  <c r="CM349" i="3"/>
  <c r="CN349" i="3"/>
  <c r="CO349" i="3"/>
  <c r="CP349" i="3"/>
  <c r="CQ349" i="3"/>
  <c r="CJ350" i="3"/>
  <c r="CK350" i="3"/>
  <c r="CL350" i="3"/>
  <c r="CM350" i="3"/>
  <c r="CN350" i="3"/>
  <c r="CO350" i="3"/>
  <c r="CP350" i="3"/>
  <c r="CQ350" i="3"/>
  <c r="CJ351" i="3"/>
  <c r="CL351" i="3"/>
  <c r="CM351" i="3"/>
  <c r="CN351" i="3"/>
  <c r="CO351" i="3"/>
  <c r="CP351" i="3"/>
  <c r="CQ351" i="3"/>
  <c r="CJ352" i="3"/>
  <c r="CK352" i="3"/>
  <c r="CL352" i="3"/>
  <c r="CM352" i="3"/>
  <c r="CN352" i="3"/>
  <c r="CO352" i="3"/>
  <c r="CP352" i="3"/>
  <c r="CQ352" i="3"/>
  <c r="CJ353" i="3"/>
  <c r="CK353" i="3"/>
  <c r="CL353" i="3"/>
  <c r="CM353" i="3"/>
  <c r="CN353" i="3"/>
  <c r="CO353" i="3"/>
  <c r="CP353" i="3"/>
  <c r="CQ353" i="3"/>
  <c r="CJ354" i="3"/>
  <c r="CK354" i="3"/>
  <c r="CL354" i="3"/>
  <c r="CM354" i="3"/>
  <c r="CN354" i="3"/>
  <c r="CO354" i="3"/>
  <c r="CP354" i="3"/>
  <c r="CQ354" i="3"/>
  <c r="CL355" i="3"/>
  <c r="CM355" i="3"/>
  <c r="CN355" i="3"/>
  <c r="CO355" i="3"/>
  <c r="CP355" i="3"/>
  <c r="CQ355" i="3"/>
  <c r="CJ356" i="3"/>
  <c r="CL356" i="3"/>
  <c r="CM356" i="3"/>
  <c r="CN356" i="3"/>
  <c r="CO356" i="3"/>
  <c r="CP356" i="3"/>
  <c r="CQ356" i="3"/>
  <c r="CJ357" i="3"/>
  <c r="CK357" i="3"/>
  <c r="CL357" i="3"/>
  <c r="CM357" i="3"/>
  <c r="CN357" i="3"/>
  <c r="CO357" i="3"/>
  <c r="CP357" i="3"/>
  <c r="CQ357" i="3"/>
  <c r="CJ358" i="3"/>
  <c r="CL358" i="3"/>
  <c r="CM358" i="3"/>
  <c r="CN358" i="3"/>
  <c r="CO358" i="3"/>
  <c r="CP358" i="3"/>
  <c r="CQ358" i="3"/>
  <c r="CK359" i="3"/>
  <c r="CL359" i="3"/>
  <c r="CM359" i="3"/>
  <c r="CN359" i="3"/>
  <c r="CO359" i="3"/>
  <c r="CP359" i="3"/>
  <c r="CQ359" i="3"/>
  <c r="CK360" i="3"/>
  <c r="CL360" i="3"/>
  <c r="CM360" i="3"/>
  <c r="CN360" i="3"/>
  <c r="CO360" i="3"/>
  <c r="CP360" i="3"/>
  <c r="CQ360" i="3"/>
  <c r="CM361" i="3"/>
  <c r="CN361" i="3"/>
  <c r="CO361" i="3"/>
  <c r="CP361" i="3"/>
  <c r="CQ361" i="3"/>
  <c r="CJ362" i="3"/>
  <c r="CL362" i="3"/>
  <c r="CM362" i="3"/>
  <c r="CN362" i="3"/>
  <c r="CO362" i="3"/>
  <c r="CP362" i="3"/>
  <c r="CQ362" i="3"/>
  <c r="CJ363" i="3"/>
  <c r="CL363" i="3"/>
  <c r="CM363" i="3"/>
  <c r="CN363" i="3"/>
  <c r="CO363" i="3"/>
  <c r="CP363" i="3"/>
  <c r="CQ363" i="3"/>
  <c r="CJ364" i="3"/>
  <c r="CL364" i="3"/>
  <c r="CM364" i="3"/>
  <c r="CN364" i="3"/>
  <c r="CO364" i="3"/>
  <c r="CP364" i="3"/>
  <c r="CQ364" i="3"/>
  <c r="CJ365" i="3"/>
  <c r="CK365" i="3"/>
  <c r="CL365" i="3"/>
  <c r="CM365" i="3"/>
  <c r="CN365" i="3"/>
  <c r="CO365" i="3"/>
  <c r="CP365" i="3"/>
  <c r="CQ365" i="3"/>
  <c r="CJ366" i="3"/>
  <c r="CK366" i="3"/>
  <c r="CL366" i="3"/>
  <c r="CM366" i="3"/>
  <c r="CN366" i="3"/>
  <c r="CO366" i="3"/>
  <c r="CP366" i="3"/>
  <c r="CQ366" i="3"/>
  <c r="CJ367" i="3"/>
  <c r="CK367" i="3"/>
  <c r="CL367" i="3"/>
  <c r="CM367" i="3"/>
  <c r="CN367" i="3"/>
  <c r="CO367" i="3"/>
  <c r="CP367" i="3"/>
  <c r="CQ367" i="3"/>
  <c r="CJ368" i="3"/>
  <c r="CK368" i="3"/>
  <c r="CL368" i="3"/>
  <c r="CM368" i="3"/>
  <c r="CN368" i="3"/>
  <c r="CO368" i="3"/>
  <c r="CP368" i="3"/>
  <c r="CQ368" i="3"/>
  <c r="CJ369" i="3"/>
  <c r="CK369" i="3"/>
  <c r="CL369" i="3"/>
  <c r="CM369" i="3"/>
  <c r="CN369" i="3"/>
  <c r="CO369" i="3"/>
  <c r="CP369" i="3"/>
  <c r="CQ369" i="3"/>
  <c r="CJ370" i="3"/>
  <c r="CK370" i="3"/>
  <c r="CM370" i="3"/>
  <c r="CN370" i="3"/>
  <c r="CO370" i="3"/>
  <c r="CP370" i="3"/>
  <c r="CQ370" i="3"/>
  <c r="CJ371" i="3"/>
  <c r="CK371" i="3"/>
  <c r="CL371" i="3"/>
  <c r="CM371" i="3"/>
  <c r="CN371" i="3"/>
  <c r="CO371" i="3"/>
  <c r="CP371" i="3"/>
  <c r="CQ371" i="3"/>
  <c r="CJ372" i="3"/>
  <c r="CK372" i="3"/>
  <c r="CL372" i="3"/>
  <c r="CM372" i="3"/>
  <c r="CN372" i="3"/>
  <c r="CO372" i="3"/>
  <c r="CP372" i="3"/>
  <c r="CQ372" i="3"/>
  <c r="CJ373" i="3"/>
  <c r="CK373" i="3"/>
  <c r="CL373" i="3"/>
  <c r="CM373" i="3"/>
  <c r="CN373" i="3"/>
  <c r="CO373" i="3"/>
  <c r="CP373" i="3"/>
  <c r="CQ373" i="3"/>
  <c r="CJ374" i="3"/>
  <c r="CK374" i="3"/>
  <c r="CL374" i="3"/>
  <c r="CN374" i="3"/>
  <c r="CO374" i="3"/>
  <c r="CP374" i="3"/>
  <c r="CQ374" i="3"/>
  <c r="CJ375" i="3"/>
  <c r="CK375" i="3"/>
  <c r="CL375" i="3"/>
  <c r="CM375" i="3"/>
  <c r="CN375" i="3"/>
  <c r="CO375" i="3"/>
  <c r="CP375" i="3"/>
  <c r="CQ375" i="3"/>
  <c r="CJ376" i="3"/>
  <c r="CK376" i="3"/>
  <c r="CL376" i="3"/>
  <c r="CM376" i="3"/>
  <c r="CN376" i="3"/>
  <c r="CO376" i="3"/>
  <c r="CP376" i="3"/>
  <c r="CQ376" i="3"/>
  <c r="CJ377" i="3"/>
  <c r="CL377" i="3"/>
  <c r="CM377" i="3"/>
  <c r="CN377" i="3"/>
  <c r="CO377" i="3"/>
  <c r="CP377" i="3"/>
  <c r="CQ377" i="3"/>
  <c r="CJ378" i="3"/>
  <c r="CK378" i="3"/>
  <c r="CM378" i="3"/>
  <c r="CN378" i="3"/>
  <c r="CO378" i="3"/>
  <c r="CP378" i="3"/>
  <c r="CQ378" i="3"/>
  <c r="CJ379" i="3"/>
  <c r="CK379" i="3"/>
  <c r="CL379" i="3"/>
  <c r="CM379" i="3"/>
  <c r="CN379" i="3"/>
  <c r="CO379" i="3"/>
  <c r="CP379" i="3"/>
  <c r="CQ379" i="3"/>
  <c r="CJ380" i="3"/>
  <c r="CK380" i="3"/>
  <c r="CL380" i="3"/>
  <c r="CM380" i="3"/>
  <c r="CN380" i="3"/>
  <c r="CO380" i="3"/>
  <c r="CP380" i="3"/>
  <c r="CQ380" i="3"/>
  <c r="CJ381" i="3"/>
  <c r="CL381" i="3"/>
  <c r="CM381" i="3"/>
  <c r="CN381" i="3"/>
  <c r="CO381" i="3"/>
  <c r="CP381" i="3"/>
  <c r="CQ381" i="3"/>
  <c r="CJ382" i="3"/>
  <c r="CL382" i="3"/>
  <c r="CM382" i="3"/>
  <c r="CN382" i="3"/>
  <c r="CO382" i="3"/>
  <c r="CQ382" i="3"/>
  <c r="CJ383" i="3"/>
  <c r="CL383" i="3"/>
  <c r="CN383" i="3"/>
  <c r="CO383" i="3"/>
  <c r="CP383" i="3"/>
  <c r="CQ383" i="3"/>
  <c r="CJ384" i="3"/>
  <c r="CK384" i="3"/>
  <c r="CL384" i="3"/>
  <c r="CM384" i="3"/>
  <c r="CN384" i="3"/>
  <c r="CO384" i="3"/>
  <c r="CP384" i="3"/>
  <c r="CQ384" i="3"/>
  <c r="CK385" i="3"/>
  <c r="CL385" i="3"/>
  <c r="CM385" i="3"/>
  <c r="CN385" i="3"/>
  <c r="CO385" i="3"/>
  <c r="CP385" i="3"/>
  <c r="CQ385" i="3"/>
  <c r="CJ386" i="3"/>
  <c r="CL386" i="3"/>
  <c r="CM386" i="3"/>
  <c r="CN386" i="3"/>
  <c r="CO386" i="3"/>
  <c r="CP386" i="3"/>
  <c r="CQ386" i="3"/>
  <c r="CJ387" i="3"/>
  <c r="CK387" i="3"/>
  <c r="CL387" i="3"/>
  <c r="CM387" i="3"/>
  <c r="CN387" i="3"/>
  <c r="CO387" i="3"/>
  <c r="CP387" i="3"/>
  <c r="CQ387" i="3"/>
  <c r="CJ388" i="3"/>
  <c r="CK388" i="3"/>
  <c r="CL388" i="3"/>
  <c r="CN388" i="3"/>
  <c r="CO388" i="3"/>
  <c r="CP388" i="3"/>
  <c r="CQ388" i="3"/>
  <c r="CJ389" i="3"/>
  <c r="CK389" i="3"/>
  <c r="CL389" i="3"/>
  <c r="CM389" i="3"/>
  <c r="CN389" i="3"/>
  <c r="CO389" i="3"/>
  <c r="CP389" i="3"/>
  <c r="CQ389" i="3"/>
  <c r="CJ390" i="3"/>
  <c r="CK390" i="3"/>
  <c r="CL390" i="3"/>
  <c r="CM390" i="3"/>
  <c r="CN390" i="3"/>
  <c r="CO390" i="3"/>
  <c r="CP390" i="3"/>
  <c r="CQ390" i="3"/>
  <c r="CJ391" i="3"/>
  <c r="CK391" i="3"/>
  <c r="CL391" i="3"/>
  <c r="CM391" i="3"/>
  <c r="CN391" i="3"/>
  <c r="CO391" i="3"/>
  <c r="CP391" i="3"/>
  <c r="CQ391" i="3"/>
  <c r="CJ392" i="3"/>
  <c r="CL392" i="3"/>
  <c r="CM392" i="3"/>
  <c r="CN392" i="3"/>
  <c r="CO392" i="3"/>
  <c r="CP392" i="3"/>
  <c r="CQ392" i="3"/>
  <c r="CK393" i="3"/>
  <c r="CL393" i="3"/>
  <c r="CM393" i="3"/>
  <c r="CN393" i="3"/>
  <c r="CO393" i="3"/>
  <c r="CP393" i="3"/>
  <c r="CQ393" i="3"/>
  <c r="CK394" i="3"/>
  <c r="CL394" i="3"/>
  <c r="CM394" i="3"/>
  <c r="CN394" i="3"/>
  <c r="CO394" i="3"/>
  <c r="CP394" i="3"/>
  <c r="CQ394" i="3"/>
  <c r="CK395" i="3"/>
  <c r="CL395" i="3"/>
  <c r="CM395" i="3"/>
  <c r="CN395" i="3"/>
  <c r="CO395" i="3"/>
  <c r="CP395" i="3"/>
  <c r="CQ395" i="3"/>
  <c r="CK396" i="3"/>
  <c r="CL396" i="3"/>
  <c r="CM396" i="3"/>
  <c r="CN396" i="3"/>
  <c r="CO396" i="3"/>
  <c r="CP396" i="3"/>
  <c r="CQ396" i="3"/>
  <c r="CK397" i="3"/>
  <c r="CM397" i="3"/>
  <c r="CN397" i="3"/>
  <c r="CO397" i="3"/>
  <c r="CP397" i="3"/>
  <c r="CQ397" i="3"/>
  <c r="CJ398" i="3"/>
  <c r="CK398" i="3"/>
  <c r="CL398" i="3"/>
  <c r="CM398" i="3"/>
  <c r="CN398" i="3"/>
  <c r="CO398" i="3"/>
  <c r="CP398" i="3"/>
  <c r="CQ398" i="3"/>
  <c r="CJ399" i="3"/>
  <c r="CL399" i="3"/>
  <c r="CM399" i="3"/>
  <c r="CN399" i="3"/>
  <c r="CO399" i="3"/>
  <c r="CP399" i="3"/>
  <c r="CQ399" i="3"/>
  <c r="CJ400" i="3"/>
  <c r="CK400" i="3"/>
  <c r="CL400" i="3"/>
  <c r="CM400" i="3"/>
  <c r="CN400" i="3"/>
  <c r="CO400" i="3"/>
  <c r="CP400" i="3"/>
  <c r="CQ400" i="3"/>
  <c r="CJ401" i="3"/>
  <c r="CK401" i="3"/>
  <c r="CM401" i="3"/>
  <c r="CN401" i="3"/>
  <c r="CO401" i="3"/>
  <c r="CP401" i="3"/>
  <c r="CQ401" i="3"/>
  <c r="CK402" i="3"/>
  <c r="CL402" i="3"/>
  <c r="CM402" i="3"/>
  <c r="CN402" i="3"/>
  <c r="CO402" i="3"/>
  <c r="CP402" i="3"/>
  <c r="CQ402" i="3"/>
  <c r="CJ403" i="3"/>
  <c r="CK403" i="3"/>
  <c r="CL403" i="3"/>
  <c r="CN403" i="3"/>
  <c r="CO403" i="3"/>
  <c r="CP403" i="3"/>
  <c r="CQ403" i="3"/>
  <c r="CJ404" i="3"/>
  <c r="CK404" i="3"/>
  <c r="CL404" i="3"/>
  <c r="CM404" i="3"/>
  <c r="CN404" i="3"/>
  <c r="CO404" i="3"/>
  <c r="CP404" i="3"/>
  <c r="CQ404" i="3"/>
  <c r="CN405" i="3"/>
  <c r="CO405" i="3"/>
  <c r="CP405" i="3"/>
  <c r="CQ405" i="3"/>
  <c r="CJ406" i="3"/>
  <c r="CK406" i="3"/>
  <c r="CL406" i="3"/>
  <c r="CM406" i="3"/>
  <c r="CN406" i="3"/>
  <c r="CO406" i="3"/>
  <c r="CP406" i="3"/>
  <c r="CQ406" i="3"/>
  <c r="CJ407" i="3"/>
  <c r="CK407" i="3"/>
  <c r="CM407" i="3"/>
  <c r="CN407" i="3"/>
  <c r="CO407" i="3"/>
  <c r="CP407" i="3"/>
  <c r="CQ407" i="3"/>
  <c r="CK408" i="3"/>
  <c r="CM408" i="3"/>
  <c r="CN408" i="3"/>
  <c r="CO408" i="3"/>
  <c r="CP408" i="3"/>
  <c r="CQ408" i="3"/>
  <c r="CJ409" i="3"/>
  <c r="CK409" i="3"/>
  <c r="CL409" i="3"/>
  <c r="CM409" i="3"/>
  <c r="CN409" i="3"/>
  <c r="CO409" i="3"/>
  <c r="CP409" i="3"/>
  <c r="CQ409" i="3"/>
  <c r="CJ410" i="3"/>
  <c r="CK410" i="3"/>
  <c r="CL410" i="3"/>
  <c r="CM410" i="3"/>
  <c r="CN410" i="3"/>
  <c r="CO410" i="3"/>
  <c r="CP410" i="3"/>
  <c r="CQ410" i="3"/>
  <c r="CJ411" i="3"/>
  <c r="CL411" i="3"/>
  <c r="CM411" i="3"/>
  <c r="CN411" i="3"/>
  <c r="CP411" i="3"/>
  <c r="CQ411" i="3"/>
  <c r="CJ412" i="3"/>
  <c r="CK412" i="3"/>
  <c r="CL412" i="3"/>
  <c r="CM412" i="3"/>
  <c r="CN412" i="3"/>
  <c r="CP412" i="3"/>
  <c r="CQ412" i="3"/>
  <c r="CJ413" i="3"/>
  <c r="CK413" i="3"/>
  <c r="CL413" i="3"/>
  <c r="CM413" i="3"/>
  <c r="CN413" i="3"/>
  <c r="CO413" i="3"/>
  <c r="CP413" i="3"/>
  <c r="CQ413" i="3"/>
  <c r="CJ414" i="3"/>
  <c r="CK414" i="3"/>
  <c r="CL414" i="3"/>
  <c r="CM414" i="3"/>
  <c r="CN414" i="3"/>
  <c r="CO414" i="3"/>
  <c r="CP414" i="3"/>
  <c r="CQ414" i="3"/>
  <c r="CJ415" i="3"/>
  <c r="CM415" i="3"/>
  <c r="CO415" i="3"/>
  <c r="CP415" i="3"/>
  <c r="CQ415" i="3"/>
  <c r="CK416" i="3"/>
  <c r="CL416" i="3"/>
  <c r="CN416" i="3"/>
  <c r="CO416" i="3"/>
  <c r="CP416" i="3"/>
  <c r="CQ416" i="3"/>
  <c r="CJ417" i="3"/>
  <c r="CL417" i="3"/>
  <c r="CM417" i="3"/>
  <c r="CN417" i="3"/>
  <c r="CQ417" i="3"/>
  <c r="CJ418" i="3"/>
  <c r="CK418" i="3"/>
  <c r="CL418" i="3"/>
  <c r="CM418" i="3"/>
  <c r="CN418" i="3"/>
  <c r="CO418" i="3"/>
  <c r="CP418" i="3"/>
  <c r="CQ418" i="3"/>
  <c r="CL419" i="3"/>
  <c r="CM419" i="3"/>
  <c r="CN419" i="3"/>
  <c r="CO419" i="3"/>
  <c r="CP419" i="3"/>
  <c r="CQ419" i="3"/>
  <c r="CJ420" i="3"/>
  <c r="CK420" i="3"/>
  <c r="CL420" i="3"/>
  <c r="CN420" i="3"/>
  <c r="CO420" i="3"/>
  <c r="CP420" i="3"/>
  <c r="CQ420" i="3"/>
  <c r="CK421" i="3"/>
  <c r="CL421" i="3"/>
  <c r="CM421" i="3"/>
  <c r="CN421" i="3"/>
  <c r="CO421" i="3"/>
  <c r="CP421" i="3"/>
  <c r="CQ421" i="3"/>
  <c r="CK422" i="3"/>
  <c r="CL422" i="3"/>
  <c r="CM422" i="3"/>
  <c r="CN422" i="3"/>
  <c r="CO422" i="3"/>
  <c r="CP422" i="3"/>
  <c r="CQ422" i="3"/>
  <c r="CJ423" i="3"/>
  <c r="CK423" i="3"/>
  <c r="CL423" i="3"/>
  <c r="CM423" i="3"/>
  <c r="CN423" i="3"/>
  <c r="CO423" i="3"/>
  <c r="CP423" i="3"/>
  <c r="CQ423" i="3"/>
  <c r="CK424" i="3"/>
  <c r="CL424" i="3"/>
  <c r="CM424" i="3"/>
  <c r="CN424" i="3"/>
  <c r="CO424" i="3"/>
  <c r="CP424" i="3"/>
  <c r="CQ424" i="3"/>
  <c r="CJ425" i="3"/>
  <c r="CK425" i="3"/>
  <c r="CL425" i="3"/>
  <c r="CM425" i="3"/>
  <c r="CN425" i="3"/>
  <c r="CO425" i="3"/>
  <c r="CP425" i="3"/>
  <c r="CQ425" i="3"/>
  <c r="CJ426" i="3"/>
  <c r="CK426" i="3"/>
  <c r="CL426" i="3"/>
  <c r="CM426" i="3"/>
  <c r="CN426" i="3"/>
  <c r="CO426" i="3"/>
  <c r="CP426" i="3"/>
  <c r="CQ426" i="3"/>
  <c r="CJ427" i="3"/>
  <c r="CK427" i="3"/>
  <c r="CM427" i="3"/>
  <c r="CN427" i="3"/>
  <c r="CO427" i="3"/>
  <c r="CP427" i="3"/>
  <c r="CQ427" i="3"/>
  <c r="CJ428" i="3"/>
  <c r="CK428" i="3"/>
  <c r="CL428" i="3"/>
  <c r="CM428" i="3"/>
  <c r="CN428" i="3"/>
  <c r="CO428" i="3"/>
  <c r="CP428" i="3"/>
  <c r="CQ428" i="3"/>
  <c r="CJ429" i="3"/>
  <c r="CK429" i="3"/>
  <c r="CL429" i="3"/>
  <c r="CM429" i="3"/>
  <c r="CN429" i="3"/>
  <c r="CO429" i="3"/>
  <c r="CP429" i="3"/>
  <c r="CQ429" i="3"/>
  <c r="CJ430" i="3"/>
  <c r="CK430" i="3"/>
  <c r="CL430" i="3"/>
  <c r="CM430" i="3"/>
  <c r="CN430" i="3"/>
  <c r="CO430" i="3"/>
  <c r="CP430" i="3"/>
  <c r="CQ430" i="3"/>
  <c r="CJ431" i="3"/>
  <c r="CK431" i="3"/>
  <c r="CL431" i="3"/>
  <c r="CM431" i="3"/>
  <c r="CN431" i="3"/>
  <c r="CO431" i="3"/>
  <c r="CP431" i="3"/>
  <c r="CQ431" i="3"/>
  <c r="CJ432" i="3"/>
  <c r="CK432" i="3"/>
  <c r="CL432" i="3"/>
  <c r="CM432" i="3"/>
  <c r="CN432" i="3"/>
  <c r="CO432" i="3"/>
  <c r="CP432" i="3"/>
  <c r="CQ432" i="3"/>
  <c r="CJ433" i="3"/>
  <c r="CL433" i="3"/>
  <c r="CM433" i="3"/>
  <c r="CN433" i="3"/>
  <c r="CO433" i="3"/>
  <c r="CP433" i="3"/>
  <c r="CQ433" i="3"/>
  <c r="CJ434" i="3"/>
  <c r="CL434" i="3"/>
  <c r="CM434" i="3"/>
  <c r="CN434" i="3"/>
  <c r="CO434" i="3"/>
  <c r="CP434" i="3"/>
  <c r="CQ434" i="3"/>
  <c r="CJ435" i="3"/>
  <c r="CK435" i="3"/>
  <c r="CL435" i="3"/>
  <c r="CM435" i="3"/>
  <c r="CN435" i="3"/>
  <c r="CO435" i="3"/>
  <c r="CP435" i="3"/>
  <c r="CQ435" i="3"/>
  <c r="CJ436" i="3"/>
  <c r="CL436" i="3"/>
  <c r="CM436" i="3"/>
  <c r="CN436" i="3"/>
  <c r="CO436" i="3"/>
  <c r="CP436" i="3"/>
  <c r="CQ436" i="3"/>
  <c r="CJ437" i="3"/>
  <c r="CK437" i="3"/>
  <c r="CL437" i="3"/>
  <c r="CM437" i="3"/>
  <c r="CN437" i="3"/>
  <c r="CO437" i="3"/>
  <c r="CP437" i="3"/>
  <c r="CQ437" i="3"/>
  <c r="CJ438" i="3"/>
  <c r="CK438" i="3"/>
  <c r="CL438" i="3"/>
  <c r="CM438" i="3"/>
  <c r="CO438" i="3"/>
  <c r="CP438" i="3"/>
  <c r="CQ438" i="3"/>
  <c r="CK439" i="3"/>
  <c r="CL439" i="3"/>
  <c r="CM439" i="3"/>
  <c r="CN439" i="3"/>
  <c r="CO439" i="3"/>
  <c r="CP439" i="3"/>
  <c r="CQ439" i="3"/>
  <c r="CK440" i="3"/>
  <c r="CL440" i="3"/>
  <c r="CM440" i="3"/>
  <c r="CN440" i="3"/>
  <c r="CO440" i="3"/>
  <c r="CP440" i="3"/>
  <c r="CQ440" i="3"/>
  <c r="CJ441" i="3"/>
  <c r="CL441" i="3"/>
  <c r="CM441" i="3"/>
  <c r="CN441" i="3"/>
  <c r="CO441" i="3"/>
  <c r="CP441" i="3"/>
  <c r="CQ441" i="3"/>
  <c r="CK442" i="3"/>
  <c r="CL442" i="3"/>
  <c r="CM442" i="3"/>
  <c r="CN442" i="3"/>
  <c r="CO442" i="3"/>
  <c r="CP442" i="3"/>
  <c r="CQ442" i="3"/>
  <c r="CK443" i="3"/>
  <c r="CM443" i="3"/>
  <c r="CN443" i="3"/>
  <c r="CO443" i="3"/>
  <c r="CP443" i="3"/>
  <c r="CQ443" i="3"/>
  <c r="CJ444" i="3"/>
  <c r="CK444" i="3"/>
  <c r="CL444" i="3"/>
  <c r="CN444" i="3"/>
  <c r="CO444" i="3"/>
  <c r="CP444" i="3"/>
  <c r="CQ444" i="3"/>
  <c r="CJ445" i="3"/>
  <c r="CK445" i="3"/>
  <c r="CL445" i="3"/>
  <c r="CM445" i="3"/>
  <c r="CO445" i="3"/>
  <c r="CP445" i="3"/>
  <c r="CQ445" i="3"/>
  <c r="CK446" i="3"/>
  <c r="CL446" i="3"/>
  <c r="CM446" i="3"/>
  <c r="CN446" i="3"/>
  <c r="CO446" i="3"/>
  <c r="CP446" i="3"/>
  <c r="CQ446" i="3"/>
  <c r="CJ447" i="3"/>
  <c r="CK447" i="3"/>
  <c r="CL447" i="3"/>
  <c r="CM447" i="3"/>
  <c r="CN447" i="3"/>
  <c r="CO447" i="3"/>
  <c r="CP447" i="3"/>
  <c r="CQ447" i="3"/>
  <c r="CJ448" i="3"/>
  <c r="CL448" i="3"/>
  <c r="CM448" i="3"/>
  <c r="CN448" i="3"/>
  <c r="CO448" i="3"/>
  <c r="CP448" i="3"/>
  <c r="CQ448" i="3"/>
  <c r="CJ449" i="3"/>
  <c r="CK449" i="3"/>
  <c r="CM449" i="3"/>
  <c r="CN449" i="3"/>
  <c r="CP449" i="3"/>
  <c r="CQ449" i="3"/>
  <c r="CJ450" i="3"/>
  <c r="CK450" i="3"/>
  <c r="CL450" i="3"/>
  <c r="CM450" i="3"/>
  <c r="CN450" i="3"/>
  <c r="CO450" i="3"/>
  <c r="CP450" i="3"/>
  <c r="CQ450" i="3"/>
  <c r="CJ451" i="3"/>
  <c r="CK451" i="3"/>
  <c r="CL451" i="3"/>
  <c r="CM451" i="3"/>
  <c r="CN451" i="3"/>
  <c r="CO451" i="3"/>
  <c r="CP451" i="3"/>
  <c r="CQ451" i="3"/>
  <c r="CJ452" i="3"/>
  <c r="CK452" i="3"/>
  <c r="CM452" i="3"/>
  <c r="CN452" i="3"/>
  <c r="CO452" i="3"/>
  <c r="CP452" i="3"/>
  <c r="CQ452" i="3"/>
  <c r="CJ453" i="3"/>
  <c r="CK453" i="3"/>
  <c r="CL453" i="3"/>
  <c r="CM453" i="3"/>
  <c r="CN453" i="3"/>
  <c r="CO453" i="3"/>
  <c r="CP453" i="3"/>
  <c r="CQ453" i="3"/>
  <c r="CJ454" i="3"/>
  <c r="CL454" i="3"/>
  <c r="CM454" i="3"/>
  <c r="CN454" i="3"/>
  <c r="CO454" i="3"/>
  <c r="CP454" i="3"/>
  <c r="CQ454" i="3"/>
  <c r="CJ455" i="3"/>
  <c r="CL455" i="3"/>
  <c r="CM455" i="3"/>
  <c r="CN455" i="3"/>
  <c r="CO455" i="3"/>
  <c r="CP455" i="3"/>
  <c r="CQ455" i="3"/>
  <c r="CK456" i="3"/>
  <c r="CL456" i="3"/>
  <c r="CM456" i="3"/>
  <c r="CN456" i="3"/>
  <c r="CO456" i="3"/>
  <c r="CP456" i="3"/>
  <c r="CQ456" i="3"/>
  <c r="CJ457" i="3"/>
  <c r="CK457" i="3"/>
  <c r="CL457" i="3"/>
  <c r="CM457" i="3"/>
  <c r="CN457" i="3"/>
  <c r="CO457" i="3"/>
  <c r="CP457" i="3"/>
  <c r="CQ457" i="3"/>
  <c r="CJ458" i="3"/>
  <c r="CM458" i="3"/>
  <c r="CN458" i="3"/>
  <c r="CO458" i="3"/>
  <c r="CP458" i="3"/>
  <c r="CQ458" i="3"/>
  <c r="CJ459" i="3"/>
  <c r="CK459" i="3"/>
  <c r="CL459" i="3"/>
  <c r="CM459" i="3"/>
  <c r="CN459" i="3"/>
  <c r="CO459" i="3"/>
  <c r="CP459" i="3"/>
  <c r="CQ459" i="3"/>
  <c r="CJ460" i="3"/>
  <c r="CK460" i="3"/>
  <c r="CL460" i="3"/>
  <c r="CM460" i="3"/>
  <c r="CN460" i="3"/>
  <c r="CO460" i="3"/>
  <c r="CP460" i="3"/>
  <c r="CQ460" i="3"/>
  <c r="CJ461" i="3"/>
  <c r="CK461" i="3"/>
  <c r="CL461" i="3"/>
  <c r="CM461" i="3"/>
  <c r="CN461" i="3"/>
  <c r="CO461" i="3"/>
  <c r="CP461" i="3"/>
  <c r="CQ461" i="3"/>
  <c r="CJ462" i="3"/>
  <c r="CK462" i="3"/>
  <c r="CM462" i="3"/>
  <c r="CN462" i="3"/>
  <c r="CO462" i="3"/>
  <c r="CP462" i="3"/>
  <c r="CQ462" i="3"/>
  <c r="CL463" i="3"/>
  <c r="CM463" i="3"/>
  <c r="CN463" i="3"/>
  <c r="CO463" i="3"/>
  <c r="CP463" i="3"/>
  <c r="CQ463" i="3"/>
  <c r="CK464" i="3"/>
  <c r="CL464" i="3"/>
  <c r="CM464" i="3"/>
  <c r="CN464" i="3"/>
  <c r="CO464" i="3"/>
  <c r="CP464" i="3"/>
  <c r="CQ464" i="3"/>
  <c r="CK465" i="3"/>
  <c r="CL465" i="3"/>
  <c r="CM465" i="3"/>
  <c r="CN465" i="3"/>
  <c r="CO465" i="3"/>
  <c r="CP465" i="3"/>
  <c r="CQ465" i="3"/>
  <c r="CK466" i="3"/>
  <c r="CL466" i="3"/>
  <c r="CM466" i="3"/>
  <c r="CN466" i="3"/>
  <c r="CO466" i="3"/>
  <c r="CP466" i="3"/>
  <c r="CQ466" i="3"/>
  <c r="CK467" i="3"/>
  <c r="CL467" i="3"/>
  <c r="CM467" i="3"/>
  <c r="CN467" i="3"/>
  <c r="CO467" i="3"/>
  <c r="CP467" i="3"/>
  <c r="CQ467" i="3"/>
  <c r="CJ468" i="3"/>
  <c r="CK468" i="3"/>
  <c r="CM468" i="3"/>
  <c r="CN468" i="3"/>
  <c r="CO468" i="3"/>
  <c r="CP468" i="3"/>
  <c r="CQ468" i="3"/>
  <c r="CJ469" i="3"/>
  <c r="CK469" i="3"/>
  <c r="CL469" i="3"/>
  <c r="CM469" i="3"/>
  <c r="CN469" i="3"/>
  <c r="CO469" i="3"/>
  <c r="CP469" i="3"/>
  <c r="CQ469" i="3"/>
  <c r="CJ470" i="3"/>
  <c r="CK470" i="3"/>
  <c r="CL470" i="3"/>
  <c r="CM470" i="3"/>
  <c r="CN470" i="3"/>
  <c r="CO470" i="3"/>
  <c r="CP470" i="3"/>
  <c r="CQ470" i="3"/>
  <c r="CJ471" i="3"/>
  <c r="CK471" i="3"/>
  <c r="CL471" i="3"/>
  <c r="CM471" i="3"/>
  <c r="CN471" i="3"/>
  <c r="CO471" i="3"/>
  <c r="CP471" i="3"/>
  <c r="CQ471" i="3"/>
  <c r="CJ472" i="3"/>
  <c r="CM472" i="3"/>
  <c r="CN472" i="3"/>
  <c r="CO472" i="3"/>
  <c r="CP472" i="3"/>
  <c r="CQ472" i="3"/>
  <c r="CJ473" i="3"/>
  <c r="CM473" i="3"/>
  <c r="CN473" i="3"/>
  <c r="CO473" i="3"/>
  <c r="CP473" i="3"/>
  <c r="CQ473" i="3"/>
  <c r="CJ474" i="3"/>
  <c r="CK474" i="3"/>
  <c r="CL474" i="3"/>
  <c r="CM474" i="3"/>
  <c r="CN474" i="3"/>
  <c r="CO474" i="3"/>
  <c r="CP474" i="3"/>
  <c r="CQ474" i="3"/>
  <c r="CJ475" i="3"/>
  <c r="CM475" i="3"/>
  <c r="CN475" i="3"/>
  <c r="CO475" i="3"/>
  <c r="CP475" i="3"/>
  <c r="CQ475" i="3"/>
  <c r="CJ476" i="3"/>
  <c r="CK476" i="3"/>
  <c r="CL476" i="3"/>
  <c r="CN476" i="3"/>
  <c r="CO476" i="3"/>
  <c r="CP476" i="3"/>
  <c r="CQ476" i="3"/>
  <c r="CJ477" i="3"/>
  <c r="CK477" i="3"/>
  <c r="CL477" i="3"/>
  <c r="CM477" i="3"/>
  <c r="CN477" i="3"/>
  <c r="CO477" i="3"/>
  <c r="CP477" i="3"/>
  <c r="CQ477" i="3"/>
  <c r="CM478" i="3"/>
  <c r="CN478" i="3"/>
  <c r="CO478" i="3"/>
  <c r="CP478" i="3"/>
  <c r="CQ478" i="3"/>
  <c r="CJ479" i="3"/>
  <c r="CK479" i="3"/>
  <c r="CL479" i="3"/>
  <c r="CM479" i="3"/>
  <c r="CN479" i="3"/>
  <c r="CP479" i="3"/>
  <c r="CQ479" i="3"/>
  <c r="CL480" i="3"/>
  <c r="CM480" i="3"/>
  <c r="CN480" i="3"/>
  <c r="CO480" i="3"/>
  <c r="CP480" i="3"/>
  <c r="CQ480" i="3"/>
  <c r="CJ481" i="3"/>
  <c r="CK481" i="3"/>
  <c r="CL481" i="3"/>
  <c r="CM481" i="3"/>
  <c r="CN481" i="3"/>
  <c r="CO481" i="3"/>
  <c r="CP481" i="3"/>
  <c r="CQ481" i="3"/>
  <c r="CJ482" i="3"/>
  <c r="CK482" i="3"/>
  <c r="CL482" i="3"/>
  <c r="CM482" i="3"/>
  <c r="CN482" i="3"/>
  <c r="CO482" i="3"/>
  <c r="CP482" i="3"/>
  <c r="CQ482" i="3"/>
  <c r="CL483" i="3"/>
  <c r="CM483" i="3"/>
  <c r="CN483" i="3"/>
  <c r="CO483" i="3"/>
  <c r="CP483" i="3"/>
  <c r="CQ483" i="3"/>
  <c r="CJ484" i="3"/>
  <c r="CK484" i="3"/>
  <c r="CL484" i="3"/>
  <c r="CN484" i="3"/>
  <c r="CO484" i="3"/>
  <c r="CP484" i="3"/>
  <c r="CQ484" i="3"/>
  <c r="CJ485" i="3"/>
  <c r="CK485" i="3"/>
  <c r="CL485" i="3"/>
  <c r="CM485" i="3"/>
  <c r="CN485" i="3"/>
  <c r="CO485" i="3"/>
  <c r="CP485" i="3"/>
  <c r="CQ485" i="3"/>
  <c r="CJ486" i="3"/>
  <c r="CL486" i="3"/>
  <c r="CM486" i="3"/>
  <c r="CN486" i="3"/>
  <c r="CO486" i="3"/>
  <c r="CP486" i="3"/>
  <c r="CQ486" i="3"/>
  <c r="CJ487" i="3"/>
  <c r="CK487" i="3"/>
  <c r="CL487" i="3"/>
  <c r="CN487" i="3"/>
  <c r="CO487" i="3"/>
  <c r="CP487" i="3"/>
  <c r="CQ487" i="3"/>
  <c r="CJ488" i="3"/>
  <c r="CK488" i="3"/>
  <c r="CM488" i="3"/>
  <c r="CN488" i="3"/>
  <c r="CO488" i="3"/>
  <c r="CP488" i="3"/>
  <c r="CQ488" i="3"/>
  <c r="CJ489" i="3"/>
  <c r="CK489" i="3"/>
  <c r="CL489" i="3"/>
  <c r="CM489" i="3"/>
  <c r="CN489" i="3"/>
  <c r="CO489" i="3"/>
  <c r="CP489" i="3"/>
  <c r="CQ489" i="3"/>
  <c r="CL490" i="3"/>
  <c r="CM490" i="3"/>
  <c r="CN490" i="3"/>
  <c r="CO490" i="3"/>
  <c r="CP490" i="3"/>
  <c r="CQ490" i="3"/>
  <c r="CJ491" i="3"/>
  <c r="CK491" i="3"/>
  <c r="CL491" i="3"/>
  <c r="CM491" i="3"/>
  <c r="CN491" i="3"/>
  <c r="CO491" i="3"/>
  <c r="CP491" i="3"/>
  <c r="CQ491" i="3"/>
  <c r="CJ492" i="3"/>
  <c r="CK492" i="3"/>
  <c r="CL492" i="3"/>
  <c r="CM492" i="3"/>
  <c r="CN492" i="3"/>
  <c r="CP492" i="3"/>
  <c r="CQ492" i="3"/>
  <c r="CJ493" i="3"/>
  <c r="CM493" i="3"/>
  <c r="CN493" i="3"/>
  <c r="CO493" i="3"/>
  <c r="CP493" i="3"/>
  <c r="CQ493" i="3"/>
  <c r="CL494" i="3"/>
  <c r="CM494" i="3"/>
  <c r="CN494" i="3"/>
  <c r="CO494" i="3"/>
  <c r="CP494" i="3"/>
  <c r="CQ494" i="3"/>
  <c r="CK495" i="3"/>
  <c r="CL495" i="3"/>
  <c r="CM495" i="3"/>
  <c r="CN495" i="3"/>
  <c r="CO495" i="3"/>
  <c r="CP495" i="3"/>
  <c r="CQ495" i="3"/>
  <c r="CJ496" i="3"/>
  <c r="CK496" i="3"/>
  <c r="CL496" i="3"/>
  <c r="CM496" i="3"/>
  <c r="CN496" i="3"/>
  <c r="CO496" i="3"/>
  <c r="CP496" i="3"/>
  <c r="CQ496" i="3"/>
  <c r="CJ497" i="3"/>
  <c r="CK497" i="3"/>
  <c r="CL497" i="3"/>
  <c r="CM497" i="3"/>
  <c r="CO497" i="3"/>
  <c r="CP497" i="3"/>
  <c r="CQ497" i="3"/>
  <c r="CJ498" i="3"/>
  <c r="CK498" i="3"/>
  <c r="CM498" i="3"/>
  <c r="CN498" i="3"/>
  <c r="CO498" i="3"/>
  <c r="CP498" i="3"/>
  <c r="CQ498" i="3"/>
  <c r="CJ499" i="3"/>
  <c r="CK499" i="3"/>
  <c r="CL499" i="3"/>
  <c r="CM499" i="3"/>
  <c r="CN499" i="3"/>
  <c r="CO499" i="3"/>
  <c r="CP499" i="3"/>
  <c r="CQ499" i="3"/>
  <c r="CJ500" i="3"/>
  <c r="CK500" i="3"/>
  <c r="CL500" i="3"/>
  <c r="CM500" i="3"/>
  <c r="CN500" i="3"/>
  <c r="CO500" i="3"/>
  <c r="CP500" i="3"/>
  <c r="CQ500" i="3"/>
  <c r="CK501" i="3"/>
  <c r="CL501" i="3"/>
  <c r="CM501" i="3"/>
  <c r="CN501" i="3"/>
  <c r="CO501" i="3"/>
  <c r="CP501" i="3"/>
  <c r="CQ501" i="3"/>
  <c r="CJ502" i="3"/>
  <c r="CK502" i="3"/>
  <c r="CL502" i="3"/>
  <c r="CM502" i="3"/>
  <c r="CN502" i="3"/>
  <c r="CO502" i="3"/>
  <c r="CP502" i="3"/>
  <c r="CQ502" i="3"/>
  <c r="CJ503" i="3"/>
  <c r="CK503" i="3"/>
  <c r="CL503" i="3"/>
  <c r="CM503" i="3"/>
  <c r="CN503" i="3"/>
  <c r="CO503" i="3"/>
  <c r="CP503" i="3"/>
  <c r="CQ503" i="3"/>
  <c r="CJ504" i="3"/>
  <c r="CK504" i="3"/>
  <c r="CL504" i="3"/>
  <c r="CM504" i="3"/>
  <c r="CN504" i="3"/>
  <c r="CO504" i="3"/>
  <c r="CP504" i="3"/>
  <c r="CQ504" i="3"/>
  <c r="CJ505" i="3"/>
  <c r="CK505" i="3"/>
  <c r="CL505" i="3"/>
  <c r="CM505" i="3"/>
  <c r="CN505" i="3"/>
  <c r="CO505" i="3"/>
  <c r="CP505" i="3"/>
  <c r="CQ505" i="3"/>
  <c r="CK506" i="3"/>
  <c r="CL506" i="3"/>
  <c r="CM506" i="3"/>
  <c r="CN506" i="3"/>
  <c r="CO506" i="3"/>
  <c r="CP506" i="3"/>
  <c r="CQ506" i="3"/>
  <c r="CJ507" i="3"/>
  <c r="CL507" i="3"/>
  <c r="CM507" i="3"/>
  <c r="CN507" i="3"/>
  <c r="CO507" i="3"/>
  <c r="CP507" i="3"/>
  <c r="CQ507" i="3"/>
  <c r="CK508" i="3"/>
  <c r="CL508" i="3"/>
  <c r="CM508" i="3"/>
  <c r="CN508" i="3"/>
  <c r="CO508" i="3"/>
  <c r="CP508" i="3"/>
  <c r="CQ508" i="3"/>
  <c r="CL509" i="3"/>
  <c r="CM509" i="3"/>
  <c r="CN509" i="3"/>
  <c r="CO509" i="3"/>
  <c r="CP509" i="3"/>
  <c r="CQ509" i="3"/>
  <c r="CJ510" i="3"/>
  <c r="CK510" i="3"/>
  <c r="CL510" i="3"/>
  <c r="CM510" i="3"/>
  <c r="CN510" i="3"/>
  <c r="CO510" i="3"/>
  <c r="CP510" i="3"/>
  <c r="CQ510" i="3"/>
  <c r="CK511" i="3"/>
  <c r="CL511" i="3"/>
  <c r="CM511" i="3"/>
  <c r="CO511" i="3"/>
  <c r="CP511" i="3"/>
  <c r="CQ511" i="3"/>
  <c r="CJ512" i="3"/>
  <c r="CL512" i="3"/>
  <c r="CM512" i="3"/>
  <c r="CN512" i="3"/>
  <c r="CO512" i="3"/>
  <c r="CP512" i="3"/>
  <c r="CQ512" i="3"/>
  <c r="CJ513" i="3"/>
  <c r="CK513" i="3"/>
  <c r="CL513" i="3"/>
  <c r="CM513" i="3"/>
  <c r="CN513" i="3"/>
  <c r="CO513" i="3"/>
  <c r="CP513" i="3"/>
  <c r="CQ513" i="3"/>
  <c r="CJ514" i="3"/>
  <c r="CK514" i="3"/>
  <c r="CL514" i="3"/>
  <c r="CO514" i="3"/>
  <c r="CP514" i="3"/>
  <c r="CQ514" i="3"/>
  <c r="CJ515" i="3"/>
  <c r="CL515" i="3"/>
  <c r="CM515" i="3"/>
  <c r="CN515" i="3"/>
  <c r="CO515" i="3"/>
  <c r="CP515" i="3"/>
  <c r="CQ515" i="3"/>
  <c r="CJ516" i="3"/>
  <c r="CN516" i="3"/>
  <c r="CP516" i="3"/>
  <c r="CQ516" i="3"/>
  <c r="CJ517" i="3"/>
  <c r="CK517" i="3"/>
  <c r="CL517" i="3"/>
  <c r="CM517" i="3"/>
  <c r="CN517" i="3"/>
  <c r="CO517" i="3"/>
  <c r="CP517" i="3"/>
  <c r="CQ517" i="3"/>
  <c r="CJ518" i="3"/>
  <c r="CK518" i="3"/>
  <c r="CL518" i="3"/>
  <c r="CM518" i="3"/>
  <c r="CN518" i="3"/>
  <c r="CO518" i="3"/>
  <c r="CP518" i="3"/>
  <c r="CQ518" i="3"/>
  <c r="CJ519" i="3"/>
  <c r="CK519" i="3"/>
  <c r="CL519" i="3"/>
  <c r="CM519" i="3"/>
  <c r="CN519" i="3"/>
  <c r="CO519" i="3"/>
  <c r="CP519" i="3"/>
  <c r="CQ519" i="3"/>
  <c r="CK520" i="3"/>
  <c r="CL520" i="3"/>
  <c r="CN520" i="3"/>
  <c r="CO520" i="3"/>
  <c r="CP520" i="3"/>
  <c r="CQ520" i="3"/>
  <c r="CJ521" i="3"/>
  <c r="CK521" i="3"/>
  <c r="CL521" i="3"/>
  <c r="CM521" i="3"/>
  <c r="CN521" i="3"/>
  <c r="CO521" i="3"/>
  <c r="CP521" i="3"/>
  <c r="CQ521" i="3"/>
  <c r="CJ522" i="3"/>
  <c r="CK522" i="3"/>
  <c r="CL522" i="3"/>
  <c r="CM522" i="3"/>
  <c r="CN522" i="3"/>
  <c r="CO522" i="3"/>
  <c r="CP522" i="3"/>
  <c r="CQ522" i="3"/>
  <c r="CJ523" i="3"/>
  <c r="CK523" i="3"/>
  <c r="CL523" i="3"/>
  <c r="CM523" i="3"/>
  <c r="CN523" i="3"/>
  <c r="CO523" i="3"/>
  <c r="CP523" i="3"/>
  <c r="CQ523" i="3"/>
  <c r="CJ524" i="3"/>
  <c r="CK524" i="3"/>
  <c r="CL524" i="3"/>
  <c r="CN524" i="3"/>
  <c r="CO524" i="3"/>
  <c r="CP524" i="3"/>
  <c r="CQ524" i="3"/>
  <c r="CJ525" i="3"/>
  <c r="CK525" i="3"/>
  <c r="CL525" i="3"/>
  <c r="CM525" i="3"/>
  <c r="CN525" i="3"/>
  <c r="CO525" i="3"/>
  <c r="CP525" i="3"/>
  <c r="CQ525" i="3"/>
  <c r="CJ526" i="3"/>
  <c r="CK526" i="3"/>
  <c r="CL526" i="3"/>
  <c r="CM526" i="3"/>
  <c r="CN526" i="3"/>
  <c r="CO526" i="3"/>
  <c r="CP526" i="3"/>
  <c r="CQ526" i="3"/>
  <c r="CJ527" i="3"/>
  <c r="CK527" i="3"/>
  <c r="CL527" i="3"/>
  <c r="CM527" i="3"/>
  <c r="CN527" i="3"/>
  <c r="CO527" i="3"/>
  <c r="CP527" i="3"/>
  <c r="CQ527" i="3"/>
  <c r="CJ528" i="3"/>
  <c r="CK528" i="3"/>
  <c r="CL528" i="3"/>
  <c r="CM528" i="3"/>
  <c r="CN528" i="3"/>
  <c r="CO528" i="3"/>
  <c r="CP528" i="3"/>
  <c r="CQ528" i="3"/>
  <c r="CJ529" i="3"/>
  <c r="CK529" i="3"/>
  <c r="CL529" i="3"/>
  <c r="CM529" i="3"/>
  <c r="CO529" i="3"/>
  <c r="CP529" i="3"/>
  <c r="CQ529" i="3"/>
  <c r="CJ530" i="3"/>
  <c r="CL530" i="3"/>
  <c r="CM530" i="3"/>
  <c r="CN530" i="3"/>
  <c r="CO530" i="3"/>
  <c r="CP530" i="3"/>
  <c r="CQ530" i="3"/>
  <c r="CJ531" i="3"/>
  <c r="CK531" i="3"/>
  <c r="CL531" i="3"/>
  <c r="CM531" i="3"/>
  <c r="CN531" i="3"/>
  <c r="CO531" i="3"/>
  <c r="CP531" i="3"/>
  <c r="CQ531" i="3"/>
  <c r="CJ532" i="3"/>
  <c r="CK532" i="3"/>
  <c r="CL532" i="3"/>
  <c r="CM532" i="3"/>
  <c r="CN532" i="3"/>
  <c r="CO532" i="3"/>
  <c r="CP532" i="3"/>
  <c r="CQ532" i="3"/>
  <c r="CJ533" i="3"/>
  <c r="CK533" i="3"/>
  <c r="CL533" i="3"/>
  <c r="CM533" i="3"/>
  <c r="CN533" i="3"/>
  <c r="CO533" i="3"/>
  <c r="CP533" i="3"/>
  <c r="CQ533" i="3"/>
  <c r="CJ534" i="3"/>
  <c r="CK534" i="3"/>
  <c r="CL534" i="3"/>
  <c r="CM534" i="3"/>
  <c r="CN534" i="3"/>
  <c r="CO534" i="3"/>
  <c r="CP534" i="3"/>
  <c r="CQ534" i="3"/>
  <c r="CJ535" i="3"/>
  <c r="CL535" i="3"/>
  <c r="CM535" i="3"/>
  <c r="CN535" i="3"/>
  <c r="CO535" i="3"/>
  <c r="CP535" i="3"/>
  <c r="CQ535" i="3"/>
  <c r="CJ536" i="3"/>
  <c r="CL536" i="3"/>
  <c r="CM536" i="3"/>
  <c r="CN536" i="3"/>
  <c r="CO536" i="3"/>
  <c r="CP536" i="3"/>
  <c r="CQ536" i="3"/>
  <c r="CJ537" i="3"/>
  <c r="CK537" i="3"/>
  <c r="CL537" i="3"/>
  <c r="CM537" i="3"/>
  <c r="CN537" i="3"/>
  <c r="CO537" i="3"/>
  <c r="CP537" i="3"/>
  <c r="CQ537" i="3"/>
  <c r="CJ538" i="3"/>
  <c r="CK538" i="3"/>
  <c r="CL538" i="3"/>
  <c r="CM538" i="3"/>
  <c r="CN538" i="3"/>
  <c r="CO538" i="3"/>
  <c r="CP538" i="3"/>
  <c r="CQ538" i="3"/>
  <c r="CJ539" i="3"/>
  <c r="CK539" i="3"/>
  <c r="CL539" i="3"/>
  <c r="CM539" i="3"/>
  <c r="CN539" i="3"/>
  <c r="CO539" i="3"/>
  <c r="CP539" i="3"/>
  <c r="CQ539" i="3"/>
  <c r="CJ540" i="3"/>
  <c r="CK540" i="3"/>
  <c r="CL540" i="3"/>
  <c r="CM540" i="3"/>
  <c r="CN540" i="3"/>
  <c r="CO540" i="3"/>
  <c r="CP540" i="3"/>
  <c r="CQ540" i="3"/>
  <c r="CK541" i="3"/>
  <c r="CL541" i="3"/>
  <c r="CM541" i="3"/>
  <c r="CN541" i="3"/>
  <c r="CQ541" i="3"/>
  <c r="CJ542" i="3"/>
  <c r="CK542" i="3"/>
  <c r="CL542" i="3"/>
  <c r="CM542" i="3"/>
  <c r="CN542" i="3"/>
  <c r="CO542" i="3"/>
  <c r="CP542" i="3"/>
  <c r="CQ542" i="3"/>
  <c r="CK543" i="3"/>
  <c r="CL543" i="3"/>
  <c r="CM543" i="3"/>
  <c r="CN543" i="3"/>
  <c r="CO543" i="3"/>
  <c r="CP543" i="3"/>
  <c r="CQ543" i="3"/>
  <c r="CJ544" i="3"/>
  <c r="CK544" i="3"/>
  <c r="CL544" i="3"/>
  <c r="CM544" i="3"/>
  <c r="CN544" i="3"/>
  <c r="CO544" i="3"/>
  <c r="CP544" i="3"/>
  <c r="CQ544" i="3"/>
  <c r="CK545" i="3"/>
  <c r="CL545" i="3"/>
  <c r="CM545" i="3"/>
  <c r="CN545" i="3"/>
  <c r="CO545" i="3"/>
  <c r="CP545" i="3"/>
  <c r="CQ545" i="3"/>
  <c r="CK546" i="3"/>
  <c r="CL546" i="3"/>
  <c r="CM546" i="3"/>
  <c r="CN546" i="3"/>
  <c r="CO546" i="3"/>
  <c r="CP546" i="3"/>
  <c r="CQ546" i="3"/>
  <c r="CJ547" i="3"/>
  <c r="CK547" i="3"/>
  <c r="CL547" i="3"/>
  <c r="CN547" i="3"/>
  <c r="CO547" i="3"/>
  <c r="CP547" i="3"/>
  <c r="CQ547" i="3"/>
  <c r="CK548" i="3"/>
  <c r="CL548" i="3"/>
  <c r="CM548" i="3"/>
  <c r="CN548" i="3"/>
  <c r="CO548" i="3"/>
  <c r="CP548" i="3"/>
  <c r="CQ548" i="3"/>
  <c r="CJ549" i="3"/>
  <c r="CK549" i="3"/>
  <c r="CL549" i="3"/>
  <c r="CM549" i="3"/>
  <c r="CN549" i="3"/>
  <c r="CO549" i="3"/>
  <c r="CP549" i="3"/>
  <c r="CQ549" i="3"/>
  <c r="CJ550" i="3"/>
  <c r="CK550" i="3"/>
  <c r="CL550" i="3"/>
  <c r="CN550" i="3"/>
  <c r="CO550" i="3"/>
  <c r="CP550" i="3"/>
  <c r="CQ550" i="3"/>
  <c r="CJ551" i="3"/>
  <c r="CK551" i="3"/>
  <c r="CL551" i="3"/>
  <c r="CM551" i="3"/>
  <c r="CN551" i="3"/>
  <c r="CO551" i="3"/>
  <c r="CP551" i="3"/>
  <c r="CQ551" i="3"/>
  <c r="CJ552" i="3"/>
  <c r="CK552" i="3"/>
  <c r="CL552" i="3"/>
  <c r="CM552" i="3"/>
  <c r="CN552" i="3"/>
  <c r="CO552" i="3"/>
  <c r="CP552" i="3"/>
  <c r="CQ552" i="3"/>
  <c r="CJ553" i="3"/>
  <c r="CK553" i="3"/>
  <c r="CM553" i="3"/>
  <c r="CN553" i="3"/>
  <c r="CO553" i="3"/>
  <c r="CP553" i="3"/>
  <c r="CQ553" i="3"/>
  <c r="CJ554" i="3"/>
  <c r="CK554" i="3"/>
  <c r="CL554" i="3"/>
  <c r="CM554" i="3"/>
  <c r="CN554" i="3"/>
  <c r="CO554" i="3"/>
  <c r="CP554" i="3"/>
  <c r="CQ554" i="3"/>
  <c r="CJ555" i="3"/>
  <c r="CK555" i="3"/>
  <c r="CL555" i="3"/>
  <c r="CM555" i="3"/>
  <c r="CN555" i="3"/>
  <c r="CO555" i="3"/>
  <c r="CP555" i="3"/>
  <c r="CQ555" i="3"/>
  <c r="CK556" i="3"/>
  <c r="CL556" i="3"/>
  <c r="CM556" i="3"/>
  <c r="CN556" i="3"/>
  <c r="CO556" i="3"/>
  <c r="CP556" i="3"/>
  <c r="CQ556" i="3"/>
  <c r="CJ557" i="3"/>
  <c r="CL557" i="3"/>
  <c r="CM557" i="3"/>
  <c r="CN557" i="3"/>
  <c r="CO557" i="3"/>
  <c r="CP557" i="3"/>
  <c r="CQ557" i="3"/>
  <c r="CL558" i="3"/>
  <c r="CM558" i="3"/>
  <c r="CN558" i="3"/>
  <c r="CO558" i="3"/>
  <c r="CP558" i="3"/>
  <c r="CQ558" i="3"/>
  <c r="CJ559" i="3"/>
  <c r="CK559" i="3"/>
  <c r="CL559" i="3"/>
  <c r="CM559" i="3"/>
  <c r="CN559" i="3"/>
  <c r="CO559" i="3"/>
  <c r="CP559" i="3"/>
  <c r="CQ559" i="3"/>
  <c r="CJ560" i="3"/>
  <c r="CK560" i="3"/>
  <c r="CL560" i="3"/>
  <c r="CM560" i="3"/>
  <c r="CN560" i="3"/>
  <c r="CO560" i="3"/>
  <c r="CP560" i="3"/>
  <c r="CQ560" i="3"/>
  <c r="CJ561" i="3"/>
  <c r="CK561" i="3"/>
  <c r="CL561" i="3"/>
  <c r="CM561" i="3"/>
  <c r="CN561" i="3"/>
  <c r="CO561" i="3"/>
  <c r="CP561" i="3"/>
  <c r="CQ561" i="3"/>
  <c r="CJ562" i="3"/>
  <c r="CK562" i="3"/>
  <c r="CL562" i="3"/>
  <c r="CM562" i="3"/>
  <c r="CN562" i="3"/>
  <c r="CO562" i="3"/>
  <c r="CP562" i="3"/>
  <c r="CQ562" i="3"/>
  <c r="CJ563" i="3"/>
  <c r="CK563" i="3"/>
  <c r="CL563" i="3"/>
  <c r="CM563" i="3"/>
  <c r="CN563" i="3"/>
  <c r="CO563" i="3"/>
  <c r="CP563" i="3"/>
  <c r="CQ563" i="3"/>
  <c r="CJ564" i="3"/>
  <c r="CL564" i="3"/>
  <c r="CM564" i="3"/>
  <c r="CN564" i="3"/>
  <c r="CO564" i="3"/>
  <c r="CP564" i="3"/>
  <c r="CQ564" i="3"/>
  <c r="CJ565" i="3"/>
  <c r="CK565" i="3"/>
  <c r="CL565" i="3"/>
  <c r="CM565" i="3"/>
  <c r="CN565" i="3"/>
  <c r="CO565" i="3"/>
  <c r="CP565" i="3"/>
  <c r="CQ565" i="3"/>
  <c r="CJ566" i="3"/>
  <c r="CK566" i="3"/>
  <c r="CL566" i="3"/>
  <c r="CM566" i="3"/>
  <c r="CN566" i="3"/>
  <c r="CO566" i="3"/>
  <c r="CP566" i="3"/>
  <c r="CQ566" i="3"/>
  <c r="CJ567" i="3"/>
  <c r="CM567" i="3"/>
  <c r="CN567" i="3"/>
  <c r="CO567" i="3"/>
  <c r="CP567" i="3"/>
  <c r="CQ567" i="3"/>
  <c r="CJ568" i="3"/>
  <c r="CK568" i="3"/>
  <c r="CL568" i="3"/>
  <c r="CM568" i="3"/>
  <c r="CN568" i="3"/>
  <c r="CO568" i="3"/>
  <c r="CP568" i="3"/>
  <c r="CQ568" i="3"/>
  <c r="CK569" i="3"/>
  <c r="CL569" i="3"/>
  <c r="CM569" i="3"/>
  <c r="CN569" i="3"/>
  <c r="CO569" i="3"/>
  <c r="CP569" i="3"/>
  <c r="CQ569" i="3"/>
  <c r="CK570" i="3"/>
  <c r="CL570" i="3"/>
  <c r="CM570" i="3"/>
  <c r="CO570" i="3"/>
  <c r="CP570" i="3"/>
  <c r="CQ570" i="3"/>
  <c r="CK571" i="3"/>
  <c r="CL571" i="3"/>
  <c r="CM571" i="3"/>
  <c r="CN571" i="3"/>
  <c r="CO571" i="3"/>
  <c r="CP571" i="3"/>
  <c r="CQ571" i="3"/>
  <c r="CK572" i="3"/>
  <c r="CL572" i="3"/>
  <c r="CM572" i="3"/>
  <c r="CN572" i="3"/>
  <c r="CO572" i="3"/>
  <c r="CP572" i="3"/>
  <c r="CQ572" i="3"/>
  <c r="CK573" i="3"/>
  <c r="CL573" i="3"/>
  <c r="CM573" i="3"/>
  <c r="CN573" i="3"/>
  <c r="CO573" i="3"/>
  <c r="CP573" i="3"/>
  <c r="CQ573" i="3"/>
  <c r="CK574" i="3"/>
  <c r="CL574" i="3"/>
  <c r="CM574" i="3"/>
  <c r="CO574" i="3"/>
  <c r="CP574" i="3"/>
  <c r="CQ574" i="3"/>
  <c r="CK575" i="3"/>
  <c r="CL575" i="3"/>
  <c r="CM575" i="3"/>
  <c r="CN575" i="3"/>
  <c r="CO575" i="3"/>
  <c r="CP575" i="3"/>
  <c r="CQ575" i="3"/>
  <c r="CK576" i="3"/>
  <c r="CL576" i="3"/>
  <c r="CM576" i="3"/>
  <c r="CN576" i="3"/>
  <c r="CO576" i="3"/>
  <c r="CP576" i="3"/>
  <c r="CQ576" i="3"/>
  <c r="CK577" i="3"/>
  <c r="CL577" i="3"/>
  <c r="CM577" i="3"/>
  <c r="CN577" i="3"/>
  <c r="CO577" i="3"/>
  <c r="CP577" i="3"/>
  <c r="CQ577" i="3"/>
  <c r="CK578" i="3"/>
  <c r="CL578" i="3"/>
  <c r="CM578" i="3"/>
  <c r="CN578" i="3"/>
  <c r="CO578" i="3"/>
  <c r="CP578" i="3"/>
  <c r="CQ578" i="3"/>
  <c r="CK579" i="3"/>
  <c r="CL579" i="3"/>
  <c r="CM579" i="3"/>
  <c r="CN579" i="3"/>
  <c r="CO579" i="3"/>
  <c r="CP579" i="3"/>
  <c r="CQ579" i="3"/>
  <c r="CK580" i="3"/>
  <c r="CL580" i="3"/>
  <c r="CM580" i="3"/>
  <c r="CO580" i="3"/>
  <c r="CP580" i="3"/>
  <c r="CQ580" i="3"/>
  <c r="CK581" i="3"/>
  <c r="CL581" i="3"/>
  <c r="CM581" i="3"/>
  <c r="CN581" i="3"/>
  <c r="CO581" i="3"/>
  <c r="CP581" i="3"/>
  <c r="CQ581" i="3"/>
  <c r="CJ582" i="3"/>
  <c r="CL582" i="3"/>
  <c r="CN582" i="3"/>
  <c r="CO582" i="3"/>
  <c r="CP582" i="3"/>
  <c r="CQ582" i="3"/>
  <c r="CJ583" i="3"/>
  <c r="CK583" i="3"/>
  <c r="CL583" i="3"/>
  <c r="CM583" i="3"/>
  <c r="CN583" i="3"/>
  <c r="CO583" i="3"/>
  <c r="CP583" i="3"/>
  <c r="CQ583" i="3"/>
  <c r="CJ584" i="3"/>
  <c r="CL584" i="3"/>
  <c r="CM584" i="3"/>
  <c r="CN584" i="3"/>
  <c r="CO584" i="3"/>
  <c r="CP584" i="3"/>
  <c r="CQ584" i="3"/>
  <c r="CJ585" i="3"/>
  <c r="CL585" i="3"/>
  <c r="CM585" i="3"/>
  <c r="CN585" i="3"/>
  <c r="CO585" i="3"/>
  <c r="CP585" i="3"/>
  <c r="CQ585" i="3"/>
  <c r="CJ586" i="3"/>
  <c r="CL586" i="3"/>
  <c r="CM586" i="3"/>
  <c r="CN586" i="3"/>
  <c r="CO586" i="3"/>
  <c r="CP586" i="3"/>
  <c r="CQ586" i="3"/>
  <c r="CJ587" i="3"/>
  <c r="CK587" i="3"/>
  <c r="CL587" i="3"/>
  <c r="CN587" i="3"/>
  <c r="CO587" i="3"/>
  <c r="CP587" i="3"/>
  <c r="CQ587" i="3"/>
  <c r="CJ588" i="3"/>
  <c r="CK588" i="3"/>
  <c r="CL588" i="3"/>
  <c r="CM588" i="3"/>
  <c r="CN588" i="3"/>
  <c r="CO588" i="3"/>
  <c r="CP588" i="3"/>
  <c r="CQ588" i="3"/>
  <c r="CJ589" i="3"/>
  <c r="CK589" i="3"/>
  <c r="CM589" i="3"/>
  <c r="CN589" i="3"/>
  <c r="CO589" i="3"/>
  <c r="CP589" i="3"/>
  <c r="CQ589" i="3"/>
  <c r="CJ590" i="3"/>
  <c r="CK590" i="3"/>
  <c r="CL590" i="3"/>
  <c r="CM590" i="3"/>
  <c r="CN590" i="3"/>
  <c r="CO590" i="3"/>
  <c r="CP590" i="3"/>
  <c r="CQ590" i="3"/>
  <c r="CJ591" i="3"/>
  <c r="CK591" i="3"/>
  <c r="CL591" i="3"/>
  <c r="CM591" i="3"/>
  <c r="CN591" i="3"/>
  <c r="CO591" i="3"/>
  <c r="CP591" i="3"/>
  <c r="CQ591" i="3"/>
  <c r="CK592" i="3"/>
  <c r="CL592" i="3"/>
  <c r="CM592" i="3"/>
  <c r="CN592" i="3"/>
  <c r="CO592" i="3"/>
  <c r="CP592" i="3"/>
  <c r="CQ592" i="3"/>
  <c r="CK593" i="3"/>
  <c r="CL593" i="3"/>
  <c r="CM593" i="3"/>
  <c r="CN593" i="3"/>
  <c r="CO593" i="3"/>
  <c r="CP593" i="3"/>
  <c r="CQ593" i="3"/>
  <c r="CK594" i="3"/>
  <c r="CL594" i="3"/>
  <c r="CM594" i="3"/>
  <c r="CO594" i="3"/>
  <c r="CP594" i="3"/>
  <c r="CQ594" i="3"/>
  <c r="CL595" i="3"/>
  <c r="CM595" i="3"/>
  <c r="CN595" i="3"/>
  <c r="CO595" i="3"/>
  <c r="CP595" i="3"/>
  <c r="CQ595" i="3"/>
  <c r="CL596" i="3"/>
  <c r="CM596" i="3"/>
  <c r="CN596" i="3"/>
  <c r="CO596" i="3"/>
  <c r="CP596" i="3"/>
  <c r="CQ596" i="3"/>
  <c r="CL597" i="3"/>
  <c r="CM597" i="3"/>
  <c r="CN597" i="3"/>
  <c r="CO597" i="3"/>
  <c r="CP597" i="3"/>
  <c r="CQ597" i="3"/>
  <c r="CK598" i="3"/>
  <c r="CL598" i="3"/>
  <c r="CN598" i="3"/>
  <c r="CO598" i="3"/>
  <c r="CP598" i="3"/>
  <c r="CQ598" i="3"/>
  <c r="CK599" i="3"/>
  <c r="CM599" i="3"/>
  <c r="CN599" i="3"/>
  <c r="CO599" i="3"/>
  <c r="CP599" i="3"/>
  <c r="CQ599" i="3"/>
  <c r="CK600" i="3"/>
  <c r="CM600" i="3"/>
  <c r="CN600" i="3"/>
  <c r="CO600" i="3"/>
  <c r="CP600" i="3"/>
  <c r="CQ600" i="3"/>
  <c r="CJ601" i="3"/>
  <c r="CK601" i="3"/>
  <c r="CL601" i="3"/>
  <c r="CM601" i="3"/>
  <c r="CN601" i="3"/>
  <c r="CO601" i="3"/>
  <c r="CP601" i="3"/>
  <c r="CQ601" i="3"/>
  <c r="CK602" i="3"/>
  <c r="CL602" i="3"/>
  <c r="CM602" i="3"/>
  <c r="CN602" i="3"/>
  <c r="CO602" i="3"/>
  <c r="CP602" i="3"/>
  <c r="CQ602" i="3"/>
  <c r="CJ603" i="3"/>
  <c r="CK603" i="3"/>
  <c r="CL603" i="3"/>
  <c r="CM603" i="3"/>
  <c r="CN603" i="3"/>
  <c r="CO603" i="3"/>
  <c r="CP603" i="3"/>
  <c r="CQ603" i="3"/>
  <c r="CJ604" i="3"/>
  <c r="CK604" i="3"/>
  <c r="CL604" i="3"/>
  <c r="CM604" i="3"/>
  <c r="CN604" i="3"/>
  <c r="CO604" i="3"/>
  <c r="CP604" i="3"/>
  <c r="CQ604" i="3"/>
  <c r="CJ605" i="3"/>
  <c r="CK605" i="3"/>
  <c r="CL605" i="3"/>
  <c r="CM605" i="3"/>
  <c r="CN605" i="3"/>
  <c r="CO605" i="3"/>
  <c r="CP605" i="3"/>
  <c r="CQ605" i="3"/>
  <c r="CK606" i="3"/>
  <c r="CL606" i="3"/>
  <c r="CM606" i="3"/>
  <c r="CN606" i="3"/>
  <c r="CO606" i="3"/>
  <c r="CP606" i="3"/>
  <c r="CQ606" i="3"/>
  <c r="CJ607" i="3"/>
  <c r="CK607" i="3"/>
  <c r="CL607" i="3"/>
  <c r="CM607" i="3"/>
  <c r="CN607" i="3"/>
  <c r="CO607" i="3"/>
  <c r="CP607" i="3"/>
  <c r="CQ607" i="3"/>
  <c r="CL608" i="3"/>
  <c r="CM608" i="3"/>
  <c r="CN608" i="3"/>
  <c r="CO608" i="3"/>
  <c r="CP608" i="3"/>
  <c r="CQ608" i="3"/>
  <c r="CJ609" i="3"/>
  <c r="CK609" i="3"/>
  <c r="CL609" i="3"/>
  <c r="CM609" i="3"/>
  <c r="CN609" i="3"/>
  <c r="CO609" i="3"/>
  <c r="CP609" i="3"/>
  <c r="CQ609" i="3"/>
  <c r="CJ610" i="3"/>
  <c r="CK610" i="3"/>
  <c r="CL610" i="3"/>
  <c r="CM610" i="3"/>
  <c r="CN610" i="3"/>
  <c r="CO610" i="3"/>
  <c r="CP610" i="3"/>
  <c r="CQ610" i="3"/>
  <c r="CK611" i="3"/>
  <c r="CL611" i="3"/>
  <c r="CM611" i="3"/>
  <c r="CO611" i="3"/>
  <c r="CP611" i="3"/>
  <c r="CQ611" i="3"/>
  <c r="CJ612" i="3"/>
  <c r="CK612" i="3"/>
  <c r="CL612" i="3"/>
  <c r="CM612" i="3"/>
  <c r="CN612" i="3"/>
  <c r="CO612" i="3"/>
  <c r="CP612" i="3"/>
  <c r="CQ612" i="3"/>
  <c r="CK613" i="3"/>
  <c r="CL613" i="3"/>
  <c r="CM613" i="3"/>
  <c r="CN613" i="3"/>
  <c r="CO613" i="3"/>
  <c r="CP613" i="3"/>
  <c r="CQ613" i="3"/>
  <c r="CJ614" i="3"/>
  <c r="CK614" i="3"/>
  <c r="CL614" i="3"/>
  <c r="CM614" i="3"/>
  <c r="CN614" i="3"/>
  <c r="CO614" i="3"/>
  <c r="CP614" i="3"/>
  <c r="CQ614" i="3"/>
  <c r="CJ615" i="3"/>
  <c r="CK615" i="3"/>
  <c r="CL615" i="3"/>
  <c r="CM615" i="3"/>
  <c r="CN615" i="3"/>
  <c r="CO615" i="3"/>
  <c r="CP615" i="3"/>
  <c r="CQ615" i="3"/>
  <c r="CJ616" i="3"/>
  <c r="CK616" i="3"/>
  <c r="CM616" i="3"/>
  <c r="CN616" i="3"/>
  <c r="CO616" i="3"/>
  <c r="CP616" i="3"/>
  <c r="CQ616" i="3"/>
  <c r="CJ617" i="3"/>
  <c r="CK617" i="3"/>
  <c r="CL617" i="3"/>
  <c r="CM617" i="3"/>
  <c r="CN617" i="3"/>
  <c r="CO617" i="3"/>
  <c r="CP617" i="3"/>
  <c r="CQ617" i="3"/>
  <c r="CJ618" i="3"/>
  <c r="CK618" i="3"/>
  <c r="CL618" i="3"/>
  <c r="CM618" i="3"/>
  <c r="CN618" i="3"/>
  <c r="CO618" i="3"/>
  <c r="CP618" i="3"/>
  <c r="CQ618" i="3"/>
  <c r="CL619" i="3"/>
  <c r="CM619" i="3"/>
  <c r="CN619" i="3"/>
  <c r="CO619" i="3"/>
  <c r="CP619" i="3"/>
  <c r="CQ619" i="3"/>
  <c r="CJ620" i="3"/>
  <c r="CL620" i="3"/>
  <c r="CM620" i="3"/>
  <c r="CN620" i="3"/>
  <c r="CO620" i="3"/>
  <c r="CP620" i="3"/>
  <c r="CQ620" i="3"/>
  <c r="CJ621" i="3"/>
  <c r="CL621" i="3"/>
  <c r="CM621" i="3"/>
  <c r="CN621" i="3"/>
  <c r="CO621" i="3"/>
  <c r="CP621" i="3"/>
  <c r="CQ621" i="3"/>
  <c r="CJ622" i="3"/>
  <c r="CL622" i="3"/>
  <c r="CM622" i="3"/>
  <c r="CN622" i="3"/>
  <c r="CO622" i="3"/>
  <c r="CP622" i="3"/>
  <c r="CQ622" i="3"/>
  <c r="CJ623" i="3"/>
  <c r="CL623" i="3"/>
  <c r="CM623" i="3"/>
  <c r="CN623" i="3"/>
  <c r="CO623" i="3"/>
  <c r="CP623" i="3"/>
  <c r="CQ623" i="3"/>
  <c r="CJ624" i="3"/>
  <c r="CL624" i="3"/>
  <c r="CM624" i="3"/>
  <c r="CO624" i="3"/>
  <c r="CP624" i="3"/>
  <c r="CQ624" i="3"/>
  <c r="CJ625" i="3"/>
  <c r="CK625" i="3"/>
  <c r="CL625" i="3"/>
  <c r="CM625" i="3"/>
  <c r="CN625" i="3"/>
  <c r="CO625" i="3"/>
  <c r="CP625" i="3"/>
  <c r="CQ625" i="3"/>
  <c r="CJ626" i="3"/>
  <c r="CK626" i="3"/>
  <c r="CL626" i="3"/>
  <c r="CM626" i="3"/>
  <c r="CN626" i="3"/>
  <c r="CO626" i="3"/>
  <c r="CP626" i="3"/>
  <c r="CQ626" i="3"/>
  <c r="CJ627" i="3"/>
  <c r="CK627" i="3"/>
  <c r="CL627" i="3"/>
  <c r="CM627" i="3"/>
  <c r="CN627" i="3"/>
  <c r="CO627" i="3"/>
  <c r="CP627" i="3"/>
  <c r="CQ627" i="3"/>
  <c r="CJ628" i="3"/>
  <c r="CK628" i="3"/>
  <c r="CL628" i="3"/>
  <c r="CM628" i="3"/>
  <c r="CN628" i="3"/>
  <c r="CO628" i="3"/>
  <c r="CP628" i="3"/>
  <c r="CQ628" i="3"/>
  <c r="CJ629" i="3"/>
  <c r="CK629" i="3"/>
  <c r="CL629" i="3"/>
  <c r="CM629" i="3"/>
  <c r="CN629" i="3"/>
  <c r="CO629" i="3"/>
  <c r="CP629" i="3"/>
  <c r="CQ629" i="3"/>
  <c r="CJ630" i="3"/>
  <c r="CK630" i="3"/>
  <c r="CL630" i="3"/>
  <c r="CM630" i="3"/>
  <c r="CN630" i="3"/>
  <c r="CO630" i="3"/>
  <c r="CP630" i="3"/>
  <c r="CQ630" i="3"/>
  <c r="CJ631" i="3"/>
  <c r="CK631" i="3"/>
  <c r="CL631" i="3"/>
  <c r="CM631" i="3"/>
  <c r="CN631" i="3"/>
  <c r="CO631" i="3"/>
  <c r="CP631" i="3"/>
  <c r="CQ631" i="3"/>
  <c r="CJ632" i="3"/>
  <c r="CL632" i="3"/>
  <c r="CM632" i="3"/>
  <c r="CN632" i="3"/>
  <c r="CO632" i="3"/>
  <c r="CP632" i="3"/>
  <c r="CQ632" i="3"/>
  <c r="CJ633" i="3"/>
  <c r="CK633" i="3"/>
  <c r="CL633" i="3"/>
  <c r="CM633" i="3"/>
  <c r="CN633" i="3"/>
  <c r="CO633" i="3"/>
  <c r="CP633" i="3"/>
  <c r="CQ633" i="3"/>
  <c r="CJ634" i="3"/>
  <c r="CK634" i="3"/>
  <c r="CM634" i="3"/>
  <c r="CN634" i="3"/>
  <c r="CO634" i="3"/>
  <c r="CP634" i="3"/>
  <c r="CQ634" i="3"/>
  <c r="CJ635" i="3"/>
  <c r="CK635" i="3"/>
  <c r="CM635" i="3"/>
  <c r="CN635" i="3"/>
  <c r="CO635" i="3"/>
  <c r="CP635" i="3"/>
  <c r="CQ635" i="3"/>
  <c r="CL636" i="3"/>
  <c r="CM636" i="3"/>
  <c r="CN636" i="3"/>
  <c r="CO636" i="3"/>
  <c r="CP636" i="3"/>
  <c r="CQ636" i="3"/>
  <c r="CL637" i="3"/>
  <c r="CM637" i="3"/>
  <c r="CN637" i="3"/>
  <c r="CO637" i="3"/>
  <c r="CP637" i="3"/>
  <c r="CQ637" i="3"/>
  <c r="CJ638" i="3"/>
  <c r="CK638" i="3"/>
  <c r="CL638" i="3"/>
  <c r="CM638" i="3"/>
  <c r="CN638" i="3"/>
  <c r="CO638" i="3"/>
  <c r="CP638" i="3"/>
  <c r="CQ638" i="3"/>
  <c r="CJ639" i="3"/>
  <c r="CL639" i="3"/>
  <c r="CM639" i="3"/>
  <c r="CN639" i="3"/>
  <c r="CO639" i="3"/>
  <c r="CP639" i="3"/>
  <c r="CQ639" i="3"/>
  <c r="CK640" i="3"/>
  <c r="CL640" i="3"/>
  <c r="CM640" i="3"/>
  <c r="CN640" i="3"/>
  <c r="CO640" i="3"/>
  <c r="CP640" i="3"/>
  <c r="CQ640" i="3"/>
  <c r="CK641" i="3"/>
  <c r="CL641" i="3"/>
  <c r="CM641" i="3"/>
  <c r="CN641" i="3"/>
  <c r="CO641" i="3"/>
  <c r="CP641" i="3"/>
  <c r="CQ641" i="3"/>
  <c r="CK642" i="3"/>
  <c r="CL642" i="3"/>
  <c r="CM642" i="3"/>
  <c r="CN642" i="3"/>
  <c r="CO642" i="3"/>
  <c r="CP642" i="3"/>
  <c r="CQ642" i="3"/>
  <c r="CK643" i="3"/>
  <c r="CL643" i="3"/>
  <c r="CM643" i="3"/>
  <c r="CN643" i="3"/>
  <c r="CO643" i="3"/>
  <c r="CP643" i="3"/>
  <c r="CQ643" i="3"/>
  <c r="CK644" i="3"/>
  <c r="CL644" i="3"/>
  <c r="CM644" i="3"/>
  <c r="CN644" i="3"/>
  <c r="CO644" i="3"/>
  <c r="CP644" i="3"/>
  <c r="CQ644" i="3"/>
  <c r="CK645" i="3"/>
  <c r="CM645" i="3"/>
  <c r="CN645" i="3"/>
  <c r="CO645" i="3"/>
  <c r="CP645" i="3"/>
  <c r="CQ645" i="3"/>
  <c r="CJ646" i="3"/>
  <c r="CK646" i="3"/>
  <c r="CL646" i="3"/>
  <c r="CM646" i="3"/>
  <c r="CN646" i="3"/>
  <c r="CP646" i="3"/>
  <c r="CQ646" i="3"/>
  <c r="CK647" i="3"/>
  <c r="CL647" i="3"/>
  <c r="CM647" i="3"/>
  <c r="CN647" i="3"/>
  <c r="CO647" i="3"/>
  <c r="CP647" i="3"/>
  <c r="CQ647" i="3"/>
  <c r="CJ648" i="3"/>
  <c r="CK648" i="3"/>
  <c r="CL648" i="3"/>
  <c r="CN648" i="3"/>
  <c r="CO648" i="3"/>
  <c r="CP648" i="3"/>
  <c r="CQ648" i="3"/>
  <c r="CL649" i="3"/>
  <c r="CM649" i="3"/>
  <c r="CN649" i="3"/>
  <c r="CO649" i="3"/>
  <c r="CP649" i="3"/>
  <c r="CQ649" i="3"/>
  <c r="CJ650" i="3"/>
  <c r="CL650" i="3"/>
  <c r="CM650" i="3"/>
  <c r="CN650" i="3"/>
  <c r="CO650" i="3"/>
  <c r="CP650" i="3"/>
  <c r="CQ650" i="3"/>
  <c r="CJ651" i="3"/>
  <c r="CK651" i="3"/>
  <c r="CL651" i="3"/>
  <c r="CM651" i="3"/>
  <c r="CN651" i="3"/>
  <c r="CO651" i="3"/>
  <c r="CP651" i="3"/>
  <c r="CQ651" i="3"/>
  <c r="CL652" i="3"/>
  <c r="CM652" i="3"/>
  <c r="CN652" i="3"/>
  <c r="CO652" i="3"/>
  <c r="CP652" i="3"/>
  <c r="CQ652" i="3"/>
  <c r="CJ653" i="3"/>
  <c r="CK653" i="3"/>
  <c r="CN653" i="3"/>
  <c r="CO653" i="3"/>
  <c r="CP653" i="3"/>
  <c r="CQ653" i="3"/>
  <c r="CJ654" i="3"/>
  <c r="CK654" i="3"/>
  <c r="CL654" i="3"/>
  <c r="CM654" i="3"/>
  <c r="CN654" i="3"/>
  <c r="CO654" i="3"/>
  <c r="CP654" i="3"/>
  <c r="CQ654" i="3"/>
  <c r="CK655" i="3"/>
  <c r="CL655" i="3"/>
  <c r="CM655" i="3"/>
  <c r="CN655" i="3"/>
  <c r="CO655" i="3"/>
  <c r="CP655" i="3"/>
  <c r="CQ655" i="3"/>
  <c r="CL656" i="3"/>
  <c r="CM656" i="3"/>
  <c r="CN656" i="3"/>
  <c r="CO656" i="3"/>
  <c r="CP656" i="3"/>
  <c r="CQ656" i="3"/>
  <c r="CJ657" i="3"/>
  <c r="CK657" i="3"/>
  <c r="CL657" i="3"/>
  <c r="CM657" i="3"/>
  <c r="CN657" i="3"/>
  <c r="CO657" i="3"/>
  <c r="CP657" i="3"/>
  <c r="CQ657" i="3"/>
  <c r="CJ658" i="3"/>
  <c r="CK658" i="3"/>
  <c r="CL658" i="3"/>
  <c r="CM658" i="3"/>
  <c r="CN658" i="3"/>
  <c r="CO658" i="3"/>
  <c r="CP658" i="3"/>
  <c r="CQ658" i="3"/>
  <c r="CK659" i="3"/>
  <c r="CL659" i="3"/>
  <c r="CM659" i="3"/>
  <c r="CN659" i="3"/>
  <c r="CO659" i="3"/>
  <c r="CP659" i="3"/>
  <c r="CM660" i="3"/>
  <c r="CN660" i="3"/>
  <c r="CO660" i="3"/>
  <c r="CP660" i="3"/>
  <c r="CQ660" i="3"/>
  <c r="CK661" i="3"/>
  <c r="CL661" i="3"/>
  <c r="CM661" i="3"/>
  <c r="CP661" i="3"/>
  <c r="CQ661" i="3"/>
  <c r="CJ662" i="3"/>
  <c r="CL662" i="3"/>
  <c r="CN662" i="3"/>
  <c r="CO662" i="3"/>
  <c r="CP662" i="3"/>
  <c r="CQ662" i="3"/>
  <c r="CK663" i="3"/>
  <c r="CL663" i="3"/>
  <c r="CM663" i="3"/>
  <c r="CN663" i="3"/>
  <c r="CO663" i="3"/>
  <c r="CP663" i="3"/>
  <c r="CQ663" i="3"/>
  <c r="CJ664" i="3"/>
  <c r="CK664" i="3"/>
  <c r="CL664" i="3"/>
  <c r="CM664" i="3"/>
  <c r="CN664" i="3"/>
  <c r="CO664" i="3"/>
  <c r="CP664" i="3"/>
  <c r="CQ664" i="3"/>
  <c r="CJ665" i="3"/>
  <c r="CK665" i="3"/>
  <c r="CM665" i="3"/>
  <c r="CN665" i="3"/>
  <c r="CO665" i="3"/>
  <c r="CP665" i="3"/>
  <c r="CQ665" i="3"/>
  <c r="CJ666" i="3"/>
  <c r="CK666" i="3"/>
  <c r="CM666" i="3"/>
  <c r="CN666" i="3"/>
  <c r="CO666" i="3"/>
  <c r="CP666" i="3"/>
  <c r="CQ666" i="3"/>
  <c r="CN667" i="3"/>
  <c r="CO667" i="3"/>
  <c r="CP667" i="3"/>
  <c r="CQ667" i="3"/>
  <c r="CK668" i="3"/>
  <c r="CM668" i="3"/>
  <c r="CN668" i="3"/>
  <c r="CO668" i="3"/>
  <c r="CP668" i="3"/>
  <c r="CQ668" i="3"/>
  <c r="CJ669" i="3"/>
  <c r="CK669" i="3"/>
  <c r="CL669" i="3"/>
  <c r="CO669" i="3"/>
  <c r="CP669" i="3"/>
  <c r="CQ669" i="3"/>
  <c r="CK670" i="3"/>
  <c r="CM670" i="3"/>
  <c r="CN670" i="3"/>
  <c r="CO670" i="3"/>
  <c r="CP670" i="3"/>
  <c r="CQ670" i="3"/>
  <c r="CK671" i="3"/>
  <c r="CL671" i="3"/>
  <c r="CM671" i="3"/>
  <c r="CN671" i="3"/>
  <c r="CO671" i="3"/>
  <c r="CP671" i="3"/>
  <c r="CQ671" i="3"/>
  <c r="CJ672" i="3"/>
  <c r="CK672" i="3"/>
  <c r="CL672" i="3"/>
  <c r="CN672" i="3"/>
  <c r="CO672" i="3"/>
  <c r="CP672" i="3"/>
  <c r="CQ672" i="3"/>
  <c r="CJ673" i="3"/>
  <c r="CM673" i="3"/>
  <c r="CN673" i="3"/>
  <c r="CO673" i="3"/>
  <c r="CP673" i="3"/>
  <c r="CQ673" i="3"/>
  <c r="CK674" i="3"/>
  <c r="CL674" i="3"/>
  <c r="CM674" i="3"/>
  <c r="CN674" i="3"/>
  <c r="CO674" i="3"/>
  <c r="CP674" i="3"/>
  <c r="CQ674" i="3"/>
  <c r="CL675" i="3"/>
  <c r="CM675" i="3"/>
  <c r="CN675" i="3"/>
  <c r="CO675" i="3"/>
  <c r="CP675" i="3"/>
  <c r="CQ675" i="3"/>
  <c r="CL676" i="3"/>
  <c r="CM676" i="3"/>
  <c r="CN676" i="3"/>
  <c r="CO676" i="3"/>
  <c r="CP676" i="3"/>
  <c r="CQ676" i="3"/>
  <c r="CJ677" i="3"/>
  <c r="CK677" i="3"/>
  <c r="CL677" i="3"/>
  <c r="CM677" i="3"/>
  <c r="CN677" i="3"/>
  <c r="CO677" i="3"/>
  <c r="CQ677" i="3"/>
  <c r="CJ678" i="3"/>
  <c r="CK678" i="3"/>
  <c r="CL678" i="3"/>
  <c r="CM678" i="3"/>
  <c r="CN678" i="3"/>
  <c r="CO678" i="3"/>
  <c r="CP678" i="3"/>
  <c r="CQ678" i="3"/>
  <c r="CJ679" i="3"/>
  <c r="CK679" i="3"/>
  <c r="CL679" i="3"/>
  <c r="CM679" i="3"/>
  <c r="CN679" i="3"/>
  <c r="CO679" i="3"/>
  <c r="CQ679" i="3"/>
  <c r="CK680" i="3"/>
  <c r="CL680" i="3"/>
  <c r="CN680" i="3"/>
  <c r="CO680" i="3"/>
  <c r="CP680" i="3"/>
  <c r="CQ680" i="3"/>
  <c r="CJ681" i="3"/>
  <c r="CK681" i="3"/>
  <c r="CL681" i="3"/>
  <c r="CM681" i="3"/>
  <c r="CN681" i="3"/>
  <c r="CP681" i="3"/>
  <c r="CQ681" i="3"/>
  <c r="CJ682" i="3"/>
  <c r="CL682" i="3"/>
  <c r="CM682" i="3"/>
  <c r="CN682" i="3"/>
  <c r="CO682" i="3"/>
  <c r="CP682" i="3"/>
  <c r="CQ682" i="3"/>
  <c r="CJ683" i="3"/>
  <c r="CK683" i="3"/>
  <c r="CL683" i="3"/>
  <c r="CM683" i="3"/>
  <c r="CN683" i="3"/>
  <c r="CO683" i="3"/>
  <c r="CP683" i="3"/>
  <c r="CQ683" i="3"/>
  <c r="CK684" i="3"/>
  <c r="CM684" i="3"/>
  <c r="CN684" i="3"/>
  <c r="CO684" i="3"/>
  <c r="CP684" i="3"/>
  <c r="CQ684" i="3"/>
  <c r="CM685" i="3"/>
  <c r="CN685" i="3"/>
  <c r="CO685" i="3"/>
  <c r="CP685" i="3"/>
  <c r="CQ685" i="3"/>
  <c r="CJ686" i="3"/>
  <c r="CL686" i="3"/>
  <c r="CM686" i="3"/>
  <c r="CN686" i="3"/>
  <c r="CO686" i="3"/>
  <c r="CP686" i="3"/>
  <c r="CQ686" i="3"/>
  <c r="CK687" i="3"/>
  <c r="CL687" i="3"/>
  <c r="CM687" i="3"/>
  <c r="CN687" i="3"/>
  <c r="CO687" i="3"/>
  <c r="CP687" i="3"/>
  <c r="CQ687" i="3"/>
  <c r="CL688" i="3"/>
  <c r="CM688" i="3"/>
  <c r="CN688" i="3"/>
  <c r="CO688" i="3"/>
  <c r="CP688" i="3"/>
  <c r="CQ688" i="3"/>
  <c r="CJ689" i="3"/>
  <c r="CK689" i="3"/>
  <c r="CN689" i="3"/>
  <c r="CO689" i="3"/>
  <c r="CP689" i="3"/>
  <c r="CQ689" i="3"/>
  <c r="CJ690" i="3"/>
  <c r="CL690" i="3"/>
  <c r="CM690" i="3"/>
  <c r="CO690" i="3"/>
  <c r="CP690" i="3"/>
  <c r="CQ690" i="3"/>
  <c r="CJ691" i="3"/>
  <c r="CK691" i="3"/>
  <c r="CL691" i="3"/>
  <c r="CM691" i="3"/>
  <c r="CN691" i="3"/>
  <c r="CP691" i="3"/>
  <c r="CQ691" i="3"/>
  <c r="CJ692" i="3"/>
  <c r="CK692" i="3"/>
  <c r="CL692" i="3"/>
  <c r="CN692" i="3"/>
  <c r="CO692" i="3"/>
  <c r="CP692" i="3"/>
  <c r="CQ692" i="3"/>
  <c r="CL693" i="3"/>
  <c r="CM693" i="3"/>
  <c r="CN693" i="3"/>
  <c r="CO693" i="3"/>
  <c r="CP693" i="3"/>
  <c r="CQ693" i="3"/>
  <c r="CJ694" i="3"/>
  <c r="CL694" i="3"/>
  <c r="CM694" i="3"/>
  <c r="CO694" i="3"/>
  <c r="CP694" i="3"/>
  <c r="CQ694" i="3"/>
  <c r="CL695" i="3"/>
  <c r="CM695" i="3"/>
  <c r="CN695" i="3"/>
  <c r="CO695" i="3"/>
  <c r="CP695" i="3"/>
  <c r="CQ695" i="3"/>
  <c r="CK696" i="3"/>
  <c r="CL696" i="3"/>
  <c r="CM696" i="3"/>
  <c r="CN696" i="3"/>
  <c r="CO696" i="3"/>
  <c r="CP696" i="3"/>
  <c r="CQ696" i="3"/>
  <c r="CL697" i="3"/>
  <c r="CM697" i="3"/>
  <c r="CN697" i="3"/>
  <c r="CO697" i="3"/>
  <c r="CP697" i="3"/>
  <c r="CQ697" i="3"/>
  <c r="CL698" i="3"/>
  <c r="CM698" i="3"/>
  <c r="CN698" i="3"/>
  <c r="CO698" i="3"/>
  <c r="CP698" i="3"/>
  <c r="CQ698" i="3"/>
  <c r="CJ699" i="3"/>
  <c r="CL699" i="3"/>
  <c r="CM699" i="3"/>
  <c r="CN699" i="3"/>
  <c r="CP699" i="3"/>
  <c r="CQ699" i="3"/>
  <c r="CL700" i="3"/>
  <c r="CM700" i="3"/>
  <c r="CN700" i="3"/>
  <c r="CO700" i="3"/>
  <c r="CP700" i="3"/>
  <c r="CQ700" i="3"/>
  <c r="CM701" i="3"/>
  <c r="CN701" i="3"/>
  <c r="CO701" i="3"/>
  <c r="CP701" i="3"/>
  <c r="CQ701" i="3"/>
  <c r="CJ702" i="3"/>
  <c r="CK702" i="3"/>
  <c r="CO702" i="3"/>
  <c r="CP702" i="3"/>
  <c r="CQ702" i="3"/>
  <c r="CJ703" i="3"/>
  <c r="CK703" i="3"/>
  <c r="CM703" i="3"/>
  <c r="CP703" i="3"/>
  <c r="CQ703" i="3"/>
  <c r="CL704" i="3"/>
  <c r="CM704" i="3"/>
  <c r="CN704" i="3"/>
  <c r="CO704" i="3"/>
  <c r="CP704" i="3"/>
  <c r="CQ704" i="3"/>
  <c r="CJ705" i="3"/>
  <c r="CL705" i="3"/>
  <c r="CM705" i="3"/>
  <c r="CN705" i="3"/>
  <c r="CO705" i="3"/>
  <c r="CQ705" i="3"/>
  <c r="CK706" i="3"/>
  <c r="CL706" i="3"/>
  <c r="CM706" i="3"/>
  <c r="CN706" i="3"/>
  <c r="CO706" i="3"/>
  <c r="CP706" i="3"/>
  <c r="CQ706" i="3"/>
  <c r="CJ707" i="3"/>
  <c r="CK707" i="3"/>
  <c r="CM707" i="3"/>
  <c r="CN707" i="3"/>
  <c r="CO707" i="3"/>
  <c r="CQ707" i="3"/>
  <c r="CL708" i="3"/>
  <c r="CM708" i="3"/>
  <c r="CO708" i="3"/>
  <c r="CP708" i="3"/>
  <c r="CQ708" i="3"/>
  <c r="CJ709" i="3"/>
  <c r="CL709" i="3"/>
  <c r="CM709" i="3"/>
  <c r="CN709" i="3"/>
  <c r="CO709" i="3"/>
  <c r="CP709" i="3"/>
  <c r="CQ709" i="3"/>
  <c r="CJ710" i="3"/>
  <c r="CK710" i="3"/>
  <c r="CL710" i="3"/>
  <c r="CN710" i="3"/>
  <c r="CO710" i="3"/>
  <c r="CQ710" i="3"/>
  <c r="CK711" i="3"/>
  <c r="CL711" i="3"/>
  <c r="CM711" i="3"/>
  <c r="CN711" i="3"/>
  <c r="CO711" i="3"/>
  <c r="CP711" i="3"/>
  <c r="CQ711" i="3"/>
  <c r="CN712" i="3"/>
  <c r="CO712" i="3"/>
  <c r="CP712" i="3"/>
  <c r="CQ712" i="3"/>
  <c r="CM713" i="3"/>
  <c r="CN713" i="3"/>
  <c r="CO713" i="3"/>
  <c r="CP713" i="3"/>
  <c r="CQ713" i="3"/>
  <c r="CJ714" i="3"/>
  <c r="CN714" i="3"/>
  <c r="CO714" i="3"/>
  <c r="CP714" i="3"/>
  <c r="CQ714" i="3"/>
  <c r="CK715" i="3"/>
  <c r="CN715" i="3"/>
  <c r="CO715" i="3"/>
  <c r="CP715" i="3"/>
  <c r="CQ715" i="3"/>
  <c r="CM716" i="3"/>
  <c r="CO716" i="3"/>
  <c r="CP716" i="3"/>
  <c r="CQ716" i="3"/>
  <c r="CJ717" i="3"/>
  <c r="CL717" i="3"/>
  <c r="CM717" i="3"/>
  <c r="CN717" i="3"/>
  <c r="CP717" i="3"/>
  <c r="CQ717" i="3"/>
  <c r="CL718" i="3"/>
  <c r="CM718" i="3"/>
  <c r="CO718" i="3"/>
  <c r="CP718" i="3"/>
  <c r="CQ718" i="3"/>
  <c r="CM719" i="3"/>
  <c r="CN719" i="3"/>
  <c r="CO719" i="3"/>
  <c r="CP719" i="3"/>
  <c r="CQ719" i="3"/>
  <c r="CJ720" i="3"/>
  <c r="CN720" i="3"/>
  <c r="CO720" i="3"/>
  <c r="CQ720" i="3"/>
  <c r="CM721" i="3"/>
  <c r="CN721" i="3"/>
  <c r="CO721" i="3"/>
  <c r="CP721" i="3"/>
  <c r="CQ721" i="3"/>
  <c r="CJ722" i="3"/>
  <c r="CN722" i="3"/>
  <c r="CO722" i="3"/>
  <c r="CP722" i="3"/>
  <c r="CQ722" i="3"/>
  <c r="CJ723" i="3"/>
  <c r="CK723" i="3"/>
  <c r="CL723" i="3"/>
  <c r="CM723" i="3"/>
  <c r="CN723" i="3"/>
  <c r="CO723" i="3"/>
  <c r="CP723" i="3"/>
  <c r="CQ723" i="3"/>
  <c r="CK724" i="3"/>
  <c r="CN724" i="3"/>
  <c r="CO724" i="3"/>
  <c r="CP724" i="3"/>
  <c r="CQ724" i="3"/>
  <c r="CK3" i="3"/>
  <c r="CL3" i="3"/>
  <c r="CM3" i="3"/>
  <c r="CN3" i="3"/>
  <c r="CO3" i="3"/>
  <c r="CP3" i="3"/>
  <c r="CQ3" i="3"/>
  <c r="CJ3" i="3"/>
  <c r="CE719" i="3"/>
  <c r="CB4" i="3"/>
  <c r="CC4" i="3"/>
  <c r="CD4" i="3"/>
  <c r="CE4" i="3"/>
  <c r="CF4" i="3"/>
  <c r="CG4" i="3"/>
  <c r="CH4" i="3"/>
  <c r="CA5" i="3"/>
  <c r="CC5" i="3"/>
  <c r="CD5" i="3"/>
  <c r="CE5" i="3"/>
  <c r="CF5" i="3"/>
  <c r="CG5" i="3"/>
  <c r="CH5" i="3"/>
  <c r="CB6" i="3"/>
  <c r="CC6" i="3"/>
  <c r="CD6" i="3"/>
  <c r="CE6" i="3"/>
  <c r="CF6" i="3"/>
  <c r="CG6" i="3"/>
  <c r="CH6" i="3"/>
  <c r="CA7" i="3"/>
  <c r="CB7" i="3"/>
  <c r="CC7" i="3"/>
  <c r="CD7" i="3"/>
  <c r="CE7" i="3"/>
  <c r="CF7" i="3"/>
  <c r="CG7" i="3"/>
  <c r="CH7" i="3"/>
  <c r="CA8" i="3"/>
  <c r="CD8" i="3"/>
  <c r="CE8" i="3"/>
  <c r="CF8" i="3"/>
  <c r="CG8" i="3"/>
  <c r="CH8" i="3"/>
  <c r="CA9" i="3"/>
  <c r="CB9" i="3"/>
  <c r="CC9" i="3"/>
  <c r="CE9" i="3"/>
  <c r="CF9" i="3"/>
  <c r="CG9" i="3"/>
  <c r="CH9" i="3"/>
  <c r="CA10" i="3"/>
  <c r="CB10" i="3"/>
  <c r="CC10" i="3"/>
  <c r="CD10" i="3"/>
  <c r="CE10" i="3"/>
  <c r="CF10" i="3"/>
  <c r="CG10" i="3"/>
  <c r="CH10" i="3"/>
  <c r="CA11" i="3"/>
  <c r="CC11" i="3"/>
  <c r="CD11" i="3"/>
  <c r="CE11" i="3"/>
  <c r="CF11" i="3"/>
  <c r="CG11" i="3"/>
  <c r="CH11" i="3"/>
  <c r="CA12" i="3"/>
  <c r="CC12" i="3"/>
  <c r="CD12" i="3"/>
  <c r="CE12" i="3"/>
  <c r="CG12" i="3"/>
  <c r="CH12" i="3"/>
  <c r="CA13" i="3"/>
  <c r="CB13" i="3"/>
  <c r="CC13" i="3"/>
  <c r="CD13" i="3"/>
  <c r="CE13" i="3"/>
  <c r="CF13" i="3"/>
  <c r="CG13" i="3"/>
  <c r="CH13" i="3"/>
  <c r="CA14" i="3"/>
  <c r="CB14" i="3"/>
  <c r="CC14" i="3"/>
  <c r="CD14" i="3"/>
  <c r="CE14" i="3"/>
  <c r="CF14" i="3"/>
  <c r="CG14" i="3"/>
  <c r="CH14" i="3"/>
  <c r="CA15" i="3"/>
  <c r="CB15" i="3"/>
  <c r="CC15" i="3"/>
  <c r="CD15" i="3"/>
  <c r="CE15" i="3"/>
  <c r="CF15" i="3"/>
  <c r="CG15" i="3"/>
  <c r="CH15" i="3"/>
  <c r="CA16" i="3"/>
  <c r="CB16" i="3"/>
  <c r="CC16" i="3"/>
  <c r="CD16" i="3"/>
  <c r="CE16" i="3"/>
  <c r="CF16" i="3"/>
  <c r="CG16" i="3"/>
  <c r="CH16" i="3"/>
  <c r="CA17" i="3"/>
  <c r="CB17" i="3"/>
  <c r="CC17" i="3"/>
  <c r="CD17" i="3"/>
  <c r="CE17" i="3"/>
  <c r="CF17" i="3"/>
  <c r="CG17" i="3"/>
  <c r="CH17" i="3"/>
  <c r="CB18" i="3"/>
  <c r="CC18" i="3"/>
  <c r="CD18" i="3"/>
  <c r="CE18" i="3"/>
  <c r="CF18" i="3"/>
  <c r="CG18" i="3"/>
  <c r="CH18" i="3"/>
  <c r="CA19" i="3"/>
  <c r="CB19" i="3"/>
  <c r="CC19" i="3"/>
  <c r="CD19" i="3"/>
  <c r="CE19" i="3"/>
  <c r="CF19" i="3"/>
  <c r="CG19" i="3"/>
  <c r="CH19" i="3"/>
  <c r="CA20" i="3"/>
  <c r="CB20" i="3"/>
  <c r="CC20" i="3"/>
  <c r="CD20" i="3"/>
  <c r="CE20" i="3"/>
  <c r="CF20" i="3"/>
  <c r="CG20" i="3"/>
  <c r="CH20" i="3"/>
  <c r="CA21" i="3"/>
  <c r="CC21" i="3"/>
  <c r="CD21" i="3"/>
  <c r="CE21" i="3"/>
  <c r="CF21" i="3"/>
  <c r="CG21" i="3"/>
  <c r="CH21" i="3"/>
  <c r="CA22" i="3"/>
  <c r="CB22" i="3"/>
  <c r="CC22" i="3"/>
  <c r="CD22" i="3"/>
  <c r="CE22" i="3"/>
  <c r="CF22" i="3"/>
  <c r="CG22" i="3"/>
  <c r="CH22" i="3"/>
  <c r="CA23" i="3"/>
  <c r="CB23" i="3"/>
  <c r="CC23" i="3"/>
  <c r="CD23" i="3"/>
  <c r="CE23" i="3"/>
  <c r="CF23" i="3"/>
  <c r="CG23" i="3"/>
  <c r="CH23" i="3"/>
  <c r="CA24" i="3"/>
  <c r="CB24" i="3"/>
  <c r="CC24" i="3"/>
  <c r="CD24" i="3"/>
  <c r="CE24" i="3"/>
  <c r="CF24" i="3"/>
  <c r="CG24" i="3"/>
  <c r="CH24" i="3"/>
  <c r="CA25" i="3"/>
  <c r="CB25" i="3"/>
  <c r="CC25" i="3"/>
  <c r="CD25" i="3"/>
  <c r="CE25" i="3"/>
  <c r="CF25" i="3"/>
  <c r="CG25" i="3"/>
  <c r="CH25" i="3"/>
  <c r="CA26" i="3"/>
  <c r="CB26" i="3"/>
  <c r="CC26" i="3"/>
  <c r="CD26" i="3"/>
  <c r="CE26" i="3"/>
  <c r="CF26" i="3"/>
  <c r="CG26" i="3"/>
  <c r="CH26" i="3"/>
  <c r="CA27" i="3"/>
  <c r="CB27" i="3"/>
  <c r="CC27" i="3"/>
  <c r="CD27" i="3"/>
  <c r="CE27" i="3"/>
  <c r="CF27" i="3"/>
  <c r="CG27" i="3"/>
  <c r="CH27" i="3"/>
  <c r="CA28" i="3"/>
  <c r="CB28" i="3"/>
  <c r="CC28" i="3"/>
  <c r="CD28" i="3"/>
  <c r="CE28" i="3"/>
  <c r="CF28" i="3"/>
  <c r="CG28" i="3"/>
  <c r="CH28" i="3"/>
  <c r="CA29" i="3"/>
  <c r="CB29" i="3"/>
  <c r="CC29" i="3"/>
  <c r="CD29" i="3"/>
  <c r="CE29" i="3"/>
  <c r="CF29" i="3"/>
  <c r="CG29" i="3"/>
  <c r="CH29" i="3"/>
  <c r="CB30" i="3"/>
  <c r="CC30" i="3"/>
  <c r="CD30" i="3"/>
  <c r="CE30" i="3"/>
  <c r="CF30" i="3"/>
  <c r="CG30" i="3"/>
  <c r="CH30" i="3"/>
  <c r="CA31" i="3"/>
  <c r="CB31" i="3"/>
  <c r="CC31" i="3"/>
  <c r="CD31" i="3"/>
  <c r="CE31" i="3"/>
  <c r="CF31" i="3"/>
  <c r="CG31" i="3"/>
  <c r="CH31" i="3"/>
  <c r="CA32" i="3"/>
  <c r="CB32" i="3"/>
  <c r="CC32" i="3"/>
  <c r="CD32" i="3"/>
  <c r="CE32" i="3"/>
  <c r="CF32" i="3"/>
  <c r="CG32" i="3"/>
  <c r="CH32" i="3"/>
  <c r="CA33" i="3"/>
  <c r="CB33" i="3"/>
  <c r="CD33" i="3"/>
  <c r="CE33" i="3"/>
  <c r="CF33" i="3"/>
  <c r="CG33" i="3"/>
  <c r="CH33" i="3"/>
  <c r="CA34" i="3"/>
  <c r="CB34" i="3"/>
  <c r="CC34" i="3"/>
  <c r="CD34" i="3"/>
  <c r="CE34" i="3"/>
  <c r="CF34" i="3"/>
  <c r="CG34" i="3"/>
  <c r="CH34" i="3"/>
  <c r="CA35" i="3"/>
  <c r="CB35" i="3"/>
  <c r="CD35" i="3"/>
  <c r="CE35" i="3"/>
  <c r="CF35" i="3"/>
  <c r="CG35" i="3"/>
  <c r="CH35" i="3"/>
  <c r="CA36" i="3"/>
  <c r="CB36" i="3"/>
  <c r="CC36" i="3"/>
  <c r="CD36" i="3"/>
  <c r="CE36" i="3"/>
  <c r="CF36" i="3"/>
  <c r="CG36" i="3"/>
  <c r="CH36" i="3"/>
  <c r="CA37" i="3"/>
  <c r="CB37" i="3"/>
  <c r="CC37" i="3"/>
  <c r="CD37" i="3"/>
  <c r="CE37" i="3"/>
  <c r="CF37" i="3"/>
  <c r="CG37" i="3"/>
  <c r="CH37" i="3"/>
  <c r="CB38" i="3"/>
  <c r="CC38" i="3"/>
  <c r="CD38" i="3"/>
  <c r="CE38" i="3"/>
  <c r="CF38" i="3"/>
  <c r="CG38" i="3"/>
  <c r="CH38" i="3"/>
  <c r="CB39" i="3"/>
  <c r="CC39" i="3"/>
  <c r="CD39" i="3"/>
  <c r="CE39" i="3"/>
  <c r="CF39" i="3"/>
  <c r="CG39" i="3"/>
  <c r="CH39" i="3"/>
  <c r="CA40" i="3"/>
  <c r="CC40" i="3"/>
  <c r="CD40" i="3"/>
  <c r="CE40" i="3"/>
  <c r="CF40" i="3"/>
  <c r="CG40" i="3"/>
  <c r="CH40" i="3"/>
  <c r="CA41" i="3"/>
  <c r="CB41" i="3"/>
  <c r="CD41" i="3"/>
  <c r="CE41" i="3"/>
  <c r="CF41" i="3"/>
  <c r="CG41" i="3"/>
  <c r="CH41" i="3"/>
  <c r="CA42" i="3"/>
  <c r="CB42" i="3"/>
  <c r="CC42" i="3"/>
  <c r="CD42" i="3"/>
  <c r="CE42" i="3"/>
  <c r="CF42" i="3"/>
  <c r="CG42" i="3"/>
  <c r="CH42" i="3"/>
  <c r="CA43" i="3"/>
  <c r="CB43" i="3"/>
  <c r="CC43" i="3"/>
  <c r="CD43" i="3"/>
  <c r="CE43" i="3"/>
  <c r="CF43" i="3"/>
  <c r="CG43" i="3"/>
  <c r="CH43" i="3"/>
  <c r="CA44" i="3"/>
  <c r="CB44" i="3"/>
  <c r="CD44" i="3"/>
  <c r="CE44" i="3"/>
  <c r="CF44" i="3"/>
  <c r="CG44" i="3"/>
  <c r="CH44" i="3"/>
  <c r="CA45" i="3"/>
  <c r="CB45" i="3"/>
  <c r="CD45" i="3"/>
  <c r="CE45" i="3"/>
  <c r="CF45" i="3"/>
  <c r="CG45" i="3"/>
  <c r="CH45" i="3"/>
  <c r="CA46" i="3"/>
  <c r="CB46" i="3"/>
  <c r="CE46" i="3"/>
  <c r="CF46" i="3"/>
  <c r="CG46" i="3"/>
  <c r="CH46" i="3"/>
  <c r="CA47" i="3"/>
  <c r="CB47" i="3"/>
  <c r="CC47" i="3"/>
  <c r="CD47" i="3"/>
  <c r="CE47" i="3"/>
  <c r="CF47" i="3"/>
  <c r="CG47" i="3"/>
  <c r="CH47" i="3"/>
  <c r="CA48" i="3"/>
  <c r="CC48" i="3"/>
  <c r="CD48" i="3"/>
  <c r="CE48" i="3"/>
  <c r="CF48" i="3"/>
  <c r="CG48" i="3"/>
  <c r="CH48" i="3"/>
  <c r="CA49" i="3"/>
  <c r="CB49" i="3"/>
  <c r="CC49" i="3"/>
  <c r="CD49" i="3"/>
  <c r="CE49" i="3"/>
  <c r="CF49" i="3"/>
  <c r="CG49" i="3"/>
  <c r="CH49" i="3"/>
  <c r="CA50" i="3"/>
  <c r="CB50" i="3"/>
  <c r="CC50" i="3"/>
  <c r="CD50" i="3"/>
  <c r="CE50" i="3"/>
  <c r="CF50" i="3"/>
  <c r="CG50" i="3"/>
  <c r="CH50" i="3"/>
  <c r="CB51" i="3"/>
  <c r="CC51" i="3"/>
  <c r="CD51" i="3"/>
  <c r="CE51" i="3"/>
  <c r="CF51" i="3"/>
  <c r="CG51" i="3"/>
  <c r="CH51" i="3"/>
  <c r="CB52" i="3"/>
  <c r="CC52" i="3"/>
  <c r="CD52" i="3"/>
  <c r="CE52" i="3"/>
  <c r="CF52" i="3"/>
  <c r="CG52" i="3"/>
  <c r="CH52" i="3"/>
  <c r="CA53" i="3"/>
  <c r="CB53" i="3"/>
  <c r="CC53" i="3"/>
  <c r="CE53" i="3"/>
  <c r="CF53" i="3"/>
  <c r="CG53" i="3"/>
  <c r="CH53" i="3"/>
  <c r="CA54" i="3"/>
  <c r="CC54" i="3"/>
  <c r="CD54" i="3"/>
  <c r="CE54" i="3"/>
  <c r="CF54" i="3"/>
  <c r="CG54" i="3"/>
  <c r="CH54" i="3"/>
  <c r="CA55" i="3"/>
  <c r="CC55" i="3"/>
  <c r="CD55" i="3"/>
  <c r="CE55" i="3"/>
  <c r="CF55" i="3"/>
  <c r="CG55" i="3"/>
  <c r="CH55" i="3"/>
  <c r="CC56" i="3"/>
  <c r="CD56" i="3"/>
  <c r="CE56" i="3"/>
  <c r="CF56" i="3"/>
  <c r="CG56" i="3"/>
  <c r="CH56" i="3"/>
  <c r="CA57" i="3"/>
  <c r="CB57" i="3"/>
  <c r="CC57" i="3"/>
  <c r="CD57" i="3"/>
  <c r="CE57" i="3"/>
  <c r="CF57" i="3"/>
  <c r="CG57" i="3"/>
  <c r="CH57" i="3"/>
  <c r="CA58" i="3"/>
  <c r="CB58" i="3"/>
  <c r="CC58" i="3"/>
  <c r="CD58" i="3"/>
  <c r="CE58" i="3"/>
  <c r="CF58" i="3"/>
  <c r="CG58" i="3"/>
  <c r="CH58" i="3"/>
  <c r="CA59" i="3"/>
  <c r="CB59" i="3"/>
  <c r="CC59" i="3"/>
  <c r="CD59" i="3"/>
  <c r="CE59" i="3"/>
  <c r="CF59" i="3"/>
  <c r="CG59" i="3"/>
  <c r="CH59" i="3"/>
  <c r="CC60" i="3"/>
  <c r="CD60" i="3"/>
  <c r="CE60" i="3"/>
  <c r="CF60" i="3"/>
  <c r="CG60" i="3"/>
  <c r="CH60" i="3"/>
  <c r="CA61" i="3"/>
  <c r="CB61" i="3"/>
  <c r="CC61" i="3"/>
  <c r="CD61" i="3"/>
  <c r="CE61" i="3"/>
  <c r="CF61" i="3"/>
  <c r="CG61" i="3"/>
  <c r="CH61" i="3"/>
  <c r="CA62" i="3"/>
  <c r="CB62" i="3"/>
  <c r="CC62" i="3"/>
  <c r="CD62" i="3"/>
  <c r="CE62" i="3"/>
  <c r="CF62" i="3"/>
  <c r="CG62" i="3"/>
  <c r="CH62" i="3"/>
  <c r="CA63" i="3"/>
  <c r="CC63" i="3"/>
  <c r="CD63" i="3"/>
  <c r="CE63" i="3"/>
  <c r="CF63" i="3"/>
  <c r="CG63" i="3"/>
  <c r="CH63" i="3"/>
  <c r="CA64" i="3"/>
  <c r="CB64" i="3"/>
  <c r="CC64" i="3"/>
  <c r="CD64" i="3"/>
  <c r="CE64" i="3"/>
  <c r="CF64" i="3"/>
  <c r="CG64" i="3"/>
  <c r="CH64" i="3"/>
  <c r="CA65" i="3"/>
  <c r="CB65" i="3"/>
  <c r="CC65" i="3"/>
  <c r="CD65" i="3"/>
  <c r="CE65" i="3"/>
  <c r="CF65" i="3"/>
  <c r="CG65" i="3"/>
  <c r="CH65" i="3"/>
  <c r="CB66" i="3"/>
  <c r="CC66" i="3"/>
  <c r="CD66" i="3"/>
  <c r="CE66" i="3"/>
  <c r="CF66" i="3"/>
  <c r="CG66" i="3"/>
  <c r="CH66" i="3"/>
  <c r="CB67" i="3"/>
  <c r="CC67" i="3"/>
  <c r="CD67" i="3"/>
  <c r="CE67" i="3"/>
  <c r="CF67" i="3"/>
  <c r="CG67" i="3"/>
  <c r="CH67" i="3"/>
  <c r="CC68" i="3"/>
  <c r="CD68" i="3"/>
  <c r="CE68" i="3"/>
  <c r="CF68" i="3"/>
  <c r="CG68" i="3"/>
  <c r="CH68" i="3"/>
  <c r="CA69" i="3"/>
  <c r="CB69" i="3"/>
  <c r="CC69" i="3"/>
  <c r="CE69" i="3"/>
  <c r="CF69" i="3"/>
  <c r="CG69" i="3"/>
  <c r="CH69" i="3"/>
  <c r="CA70" i="3"/>
  <c r="CB70" i="3"/>
  <c r="CC70" i="3"/>
  <c r="CD70" i="3"/>
  <c r="CE70" i="3"/>
  <c r="CF70" i="3"/>
  <c r="CG70" i="3"/>
  <c r="CH70" i="3"/>
  <c r="CA71" i="3"/>
  <c r="CB71" i="3"/>
  <c r="CC71" i="3"/>
  <c r="CD71" i="3"/>
  <c r="CE71" i="3"/>
  <c r="CF71" i="3"/>
  <c r="CG71" i="3"/>
  <c r="CH71" i="3"/>
  <c r="CA72" i="3"/>
  <c r="CB72" i="3"/>
  <c r="CC72" i="3"/>
  <c r="CD72" i="3"/>
  <c r="CE72" i="3"/>
  <c r="CF72" i="3"/>
  <c r="CG72" i="3"/>
  <c r="CH72" i="3"/>
  <c r="CA73" i="3"/>
  <c r="CB73" i="3"/>
  <c r="CC73" i="3"/>
  <c r="CD73" i="3"/>
  <c r="CE73" i="3"/>
  <c r="CF73" i="3"/>
  <c r="CG73" i="3"/>
  <c r="CH73" i="3"/>
  <c r="CA74" i="3"/>
  <c r="CB74" i="3"/>
  <c r="CC74" i="3"/>
  <c r="CD74" i="3"/>
  <c r="CE74" i="3"/>
  <c r="CF74" i="3"/>
  <c r="CG74" i="3"/>
  <c r="CH74" i="3"/>
  <c r="CA75" i="3"/>
  <c r="CC75" i="3"/>
  <c r="CD75" i="3"/>
  <c r="CE75" i="3"/>
  <c r="CF75" i="3"/>
  <c r="CG75" i="3"/>
  <c r="CH75" i="3"/>
  <c r="CB76" i="3"/>
  <c r="CC76" i="3"/>
  <c r="CD76" i="3"/>
  <c r="CE76" i="3"/>
  <c r="CF76" i="3"/>
  <c r="CG76" i="3"/>
  <c r="CH76" i="3"/>
  <c r="CA77" i="3"/>
  <c r="CC77" i="3"/>
  <c r="CD77" i="3"/>
  <c r="CE77" i="3"/>
  <c r="CF77" i="3"/>
  <c r="CG77" i="3"/>
  <c r="CH77" i="3"/>
  <c r="CA78" i="3"/>
  <c r="CB78" i="3"/>
  <c r="CC78" i="3"/>
  <c r="CD78" i="3"/>
  <c r="CE78" i="3"/>
  <c r="CF78" i="3"/>
  <c r="CG78" i="3"/>
  <c r="CH78" i="3"/>
  <c r="CA79" i="3"/>
  <c r="CB79" i="3"/>
  <c r="CC79" i="3"/>
  <c r="CD79" i="3"/>
  <c r="CE79" i="3"/>
  <c r="CF79" i="3"/>
  <c r="CG79" i="3"/>
  <c r="CH79" i="3"/>
  <c r="CA80" i="3"/>
  <c r="CB80" i="3"/>
  <c r="CC80" i="3"/>
  <c r="CD80" i="3"/>
  <c r="CE80" i="3"/>
  <c r="CF80" i="3"/>
  <c r="CG80" i="3"/>
  <c r="CH80" i="3"/>
  <c r="CA81" i="3"/>
  <c r="CB81" i="3"/>
  <c r="CC81" i="3"/>
  <c r="CD81" i="3"/>
  <c r="CE81" i="3"/>
  <c r="CF81" i="3"/>
  <c r="CG81" i="3"/>
  <c r="CH81" i="3"/>
  <c r="CA82" i="3"/>
  <c r="CB82" i="3"/>
  <c r="CC82" i="3"/>
  <c r="CD82" i="3"/>
  <c r="CE82" i="3"/>
  <c r="CF82" i="3"/>
  <c r="CG82" i="3"/>
  <c r="CH82" i="3"/>
  <c r="CA83" i="3"/>
  <c r="CB83" i="3"/>
  <c r="CC83" i="3"/>
  <c r="CE83" i="3"/>
  <c r="CF83" i="3"/>
  <c r="CG83" i="3"/>
  <c r="CH83" i="3"/>
  <c r="CB84" i="3"/>
  <c r="CC84" i="3"/>
  <c r="CD84" i="3"/>
  <c r="CE84" i="3"/>
  <c r="CF84" i="3"/>
  <c r="CG84" i="3"/>
  <c r="CH84" i="3"/>
  <c r="CB85" i="3"/>
  <c r="CC85" i="3"/>
  <c r="CD85" i="3"/>
  <c r="CE85" i="3"/>
  <c r="CF85" i="3"/>
  <c r="CG85" i="3"/>
  <c r="CH85" i="3"/>
  <c r="CA86" i="3"/>
  <c r="CB86" i="3"/>
  <c r="CC86" i="3"/>
  <c r="CD86" i="3"/>
  <c r="CE86" i="3"/>
  <c r="CF86" i="3"/>
  <c r="CG86" i="3"/>
  <c r="CH86" i="3"/>
  <c r="CA87" i="3"/>
  <c r="CB87" i="3"/>
  <c r="CC87" i="3"/>
  <c r="CE87" i="3"/>
  <c r="CF87" i="3"/>
  <c r="CG87" i="3"/>
  <c r="CH87" i="3"/>
  <c r="CA88" i="3"/>
  <c r="CB88" i="3"/>
  <c r="CD88" i="3"/>
  <c r="CE88" i="3"/>
  <c r="CF88" i="3"/>
  <c r="CG88" i="3"/>
  <c r="CH88" i="3"/>
  <c r="CA89" i="3"/>
  <c r="CB89" i="3"/>
  <c r="CC89" i="3"/>
  <c r="CD89" i="3"/>
  <c r="CE89" i="3"/>
  <c r="CF89" i="3"/>
  <c r="CG89" i="3"/>
  <c r="CH89" i="3"/>
  <c r="CA90" i="3"/>
  <c r="CB90" i="3"/>
  <c r="CC90" i="3"/>
  <c r="CD90" i="3"/>
  <c r="CE90" i="3"/>
  <c r="CF90" i="3"/>
  <c r="CG90" i="3"/>
  <c r="CH90" i="3"/>
  <c r="CB91" i="3"/>
  <c r="CC91" i="3"/>
  <c r="CD91" i="3"/>
  <c r="CE91" i="3"/>
  <c r="CF91" i="3"/>
  <c r="CG91" i="3"/>
  <c r="CH91" i="3"/>
  <c r="CA92" i="3"/>
  <c r="CB92" i="3"/>
  <c r="CC92" i="3"/>
  <c r="CE92" i="3"/>
  <c r="CF92" i="3"/>
  <c r="CG92" i="3"/>
  <c r="CH92" i="3"/>
  <c r="CA93" i="3"/>
  <c r="CB93" i="3"/>
  <c r="CC93" i="3"/>
  <c r="CE93" i="3"/>
  <c r="CF93" i="3"/>
  <c r="CG93" i="3"/>
  <c r="CH93" i="3"/>
  <c r="CA94" i="3"/>
  <c r="CB94" i="3"/>
  <c r="CC94" i="3"/>
  <c r="CD94" i="3"/>
  <c r="CE94" i="3"/>
  <c r="CF94" i="3"/>
  <c r="CG94" i="3"/>
  <c r="CH94" i="3"/>
  <c r="CA95" i="3"/>
  <c r="CB95" i="3"/>
  <c r="CC95" i="3"/>
  <c r="CD95" i="3"/>
  <c r="CE95" i="3"/>
  <c r="CF95" i="3"/>
  <c r="CG95" i="3"/>
  <c r="CH95" i="3"/>
  <c r="CA96" i="3"/>
  <c r="CB96" i="3"/>
  <c r="CC96" i="3"/>
  <c r="CD96" i="3"/>
  <c r="CE96" i="3"/>
  <c r="CF96" i="3"/>
  <c r="CG96" i="3"/>
  <c r="CH96" i="3"/>
  <c r="CA97" i="3"/>
  <c r="CC97" i="3"/>
  <c r="CD97" i="3"/>
  <c r="CE97" i="3"/>
  <c r="CF97" i="3"/>
  <c r="CG97" i="3"/>
  <c r="CH97" i="3"/>
  <c r="CA98" i="3"/>
  <c r="CC98" i="3"/>
  <c r="CD98" i="3"/>
  <c r="CE98" i="3"/>
  <c r="CF98" i="3"/>
  <c r="CG98" i="3"/>
  <c r="CH98" i="3"/>
  <c r="CA99" i="3"/>
  <c r="CC99" i="3"/>
  <c r="CD99" i="3"/>
  <c r="CE99" i="3"/>
  <c r="CF99" i="3"/>
  <c r="CG99" i="3"/>
  <c r="CH99" i="3"/>
  <c r="CA100" i="3"/>
  <c r="CD100" i="3"/>
  <c r="CE100" i="3"/>
  <c r="CF100" i="3"/>
  <c r="CG100" i="3"/>
  <c r="CH100" i="3"/>
  <c r="CC101" i="3"/>
  <c r="CD101" i="3"/>
  <c r="CE101" i="3"/>
  <c r="CF101" i="3"/>
  <c r="CG101" i="3"/>
  <c r="CH101" i="3"/>
  <c r="CA102" i="3"/>
  <c r="CB102" i="3"/>
  <c r="CC102" i="3"/>
  <c r="CD102" i="3"/>
  <c r="CE102" i="3"/>
  <c r="CF102" i="3"/>
  <c r="CG102" i="3"/>
  <c r="CH102" i="3"/>
  <c r="CA103" i="3"/>
  <c r="CC103" i="3"/>
  <c r="CD103" i="3"/>
  <c r="CE103" i="3"/>
  <c r="CF103" i="3"/>
  <c r="CG103" i="3"/>
  <c r="CH103" i="3"/>
  <c r="CA104" i="3"/>
  <c r="CC104" i="3"/>
  <c r="CD104" i="3"/>
  <c r="CE104" i="3"/>
  <c r="CF104" i="3"/>
  <c r="CG104" i="3"/>
  <c r="CH104" i="3"/>
  <c r="CA105" i="3"/>
  <c r="CB105" i="3"/>
  <c r="CC105" i="3"/>
  <c r="CD105" i="3"/>
  <c r="CE105" i="3"/>
  <c r="CF105" i="3"/>
  <c r="CG105" i="3"/>
  <c r="CH105" i="3"/>
  <c r="CA106" i="3"/>
  <c r="CB106" i="3"/>
  <c r="CC106" i="3"/>
  <c r="CD106" i="3"/>
  <c r="CE106" i="3"/>
  <c r="CF106" i="3"/>
  <c r="CG106" i="3"/>
  <c r="CH106" i="3"/>
  <c r="CA107" i="3"/>
  <c r="CC107" i="3"/>
  <c r="CD107" i="3"/>
  <c r="CE107" i="3"/>
  <c r="CF107" i="3"/>
  <c r="CG107" i="3"/>
  <c r="CH107" i="3"/>
  <c r="CA108" i="3"/>
  <c r="CB108" i="3"/>
  <c r="CC108" i="3"/>
  <c r="CD108" i="3"/>
  <c r="CE108" i="3"/>
  <c r="CF108" i="3"/>
  <c r="CG108" i="3"/>
  <c r="CH108" i="3"/>
  <c r="CA109" i="3"/>
  <c r="CB109" i="3"/>
  <c r="CC109" i="3"/>
  <c r="CD109" i="3"/>
  <c r="CE109" i="3"/>
  <c r="CF109" i="3"/>
  <c r="CG109" i="3"/>
  <c r="CH109" i="3"/>
  <c r="CA110" i="3"/>
  <c r="CB110" i="3"/>
  <c r="CC110" i="3"/>
  <c r="CF110" i="3"/>
  <c r="CG110" i="3"/>
  <c r="CH110" i="3"/>
  <c r="CA111" i="3"/>
  <c r="CB111" i="3"/>
  <c r="CC111" i="3"/>
  <c r="CD111" i="3"/>
  <c r="CE111" i="3"/>
  <c r="CF111" i="3"/>
  <c r="CG111" i="3"/>
  <c r="CH111" i="3"/>
  <c r="CA112" i="3"/>
  <c r="CB112" i="3"/>
  <c r="CC112" i="3"/>
  <c r="CD112" i="3"/>
  <c r="CE112" i="3"/>
  <c r="CF112" i="3"/>
  <c r="CG112" i="3"/>
  <c r="CH112" i="3"/>
  <c r="CA113" i="3"/>
  <c r="CB113" i="3"/>
  <c r="CC113" i="3"/>
  <c r="CD113" i="3"/>
  <c r="CE113" i="3"/>
  <c r="CF113" i="3"/>
  <c r="CG113" i="3"/>
  <c r="CH113" i="3"/>
  <c r="CA114" i="3"/>
  <c r="CB114" i="3"/>
  <c r="CC114" i="3"/>
  <c r="CD114" i="3"/>
  <c r="CE114" i="3"/>
  <c r="CF114" i="3"/>
  <c r="CG114" i="3"/>
  <c r="CH114" i="3"/>
  <c r="CA115" i="3"/>
  <c r="CB115" i="3"/>
  <c r="CC115" i="3"/>
  <c r="CD115" i="3"/>
  <c r="CE115" i="3"/>
  <c r="CF115" i="3"/>
  <c r="CG115" i="3"/>
  <c r="CH115" i="3"/>
  <c r="CA116" i="3"/>
  <c r="CC116" i="3"/>
  <c r="CD116" i="3"/>
  <c r="CE116" i="3"/>
  <c r="CF116" i="3"/>
  <c r="CG116" i="3"/>
  <c r="CH116" i="3"/>
  <c r="CA117" i="3"/>
  <c r="CB117" i="3"/>
  <c r="CC117" i="3"/>
  <c r="CD117" i="3"/>
  <c r="CE117" i="3"/>
  <c r="CF117" i="3"/>
  <c r="CG117" i="3"/>
  <c r="CH117" i="3"/>
  <c r="CA118" i="3"/>
  <c r="CB118" i="3"/>
  <c r="CC118" i="3"/>
  <c r="CD118" i="3"/>
  <c r="CE118" i="3"/>
  <c r="CF118" i="3"/>
  <c r="CG118" i="3"/>
  <c r="CH118" i="3"/>
  <c r="CA119" i="3"/>
  <c r="CB119" i="3"/>
  <c r="CC119" i="3"/>
  <c r="CD119" i="3"/>
  <c r="CE119" i="3"/>
  <c r="CF119" i="3"/>
  <c r="CG119" i="3"/>
  <c r="CH119" i="3"/>
  <c r="CA120" i="3"/>
  <c r="CB120" i="3"/>
  <c r="CC120" i="3"/>
  <c r="CD120" i="3"/>
  <c r="CE120" i="3"/>
  <c r="CF120" i="3"/>
  <c r="CG120" i="3"/>
  <c r="CH120" i="3"/>
  <c r="CB121" i="3"/>
  <c r="CC121" i="3"/>
  <c r="CD121" i="3"/>
  <c r="CE121" i="3"/>
  <c r="CF121" i="3"/>
  <c r="CG121" i="3"/>
  <c r="CH121" i="3"/>
  <c r="CA122" i="3"/>
  <c r="CC122" i="3"/>
  <c r="CD122" i="3"/>
  <c r="CE122" i="3"/>
  <c r="CF122" i="3"/>
  <c r="CG122" i="3"/>
  <c r="CH122" i="3"/>
  <c r="CB123" i="3"/>
  <c r="CC123" i="3"/>
  <c r="CD123" i="3"/>
  <c r="CE123" i="3"/>
  <c r="CF123" i="3"/>
  <c r="CG123" i="3"/>
  <c r="CH123" i="3"/>
  <c r="CB124" i="3"/>
  <c r="CC124" i="3"/>
  <c r="CD124" i="3"/>
  <c r="CE124" i="3"/>
  <c r="CF124" i="3"/>
  <c r="CG124" i="3"/>
  <c r="CH124" i="3"/>
  <c r="CA125" i="3"/>
  <c r="CB125" i="3"/>
  <c r="CC125" i="3"/>
  <c r="CD125" i="3"/>
  <c r="CE125" i="3"/>
  <c r="CF125" i="3"/>
  <c r="CG125" i="3"/>
  <c r="CH125" i="3"/>
  <c r="CA126" i="3"/>
  <c r="CB126" i="3"/>
  <c r="CC126" i="3"/>
  <c r="CD126" i="3"/>
  <c r="CE126" i="3"/>
  <c r="CF126" i="3"/>
  <c r="CG126" i="3"/>
  <c r="CH126" i="3"/>
  <c r="CA127" i="3"/>
  <c r="CC127" i="3"/>
  <c r="CE127" i="3"/>
  <c r="CF127" i="3"/>
  <c r="CG127" i="3"/>
  <c r="CH127" i="3"/>
  <c r="CA128" i="3"/>
  <c r="CB128" i="3"/>
  <c r="CC128" i="3"/>
  <c r="CD128" i="3"/>
  <c r="CE128" i="3"/>
  <c r="CF128" i="3"/>
  <c r="CG128" i="3"/>
  <c r="CH128" i="3"/>
  <c r="CA129" i="3"/>
  <c r="CB129" i="3"/>
  <c r="CC129" i="3"/>
  <c r="CE129" i="3"/>
  <c r="CF129" i="3"/>
  <c r="CG129" i="3"/>
  <c r="CH129" i="3"/>
  <c r="CA130" i="3"/>
  <c r="CB130" i="3"/>
  <c r="CC130" i="3"/>
  <c r="CD130" i="3"/>
  <c r="CE130" i="3"/>
  <c r="CF130" i="3"/>
  <c r="CG130" i="3"/>
  <c r="CH130" i="3"/>
  <c r="CA131" i="3"/>
  <c r="CB131" i="3"/>
  <c r="CC131" i="3"/>
  <c r="CD131" i="3"/>
  <c r="CE131" i="3"/>
  <c r="CF131" i="3"/>
  <c r="CG131" i="3"/>
  <c r="CH131" i="3"/>
  <c r="CA132" i="3"/>
  <c r="CB132" i="3"/>
  <c r="CC132" i="3"/>
  <c r="CD132" i="3"/>
  <c r="CE132" i="3"/>
  <c r="CF132" i="3"/>
  <c r="CG132" i="3"/>
  <c r="CH132" i="3"/>
  <c r="CA133" i="3"/>
  <c r="CB133" i="3"/>
  <c r="CC133" i="3"/>
  <c r="CD133" i="3"/>
  <c r="CE133" i="3"/>
  <c r="CF133" i="3"/>
  <c r="CG133" i="3"/>
  <c r="CH133" i="3"/>
  <c r="CA134" i="3"/>
  <c r="CC134" i="3"/>
  <c r="CD134" i="3"/>
  <c r="CE134" i="3"/>
  <c r="CF134" i="3"/>
  <c r="CG134" i="3"/>
  <c r="CH134" i="3"/>
  <c r="CB135" i="3"/>
  <c r="CC135" i="3"/>
  <c r="CD135" i="3"/>
  <c r="CE135" i="3"/>
  <c r="CF135" i="3"/>
  <c r="CG135" i="3"/>
  <c r="CH135" i="3"/>
  <c r="CA136" i="3"/>
  <c r="CC136" i="3"/>
  <c r="CD136" i="3"/>
  <c r="CE136" i="3"/>
  <c r="CF136" i="3"/>
  <c r="CG136" i="3"/>
  <c r="CH136" i="3"/>
  <c r="CA137" i="3"/>
  <c r="CB137" i="3"/>
  <c r="CC137" i="3"/>
  <c r="CD137" i="3"/>
  <c r="CE137" i="3"/>
  <c r="CF137" i="3"/>
  <c r="CG137" i="3"/>
  <c r="CH137" i="3"/>
  <c r="CA138" i="3"/>
  <c r="CC138" i="3"/>
  <c r="CD138" i="3"/>
  <c r="CE138" i="3"/>
  <c r="CF138" i="3"/>
  <c r="CG138" i="3"/>
  <c r="CH138" i="3"/>
  <c r="CA139" i="3"/>
  <c r="CB139" i="3"/>
  <c r="CC139" i="3"/>
  <c r="CD139" i="3"/>
  <c r="CE139" i="3"/>
  <c r="CF139" i="3"/>
  <c r="CG139" i="3"/>
  <c r="CH139" i="3"/>
  <c r="CA140" i="3"/>
  <c r="CB140" i="3"/>
  <c r="CC140" i="3"/>
  <c r="CD140" i="3"/>
  <c r="CE140" i="3"/>
  <c r="CF140" i="3"/>
  <c r="CG140" i="3"/>
  <c r="CH140" i="3"/>
  <c r="CA141" i="3"/>
  <c r="CB141" i="3"/>
  <c r="CD141" i="3"/>
  <c r="CE141" i="3"/>
  <c r="CF141" i="3"/>
  <c r="CG141" i="3"/>
  <c r="CH141" i="3"/>
  <c r="CA142" i="3"/>
  <c r="CB142" i="3"/>
  <c r="CC142" i="3"/>
  <c r="CD142" i="3"/>
  <c r="CE142" i="3"/>
  <c r="CF142" i="3"/>
  <c r="CG142" i="3"/>
  <c r="CH142" i="3"/>
  <c r="CA143" i="3"/>
  <c r="CB143" i="3"/>
  <c r="CC143" i="3"/>
  <c r="CD143" i="3"/>
  <c r="CE143" i="3"/>
  <c r="CF143" i="3"/>
  <c r="CG143" i="3"/>
  <c r="CH143" i="3"/>
  <c r="CA144" i="3"/>
  <c r="CB144" i="3"/>
  <c r="CC144" i="3"/>
  <c r="CD144" i="3"/>
  <c r="CE144" i="3"/>
  <c r="CF144" i="3"/>
  <c r="CG144" i="3"/>
  <c r="CH144" i="3"/>
  <c r="CB145" i="3"/>
  <c r="CC145" i="3"/>
  <c r="CD145" i="3"/>
  <c r="CE145" i="3"/>
  <c r="CF145" i="3"/>
  <c r="CG145" i="3"/>
  <c r="CH145" i="3"/>
  <c r="CB146" i="3"/>
  <c r="CD146" i="3"/>
  <c r="CE146" i="3"/>
  <c r="CF146" i="3"/>
  <c r="CG146" i="3"/>
  <c r="CH146" i="3"/>
  <c r="CA147" i="3"/>
  <c r="CB147" i="3"/>
  <c r="CC147" i="3"/>
  <c r="CD147" i="3"/>
  <c r="CE147" i="3"/>
  <c r="CF147" i="3"/>
  <c r="CG147" i="3"/>
  <c r="CH147" i="3"/>
  <c r="CA148" i="3"/>
  <c r="CB148" i="3"/>
  <c r="CC148" i="3"/>
  <c r="CD148" i="3"/>
  <c r="CE148" i="3"/>
  <c r="CF148" i="3"/>
  <c r="CG148" i="3"/>
  <c r="CH148" i="3"/>
  <c r="CA149" i="3"/>
  <c r="CB149" i="3"/>
  <c r="CC149" i="3"/>
  <c r="CD149" i="3"/>
  <c r="CE149" i="3"/>
  <c r="CF149" i="3"/>
  <c r="CG149" i="3"/>
  <c r="CH149" i="3"/>
  <c r="CA150" i="3"/>
  <c r="CB150" i="3"/>
  <c r="CC150" i="3"/>
  <c r="CD150" i="3"/>
  <c r="CE150" i="3"/>
  <c r="CF150" i="3"/>
  <c r="CG150" i="3"/>
  <c r="CH150" i="3"/>
  <c r="CA151" i="3"/>
  <c r="CC151" i="3"/>
  <c r="CD151" i="3"/>
  <c r="CE151" i="3"/>
  <c r="CF151" i="3"/>
  <c r="CG151" i="3"/>
  <c r="CH151" i="3"/>
  <c r="CA152" i="3"/>
  <c r="CB152" i="3"/>
  <c r="CC152" i="3"/>
  <c r="CD152" i="3"/>
  <c r="CE152" i="3"/>
  <c r="CF152" i="3"/>
  <c r="CG152" i="3"/>
  <c r="CH152" i="3"/>
  <c r="CA153" i="3"/>
  <c r="CB153" i="3"/>
  <c r="CC153" i="3"/>
  <c r="CD153" i="3"/>
  <c r="CF153" i="3"/>
  <c r="CG153" i="3"/>
  <c r="CH153" i="3"/>
  <c r="CA154" i="3"/>
  <c r="CB154" i="3"/>
  <c r="CC154" i="3"/>
  <c r="CE154" i="3"/>
  <c r="CF154" i="3"/>
  <c r="CG154" i="3"/>
  <c r="CH154" i="3"/>
  <c r="CA155" i="3"/>
  <c r="CB155" i="3"/>
  <c r="CC155" i="3"/>
  <c r="CD155" i="3"/>
  <c r="CE155" i="3"/>
  <c r="CF155" i="3"/>
  <c r="CG155" i="3"/>
  <c r="CH155" i="3"/>
  <c r="CA156" i="3"/>
  <c r="CB156" i="3"/>
  <c r="CC156" i="3"/>
  <c r="CD156" i="3"/>
  <c r="CE156" i="3"/>
  <c r="CF156" i="3"/>
  <c r="CG156" i="3"/>
  <c r="CH156" i="3"/>
  <c r="CA157" i="3"/>
  <c r="CB157" i="3"/>
  <c r="CC157" i="3"/>
  <c r="CD157" i="3"/>
  <c r="CE157" i="3"/>
  <c r="CF157" i="3"/>
  <c r="CG157" i="3"/>
  <c r="CH157" i="3"/>
  <c r="CA158" i="3"/>
  <c r="CB158" i="3"/>
  <c r="CC158" i="3"/>
  <c r="CE158" i="3"/>
  <c r="CF158" i="3"/>
  <c r="CG158" i="3"/>
  <c r="CH158" i="3"/>
  <c r="CA159" i="3"/>
  <c r="CB159" i="3"/>
  <c r="CC159" i="3"/>
  <c r="CD159" i="3"/>
  <c r="CE159" i="3"/>
  <c r="CF159" i="3"/>
  <c r="CG159" i="3"/>
  <c r="CH159" i="3"/>
  <c r="CA160" i="3"/>
  <c r="CB160" i="3"/>
  <c r="CC160" i="3"/>
  <c r="CD160" i="3"/>
  <c r="CE160" i="3"/>
  <c r="CF160" i="3"/>
  <c r="CG160" i="3"/>
  <c r="CH160" i="3"/>
  <c r="CA161" i="3"/>
  <c r="CB161" i="3"/>
  <c r="CC161" i="3"/>
  <c r="CE161" i="3"/>
  <c r="CF161" i="3"/>
  <c r="CG161" i="3"/>
  <c r="CH161" i="3"/>
  <c r="CA162" i="3"/>
  <c r="CB162" i="3"/>
  <c r="CC162" i="3"/>
  <c r="CD162" i="3"/>
  <c r="CE162" i="3"/>
  <c r="CF162" i="3"/>
  <c r="CG162" i="3"/>
  <c r="CH162" i="3"/>
  <c r="CA163" i="3"/>
  <c r="CB163" i="3"/>
  <c r="CC163" i="3"/>
  <c r="CD163" i="3"/>
  <c r="CE163" i="3"/>
  <c r="CF163" i="3"/>
  <c r="CG163" i="3"/>
  <c r="CH163" i="3"/>
  <c r="CA164" i="3"/>
  <c r="CC164" i="3"/>
  <c r="CD164" i="3"/>
  <c r="CE164" i="3"/>
  <c r="CF164" i="3"/>
  <c r="CG164" i="3"/>
  <c r="CH164" i="3"/>
  <c r="CA165" i="3"/>
  <c r="CB165" i="3"/>
  <c r="CC165" i="3"/>
  <c r="CD165" i="3"/>
  <c r="CE165" i="3"/>
  <c r="CF165" i="3"/>
  <c r="CG165" i="3"/>
  <c r="CH165" i="3"/>
  <c r="CA166" i="3"/>
  <c r="CB166" i="3"/>
  <c r="CC166" i="3"/>
  <c r="CD166" i="3"/>
  <c r="CE166" i="3"/>
  <c r="CF166" i="3"/>
  <c r="CG166" i="3"/>
  <c r="CH166" i="3"/>
  <c r="CA167" i="3"/>
  <c r="CB167" i="3"/>
  <c r="CC167" i="3"/>
  <c r="CD167" i="3"/>
  <c r="CE167" i="3"/>
  <c r="CF167" i="3"/>
  <c r="CG167" i="3"/>
  <c r="CH167" i="3"/>
  <c r="CC168" i="3"/>
  <c r="CD168" i="3"/>
  <c r="CE168" i="3"/>
  <c r="CF168" i="3"/>
  <c r="CG168" i="3"/>
  <c r="CH168" i="3"/>
  <c r="CB169" i="3"/>
  <c r="CC169" i="3"/>
  <c r="CD169" i="3"/>
  <c r="CE169" i="3"/>
  <c r="CF169" i="3"/>
  <c r="CG169" i="3"/>
  <c r="CH169" i="3"/>
  <c r="CB170" i="3"/>
  <c r="CC170" i="3"/>
  <c r="CD170" i="3"/>
  <c r="CF170" i="3"/>
  <c r="CG170" i="3"/>
  <c r="CH170" i="3"/>
  <c r="CA171" i="3"/>
  <c r="CC171" i="3"/>
  <c r="CD171" i="3"/>
  <c r="CE171" i="3"/>
  <c r="CF171" i="3"/>
  <c r="CG171" i="3"/>
  <c r="CH171" i="3"/>
  <c r="CB172" i="3"/>
  <c r="CC172" i="3"/>
  <c r="CD172" i="3"/>
  <c r="CE172" i="3"/>
  <c r="CF172" i="3"/>
  <c r="CG172" i="3"/>
  <c r="CH172" i="3"/>
  <c r="CA173" i="3"/>
  <c r="CB173" i="3"/>
  <c r="CC173" i="3"/>
  <c r="CE173" i="3"/>
  <c r="CF173" i="3"/>
  <c r="CG173" i="3"/>
  <c r="CH173" i="3"/>
  <c r="CA174" i="3"/>
  <c r="CB174" i="3"/>
  <c r="CC174" i="3"/>
  <c r="CD174" i="3"/>
  <c r="CE174" i="3"/>
  <c r="CF174" i="3"/>
  <c r="CG174" i="3"/>
  <c r="CH174" i="3"/>
  <c r="CA175" i="3"/>
  <c r="CB175" i="3"/>
  <c r="CC175" i="3"/>
  <c r="CD175" i="3"/>
  <c r="CF175" i="3"/>
  <c r="CG175" i="3"/>
  <c r="CH175" i="3"/>
  <c r="CA176" i="3"/>
  <c r="CC176" i="3"/>
  <c r="CD176" i="3"/>
  <c r="CE176" i="3"/>
  <c r="CF176" i="3"/>
  <c r="CG176" i="3"/>
  <c r="CH176" i="3"/>
  <c r="CA177" i="3"/>
  <c r="CB177" i="3"/>
  <c r="CC177" i="3"/>
  <c r="CD177" i="3"/>
  <c r="CE177" i="3"/>
  <c r="CF177" i="3"/>
  <c r="CG177" i="3"/>
  <c r="CH177" i="3"/>
  <c r="CA178" i="3"/>
  <c r="CB178" i="3"/>
  <c r="CC178" i="3"/>
  <c r="CD178" i="3"/>
  <c r="CE178" i="3"/>
  <c r="CF178" i="3"/>
  <c r="CG178" i="3"/>
  <c r="CH178" i="3"/>
  <c r="CA179" i="3"/>
  <c r="CB179" i="3"/>
  <c r="CC179" i="3"/>
  <c r="CE179" i="3"/>
  <c r="CF179" i="3"/>
  <c r="CG179" i="3"/>
  <c r="CH179" i="3"/>
  <c r="CA180" i="3"/>
  <c r="CB180" i="3"/>
  <c r="CC180" i="3"/>
  <c r="CD180" i="3"/>
  <c r="CE180" i="3"/>
  <c r="CF180" i="3"/>
  <c r="CG180" i="3"/>
  <c r="CH180" i="3"/>
  <c r="CA181" i="3"/>
  <c r="CC181" i="3"/>
  <c r="CD181" i="3"/>
  <c r="CE181" i="3"/>
  <c r="CF181" i="3"/>
  <c r="CG181" i="3"/>
  <c r="CH181" i="3"/>
  <c r="CA182" i="3"/>
  <c r="CC182" i="3"/>
  <c r="CD182" i="3"/>
  <c r="CE182" i="3"/>
  <c r="CF182" i="3"/>
  <c r="CG182" i="3"/>
  <c r="CH182" i="3"/>
  <c r="CA183" i="3"/>
  <c r="CB183" i="3"/>
  <c r="CD183" i="3"/>
  <c r="CE183" i="3"/>
  <c r="CF183" i="3"/>
  <c r="CG183" i="3"/>
  <c r="CH183" i="3"/>
  <c r="CA184" i="3"/>
  <c r="CB184" i="3"/>
  <c r="CC184" i="3"/>
  <c r="CD184" i="3"/>
  <c r="CE184" i="3"/>
  <c r="CF184" i="3"/>
  <c r="CG184" i="3"/>
  <c r="CH184" i="3"/>
  <c r="CA185" i="3"/>
  <c r="CB185" i="3"/>
  <c r="CC185" i="3"/>
  <c r="CE185" i="3"/>
  <c r="CF185" i="3"/>
  <c r="CG185" i="3"/>
  <c r="CH185" i="3"/>
  <c r="CA186" i="3"/>
  <c r="CC186" i="3"/>
  <c r="CD186" i="3"/>
  <c r="CE186" i="3"/>
  <c r="CF186" i="3"/>
  <c r="CG186" i="3"/>
  <c r="CH186" i="3"/>
  <c r="CA187" i="3"/>
  <c r="CB187" i="3"/>
  <c r="CC187" i="3"/>
  <c r="CD187" i="3"/>
  <c r="CE187" i="3"/>
  <c r="CF187" i="3"/>
  <c r="CG187" i="3"/>
  <c r="CH187" i="3"/>
  <c r="CA188" i="3"/>
  <c r="CC188" i="3"/>
  <c r="CD188" i="3"/>
  <c r="CF188" i="3"/>
  <c r="CG188" i="3"/>
  <c r="CH188" i="3"/>
  <c r="CA189" i="3"/>
  <c r="CB189" i="3"/>
  <c r="CC189" i="3"/>
  <c r="CD189" i="3"/>
  <c r="CE189" i="3"/>
  <c r="CF189" i="3"/>
  <c r="CG189" i="3"/>
  <c r="CH189" i="3"/>
  <c r="CA190" i="3"/>
  <c r="CB190" i="3"/>
  <c r="CC190" i="3"/>
  <c r="CD190" i="3"/>
  <c r="CE190" i="3"/>
  <c r="CF190" i="3"/>
  <c r="CG190" i="3"/>
  <c r="CH190" i="3"/>
  <c r="CA191" i="3"/>
  <c r="CB191" i="3"/>
  <c r="CC191" i="3"/>
  <c r="CD191" i="3"/>
  <c r="CE191" i="3"/>
  <c r="CF191" i="3"/>
  <c r="CG191" i="3"/>
  <c r="CH191" i="3"/>
  <c r="CA192" i="3"/>
  <c r="CB192" i="3"/>
  <c r="CC192" i="3"/>
  <c r="CD192" i="3"/>
  <c r="CE192" i="3"/>
  <c r="CF192" i="3"/>
  <c r="CG192" i="3"/>
  <c r="CH192" i="3"/>
  <c r="CA193" i="3"/>
  <c r="CB193" i="3"/>
  <c r="CC193" i="3"/>
  <c r="CD193" i="3"/>
  <c r="CE193" i="3"/>
  <c r="CF193" i="3"/>
  <c r="CG193" i="3"/>
  <c r="CH193" i="3"/>
  <c r="CA194" i="3"/>
  <c r="CB194" i="3"/>
  <c r="CC194" i="3"/>
  <c r="CD194" i="3"/>
  <c r="CF194" i="3"/>
  <c r="CG194" i="3"/>
  <c r="CH194" i="3"/>
  <c r="CA195" i="3"/>
  <c r="CC195" i="3"/>
  <c r="CD195" i="3"/>
  <c r="CE195" i="3"/>
  <c r="CF195" i="3"/>
  <c r="CG195" i="3"/>
  <c r="CH195" i="3"/>
  <c r="CA196" i="3"/>
  <c r="CB196" i="3"/>
  <c r="CC196" i="3"/>
  <c r="CD196" i="3"/>
  <c r="CE196" i="3"/>
  <c r="CF196" i="3"/>
  <c r="CG196" i="3"/>
  <c r="CH196" i="3"/>
  <c r="CA197" i="3"/>
  <c r="CB197" i="3"/>
  <c r="CC197" i="3"/>
  <c r="CD197" i="3"/>
  <c r="CE197" i="3"/>
  <c r="CF197" i="3"/>
  <c r="CG197" i="3"/>
  <c r="CH197" i="3"/>
  <c r="CA198" i="3"/>
  <c r="CB198" i="3"/>
  <c r="CC198" i="3"/>
  <c r="CD198" i="3"/>
  <c r="CE198" i="3"/>
  <c r="CF198" i="3"/>
  <c r="CG198" i="3"/>
  <c r="CH198" i="3"/>
  <c r="CA199" i="3"/>
  <c r="CB199" i="3"/>
  <c r="CC199" i="3"/>
  <c r="CD199" i="3"/>
  <c r="CE199" i="3"/>
  <c r="CF199" i="3"/>
  <c r="CG199" i="3"/>
  <c r="CH199" i="3"/>
  <c r="CA200" i="3"/>
  <c r="CC200" i="3"/>
  <c r="CE200" i="3"/>
  <c r="CF200" i="3"/>
  <c r="CG200" i="3"/>
  <c r="CH200" i="3"/>
  <c r="CA201" i="3"/>
  <c r="CB201" i="3"/>
  <c r="CC201" i="3"/>
  <c r="CD201" i="3"/>
  <c r="CE201" i="3"/>
  <c r="CF201" i="3"/>
  <c r="CG201" i="3"/>
  <c r="CH201" i="3"/>
  <c r="CA202" i="3"/>
  <c r="CB202" i="3"/>
  <c r="CC202" i="3"/>
  <c r="CD202" i="3"/>
  <c r="CE202" i="3"/>
  <c r="CF202" i="3"/>
  <c r="CG202" i="3"/>
  <c r="CH202" i="3"/>
  <c r="CA203" i="3"/>
  <c r="CB203" i="3"/>
  <c r="CC203" i="3"/>
  <c r="CD203" i="3"/>
  <c r="CE203" i="3"/>
  <c r="CF203" i="3"/>
  <c r="CG203" i="3"/>
  <c r="CH203" i="3"/>
  <c r="CA204" i="3"/>
  <c r="CB204" i="3"/>
  <c r="CC204" i="3"/>
  <c r="CD204" i="3"/>
  <c r="CE204" i="3"/>
  <c r="CF204" i="3"/>
  <c r="CG204" i="3"/>
  <c r="CH204" i="3"/>
  <c r="CA205" i="3"/>
  <c r="CB205" i="3"/>
  <c r="CC205" i="3"/>
  <c r="CE205" i="3"/>
  <c r="CF205" i="3"/>
  <c r="CG205" i="3"/>
  <c r="CH205" i="3"/>
  <c r="CA206" i="3"/>
  <c r="CB206" i="3"/>
  <c r="CC206" i="3"/>
  <c r="CD206" i="3"/>
  <c r="CF206" i="3"/>
  <c r="CG206" i="3"/>
  <c r="CH206" i="3"/>
  <c r="CA207" i="3"/>
  <c r="CB207" i="3"/>
  <c r="CC207" i="3"/>
  <c r="CD207" i="3"/>
  <c r="CE207" i="3"/>
  <c r="CF207" i="3"/>
  <c r="CG207" i="3"/>
  <c r="CH207" i="3"/>
  <c r="CA208" i="3"/>
  <c r="CB208" i="3"/>
  <c r="CC208" i="3"/>
  <c r="CD208" i="3"/>
  <c r="CE208" i="3"/>
  <c r="CF208" i="3"/>
  <c r="CG208" i="3"/>
  <c r="CH208" i="3"/>
  <c r="CA209" i="3"/>
  <c r="CB209" i="3"/>
  <c r="CC209" i="3"/>
  <c r="CD209" i="3"/>
  <c r="CE209" i="3"/>
  <c r="CF209" i="3"/>
  <c r="CG209" i="3"/>
  <c r="CH209" i="3"/>
  <c r="CA210" i="3"/>
  <c r="CB210" i="3"/>
  <c r="CC210" i="3"/>
  <c r="CD210" i="3"/>
  <c r="CE210" i="3"/>
  <c r="CF210" i="3"/>
  <c r="CG210" i="3"/>
  <c r="CH210" i="3"/>
  <c r="CA211" i="3"/>
  <c r="CC211" i="3"/>
  <c r="CD211" i="3"/>
  <c r="CE211" i="3"/>
  <c r="CF211" i="3"/>
  <c r="CG211" i="3"/>
  <c r="CH211" i="3"/>
  <c r="CA212" i="3"/>
  <c r="CB212" i="3"/>
  <c r="CC212" i="3"/>
  <c r="CD212" i="3"/>
  <c r="CE212" i="3"/>
  <c r="CF212" i="3"/>
  <c r="CG212" i="3"/>
  <c r="CH212" i="3"/>
  <c r="CA213" i="3"/>
  <c r="CB213" i="3"/>
  <c r="CC213" i="3"/>
  <c r="CD213" i="3"/>
  <c r="CE213" i="3"/>
  <c r="CF213" i="3"/>
  <c r="CG213" i="3"/>
  <c r="CH213" i="3"/>
  <c r="CA214" i="3"/>
  <c r="CB214" i="3"/>
  <c r="CC214" i="3"/>
  <c r="CD214" i="3"/>
  <c r="CE214" i="3"/>
  <c r="CF214" i="3"/>
  <c r="CG214" i="3"/>
  <c r="CH214" i="3"/>
  <c r="CA215" i="3"/>
  <c r="CB215" i="3"/>
  <c r="CC215" i="3"/>
  <c r="CD215" i="3"/>
  <c r="CE215" i="3"/>
  <c r="CF215" i="3"/>
  <c r="CG215" i="3"/>
  <c r="CH215" i="3"/>
  <c r="CA216" i="3"/>
  <c r="CB216" i="3"/>
  <c r="CC216" i="3"/>
  <c r="CD216" i="3"/>
  <c r="CE216" i="3"/>
  <c r="CF216" i="3"/>
  <c r="CG216" i="3"/>
  <c r="CH216" i="3"/>
  <c r="CA217" i="3"/>
  <c r="CC217" i="3"/>
  <c r="CD217" i="3"/>
  <c r="CE217" i="3"/>
  <c r="CF217" i="3"/>
  <c r="CG217" i="3"/>
  <c r="CH217" i="3"/>
  <c r="CA218" i="3"/>
  <c r="CB218" i="3"/>
  <c r="CC218" i="3"/>
  <c r="CD218" i="3"/>
  <c r="CE218" i="3"/>
  <c r="CF218" i="3"/>
  <c r="CG218" i="3"/>
  <c r="CH218" i="3"/>
  <c r="CA219" i="3"/>
  <c r="CC219" i="3"/>
  <c r="CD219" i="3"/>
  <c r="CE219" i="3"/>
  <c r="CF219" i="3"/>
  <c r="CG219" i="3"/>
  <c r="CH219" i="3"/>
  <c r="CC220" i="3"/>
  <c r="CD220" i="3"/>
  <c r="CE220" i="3"/>
  <c r="CF220" i="3"/>
  <c r="CG220" i="3"/>
  <c r="CH220" i="3"/>
  <c r="CB221" i="3"/>
  <c r="CC221" i="3"/>
  <c r="CD221" i="3"/>
  <c r="CE221" i="3"/>
  <c r="CF221" i="3"/>
  <c r="CG221" i="3"/>
  <c r="CH221" i="3"/>
  <c r="CC222" i="3"/>
  <c r="CD222" i="3"/>
  <c r="CE222" i="3"/>
  <c r="CF222" i="3"/>
  <c r="CG222" i="3"/>
  <c r="CH222" i="3"/>
  <c r="CB223" i="3"/>
  <c r="CC223" i="3"/>
  <c r="CD223" i="3"/>
  <c r="CE223" i="3"/>
  <c r="CF223" i="3"/>
  <c r="CG223" i="3"/>
  <c r="CH223" i="3"/>
  <c r="CA224" i="3"/>
  <c r="CC224" i="3"/>
  <c r="CD224" i="3"/>
  <c r="CE224" i="3"/>
  <c r="CF224" i="3"/>
  <c r="CG224" i="3"/>
  <c r="CH224" i="3"/>
  <c r="CB225" i="3"/>
  <c r="CC225" i="3"/>
  <c r="CD225" i="3"/>
  <c r="CE225" i="3"/>
  <c r="CF225" i="3"/>
  <c r="CG225" i="3"/>
  <c r="CH225" i="3"/>
  <c r="CA226" i="3"/>
  <c r="CC226" i="3"/>
  <c r="CD226" i="3"/>
  <c r="CE226" i="3"/>
  <c r="CF226" i="3"/>
  <c r="CG226" i="3"/>
  <c r="CH226" i="3"/>
  <c r="CA227" i="3"/>
  <c r="CB227" i="3"/>
  <c r="CC227" i="3"/>
  <c r="CD227" i="3"/>
  <c r="CE227" i="3"/>
  <c r="CF227" i="3"/>
  <c r="CG227" i="3"/>
  <c r="CH227" i="3"/>
  <c r="CA228" i="3"/>
  <c r="CB228" i="3"/>
  <c r="CC228" i="3"/>
  <c r="CD228" i="3"/>
  <c r="CE228" i="3"/>
  <c r="CF228" i="3"/>
  <c r="CG228" i="3"/>
  <c r="CH228" i="3"/>
  <c r="CA229" i="3"/>
  <c r="CB229" i="3"/>
  <c r="CC229" i="3"/>
  <c r="CD229" i="3"/>
  <c r="CE229" i="3"/>
  <c r="CF229" i="3"/>
  <c r="CG229" i="3"/>
  <c r="CH229" i="3"/>
  <c r="CA230" i="3"/>
  <c r="CB230" i="3"/>
  <c r="CC230" i="3"/>
  <c r="CE230" i="3"/>
  <c r="CF230" i="3"/>
  <c r="CG230" i="3"/>
  <c r="CH230" i="3"/>
  <c r="CA231" i="3"/>
  <c r="CB231" i="3"/>
  <c r="CC231" i="3"/>
  <c r="CE231" i="3"/>
  <c r="CF231" i="3"/>
  <c r="CG231" i="3"/>
  <c r="CH231" i="3"/>
  <c r="CA232" i="3"/>
  <c r="CC232" i="3"/>
  <c r="CD232" i="3"/>
  <c r="CF232" i="3"/>
  <c r="CG232" i="3"/>
  <c r="CH232" i="3"/>
  <c r="CA233" i="3"/>
  <c r="CB233" i="3"/>
  <c r="CC233" i="3"/>
  <c r="CD233" i="3"/>
  <c r="CF233" i="3"/>
  <c r="CG233" i="3"/>
  <c r="CH233" i="3"/>
  <c r="CA234" i="3"/>
  <c r="CB234" i="3"/>
  <c r="CC234" i="3"/>
  <c r="CD234" i="3"/>
  <c r="CE234" i="3"/>
  <c r="CF234" i="3"/>
  <c r="CG234" i="3"/>
  <c r="CH234" i="3"/>
  <c r="CA235" i="3"/>
  <c r="CC235" i="3"/>
  <c r="CD235" i="3"/>
  <c r="CE235" i="3"/>
  <c r="CF235" i="3"/>
  <c r="CG235" i="3"/>
  <c r="CH235" i="3"/>
  <c r="CA236" i="3"/>
  <c r="CB236" i="3"/>
  <c r="CC236" i="3"/>
  <c r="CD236" i="3"/>
  <c r="CE236" i="3"/>
  <c r="CF236" i="3"/>
  <c r="CG236" i="3"/>
  <c r="CH236" i="3"/>
  <c r="CB237" i="3"/>
  <c r="CC237" i="3"/>
  <c r="CD237" i="3"/>
  <c r="CE237" i="3"/>
  <c r="CF237" i="3"/>
  <c r="CG237" i="3"/>
  <c r="CH237" i="3"/>
  <c r="CA238" i="3"/>
  <c r="CB238" i="3"/>
  <c r="CC238" i="3"/>
  <c r="CD238" i="3"/>
  <c r="CE238" i="3"/>
  <c r="CF238" i="3"/>
  <c r="CG238" i="3"/>
  <c r="CH238" i="3"/>
  <c r="CA239" i="3"/>
  <c r="CC239" i="3"/>
  <c r="CE239" i="3"/>
  <c r="CF239" i="3"/>
  <c r="CG239" i="3"/>
  <c r="CH239" i="3"/>
  <c r="CA240" i="3"/>
  <c r="CB240" i="3"/>
  <c r="CD240" i="3"/>
  <c r="CE240" i="3"/>
  <c r="CF240" i="3"/>
  <c r="CG240" i="3"/>
  <c r="CH240" i="3"/>
  <c r="CA241" i="3"/>
  <c r="CB241" i="3"/>
  <c r="CC241" i="3"/>
  <c r="CD241" i="3"/>
  <c r="CE241" i="3"/>
  <c r="CF241" i="3"/>
  <c r="CG241" i="3"/>
  <c r="CH241" i="3"/>
  <c r="CA242" i="3"/>
  <c r="CB242" i="3"/>
  <c r="CC242" i="3"/>
  <c r="CD242" i="3"/>
  <c r="CE242" i="3"/>
  <c r="CF242" i="3"/>
  <c r="CG242" i="3"/>
  <c r="CH242" i="3"/>
  <c r="CA243" i="3"/>
  <c r="CB243" i="3"/>
  <c r="CC243" i="3"/>
  <c r="CD243" i="3"/>
  <c r="CE243" i="3"/>
  <c r="CF243" i="3"/>
  <c r="CG243" i="3"/>
  <c r="CH243" i="3"/>
  <c r="CA244" i="3"/>
  <c r="CB244" i="3"/>
  <c r="CC244" i="3"/>
  <c r="CD244" i="3"/>
  <c r="CE244" i="3"/>
  <c r="CF244" i="3"/>
  <c r="CG244" i="3"/>
  <c r="CH244" i="3"/>
  <c r="CA245" i="3"/>
  <c r="CB245" i="3"/>
  <c r="CC245" i="3"/>
  <c r="CD245" i="3"/>
  <c r="CE245" i="3"/>
  <c r="CF245" i="3"/>
  <c r="CG245" i="3"/>
  <c r="CH245" i="3"/>
  <c r="CA246" i="3"/>
  <c r="CB246" i="3"/>
  <c r="CC246" i="3"/>
  <c r="CD246" i="3"/>
  <c r="CE246" i="3"/>
  <c r="CF246" i="3"/>
  <c r="CG246" i="3"/>
  <c r="CH246" i="3"/>
  <c r="CA247" i="3"/>
  <c r="CB247" i="3"/>
  <c r="CC247" i="3"/>
  <c r="CD247" i="3"/>
  <c r="CE247" i="3"/>
  <c r="CF247" i="3"/>
  <c r="CG247" i="3"/>
  <c r="CH247" i="3"/>
  <c r="CA248" i="3"/>
  <c r="CB248" i="3"/>
  <c r="CD248" i="3"/>
  <c r="CE248" i="3"/>
  <c r="CF248" i="3"/>
  <c r="CG248" i="3"/>
  <c r="CH248" i="3"/>
  <c r="CA249" i="3"/>
  <c r="CC249" i="3"/>
  <c r="CD249" i="3"/>
  <c r="CE249" i="3"/>
  <c r="CF249" i="3"/>
  <c r="CG249" i="3"/>
  <c r="CH249" i="3"/>
  <c r="CA250" i="3"/>
  <c r="CB250" i="3"/>
  <c r="CC250" i="3"/>
  <c r="CD250" i="3"/>
  <c r="CE250" i="3"/>
  <c r="CF250" i="3"/>
  <c r="CG250" i="3"/>
  <c r="CH250" i="3"/>
  <c r="CB251" i="3"/>
  <c r="CC251" i="3"/>
  <c r="CD251" i="3"/>
  <c r="CE251" i="3"/>
  <c r="CF251" i="3"/>
  <c r="CG251" i="3"/>
  <c r="CH251" i="3"/>
  <c r="CA252" i="3"/>
  <c r="CB252" i="3"/>
  <c r="CC252" i="3"/>
  <c r="CD252" i="3"/>
  <c r="CE252" i="3"/>
  <c r="CF252" i="3"/>
  <c r="CG252" i="3"/>
  <c r="CH252" i="3"/>
  <c r="CA253" i="3"/>
  <c r="CB253" i="3"/>
  <c r="CC253" i="3"/>
  <c r="CD253" i="3"/>
  <c r="CE253" i="3"/>
  <c r="CF253" i="3"/>
  <c r="CG253" i="3"/>
  <c r="CH253" i="3"/>
  <c r="CA254" i="3"/>
  <c r="CB254" i="3"/>
  <c r="CC254" i="3"/>
  <c r="CD254" i="3"/>
  <c r="CE254" i="3"/>
  <c r="CF254" i="3"/>
  <c r="CG254" i="3"/>
  <c r="CH254" i="3"/>
  <c r="CA255" i="3"/>
  <c r="CB255" i="3"/>
  <c r="CC255" i="3"/>
  <c r="CD255" i="3"/>
  <c r="CE255" i="3"/>
  <c r="CF255" i="3"/>
  <c r="CG255" i="3"/>
  <c r="CH255" i="3"/>
  <c r="CB256" i="3"/>
  <c r="CC256" i="3"/>
  <c r="CD256" i="3"/>
  <c r="CE256" i="3"/>
  <c r="CF256" i="3"/>
  <c r="CG256" i="3"/>
  <c r="CH256" i="3"/>
  <c r="CA257" i="3"/>
  <c r="CB257" i="3"/>
  <c r="CC257" i="3"/>
  <c r="CD257" i="3"/>
  <c r="CE257" i="3"/>
  <c r="CF257" i="3"/>
  <c r="CG257" i="3"/>
  <c r="CH257" i="3"/>
  <c r="CC258" i="3"/>
  <c r="CD258" i="3"/>
  <c r="CE258" i="3"/>
  <c r="CF258" i="3"/>
  <c r="CG258" i="3"/>
  <c r="CH258" i="3"/>
  <c r="CA259" i="3"/>
  <c r="CB259" i="3"/>
  <c r="CC259" i="3"/>
  <c r="CD259" i="3"/>
  <c r="CE259" i="3"/>
  <c r="CF259" i="3"/>
  <c r="CG259" i="3"/>
  <c r="CH259" i="3"/>
  <c r="CB260" i="3"/>
  <c r="CD260" i="3"/>
  <c r="CE260" i="3"/>
  <c r="CF260" i="3"/>
  <c r="CG260" i="3"/>
  <c r="CH260" i="3"/>
  <c r="CB261" i="3"/>
  <c r="CC261" i="3"/>
  <c r="CD261" i="3"/>
  <c r="CE261" i="3"/>
  <c r="CF261" i="3"/>
  <c r="CG261" i="3"/>
  <c r="CH261" i="3"/>
  <c r="CB262" i="3"/>
  <c r="CC262" i="3"/>
  <c r="CD262" i="3"/>
  <c r="CE262" i="3"/>
  <c r="CF262" i="3"/>
  <c r="CG262" i="3"/>
  <c r="CH262" i="3"/>
  <c r="CB263" i="3"/>
  <c r="CD263" i="3"/>
  <c r="CE263" i="3"/>
  <c r="CF263" i="3"/>
  <c r="CG263" i="3"/>
  <c r="CH263" i="3"/>
  <c r="CB264" i="3"/>
  <c r="CC264" i="3"/>
  <c r="CD264" i="3"/>
  <c r="CE264" i="3"/>
  <c r="CF264" i="3"/>
  <c r="CG264" i="3"/>
  <c r="CH264" i="3"/>
  <c r="CB265" i="3"/>
  <c r="CD265" i="3"/>
  <c r="CE265" i="3"/>
  <c r="CF265" i="3"/>
  <c r="CG265" i="3"/>
  <c r="CH265" i="3"/>
  <c r="CA266" i="3"/>
  <c r="CB266" i="3"/>
  <c r="CC266" i="3"/>
  <c r="CD266" i="3"/>
  <c r="CE266" i="3"/>
  <c r="CF266" i="3"/>
  <c r="CG266" i="3"/>
  <c r="CH266" i="3"/>
  <c r="CB267" i="3"/>
  <c r="CD267" i="3"/>
  <c r="CE267" i="3"/>
  <c r="CF267" i="3"/>
  <c r="CG267" i="3"/>
  <c r="CH267" i="3"/>
  <c r="CB268" i="3"/>
  <c r="CD268" i="3"/>
  <c r="CE268" i="3"/>
  <c r="CF268" i="3"/>
  <c r="CG268" i="3"/>
  <c r="CH268" i="3"/>
  <c r="CC269" i="3"/>
  <c r="CD269" i="3"/>
  <c r="CE269" i="3"/>
  <c r="CF269" i="3"/>
  <c r="CG269" i="3"/>
  <c r="CH269" i="3"/>
  <c r="CB270" i="3"/>
  <c r="CD270" i="3"/>
  <c r="CE270" i="3"/>
  <c r="CF270" i="3"/>
  <c r="CG270" i="3"/>
  <c r="CH270" i="3"/>
  <c r="CB271" i="3"/>
  <c r="CC271" i="3"/>
  <c r="CD271" i="3"/>
  <c r="CE271" i="3"/>
  <c r="CF271" i="3"/>
  <c r="CG271" i="3"/>
  <c r="CH271" i="3"/>
  <c r="CB272" i="3"/>
  <c r="CC272" i="3"/>
  <c r="CD272" i="3"/>
  <c r="CE272" i="3"/>
  <c r="CF272" i="3"/>
  <c r="CG272" i="3"/>
  <c r="CH272" i="3"/>
  <c r="CA273" i="3"/>
  <c r="CB273" i="3"/>
  <c r="CC273" i="3"/>
  <c r="CD273" i="3"/>
  <c r="CE273" i="3"/>
  <c r="CF273" i="3"/>
  <c r="CG273" i="3"/>
  <c r="CH273" i="3"/>
  <c r="CB274" i="3"/>
  <c r="CC274" i="3"/>
  <c r="CD274" i="3"/>
  <c r="CE274" i="3"/>
  <c r="CF274" i="3"/>
  <c r="CG274" i="3"/>
  <c r="CH274" i="3"/>
  <c r="CA275" i="3"/>
  <c r="CB275" i="3"/>
  <c r="CC275" i="3"/>
  <c r="CD275" i="3"/>
  <c r="CF275" i="3"/>
  <c r="CG275" i="3"/>
  <c r="CH275" i="3"/>
  <c r="CA276" i="3"/>
  <c r="CB276" i="3"/>
  <c r="CC276" i="3"/>
  <c r="CD276" i="3"/>
  <c r="CE276" i="3"/>
  <c r="CF276" i="3"/>
  <c r="CG276" i="3"/>
  <c r="CH276" i="3"/>
  <c r="CB277" i="3"/>
  <c r="CC277" i="3"/>
  <c r="CD277" i="3"/>
  <c r="CE277" i="3"/>
  <c r="CF277" i="3"/>
  <c r="CG277" i="3"/>
  <c r="CH277" i="3"/>
  <c r="CA278" i="3"/>
  <c r="CB278" i="3"/>
  <c r="CD278" i="3"/>
  <c r="CE278" i="3"/>
  <c r="CF278" i="3"/>
  <c r="CG278" i="3"/>
  <c r="CH278" i="3"/>
  <c r="CA279" i="3"/>
  <c r="CB279" i="3"/>
  <c r="CC279" i="3"/>
  <c r="CD279" i="3"/>
  <c r="CE279" i="3"/>
  <c r="CF279" i="3"/>
  <c r="CG279" i="3"/>
  <c r="CH279" i="3"/>
  <c r="CA280" i="3"/>
  <c r="CB280" i="3"/>
  <c r="CC280" i="3"/>
  <c r="CD280" i="3"/>
  <c r="CE280" i="3"/>
  <c r="CF280" i="3"/>
  <c r="CG280" i="3"/>
  <c r="CH280" i="3"/>
  <c r="CA281" i="3"/>
  <c r="CC281" i="3"/>
  <c r="CD281" i="3"/>
  <c r="CE281" i="3"/>
  <c r="CF281" i="3"/>
  <c r="CG281" i="3"/>
  <c r="CH281" i="3"/>
  <c r="CA282" i="3"/>
  <c r="CB282" i="3"/>
  <c r="CC282" i="3"/>
  <c r="CD282" i="3"/>
  <c r="CE282" i="3"/>
  <c r="CF282" i="3"/>
  <c r="CG282" i="3"/>
  <c r="CH282" i="3"/>
  <c r="CA283" i="3"/>
  <c r="CB283" i="3"/>
  <c r="CC283" i="3"/>
  <c r="CD283" i="3"/>
  <c r="CE283" i="3"/>
  <c r="CF283" i="3"/>
  <c r="CG283" i="3"/>
  <c r="CH283" i="3"/>
  <c r="CA284" i="3"/>
  <c r="CB284" i="3"/>
  <c r="CC284" i="3"/>
  <c r="CD284" i="3"/>
  <c r="CE284" i="3"/>
  <c r="CF284" i="3"/>
  <c r="CG284" i="3"/>
  <c r="CH284" i="3"/>
  <c r="CA285" i="3"/>
  <c r="CB285" i="3"/>
  <c r="CC285" i="3"/>
  <c r="CD285" i="3"/>
  <c r="CE285" i="3"/>
  <c r="CF285" i="3"/>
  <c r="CG285" i="3"/>
  <c r="CH285" i="3"/>
  <c r="CA286" i="3"/>
  <c r="CB286" i="3"/>
  <c r="CC286" i="3"/>
  <c r="CD286" i="3"/>
  <c r="CE286" i="3"/>
  <c r="CF286" i="3"/>
  <c r="CG286" i="3"/>
  <c r="CH286" i="3"/>
  <c r="CA287" i="3"/>
  <c r="CB287" i="3"/>
  <c r="CC287" i="3"/>
  <c r="CD287" i="3"/>
  <c r="CE287" i="3"/>
  <c r="CF287" i="3"/>
  <c r="CG287" i="3"/>
  <c r="CH287" i="3"/>
  <c r="CA288" i="3"/>
  <c r="CB288" i="3"/>
  <c r="CC288" i="3"/>
  <c r="CD288" i="3"/>
  <c r="CE288" i="3"/>
  <c r="CF288" i="3"/>
  <c r="CG288" i="3"/>
  <c r="CH288" i="3"/>
  <c r="CA289" i="3"/>
  <c r="CB289" i="3"/>
  <c r="CC289" i="3"/>
  <c r="CD289" i="3"/>
  <c r="CE289" i="3"/>
  <c r="CF289" i="3"/>
  <c r="CG289" i="3"/>
  <c r="CH289" i="3"/>
  <c r="CA290" i="3"/>
  <c r="CB290" i="3"/>
  <c r="CC290" i="3"/>
  <c r="CD290" i="3"/>
  <c r="CE290" i="3"/>
  <c r="CF290" i="3"/>
  <c r="CG290" i="3"/>
  <c r="CH290" i="3"/>
  <c r="CB291" i="3"/>
  <c r="CC291" i="3"/>
  <c r="CD291" i="3"/>
  <c r="CE291" i="3"/>
  <c r="CF291" i="3"/>
  <c r="CG291" i="3"/>
  <c r="CH291" i="3"/>
  <c r="CA292" i="3"/>
  <c r="CB292" i="3"/>
  <c r="CC292" i="3"/>
  <c r="CD292" i="3"/>
  <c r="CE292" i="3"/>
  <c r="CF292" i="3"/>
  <c r="CG292" i="3"/>
  <c r="CH292" i="3"/>
  <c r="CA293" i="3"/>
  <c r="CB293" i="3"/>
  <c r="CC293" i="3"/>
  <c r="CD293" i="3"/>
  <c r="CE293" i="3"/>
  <c r="CF293" i="3"/>
  <c r="CG293" i="3"/>
  <c r="CH293" i="3"/>
  <c r="CA294" i="3"/>
  <c r="CB294" i="3"/>
  <c r="CC294" i="3"/>
  <c r="CD294" i="3"/>
  <c r="CE294" i="3"/>
  <c r="CF294" i="3"/>
  <c r="CG294" i="3"/>
  <c r="CH294" i="3"/>
  <c r="CA295" i="3"/>
  <c r="CB295" i="3"/>
  <c r="CC295" i="3"/>
  <c r="CD295" i="3"/>
  <c r="CE295" i="3"/>
  <c r="CF295" i="3"/>
  <c r="CG295" i="3"/>
  <c r="CH295" i="3"/>
  <c r="CA296" i="3"/>
  <c r="CB296" i="3"/>
  <c r="CC296" i="3"/>
  <c r="CD296" i="3"/>
  <c r="CE296" i="3"/>
  <c r="CF296" i="3"/>
  <c r="CG296" i="3"/>
  <c r="CH296" i="3"/>
  <c r="CA297" i="3"/>
  <c r="CB297" i="3"/>
  <c r="CC297" i="3"/>
  <c r="CD297" i="3"/>
  <c r="CE297" i="3"/>
  <c r="CF297" i="3"/>
  <c r="CG297" i="3"/>
  <c r="CH297" i="3"/>
  <c r="CB298" i="3"/>
  <c r="CC298" i="3"/>
  <c r="CD298" i="3"/>
  <c r="CE298" i="3"/>
  <c r="CF298" i="3"/>
  <c r="CG298" i="3"/>
  <c r="CH298" i="3"/>
  <c r="CB299" i="3"/>
  <c r="CC299" i="3"/>
  <c r="CD299" i="3"/>
  <c r="CE299" i="3"/>
  <c r="CF299" i="3"/>
  <c r="CG299" i="3"/>
  <c r="CH299" i="3"/>
  <c r="CA300" i="3"/>
  <c r="CB300" i="3"/>
  <c r="CC300" i="3"/>
  <c r="CD300" i="3"/>
  <c r="CE300" i="3"/>
  <c r="CF300" i="3"/>
  <c r="CG300" i="3"/>
  <c r="CH300" i="3"/>
  <c r="CA301" i="3"/>
  <c r="CB301" i="3"/>
  <c r="CC301" i="3"/>
  <c r="CD301" i="3"/>
  <c r="CE301" i="3"/>
  <c r="CF301" i="3"/>
  <c r="CG301" i="3"/>
  <c r="CH301" i="3"/>
  <c r="CA302" i="3"/>
  <c r="CB302" i="3"/>
  <c r="CC302" i="3"/>
  <c r="CD302" i="3"/>
  <c r="CE302" i="3"/>
  <c r="CF302" i="3"/>
  <c r="CG302" i="3"/>
  <c r="CH302" i="3"/>
  <c r="CA303" i="3"/>
  <c r="CB303" i="3"/>
  <c r="CC303" i="3"/>
  <c r="CD303" i="3"/>
  <c r="CE303" i="3"/>
  <c r="CF303" i="3"/>
  <c r="CG303" i="3"/>
  <c r="CH303" i="3"/>
  <c r="CA304" i="3"/>
  <c r="CB304" i="3"/>
  <c r="CC304" i="3"/>
  <c r="CD304" i="3"/>
  <c r="CE304" i="3"/>
  <c r="CF304" i="3"/>
  <c r="CG304" i="3"/>
  <c r="CH304" i="3"/>
  <c r="CC305" i="3"/>
  <c r="CD305" i="3"/>
  <c r="CE305" i="3"/>
  <c r="CF305" i="3"/>
  <c r="CG305" i="3"/>
  <c r="CH305" i="3"/>
  <c r="CA306" i="3"/>
  <c r="CB306" i="3"/>
  <c r="CC306" i="3"/>
  <c r="CD306" i="3"/>
  <c r="CE306" i="3"/>
  <c r="CF306" i="3"/>
  <c r="CG306" i="3"/>
  <c r="CH306" i="3"/>
  <c r="CB307" i="3"/>
  <c r="CC307" i="3"/>
  <c r="CD307" i="3"/>
  <c r="CE307" i="3"/>
  <c r="CF307" i="3"/>
  <c r="CG307" i="3"/>
  <c r="CH307" i="3"/>
  <c r="CB308" i="3"/>
  <c r="CD308" i="3"/>
  <c r="CE308" i="3"/>
  <c r="CF308" i="3"/>
  <c r="CG308" i="3"/>
  <c r="CH308" i="3"/>
  <c r="CC309" i="3"/>
  <c r="CD309" i="3"/>
  <c r="CE309" i="3"/>
  <c r="CF309" i="3"/>
  <c r="CG309" i="3"/>
  <c r="CH309" i="3"/>
  <c r="CA310" i="3"/>
  <c r="CB310" i="3"/>
  <c r="CC310" i="3"/>
  <c r="CD310" i="3"/>
  <c r="CE310" i="3"/>
  <c r="CF310" i="3"/>
  <c r="CG310" i="3"/>
  <c r="CH310" i="3"/>
  <c r="CA311" i="3"/>
  <c r="CB311" i="3"/>
  <c r="CC311" i="3"/>
  <c r="CD311" i="3"/>
  <c r="CE311" i="3"/>
  <c r="CF311" i="3"/>
  <c r="CG311" i="3"/>
  <c r="CH311" i="3"/>
  <c r="CA312" i="3"/>
  <c r="CB312" i="3"/>
  <c r="CC312" i="3"/>
  <c r="CD312" i="3"/>
  <c r="CE312" i="3"/>
  <c r="CF312" i="3"/>
  <c r="CG312" i="3"/>
  <c r="CH312" i="3"/>
  <c r="CA313" i="3"/>
  <c r="CB313" i="3"/>
  <c r="CC313" i="3"/>
  <c r="CD313" i="3"/>
  <c r="CE313" i="3"/>
  <c r="CF313" i="3"/>
  <c r="CG313" i="3"/>
  <c r="CH313" i="3"/>
  <c r="CA314" i="3"/>
  <c r="CB314" i="3"/>
  <c r="CC314" i="3"/>
  <c r="CD314" i="3"/>
  <c r="CF314" i="3"/>
  <c r="CG314" i="3"/>
  <c r="CH314" i="3"/>
  <c r="CA315" i="3"/>
  <c r="CB315" i="3"/>
  <c r="CC315" i="3"/>
  <c r="CD315" i="3"/>
  <c r="CE315" i="3"/>
  <c r="CF315" i="3"/>
  <c r="CG315" i="3"/>
  <c r="CH315" i="3"/>
  <c r="CA316" i="3"/>
  <c r="CB316" i="3"/>
  <c r="CC316" i="3"/>
  <c r="CD316" i="3"/>
  <c r="CE316" i="3"/>
  <c r="CF316" i="3"/>
  <c r="CG316" i="3"/>
  <c r="CH316" i="3"/>
  <c r="CB317" i="3"/>
  <c r="CC317" i="3"/>
  <c r="CD317" i="3"/>
  <c r="CE317" i="3"/>
  <c r="CF317" i="3"/>
  <c r="CG317" i="3"/>
  <c r="CH317" i="3"/>
  <c r="CA318" i="3"/>
  <c r="CB318" i="3"/>
  <c r="CC318" i="3"/>
  <c r="CD318" i="3"/>
  <c r="CE318" i="3"/>
  <c r="CF318" i="3"/>
  <c r="CG318" i="3"/>
  <c r="CH318" i="3"/>
  <c r="CB319" i="3"/>
  <c r="CC319" i="3"/>
  <c r="CD319" i="3"/>
  <c r="CE319" i="3"/>
  <c r="CF319" i="3"/>
  <c r="CG319" i="3"/>
  <c r="CH319" i="3"/>
  <c r="CB320" i="3"/>
  <c r="CC320" i="3"/>
  <c r="CD320" i="3"/>
  <c r="CE320" i="3"/>
  <c r="CF320" i="3"/>
  <c r="CG320" i="3"/>
  <c r="CH320" i="3"/>
  <c r="CA321" i="3"/>
  <c r="CB321" i="3"/>
  <c r="CC321" i="3"/>
  <c r="CD321" i="3"/>
  <c r="CE321" i="3"/>
  <c r="CF321" i="3"/>
  <c r="CG321" i="3"/>
  <c r="CH321" i="3"/>
  <c r="CA322" i="3"/>
  <c r="CB322" i="3"/>
  <c r="CC322" i="3"/>
  <c r="CE322" i="3"/>
  <c r="CF322" i="3"/>
  <c r="CG322" i="3"/>
  <c r="CH322" i="3"/>
  <c r="CA323" i="3"/>
  <c r="CB323" i="3"/>
  <c r="CC323" i="3"/>
  <c r="CD323" i="3"/>
  <c r="CE323" i="3"/>
  <c r="CF323" i="3"/>
  <c r="CG323" i="3"/>
  <c r="CH323" i="3"/>
  <c r="CA324" i="3"/>
  <c r="CB324" i="3"/>
  <c r="CC324" i="3"/>
  <c r="CD324" i="3"/>
  <c r="CE324" i="3"/>
  <c r="CF324" i="3"/>
  <c r="CG324" i="3"/>
  <c r="CH324" i="3"/>
  <c r="CA325" i="3"/>
  <c r="CC325" i="3"/>
  <c r="CD325" i="3"/>
  <c r="CE325" i="3"/>
  <c r="CF325" i="3"/>
  <c r="CG325" i="3"/>
  <c r="CH325" i="3"/>
  <c r="CA326" i="3"/>
  <c r="CC326" i="3"/>
  <c r="CD326" i="3"/>
  <c r="CE326" i="3"/>
  <c r="CF326" i="3"/>
  <c r="CG326" i="3"/>
  <c r="CH326" i="3"/>
  <c r="CA327" i="3"/>
  <c r="CC327" i="3"/>
  <c r="CD327" i="3"/>
  <c r="CE327" i="3"/>
  <c r="CF327" i="3"/>
  <c r="CG327" i="3"/>
  <c r="CH327" i="3"/>
  <c r="CA328" i="3"/>
  <c r="CB328" i="3"/>
  <c r="CC328" i="3"/>
  <c r="CD328" i="3"/>
  <c r="CE328" i="3"/>
  <c r="CF328" i="3"/>
  <c r="CG328" i="3"/>
  <c r="CH328" i="3"/>
  <c r="CB329" i="3"/>
  <c r="CC329" i="3"/>
  <c r="CD329" i="3"/>
  <c r="CE329" i="3"/>
  <c r="CF329" i="3"/>
  <c r="CG329" i="3"/>
  <c r="CH329" i="3"/>
  <c r="CB330" i="3"/>
  <c r="CD330" i="3"/>
  <c r="CE330" i="3"/>
  <c r="CF330" i="3"/>
  <c r="CG330" i="3"/>
  <c r="CH330" i="3"/>
  <c r="CA331" i="3"/>
  <c r="CB331" i="3"/>
  <c r="CC331" i="3"/>
  <c r="CD331" i="3"/>
  <c r="CE331" i="3"/>
  <c r="CF331" i="3"/>
  <c r="CG331" i="3"/>
  <c r="CH331" i="3"/>
  <c r="CC332" i="3"/>
  <c r="CD332" i="3"/>
  <c r="CE332" i="3"/>
  <c r="CF332" i="3"/>
  <c r="CG332" i="3"/>
  <c r="CH332" i="3"/>
  <c r="CA333" i="3"/>
  <c r="CB333" i="3"/>
  <c r="CC333" i="3"/>
  <c r="CD333" i="3"/>
  <c r="CE333" i="3"/>
  <c r="CF333" i="3"/>
  <c r="CG333" i="3"/>
  <c r="CH333" i="3"/>
  <c r="CA334" i="3"/>
  <c r="CB334" i="3"/>
  <c r="CC334" i="3"/>
  <c r="CD334" i="3"/>
  <c r="CE334" i="3"/>
  <c r="CF334" i="3"/>
  <c r="CG334" i="3"/>
  <c r="CH334" i="3"/>
  <c r="CC335" i="3"/>
  <c r="CD335" i="3"/>
  <c r="CE335" i="3"/>
  <c r="CF335" i="3"/>
  <c r="CG335" i="3"/>
  <c r="CH335" i="3"/>
  <c r="CC336" i="3"/>
  <c r="CD336" i="3"/>
  <c r="CE336" i="3"/>
  <c r="CF336" i="3"/>
  <c r="CG336" i="3"/>
  <c r="CH336" i="3"/>
  <c r="CA337" i="3"/>
  <c r="CB337" i="3"/>
  <c r="CC337" i="3"/>
  <c r="CD337" i="3"/>
  <c r="CE337" i="3"/>
  <c r="CF337" i="3"/>
  <c r="CG337" i="3"/>
  <c r="CH337" i="3"/>
  <c r="CA338" i="3"/>
  <c r="CB338" i="3"/>
  <c r="CC338" i="3"/>
  <c r="CD338" i="3"/>
  <c r="CE338" i="3"/>
  <c r="CF338" i="3"/>
  <c r="CG338" i="3"/>
  <c r="CH338" i="3"/>
  <c r="CA339" i="3"/>
  <c r="CB339" i="3"/>
  <c r="CD339" i="3"/>
  <c r="CE339" i="3"/>
  <c r="CF339" i="3"/>
  <c r="CG339" i="3"/>
  <c r="CH339" i="3"/>
  <c r="CB340" i="3"/>
  <c r="CC340" i="3"/>
  <c r="CD340" i="3"/>
  <c r="CE340" i="3"/>
  <c r="CF340" i="3"/>
  <c r="CG340" i="3"/>
  <c r="CH340" i="3"/>
  <c r="CA341" i="3"/>
  <c r="CC341" i="3"/>
  <c r="CD341" i="3"/>
  <c r="CE341" i="3"/>
  <c r="CF341" i="3"/>
  <c r="CG341" i="3"/>
  <c r="CH341" i="3"/>
  <c r="CA342" i="3"/>
  <c r="CB342" i="3"/>
  <c r="CC342" i="3"/>
  <c r="CD342" i="3"/>
  <c r="CE342" i="3"/>
  <c r="CF342" i="3"/>
  <c r="CG342" i="3"/>
  <c r="CH342" i="3"/>
  <c r="CC343" i="3"/>
  <c r="CD343" i="3"/>
  <c r="CE343" i="3"/>
  <c r="CF343" i="3"/>
  <c r="CG343" i="3"/>
  <c r="CH343" i="3"/>
  <c r="CA344" i="3"/>
  <c r="CB344" i="3"/>
  <c r="CC344" i="3"/>
  <c r="CD344" i="3"/>
  <c r="CE344" i="3"/>
  <c r="CF344" i="3"/>
  <c r="CG344" i="3"/>
  <c r="CH344" i="3"/>
  <c r="CA345" i="3"/>
  <c r="CB345" i="3"/>
  <c r="CC345" i="3"/>
  <c r="CD345" i="3"/>
  <c r="CE345" i="3"/>
  <c r="CF345" i="3"/>
  <c r="CG345" i="3"/>
  <c r="CH345" i="3"/>
  <c r="CA346" i="3"/>
  <c r="CB346" i="3"/>
  <c r="CC346" i="3"/>
  <c r="CD346" i="3"/>
  <c r="CE346" i="3"/>
  <c r="CF346" i="3"/>
  <c r="CG346" i="3"/>
  <c r="CH346" i="3"/>
  <c r="CA347" i="3"/>
  <c r="CB347" i="3"/>
  <c r="CC347" i="3"/>
  <c r="CD347" i="3"/>
  <c r="CE347" i="3"/>
  <c r="CF347" i="3"/>
  <c r="CG347" i="3"/>
  <c r="CH347" i="3"/>
  <c r="CA348" i="3"/>
  <c r="CC348" i="3"/>
  <c r="CD348" i="3"/>
  <c r="CE348" i="3"/>
  <c r="CF348" i="3"/>
  <c r="CG348" i="3"/>
  <c r="CH348" i="3"/>
  <c r="CA349" i="3"/>
  <c r="CC349" i="3"/>
  <c r="CD349" i="3"/>
  <c r="CE349" i="3"/>
  <c r="CF349" i="3"/>
  <c r="CG349" i="3"/>
  <c r="CH349" i="3"/>
  <c r="CA350" i="3"/>
  <c r="CB350" i="3"/>
  <c r="CC350" i="3"/>
  <c r="CD350" i="3"/>
  <c r="CE350" i="3"/>
  <c r="CF350" i="3"/>
  <c r="CG350" i="3"/>
  <c r="CH350" i="3"/>
  <c r="CA351" i="3"/>
  <c r="CC351" i="3"/>
  <c r="CD351" i="3"/>
  <c r="CE351" i="3"/>
  <c r="CF351" i="3"/>
  <c r="CG351" i="3"/>
  <c r="CH351" i="3"/>
  <c r="CA352" i="3"/>
  <c r="CB352" i="3"/>
  <c r="CC352" i="3"/>
  <c r="CD352" i="3"/>
  <c r="CE352" i="3"/>
  <c r="CF352" i="3"/>
  <c r="CG352" i="3"/>
  <c r="CH352" i="3"/>
  <c r="CA353" i="3"/>
  <c r="CB353" i="3"/>
  <c r="CC353" i="3"/>
  <c r="CD353" i="3"/>
  <c r="CE353" i="3"/>
  <c r="CF353" i="3"/>
  <c r="CG353" i="3"/>
  <c r="CH353" i="3"/>
  <c r="CA354" i="3"/>
  <c r="CB354" i="3"/>
  <c r="CC354" i="3"/>
  <c r="CD354" i="3"/>
  <c r="CE354" i="3"/>
  <c r="CF354" i="3"/>
  <c r="CG354" i="3"/>
  <c r="CH354" i="3"/>
  <c r="CC355" i="3"/>
  <c r="CD355" i="3"/>
  <c r="CE355" i="3"/>
  <c r="CF355" i="3"/>
  <c r="CG355" i="3"/>
  <c r="CH355" i="3"/>
  <c r="CA356" i="3"/>
  <c r="CC356" i="3"/>
  <c r="CD356" i="3"/>
  <c r="CE356" i="3"/>
  <c r="CF356" i="3"/>
  <c r="CG356" i="3"/>
  <c r="CH356" i="3"/>
  <c r="CA357" i="3"/>
  <c r="CB357" i="3"/>
  <c r="CC357" i="3"/>
  <c r="CD357" i="3"/>
  <c r="CE357" i="3"/>
  <c r="CF357" i="3"/>
  <c r="CG357" i="3"/>
  <c r="CH357" i="3"/>
  <c r="CA358" i="3"/>
  <c r="CC358" i="3"/>
  <c r="CD358" i="3"/>
  <c r="CE358" i="3"/>
  <c r="CF358" i="3"/>
  <c r="CG358" i="3"/>
  <c r="CH358" i="3"/>
  <c r="CB359" i="3"/>
  <c r="CC359" i="3"/>
  <c r="CD359" i="3"/>
  <c r="CE359" i="3"/>
  <c r="CF359" i="3"/>
  <c r="CG359" i="3"/>
  <c r="CH359" i="3"/>
  <c r="CB360" i="3"/>
  <c r="CC360" i="3"/>
  <c r="CD360" i="3"/>
  <c r="CE360" i="3"/>
  <c r="CF360" i="3"/>
  <c r="CG360" i="3"/>
  <c r="CH360" i="3"/>
  <c r="CD361" i="3"/>
  <c r="CE361" i="3"/>
  <c r="CF361" i="3"/>
  <c r="CG361" i="3"/>
  <c r="CH361" i="3"/>
  <c r="CA362" i="3"/>
  <c r="CC362" i="3"/>
  <c r="CD362" i="3"/>
  <c r="CE362" i="3"/>
  <c r="CF362" i="3"/>
  <c r="CG362" i="3"/>
  <c r="CH362" i="3"/>
  <c r="CA363" i="3"/>
  <c r="CC363" i="3"/>
  <c r="CD363" i="3"/>
  <c r="CE363" i="3"/>
  <c r="CF363" i="3"/>
  <c r="CG363" i="3"/>
  <c r="CH363" i="3"/>
  <c r="CA364" i="3"/>
  <c r="CC364" i="3"/>
  <c r="CD364" i="3"/>
  <c r="CE364" i="3"/>
  <c r="CF364" i="3"/>
  <c r="CG364" i="3"/>
  <c r="CH364" i="3"/>
  <c r="CA365" i="3"/>
  <c r="CB365" i="3"/>
  <c r="CC365" i="3"/>
  <c r="CD365" i="3"/>
  <c r="CE365" i="3"/>
  <c r="CF365" i="3"/>
  <c r="CG365" i="3"/>
  <c r="CH365" i="3"/>
  <c r="CA366" i="3"/>
  <c r="CB366" i="3"/>
  <c r="CC366" i="3"/>
  <c r="CD366" i="3"/>
  <c r="CE366" i="3"/>
  <c r="CF366" i="3"/>
  <c r="CG366" i="3"/>
  <c r="CH366" i="3"/>
  <c r="CA367" i="3"/>
  <c r="CB367" i="3"/>
  <c r="CC367" i="3"/>
  <c r="CD367" i="3"/>
  <c r="CE367" i="3"/>
  <c r="CF367" i="3"/>
  <c r="CG367" i="3"/>
  <c r="CH367" i="3"/>
  <c r="CA368" i="3"/>
  <c r="CB368" i="3"/>
  <c r="CC368" i="3"/>
  <c r="CD368" i="3"/>
  <c r="CE368" i="3"/>
  <c r="CF368" i="3"/>
  <c r="CG368" i="3"/>
  <c r="CH368" i="3"/>
  <c r="CA369" i="3"/>
  <c r="CB369" i="3"/>
  <c r="CC369" i="3"/>
  <c r="CD369" i="3"/>
  <c r="CE369" i="3"/>
  <c r="CF369" i="3"/>
  <c r="CG369" i="3"/>
  <c r="CH369" i="3"/>
  <c r="CA370" i="3"/>
  <c r="CB370" i="3"/>
  <c r="CD370" i="3"/>
  <c r="CE370" i="3"/>
  <c r="CF370" i="3"/>
  <c r="CG370" i="3"/>
  <c r="CH370" i="3"/>
  <c r="CA371" i="3"/>
  <c r="CB371" i="3"/>
  <c r="CC371" i="3"/>
  <c r="CD371" i="3"/>
  <c r="CE371" i="3"/>
  <c r="CF371" i="3"/>
  <c r="CG371" i="3"/>
  <c r="CH371" i="3"/>
  <c r="CA372" i="3"/>
  <c r="CB372" i="3"/>
  <c r="CC372" i="3"/>
  <c r="CD372" i="3"/>
  <c r="CE372" i="3"/>
  <c r="CF372" i="3"/>
  <c r="CG372" i="3"/>
  <c r="CH372" i="3"/>
  <c r="CA373" i="3"/>
  <c r="CB373" i="3"/>
  <c r="CC373" i="3"/>
  <c r="CD373" i="3"/>
  <c r="CE373" i="3"/>
  <c r="CF373" i="3"/>
  <c r="CG373" i="3"/>
  <c r="CH373" i="3"/>
  <c r="CA374" i="3"/>
  <c r="CB374" i="3"/>
  <c r="CC374" i="3"/>
  <c r="CE374" i="3"/>
  <c r="CF374" i="3"/>
  <c r="CG374" i="3"/>
  <c r="CH374" i="3"/>
  <c r="CA375" i="3"/>
  <c r="CB375" i="3"/>
  <c r="CC375" i="3"/>
  <c r="CD375" i="3"/>
  <c r="CE375" i="3"/>
  <c r="CF375" i="3"/>
  <c r="CG375" i="3"/>
  <c r="CH375" i="3"/>
  <c r="CA376" i="3"/>
  <c r="CB376" i="3"/>
  <c r="CC376" i="3"/>
  <c r="CD376" i="3"/>
  <c r="CE376" i="3"/>
  <c r="CF376" i="3"/>
  <c r="CG376" i="3"/>
  <c r="CH376" i="3"/>
  <c r="CA377" i="3"/>
  <c r="CC377" i="3"/>
  <c r="CD377" i="3"/>
  <c r="CE377" i="3"/>
  <c r="CF377" i="3"/>
  <c r="CG377" i="3"/>
  <c r="CH377" i="3"/>
  <c r="CA378" i="3"/>
  <c r="CB378" i="3"/>
  <c r="CD378" i="3"/>
  <c r="CE378" i="3"/>
  <c r="CF378" i="3"/>
  <c r="CG378" i="3"/>
  <c r="CH378" i="3"/>
  <c r="CA379" i="3"/>
  <c r="CB379" i="3"/>
  <c r="CC379" i="3"/>
  <c r="CD379" i="3"/>
  <c r="CE379" i="3"/>
  <c r="CF379" i="3"/>
  <c r="CG379" i="3"/>
  <c r="CH379" i="3"/>
  <c r="CA380" i="3"/>
  <c r="CB380" i="3"/>
  <c r="CC380" i="3"/>
  <c r="CD380" i="3"/>
  <c r="CE380" i="3"/>
  <c r="CF380" i="3"/>
  <c r="CG380" i="3"/>
  <c r="CH380" i="3"/>
  <c r="CA381" i="3"/>
  <c r="CC381" i="3"/>
  <c r="CD381" i="3"/>
  <c r="CE381" i="3"/>
  <c r="CF381" i="3"/>
  <c r="CG381" i="3"/>
  <c r="CH381" i="3"/>
  <c r="CA382" i="3"/>
  <c r="CC382" i="3"/>
  <c r="CD382" i="3"/>
  <c r="CE382" i="3"/>
  <c r="CF382" i="3"/>
  <c r="CH382" i="3"/>
  <c r="CA383" i="3"/>
  <c r="CC383" i="3"/>
  <c r="CE383" i="3"/>
  <c r="CF383" i="3"/>
  <c r="CG383" i="3"/>
  <c r="CH383" i="3"/>
  <c r="CA384" i="3"/>
  <c r="CB384" i="3"/>
  <c r="CC384" i="3"/>
  <c r="CD384" i="3"/>
  <c r="CE384" i="3"/>
  <c r="CF384" i="3"/>
  <c r="CG384" i="3"/>
  <c r="CH384" i="3"/>
  <c r="CB385" i="3"/>
  <c r="CC385" i="3"/>
  <c r="CD385" i="3"/>
  <c r="CE385" i="3"/>
  <c r="CF385" i="3"/>
  <c r="CG385" i="3"/>
  <c r="CH385" i="3"/>
  <c r="CA386" i="3"/>
  <c r="CC386" i="3"/>
  <c r="CD386" i="3"/>
  <c r="CE386" i="3"/>
  <c r="CF386" i="3"/>
  <c r="CG386" i="3"/>
  <c r="CH386" i="3"/>
  <c r="CA387" i="3"/>
  <c r="CB387" i="3"/>
  <c r="CC387" i="3"/>
  <c r="CD387" i="3"/>
  <c r="CE387" i="3"/>
  <c r="CF387" i="3"/>
  <c r="CG387" i="3"/>
  <c r="CH387" i="3"/>
  <c r="CA388" i="3"/>
  <c r="CB388" i="3"/>
  <c r="CC388" i="3"/>
  <c r="CE388" i="3"/>
  <c r="CF388" i="3"/>
  <c r="CG388" i="3"/>
  <c r="CH388" i="3"/>
  <c r="CA389" i="3"/>
  <c r="CB389" i="3"/>
  <c r="CC389" i="3"/>
  <c r="CD389" i="3"/>
  <c r="CE389" i="3"/>
  <c r="CF389" i="3"/>
  <c r="CG389" i="3"/>
  <c r="CH389" i="3"/>
  <c r="CA390" i="3"/>
  <c r="CB390" i="3"/>
  <c r="CC390" i="3"/>
  <c r="CD390" i="3"/>
  <c r="CE390" i="3"/>
  <c r="CF390" i="3"/>
  <c r="CG390" i="3"/>
  <c r="CH390" i="3"/>
  <c r="CA391" i="3"/>
  <c r="CB391" i="3"/>
  <c r="CC391" i="3"/>
  <c r="CD391" i="3"/>
  <c r="CE391" i="3"/>
  <c r="CF391" i="3"/>
  <c r="CG391" i="3"/>
  <c r="CH391" i="3"/>
  <c r="CA392" i="3"/>
  <c r="CC392" i="3"/>
  <c r="CD392" i="3"/>
  <c r="CE392" i="3"/>
  <c r="CF392" i="3"/>
  <c r="CG392" i="3"/>
  <c r="CH392" i="3"/>
  <c r="CB393" i="3"/>
  <c r="CC393" i="3"/>
  <c r="CD393" i="3"/>
  <c r="CE393" i="3"/>
  <c r="CF393" i="3"/>
  <c r="CG393" i="3"/>
  <c r="CH393" i="3"/>
  <c r="CB394" i="3"/>
  <c r="CC394" i="3"/>
  <c r="CD394" i="3"/>
  <c r="CE394" i="3"/>
  <c r="CF394" i="3"/>
  <c r="CG394" i="3"/>
  <c r="CH394" i="3"/>
  <c r="CB395" i="3"/>
  <c r="CC395" i="3"/>
  <c r="CD395" i="3"/>
  <c r="CE395" i="3"/>
  <c r="CF395" i="3"/>
  <c r="CG395" i="3"/>
  <c r="CH395" i="3"/>
  <c r="CB396" i="3"/>
  <c r="CC396" i="3"/>
  <c r="CD396" i="3"/>
  <c r="CE396" i="3"/>
  <c r="CF396" i="3"/>
  <c r="CG396" i="3"/>
  <c r="CH396" i="3"/>
  <c r="CB397" i="3"/>
  <c r="CD397" i="3"/>
  <c r="CE397" i="3"/>
  <c r="CF397" i="3"/>
  <c r="CG397" i="3"/>
  <c r="CH397" i="3"/>
  <c r="CA398" i="3"/>
  <c r="CB398" i="3"/>
  <c r="CC398" i="3"/>
  <c r="CD398" i="3"/>
  <c r="CE398" i="3"/>
  <c r="CF398" i="3"/>
  <c r="CG398" i="3"/>
  <c r="CH398" i="3"/>
  <c r="CA399" i="3"/>
  <c r="CC399" i="3"/>
  <c r="CD399" i="3"/>
  <c r="CE399" i="3"/>
  <c r="CF399" i="3"/>
  <c r="CG399" i="3"/>
  <c r="CH399" i="3"/>
  <c r="CA400" i="3"/>
  <c r="CB400" i="3"/>
  <c r="CC400" i="3"/>
  <c r="CD400" i="3"/>
  <c r="CE400" i="3"/>
  <c r="CF400" i="3"/>
  <c r="CG400" i="3"/>
  <c r="CH400" i="3"/>
  <c r="CA401" i="3"/>
  <c r="CB401" i="3"/>
  <c r="CD401" i="3"/>
  <c r="CE401" i="3"/>
  <c r="CF401" i="3"/>
  <c r="CG401" i="3"/>
  <c r="CH401" i="3"/>
  <c r="CB402" i="3"/>
  <c r="CC402" i="3"/>
  <c r="CD402" i="3"/>
  <c r="CE402" i="3"/>
  <c r="CF402" i="3"/>
  <c r="CG402" i="3"/>
  <c r="CH402" i="3"/>
  <c r="CA403" i="3"/>
  <c r="CB403" i="3"/>
  <c r="CC403" i="3"/>
  <c r="CE403" i="3"/>
  <c r="CF403" i="3"/>
  <c r="CG403" i="3"/>
  <c r="CH403" i="3"/>
  <c r="CA404" i="3"/>
  <c r="CB404" i="3"/>
  <c r="CC404" i="3"/>
  <c r="CD404" i="3"/>
  <c r="CE404" i="3"/>
  <c r="CF404" i="3"/>
  <c r="CG404" i="3"/>
  <c r="CH404" i="3"/>
  <c r="CE405" i="3"/>
  <c r="CF405" i="3"/>
  <c r="CG405" i="3"/>
  <c r="CH405" i="3"/>
  <c r="CA406" i="3"/>
  <c r="CB406" i="3"/>
  <c r="CC406" i="3"/>
  <c r="CD406" i="3"/>
  <c r="CE406" i="3"/>
  <c r="CF406" i="3"/>
  <c r="CG406" i="3"/>
  <c r="CH406" i="3"/>
  <c r="CA407" i="3"/>
  <c r="CB407" i="3"/>
  <c r="CD407" i="3"/>
  <c r="CE407" i="3"/>
  <c r="CF407" i="3"/>
  <c r="CG407" i="3"/>
  <c r="CH407" i="3"/>
  <c r="CB408" i="3"/>
  <c r="CD408" i="3"/>
  <c r="CE408" i="3"/>
  <c r="CF408" i="3"/>
  <c r="CG408" i="3"/>
  <c r="CH408" i="3"/>
  <c r="CA409" i="3"/>
  <c r="CB409" i="3"/>
  <c r="CC409" i="3"/>
  <c r="CD409" i="3"/>
  <c r="CE409" i="3"/>
  <c r="CF409" i="3"/>
  <c r="CG409" i="3"/>
  <c r="CH409" i="3"/>
  <c r="CA410" i="3"/>
  <c r="CB410" i="3"/>
  <c r="CC410" i="3"/>
  <c r="CD410" i="3"/>
  <c r="CE410" i="3"/>
  <c r="CF410" i="3"/>
  <c r="CG410" i="3"/>
  <c r="CH410" i="3"/>
  <c r="CA411" i="3"/>
  <c r="CC411" i="3"/>
  <c r="CD411" i="3"/>
  <c r="CE411" i="3"/>
  <c r="CG411" i="3"/>
  <c r="CH411" i="3"/>
  <c r="CA412" i="3"/>
  <c r="CB412" i="3"/>
  <c r="CC412" i="3"/>
  <c r="CD412" i="3"/>
  <c r="CE412" i="3"/>
  <c r="CG412" i="3"/>
  <c r="CH412" i="3"/>
  <c r="CA413" i="3"/>
  <c r="CB413" i="3"/>
  <c r="CC413" i="3"/>
  <c r="CD413" i="3"/>
  <c r="CE413" i="3"/>
  <c r="CF413" i="3"/>
  <c r="CG413" i="3"/>
  <c r="CH413" i="3"/>
  <c r="CA414" i="3"/>
  <c r="CB414" i="3"/>
  <c r="CC414" i="3"/>
  <c r="CD414" i="3"/>
  <c r="CE414" i="3"/>
  <c r="CF414" i="3"/>
  <c r="CG414" i="3"/>
  <c r="CH414" i="3"/>
  <c r="CA415" i="3"/>
  <c r="CD415" i="3"/>
  <c r="CF415" i="3"/>
  <c r="CG415" i="3"/>
  <c r="CH415" i="3"/>
  <c r="CB416" i="3"/>
  <c r="CC416" i="3"/>
  <c r="CE416" i="3"/>
  <c r="CF416" i="3"/>
  <c r="CG416" i="3"/>
  <c r="CH416" i="3"/>
  <c r="CA417" i="3"/>
  <c r="CC417" i="3"/>
  <c r="CD417" i="3"/>
  <c r="CE417" i="3"/>
  <c r="CH417" i="3"/>
  <c r="CA418" i="3"/>
  <c r="CB418" i="3"/>
  <c r="CC418" i="3"/>
  <c r="CD418" i="3"/>
  <c r="CE418" i="3"/>
  <c r="CF418" i="3"/>
  <c r="CG418" i="3"/>
  <c r="CH418" i="3"/>
  <c r="CC419" i="3"/>
  <c r="CD419" i="3"/>
  <c r="CE419" i="3"/>
  <c r="CF419" i="3"/>
  <c r="CG419" i="3"/>
  <c r="CH419" i="3"/>
  <c r="CA420" i="3"/>
  <c r="CB420" i="3"/>
  <c r="CC420" i="3"/>
  <c r="CE420" i="3"/>
  <c r="CF420" i="3"/>
  <c r="CG420" i="3"/>
  <c r="CH420" i="3"/>
  <c r="CB421" i="3"/>
  <c r="CC421" i="3"/>
  <c r="CD421" i="3"/>
  <c r="CE421" i="3"/>
  <c r="CF421" i="3"/>
  <c r="CG421" i="3"/>
  <c r="CH421" i="3"/>
  <c r="CB422" i="3"/>
  <c r="CC422" i="3"/>
  <c r="CD422" i="3"/>
  <c r="CE422" i="3"/>
  <c r="CF422" i="3"/>
  <c r="CG422" i="3"/>
  <c r="CH422" i="3"/>
  <c r="CA423" i="3"/>
  <c r="CB423" i="3"/>
  <c r="CC423" i="3"/>
  <c r="CD423" i="3"/>
  <c r="CE423" i="3"/>
  <c r="CF423" i="3"/>
  <c r="CG423" i="3"/>
  <c r="CH423" i="3"/>
  <c r="CB424" i="3"/>
  <c r="CC424" i="3"/>
  <c r="CD424" i="3"/>
  <c r="CE424" i="3"/>
  <c r="CF424" i="3"/>
  <c r="CG424" i="3"/>
  <c r="CH424" i="3"/>
  <c r="CA425" i="3"/>
  <c r="CB425" i="3"/>
  <c r="CC425" i="3"/>
  <c r="CD425" i="3"/>
  <c r="CE425" i="3"/>
  <c r="CF425" i="3"/>
  <c r="CG425" i="3"/>
  <c r="CH425" i="3"/>
  <c r="CA426" i="3"/>
  <c r="CB426" i="3"/>
  <c r="CC426" i="3"/>
  <c r="CD426" i="3"/>
  <c r="CE426" i="3"/>
  <c r="CF426" i="3"/>
  <c r="CG426" i="3"/>
  <c r="CH426" i="3"/>
  <c r="CA427" i="3"/>
  <c r="CB427" i="3"/>
  <c r="CD427" i="3"/>
  <c r="CE427" i="3"/>
  <c r="CF427" i="3"/>
  <c r="CG427" i="3"/>
  <c r="CH427" i="3"/>
  <c r="CA428" i="3"/>
  <c r="CB428" i="3"/>
  <c r="CC428" i="3"/>
  <c r="CD428" i="3"/>
  <c r="CE428" i="3"/>
  <c r="CF428" i="3"/>
  <c r="CG428" i="3"/>
  <c r="CH428" i="3"/>
  <c r="CA429" i="3"/>
  <c r="CB429" i="3"/>
  <c r="CC429" i="3"/>
  <c r="CD429" i="3"/>
  <c r="CE429" i="3"/>
  <c r="CF429" i="3"/>
  <c r="CG429" i="3"/>
  <c r="CH429" i="3"/>
  <c r="CA430" i="3"/>
  <c r="CB430" i="3"/>
  <c r="CC430" i="3"/>
  <c r="CD430" i="3"/>
  <c r="CE430" i="3"/>
  <c r="CF430" i="3"/>
  <c r="CG430" i="3"/>
  <c r="CH430" i="3"/>
  <c r="CA431" i="3"/>
  <c r="CB431" i="3"/>
  <c r="CC431" i="3"/>
  <c r="CD431" i="3"/>
  <c r="CE431" i="3"/>
  <c r="CF431" i="3"/>
  <c r="CG431" i="3"/>
  <c r="CH431" i="3"/>
  <c r="CA432" i="3"/>
  <c r="CB432" i="3"/>
  <c r="CC432" i="3"/>
  <c r="CD432" i="3"/>
  <c r="CE432" i="3"/>
  <c r="CF432" i="3"/>
  <c r="CG432" i="3"/>
  <c r="CH432" i="3"/>
  <c r="CA433" i="3"/>
  <c r="CC433" i="3"/>
  <c r="CD433" i="3"/>
  <c r="CE433" i="3"/>
  <c r="CF433" i="3"/>
  <c r="CG433" i="3"/>
  <c r="CH433" i="3"/>
  <c r="CA434" i="3"/>
  <c r="CC434" i="3"/>
  <c r="CD434" i="3"/>
  <c r="CE434" i="3"/>
  <c r="CF434" i="3"/>
  <c r="CG434" i="3"/>
  <c r="CH434" i="3"/>
  <c r="CA435" i="3"/>
  <c r="CB435" i="3"/>
  <c r="CC435" i="3"/>
  <c r="CD435" i="3"/>
  <c r="CE435" i="3"/>
  <c r="CF435" i="3"/>
  <c r="CG435" i="3"/>
  <c r="CH435" i="3"/>
  <c r="CA436" i="3"/>
  <c r="CC436" i="3"/>
  <c r="CD436" i="3"/>
  <c r="CE436" i="3"/>
  <c r="CF436" i="3"/>
  <c r="CG436" i="3"/>
  <c r="CH436" i="3"/>
  <c r="CA437" i="3"/>
  <c r="CB437" i="3"/>
  <c r="CC437" i="3"/>
  <c r="CD437" i="3"/>
  <c r="CE437" i="3"/>
  <c r="CF437" i="3"/>
  <c r="CG437" i="3"/>
  <c r="CH437" i="3"/>
  <c r="CA438" i="3"/>
  <c r="CB438" i="3"/>
  <c r="CC438" i="3"/>
  <c r="CD438" i="3"/>
  <c r="CF438" i="3"/>
  <c r="CG438" i="3"/>
  <c r="CH438" i="3"/>
  <c r="CB439" i="3"/>
  <c r="CC439" i="3"/>
  <c r="CD439" i="3"/>
  <c r="CE439" i="3"/>
  <c r="CF439" i="3"/>
  <c r="CG439" i="3"/>
  <c r="CH439" i="3"/>
  <c r="CB440" i="3"/>
  <c r="CC440" i="3"/>
  <c r="CD440" i="3"/>
  <c r="CE440" i="3"/>
  <c r="CF440" i="3"/>
  <c r="CG440" i="3"/>
  <c r="CH440" i="3"/>
  <c r="CA441" i="3"/>
  <c r="CC441" i="3"/>
  <c r="CD441" i="3"/>
  <c r="CE441" i="3"/>
  <c r="CF441" i="3"/>
  <c r="CG441" i="3"/>
  <c r="CH441" i="3"/>
  <c r="CB442" i="3"/>
  <c r="CC442" i="3"/>
  <c r="CD442" i="3"/>
  <c r="CE442" i="3"/>
  <c r="CF442" i="3"/>
  <c r="CG442" i="3"/>
  <c r="CH442" i="3"/>
  <c r="CB443" i="3"/>
  <c r="CD443" i="3"/>
  <c r="CE443" i="3"/>
  <c r="CF443" i="3"/>
  <c r="CG443" i="3"/>
  <c r="CH443" i="3"/>
  <c r="CA444" i="3"/>
  <c r="CB444" i="3"/>
  <c r="CC444" i="3"/>
  <c r="CE444" i="3"/>
  <c r="CF444" i="3"/>
  <c r="CG444" i="3"/>
  <c r="CH444" i="3"/>
  <c r="CA445" i="3"/>
  <c r="CB445" i="3"/>
  <c r="CC445" i="3"/>
  <c r="CD445" i="3"/>
  <c r="CF445" i="3"/>
  <c r="CG445" i="3"/>
  <c r="CH445" i="3"/>
  <c r="CB446" i="3"/>
  <c r="CC446" i="3"/>
  <c r="CD446" i="3"/>
  <c r="CE446" i="3"/>
  <c r="CF446" i="3"/>
  <c r="CG446" i="3"/>
  <c r="CH446" i="3"/>
  <c r="CA447" i="3"/>
  <c r="CB447" i="3"/>
  <c r="CC447" i="3"/>
  <c r="CD447" i="3"/>
  <c r="CE447" i="3"/>
  <c r="CF447" i="3"/>
  <c r="CG447" i="3"/>
  <c r="CH447" i="3"/>
  <c r="CA448" i="3"/>
  <c r="CC448" i="3"/>
  <c r="CD448" i="3"/>
  <c r="CE448" i="3"/>
  <c r="CF448" i="3"/>
  <c r="CG448" i="3"/>
  <c r="CH448" i="3"/>
  <c r="CA449" i="3"/>
  <c r="CB449" i="3"/>
  <c r="CD449" i="3"/>
  <c r="CE449" i="3"/>
  <c r="CG449" i="3"/>
  <c r="CH449" i="3"/>
  <c r="CA450" i="3"/>
  <c r="CB450" i="3"/>
  <c r="CC450" i="3"/>
  <c r="CD450" i="3"/>
  <c r="CE450" i="3"/>
  <c r="CF450" i="3"/>
  <c r="CG450" i="3"/>
  <c r="CH450" i="3"/>
  <c r="CA451" i="3"/>
  <c r="CB451" i="3"/>
  <c r="CC451" i="3"/>
  <c r="CD451" i="3"/>
  <c r="CE451" i="3"/>
  <c r="CF451" i="3"/>
  <c r="CG451" i="3"/>
  <c r="CH451" i="3"/>
  <c r="CA452" i="3"/>
  <c r="CB452" i="3"/>
  <c r="CD452" i="3"/>
  <c r="CE452" i="3"/>
  <c r="CF452" i="3"/>
  <c r="CG452" i="3"/>
  <c r="CH452" i="3"/>
  <c r="CA453" i="3"/>
  <c r="CB453" i="3"/>
  <c r="CC453" i="3"/>
  <c r="CD453" i="3"/>
  <c r="CE453" i="3"/>
  <c r="CF453" i="3"/>
  <c r="CG453" i="3"/>
  <c r="CH453" i="3"/>
  <c r="CA454" i="3"/>
  <c r="CC454" i="3"/>
  <c r="CD454" i="3"/>
  <c r="CE454" i="3"/>
  <c r="CF454" i="3"/>
  <c r="CG454" i="3"/>
  <c r="CH454" i="3"/>
  <c r="CA455" i="3"/>
  <c r="CC455" i="3"/>
  <c r="CD455" i="3"/>
  <c r="CE455" i="3"/>
  <c r="CF455" i="3"/>
  <c r="CG455" i="3"/>
  <c r="CH455" i="3"/>
  <c r="CB456" i="3"/>
  <c r="CC456" i="3"/>
  <c r="CD456" i="3"/>
  <c r="CE456" i="3"/>
  <c r="CF456" i="3"/>
  <c r="CG456" i="3"/>
  <c r="CH456" i="3"/>
  <c r="CA457" i="3"/>
  <c r="CB457" i="3"/>
  <c r="CC457" i="3"/>
  <c r="CD457" i="3"/>
  <c r="CE457" i="3"/>
  <c r="CF457" i="3"/>
  <c r="CG457" i="3"/>
  <c r="CH457" i="3"/>
  <c r="CA458" i="3"/>
  <c r="CD458" i="3"/>
  <c r="CE458" i="3"/>
  <c r="CF458" i="3"/>
  <c r="CG458" i="3"/>
  <c r="CH458" i="3"/>
  <c r="CA459" i="3"/>
  <c r="CB459" i="3"/>
  <c r="CC459" i="3"/>
  <c r="CD459" i="3"/>
  <c r="CE459" i="3"/>
  <c r="CF459" i="3"/>
  <c r="CG459" i="3"/>
  <c r="CH459" i="3"/>
  <c r="CA460" i="3"/>
  <c r="CB460" i="3"/>
  <c r="CC460" i="3"/>
  <c r="CD460" i="3"/>
  <c r="CE460" i="3"/>
  <c r="CF460" i="3"/>
  <c r="CG460" i="3"/>
  <c r="CH460" i="3"/>
  <c r="CA461" i="3"/>
  <c r="CB461" i="3"/>
  <c r="CC461" i="3"/>
  <c r="CD461" i="3"/>
  <c r="CE461" i="3"/>
  <c r="CF461" i="3"/>
  <c r="CG461" i="3"/>
  <c r="CH461" i="3"/>
  <c r="CA462" i="3"/>
  <c r="CB462" i="3"/>
  <c r="CD462" i="3"/>
  <c r="CE462" i="3"/>
  <c r="CF462" i="3"/>
  <c r="CG462" i="3"/>
  <c r="CH462" i="3"/>
  <c r="CC463" i="3"/>
  <c r="CD463" i="3"/>
  <c r="CE463" i="3"/>
  <c r="CF463" i="3"/>
  <c r="CG463" i="3"/>
  <c r="CH463" i="3"/>
  <c r="CB464" i="3"/>
  <c r="CC464" i="3"/>
  <c r="CD464" i="3"/>
  <c r="CE464" i="3"/>
  <c r="CF464" i="3"/>
  <c r="CG464" i="3"/>
  <c r="CH464" i="3"/>
  <c r="CB465" i="3"/>
  <c r="CC465" i="3"/>
  <c r="CD465" i="3"/>
  <c r="CE465" i="3"/>
  <c r="CF465" i="3"/>
  <c r="CG465" i="3"/>
  <c r="CH465" i="3"/>
  <c r="CB466" i="3"/>
  <c r="CC466" i="3"/>
  <c r="CD466" i="3"/>
  <c r="CE466" i="3"/>
  <c r="CF466" i="3"/>
  <c r="CG466" i="3"/>
  <c r="CH466" i="3"/>
  <c r="CB467" i="3"/>
  <c r="CC467" i="3"/>
  <c r="CD467" i="3"/>
  <c r="CE467" i="3"/>
  <c r="CF467" i="3"/>
  <c r="CG467" i="3"/>
  <c r="CH467" i="3"/>
  <c r="CA468" i="3"/>
  <c r="CB468" i="3"/>
  <c r="CD468" i="3"/>
  <c r="CE468" i="3"/>
  <c r="CF468" i="3"/>
  <c r="CG468" i="3"/>
  <c r="CH468" i="3"/>
  <c r="CA469" i="3"/>
  <c r="CB469" i="3"/>
  <c r="CC469" i="3"/>
  <c r="CD469" i="3"/>
  <c r="CE469" i="3"/>
  <c r="CF469" i="3"/>
  <c r="CG469" i="3"/>
  <c r="CH469" i="3"/>
  <c r="CA470" i="3"/>
  <c r="CB470" i="3"/>
  <c r="CC470" i="3"/>
  <c r="CD470" i="3"/>
  <c r="CE470" i="3"/>
  <c r="CF470" i="3"/>
  <c r="CG470" i="3"/>
  <c r="CH470" i="3"/>
  <c r="CA471" i="3"/>
  <c r="CB471" i="3"/>
  <c r="CC471" i="3"/>
  <c r="CD471" i="3"/>
  <c r="CE471" i="3"/>
  <c r="CF471" i="3"/>
  <c r="CG471" i="3"/>
  <c r="CH471" i="3"/>
  <c r="CA472" i="3"/>
  <c r="CD472" i="3"/>
  <c r="CE472" i="3"/>
  <c r="CF472" i="3"/>
  <c r="CG472" i="3"/>
  <c r="CH472" i="3"/>
  <c r="CA473" i="3"/>
  <c r="CD473" i="3"/>
  <c r="CE473" i="3"/>
  <c r="CF473" i="3"/>
  <c r="CG473" i="3"/>
  <c r="CH473" i="3"/>
  <c r="CA474" i="3"/>
  <c r="CB474" i="3"/>
  <c r="CC474" i="3"/>
  <c r="CD474" i="3"/>
  <c r="CE474" i="3"/>
  <c r="CF474" i="3"/>
  <c r="CG474" i="3"/>
  <c r="CH474" i="3"/>
  <c r="CA475" i="3"/>
  <c r="CD475" i="3"/>
  <c r="CE475" i="3"/>
  <c r="CF475" i="3"/>
  <c r="CG475" i="3"/>
  <c r="CH475" i="3"/>
  <c r="CA476" i="3"/>
  <c r="CB476" i="3"/>
  <c r="CC476" i="3"/>
  <c r="CE476" i="3"/>
  <c r="CF476" i="3"/>
  <c r="CG476" i="3"/>
  <c r="CH476" i="3"/>
  <c r="CA477" i="3"/>
  <c r="CB477" i="3"/>
  <c r="CC477" i="3"/>
  <c r="CD477" i="3"/>
  <c r="CE477" i="3"/>
  <c r="CF477" i="3"/>
  <c r="CG477" i="3"/>
  <c r="CH477" i="3"/>
  <c r="CD478" i="3"/>
  <c r="CE478" i="3"/>
  <c r="CF478" i="3"/>
  <c r="CG478" i="3"/>
  <c r="CH478" i="3"/>
  <c r="CA479" i="3"/>
  <c r="CB479" i="3"/>
  <c r="CC479" i="3"/>
  <c r="CD479" i="3"/>
  <c r="CE479" i="3"/>
  <c r="CG479" i="3"/>
  <c r="CH479" i="3"/>
  <c r="CC480" i="3"/>
  <c r="CD480" i="3"/>
  <c r="CE480" i="3"/>
  <c r="CF480" i="3"/>
  <c r="CG480" i="3"/>
  <c r="CH480" i="3"/>
  <c r="CA481" i="3"/>
  <c r="CB481" i="3"/>
  <c r="CC481" i="3"/>
  <c r="CD481" i="3"/>
  <c r="CE481" i="3"/>
  <c r="CF481" i="3"/>
  <c r="CG481" i="3"/>
  <c r="CH481" i="3"/>
  <c r="CA482" i="3"/>
  <c r="CB482" i="3"/>
  <c r="CC482" i="3"/>
  <c r="CD482" i="3"/>
  <c r="CE482" i="3"/>
  <c r="CF482" i="3"/>
  <c r="CG482" i="3"/>
  <c r="CH482" i="3"/>
  <c r="CC483" i="3"/>
  <c r="CD483" i="3"/>
  <c r="CE483" i="3"/>
  <c r="CF483" i="3"/>
  <c r="CG483" i="3"/>
  <c r="CH483" i="3"/>
  <c r="CA484" i="3"/>
  <c r="CB484" i="3"/>
  <c r="CC484" i="3"/>
  <c r="CE484" i="3"/>
  <c r="CF484" i="3"/>
  <c r="CG484" i="3"/>
  <c r="CH484" i="3"/>
  <c r="CA485" i="3"/>
  <c r="CB485" i="3"/>
  <c r="CC485" i="3"/>
  <c r="CD485" i="3"/>
  <c r="CE485" i="3"/>
  <c r="CF485" i="3"/>
  <c r="CG485" i="3"/>
  <c r="CH485" i="3"/>
  <c r="CA486" i="3"/>
  <c r="CC486" i="3"/>
  <c r="CD486" i="3"/>
  <c r="CE486" i="3"/>
  <c r="CF486" i="3"/>
  <c r="CG486" i="3"/>
  <c r="CH486" i="3"/>
  <c r="CA487" i="3"/>
  <c r="CB487" i="3"/>
  <c r="CC487" i="3"/>
  <c r="CE487" i="3"/>
  <c r="CF487" i="3"/>
  <c r="CG487" i="3"/>
  <c r="CH487" i="3"/>
  <c r="CA488" i="3"/>
  <c r="CB488" i="3"/>
  <c r="CD488" i="3"/>
  <c r="CE488" i="3"/>
  <c r="CF488" i="3"/>
  <c r="CG488" i="3"/>
  <c r="CH488" i="3"/>
  <c r="CA489" i="3"/>
  <c r="CB489" i="3"/>
  <c r="CC489" i="3"/>
  <c r="CD489" i="3"/>
  <c r="CE489" i="3"/>
  <c r="CF489" i="3"/>
  <c r="CG489" i="3"/>
  <c r="CH489" i="3"/>
  <c r="CC490" i="3"/>
  <c r="CD490" i="3"/>
  <c r="CE490" i="3"/>
  <c r="CF490" i="3"/>
  <c r="CG490" i="3"/>
  <c r="CH490" i="3"/>
  <c r="CA491" i="3"/>
  <c r="CB491" i="3"/>
  <c r="CC491" i="3"/>
  <c r="CD491" i="3"/>
  <c r="CE491" i="3"/>
  <c r="CF491" i="3"/>
  <c r="CG491" i="3"/>
  <c r="CH491" i="3"/>
  <c r="CA492" i="3"/>
  <c r="CB492" i="3"/>
  <c r="CC492" i="3"/>
  <c r="CD492" i="3"/>
  <c r="CE492" i="3"/>
  <c r="CG492" i="3"/>
  <c r="CH492" i="3"/>
  <c r="CA493" i="3"/>
  <c r="CD493" i="3"/>
  <c r="CE493" i="3"/>
  <c r="CF493" i="3"/>
  <c r="CG493" i="3"/>
  <c r="CH493" i="3"/>
  <c r="CC494" i="3"/>
  <c r="CD494" i="3"/>
  <c r="CE494" i="3"/>
  <c r="CF494" i="3"/>
  <c r="CG494" i="3"/>
  <c r="CH494" i="3"/>
  <c r="CB495" i="3"/>
  <c r="CC495" i="3"/>
  <c r="CD495" i="3"/>
  <c r="CE495" i="3"/>
  <c r="CF495" i="3"/>
  <c r="CG495" i="3"/>
  <c r="CH495" i="3"/>
  <c r="CA496" i="3"/>
  <c r="CB496" i="3"/>
  <c r="CC496" i="3"/>
  <c r="CD496" i="3"/>
  <c r="CE496" i="3"/>
  <c r="CF496" i="3"/>
  <c r="CG496" i="3"/>
  <c r="CH496" i="3"/>
  <c r="CA497" i="3"/>
  <c r="CB497" i="3"/>
  <c r="CC497" i="3"/>
  <c r="CD497" i="3"/>
  <c r="CF497" i="3"/>
  <c r="CG497" i="3"/>
  <c r="CH497" i="3"/>
  <c r="CA498" i="3"/>
  <c r="CB498" i="3"/>
  <c r="CD498" i="3"/>
  <c r="CE498" i="3"/>
  <c r="CF498" i="3"/>
  <c r="CG498" i="3"/>
  <c r="CH498" i="3"/>
  <c r="CA499" i="3"/>
  <c r="CB499" i="3"/>
  <c r="CC499" i="3"/>
  <c r="CD499" i="3"/>
  <c r="CE499" i="3"/>
  <c r="CF499" i="3"/>
  <c r="CG499" i="3"/>
  <c r="CH499" i="3"/>
  <c r="CA500" i="3"/>
  <c r="CB500" i="3"/>
  <c r="CC500" i="3"/>
  <c r="CD500" i="3"/>
  <c r="CE500" i="3"/>
  <c r="CF500" i="3"/>
  <c r="CG500" i="3"/>
  <c r="CH500" i="3"/>
  <c r="CB501" i="3"/>
  <c r="CC501" i="3"/>
  <c r="CD501" i="3"/>
  <c r="CE501" i="3"/>
  <c r="CF501" i="3"/>
  <c r="CG501" i="3"/>
  <c r="CH501" i="3"/>
  <c r="CA502" i="3"/>
  <c r="CB502" i="3"/>
  <c r="CC502" i="3"/>
  <c r="CD502" i="3"/>
  <c r="CE502" i="3"/>
  <c r="CF502" i="3"/>
  <c r="CG502" i="3"/>
  <c r="CH502" i="3"/>
  <c r="CA503" i="3"/>
  <c r="CB503" i="3"/>
  <c r="CC503" i="3"/>
  <c r="CD503" i="3"/>
  <c r="CE503" i="3"/>
  <c r="CF503" i="3"/>
  <c r="CG503" i="3"/>
  <c r="CH503" i="3"/>
  <c r="CA504" i="3"/>
  <c r="CB504" i="3"/>
  <c r="CC504" i="3"/>
  <c r="CD504" i="3"/>
  <c r="CE504" i="3"/>
  <c r="CF504" i="3"/>
  <c r="CG504" i="3"/>
  <c r="CH504" i="3"/>
  <c r="CA505" i="3"/>
  <c r="CB505" i="3"/>
  <c r="CC505" i="3"/>
  <c r="CD505" i="3"/>
  <c r="CE505" i="3"/>
  <c r="CF505" i="3"/>
  <c r="CG505" i="3"/>
  <c r="CH505" i="3"/>
  <c r="CB506" i="3"/>
  <c r="CC506" i="3"/>
  <c r="CD506" i="3"/>
  <c r="CE506" i="3"/>
  <c r="CF506" i="3"/>
  <c r="CG506" i="3"/>
  <c r="CH506" i="3"/>
  <c r="CA507" i="3"/>
  <c r="CC507" i="3"/>
  <c r="CD507" i="3"/>
  <c r="CE507" i="3"/>
  <c r="CF507" i="3"/>
  <c r="CG507" i="3"/>
  <c r="CH507" i="3"/>
  <c r="CB508" i="3"/>
  <c r="CC508" i="3"/>
  <c r="CD508" i="3"/>
  <c r="CE508" i="3"/>
  <c r="CF508" i="3"/>
  <c r="CG508" i="3"/>
  <c r="CH508" i="3"/>
  <c r="CC509" i="3"/>
  <c r="CD509" i="3"/>
  <c r="CE509" i="3"/>
  <c r="CF509" i="3"/>
  <c r="CG509" i="3"/>
  <c r="CH509" i="3"/>
  <c r="CA510" i="3"/>
  <c r="CB510" i="3"/>
  <c r="CC510" i="3"/>
  <c r="CD510" i="3"/>
  <c r="CE510" i="3"/>
  <c r="CF510" i="3"/>
  <c r="CG510" i="3"/>
  <c r="CH510" i="3"/>
  <c r="CB511" i="3"/>
  <c r="CC511" i="3"/>
  <c r="CD511" i="3"/>
  <c r="CF511" i="3"/>
  <c r="CG511" i="3"/>
  <c r="CH511" i="3"/>
  <c r="CA512" i="3"/>
  <c r="CC512" i="3"/>
  <c r="CD512" i="3"/>
  <c r="CE512" i="3"/>
  <c r="CF512" i="3"/>
  <c r="CG512" i="3"/>
  <c r="CH512" i="3"/>
  <c r="CA513" i="3"/>
  <c r="CB513" i="3"/>
  <c r="CC513" i="3"/>
  <c r="CD513" i="3"/>
  <c r="CE513" i="3"/>
  <c r="CF513" i="3"/>
  <c r="CG513" i="3"/>
  <c r="CH513" i="3"/>
  <c r="CA514" i="3"/>
  <c r="CB514" i="3"/>
  <c r="CC514" i="3"/>
  <c r="CF514" i="3"/>
  <c r="CG514" i="3"/>
  <c r="CH514" i="3"/>
  <c r="CA515" i="3"/>
  <c r="CC515" i="3"/>
  <c r="CD515" i="3"/>
  <c r="CE515" i="3"/>
  <c r="CF515" i="3"/>
  <c r="CG515" i="3"/>
  <c r="CH515" i="3"/>
  <c r="CA516" i="3"/>
  <c r="CE516" i="3"/>
  <c r="CG516" i="3"/>
  <c r="CH516" i="3"/>
  <c r="CA517" i="3"/>
  <c r="CB517" i="3"/>
  <c r="CC517" i="3"/>
  <c r="CD517" i="3"/>
  <c r="CE517" i="3"/>
  <c r="CF517" i="3"/>
  <c r="CG517" i="3"/>
  <c r="CH517" i="3"/>
  <c r="CA518" i="3"/>
  <c r="CB518" i="3"/>
  <c r="CC518" i="3"/>
  <c r="CD518" i="3"/>
  <c r="CE518" i="3"/>
  <c r="CF518" i="3"/>
  <c r="CG518" i="3"/>
  <c r="CH518" i="3"/>
  <c r="CA519" i="3"/>
  <c r="CB519" i="3"/>
  <c r="CC519" i="3"/>
  <c r="CD519" i="3"/>
  <c r="CE519" i="3"/>
  <c r="CF519" i="3"/>
  <c r="CG519" i="3"/>
  <c r="CH519" i="3"/>
  <c r="CB520" i="3"/>
  <c r="CC520" i="3"/>
  <c r="CE520" i="3"/>
  <c r="CF520" i="3"/>
  <c r="CG520" i="3"/>
  <c r="CH520" i="3"/>
  <c r="CA521" i="3"/>
  <c r="CB521" i="3"/>
  <c r="CC521" i="3"/>
  <c r="CD521" i="3"/>
  <c r="CE521" i="3"/>
  <c r="CF521" i="3"/>
  <c r="CG521" i="3"/>
  <c r="CH521" i="3"/>
  <c r="CA522" i="3"/>
  <c r="CB522" i="3"/>
  <c r="CC522" i="3"/>
  <c r="CD522" i="3"/>
  <c r="CE522" i="3"/>
  <c r="CF522" i="3"/>
  <c r="CG522" i="3"/>
  <c r="CH522" i="3"/>
  <c r="CA523" i="3"/>
  <c r="CB523" i="3"/>
  <c r="CC523" i="3"/>
  <c r="CD523" i="3"/>
  <c r="CE523" i="3"/>
  <c r="CF523" i="3"/>
  <c r="CG523" i="3"/>
  <c r="CH523" i="3"/>
  <c r="CA524" i="3"/>
  <c r="CB524" i="3"/>
  <c r="CC524" i="3"/>
  <c r="CE524" i="3"/>
  <c r="CF524" i="3"/>
  <c r="CG524" i="3"/>
  <c r="CH524" i="3"/>
  <c r="CA525" i="3"/>
  <c r="CB525" i="3"/>
  <c r="CC525" i="3"/>
  <c r="CD525" i="3"/>
  <c r="CE525" i="3"/>
  <c r="CF525" i="3"/>
  <c r="CG525" i="3"/>
  <c r="CH525" i="3"/>
  <c r="CA526" i="3"/>
  <c r="CB526" i="3"/>
  <c r="CC526" i="3"/>
  <c r="CD526" i="3"/>
  <c r="CE526" i="3"/>
  <c r="CF526" i="3"/>
  <c r="CG526" i="3"/>
  <c r="CH526" i="3"/>
  <c r="CA527" i="3"/>
  <c r="CB527" i="3"/>
  <c r="CC527" i="3"/>
  <c r="CD527" i="3"/>
  <c r="CE527" i="3"/>
  <c r="CF527" i="3"/>
  <c r="CG527" i="3"/>
  <c r="CH527" i="3"/>
  <c r="CA528" i="3"/>
  <c r="CB528" i="3"/>
  <c r="CC528" i="3"/>
  <c r="CD528" i="3"/>
  <c r="CE528" i="3"/>
  <c r="CF528" i="3"/>
  <c r="CG528" i="3"/>
  <c r="CH528" i="3"/>
  <c r="CA529" i="3"/>
  <c r="CB529" i="3"/>
  <c r="CC529" i="3"/>
  <c r="CD529" i="3"/>
  <c r="CF529" i="3"/>
  <c r="CG529" i="3"/>
  <c r="CH529" i="3"/>
  <c r="CA530" i="3"/>
  <c r="CC530" i="3"/>
  <c r="CD530" i="3"/>
  <c r="CE530" i="3"/>
  <c r="CF530" i="3"/>
  <c r="CG530" i="3"/>
  <c r="CH530" i="3"/>
  <c r="CA531" i="3"/>
  <c r="CB531" i="3"/>
  <c r="CC531" i="3"/>
  <c r="CD531" i="3"/>
  <c r="CE531" i="3"/>
  <c r="CF531" i="3"/>
  <c r="CG531" i="3"/>
  <c r="CH531" i="3"/>
  <c r="CA532" i="3"/>
  <c r="CB532" i="3"/>
  <c r="CC532" i="3"/>
  <c r="CD532" i="3"/>
  <c r="CE532" i="3"/>
  <c r="CF532" i="3"/>
  <c r="CG532" i="3"/>
  <c r="CH532" i="3"/>
  <c r="CA533" i="3"/>
  <c r="CB533" i="3"/>
  <c r="CC533" i="3"/>
  <c r="CD533" i="3"/>
  <c r="CE533" i="3"/>
  <c r="CF533" i="3"/>
  <c r="CG533" i="3"/>
  <c r="CH533" i="3"/>
  <c r="CA534" i="3"/>
  <c r="CB534" i="3"/>
  <c r="CC534" i="3"/>
  <c r="CD534" i="3"/>
  <c r="CE534" i="3"/>
  <c r="CF534" i="3"/>
  <c r="CG534" i="3"/>
  <c r="CH534" i="3"/>
  <c r="CA535" i="3"/>
  <c r="CC535" i="3"/>
  <c r="CD535" i="3"/>
  <c r="CE535" i="3"/>
  <c r="CF535" i="3"/>
  <c r="CG535" i="3"/>
  <c r="CH535" i="3"/>
  <c r="CA536" i="3"/>
  <c r="CC536" i="3"/>
  <c r="CD536" i="3"/>
  <c r="CE536" i="3"/>
  <c r="CF536" i="3"/>
  <c r="CG536" i="3"/>
  <c r="CH536" i="3"/>
  <c r="CA537" i="3"/>
  <c r="CB537" i="3"/>
  <c r="CC537" i="3"/>
  <c r="CD537" i="3"/>
  <c r="CE537" i="3"/>
  <c r="CF537" i="3"/>
  <c r="CG537" i="3"/>
  <c r="CH537" i="3"/>
  <c r="CA538" i="3"/>
  <c r="CB538" i="3"/>
  <c r="CC538" i="3"/>
  <c r="CD538" i="3"/>
  <c r="CE538" i="3"/>
  <c r="CF538" i="3"/>
  <c r="CG538" i="3"/>
  <c r="CH538" i="3"/>
  <c r="CA539" i="3"/>
  <c r="CB539" i="3"/>
  <c r="CC539" i="3"/>
  <c r="CD539" i="3"/>
  <c r="CE539" i="3"/>
  <c r="CF539" i="3"/>
  <c r="CG539" i="3"/>
  <c r="CH539" i="3"/>
  <c r="CA540" i="3"/>
  <c r="CB540" i="3"/>
  <c r="CC540" i="3"/>
  <c r="CD540" i="3"/>
  <c r="CE540" i="3"/>
  <c r="CF540" i="3"/>
  <c r="CG540" i="3"/>
  <c r="CH540" i="3"/>
  <c r="CB541" i="3"/>
  <c r="CC541" i="3"/>
  <c r="CD541" i="3"/>
  <c r="CE541" i="3"/>
  <c r="CH541" i="3"/>
  <c r="CA542" i="3"/>
  <c r="CB542" i="3"/>
  <c r="CC542" i="3"/>
  <c r="CD542" i="3"/>
  <c r="CE542" i="3"/>
  <c r="CF542" i="3"/>
  <c r="CG542" i="3"/>
  <c r="CH542" i="3"/>
  <c r="CB543" i="3"/>
  <c r="CC543" i="3"/>
  <c r="CD543" i="3"/>
  <c r="CE543" i="3"/>
  <c r="CF543" i="3"/>
  <c r="CG543" i="3"/>
  <c r="CH543" i="3"/>
  <c r="CA544" i="3"/>
  <c r="CB544" i="3"/>
  <c r="CC544" i="3"/>
  <c r="CD544" i="3"/>
  <c r="CE544" i="3"/>
  <c r="CF544" i="3"/>
  <c r="CG544" i="3"/>
  <c r="CH544" i="3"/>
  <c r="CB545" i="3"/>
  <c r="CC545" i="3"/>
  <c r="CD545" i="3"/>
  <c r="CE545" i="3"/>
  <c r="CF545" i="3"/>
  <c r="CG545" i="3"/>
  <c r="CH545" i="3"/>
  <c r="CB546" i="3"/>
  <c r="CC546" i="3"/>
  <c r="CD546" i="3"/>
  <c r="CE546" i="3"/>
  <c r="CF546" i="3"/>
  <c r="CG546" i="3"/>
  <c r="CH546" i="3"/>
  <c r="CA547" i="3"/>
  <c r="CB547" i="3"/>
  <c r="CC547" i="3"/>
  <c r="CE547" i="3"/>
  <c r="CF547" i="3"/>
  <c r="CG547" i="3"/>
  <c r="CH547" i="3"/>
  <c r="CB548" i="3"/>
  <c r="CC548" i="3"/>
  <c r="CD548" i="3"/>
  <c r="CE548" i="3"/>
  <c r="CF548" i="3"/>
  <c r="CG548" i="3"/>
  <c r="CH548" i="3"/>
  <c r="CA549" i="3"/>
  <c r="CB549" i="3"/>
  <c r="CC549" i="3"/>
  <c r="CD549" i="3"/>
  <c r="CE549" i="3"/>
  <c r="CF549" i="3"/>
  <c r="CG549" i="3"/>
  <c r="CH549" i="3"/>
  <c r="CA550" i="3"/>
  <c r="CB550" i="3"/>
  <c r="CC550" i="3"/>
  <c r="CE550" i="3"/>
  <c r="CF550" i="3"/>
  <c r="CG550" i="3"/>
  <c r="CH550" i="3"/>
  <c r="CA551" i="3"/>
  <c r="CB551" i="3"/>
  <c r="CC551" i="3"/>
  <c r="CD551" i="3"/>
  <c r="CE551" i="3"/>
  <c r="CF551" i="3"/>
  <c r="CG551" i="3"/>
  <c r="CH551" i="3"/>
  <c r="CA552" i="3"/>
  <c r="CB552" i="3"/>
  <c r="CC552" i="3"/>
  <c r="CD552" i="3"/>
  <c r="CE552" i="3"/>
  <c r="CF552" i="3"/>
  <c r="CG552" i="3"/>
  <c r="CH552" i="3"/>
  <c r="CA553" i="3"/>
  <c r="CB553" i="3"/>
  <c r="CD553" i="3"/>
  <c r="CE553" i="3"/>
  <c r="CF553" i="3"/>
  <c r="CG553" i="3"/>
  <c r="CH553" i="3"/>
  <c r="CA554" i="3"/>
  <c r="CB554" i="3"/>
  <c r="CC554" i="3"/>
  <c r="CD554" i="3"/>
  <c r="CE554" i="3"/>
  <c r="CF554" i="3"/>
  <c r="CG554" i="3"/>
  <c r="CH554" i="3"/>
  <c r="CA555" i="3"/>
  <c r="CB555" i="3"/>
  <c r="CC555" i="3"/>
  <c r="CD555" i="3"/>
  <c r="CE555" i="3"/>
  <c r="CF555" i="3"/>
  <c r="CG555" i="3"/>
  <c r="CH555" i="3"/>
  <c r="CB556" i="3"/>
  <c r="CC556" i="3"/>
  <c r="CD556" i="3"/>
  <c r="CE556" i="3"/>
  <c r="CF556" i="3"/>
  <c r="CG556" i="3"/>
  <c r="CH556" i="3"/>
  <c r="CA557" i="3"/>
  <c r="CC557" i="3"/>
  <c r="CD557" i="3"/>
  <c r="CE557" i="3"/>
  <c r="CF557" i="3"/>
  <c r="CG557" i="3"/>
  <c r="CH557" i="3"/>
  <c r="CC558" i="3"/>
  <c r="CD558" i="3"/>
  <c r="CE558" i="3"/>
  <c r="CF558" i="3"/>
  <c r="CG558" i="3"/>
  <c r="CH558" i="3"/>
  <c r="CA559" i="3"/>
  <c r="CB559" i="3"/>
  <c r="CC559" i="3"/>
  <c r="CD559" i="3"/>
  <c r="CE559" i="3"/>
  <c r="CF559" i="3"/>
  <c r="CG559" i="3"/>
  <c r="CH559" i="3"/>
  <c r="CA560" i="3"/>
  <c r="CB560" i="3"/>
  <c r="CC560" i="3"/>
  <c r="CD560" i="3"/>
  <c r="CE560" i="3"/>
  <c r="CF560" i="3"/>
  <c r="CG560" i="3"/>
  <c r="CH560" i="3"/>
  <c r="CA561" i="3"/>
  <c r="CB561" i="3"/>
  <c r="CC561" i="3"/>
  <c r="CD561" i="3"/>
  <c r="CE561" i="3"/>
  <c r="CF561" i="3"/>
  <c r="CG561" i="3"/>
  <c r="CH561" i="3"/>
  <c r="CA562" i="3"/>
  <c r="CB562" i="3"/>
  <c r="CC562" i="3"/>
  <c r="CD562" i="3"/>
  <c r="CE562" i="3"/>
  <c r="CF562" i="3"/>
  <c r="CG562" i="3"/>
  <c r="CH562" i="3"/>
  <c r="CA563" i="3"/>
  <c r="CB563" i="3"/>
  <c r="CC563" i="3"/>
  <c r="CD563" i="3"/>
  <c r="CE563" i="3"/>
  <c r="CF563" i="3"/>
  <c r="CG563" i="3"/>
  <c r="CH563" i="3"/>
  <c r="CA564" i="3"/>
  <c r="CC564" i="3"/>
  <c r="CD564" i="3"/>
  <c r="CE564" i="3"/>
  <c r="CF564" i="3"/>
  <c r="CG564" i="3"/>
  <c r="CH564" i="3"/>
  <c r="CA565" i="3"/>
  <c r="CB565" i="3"/>
  <c r="CC565" i="3"/>
  <c r="CD565" i="3"/>
  <c r="CE565" i="3"/>
  <c r="CF565" i="3"/>
  <c r="CG565" i="3"/>
  <c r="CH565" i="3"/>
  <c r="CA566" i="3"/>
  <c r="CB566" i="3"/>
  <c r="CC566" i="3"/>
  <c r="CD566" i="3"/>
  <c r="CE566" i="3"/>
  <c r="CF566" i="3"/>
  <c r="CG566" i="3"/>
  <c r="CH566" i="3"/>
  <c r="CA567" i="3"/>
  <c r="CD567" i="3"/>
  <c r="CE567" i="3"/>
  <c r="CF567" i="3"/>
  <c r="CG567" i="3"/>
  <c r="CH567" i="3"/>
  <c r="CA568" i="3"/>
  <c r="CB568" i="3"/>
  <c r="CC568" i="3"/>
  <c r="CD568" i="3"/>
  <c r="CE568" i="3"/>
  <c r="CF568" i="3"/>
  <c r="CG568" i="3"/>
  <c r="CH568" i="3"/>
  <c r="CB569" i="3"/>
  <c r="CC569" i="3"/>
  <c r="CD569" i="3"/>
  <c r="CE569" i="3"/>
  <c r="CF569" i="3"/>
  <c r="CG569" i="3"/>
  <c r="CH569" i="3"/>
  <c r="CB570" i="3"/>
  <c r="CC570" i="3"/>
  <c r="CD570" i="3"/>
  <c r="CF570" i="3"/>
  <c r="CG570" i="3"/>
  <c r="CH570" i="3"/>
  <c r="CB571" i="3"/>
  <c r="CC571" i="3"/>
  <c r="CD571" i="3"/>
  <c r="CE571" i="3"/>
  <c r="CF571" i="3"/>
  <c r="CG571" i="3"/>
  <c r="CH571" i="3"/>
  <c r="CB572" i="3"/>
  <c r="CC572" i="3"/>
  <c r="CD572" i="3"/>
  <c r="CE572" i="3"/>
  <c r="CF572" i="3"/>
  <c r="CG572" i="3"/>
  <c r="CH572" i="3"/>
  <c r="CB573" i="3"/>
  <c r="CC573" i="3"/>
  <c r="CD573" i="3"/>
  <c r="CE573" i="3"/>
  <c r="CF573" i="3"/>
  <c r="CG573" i="3"/>
  <c r="CH573" i="3"/>
  <c r="CB574" i="3"/>
  <c r="CC574" i="3"/>
  <c r="CD574" i="3"/>
  <c r="CF574" i="3"/>
  <c r="CG574" i="3"/>
  <c r="CH574" i="3"/>
  <c r="CB575" i="3"/>
  <c r="CC575" i="3"/>
  <c r="CD575" i="3"/>
  <c r="CE575" i="3"/>
  <c r="CF575" i="3"/>
  <c r="CG575" i="3"/>
  <c r="CH575" i="3"/>
  <c r="CB576" i="3"/>
  <c r="CC576" i="3"/>
  <c r="CD576" i="3"/>
  <c r="CE576" i="3"/>
  <c r="CF576" i="3"/>
  <c r="CG576" i="3"/>
  <c r="CH576" i="3"/>
  <c r="CB577" i="3"/>
  <c r="CC577" i="3"/>
  <c r="CD577" i="3"/>
  <c r="CE577" i="3"/>
  <c r="CF577" i="3"/>
  <c r="CG577" i="3"/>
  <c r="CH577" i="3"/>
  <c r="CB578" i="3"/>
  <c r="CC578" i="3"/>
  <c r="CD578" i="3"/>
  <c r="CE578" i="3"/>
  <c r="CF578" i="3"/>
  <c r="CG578" i="3"/>
  <c r="CH578" i="3"/>
  <c r="CB579" i="3"/>
  <c r="CC579" i="3"/>
  <c r="CD579" i="3"/>
  <c r="CE579" i="3"/>
  <c r="CF579" i="3"/>
  <c r="CG579" i="3"/>
  <c r="CH579" i="3"/>
  <c r="CB580" i="3"/>
  <c r="CC580" i="3"/>
  <c r="CD580" i="3"/>
  <c r="CF580" i="3"/>
  <c r="CG580" i="3"/>
  <c r="CH580" i="3"/>
  <c r="CB581" i="3"/>
  <c r="CC581" i="3"/>
  <c r="CD581" i="3"/>
  <c r="CE581" i="3"/>
  <c r="CF581" i="3"/>
  <c r="CG581" i="3"/>
  <c r="CH581" i="3"/>
  <c r="CA582" i="3"/>
  <c r="CC582" i="3"/>
  <c r="CE582" i="3"/>
  <c r="CF582" i="3"/>
  <c r="CG582" i="3"/>
  <c r="CH582" i="3"/>
  <c r="CA583" i="3"/>
  <c r="CB583" i="3"/>
  <c r="CC583" i="3"/>
  <c r="CD583" i="3"/>
  <c r="CE583" i="3"/>
  <c r="CF583" i="3"/>
  <c r="CG583" i="3"/>
  <c r="CH583" i="3"/>
  <c r="CA584" i="3"/>
  <c r="CC584" i="3"/>
  <c r="CD584" i="3"/>
  <c r="CE584" i="3"/>
  <c r="CF584" i="3"/>
  <c r="CG584" i="3"/>
  <c r="CH584" i="3"/>
  <c r="CA585" i="3"/>
  <c r="CC585" i="3"/>
  <c r="CD585" i="3"/>
  <c r="CE585" i="3"/>
  <c r="CF585" i="3"/>
  <c r="CG585" i="3"/>
  <c r="CH585" i="3"/>
  <c r="CA586" i="3"/>
  <c r="CC586" i="3"/>
  <c r="CD586" i="3"/>
  <c r="CE586" i="3"/>
  <c r="CF586" i="3"/>
  <c r="CG586" i="3"/>
  <c r="CH586" i="3"/>
  <c r="CA587" i="3"/>
  <c r="CB587" i="3"/>
  <c r="CC587" i="3"/>
  <c r="CE587" i="3"/>
  <c r="CF587" i="3"/>
  <c r="CG587" i="3"/>
  <c r="CH587" i="3"/>
  <c r="CA588" i="3"/>
  <c r="CB588" i="3"/>
  <c r="CC588" i="3"/>
  <c r="CD588" i="3"/>
  <c r="CE588" i="3"/>
  <c r="CF588" i="3"/>
  <c r="CG588" i="3"/>
  <c r="CH588" i="3"/>
  <c r="CA589" i="3"/>
  <c r="CB589" i="3"/>
  <c r="CD589" i="3"/>
  <c r="CE589" i="3"/>
  <c r="CF589" i="3"/>
  <c r="CG589" i="3"/>
  <c r="CH589" i="3"/>
  <c r="CA590" i="3"/>
  <c r="CB590" i="3"/>
  <c r="CC590" i="3"/>
  <c r="CD590" i="3"/>
  <c r="CE590" i="3"/>
  <c r="CF590" i="3"/>
  <c r="CG590" i="3"/>
  <c r="CH590" i="3"/>
  <c r="CA591" i="3"/>
  <c r="CB591" i="3"/>
  <c r="CC591" i="3"/>
  <c r="CD591" i="3"/>
  <c r="CE591" i="3"/>
  <c r="CF591" i="3"/>
  <c r="CG591" i="3"/>
  <c r="CH591" i="3"/>
  <c r="CB592" i="3"/>
  <c r="CC592" i="3"/>
  <c r="CD592" i="3"/>
  <c r="CE592" i="3"/>
  <c r="CF592" i="3"/>
  <c r="CG592" i="3"/>
  <c r="CH592" i="3"/>
  <c r="CB593" i="3"/>
  <c r="CC593" i="3"/>
  <c r="CD593" i="3"/>
  <c r="CE593" i="3"/>
  <c r="CF593" i="3"/>
  <c r="CG593" i="3"/>
  <c r="CH593" i="3"/>
  <c r="CB594" i="3"/>
  <c r="CC594" i="3"/>
  <c r="CD594" i="3"/>
  <c r="CF594" i="3"/>
  <c r="CG594" i="3"/>
  <c r="CH594" i="3"/>
  <c r="CC595" i="3"/>
  <c r="CD595" i="3"/>
  <c r="CE595" i="3"/>
  <c r="CF595" i="3"/>
  <c r="CG595" i="3"/>
  <c r="CH595" i="3"/>
  <c r="CC596" i="3"/>
  <c r="CD596" i="3"/>
  <c r="CE596" i="3"/>
  <c r="CF596" i="3"/>
  <c r="CG596" i="3"/>
  <c r="CH596" i="3"/>
  <c r="CC597" i="3"/>
  <c r="CD597" i="3"/>
  <c r="CE597" i="3"/>
  <c r="CF597" i="3"/>
  <c r="CG597" i="3"/>
  <c r="CH597" i="3"/>
  <c r="CB598" i="3"/>
  <c r="CC598" i="3"/>
  <c r="CE598" i="3"/>
  <c r="CF598" i="3"/>
  <c r="CG598" i="3"/>
  <c r="CH598" i="3"/>
  <c r="CB599" i="3"/>
  <c r="CD599" i="3"/>
  <c r="CE599" i="3"/>
  <c r="CF599" i="3"/>
  <c r="CG599" i="3"/>
  <c r="CH599" i="3"/>
  <c r="CB600" i="3"/>
  <c r="CD600" i="3"/>
  <c r="CE600" i="3"/>
  <c r="CF600" i="3"/>
  <c r="CG600" i="3"/>
  <c r="CH600" i="3"/>
  <c r="CA601" i="3"/>
  <c r="CB601" i="3"/>
  <c r="CC601" i="3"/>
  <c r="CD601" i="3"/>
  <c r="CE601" i="3"/>
  <c r="CF601" i="3"/>
  <c r="CG601" i="3"/>
  <c r="CH601" i="3"/>
  <c r="CB602" i="3"/>
  <c r="CC602" i="3"/>
  <c r="CD602" i="3"/>
  <c r="CE602" i="3"/>
  <c r="CF602" i="3"/>
  <c r="CG602" i="3"/>
  <c r="CH602" i="3"/>
  <c r="CA603" i="3"/>
  <c r="CB603" i="3"/>
  <c r="CC603" i="3"/>
  <c r="CD603" i="3"/>
  <c r="CE603" i="3"/>
  <c r="CF603" i="3"/>
  <c r="CG603" i="3"/>
  <c r="CH603" i="3"/>
  <c r="CA604" i="3"/>
  <c r="CB604" i="3"/>
  <c r="CC604" i="3"/>
  <c r="CD604" i="3"/>
  <c r="CE604" i="3"/>
  <c r="CF604" i="3"/>
  <c r="CG604" i="3"/>
  <c r="CH604" i="3"/>
  <c r="CA605" i="3"/>
  <c r="CB605" i="3"/>
  <c r="CC605" i="3"/>
  <c r="CD605" i="3"/>
  <c r="CE605" i="3"/>
  <c r="CF605" i="3"/>
  <c r="CG605" i="3"/>
  <c r="CH605" i="3"/>
  <c r="CB606" i="3"/>
  <c r="CC606" i="3"/>
  <c r="CD606" i="3"/>
  <c r="CE606" i="3"/>
  <c r="CF606" i="3"/>
  <c r="CG606" i="3"/>
  <c r="CH606" i="3"/>
  <c r="CA607" i="3"/>
  <c r="CB607" i="3"/>
  <c r="CC607" i="3"/>
  <c r="CD607" i="3"/>
  <c r="CE607" i="3"/>
  <c r="CF607" i="3"/>
  <c r="CG607" i="3"/>
  <c r="CH607" i="3"/>
  <c r="CC608" i="3"/>
  <c r="CD608" i="3"/>
  <c r="CE608" i="3"/>
  <c r="CF608" i="3"/>
  <c r="CG608" i="3"/>
  <c r="CH608" i="3"/>
  <c r="CA609" i="3"/>
  <c r="CB609" i="3"/>
  <c r="CC609" i="3"/>
  <c r="CD609" i="3"/>
  <c r="CE609" i="3"/>
  <c r="CF609" i="3"/>
  <c r="CG609" i="3"/>
  <c r="CH609" i="3"/>
  <c r="CA610" i="3"/>
  <c r="CB610" i="3"/>
  <c r="CC610" i="3"/>
  <c r="CD610" i="3"/>
  <c r="CE610" i="3"/>
  <c r="CF610" i="3"/>
  <c r="CG610" i="3"/>
  <c r="CH610" i="3"/>
  <c r="CB611" i="3"/>
  <c r="CC611" i="3"/>
  <c r="CD611" i="3"/>
  <c r="CF611" i="3"/>
  <c r="CG611" i="3"/>
  <c r="CH611" i="3"/>
  <c r="CA612" i="3"/>
  <c r="CB612" i="3"/>
  <c r="CC612" i="3"/>
  <c r="CD612" i="3"/>
  <c r="CE612" i="3"/>
  <c r="CF612" i="3"/>
  <c r="CG612" i="3"/>
  <c r="CH612" i="3"/>
  <c r="CB613" i="3"/>
  <c r="CC613" i="3"/>
  <c r="CD613" i="3"/>
  <c r="CE613" i="3"/>
  <c r="CF613" i="3"/>
  <c r="CG613" i="3"/>
  <c r="CH613" i="3"/>
  <c r="CA614" i="3"/>
  <c r="CB614" i="3"/>
  <c r="CC614" i="3"/>
  <c r="CD614" i="3"/>
  <c r="CE614" i="3"/>
  <c r="CF614" i="3"/>
  <c r="CG614" i="3"/>
  <c r="CH614" i="3"/>
  <c r="CA615" i="3"/>
  <c r="CB615" i="3"/>
  <c r="CC615" i="3"/>
  <c r="CD615" i="3"/>
  <c r="CE615" i="3"/>
  <c r="CF615" i="3"/>
  <c r="CG615" i="3"/>
  <c r="CH615" i="3"/>
  <c r="CA616" i="3"/>
  <c r="CB616" i="3"/>
  <c r="CD616" i="3"/>
  <c r="CE616" i="3"/>
  <c r="CF616" i="3"/>
  <c r="CG616" i="3"/>
  <c r="CH616" i="3"/>
  <c r="CA617" i="3"/>
  <c r="CB617" i="3"/>
  <c r="CC617" i="3"/>
  <c r="CD617" i="3"/>
  <c r="CE617" i="3"/>
  <c r="CF617" i="3"/>
  <c r="CG617" i="3"/>
  <c r="CH617" i="3"/>
  <c r="CA618" i="3"/>
  <c r="CB618" i="3"/>
  <c r="CC618" i="3"/>
  <c r="CD618" i="3"/>
  <c r="CE618" i="3"/>
  <c r="CF618" i="3"/>
  <c r="CG618" i="3"/>
  <c r="CH618" i="3"/>
  <c r="CC619" i="3"/>
  <c r="CD619" i="3"/>
  <c r="CE619" i="3"/>
  <c r="CF619" i="3"/>
  <c r="CG619" i="3"/>
  <c r="CH619" i="3"/>
  <c r="CA620" i="3"/>
  <c r="CC620" i="3"/>
  <c r="CD620" i="3"/>
  <c r="CE620" i="3"/>
  <c r="CF620" i="3"/>
  <c r="CG620" i="3"/>
  <c r="CH620" i="3"/>
  <c r="CA621" i="3"/>
  <c r="CC621" i="3"/>
  <c r="CD621" i="3"/>
  <c r="CE621" i="3"/>
  <c r="CF621" i="3"/>
  <c r="CG621" i="3"/>
  <c r="CH621" i="3"/>
  <c r="CA622" i="3"/>
  <c r="CC622" i="3"/>
  <c r="CD622" i="3"/>
  <c r="CE622" i="3"/>
  <c r="CF622" i="3"/>
  <c r="CG622" i="3"/>
  <c r="CH622" i="3"/>
  <c r="CA623" i="3"/>
  <c r="CC623" i="3"/>
  <c r="CD623" i="3"/>
  <c r="CE623" i="3"/>
  <c r="CF623" i="3"/>
  <c r="CG623" i="3"/>
  <c r="CH623" i="3"/>
  <c r="CA624" i="3"/>
  <c r="CC624" i="3"/>
  <c r="CD624" i="3"/>
  <c r="CF624" i="3"/>
  <c r="CG624" i="3"/>
  <c r="CH624" i="3"/>
  <c r="CA625" i="3"/>
  <c r="CB625" i="3"/>
  <c r="CC625" i="3"/>
  <c r="CD625" i="3"/>
  <c r="CE625" i="3"/>
  <c r="CF625" i="3"/>
  <c r="CG625" i="3"/>
  <c r="CH625" i="3"/>
  <c r="CA626" i="3"/>
  <c r="CB626" i="3"/>
  <c r="CC626" i="3"/>
  <c r="CD626" i="3"/>
  <c r="CE626" i="3"/>
  <c r="CF626" i="3"/>
  <c r="CG626" i="3"/>
  <c r="CH626" i="3"/>
  <c r="CA627" i="3"/>
  <c r="CB627" i="3"/>
  <c r="CC627" i="3"/>
  <c r="CD627" i="3"/>
  <c r="CE627" i="3"/>
  <c r="CF627" i="3"/>
  <c r="CG627" i="3"/>
  <c r="CH627" i="3"/>
  <c r="CA628" i="3"/>
  <c r="CB628" i="3"/>
  <c r="CC628" i="3"/>
  <c r="CD628" i="3"/>
  <c r="CE628" i="3"/>
  <c r="CF628" i="3"/>
  <c r="CG628" i="3"/>
  <c r="CH628" i="3"/>
  <c r="CA629" i="3"/>
  <c r="CB629" i="3"/>
  <c r="CC629" i="3"/>
  <c r="CD629" i="3"/>
  <c r="CE629" i="3"/>
  <c r="CF629" i="3"/>
  <c r="CG629" i="3"/>
  <c r="CH629" i="3"/>
  <c r="CA630" i="3"/>
  <c r="CB630" i="3"/>
  <c r="CC630" i="3"/>
  <c r="CD630" i="3"/>
  <c r="CE630" i="3"/>
  <c r="CF630" i="3"/>
  <c r="CG630" i="3"/>
  <c r="CH630" i="3"/>
  <c r="CA631" i="3"/>
  <c r="CB631" i="3"/>
  <c r="CC631" i="3"/>
  <c r="CD631" i="3"/>
  <c r="CE631" i="3"/>
  <c r="CF631" i="3"/>
  <c r="CG631" i="3"/>
  <c r="CH631" i="3"/>
  <c r="CA632" i="3"/>
  <c r="CC632" i="3"/>
  <c r="CD632" i="3"/>
  <c r="CE632" i="3"/>
  <c r="CF632" i="3"/>
  <c r="CG632" i="3"/>
  <c r="CH632" i="3"/>
  <c r="CC633" i="3"/>
  <c r="CD633" i="3"/>
  <c r="CE633" i="3"/>
  <c r="CF633" i="3"/>
  <c r="CG633" i="3"/>
  <c r="CH633" i="3"/>
  <c r="CA634" i="3"/>
  <c r="CB634" i="3"/>
  <c r="CD634" i="3"/>
  <c r="CE634" i="3"/>
  <c r="CF634" i="3"/>
  <c r="CG634" i="3"/>
  <c r="CH634" i="3"/>
  <c r="CA635" i="3"/>
  <c r="CB635" i="3"/>
  <c r="CD635" i="3"/>
  <c r="CE635" i="3"/>
  <c r="CF635" i="3"/>
  <c r="CG635" i="3"/>
  <c r="CH635" i="3"/>
  <c r="CC636" i="3"/>
  <c r="CD636" i="3"/>
  <c r="CE636" i="3"/>
  <c r="CF636" i="3"/>
  <c r="CG636" i="3"/>
  <c r="CH636" i="3"/>
  <c r="CC637" i="3"/>
  <c r="CD637" i="3"/>
  <c r="CE637" i="3"/>
  <c r="CF637" i="3"/>
  <c r="CG637" i="3"/>
  <c r="CH637" i="3"/>
  <c r="CA638" i="3"/>
  <c r="CB638" i="3"/>
  <c r="CC638" i="3"/>
  <c r="CD638" i="3"/>
  <c r="CE638" i="3"/>
  <c r="CF638" i="3"/>
  <c r="CG638" i="3"/>
  <c r="CH638" i="3"/>
  <c r="CA639" i="3"/>
  <c r="CC639" i="3"/>
  <c r="CD639" i="3"/>
  <c r="CE639" i="3"/>
  <c r="CF639" i="3"/>
  <c r="CG639" i="3"/>
  <c r="CH639" i="3"/>
  <c r="CB640" i="3"/>
  <c r="CC640" i="3"/>
  <c r="CD640" i="3"/>
  <c r="CE640" i="3"/>
  <c r="CF640" i="3"/>
  <c r="CG640" i="3"/>
  <c r="CH640" i="3"/>
  <c r="CB641" i="3"/>
  <c r="CC641" i="3"/>
  <c r="CD641" i="3"/>
  <c r="CE641" i="3"/>
  <c r="CF641" i="3"/>
  <c r="CG641" i="3"/>
  <c r="CH641" i="3"/>
  <c r="CB642" i="3"/>
  <c r="CC642" i="3"/>
  <c r="CD642" i="3"/>
  <c r="CE642" i="3"/>
  <c r="CF642" i="3"/>
  <c r="CG642" i="3"/>
  <c r="CH642" i="3"/>
  <c r="CB643" i="3"/>
  <c r="CC643" i="3"/>
  <c r="CD643" i="3"/>
  <c r="CE643" i="3"/>
  <c r="CF643" i="3"/>
  <c r="CG643" i="3"/>
  <c r="CH643" i="3"/>
  <c r="CB644" i="3"/>
  <c r="CC644" i="3"/>
  <c r="CD644" i="3"/>
  <c r="CE644" i="3"/>
  <c r="CF644" i="3"/>
  <c r="CG644" i="3"/>
  <c r="CH644" i="3"/>
  <c r="CB645" i="3"/>
  <c r="CD645" i="3"/>
  <c r="CE645" i="3"/>
  <c r="CF645" i="3"/>
  <c r="CG645" i="3"/>
  <c r="CH645" i="3"/>
  <c r="CA646" i="3"/>
  <c r="CB646" i="3"/>
  <c r="CC646" i="3"/>
  <c r="CD646" i="3"/>
  <c r="CE646" i="3"/>
  <c r="CG646" i="3"/>
  <c r="CH646" i="3"/>
  <c r="CB647" i="3"/>
  <c r="CC647" i="3"/>
  <c r="CD647" i="3"/>
  <c r="CE647" i="3"/>
  <c r="CF647" i="3"/>
  <c r="CG647" i="3"/>
  <c r="CH647" i="3"/>
  <c r="CA648" i="3"/>
  <c r="CB648" i="3"/>
  <c r="CC648" i="3"/>
  <c r="CE648" i="3"/>
  <c r="CF648" i="3"/>
  <c r="CG648" i="3"/>
  <c r="CH648" i="3"/>
  <c r="CC649" i="3"/>
  <c r="CD649" i="3"/>
  <c r="CE649" i="3"/>
  <c r="CF649" i="3"/>
  <c r="CG649" i="3"/>
  <c r="CH649" i="3"/>
  <c r="CA650" i="3"/>
  <c r="CC650" i="3"/>
  <c r="CD650" i="3"/>
  <c r="CE650" i="3"/>
  <c r="CF650" i="3"/>
  <c r="CG650" i="3"/>
  <c r="CH650" i="3"/>
  <c r="CA651" i="3"/>
  <c r="CB651" i="3"/>
  <c r="CC651" i="3"/>
  <c r="CD651" i="3"/>
  <c r="CE651" i="3"/>
  <c r="CF651" i="3"/>
  <c r="CG651" i="3"/>
  <c r="CH651" i="3"/>
  <c r="CC652" i="3"/>
  <c r="CD652" i="3"/>
  <c r="CE652" i="3"/>
  <c r="CF652" i="3"/>
  <c r="CG652" i="3"/>
  <c r="CH652" i="3"/>
  <c r="CA653" i="3"/>
  <c r="CB653" i="3"/>
  <c r="CE653" i="3"/>
  <c r="CF653" i="3"/>
  <c r="CG653" i="3"/>
  <c r="CH653" i="3"/>
  <c r="CA654" i="3"/>
  <c r="CB654" i="3"/>
  <c r="CC654" i="3"/>
  <c r="CD654" i="3"/>
  <c r="CE654" i="3"/>
  <c r="CF654" i="3"/>
  <c r="CG654" i="3"/>
  <c r="CH654" i="3"/>
  <c r="CB655" i="3"/>
  <c r="CC655" i="3"/>
  <c r="CD655" i="3"/>
  <c r="CE655" i="3"/>
  <c r="CF655" i="3"/>
  <c r="CG655" i="3"/>
  <c r="CH655" i="3"/>
  <c r="CC656" i="3"/>
  <c r="CD656" i="3"/>
  <c r="CE656" i="3"/>
  <c r="CF656" i="3"/>
  <c r="CG656" i="3"/>
  <c r="CH656" i="3"/>
  <c r="CA657" i="3"/>
  <c r="CB657" i="3"/>
  <c r="CC657" i="3"/>
  <c r="CD657" i="3"/>
  <c r="CE657" i="3"/>
  <c r="CF657" i="3"/>
  <c r="CG657" i="3"/>
  <c r="CH657" i="3"/>
  <c r="CA658" i="3"/>
  <c r="CB658" i="3"/>
  <c r="CC658" i="3"/>
  <c r="CD658" i="3"/>
  <c r="CE658" i="3"/>
  <c r="CF658" i="3"/>
  <c r="CG658" i="3"/>
  <c r="CH658" i="3"/>
  <c r="CB659" i="3"/>
  <c r="CC659" i="3"/>
  <c r="CD659" i="3"/>
  <c r="CE659" i="3"/>
  <c r="CF659" i="3"/>
  <c r="CG659" i="3"/>
  <c r="CD660" i="3"/>
  <c r="CE660" i="3"/>
  <c r="CF660" i="3"/>
  <c r="CG660" i="3"/>
  <c r="CH660" i="3"/>
  <c r="CB661" i="3"/>
  <c r="CC661" i="3"/>
  <c r="CD661" i="3"/>
  <c r="CG661" i="3"/>
  <c r="CH661" i="3"/>
  <c r="CA662" i="3"/>
  <c r="CC662" i="3"/>
  <c r="CE662" i="3"/>
  <c r="CF662" i="3"/>
  <c r="CG662" i="3"/>
  <c r="CH662" i="3"/>
  <c r="CB663" i="3"/>
  <c r="CC663" i="3"/>
  <c r="CD663" i="3"/>
  <c r="CE663" i="3"/>
  <c r="CF663" i="3"/>
  <c r="CG663" i="3"/>
  <c r="CH663" i="3"/>
  <c r="CA664" i="3"/>
  <c r="CB664" i="3"/>
  <c r="CC664" i="3"/>
  <c r="CD664" i="3"/>
  <c r="CE664" i="3"/>
  <c r="CF664" i="3"/>
  <c r="CG664" i="3"/>
  <c r="CH664" i="3"/>
  <c r="CA665" i="3"/>
  <c r="CB665" i="3"/>
  <c r="CD665" i="3"/>
  <c r="CE665" i="3"/>
  <c r="CF665" i="3"/>
  <c r="CG665" i="3"/>
  <c r="CH665" i="3"/>
  <c r="CA666" i="3"/>
  <c r="CB666" i="3"/>
  <c r="CD666" i="3"/>
  <c r="CE666" i="3"/>
  <c r="CF666" i="3"/>
  <c r="CG666" i="3"/>
  <c r="CH666" i="3"/>
  <c r="CE667" i="3"/>
  <c r="CF667" i="3"/>
  <c r="CG667" i="3"/>
  <c r="CH667" i="3"/>
  <c r="CB668" i="3"/>
  <c r="CD668" i="3"/>
  <c r="CE668" i="3"/>
  <c r="CF668" i="3"/>
  <c r="CG668" i="3"/>
  <c r="CH668" i="3"/>
  <c r="CA669" i="3"/>
  <c r="CB669" i="3"/>
  <c r="CC669" i="3"/>
  <c r="CF669" i="3"/>
  <c r="CG669" i="3"/>
  <c r="CH669" i="3"/>
  <c r="CB670" i="3"/>
  <c r="CD670" i="3"/>
  <c r="CE670" i="3"/>
  <c r="CF670" i="3"/>
  <c r="CG670" i="3"/>
  <c r="CH670" i="3"/>
  <c r="CB671" i="3"/>
  <c r="CC671" i="3"/>
  <c r="CD671" i="3"/>
  <c r="CE671" i="3"/>
  <c r="CF671" i="3"/>
  <c r="CG671" i="3"/>
  <c r="CH671" i="3"/>
  <c r="CA672" i="3"/>
  <c r="CB672" i="3"/>
  <c r="CC672" i="3"/>
  <c r="CE672" i="3"/>
  <c r="CF672" i="3"/>
  <c r="CG672" i="3"/>
  <c r="CH672" i="3"/>
  <c r="CA673" i="3"/>
  <c r="CD673" i="3"/>
  <c r="CE673" i="3"/>
  <c r="CF673" i="3"/>
  <c r="CG673" i="3"/>
  <c r="CH673" i="3"/>
  <c r="CB674" i="3"/>
  <c r="CC674" i="3"/>
  <c r="CD674" i="3"/>
  <c r="CE674" i="3"/>
  <c r="CF674" i="3"/>
  <c r="CG674" i="3"/>
  <c r="CH674" i="3"/>
  <c r="CC675" i="3"/>
  <c r="CD675" i="3"/>
  <c r="CE675" i="3"/>
  <c r="CF675" i="3"/>
  <c r="CG675" i="3"/>
  <c r="CH675" i="3"/>
  <c r="CC676" i="3"/>
  <c r="CD676" i="3"/>
  <c r="CE676" i="3"/>
  <c r="CF676" i="3"/>
  <c r="CG676" i="3"/>
  <c r="CH676" i="3"/>
  <c r="CA677" i="3"/>
  <c r="CB677" i="3"/>
  <c r="CC677" i="3"/>
  <c r="CD677" i="3"/>
  <c r="CE677" i="3"/>
  <c r="CF677" i="3"/>
  <c r="CH677" i="3"/>
  <c r="CA678" i="3"/>
  <c r="CB678" i="3"/>
  <c r="CC678" i="3"/>
  <c r="CD678" i="3"/>
  <c r="CE678" i="3"/>
  <c r="CF678" i="3"/>
  <c r="CG678" i="3"/>
  <c r="CH678" i="3"/>
  <c r="CA679" i="3"/>
  <c r="CB679" i="3"/>
  <c r="CC679" i="3"/>
  <c r="CD679" i="3"/>
  <c r="CE679" i="3"/>
  <c r="CF679" i="3"/>
  <c r="CH679" i="3"/>
  <c r="CB680" i="3"/>
  <c r="CC680" i="3"/>
  <c r="CE680" i="3"/>
  <c r="CF680" i="3"/>
  <c r="CG680" i="3"/>
  <c r="CH680" i="3"/>
  <c r="CA681" i="3"/>
  <c r="CB681" i="3"/>
  <c r="CC681" i="3"/>
  <c r="CD681" i="3"/>
  <c r="CE681" i="3"/>
  <c r="CG681" i="3"/>
  <c r="CH681" i="3"/>
  <c r="CA682" i="3"/>
  <c r="CC682" i="3"/>
  <c r="CD682" i="3"/>
  <c r="CE682" i="3"/>
  <c r="CF682" i="3"/>
  <c r="CG682" i="3"/>
  <c r="CH682" i="3"/>
  <c r="CA683" i="3"/>
  <c r="CB683" i="3"/>
  <c r="CC683" i="3"/>
  <c r="CD683" i="3"/>
  <c r="CE683" i="3"/>
  <c r="CF683" i="3"/>
  <c r="CG683" i="3"/>
  <c r="CH683" i="3"/>
  <c r="CB684" i="3"/>
  <c r="CD684" i="3"/>
  <c r="CE684" i="3"/>
  <c r="CF684" i="3"/>
  <c r="CG684" i="3"/>
  <c r="CH684" i="3"/>
  <c r="CD685" i="3"/>
  <c r="CE685" i="3"/>
  <c r="CF685" i="3"/>
  <c r="CG685" i="3"/>
  <c r="CH685" i="3"/>
  <c r="CA686" i="3"/>
  <c r="CC686" i="3"/>
  <c r="CD686" i="3"/>
  <c r="CE686" i="3"/>
  <c r="CF686" i="3"/>
  <c r="CG686" i="3"/>
  <c r="CH686" i="3"/>
  <c r="CB687" i="3"/>
  <c r="CC687" i="3"/>
  <c r="CD687" i="3"/>
  <c r="CE687" i="3"/>
  <c r="CF687" i="3"/>
  <c r="CG687" i="3"/>
  <c r="CH687" i="3"/>
  <c r="CC688" i="3"/>
  <c r="CD688" i="3"/>
  <c r="CE688" i="3"/>
  <c r="CF688" i="3"/>
  <c r="CG688" i="3"/>
  <c r="CH688" i="3"/>
  <c r="CA689" i="3"/>
  <c r="CB689" i="3"/>
  <c r="CE689" i="3"/>
  <c r="CF689" i="3"/>
  <c r="CG689" i="3"/>
  <c r="CH689" i="3"/>
  <c r="CA690" i="3"/>
  <c r="CC690" i="3"/>
  <c r="CD690" i="3"/>
  <c r="CF690" i="3"/>
  <c r="CG690" i="3"/>
  <c r="CH690" i="3"/>
  <c r="CA691" i="3"/>
  <c r="CB691" i="3"/>
  <c r="CC691" i="3"/>
  <c r="CD691" i="3"/>
  <c r="CE691" i="3"/>
  <c r="CG691" i="3"/>
  <c r="CH691" i="3"/>
  <c r="CA692" i="3"/>
  <c r="CB692" i="3"/>
  <c r="CC692" i="3"/>
  <c r="CE692" i="3"/>
  <c r="CF692" i="3"/>
  <c r="CG692" i="3"/>
  <c r="CH692" i="3"/>
  <c r="CC693" i="3"/>
  <c r="CD693" i="3"/>
  <c r="CE693" i="3"/>
  <c r="CF693" i="3"/>
  <c r="CG693" i="3"/>
  <c r="CH693" i="3"/>
  <c r="CA694" i="3"/>
  <c r="CC694" i="3"/>
  <c r="CD694" i="3"/>
  <c r="CF694" i="3"/>
  <c r="CG694" i="3"/>
  <c r="CH694" i="3"/>
  <c r="CC695" i="3"/>
  <c r="CD695" i="3"/>
  <c r="CE695" i="3"/>
  <c r="CF695" i="3"/>
  <c r="CG695" i="3"/>
  <c r="CH695" i="3"/>
  <c r="CB696" i="3"/>
  <c r="CC696" i="3"/>
  <c r="CD696" i="3"/>
  <c r="CE696" i="3"/>
  <c r="CF696" i="3"/>
  <c r="CG696" i="3"/>
  <c r="CH696" i="3"/>
  <c r="CC697" i="3"/>
  <c r="CD697" i="3"/>
  <c r="CE697" i="3"/>
  <c r="CF697" i="3"/>
  <c r="CG697" i="3"/>
  <c r="CH697" i="3"/>
  <c r="CC698" i="3"/>
  <c r="CD698" i="3"/>
  <c r="CE698" i="3"/>
  <c r="CF698" i="3"/>
  <c r="CG698" i="3"/>
  <c r="CH698" i="3"/>
  <c r="CA699" i="3"/>
  <c r="CC699" i="3"/>
  <c r="CD699" i="3"/>
  <c r="CE699" i="3"/>
  <c r="CG699" i="3"/>
  <c r="CH699" i="3"/>
  <c r="CC700" i="3"/>
  <c r="CD700" i="3"/>
  <c r="CE700" i="3"/>
  <c r="CF700" i="3"/>
  <c r="CG700" i="3"/>
  <c r="CH700" i="3"/>
  <c r="CD701" i="3"/>
  <c r="CE701" i="3"/>
  <c r="CF701" i="3"/>
  <c r="CG701" i="3"/>
  <c r="CH701" i="3"/>
  <c r="CA702" i="3"/>
  <c r="CB702" i="3"/>
  <c r="CF702" i="3"/>
  <c r="CG702" i="3"/>
  <c r="CH702" i="3"/>
  <c r="CA703" i="3"/>
  <c r="CB703" i="3"/>
  <c r="CD703" i="3"/>
  <c r="CG703" i="3"/>
  <c r="CH703" i="3"/>
  <c r="CC704" i="3"/>
  <c r="CD704" i="3"/>
  <c r="CE704" i="3"/>
  <c r="CF704" i="3"/>
  <c r="CG704" i="3"/>
  <c r="CH704" i="3"/>
  <c r="CA705" i="3"/>
  <c r="CC705" i="3"/>
  <c r="CD705" i="3"/>
  <c r="CE705" i="3"/>
  <c r="CF705" i="3"/>
  <c r="CH705" i="3"/>
  <c r="CB706" i="3"/>
  <c r="CC706" i="3"/>
  <c r="CD706" i="3"/>
  <c r="CE706" i="3"/>
  <c r="CF706" i="3"/>
  <c r="CG706" i="3"/>
  <c r="CH706" i="3"/>
  <c r="CA707" i="3"/>
  <c r="CB707" i="3"/>
  <c r="CD707" i="3"/>
  <c r="CE707" i="3"/>
  <c r="CF707" i="3"/>
  <c r="CH707" i="3"/>
  <c r="CC708" i="3"/>
  <c r="CD708" i="3"/>
  <c r="CF708" i="3"/>
  <c r="CG708" i="3"/>
  <c r="CH708" i="3"/>
  <c r="CA709" i="3"/>
  <c r="CC709" i="3"/>
  <c r="CD709" i="3"/>
  <c r="CE709" i="3"/>
  <c r="CF709" i="3"/>
  <c r="CG709" i="3"/>
  <c r="CH709" i="3"/>
  <c r="CA710" i="3"/>
  <c r="CB710" i="3"/>
  <c r="CC710" i="3"/>
  <c r="CE710" i="3"/>
  <c r="CF710" i="3"/>
  <c r="CH710" i="3"/>
  <c r="CB711" i="3"/>
  <c r="CC711" i="3"/>
  <c r="CD711" i="3"/>
  <c r="CE711" i="3"/>
  <c r="CF711" i="3"/>
  <c r="CG711" i="3"/>
  <c r="CH711" i="3"/>
  <c r="CE712" i="3"/>
  <c r="CF712" i="3"/>
  <c r="CG712" i="3"/>
  <c r="CH712" i="3"/>
  <c r="CD713" i="3"/>
  <c r="CE713" i="3"/>
  <c r="CF713" i="3"/>
  <c r="CG713" i="3"/>
  <c r="CH713" i="3"/>
  <c r="CA714" i="3"/>
  <c r="CE714" i="3"/>
  <c r="CF714" i="3"/>
  <c r="CG714" i="3"/>
  <c r="CH714" i="3"/>
  <c r="CB715" i="3"/>
  <c r="CE715" i="3"/>
  <c r="CF715" i="3"/>
  <c r="CG715" i="3"/>
  <c r="CH715" i="3"/>
  <c r="CD716" i="3"/>
  <c r="CF716" i="3"/>
  <c r="CG716" i="3"/>
  <c r="CH716" i="3"/>
  <c r="CA717" i="3"/>
  <c r="CC717" i="3"/>
  <c r="CD717" i="3"/>
  <c r="CE717" i="3"/>
  <c r="CG717" i="3"/>
  <c r="CH717" i="3"/>
  <c r="CC718" i="3"/>
  <c r="CD718" i="3"/>
  <c r="CF718" i="3"/>
  <c r="CG718" i="3"/>
  <c r="CH718" i="3"/>
  <c r="CD719" i="3"/>
  <c r="CF719" i="3"/>
  <c r="CG719" i="3"/>
  <c r="CH719" i="3"/>
  <c r="CA720" i="3"/>
  <c r="CE720" i="3"/>
  <c r="CF720" i="3"/>
  <c r="CH720" i="3"/>
  <c r="CD721" i="3"/>
  <c r="CE721" i="3"/>
  <c r="CF721" i="3"/>
  <c r="CG721" i="3"/>
  <c r="CH721" i="3"/>
  <c r="CA722" i="3"/>
  <c r="CE722" i="3"/>
  <c r="CF722" i="3"/>
  <c r="CG722" i="3"/>
  <c r="CH722" i="3"/>
  <c r="CA723" i="3"/>
  <c r="CB723" i="3"/>
  <c r="CC723" i="3"/>
  <c r="CD723" i="3"/>
  <c r="CE723" i="3"/>
  <c r="CF723" i="3"/>
  <c r="CG723" i="3"/>
  <c r="CH723" i="3"/>
  <c r="CB724" i="3"/>
  <c r="CE724" i="3"/>
  <c r="CF724" i="3"/>
  <c r="CG724" i="3"/>
  <c r="CH724" i="3"/>
  <c r="CB3" i="3"/>
  <c r="CC3" i="3"/>
  <c r="CD3" i="3"/>
  <c r="CE3" i="3"/>
  <c r="CF3" i="3"/>
  <c r="CG3" i="3"/>
  <c r="CH3" i="3"/>
  <c r="CA3" i="3"/>
  <c r="BS4" i="3"/>
  <c r="BT4" i="3"/>
  <c r="BU4" i="3"/>
  <c r="BV4" i="3"/>
  <c r="BW4" i="3"/>
  <c r="BX4" i="3"/>
  <c r="BY4" i="3"/>
  <c r="BR5" i="3"/>
  <c r="BT5" i="3"/>
  <c r="BU5" i="3"/>
  <c r="BV5" i="3"/>
  <c r="BW5" i="3"/>
  <c r="BX5" i="3"/>
  <c r="BY5" i="3"/>
  <c r="BS6" i="3"/>
  <c r="BT6" i="3"/>
  <c r="BU6" i="3"/>
  <c r="BV6" i="3"/>
  <c r="BW6" i="3"/>
  <c r="BX6" i="3"/>
  <c r="BY6" i="3"/>
  <c r="BR7" i="3"/>
  <c r="BS7" i="3"/>
  <c r="BT7" i="3"/>
  <c r="BU7" i="3"/>
  <c r="BV7" i="3"/>
  <c r="BW7" i="3"/>
  <c r="BX7" i="3"/>
  <c r="BY7" i="3"/>
  <c r="BR8" i="3"/>
  <c r="BU8" i="3"/>
  <c r="BV8" i="3"/>
  <c r="BW8" i="3"/>
  <c r="BX8" i="3"/>
  <c r="BY8" i="3"/>
  <c r="BR9" i="3"/>
  <c r="BS9" i="3"/>
  <c r="BT9" i="3"/>
  <c r="BV9" i="3"/>
  <c r="BW9" i="3"/>
  <c r="BX9" i="3"/>
  <c r="BY9" i="3"/>
  <c r="BR10" i="3"/>
  <c r="BS10" i="3"/>
  <c r="BT10" i="3"/>
  <c r="BU10" i="3"/>
  <c r="BV10" i="3"/>
  <c r="BW10" i="3"/>
  <c r="BX10" i="3"/>
  <c r="BY10" i="3"/>
  <c r="BR11" i="3"/>
  <c r="BT11" i="3"/>
  <c r="BU11" i="3"/>
  <c r="BV11" i="3"/>
  <c r="BW11" i="3"/>
  <c r="BX11" i="3"/>
  <c r="BY11" i="3"/>
  <c r="BR12" i="3"/>
  <c r="BT12" i="3"/>
  <c r="BU12" i="3"/>
  <c r="BV12" i="3"/>
  <c r="BX12" i="3"/>
  <c r="BY12" i="3"/>
  <c r="BR13" i="3"/>
  <c r="BS13" i="3"/>
  <c r="BT13" i="3"/>
  <c r="BU13" i="3"/>
  <c r="BV13" i="3"/>
  <c r="BW13" i="3"/>
  <c r="BX13" i="3"/>
  <c r="BY13" i="3"/>
  <c r="BR14" i="3"/>
  <c r="BS14" i="3"/>
  <c r="BT14" i="3"/>
  <c r="BU14" i="3"/>
  <c r="BV14" i="3"/>
  <c r="BW14" i="3"/>
  <c r="BX14" i="3"/>
  <c r="BY14" i="3"/>
  <c r="BR15" i="3"/>
  <c r="BS15" i="3"/>
  <c r="BT15" i="3"/>
  <c r="BU15" i="3"/>
  <c r="BV15" i="3"/>
  <c r="BW15" i="3"/>
  <c r="BX15" i="3"/>
  <c r="BY15" i="3"/>
  <c r="BR16" i="3"/>
  <c r="BS16" i="3"/>
  <c r="BT16" i="3"/>
  <c r="BU16" i="3"/>
  <c r="BV16" i="3"/>
  <c r="BW16" i="3"/>
  <c r="BX16" i="3"/>
  <c r="BY16" i="3"/>
  <c r="BR17" i="3"/>
  <c r="BS17" i="3"/>
  <c r="BT17" i="3"/>
  <c r="BU17" i="3"/>
  <c r="BV17" i="3"/>
  <c r="BW17" i="3"/>
  <c r="BX17" i="3"/>
  <c r="BY17" i="3"/>
  <c r="BS18" i="3"/>
  <c r="BT18" i="3"/>
  <c r="BU18" i="3"/>
  <c r="BV18" i="3"/>
  <c r="BW18" i="3"/>
  <c r="BX18" i="3"/>
  <c r="BY18" i="3"/>
  <c r="BR19" i="3"/>
  <c r="BS19" i="3"/>
  <c r="BT19" i="3"/>
  <c r="BU19" i="3"/>
  <c r="BV19" i="3"/>
  <c r="BW19" i="3"/>
  <c r="BX19" i="3"/>
  <c r="BY19" i="3"/>
  <c r="BR20" i="3"/>
  <c r="BS20" i="3"/>
  <c r="BT20" i="3"/>
  <c r="BU20" i="3"/>
  <c r="BV20" i="3"/>
  <c r="BW20" i="3"/>
  <c r="BX20" i="3"/>
  <c r="BY20" i="3"/>
  <c r="BR21" i="3"/>
  <c r="BT21" i="3"/>
  <c r="BU21" i="3"/>
  <c r="BV21" i="3"/>
  <c r="BW21" i="3"/>
  <c r="BX21" i="3"/>
  <c r="BY21" i="3"/>
  <c r="BR22" i="3"/>
  <c r="BS22" i="3"/>
  <c r="BT22" i="3"/>
  <c r="BU22" i="3"/>
  <c r="BV22" i="3"/>
  <c r="BW22" i="3"/>
  <c r="BX22" i="3"/>
  <c r="BY22" i="3"/>
  <c r="BR23" i="3"/>
  <c r="BS23" i="3"/>
  <c r="BT23" i="3"/>
  <c r="BU23" i="3"/>
  <c r="BV23" i="3"/>
  <c r="BW23" i="3"/>
  <c r="BX23" i="3"/>
  <c r="BY23" i="3"/>
  <c r="BR24" i="3"/>
  <c r="BS24" i="3"/>
  <c r="BT24" i="3"/>
  <c r="BU24" i="3"/>
  <c r="BV24" i="3"/>
  <c r="BW24" i="3"/>
  <c r="BX24" i="3"/>
  <c r="BY24" i="3"/>
  <c r="BR25" i="3"/>
  <c r="BS25" i="3"/>
  <c r="BT25" i="3"/>
  <c r="BU25" i="3"/>
  <c r="BV25" i="3"/>
  <c r="BW25" i="3"/>
  <c r="BX25" i="3"/>
  <c r="BY25" i="3"/>
  <c r="BR26" i="3"/>
  <c r="BS26" i="3"/>
  <c r="BT26" i="3"/>
  <c r="BU26" i="3"/>
  <c r="BV26" i="3"/>
  <c r="BW26" i="3"/>
  <c r="BX26" i="3"/>
  <c r="BY26" i="3"/>
  <c r="BR27" i="3"/>
  <c r="BS27" i="3"/>
  <c r="BT27" i="3"/>
  <c r="BU27" i="3"/>
  <c r="BV27" i="3"/>
  <c r="BW27" i="3"/>
  <c r="BX27" i="3"/>
  <c r="BY27" i="3"/>
  <c r="BR28" i="3"/>
  <c r="BS28" i="3"/>
  <c r="BT28" i="3"/>
  <c r="BU28" i="3"/>
  <c r="BV28" i="3"/>
  <c r="BW28" i="3"/>
  <c r="BX28" i="3"/>
  <c r="BY28" i="3"/>
  <c r="BR29" i="3"/>
  <c r="BS29" i="3"/>
  <c r="BT29" i="3"/>
  <c r="BU29" i="3"/>
  <c r="BV29" i="3"/>
  <c r="BW29" i="3"/>
  <c r="BX29" i="3"/>
  <c r="BY29" i="3"/>
  <c r="BS30" i="3"/>
  <c r="BT30" i="3"/>
  <c r="BU30" i="3"/>
  <c r="BV30" i="3"/>
  <c r="BW30" i="3"/>
  <c r="BX30" i="3"/>
  <c r="BY30" i="3"/>
  <c r="BR31" i="3"/>
  <c r="BS31" i="3"/>
  <c r="BT31" i="3"/>
  <c r="BU31" i="3"/>
  <c r="BV31" i="3"/>
  <c r="BW31" i="3"/>
  <c r="BX31" i="3"/>
  <c r="BY31" i="3"/>
  <c r="BR32" i="3"/>
  <c r="BS32" i="3"/>
  <c r="BT32" i="3"/>
  <c r="BU32" i="3"/>
  <c r="BV32" i="3"/>
  <c r="BW32" i="3"/>
  <c r="BX32" i="3"/>
  <c r="BY32" i="3"/>
  <c r="BR33" i="3"/>
  <c r="BS33" i="3"/>
  <c r="BU33" i="3"/>
  <c r="BV33" i="3"/>
  <c r="BW33" i="3"/>
  <c r="BX33" i="3"/>
  <c r="BY33" i="3"/>
  <c r="BR34" i="3"/>
  <c r="BS34" i="3"/>
  <c r="BT34" i="3"/>
  <c r="BU34" i="3"/>
  <c r="BV34" i="3"/>
  <c r="BW34" i="3"/>
  <c r="BX34" i="3"/>
  <c r="BY34" i="3"/>
  <c r="BR35" i="3"/>
  <c r="BS35" i="3"/>
  <c r="BU35" i="3"/>
  <c r="BV35" i="3"/>
  <c r="BW35" i="3"/>
  <c r="BX35" i="3"/>
  <c r="BY35" i="3"/>
  <c r="BR36" i="3"/>
  <c r="BS36" i="3"/>
  <c r="BT36" i="3"/>
  <c r="BU36" i="3"/>
  <c r="BV36" i="3"/>
  <c r="BW36" i="3"/>
  <c r="BX36" i="3"/>
  <c r="BY36" i="3"/>
  <c r="BS37" i="3"/>
  <c r="BT37" i="3"/>
  <c r="BU37" i="3"/>
  <c r="BV37" i="3"/>
  <c r="BW37" i="3"/>
  <c r="BX37" i="3"/>
  <c r="BY37" i="3"/>
  <c r="BS38" i="3"/>
  <c r="BT38" i="3"/>
  <c r="BU38" i="3"/>
  <c r="BV38" i="3"/>
  <c r="BW38" i="3"/>
  <c r="BX38" i="3"/>
  <c r="BY38" i="3"/>
  <c r="BS39" i="3"/>
  <c r="BT39" i="3"/>
  <c r="BU39" i="3"/>
  <c r="BV39" i="3"/>
  <c r="BW39" i="3"/>
  <c r="BX39" i="3"/>
  <c r="BY39" i="3"/>
  <c r="BT40" i="3"/>
  <c r="BU40" i="3"/>
  <c r="BV40" i="3"/>
  <c r="BW40" i="3"/>
  <c r="BX40" i="3"/>
  <c r="BY40" i="3"/>
  <c r="BR41" i="3"/>
  <c r="BS41" i="3"/>
  <c r="BU41" i="3"/>
  <c r="BV41" i="3"/>
  <c r="BW41" i="3"/>
  <c r="BX41" i="3"/>
  <c r="BY41" i="3"/>
  <c r="BR42" i="3"/>
  <c r="BS42" i="3"/>
  <c r="BT42" i="3"/>
  <c r="BU42" i="3"/>
  <c r="BV42" i="3"/>
  <c r="BW42" i="3"/>
  <c r="BX42" i="3"/>
  <c r="BY42" i="3"/>
  <c r="BR43" i="3"/>
  <c r="BS43" i="3"/>
  <c r="BT43" i="3"/>
  <c r="BU43" i="3"/>
  <c r="BV43" i="3"/>
  <c r="BW43" i="3"/>
  <c r="BX43" i="3"/>
  <c r="BY43" i="3"/>
  <c r="BR44" i="3"/>
  <c r="BS44" i="3"/>
  <c r="BU44" i="3"/>
  <c r="BV44" i="3"/>
  <c r="BW44" i="3"/>
  <c r="BX44" i="3"/>
  <c r="BY44" i="3"/>
  <c r="BR45" i="3"/>
  <c r="BS45" i="3"/>
  <c r="BU45" i="3"/>
  <c r="BV45" i="3"/>
  <c r="BW45" i="3"/>
  <c r="BX45" i="3"/>
  <c r="BY45" i="3"/>
  <c r="BR46" i="3"/>
  <c r="BS46" i="3"/>
  <c r="BV46" i="3"/>
  <c r="BW46" i="3"/>
  <c r="BX46" i="3"/>
  <c r="BY46" i="3"/>
  <c r="BR47" i="3"/>
  <c r="BS47" i="3"/>
  <c r="BT47" i="3"/>
  <c r="BU47" i="3"/>
  <c r="BV47" i="3"/>
  <c r="BW47" i="3"/>
  <c r="BX47" i="3"/>
  <c r="BY47" i="3"/>
  <c r="BR48" i="3"/>
  <c r="BT48" i="3"/>
  <c r="BU48" i="3"/>
  <c r="BV48" i="3"/>
  <c r="BW48" i="3"/>
  <c r="BX48" i="3"/>
  <c r="BY48" i="3"/>
  <c r="BR49" i="3"/>
  <c r="BS49" i="3"/>
  <c r="BT49" i="3"/>
  <c r="BU49" i="3"/>
  <c r="BV49" i="3"/>
  <c r="BW49" i="3"/>
  <c r="BX49" i="3"/>
  <c r="BY49" i="3"/>
  <c r="BR50" i="3"/>
  <c r="BS50" i="3"/>
  <c r="BT50" i="3"/>
  <c r="BU50" i="3"/>
  <c r="BV50" i="3"/>
  <c r="BW50" i="3"/>
  <c r="BX50" i="3"/>
  <c r="BY50" i="3"/>
  <c r="BS51" i="3"/>
  <c r="BT51" i="3"/>
  <c r="BU51" i="3"/>
  <c r="BV51" i="3"/>
  <c r="BW51" i="3"/>
  <c r="BX51" i="3"/>
  <c r="BY51" i="3"/>
  <c r="BS52" i="3"/>
  <c r="BT52" i="3"/>
  <c r="BU52" i="3"/>
  <c r="BV52" i="3"/>
  <c r="BW52" i="3"/>
  <c r="BX52" i="3"/>
  <c r="BY52" i="3"/>
  <c r="BR53" i="3"/>
  <c r="BS53" i="3"/>
  <c r="BT53" i="3"/>
  <c r="BV53" i="3"/>
  <c r="BW53" i="3"/>
  <c r="BX53" i="3"/>
  <c r="BY53" i="3"/>
  <c r="BR54" i="3"/>
  <c r="BT54" i="3"/>
  <c r="BU54" i="3"/>
  <c r="BV54" i="3"/>
  <c r="BW54" i="3"/>
  <c r="BX54" i="3"/>
  <c r="BY54" i="3"/>
  <c r="BR55" i="3"/>
  <c r="BT55" i="3"/>
  <c r="BU55" i="3"/>
  <c r="BV55" i="3"/>
  <c r="BW55" i="3"/>
  <c r="BX55" i="3"/>
  <c r="BY55" i="3"/>
  <c r="BT56" i="3"/>
  <c r="BU56" i="3"/>
  <c r="BV56" i="3"/>
  <c r="BW56" i="3"/>
  <c r="BX56" i="3"/>
  <c r="BY56" i="3"/>
  <c r="BR57" i="3"/>
  <c r="BS57" i="3"/>
  <c r="BT57" i="3"/>
  <c r="BU57" i="3"/>
  <c r="BV57" i="3"/>
  <c r="BW57" i="3"/>
  <c r="BX57" i="3"/>
  <c r="BY57" i="3"/>
  <c r="BR58" i="3"/>
  <c r="BS58" i="3"/>
  <c r="BT58" i="3"/>
  <c r="BU58" i="3"/>
  <c r="BV58" i="3"/>
  <c r="BW58" i="3"/>
  <c r="BX58" i="3"/>
  <c r="BY58" i="3"/>
  <c r="BR59" i="3"/>
  <c r="BS59" i="3"/>
  <c r="BT59" i="3"/>
  <c r="BU59" i="3"/>
  <c r="BV59" i="3"/>
  <c r="BW59" i="3"/>
  <c r="BX59" i="3"/>
  <c r="BY59" i="3"/>
  <c r="BT60" i="3"/>
  <c r="BU60" i="3"/>
  <c r="BV60" i="3"/>
  <c r="BW60" i="3"/>
  <c r="BX60" i="3"/>
  <c r="BY60" i="3"/>
  <c r="BR61" i="3"/>
  <c r="BS61" i="3"/>
  <c r="BT61" i="3"/>
  <c r="BU61" i="3"/>
  <c r="BV61" i="3"/>
  <c r="BW61" i="3"/>
  <c r="BX61" i="3"/>
  <c r="BY61" i="3"/>
  <c r="BR62" i="3"/>
  <c r="BS62" i="3"/>
  <c r="BT62" i="3"/>
  <c r="BU62" i="3"/>
  <c r="BV62" i="3"/>
  <c r="BW62" i="3"/>
  <c r="BX62" i="3"/>
  <c r="BY62" i="3"/>
  <c r="BR63" i="3"/>
  <c r="BT63" i="3"/>
  <c r="BU63" i="3"/>
  <c r="BV63" i="3"/>
  <c r="BW63" i="3"/>
  <c r="BX63" i="3"/>
  <c r="BY63" i="3"/>
  <c r="BR64" i="3"/>
  <c r="BS64" i="3"/>
  <c r="BT64" i="3"/>
  <c r="BU64" i="3"/>
  <c r="BV64" i="3"/>
  <c r="BW64" i="3"/>
  <c r="BX64" i="3"/>
  <c r="BY64" i="3"/>
  <c r="BR65" i="3"/>
  <c r="BS65" i="3"/>
  <c r="BT65" i="3"/>
  <c r="BU65" i="3"/>
  <c r="BV65" i="3"/>
  <c r="BW65" i="3"/>
  <c r="BX65" i="3"/>
  <c r="BY65" i="3"/>
  <c r="BS66" i="3"/>
  <c r="BT66" i="3"/>
  <c r="BU66" i="3"/>
  <c r="BV66" i="3"/>
  <c r="BW66" i="3"/>
  <c r="BX66" i="3"/>
  <c r="BY66" i="3"/>
  <c r="BS67" i="3"/>
  <c r="BT67" i="3"/>
  <c r="BU67" i="3"/>
  <c r="BV67" i="3"/>
  <c r="BW67" i="3"/>
  <c r="BX67" i="3"/>
  <c r="BY67" i="3"/>
  <c r="BT68" i="3"/>
  <c r="BU68" i="3"/>
  <c r="BV68" i="3"/>
  <c r="BW68" i="3"/>
  <c r="BX68" i="3"/>
  <c r="BY68" i="3"/>
  <c r="BR69" i="3"/>
  <c r="BS69" i="3"/>
  <c r="BT69" i="3"/>
  <c r="BV69" i="3"/>
  <c r="BW69" i="3"/>
  <c r="BX69" i="3"/>
  <c r="BY69" i="3"/>
  <c r="BR70" i="3"/>
  <c r="BS70" i="3"/>
  <c r="BT70" i="3"/>
  <c r="BU70" i="3"/>
  <c r="BV70" i="3"/>
  <c r="BW70" i="3"/>
  <c r="BX70" i="3"/>
  <c r="BY70" i="3"/>
  <c r="BR71" i="3"/>
  <c r="BS71" i="3"/>
  <c r="BT71" i="3"/>
  <c r="BU71" i="3"/>
  <c r="BV71" i="3"/>
  <c r="BW71" i="3"/>
  <c r="BX71" i="3"/>
  <c r="BY71" i="3"/>
  <c r="BS72" i="3"/>
  <c r="BT72" i="3"/>
  <c r="BU72" i="3"/>
  <c r="BV72" i="3"/>
  <c r="BW72" i="3"/>
  <c r="BX72" i="3"/>
  <c r="BY72" i="3"/>
  <c r="BR73" i="3"/>
  <c r="BS73" i="3"/>
  <c r="BU73" i="3"/>
  <c r="BV73" i="3"/>
  <c r="BW73" i="3"/>
  <c r="BX73" i="3"/>
  <c r="BY73" i="3"/>
  <c r="BR74" i="3"/>
  <c r="BS74" i="3"/>
  <c r="BT74" i="3"/>
  <c r="BU74" i="3"/>
  <c r="BV74" i="3"/>
  <c r="BW74" i="3"/>
  <c r="BX74" i="3"/>
  <c r="BY74" i="3"/>
  <c r="BR75" i="3"/>
  <c r="BT75" i="3"/>
  <c r="BU75" i="3"/>
  <c r="BV75" i="3"/>
  <c r="BW75" i="3"/>
  <c r="BX75" i="3"/>
  <c r="BY75" i="3"/>
  <c r="BS76" i="3"/>
  <c r="BT76" i="3"/>
  <c r="BU76" i="3"/>
  <c r="BV76" i="3"/>
  <c r="BW76" i="3"/>
  <c r="BX76" i="3"/>
  <c r="BY76" i="3"/>
  <c r="BR77" i="3"/>
  <c r="BT77" i="3"/>
  <c r="BU77" i="3"/>
  <c r="BV77" i="3"/>
  <c r="BW77" i="3"/>
  <c r="BX77" i="3"/>
  <c r="BY77" i="3"/>
  <c r="BR78" i="3"/>
  <c r="BS78" i="3"/>
  <c r="BT78" i="3"/>
  <c r="BU78" i="3"/>
  <c r="BV78" i="3"/>
  <c r="BW78" i="3"/>
  <c r="BX78" i="3"/>
  <c r="BY78" i="3"/>
  <c r="BR79" i="3"/>
  <c r="BS79" i="3"/>
  <c r="BT79" i="3"/>
  <c r="BU79" i="3"/>
  <c r="BV79" i="3"/>
  <c r="BW79" i="3"/>
  <c r="BX79" i="3"/>
  <c r="BY79" i="3"/>
  <c r="BT80" i="3"/>
  <c r="BU80" i="3"/>
  <c r="BV80" i="3"/>
  <c r="BW80" i="3"/>
  <c r="BX80" i="3"/>
  <c r="BY80" i="3"/>
  <c r="BR81" i="3"/>
  <c r="BS81" i="3"/>
  <c r="BT81" i="3"/>
  <c r="BU81" i="3"/>
  <c r="BV81" i="3"/>
  <c r="BW81" i="3"/>
  <c r="BX81" i="3"/>
  <c r="BY81" i="3"/>
  <c r="BR82" i="3"/>
  <c r="BS82" i="3"/>
  <c r="BT82" i="3"/>
  <c r="BU82" i="3"/>
  <c r="BV82" i="3"/>
  <c r="BW82" i="3"/>
  <c r="BX82" i="3"/>
  <c r="BY82" i="3"/>
  <c r="BR83" i="3"/>
  <c r="BS83" i="3"/>
  <c r="BT83" i="3"/>
  <c r="BV83" i="3"/>
  <c r="BW83" i="3"/>
  <c r="BX83" i="3"/>
  <c r="BY83" i="3"/>
  <c r="BS84" i="3"/>
  <c r="BT84" i="3"/>
  <c r="BU84" i="3"/>
  <c r="BV84" i="3"/>
  <c r="BW84" i="3"/>
  <c r="BX84" i="3"/>
  <c r="BY84" i="3"/>
  <c r="BS85" i="3"/>
  <c r="BT85" i="3"/>
  <c r="BU85" i="3"/>
  <c r="BV85" i="3"/>
  <c r="BW85" i="3"/>
  <c r="BX85" i="3"/>
  <c r="BY85" i="3"/>
  <c r="BR86" i="3"/>
  <c r="BS86" i="3"/>
  <c r="BT86" i="3"/>
  <c r="BU86" i="3"/>
  <c r="BV86" i="3"/>
  <c r="BW86" i="3"/>
  <c r="BX86" i="3"/>
  <c r="BY86" i="3"/>
  <c r="BR87" i="3"/>
  <c r="BS87" i="3"/>
  <c r="BT87" i="3"/>
  <c r="BV87" i="3"/>
  <c r="BW87" i="3"/>
  <c r="BX87" i="3"/>
  <c r="BY87" i="3"/>
  <c r="BR88" i="3"/>
  <c r="BS88" i="3"/>
  <c r="BU88" i="3"/>
  <c r="BV88" i="3"/>
  <c r="BW88" i="3"/>
  <c r="BX88" i="3"/>
  <c r="BY88" i="3"/>
  <c r="BR89" i="3"/>
  <c r="BS89" i="3"/>
  <c r="BT89" i="3"/>
  <c r="BU89" i="3"/>
  <c r="BV89" i="3"/>
  <c r="BW89" i="3"/>
  <c r="BX89" i="3"/>
  <c r="BY89" i="3"/>
  <c r="BR90" i="3"/>
  <c r="BS90" i="3"/>
  <c r="BT90" i="3"/>
  <c r="BU90" i="3"/>
  <c r="BV90" i="3"/>
  <c r="BW90" i="3"/>
  <c r="BX90" i="3"/>
  <c r="BY90" i="3"/>
  <c r="BS91" i="3"/>
  <c r="BT91" i="3"/>
  <c r="BU91" i="3"/>
  <c r="BV91" i="3"/>
  <c r="BW91" i="3"/>
  <c r="BX91" i="3"/>
  <c r="BY91" i="3"/>
  <c r="BR92" i="3"/>
  <c r="BS92" i="3"/>
  <c r="BT92" i="3"/>
  <c r="BV92" i="3"/>
  <c r="BW92" i="3"/>
  <c r="BX92" i="3"/>
  <c r="BY92" i="3"/>
  <c r="BR93" i="3"/>
  <c r="BS93" i="3"/>
  <c r="BT93" i="3"/>
  <c r="BV93" i="3"/>
  <c r="BW93" i="3"/>
  <c r="BX93" i="3"/>
  <c r="BY93" i="3"/>
  <c r="BR94" i="3"/>
  <c r="BS94" i="3"/>
  <c r="BT94" i="3"/>
  <c r="BU94" i="3"/>
  <c r="BV94" i="3"/>
  <c r="BW94" i="3"/>
  <c r="BX94" i="3"/>
  <c r="BY94" i="3"/>
  <c r="BR95" i="3"/>
  <c r="BS95" i="3"/>
  <c r="BT95" i="3"/>
  <c r="BU95" i="3"/>
  <c r="BV95" i="3"/>
  <c r="BW95" i="3"/>
  <c r="BX95" i="3"/>
  <c r="BY95" i="3"/>
  <c r="BR96" i="3"/>
  <c r="BS96" i="3"/>
  <c r="BT96" i="3"/>
  <c r="BU96" i="3"/>
  <c r="BV96" i="3"/>
  <c r="BW96" i="3"/>
  <c r="BX96" i="3"/>
  <c r="BY96" i="3"/>
  <c r="BR97" i="3"/>
  <c r="BT97" i="3"/>
  <c r="BU97" i="3"/>
  <c r="BV97" i="3"/>
  <c r="BW97" i="3"/>
  <c r="BX97" i="3"/>
  <c r="BY97" i="3"/>
  <c r="BR98" i="3"/>
  <c r="BT98" i="3"/>
  <c r="BU98" i="3"/>
  <c r="BV98" i="3"/>
  <c r="BW98" i="3"/>
  <c r="BX98" i="3"/>
  <c r="BY98" i="3"/>
  <c r="BR99" i="3"/>
  <c r="BT99" i="3"/>
  <c r="BU99" i="3"/>
  <c r="BV99" i="3"/>
  <c r="BW99" i="3"/>
  <c r="BX99" i="3"/>
  <c r="BY99" i="3"/>
  <c r="BR100" i="3"/>
  <c r="BU100" i="3"/>
  <c r="BV100" i="3"/>
  <c r="BW100" i="3"/>
  <c r="BX100" i="3"/>
  <c r="BY100" i="3"/>
  <c r="BT101" i="3"/>
  <c r="BU101" i="3"/>
  <c r="BV101" i="3"/>
  <c r="BW101" i="3"/>
  <c r="BX101" i="3"/>
  <c r="BY101" i="3"/>
  <c r="BR102" i="3"/>
  <c r="BS102" i="3"/>
  <c r="BT102" i="3"/>
  <c r="BU102" i="3"/>
  <c r="BV102" i="3"/>
  <c r="BW102" i="3"/>
  <c r="BX102" i="3"/>
  <c r="BY102" i="3"/>
  <c r="BR103" i="3"/>
  <c r="BT103" i="3"/>
  <c r="BU103" i="3"/>
  <c r="BV103" i="3"/>
  <c r="BW103" i="3"/>
  <c r="BX103" i="3"/>
  <c r="BY103" i="3"/>
  <c r="BR104" i="3"/>
  <c r="BT104" i="3"/>
  <c r="BU104" i="3"/>
  <c r="BV104" i="3"/>
  <c r="BW104" i="3"/>
  <c r="BX104" i="3"/>
  <c r="BY104" i="3"/>
  <c r="BR105" i="3"/>
  <c r="BS105" i="3"/>
  <c r="BT105" i="3"/>
  <c r="BU105" i="3"/>
  <c r="BV105" i="3"/>
  <c r="BW105" i="3"/>
  <c r="BX105" i="3"/>
  <c r="BY105" i="3"/>
  <c r="BR106" i="3"/>
  <c r="BS106" i="3"/>
  <c r="BT106" i="3"/>
  <c r="BU106" i="3"/>
  <c r="BV106" i="3"/>
  <c r="BW106" i="3"/>
  <c r="BX106" i="3"/>
  <c r="BY106" i="3"/>
  <c r="BR107" i="3"/>
  <c r="BT107" i="3"/>
  <c r="BU107" i="3"/>
  <c r="BV107" i="3"/>
  <c r="BW107" i="3"/>
  <c r="BX107" i="3"/>
  <c r="BY107" i="3"/>
  <c r="BR108" i="3"/>
  <c r="BS108" i="3"/>
  <c r="BT108" i="3"/>
  <c r="BU108" i="3"/>
  <c r="BV108" i="3"/>
  <c r="BW108" i="3"/>
  <c r="BX108" i="3"/>
  <c r="BY108" i="3"/>
  <c r="BR109" i="3"/>
  <c r="BS109" i="3"/>
  <c r="BT109" i="3"/>
  <c r="BU109" i="3"/>
  <c r="BV109" i="3"/>
  <c r="BW109" i="3"/>
  <c r="BX109" i="3"/>
  <c r="BY109" i="3"/>
  <c r="BR110" i="3"/>
  <c r="BS110" i="3"/>
  <c r="BT110" i="3"/>
  <c r="BW110" i="3"/>
  <c r="BX110" i="3"/>
  <c r="BY110" i="3"/>
  <c r="BR111" i="3"/>
  <c r="BS111" i="3"/>
  <c r="BT111" i="3"/>
  <c r="BU111" i="3"/>
  <c r="BV111" i="3"/>
  <c r="BW111" i="3"/>
  <c r="BX111" i="3"/>
  <c r="BY111" i="3"/>
  <c r="BS112" i="3"/>
  <c r="BT112" i="3"/>
  <c r="BU112" i="3"/>
  <c r="BV112" i="3"/>
  <c r="BW112" i="3"/>
  <c r="BX112" i="3"/>
  <c r="BY112" i="3"/>
  <c r="BS113" i="3"/>
  <c r="BT113" i="3"/>
  <c r="BU113" i="3"/>
  <c r="BV113" i="3"/>
  <c r="BW113" i="3"/>
  <c r="BX113" i="3"/>
  <c r="BY113" i="3"/>
  <c r="BS114" i="3"/>
  <c r="BT114" i="3"/>
  <c r="BU114" i="3"/>
  <c r="BV114" i="3"/>
  <c r="BW114" i="3"/>
  <c r="BX114" i="3"/>
  <c r="BY114" i="3"/>
  <c r="BS115" i="3"/>
  <c r="BT115" i="3"/>
  <c r="BU115" i="3"/>
  <c r="BV115" i="3"/>
  <c r="BW115" i="3"/>
  <c r="BX115" i="3"/>
  <c r="BY115" i="3"/>
  <c r="BT116" i="3"/>
  <c r="BU116" i="3"/>
  <c r="BV116" i="3"/>
  <c r="BW116" i="3"/>
  <c r="BX116" i="3"/>
  <c r="BY116" i="3"/>
  <c r="BR117" i="3"/>
  <c r="BS117" i="3"/>
  <c r="BT117" i="3"/>
  <c r="BU117" i="3"/>
  <c r="BV117" i="3"/>
  <c r="BW117" i="3"/>
  <c r="BX117" i="3"/>
  <c r="BY117" i="3"/>
  <c r="BR118" i="3"/>
  <c r="BS118" i="3"/>
  <c r="BT118" i="3"/>
  <c r="BU118" i="3"/>
  <c r="BW118" i="3"/>
  <c r="BX118" i="3"/>
  <c r="BY118" i="3"/>
  <c r="BR119" i="3"/>
  <c r="BS119" i="3"/>
  <c r="BT119" i="3"/>
  <c r="BU119" i="3"/>
  <c r="BV119" i="3"/>
  <c r="BW119" i="3"/>
  <c r="BX119" i="3"/>
  <c r="BY119" i="3"/>
  <c r="BR120" i="3"/>
  <c r="BS120" i="3"/>
  <c r="BT120" i="3"/>
  <c r="BU120" i="3"/>
  <c r="BV120" i="3"/>
  <c r="BW120" i="3"/>
  <c r="BX120" i="3"/>
  <c r="BY120" i="3"/>
  <c r="BS121" i="3"/>
  <c r="BT121" i="3"/>
  <c r="BU121" i="3"/>
  <c r="BV121" i="3"/>
  <c r="BW121" i="3"/>
  <c r="BX121" i="3"/>
  <c r="BY121" i="3"/>
  <c r="BR122" i="3"/>
  <c r="BT122" i="3"/>
  <c r="BU122" i="3"/>
  <c r="BV122" i="3"/>
  <c r="BW122" i="3"/>
  <c r="BX122" i="3"/>
  <c r="BY122" i="3"/>
  <c r="BS123" i="3"/>
  <c r="BT123" i="3"/>
  <c r="BU123" i="3"/>
  <c r="BV123" i="3"/>
  <c r="BW123" i="3"/>
  <c r="BX123" i="3"/>
  <c r="BY123" i="3"/>
  <c r="BS124" i="3"/>
  <c r="BT124" i="3"/>
  <c r="BU124" i="3"/>
  <c r="BV124" i="3"/>
  <c r="BW124" i="3"/>
  <c r="BX124" i="3"/>
  <c r="BY124" i="3"/>
  <c r="BR125" i="3"/>
  <c r="BS125" i="3"/>
  <c r="BT125" i="3"/>
  <c r="BU125" i="3"/>
  <c r="BV125" i="3"/>
  <c r="BW125" i="3"/>
  <c r="BX125" i="3"/>
  <c r="BY125" i="3"/>
  <c r="BR126" i="3"/>
  <c r="BS126" i="3"/>
  <c r="BT126" i="3"/>
  <c r="BU126" i="3"/>
  <c r="BV126" i="3"/>
  <c r="BW126" i="3"/>
  <c r="BX126" i="3"/>
  <c r="BY126" i="3"/>
  <c r="BR127" i="3"/>
  <c r="BT127" i="3"/>
  <c r="BV127" i="3"/>
  <c r="BW127" i="3"/>
  <c r="BX127" i="3"/>
  <c r="BY127" i="3"/>
  <c r="BR128" i="3"/>
  <c r="BS128" i="3"/>
  <c r="BT128" i="3"/>
  <c r="BU128" i="3"/>
  <c r="BV128" i="3"/>
  <c r="BW128" i="3"/>
  <c r="BX128" i="3"/>
  <c r="BY128" i="3"/>
  <c r="BR129" i="3"/>
  <c r="BS129" i="3"/>
  <c r="BT129" i="3"/>
  <c r="BV129" i="3"/>
  <c r="BW129" i="3"/>
  <c r="BX129" i="3"/>
  <c r="BY129" i="3"/>
  <c r="BR130" i="3"/>
  <c r="BS130" i="3"/>
  <c r="BT130" i="3"/>
  <c r="BU130" i="3"/>
  <c r="BV130" i="3"/>
  <c r="BW130" i="3"/>
  <c r="BX130" i="3"/>
  <c r="BY130" i="3"/>
  <c r="BR131" i="3"/>
  <c r="BS131" i="3"/>
  <c r="BT131" i="3"/>
  <c r="BU131" i="3"/>
  <c r="BV131" i="3"/>
  <c r="BW131" i="3"/>
  <c r="BX131" i="3"/>
  <c r="BY131" i="3"/>
  <c r="BR132" i="3"/>
  <c r="BS132" i="3"/>
  <c r="BT132" i="3"/>
  <c r="BU132" i="3"/>
  <c r="BV132" i="3"/>
  <c r="BW132" i="3"/>
  <c r="BX132" i="3"/>
  <c r="BY132" i="3"/>
  <c r="BR133" i="3"/>
  <c r="BS133" i="3"/>
  <c r="BT133" i="3"/>
  <c r="BU133" i="3"/>
  <c r="BV133" i="3"/>
  <c r="BW133" i="3"/>
  <c r="BX133" i="3"/>
  <c r="BY133" i="3"/>
  <c r="BR134" i="3"/>
  <c r="BT134" i="3"/>
  <c r="BU134" i="3"/>
  <c r="BV134" i="3"/>
  <c r="BW134" i="3"/>
  <c r="BX134" i="3"/>
  <c r="BY134" i="3"/>
  <c r="BS135" i="3"/>
  <c r="BT135" i="3"/>
  <c r="BU135" i="3"/>
  <c r="BV135" i="3"/>
  <c r="BW135" i="3"/>
  <c r="BX135" i="3"/>
  <c r="BY135" i="3"/>
  <c r="BR136" i="3"/>
  <c r="BT136" i="3"/>
  <c r="BU136" i="3"/>
  <c r="BV136" i="3"/>
  <c r="BW136" i="3"/>
  <c r="BX136" i="3"/>
  <c r="BY136" i="3"/>
  <c r="BR137" i="3"/>
  <c r="BS137" i="3"/>
  <c r="BT137" i="3"/>
  <c r="BU137" i="3"/>
  <c r="BV137" i="3"/>
  <c r="BW137" i="3"/>
  <c r="BX137" i="3"/>
  <c r="BY137" i="3"/>
  <c r="BR138" i="3"/>
  <c r="BT138" i="3"/>
  <c r="BU138" i="3"/>
  <c r="BV138" i="3"/>
  <c r="BW138" i="3"/>
  <c r="BX138" i="3"/>
  <c r="BY138" i="3"/>
  <c r="BR139" i="3"/>
  <c r="BS139" i="3"/>
  <c r="BT139" i="3"/>
  <c r="BU139" i="3"/>
  <c r="BV139" i="3"/>
  <c r="BW139" i="3"/>
  <c r="BX139" i="3"/>
  <c r="BY139" i="3"/>
  <c r="BR140" i="3"/>
  <c r="BS140" i="3"/>
  <c r="BT140" i="3"/>
  <c r="BU140" i="3"/>
  <c r="BV140" i="3"/>
  <c r="BW140" i="3"/>
  <c r="BX140" i="3"/>
  <c r="BY140" i="3"/>
  <c r="BR141" i="3"/>
  <c r="BS141" i="3"/>
  <c r="BU141" i="3"/>
  <c r="BV141" i="3"/>
  <c r="BW141" i="3"/>
  <c r="BX141" i="3"/>
  <c r="BY141" i="3"/>
  <c r="BR142" i="3"/>
  <c r="BS142" i="3"/>
  <c r="BT142" i="3"/>
  <c r="BU142" i="3"/>
  <c r="BV142" i="3"/>
  <c r="BW142" i="3"/>
  <c r="BX142" i="3"/>
  <c r="BY142" i="3"/>
  <c r="BR143" i="3"/>
  <c r="BS143" i="3"/>
  <c r="BT143" i="3"/>
  <c r="BU143" i="3"/>
  <c r="BV143" i="3"/>
  <c r="BW143" i="3"/>
  <c r="BX143" i="3"/>
  <c r="BY143" i="3"/>
  <c r="BR144" i="3"/>
  <c r="BS144" i="3"/>
  <c r="BT144" i="3"/>
  <c r="BU144" i="3"/>
  <c r="BV144" i="3"/>
  <c r="BW144" i="3"/>
  <c r="BX144" i="3"/>
  <c r="BY144" i="3"/>
  <c r="BS145" i="3"/>
  <c r="BT145" i="3"/>
  <c r="BU145" i="3"/>
  <c r="BV145" i="3"/>
  <c r="BW145" i="3"/>
  <c r="BX145" i="3"/>
  <c r="BY145" i="3"/>
  <c r="BS146" i="3"/>
  <c r="BU146" i="3"/>
  <c r="BV146" i="3"/>
  <c r="BW146" i="3"/>
  <c r="BX146" i="3"/>
  <c r="BY146" i="3"/>
  <c r="BR147" i="3"/>
  <c r="BS147" i="3"/>
  <c r="BT147" i="3"/>
  <c r="BU147" i="3"/>
  <c r="BV147" i="3"/>
  <c r="BW147" i="3"/>
  <c r="BX147" i="3"/>
  <c r="BY147" i="3"/>
  <c r="BR148" i="3"/>
  <c r="BS148" i="3"/>
  <c r="BT148" i="3"/>
  <c r="BU148" i="3"/>
  <c r="BV148" i="3"/>
  <c r="BW148" i="3"/>
  <c r="BX148" i="3"/>
  <c r="BY148" i="3"/>
  <c r="BR149" i="3"/>
  <c r="BS149" i="3"/>
  <c r="BT149" i="3"/>
  <c r="BU149" i="3"/>
  <c r="BV149" i="3"/>
  <c r="BW149" i="3"/>
  <c r="BX149" i="3"/>
  <c r="BY149" i="3"/>
  <c r="BR150" i="3"/>
  <c r="BS150" i="3"/>
  <c r="BT150" i="3"/>
  <c r="BU150" i="3"/>
  <c r="BV150" i="3"/>
  <c r="BW150" i="3"/>
  <c r="BX150" i="3"/>
  <c r="BY150" i="3"/>
  <c r="BR151" i="3"/>
  <c r="BT151" i="3"/>
  <c r="BU151" i="3"/>
  <c r="BV151" i="3"/>
  <c r="BW151" i="3"/>
  <c r="BX151" i="3"/>
  <c r="BY151" i="3"/>
  <c r="BR152" i="3"/>
  <c r="BS152" i="3"/>
  <c r="BT152" i="3"/>
  <c r="BU152" i="3"/>
  <c r="BV152" i="3"/>
  <c r="BW152" i="3"/>
  <c r="BX152" i="3"/>
  <c r="BY152" i="3"/>
  <c r="BR153" i="3"/>
  <c r="BS153" i="3"/>
  <c r="BT153" i="3"/>
  <c r="BU153" i="3"/>
  <c r="BW153" i="3"/>
  <c r="BX153" i="3"/>
  <c r="BY153" i="3"/>
  <c r="BR154" i="3"/>
  <c r="BS154" i="3"/>
  <c r="BT154" i="3"/>
  <c r="BV154" i="3"/>
  <c r="BW154" i="3"/>
  <c r="BX154" i="3"/>
  <c r="BY154" i="3"/>
  <c r="BR155" i="3"/>
  <c r="BS155" i="3"/>
  <c r="BT155" i="3"/>
  <c r="BU155" i="3"/>
  <c r="BV155" i="3"/>
  <c r="BW155" i="3"/>
  <c r="BX155" i="3"/>
  <c r="BY155" i="3"/>
  <c r="BR156" i="3"/>
  <c r="BS156" i="3"/>
  <c r="BT156" i="3"/>
  <c r="BU156" i="3"/>
  <c r="BV156" i="3"/>
  <c r="BW156" i="3"/>
  <c r="BX156" i="3"/>
  <c r="BY156" i="3"/>
  <c r="BR157" i="3"/>
  <c r="BS157" i="3"/>
  <c r="BT157" i="3"/>
  <c r="BU157" i="3"/>
  <c r="BV157" i="3"/>
  <c r="BW157" i="3"/>
  <c r="BX157" i="3"/>
  <c r="BY157" i="3"/>
  <c r="BR158" i="3"/>
  <c r="BS158" i="3"/>
  <c r="BT158" i="3"/>
  <c r="BV158" i="3"/>
  <c r="BW158" i="3"/>
  <c r="BX158" i="3"/>
  <c r="BY158" i="3"/>
  <c r="BR159" i="3"/>
  <c r="BS159" i="3"/>
  <c r="BT159" i="3"/>
  <c r="BU159" i="3"/>
  <c r="BV159" i="3"/>
  <c r="BW159" i="3"/>
  <c r="BX159" i="3"/>
  <c r="BY159" i="3"/>
  <c r="BR160" i="3"/>
  <c r="BS160" i="3"/>
  <c r="BT160" i="3"/>
  <c r="BU160" i="3"/>
  <c r="BV160" i="3"/>
  <c r="BW160" i="3"/>
  <c r="BX160" i="3"/>
  <c r="BY160" i="3"/>
  <c r="BR161" i="3"/>
  <c r="BS161" i="3"/>
  <c r="BT161" i="3"/>
  <c r="BV161" i="3"/>
  <c r="BW161" i="3"/>
  <c r="BX161" i="3"/>
  <c r="BY161" i="3"/>
  <c r="BR162" i="3"/>
  <c r="BS162" i="3"/>
  <c r="BT162" i="3"/>
  <c r="BU162" i="3"/>
  <c r="BV162" i="3"/>
  <c r="BW162" i="3"/>
  <c r="BX162" i="3"/>
  <c r="BY162" i="3"/>
  <c r="BR163" i="3"/>
  <c r="BS163" i="3"/>
  <c r="BT163" i="3"/>
  <c r="BU163" i="3"/>
  <c r="BV163" i="3"/>
  <c r="BW163" i="3"/>
  <c r="BX163" i="3"/>
  <c r="BY163" i="3"/>
  <c r="BR164" i="3"/>
  <c r="BT164" i="3"/>
  <c r="BU164" i="3"/>
  <c r="BV164" i="3"/>
  <c r="BW164" i="3"/>
  <c r="BX164" i="3"/>
  <c r="BY164" i="3"/>
  <c r="BR165" i="3"/>
  <c r="BS165" i="3"/>
  <c r="BT165" i="3"/>
  <c r="BU165" i="3"/>
  <c r="BV165" i="3"/>
  <c r="BW165" i="3"/>
  <c r="BX165" i="3"/>
  <c r="BY165" i="3"/>
  <c r="BR166" i="3"/>
  <c r="BS166" i="3"/>
  <c r="BT166" i="3"/>
  <c r="BU166" i="3"/>
  <c r="BV166" i="3"/>
  <c r="BW166" i="3"/>
  <c r="BX166" i="3"/>
  <c r="BY166" i="3"/>
  <c r="BR167" i="3"/>
  <c r="BS167" i="3"/>
  <c r="BT167" i="3"/>
  <c r="BU167" i="3"/>
  <c r="BV167" i="3"/>
  <c r="BW167" i="3"/>
  <c r="BX167" i="3"/>
  <c r="BY167" i="3"/>
  <c r="BT168" i="3"/>
  <c r="BU168" i="3"/>
  <c r="BV168" i="3"/>
  <c r="BW168" i="3"/>
  <c r="BX168" i="3"/>
  <c r="BY168" i="3"/>
  <c r="BS169" i="3"/>
  <c r="BT169" i="3"/>
  <c r="BU169" i="3"/>
  <c r="BV169" i="3"/>
  <c r="BW169" i="3"/>
  <c r="BX169" i="3"/>
  <c r="BY169" i="3"/>
  <c r="BS170" i="3"/>
  <c r="BT170" i="3"/>
  <c r="BU170" i="3"/>
  <c r="BW170" i="3"/>
  <c r="BX170" i="3"/>
  <c r="BY170" i="3"/>
  <c r="BR171" i="3"/>
  <c r="BT171" i="3"/>
  <c r="BU171" i="3"/>
  <c r="BV171" i="3"/>
  <c r="BW171" i="3"/>
  <c r="BX171" i="3"/>
  <c r="BY171" i="3"/>
  <c r="BS172" i="3"/>
  <c r="BT172" i="3"/>
  <c r="BU172" i="3"/>
  <c r="BV172" i="3"/>
  <c r="BW172" i="3"/>
  <c r="BX172" i="3"/>
  <c r="BY172" i="3"/>
  <c r="BR173" i="3"/>
  <c r="BS173" i="3"/>
  <c r="BT173" i="3"/>
  <c r="BV173" i="3"/>
  <c r="BW173" i="3"/>
  <c r="BX173" i="3"/>
  <c r="BY173" i="3"/>
  <c r="BR174" i="3"/>
  <c r="BS174" i="3"/>
  <c r="BT174" i="3"/>
  <c r="BU174" i="3"/>
  <c r="BV174" i="3"/>
  <c r="BW174" i="3"/>
  <c r="BX174" i="3"/>
  <c r="BY174" i="3"/>
  <c r="BR175" i="3"/>
  <c r="BS175" i="3"/>
  <c r="BT175" i="3"/>
  <c r="BU175" i="3"/>
  <c r="BW175" i="3"/>
  <c r="BX175" i="3"/>
  <c r="BY175" i="3"/>
  <c r="BR176" i="3"/>
  <c r="BT176" i="3"/>
  <c r="BU176" i="3"/>
  <c r="BV176" i="3"/>
  <c r="BW176" i="3"/>
  <c r="BX176" i="3"/>
  <c r="BY176" i="3"/>
  <c r="BR177" i="3"/>
  <c r="BS177" i="3"/>
  <c r="BT177" i="3"/>
  <c r="BU177" i="3"/>
  <c r="BV177" i="3"/>
  <c r="BW177" i="3"/>
  <c r="BX177" i="3"/>
  <c r="BY177" i="3"/>
  <c r="BR178" i="3"/>
  <c r="BS178" i="3"/>
  <c r="BT178" i="3"/>
  <c r="BU178" i="3"/>
  <c r="BV178" i="3"/>
  <c r="BW178" i="3"/>
  <c r="BX178" i="3"/>
  <c r="BY178" i="3"/>
  <c r="BR179" i="3"/>
  <c r="BS179" i="3"/>
  <c r="BT179" i="3"/>
  <c r="BV179" i="3"/>
  <c r="BW179" i="3"/>
  <c r="BX179" i="3"/>
  <c r="BY179" i="3"/>
  <c r="BR180" i="3"/>
  <c r="BS180" i="3"/>
  <c r="BT180" i="3"/>
  <c r="BU180" i="3"/>
  <c r="BV180" i="3"/>
  <c r="BW180" i="3"/>
  <c r="BX180" i="3"/>
  <c r="BY180" i="3"/>
  <c r="BR181" i="3"/>
  <c r="BT181" i="3"/>
  <c r="BU181" i="3"/>
  <c r="BV181" i="3"/>
  <c r="BW181" i="3"/>
  <c r="BX181" i="3"/>
  <c r="BY181" i="3"/>
  <c r="BR182" i="3"/>
  <c r="BT182" i="3"/>
  <c r="BU182" i="3"/>
  <c r="BV182" i="3"/>
  <c r="BW182" i="3"/>
  <c r="BX182" i="3"/>
  <c r="BY182" i="3"/>
  <c r="BR183" i="3"/>
  <c r="BS183" i="3"/>
  <c r="BU183" i="3"/>
  <c r="BV183" i="3"/>
  <c r="BW183" i="3"/>
  <c r="BX183" i="3"/>
  <c r="BY183" i="3"/>
  <c r="BR184" i="3"/>
  <c r="BS184" i="3"/>
  <c r="BT184" i="3"/>
  <c r="BU184" i="3"/>
  <c r="BV184" i="3"/>
  <c r="BW184" i="3"/>
  <c r="BX184" i="3"/>
  <c r="BY184" i="3"/>
  <c r="BR185" i="3"/>
  <c r="BS185" i="3"/>
  <c r="BT185" i="3"/>
  <c r="BV185" i="3"/>
  <c r="BW185" i="3"/>
  <c r="BX185" i="3"/>
  <c r="BY185" i="3"/>
  <c r="BR186" i="3"/>
  <c r="BT186" i="3"/>
  <c r="BU186" i="3"/>
  <c r="BV186" i="3"/>
  <c r="BW186" i="3"/>
  <c r="BX186" i="3"/>
  <c r="BY186" i="3"/>
  <c r="BR187" i="3"/>
  <c r="BS187" i="3"/>
  <c r="BT187" i="3"/>
  <c r="BU187" i="3"/>
  <c r="BV187" i="3"/>
  <c r="BW187" i="3"/>
  <c r="BX187" i="3"/>
  <c r="BY187" i="3"/>
  <c r="BR188" i="3"/>
  <c r="BT188" i="3"/>
  <c r="BU188" i="3"/>
  <c r="BW188" i="3"/>
  <c r="BX188" i="3"/>
  <c r="BY188" i="3"/>
  <c r="BR189" i="3"/>
  <c r="BS189" i="3"/>
  <c r="BT189" i="3"/>
  <c r="BU189" i="3"/>
  <c r="BV189" i="3"/>
  <c r="BW189" i="3"/>
  <c r="BX189" i="3"/>
  <c r="BY189" i="3"/>
  <c r="BR190" i="3"/>
  <c r="BS190" i="3"/>
  <c r="BT190" i="3"/>
  <c r="BU190" i="3"/>
  <c r="BV190" i="3"/>
  <c r="BW190" i="3"/>
  <c r="BX190" i="3"/>
  <c r="BY190" i="3"/>
  <c r="BR191" i="3"/>
  <c r="BS191" i="3"/>
  <c r="BT191" i="3"/>
  <c r="BU191" i="3"/>
  <c r="BV191" i="3"/>
  <c r="BW191" i="3"/>
  <c r="BX191" i="3"/>
  <c r="BY191" i="3"/>
  <c r="BR192" i="3"/>
  <c r="BS192" i="3"/>
  <c r="BT192" i="3"/>
  <c r="BU192" i="3"/>
  <c r="BV192" i="3"/>
  <c r="BW192" i="3"/>
  <c r="BX192" i="3"/>
  <c r="BY192" i="3"/>
  <c r="BR193" i="3"/>
  <c r="BS193" i="3"/>
  <c r="BT193" i="3"/>
  <c r="BU193" i="3"/>
  <c r="BV193" i="3"/>
  <c r="BW193" i="3"/>
  <c r="BX193" i="3"/>
  <c r="BY193" i="3"/>
  <c r="BR194" i="3"/>
  <c r="BS194" i="3"/>
  <c r="BT194" i="3"/>
  <c r="BU194" i="3"/>
  <c r="BW194" i="3"/>
  <c r="BX194" i="3"/>
  <c r="BY194" i="3"/>
  <c r="BR195" i="3"/>
  <c r="BT195" i="3"/>
  <c r="BU195" i="3"/>
  <c r="BV195" i="3"/>
  <c r="BW195" i="3"/>
  <c r="BX195" i="3"/>
  <c r="BY195" i="3"/>
  <c r="BR196" i="3"/>
  <c r="BS196" i="3"/>
  <c r="BT196" i="3"/>
  <c r="BU196" i="3"/>
  <c r="BV196" i="3"/>
  <c r="BW196" i="3"/>
  <c r="BX196" i="3"/>
  <c r="BY196" i="3"/>
  <c r="BR197" i="3"/>
  <c r="BS197" i="3"/>
  <c r="BT197" i="3"/>
  <c r="BU197" i="3"/>
  <c r="BV197" i="3"/>
  <c r="BW197" i="3"/>
  <c r="BX197" i="3"/>
  <c r="BY197" i="3"/>
  <c r="BR198" i="3"/>
  <c r="BS198" i="3"/>
  <c r="BT198" i="3"/>
  <c r="BU198" i="3"/>
  <c r="BV198" i="3"/>
  <c r="BW198" i="3"/>
  <c r="BX198" i="3"/>
  <c r="BY198" i="3"/>
  <c r="BR199" i="3"/>
  <c r="BS199" i="3"/>
  <c r="BT199" i="3"/>
  <c r="BU199" i="3"/>
  <c r="BV199" i="3"/>
  <c r="BW199" i="3"/>
  <c r="BX199" i="3"/>
  <c r="BY199" i="3"/>
  <c r="BR200" i="3"/>
  <c r="BT200" i="3"/>
  <c r="BV200" i="3"/>
  <c r="BW200" i="3"/>
  <c r="BX200" i="3"/>
  <c r="BY200" i="3"/>
  <c r="BR201" i="3"/>
  <c r="BS201" i="3"/>
  <c r="BT201" i="3"/>
  <c r="BU201" i="3"/>
  <c r="BV201" i="3"/>
  <c r="BW201" i="3"/>
  <c r="BX201" i="3"/>
  <c r="BY201" i="3"/>
  <c r="BR202" i="3"/>
  <c r="BS202" i="3"/>
  <c r="BT202" i="3"/>
  <c r="BU202" i="3"/>
  <c r="BV202" i="3"/>
  <c r="BW202" i="3"/>
  <c r="BX202" i="3"/>
  <c r="BY202" i="3"/>
  <c r="BR203" i="3"/>
  <c r="BS203" i="3"/>
  <c r="BT203" i="3"/>
  <c r="BU203" i="3"/>
  <c r="BV203" i="3"/>
  <c r="BW203" i="3"/>
  <c r="BX203" i="3"/>
  <c r="BY203" i="3"/>
  <c r="BR204" i="3"/>
  <c r="BS204" i="3"/>
  <c r="BT204" i="3"/>
  <c r="BU204" i="3"/>
  <c r="BV204" i="3"/>
  <c r="BW204" i="3"/>
  <c r="BX204" i="3"/>
  <c r="BY204" i="3"/>
  <c r="BR205" i="3"/>
  <c r="BS205" i="3"/>
  <c r="BT205" i="3"/>
  <c r="BV205" i="3"/>
  <c r="BW205" i="3"/>
  <c r="BX205" i="3"/>
  <c r="BY205" i="3"/>
  <c r="BR206" i="3"/>
  <c r="BS206" i="3"/>
  <c r="BT206" i="3"/>
  <c r="BU206" i="3"/>
  <c r="BW206" i="3"/>
  <c r="BX206" i="3"/>
  <c r="BY206" i="3"/>
  <c r="BR207" i="3"/>
  <c r="BS207" i="3"/>
  <c r="BT207" i="3"/>
  <c r="BU207" i="3"/>
  <c r="BV207" i="3"/>
  <c r="BW207" i="3"/>
  <c r="BX207" i="3"/>
  <c r="BY207" i="3"/>
  <c r="BR208" i="3"/>
  <c r="BS208" i="3"/>
  <c r="BT208" i="3"/>
  <c r="BU208" i="3"/>
  <c r="BV208" i="3"/>
  <c r="BW208" i="3"/>
  <c r="BX208" i="3"/>
  <c r="BY208" i="3"/>
  <c r="BR209" i="3"/>
  <c r="BS209" i="3"/>
  <c r="BT209" i="3"/>
  <c r="BU209" i="3"/>
  <c r="BV209" i="3"/>
  <c r="BW209" i="3"/>
  <c r="BX209" i="3"/>
  <c r="BY209" i="3"/>
  <c r="BR210" i="3"/>
  <c r="BS210" i="3"/>
  <c r="BT210" i="3"/>
  <c r="BU210" i="3"/>
  <c r="BV210" i="3"/>
  <c r="BW210" i="3"/>
  <c r="BX210" i="3"/>
  <c r="BY210" i="3"/>
  <c r="BR211" i="3"/>
  <c r="BT211" i="3"/>
  <c r="BU211" i="3"/>
  <c r="BV211" i="3"/>
  <c r="BW211" i="3"/>
  <c r="BX211" i="3"/>
  <c r="BY211" i="3"/>
  <c r="BR212" i="3"/>
  <c r="BS212" i="3"/>
  <c r="BT212" i="3"/>
  <c r="BU212" i="3"/>
  <c r="BV212" i="3"/>
  <c r="BW212" i="3"/>
  <c r="BX212" i="3"/>
  <c r="BY212" i="3"/>
  <c r="BR213" i="3"/>
  <c r="BS213" i="3"/>
  <c r="BT213" i="3"/>
  <c r="BU213" i="3"/>
  <c r="BV213" i="3"/>
  <c r="BW213" i="3"/>
  <c r="BX213" i="3"/>
  <c r="BY213" i="3"/>
  <c r="BR214" i="3"/>
  <c r="BS214" i="3"/>
  <c r="BT214" i="3"/>
  <c r="BU214" i="3"/>
  <c r="BV214" i="3"/>
  <c r="BW214" i="3"/>
  <c r="BX214" i="3"/>
  <c r="BY214" i="3"/>
  <c r="BR215" i="3"/>
  <c r="BS215" i="3"/>
  <c r="BT215" i="3"/>
  <c r="BU215" i="3"/>
  <c r="BV215" i="3"/>
  <c r="BW215" i="3"/>
  <c r="BX215" i="3"/>
  <c r="BY215" i="3"/>
  <c r="BR216" i="3"/>
  <c r="BS216" i="3"/>
  <c r="BT216" i="3"/>
  <c r="BU216" i="3"/>
  <c r="BV216" i="3"/>
  <c r="BW216" i="3"/>
  <c r="BX216" i="3"/>
  <c r="BY216" i="3"/>
  <c r="BR217" i="3"/>
  <c r="BT217" i="3"/>
  <c r="BU217" i="3"/>
  <c r="BV217" i="3"/>
  <c r="BW217" i="3"/>
  <c r="BX217" i="3"/>
  <c r="BY217" i="3"/>
  <c r="BR218" i="3"/>
  <c r="BS218" i="3"/>
  <c r="BT218" i="3"/>
  <c r="BU218" i="3"/>
  <c r="BV218" i="3"/>
  <c r="BW218" i="3"/>
  <c r="BX218" i="3"/>
  <c r="BY218" i="3"/>
  <c r="BR219" i="3"/>
  <c r="BT219" i="3"/>
  <c r="BU219" i="3"/>
  <c r="BV219" i="3"/>
  <c r="BW219" i="3"/>
  <c r="BX219" i="3"/>
  <c r="BY219" i="3"/>
  <c r="BT220" i="3"/>
  <c r="BU220" i="3"/>
  <c r="BV220" i="3"/>
  <c r="BW220" i="3"/>
  <c r="BX220" i="3"/>
  <c r="BY220" i="3"/>
  <c r="BS221" i="3"/>
  <c r="BT221" i="3"/>
  <c r="BU221" i="3"/>
  <c r="BV221" i="3"/>
  <c r="BW221" i="3"/>
  <c r="BX221" i="3"/>
  <c r="BY221" i="3"/>
  <c r="BT222" i="3"/>
  <c r="BU222" i="3"/>
  <c r="BV222" i="3"/>
  <c r="BW222" i="3"/>
  <c r="BX222" i="3"/>
  <c r="BY222" i="3"/>
  <c r="BS223" i="3"/>
  <c r="BT223" i="3"/>
  <c r="BU223" i="3"/>
  <c r="BV223" i="3"/>
  <c r="BW223" i="3"/>
  <c r="BX223" i="3"/>
  <c r="BY223" i="3"/>
  <c r="BR224" i="3"/>
  <c r="BT224" i="3"/>
  <c r="BU224" i="3"/>
  <c r="BV224" i="3"/>
  <c r="BW224" i="3"/>
  <c r="BX224" i="3"/>
  <c r="BY224" i="3"/>
  <c r="BS225" i="3"/>
  <c r="BT225" i="3"/>
  <c r="BU225" i="3"/>
  <c r="BV225" i="3"/>
  <c r="BW225" i="3"/>
  <c r="BX225" i="3"/>
  <c r="BY225" i="3"/>
  <c r="BR226" i="3"/>
  <c r="BT226" i="3"/>
  <c r="BU226" i="3"/>
  <c r="BV226" i="3"/>
  <c r="BW226" i="3"/>
  <c r="BX226" i="3"/>
  <c r="BY226" i="3"/>
  <c r="BR227" i="3"/>
  <c r="BS227" i="3"/>
  <c r="BT227" i="3"/>
  <c r="BU227" i="3"/>
  <c r="BV227" i="3"/>
  <c r="BW227" i="3"/>
  <c r="BX227" i="3"/>
  <c r="BY227" i="3"/>
  <c r="BR228" i="3"/>
  <c r="BS228" i="3"/>
  <c r="BT228" i="3"/>
  <c r="BU228" i="3"/>
  <c r="BV228" i="3"/>
  <c r="BW228" i="3"/>
  <c r="BX228" i="3"/>
  <c r="BY228" i="3"/>
  <c r="BR229" i="3"/>
  <c r="BS229" i="3"/>
  <c r="BT229" i="3"/>
  <c r="BU229" i="3"/>
  <c r="BV229" i="3"/>
  <c r="BW229" i="3"/>
  <c r="BX229" i="3"/>
  <c r="BY229" i="3"/>
  <c r="BR230" i="3"/>
  <c r="BS230" i="3"/>
  <c r="BT230" i="3"/>
  <c r="BV230" i="3"/>
  <c r="BW230" i="3"/>
  <c r="BX230" i="3"/>
  <c r="BY230" i="3"/>
  <c r="BR231" i="3"/>
  <c r="BS231" i="3"/>
  <c r="BT231" i="3"/>
  <c r="BV231" i="3"/>
  <c r="BW231" i="3"/>
  <c r="BX231" i="3"/>
  <c r="BY231" i="3"/>
  <c r="BR232" i="3"/>
  <c r="BT232" i="3"/>
  <c r="BU232" i="3"/>
  <c r="BW232" i="3"/>
  <c r="BX232" i="3"/>
  <c r="BY232" i="3"/>
  <c r="BR233" i="3"/>
  <c r="BS233" i="3"/>
  <c r="BT233" i="3"/>
  <c r="BU233" i="3"/>
  <c r="BW233" i="3"/>
  <c r="BX233" i="3"/>
  <c r="BY233" i="3"/>
  <c r="BR234" i="3"/>
  <c r="BS234" i="3"/>
  <c r="BT234" i="3"/>
  <c r="BU234" i="3"/>
  <c r="BV234" i="3"/>
  <c r="BW234" i="3"/>
  <c r="BX234" i="3"/>
  <c r="BY234" i="3"/>
  <c r="BR235" i="3"/>
  <c r="BT235" i="3"/>
  <c r="BU235" i="3"/>
  <c r="BV235" i="3"/>
  <c r="BW235" i="3"/>
  <c r="BX235" i="3"/>
  <c r="BY235" i="3"/>
  <c r="BR236" i="3"/>
  <c r="BS236" i="3"/>
  <c r="BT236" i="3"/>
  <c r="BU236" i="3"/>
  <c r="BV236" i="3"/>
  <c r="BW236" i="3"/>
  <c r="BX236" i="3"/>
  <c r="BY236" i="3"/>
  <c r="BS237" i="3"/>
  <c r="BT237" i="3"/>
  <c r="BU237" i="3"/>
  <c r="BV237" i="3"/>
  <c r="BW237" i="3"/>
  <c r="BX237" i="3"/>
  <c r="BY237" i="3"/>
  <c r="BR238" i="3"/>
  <c r="BS238" i="3"/>
  <c r="BT238" i="3"/>
  <c r="BU238" i="3"/>
  <c r="BV238" i="3"/>
  <c r="BW238" i="3"/>
  <c r="BX238" i="3"/>
  <c r="BY238" i="3"/>
  <c r="BR239" i="3"/>
  <c r="BT239" i="3"/>
  <c r="BV239" i="3"/>
  <c r="BW239" i="3"/>
  <c r="BX239" i="3"/>
  <c r="BY239" i="3"/>
  <c r="BR240" i="3"/>
  <c r="BS240" i="3"/>
  <c r="BU240" i="3"/>
  <c r="BV240" i="3"/>
  <c r="BW240" i="3"/>
  <c r="BX240" i="3"/>
  <c r="BY240" i="3"/>
  <c r="BR241" i="3"/>
  <c r="BS241" i="3"/>
  <c r="BT241" i="3"/>
  <c r="BU241" i="3"/>
  <c r="BV241" i="3"/>
  <c r="BW241" i="3"/>
  <c r="BX241" i="3"/>
  <c r="BY241" i="3"/>
  <c r="BR242" i="3"/>
  <c r="BS242" i="3"/>
  <c r="BT242" i="3"/>
  <c r="BU242" i="3"/>
  <c r="BV242" i="3"/>
  <c r="BW242" i="3"/>
  <c r="BX242" i="3"/>
  <c r="BY242" i="3"/>
  <c r="BR243" i="3"/>
  <c r="BS243" i="3"/>
  <c r="BT243" i="3"/>
  <c r="BU243" i="3"/>
  <c r="BV243" i="3"/>
  <c r="BW243" i="3"/>
  <c r="BX243" i="3"/>
  <c r="BY243" i="3"/>
  <c r="BR244" i="3"/>
  <c r="BS244" i="3"/>
  <c r="BT244" i="3"/>
  <c r="BU244" i="3"/>
  <c r="BV244" i="3"/>
  <c r="BW244" i="3"/>
  <c r="BX244" i="3"/>
  <c r="BY244" i="3"/>
  <c r="BR245" i="3"/>
  <c r="BS245" i="3"/>
  <c r="BT245" i="3"/>
  <c r="BU245" i="3"/>
  <c r="BV245" i="3"/>
  <c r="BW245" i="3"/>
  <c r="BX245" i="3"/>
  <c r="BY245" i="3"/>
  <c r="BR246" i="3"/>
  <c r="BS246" i="3"/>
  <c r="BT246" i="3"/>
  <c r="BU246" i="3"/>
  <c r="BV246" i="3"/>
  <c r="BW246" i="3"/>
  <c r="BX246" i="3"/>
  <c r="BY246" i="3"/>
  <c r="BR247" i="3"/>
  <c r="BS247" i="3"/>
  <c r="BT247" i="3"/>
  <c r="BU247" i="3"/>
  <c r="BV247" i="3"/>
  <c r="BW247" i="3"/>
  <c r="BX247" i="3"/>
  <c r="BY247" i="3"/>
  <c r="BR248" i="3"/>
  <c r="BS248" i="3"/>
  <c r="BU248" i="3"/>
  <c r="BV248" i="3"/>
  <c r="BW248" i="3"/>
  <c r="BX248" i="3"/>
  <c r="BY248" i="3"/>
  <c r="BT249" i="3"/>
  <c r="BU249" i="3"/>
  <c r="BV249" i="3"/>
  <c r="BW249" i="3"/>
  <c r="BX249" i="3"/>
  <c r="BY249" i="3"/>
  <c r="BR250" i="3"/>
  <c r="BS250" i="3"/>
  <c r="BT250" i="3"/>
  <c r="BU250" i="3"/>
  <c r="BV250" i="3"/>
  <c r="BW250" i="3"/>
  <c r="BX250" i="3"/>
  <c r="BY250" i="3"/>
  <c r="BS251" i="3"/>
  <c r="BT251" i="3"/>
  <c r="BU251" i="3"/>
  <c r="BV251" i="3"/>
  <c r="BW251" i="3"/>
  <c r="BX251" i="3"/>
  <c r="BY251" i="3"/>
  <c r="BR252" i="3"/>
  <c r="BS252" i="3"/>
  <c r="BT252" i="3"/>
  <c r="BU252" i="3"/>
  <c r="BV252" i="3"/>
  <c r="BW252" i="3"/>
  <c r="BX252" i="3"/>
  <c r="BY252" i="3"/>
  <c r="BR253" i="3"/>
  <c r="BS253" i="3"/>
  <c r="BT253" i="3"/>
  <c r="BU253" i="3"/>
  <c r="BV253" i="3"/>
  <c r="BW253" i="3"/>
  <c r="BX253" i="3"/>
  <c r="BY253" i="3"/>
  <c r="BR254" i="3"/>
  <c r="BS254" i="3"/>
  <c r="BT254" i="3"/>
  <c r="BU254" i="3"/>
  <c r="BV254" i="3"/>
  <c r="BW254" i="3"/>
  <c r="BX254" i="3"/>
  <c r="BY254" i="3"/>
  <c r="BR255" i="3"/>
  <c r="BS255" i="3"/>
  <c r="BT255" i="3"/>
  <c r="BU255" i="3"/>
  <c r="BV255" i="3"/>
  <c r="BW255" i="3"/>
  <c r="BX255" i="3"/>
  <c r="BY255" i="3"/>
  <c r="BU256" i="3"/>
  <c r="BV256" i="3"/>
  <c r="BW256" i="3"/>
  <c r="BX256" i="3"/>
  <c r="BY256" i="3"/>
  <c r="BR257" i="3"/>
  <c r="BS257" i="3"/>
  <c r="BT257" i="3"/>
  <c r="BU257" i="3"/>
  <c r="BV257" i="3"/>
  <c r="BW257" i="3"/>
  <c r="BX257" i="3"/>
  <c r="BY257" i="3"/>
  <c r="BT258" i="3"/>
  <c r="BU258" i="3"/>
  <c r="BV258" i="3"/>
  <c r="BW258" i="3"/>
  <c r="BX258" i="3"/>
  <c r="BY258" i="3"/>
  <c r="BR259" i="3"/>
  <c r="BS259" i="3"/>
  <c r="BT259" i="3"/>
  <c r="BU259" i="3"/>
  <c r="BV259" i="3"/>
  <c r="BW259" i="3"/>
  <c r="BX259" i="3"/>
  <c r="BY259" i="3"/>
  <c r="BS260" i="3"/>
  <c r="BU260" i="3"/>
  <c r="BV260" i="3"/>
  <c r="BW260" i="3"/>
  <c r="BX260" i="3"/>
  <c r="BY260" i="3"/>
  <c r="BS261" i="3"/>
  <c r="BT261" i="3"/>
  <c r="BU261" i="3"/>
  <c r="BV261" i="3"/>
  <c r="BW261" i="3"/>
  <c r="BX261" i="3"/>
  <c r="BY261" i="3"/>
  <c r="BS262" i="3"/>
  <c r="BT262" i="3"/>
  <c r="BU262" i="3"/>
  <c r="BV262" i="3"/>
  <c r="BW262" i="3"/>
  <c r="BX262" i="3"/>
  <c r="BY262" i="3"/>
  <c r="BS263" i="3"/>
  <c r="BU263" i="3"/>
  <c r="BV263" i="3"/>
  <c r="BW263" i="3"/>
  <c r="BX263" i="3"/>
  <c r="BY263" i="3"/>
  <c r="BS264" i="3"/>
  <c r="BT264" i="3"/>
  <c r="BU264" i="3"/>
  <c r="BV264" i="3"/>
  <c r="BW264" i="3"/>
  <c r="BX264" i="3"/>
  <c r="BY264" i="3"/>
  <c r="BS265" i="3"/>
  <c r="BU265" i="3"/>
  <c r="BV265" i="3"/>
  <c r="BW265" i="3"/>
  <c r="BX265" i="3"/>
  <c r="BY265" i="3"/>
  <c r="BR266" i="3"/>
  <c r="BS266" i="3"/>
  <c r="BT266" i="3"/>
  <c r="BU266" i="3"/>
  <c r="BV266" i="3"/>
  <c r="BW266" i="3"/>
  <c r="BX266" i="3"/>
  <c r="BY266" i="3"/>
  <c r="BS267" i="3"/>
  <c r="BU267" i="3"/>
  <c r="BV267" i="3"/>
  <c r="BW267" i="3"/>
  <c r="BX267" i="3"/>
  <c r="BY267" i="3"/>
  <c r="BS268" i="3"/>
  <c r="BU268" i="3"/>
  <c r="BV268" i="3"/>
  <c r="BW268" i="3"/>
  <c r="BX268" i="3"/>
  <c r="BY268" i="3"/>
  <c r="BT269" i="3"/>
  <c r="BU269" i="3"/>
  <c r="BV269" i="3"/>
  <c r="BW269" i="3"/>
  <c r="BX269" i="3"/>
  <c r="BY269" i="3"/>
  <c r="BS270" i="3"/>
  <c r="BU270" i="3"/>
  <c r="BV270" i="3"/>
  <c r="BW270" i="3"/>
  <c r="BX270" i="3"/>
  <c r="BY270" i="3"/>
  <c r="BS271" i="3"/>
  <c r="BT271" i="3"/>
  <c r="BU271" i="3"/>
  <c r="BV271" i="3"/>
  <c r="BW271" i="3"/>
  <c r="BX271" i="3"/>
  <c r="BY271" i="3"/>
  <c r="BS272" i="3"/>
  <c r="BT272" i="3"/>
  <c r="BU272" i="3"/>
  <c r="BV272" i="3"/>
  <c r="BW272" i="3"/>
  <c r="BX272" i="3"/>
  <c r="BY272" i="3"/>
  <c r="BR273" i="3"/>
  <c r="BS273" i="3"/>
  <c r="BT273" i="3"/>
  <c r="BU273" i="3"/>
  <c r="BV273" i="3"/>
  <c r="BW273" i="3"/>
  <c r="BX273" i="3"/>
  <c r="BY273" i="3"/>
  <c r="BS274" i="3"/>
  <c r="BT274" i="3"/>
  <c r="BU274" i="3"/>
  <c r="BV274" i="3"/>
  <c r="BW274" i="3"/>
  <c r="BX274" i="3"/>
  <c r="BY274" i="3"/>
  <c r="BR275" i="3"/>
  <c r="BS275" i="3"/>
  <c r="BT275" i="3"/>
  <c r="BU275" i="3"/>
  <c r="BW275" i="3"/>
  <c r="BX275" i="3"/>
  <c r="BY275" i="3"/>
  <c r="BR276" i="3"/>
  <c r="BS276" i="3"/>
  <c r="BT276" i="3"/>
  <c r="BU276" i="3"/>
  <c r="BV276" i="3"/>
  <c r="BW276" i="3"/>
  <c r="BX276" i="3"/>
  <c r="BY276" i="3"/>
  <c r="BS277" i="3"/>
  <c r="BT277" i="3"/>
  <c r="BU277" i="3"/>
  <c r="BV277" i="3"/>
  <c r="BW277" i="3"/>
  <c r="BX277" i="3"/>
  <c r="BY277" i="3"/>
  <c r="BR278" i="3"/>
  <c r="BS278" i="3"/>
  <c r="BU278" i="3"/>
  <c r="BV278" i="3"/>
  <c r="BW278" i="3"/>
  <c r="BX278" i="3"/>
  <c r="BY278" i="3"/>
  <c r="BR279" i="3"/>
  <c r="BS279" i="3"/>
  <c r="BT279" i="3"/>
  <c r="BU279" i="3"/>
  <c r="BV279" i="3"/>
  <c r="BW279" i="3"/>
  <c r="BX279" i="3"/>
  <c r="BY279" i="3"/>
  <c r="BR280" i="3"/>
  <c r="BS280" i="3"/>
  <c r="BT280" i="3"/>
  <c r="BU280" i="3"/>
  <c r="BV280" i="3"/>
  <c r="BW280" i="3"/>
  <c r="BX280" i="3"/>
  <c r="BY280" i="3"/>
  <c r="BR281" i="3"/>
  <c r="BT281" i="3"/>
  <c r="BU281" i="3"/>
  <c r="BV281" i="3"/>
  <c r="BW281" i="3"/>
  <c r="BX281" i="3"/>
  <c r="BY281" i="3"/>
  <c r="BR282" i="3"/>
  <c r="BS282" i="3"/>
  <c r="BT282" i="3"/>
  <c r="BU282" i="3"/>
  <c r="BV282" i="3"/>
  <c r="BW282" i="3"/>
  <c r="BX282" i="3"/>
  <c r="BY282" i="3"/>
  <c r="BR283" i="3"/>
  <c r="BS283" i="3"/>
  <c r="BT283" i="3"/>
  <c r="BU283" i="3"/>
  <c r="BV283" i="3"/>
  <c r="BW283" i="3"/>
  <c r="BX283" i="3"/>
  <c r="BY283" i="3"/>
  <c r="BS284" i="3"/>
  <c r="BT284" i="3"/>
  <c r="BU284" i="3"/>
  <c r="BV284" i="3"/>
  <c r="BW284" i="3"/>
  <c r="BX284" i="3"/>
  <c r="BY284" i="3"/>
  <c r="BR285" i="3"/>
  <c r="BS285" i="3"/>
  <c r="BT285" i="3"/>
  <c r="BU285" i="3"/>
  <c r="BV285" i="3"/>
  <c r="BW285" i="3"/>
  <c r="BX285" i="3"/>
  <c r="BY285" i="3"/>
  <c r="BR286" i="3"/>
  <c r="BS286" i="3"/>
  <c r="BT286" i="3"/>
  <c r="BU286" i="3"/>
  <c r="BV286" i="3"/>
  <c r="BW286" i="3"/>
  <c r="BX286" i="3"/>
  <c r="BY286" i="3"/>
  <c r="BR287" i="3"/>
  <c r="BS287" i="3"/>
  <c r="BT287" i="3"/>
  <c r="BU287" i="3"/>
  <c r="BV287" i="3"/>
  <c r="BW287" i="3"/>
  <c r="BX287" i="3"/>
  <c r="BY287" i="3"/>
  <c r="BR288" i="3"/>
  <c r="BS288" i="3"/>
  <c r="BT288" i="3"/>
  <c r="BV288" i="3"/>
  <c r="BW288" i="3"/>
  <c r="BX288" i="3"/>
  <c r="BY288" i="3"/>
  <c r="BR289" i="3"/>
  <c r="BS289" i="3"/>
  <c r="BT289" i="3"/>
  <c r="BU289" i="3"/>
  <c r="BV289" i="3"/>
  <c r="BW289" i="3"/>
  <c r="BX289" i="3"/>
  <c r="BY289" i="3"/>
  <c r="BR290" i="3"/>
  <c r="BS290" i="3"/>
  <c r="BT290" i="3"/>
  <c r="BU290" i="3"/>
  <c r="BV290" i="3"/>
  <c r="BW290" i="3"/>
  <c r="BX290" i="3"/>
  <c r="BY290" i="3"/>
  <c r="BS291" i="3"/>
  <c r="BT291" i="3"/>
  <c r="BU291" i="3"/>
  <c r="BV291" i="3"/>
  <c r="BW291" i="3"/>
  <c r="BX291" i="3"/>
  <c r="BY291" i="3"/>
  <c r="BR292" i="3"/>
  <c r="BS292" i="3"/>
  <c r="BT292" i="3"/>
  <c r="BU292" i="3"/>
  <c r="BV292" i="3"/>
  <c r="BW292" i="3"/>
  <c r="BX292" i="3"/>
  <c r="BY292" i="3"/>
  <c r="BR293" i="3"/>
  <c r="BS293" i="3"/>
  <c r="BT293" i="3"/>
  <c r="BU293" i="3"/>
  <c r="BV293" i="3"/>
  <c r="BW293" i="3"/>
  <c r="BX293" i="3"/>
  <c r="BY293" i="3"/>
  <c r="BR294" i="3"/>
  <c r="BS294" i="3"/>
  <c r="BT294" i="3"/>
  <c r="BU294" i="3"/>
  <c r="BV294" i="3"/>
  <c r="BW294" i="3"/>
  <c r="BX294" i="3"/>
  <c r="BY294" i="3"/>
  <c r="BR295" i="3"/>
  <c r="BS295" i="3"/>
  <c r="BT295" i="3"/>
  <c r="BU295" i="3"/>
  <c r="BV295" i="3"/>
  <c r="BW295" i="3"/>
  <c r="BX295" i="3"/>
  <c r="BY295" i="3"/>
  <c r="BR296" i="3"/>
  <c r="BS296" i="3"/>
  <c r="BT296" i="3"/>
  <c r="BU296" i="3"/>
  <c r="BV296" i="3"/>
  <c r="BW296" i="3"/>
  <c r="BX296" i="3"/>
  <c r="BY296" i="3"/>
  <c r="BR297" i="3"/>
  <c r="BS297" i="3"/>
  <c r="BT297" i="3"/>
  <c r="BU297" i="3"/>
  <c r="BV297" i="3"/>
  <c r="BW297" i="3"/>
  <c r="BX297" i="3"/>
  <c r="BY297" i="3"/>
  <c r="BS298" i="3"/>
  <c r="BT298" i="3"/>
  <c r="BU298" i="3"/>
  <c r="BV298" i="3"/>
  <c r="BW298" i="3"/>
  <c r="BX298" i="3"/>
  <c r="BY298" i="3"/>
  <c r="BS299" i="3"/>
  <c r="BT299" i="3"/>
  <c r="BU299" i="3"/>
  <c r="BV299" i="3"/>
  <c r="BW299" i="3"/>
  <c r="BX299" i="3"/>
  <c r="BY299" i="3"/>
  <c r="BR300" i="3"/>
  <c r="BS300" i="3"/>
  <c r="BT300" i="3"/>
  <c r="BU300" i="3"/>
  <c r="BV300" i="3"/>
  <c r="BW300" i="3"/>
  <c r="BX300" i="3"/>
  <c r="BY300" i="3"/>
  <c r="BR301" i="3"/>
  <c r="BS301" i="3"/>
  <c r="BT301" i="3"/>
  <c r="BU301" i="3"/>
  <c r="BV301" i="3"/>
  <c r="BW301" i="3"/>
  <c r="BX301" i="3"/>
  <c r="BY301" i="3"/>
  <c r="BR302" i="3"/>
  <c r="BS302" i="3"/>
  <c r="BT302" i="3"/>
  <c r="BU302" i="3"/>
  <c r="BV302" i="3"/>
  <c r="BW302" i="3"/>
  <c r="BX302" i="3"/>
  <c r="BY302" i="3"/>
  <c r="BR303" i="3"/>
  <c r="BS303" i="3"/>
  <c r="BT303" i="3"/>
  <c r="BU303" i="3"/>
  <c r="BV303" i="3"/>
  <c r="BW303" i="3"/>
  <c r="BX303" i="3"/>
  <c r="BY303" i="3"/>
  <c r="BR304" i="3"/>
  <c r="BS304" i="3"/>
  <c r="BT304" i="3"/>
  <c r="BU304" i="3"/>
  <c r="BV304" i="3"/>
  <c r="BW304" i="3"/>
  <c r="BX304" i="3"/>
  <c r="BY304" i="3"/>
  <c r="BT305" i="3"/>
  <c r="BU305" i="3"/>
  <c r="BV305" i="3"/>
  <c r="BW305" i="3"/>
  <c r="BX305" i="3"/>
  <c r="BY305" i="3"/>
  <c r="BR306" i="3"/>
  <c r="BS306" i="3"/>
  <c r="BT306" i="3"/>
  <c r="BU306" i="3"/>
  <c r="BV306" i="3"/>
  <c r="BW306" i="3"/>
  <c r="BX306" i="3"/>
  <c r="BY306" i="3"/>
  <c r="BS307" i="3"/>
  <c r="BT307" i="3"/>
  <c r="BU307" i="3"/>
  <c r="BV307" i="3"/>
  <c r="BW307" i="3"/>
  <c r="BX307" i="3"/>
  <c r="BY307" i="3"/>
  <c r="BS308" i="3"/>
  <c r="BU308" i="3"/>
  <c r="BV308" i="3"/>
  <c r="BW308" i="3"/>
  <c r="BX308" i="3"/>
  <c r="BY308" i="3"/>
  <c r="BT309" i="3"/>
  <c r="BU309" i="3"/>
  <c r="BV309" i="3"/>
  <c r="BW309" i="3"/>
  <c r="BX309" i="3"/>
  <c r="BY309" i="3"/>
  <c r="BR310" i="3"/>
  <c r="BS310" i="3"/>
  <c r="BT310" i="3"/>
  <c r="BU310" i="3"/>
  <c r="BV310" i="3"/>
  <c r="BW310" i="3"/>
  <c r="BX310" i="3"/>
  <c r="BY310" i="3"/>
  <c r="BR311" i="3"/>
  <c r="BS311" i="3"/>
  <c r="BT311" i="3"/>
  <c r="BU311" i="3"/>
  <c r="BV311" i="3"/>
  <c r="BW311" i="3"/>
  <c r="BX311" i="3"/>
  <c r="BY311" i="3"/>
  <c r="BR312" i="3"/>
  <c r="BS312" i="3"/>
  <c r="BT312" i="3"/>
  <c r="BU312" i="3"/>
  <c r="BV312" i="3"/>
  <c r="BW312" i="3"/>
  <c r="BX312" i="3"/>
  <c r="BY312" i="3"/>
  <c r="BR313" i="3"/>
  <c r="BS313" i="3"/>
  <c r="BU313" i="3"/>
  <c r="BV313" i="3"/>
  <c r="BW313" i="3"/>
  <c r="BX313" i="3"/>
  <c r="BY313" i="3"/>
  <c r="BR314" i="3"/>
  <c r="BS314" i="3"/>
  <c r="BT314" i="3"/>
  <c r="BU314" i="3"/>
  <c r="BW314" i="3"/>
  <c r="BY314" i="3"/>
  <c r="BR315" i="3"/>
  <c r="BS315" i="3"/>
  <c r="BT315" i="3"/>
  <c r="BU315" i="3"/>
  <c r="BV315" i="3"/>
  <c r="BW315" i="3"/>
  <c r="BX315" i="3"/>
  <c r="BY315" i="3"/>
  <c r="BR316" i="3"/>
  <c r="BS316" i="3"/>
  <c r="BT316" i="3"/>
  <c r="BU316" i="3"/>
  <c r="BV316" i="3"/>
  <c r="BW316" i="3"/>
  <c r="BX316" i="3"/>
  <c r="BY316" i="3"/>
  <c r="BS317" i="3"/>
  <c r="BU317" i="3"/>
  <c r="BV317" i="3"/>
  <c r="BW317" i="3"/>
  <c r="BX317" i="3"/>
  <c r="BY317" i="3"/>
  <c r="BR318" i="3"/>
  <c r="BS318" i="3"/>
  <c r="BT318" i="3"/>
  <c r="BU318" i="3"/>
  <c r="BV318" i="3"/>
  <c r="BW318" i="3"/>
  <c r="BX318" i="3"/>
  <c r="BY318" i="3"/>
  <c r="BS319" i="3"/>
  <c r="BT319" i="3"/>
  <c r="BU319" i="3"/>
  <c r="BV319" i="3"/>
  <c r="BW319" i="3"/>
  <c r="BX319" i="3"/>
  <c r="BY319" i="3"/>
  <c r="BS320" i="3"/>
  <c r="BT320" i="3"/>
  <c r="BU320" i="3"/>
  <c r="BV320" i="3"/>
  <c r="BW320" i="3"/>
  <c r="BX320" i="3"/>
  <c r="BY320" i="3"/>
  <c r="BR321" i="3"/>
  <c r="BS321" i="3"/>
  <c r="BT321" i="3"/>
  <c r="BU321" i="3"/>
  <c r="BV321" i="3"/>
  <c r="BW321" i="3"/>
  <c r="BX321" i="3"/>
  <c r="BY321" i="3"/>
  <c r="BR322" i="3"/>
  <c r="BS322" i="3"/>
  <c r="BT322" i="3"/>
  <c r="BV322" i="3"/>
  <c r="BW322" i="3"/>
  <c r="BX322" i="3"/>
  <c r="BY322" i="3"/>
  <c r="BR323" i="3"/>
  <c r="BS323" i="3"/>
  <c r="BT323" i="3"/>
  <c r="BU323" i="3"/>
  <c r="BV323" i="3"/>
  <c r="BW323" i="3"/>
  <c r="BX323" i="3"/>
  <c r="BY323" i="3"/>
  <c r="BR324" i="3"/>
  <c r="BS324" i="3"/>
  <c r="BT324" i="3"/>
  <c r="BU324" i="3"/>
  <c r="BV324" i="3"/>
  <c r="BW324" i="3"/>
  <c r="BX324" i="3"/>
  <c r="BY324" i="3"/>
  <c r="BR325" i="3"/>
  <c r="BT325" i="3"/>
  <c r="BU325" i="3"/>
  <c r="BV325" i="3"/>
  <c r="BW325" i="3"/>
  <c r="BX325" i="3"/>
  <c r="BY325" i="3"/>
  <c r="BR326" i="3"/>
  <c r="BT326" i="3"/>
  <c r="BU326" i="3"/>
  <c r="BV326" i="3"/>
  <c r="BW326" i="3"/>
  <c r="BX326" i="3"/>
  <c r="BY326" i="3"/>
  <c r="BR327" i="3"/>
  <c r="BT327" i="3"/>
  <c r="BU327" i="3"/>
  <c r="BV327" i="3"/>
  <c r="BW327" i="3"/>
  <c r="BX327" i="3"/>
  <c r="BY327" i="3"/>
  <c r="BR328" i="3"/>
  <c r="BS328" i="3"/>
  <c r="BU328" i="3"/>
  <c r="BV328" i="3"/>
  <c r="BW328" i="3"/>
  <c r="BX328" i="3"/>
  <c r="BY328" i="3"/>
  <c r="BS329" i="3"/>
  <c r="BT329" i="3"/>
  <c r="BU329" i="3"/>
  <c r="BV329" i="3"/>
  <c r="BW329" i="3"/>
  <c r="BX329" i="3"/>
  <c r="BY329" i="3"/>
  <c r="BS330" i="3"/>
  <c r="BU330" i="3"/>
  <c r="BV330" i="3"/>
  <c r="BW330" i="3"/>
  <c r="BX330" i="3"/>
  <c r="BY330" i="3"/>
  <c r="BR331" i="3"/>
  <c r="BS331" i="3"/>
  <c r="BT331" i="3"/>
  <c r="BU331" i="3"/>
  <c r="BV331" i="3"/>
  <c r="BW331" i="3"/>
  <c r="BX331" i="3"/>
  <c r="BY331" i="3"/>
  <c r="BT332" i="3"/>
  <c r="BU332" i="3"/>
  <c r="BV332" i="3"/>
  <c r="BW332" i="3"/>
  <c r="BX332" i="3"/>
  <c r="BY332" i="3"/>
  <c r="BR333" i="3"/>
  <c r="BS333" i="3"/>
  <c r="BT333" i="3"/>
  <c r="BU333" i="3"/>
  <c r="BV333" i="3"/>
  <c r="BW333" i="3"/>
  <c r="BX333" i="3"/>
  <c r="BY333" i="3"/>
  <c r="BR334" i="3"/>
  <c r="BS334" i="3"/>
  <c r="BT334" i="3"/>
  <c r="BU334" i="3"/>
  <c r="BV334" i="3"/>
  <c r="BW334" i="3"/>
  <c r="BX334" i="3"/>
  <c r="BY334" i="3"/>
  <c r="BT335" i="3"/>
  <c r="BU335" i="3"/>
  <c r="BV335" i="3"/>
  <c r="BW335" i="3"/>
  <c r="BX335" i="3"/>
  <c r="BY335" i="3"/>
  <c r="BT336" i="3"/>
  <c r="BU336" i="3"/>
  <c r="BV336" i="3"/>
  <c r="BW336" i="3"/>
  <c r="BX336" i="3"/>
  <c r="BY336" i="3"/>
  <c r="BR337" i="3"/>
  <c r="BS337" i="3"/>
  <c r="BT337" i="3"/>
  <c r="BU337" i="3"/>
  <c r="BV337" i="3"/>
  <c r="BW337" i="3"/>
  <c r="BX337" i="3"/>
  <c r="BY337" i="3"/>
  <c r="BR338" i="3"/>
  <c r="BS338" i="3"/>
  <c r="BT338" i="3"/>
  <c r="BU338" i="3"/>
  <c r="BV338" i="3"/>
  <c r="BW338" i="3"/>
  <c r="BX338" i="3"/>
  <c r="BY338" i="3"/>
  <c r="BR339" i="3"/>
  <c r="BS339" i="3"/>
  <c r="BU339" i="3"/>
  <c r="BV339" i="3"/>
  <c r="BW339" i="3"/>
  <c r="BX339" i="3"/>
  <c r="BY339" i="3"/>
  <c r="BS340" i="3"/>
  <c r="BT340" i="3"/>
  <c r="BU340" i="3"/>
  <c r="BV340" i="3"/>
  <c r="BW340" i="3"/>
  <c r="BX340" i="3"/>
  <c r="BY340" i="3"/>
  <c r="BR341" i="3"/>
  <c r="BT341" i="3"/>
  <c r="BU341" i="3"/>
  <c r="BV341" i="3"/>
  <c r="BW341" i="3"/>
  <c r="BX341" i="3"/>
  <c r="BY341" i="3"/>
  <c r="BR342" i="3"/>
  <c r="BS342" i="3"/>
  <c r="BT342" i="3"/>
  <c r="BU342" i="3"/>
  <c r="BV342" i="3"/>
  <c r="BW342" i="3"/>
  <c r="BX342" i="3"/>
  <c r="BY342" i="3"/>
  <c r="BT343" i="3"/>
  <c r="BU343" i="3"/>
  <c r="BV343" i="3"/>
  <c r="BW343" i="3"/>
  <c r="BX343" i="3"/>
  <c r="BY343" i="3"/>
  <c r="BR344" i="3"/>
  <c r="BS344" i="3"/>
  <c r="BU344" i="3"/>
  <c r="BV344" i="3"/>
  <c r="BW344" i="3"/>
  <c r="BX344" i="3"/>
  <c r="BY344" i="3"/>
  <c r="BR345" i="3"/>
  <c r="BS345" i="3"/>
  <c r="BT345" i="3"/>
  <c r="BU345" i="3"/>
  <c r="BV345" i="3"/>
  <c r="BW345" i="3"/>
  <c r="BX345" i="3"/>
  <c r="BY345" i="3"/>
  <c r="BR346" i="3"/>
  <c r="BS346" i="3"/>
  <c r="BT346" i="3"/>
  <c r="BU346" i="3"/>
  <c r="BV346" i="3"/>
  <c r="BW346" i="3"/>
  <c r="BX346" i="3"/>
  <c r="BY346" i="3"/>
  <c r="BR347" i="3"/>
  <c r="BS347" i="3"/>
  <c r="BT347" i="3"/>
  <c r="BU347" i="3"/>
  <c r="BV347" i="3"/>
  <c r="BW347" i="3"/>
  <c r="BX347" i="3"/>
  <c r="BY347" i="3"/>
  <c r="BR348" i="3"/>
  <c r="BT348" i="3"/>
  <c r="BU348" i="3"/>
  <c r="BV348" i="3"/>
  <c r="BW348" i="3"/>
  <c r="BX348" i="3"/>
  <c r="BY348" i="3"/>
  <c r="BR349" i="3"/>
  <c r="BT349" i="3"/>
  <c r="BU349" i="3"/>
  <c r="BV349" i="3"/>
  <c r="BW349" i="3"/>
  <c r="BX349" i="3"/>
  <c r="BY349" i="3"/>
  <c r="BR350" i="3"/>
  <c r="BS350" i="3"/>
  <c r="BT350" i="3"/>
  <c r="BU350" i="3"/>
  <c r="BV350" i="3"/>
  <c r="BW350" i="3"/>
  <c r="BX350" i="3"/>
  <c r="BY350" i="3"/>
  <c r="BR351" i="3"/>
  <c r="BT351" i="3"/>
  <c r="BU351" i="3"/>
  <c r="BV351" i="3"/>
  <c r="BW351" i="3"/>
  <c r="BX351" i="3"/>
  <c r="BY351" i="3"/>
  <c r="BR352" i="3"/>
  <c r="BS352" i="3"/>
  <c r="BT352" i="3"/>
  <c r="BU352" i="3"/>
  <c r="BV352" i="3"/>
  <c r="BW352" i="3"/>
  <c r="BX352" i="3"/>
  <c r="BY352" i="3"/>
  <c r="BR353" i="3"/>
  <c r="BS353" i="3"/>
  <c r="BT353" i="3"/>
  <c r="BU353" i="3"/>
  <c r="BV353" i="3"/>
  <c r="BW353" i="3"/>
  <c r="BX353" i="3"/>
  <c r="BY353" i="3"/>
  <c r="BR354" i="3"/>
  <c r="BS354" i="3"/>
  <c r="BT354" i="3"/>
  <c r="BU354" i="3"/>
  <c r="BV354" i="3"/>
  <c r="BW354" i="3"/>
  <c r="BX354" i="3"/>
  <c r="BY354" i="3"/>
  <c r="BU355" i="3"/>
  <c r="BV355" i="3"/>
  <c r="BW355" i="3"/>
  <c r="BX355" i="3"/>
  <c r="BY355" i="3"/>
  <c r="BR356" i="3"/>
  <c r="BT356" i="3"/>
  <c r="BU356" i="3"/>
  <c r="BV356" i="3"/>
  <c r="BW356" i="3"/>
  <c r="BX356" i="3"/>
  <c r="BY356" i="3"/>
  <c r="BR357" i="3"/>
  <c r="BS357" i="3"/>
  <c r="BT357" i="3"/>
  <c r="BU357" i="3"/>
  <c r="BV357" i="3"/>
  <c r="BW357" i="3"/>
  <c r="BX357" i="3"/>
  <c r="BY357" i="3"/>
  <c r="BR358" i="3"/>
  <c r="BT358" i="3"/>
  <c r="BU358" i="3"/>
  <c r="BV358" i="3"/>
  <c r="BW358" i="3"/>
  <c r="BX358" i="3"/>
  <c r="BY358" i="3"/>
  <c r="BS359" i="3"/>
  <c r="BT359" i="3"/>
  <c r="BU359" i="3"/>
  <c r="BV359" i="3"/>
  <c r="BW359" i="3"/>
  <c r="BX359" i="3"/>
  <c r="BY359" i="3"/>
  <c r="BS360" i="3"/>
  <c r="BT360" i="3"/>
  <c r="BU360" i="3"/>
  <c r="BV360" i="3"/>
  <c r="BW360" i="3"/>
  <c r="BX360" i="3"/>
  <c r="BY360" i="3"/>
  <c r="BU361" i="3"/>
  <c r="BV361" i="3"/>
  <c r="BW361" i="3"/>
  <c r="BX361" i="3"/>
  <c r="BY361" i="3"/>
  <c r="BR362" i="3"/>
  <c r="BT362" i="3"/>
  <c r="BU362" i="3"/>
  <c r="BV362" i="3"/>
  <c r="BW362" i="3"/>
  <c r="BX362" i="3"/>
  <c r="BY362" i="3"/>
  <c r="BR363" i="3"/>
  <c r="BT363" i="3"/>
  <c r="BU363" i="3"/>
  <c r="BV363" i="3"/>
  <c r="BW363" i="3"/>
  <c r="BX363" i="3"/>
  <c r="BY363" i="3"/>
  <c r="BR364" i="3"/>
  <c r="BT364" i="3"/>
  <c r="BU364" i="3"/>
  <c r="BV364" i="3"/>
  <c r="BW364" i="3"/>
  <c r="BX364" i="3"/>
  <c r="BY364" i="3"/>
  <c r="BR365" i="3"/>
  <c r="BS365" i="3"/>
  <c r="BT365" i="3"/>
  <c r="BU365" i="3"/>
  <c r="BV365" i="3"/>
  <c r="BW365" i="3"/>
  <c r="BX365" i="3"/>
  <c r="BY365" i="3"/>
  <c r="BR366" i="3"/>
  <c r="BS366" i="3"/>
  <c r="BT366" i="3"/>
  <c r="BU366" i="3"/>
  <c r="BV366" i="3"/>
  <c r="BW366" i="3"/>
  <c r="BX366" i="3"/>
  <c r="BY366" i="3"/>
  <c r="BR367" i="3"/>
  <c r="BS367" i="3"/>
  <c r="BT367" i="3"/>
  <c r="BU367" i="3"/>
  <c r="BV367" i="3"/>
  <c r="BW367" i="3"/>
  <c r="BX367" i="3"/>
  <c r="BY367" i="3"/>
  <c r="BR368" i="3"/>
  <c r="BS368" i="3"/>
  <c r="BT368" i="3"/>
  <c r="BU368" i="3"/>
  <c r="BV368" i="3"/>
  <c r="BW368" i="3"/>
  <c r="BX368" i="3"/>
  <c r="BY368" i="3"/>
  <c r="BR369" i="3"/>
  <c r="BS369" i="3"/>
  <c r="BT369" i="3"/>
  <c r="BU369" i="3"/>
  <c r="BV369" i="3"/>
  <c r="BW369" i="3"/>
  <c r="BX369" i="3"/>
  <c r="BY369" i="3"/>
  <c r="BR370" i="3"/>
  <c r="BS370" i="3"/>
  <c r="BU370" i="3"/>
  <c r="BV370" i="3"/>
  <c r="BW370" i="3"/>
  <c r="BX370" i="3"/>
  <c r="BY370" i="3"/>
  <c r="BR371" i="3"/>
  <c r="BS371" i="3"/>
  <c r="BT371" i="3"/>
  <c r="BU371" i="3"/>
  <c r="BV371" i="3"/>
  <c r="BW371" i="3"/>
  <c r="BX371" i="3"/>
  <c r="BY371" i="3"/>
  <c r="BR372" i="3"/>
  <c r="BS372" i="3"/>
  <c r="BT372" i="3"/>
  <c r="BU372" i="3"/>
  <c r="BV372" i="3"/>
  <c r="BW372" i="3"/>
  <c r="BX372" i="3"/>
  <c r="BY372" i="3"/>
  <c r="BR373" i="3"/>
  <c r="BS373" i="3"/>
  <c r="BT373" i="3"/>
  <c r="BU373" i="3"/>
  <c r="BV373" i="3"/>
  <c r="BW373" i="3"/>
  <c r="BX373" i="3"/>
  <c r="BY373" i="3"/>
  <c r="BR374" i="3"/>
  <c r="BS374" i="3"/>
  <c r="BT374" i="3"/>
  <c r="BV374" i="3"/>
  <c r="BW374" i="3"/>
  <c r="BX374" i="3"/>
  <c r="BY374" i="3"/>
  <c r="BR375" i="3"/>
  <c r="BS375" i="3"/>
  <c r="BT375" i="3"/>
  <c r="BU375" i="3"/>
  <c r="BV375" i="3"/>
  <c r="BW375" i="3"/>
  <c r="BX375" i="3"/>
  <c r="BY375" i="3"/>
  <c r="BR376" i="3"/>
  <c r="BS376" i="3"/>
  <c r="BT376" i="3"/>
  <c r="BU376" i="3"/>
  <c r="BV376" i="3"/>
  <c r="BW376" i="3"/>
  <c r="BX376" i="3"/>
  <c r="BY376" i="3"/>
  <c r="BR377" i="3"/>
  <c r="BT377" i="3"/>
  <c r="BU377" i="3"/>
  <c r="BV377" i="3"/>
  <c r="BW377" i="3"/>
  <c r="BX377" i="3"/>
  <c r="BY377" i="3"/>
  <c r="BR378" i="3"/>
  <c r="BS378" i="3"/>
  <c r="BU378" i="3"/>
  <c r="BV378" i="3"/>
  <c r="BW378" i="3"/>
  <c r="BX378" i="3"/>
  <c r="BY378" i="3"/>
  <c r="BR379" i="3"/>
  <c r="BS379" i="3"/>
  <c r="BT379" i="3"/>
  <c r="BU379" i="3"/>
  <c r="BV379" i="3"/>
  <c r="BW379" i="3"/>
  <c r="BX379" i="3"/>
  <c r="BY379" i="3"/>
  <c r="BR380" i="3"/>
  <c r="BS380" i="3"/>
  <c r="BT380" i="3"/>
  <c r="BV380" i="3"/>
  <c r="BW380" i="3"/>
  <c r="BX380" i="3"/>
  <c r="BY380" i="3"/>
  <c r="BR381" i="3"/>
  <c r="BT381" i="3"/>
  <c r="BU381" i="3"/>
  <c r="BV381" i="3"/>
  <c r="BW381" i="3"/>
  <c r="BX381" i="3"/>
  <c r="BY381" i="3"/>
  <c r="BR382" i="3"/>
  <c r="BT382" i="3"/>
  <c r="BU382" i="3"/>
  <c r="BV382" i="3"/>
  <c r="BW382" i="3"/>
  <c r="BY382" i="3"/>
  <c r="BR383" i="3"/>
  <c r="BT383" i="3"/>
  <c r="BV383" i="3"/>
  <c r="BW383" i="3"/>
  <c r="BX383" i="3"/>
  <c r="BY383" i="3"/>
  <c r="BR384" i="3"/>
  <c r="BS384" i="3"/>
  <c r="BT384" i="3"/>
  <c r="BU384" i="3"/>
  <c r="BV384" i="3"/>
  <c r="BW384" i="3"/>
  <c r="BX384" i="3"/>
  <c r="BY384" i="3"/>
  <c r="BS385" i="3"/>
  <c r="BT385" i="3"/>
  <c r="BU385" i="3"/>
  <c r="BV385" i="3"/>
  <c r="BW385" i="3"/>
  <c r="BX385" i="3"/>
  <c r="BY385" i="3"/>
  <c r="BR386" i="3"/>
  <c r="BU386" i="3"/>
  <c r="BV386" i="3"/>
  <c r="BW386" i="3"/>
  <c r="BX386" i="3"/>
  <c r="BY386" i="3"/>
  <c r="BR387" i="3"/>
  <c r="BS387" i="3"/>
  <c r="BT387" i="3"/>
  <c r="BU387" i="3"/>
  <c r="BV387" i="3"/>
  <c r="BW387" i="3"/>
  <c r="BX387" i="3"/>
  <c r="BY387" i="3"/>
  <c r="BR388" i="3"/>
  <c r="BS388" i="3"/>
  <c r="BT388" i="3"/>
  <c r="BV388" i="3"/>
  <c r="BW388" i="3"/>
  <c r="BX388" i="3"/>
  <c r="BY388" i="3"/>
  <c r="BR389" i="3"/>
  <c r="BS389" i="3"/>
  <c r="BT389" i="3"/>
  <c r="BU389" i="3"/>
  <c r="BV389" i="3"/>
  <c r="BW389" i="3"/>
  <c r="BX389" i="3"/>
  <c r="BY389" i="3"/>
  <c r="BR390" i="3"/>
  <c r="BS390" i="3"/>
  <c r="BT390" i="3"/>
  <c r="BU390" i="3"/>
  <c r="BV390" i="3"/>
  <c r="BW390" i="3"/>
  <c r="BX390" i="3"/>
  <c r="BY390" i="3"/>
  <c r="BU391" i="3"/>
  <c r="BV391" i="3"/>
  <c r="BW391" i="3"/>
  <c r="BX391" i="3"/>
  <c r="BY391" i="3"/>
  <c r="BR392" i="3"/>
  <c r="BT392" i="3"/>
  <c r="BU392" i="3"/>
  <c r="BV392" i="3"/>
  <c r="BW392" i="3"/>
  <c r="BX392" i="3"/>
  <c r="BY392" i="3"/>
  <c r="BS393" i="3"/>
  <c r="BT393" i="3"/>
  <c r="BU393" i="3"/>
  <c r="BV393" i="3"/>
  <c r="BW393" i="3"/>
  <c r="BX393" i="3"/>
  <c r="BY393" i="3"/>
  <c r="BS394" i="3"/>
  <c r="BT394" i="3"/>
  <c r="BU394" i="3"/>
  <c r="BV394" i="3"/>
  <c r="BW394" i="3"/>
  <c r="BX394" i="3"/>
  <c r="BY394" i="3"/>
  <c r="BS395" i="3"/>
  <c r="BT395" i="3"/>
  <c r="BU395" i="3"/>
  <c r="BV395" i="3"/>
  <c r="BW395" i="3"/>
  <c r="BX395" i="3"/>
  <c r="BY395" i="3"/>
  <c r="BS396" i="3"/>
  <c r="BT396" i="3"/>
  <c r="BU396" i="3"/>
  <c r="BV396" i="3"/>
  <c r="BW396" i="3"/>
  <c r="BX396" i="3"/>
  <c r="BY396" i="3"/>
  <c r="BS397" i="3"/>
  <c r="BU397" i="3"/>
  <c r="BV397" i="3"/>
  <c r="BW397" i="3"/>
  <c r="BX397" i="3"/>
  <c r="BY397" i="3"/>
  <c r="BR398" i="3"/>
  <c r="BS398" i="3"/>
  <c r="BT398" i="3"/>
  <c r="BU398" i="3"/>
  <c r="BV398" i="3"/>
  <c r="BW398" i="3"/>
  <c r="BX398" i="3"/>
  <c r="BY398" i="3"/>
  <c r="BR399" i="3"/>
  <c r="BT399" i="3"/>
  <c r="BU399" i="3"/>
  <c r="BV399" i="3"/>
  <c r="BW399" i="3"/>
  <c r="BX399" i="3"/>
  <c r="BY399" i="3"/>
  <c r="BR400" i="3"/>
  <c r="BS400" i="3"/>
  <c r="BT400" i="3"/>
  <c r="BU400" i="3"/>
  <c r="BV400" i="3"/>
  <c r="BW400" i="3"/>
  <c r="BX400" i="3"/>
  <c r="BY400" i="3"/>
  <c r="BR401" i="3"/>
  <c r="BS401" i="3"/>
  <c r="BU401" i="3"/>
  <c r="BV401" i="3"/>
  <c r="BW401" i="3"/>
  <c r="BX401" i="3"/>
  <c r="BY401" i="3"/>
  <c r="BS402" i="3"/>
  <c r="BT402" i="3"/>
  <c r="BU402" i="3"/>
  <c r="BV402" i="3"/>
  <c r="BW402" i="3"/>
  <c r="BX402" i="3"/>
  <c r="BY402" i="3"/>
  <c r="BR403" i="3"/>
  <c r="BS403" i="3"/>
  <c r="BT403" i="3"/>
  <c r="BV403" i="3"/>
  <c r="BW403" i="3"/>
  <c r="BX403" i="3"/>
  <c r="BY403" i="3"/>
  <c r="BR404" i="3"/>
  <c r="BS404" i="3"/>
  <c r="BT404" i="3"/>
  <c r="BU404" i="3"/>
  <c r="BV404" i="3"/>
  <c r="BW404" i="3"/>
  <c r="BX404" i="3"/>
  <c r="BY404" i="3"/>
  <c r="BV405" i="3"/>
  <c r="BX405" i="3"/>
  <c r="BY405" i="3"/>
  <c r="BR406" i="3"/>
  <c r="BS406" i="3"/>
  <c r="BT406" i="3"/>
  <c r="BU406" i="3"/>
  <c r="BV406" i="3"/>
  <c r="BW406" i="3"/>
  <c r="BX406" i="3"/>
  <c r="BY406" i="3"/>
  <c r="BR407" i="3"/>
  <c r="BS407" i="3"/>
  <c r="BU407" i="3"/>
  <c r="BV407" i="3"/>
  <c r="BW407" i="3"/>
  <c r="BX407" i="3"/>
  <c r="BY407" i="3"/>
  <c r="BS408" i="3"/>
  <c r="BU408" i="3"/>
  <c r="BV408" i="3"/>
  <c r="BW408" i="3"/>
  <c r="BX408" i="3"/>
  <c r="BY408" i="3"/>
  <c r="BR409" i="3"/>
  <c r="BS409" i="3"/>
  <c r="BT409" i="3"/>
  <c r="BU409" i="3"/>
  <c r="BV409" i="3"/>
  <c r="BW409" i="3"/>
  <c r="BX409" i="3"/>
  <c r="BY409" i="3"/>
  <c r="BR410" i="3"/>
  <c r="BS410" i="3"/>
  <c r="BT410" i="3"/>
  <c r="BU410" i="3"/>
  <c r="BV410" i="3"/>
  <c r="BW410" i="3"/>
  <c r="BX410" i="3"/>
  <c r="BY410" i="3"/>
  <c r="BR411" i="3"/>
  <c r="BT411" i="3"/>
  <c r="BU411" i="3"/>
  <c r="BV411" i="3"/>
  <c r="BX411" i="3"/>
  <c r="BY411" i="3"/>
  <c r="BR412" i="3"/>
  <c r="BS412" i="3"/>
  <c r="BT412" i="3"/>
  <c r="BU412" i="3"/>
  <c r="BV412" i="3"/>
  <c r="BX412" i="3"/>
  <c r="BY412" i="3"/>
  <c r="BR413" i="3"/>
  <c r="BS413" i="3"/>
  <c r="BT413" i="3"/>
  <c r="BU413" i="3"/>
  <c r="BV413" i="3"/>
  <c r="BW413" i="3"/>
  <c r="BX413" i="3"/>
  <c r="BY413" i="3"/>
  <c r="BR414" i="3"/>
  <c r="BS414" i="3"/>
  <c r="BT414" i="3"/>
  <c r="BU414" i="3"/>
  <c r="BV414" i="3"/>
  <c r="BW414" i="3"/>
  <c r="BX414" i="3"/>
  <c r="BY414" i="3"/>
  <c r="BR415" i="3"/>
  <c r="BU415" i="3"/>
  <c r="BW415" i="3"/>
  <c r="BX415" i="3"/>
  <c r="BY415" i="3"/>
  <c r="BS416" i="3"/>
  <c r="BT416" i="3"/>
  <c r="BV416" i="3"/>
  <c r="BW416" i="3"/>
  <c r="BX416" i="3"/>
  <c r="BY416" i="3"/>
  <c r="BR417" i="3"/>
  <c r="BT417" i="3"/>
  <c r="BV417" i="3"/>
  <c r="BY417" i="3"/>
  <c r="BR418" i="3"/>
  <c r="BS418" i="3"/>
  <c r="BT418" i="3"/>
  <c r="BU418" i="3"/>
  <c r="BV418" i="3"/>
  <c r="BW418" i="3"/>
  <c r="BX418" i="3"/>
  <c r="BY418" i="3"/>
  <c r="BT419" i="3"/>
  <c r="BU419" i="3"/>
  <c r="BV419" i="3"/>
  <c r="BW419" i="3"/>
  <c r="BX419" i="3"/>
  <c r="BY419" i="3"/>
  <c r="BR420" i="3"/>
  <c r="BS420" i="3"/>
  <c r="BT420" i="3"/>
  <c r="BV420" i="3"/>
  <c r="BW420" i="3"/>
  <c r="BX420" i="3"/>
  <c r="BY420" i="3"/>
  <c r="BS421" i="3"/>
  <c r="BT421" i="3"/>
  <c r="BU421" i="3"/>
  <c r="BV421" i="3"/>
  <c r="BW421" i="3"/>
  <c r="BX421" i="3"/>
  <c r="BY421" i="3"/>
  <c r="BS422" i="3"/>
  <c r="BT422" i="3"/>
  <c r="BU422" i="3"/>
  <c r="BV422" i="3"/>
  <c r="BW422" i="3"/>
  <c r="BX422" i="3"/>
  <c r="BY422" i="3"/>
  <c r="BR423" i="3"/>
  <c r="BS423" i="3"/>
  <c r="BT423" i="3"/>
  <c r="BU423" i="3"/>
  <c r="BV423" i="3"/>
  <c r="BW423" i="3"/>
  <c r="BX423" i="3"/>
  <c r="BY423" i="3"/>
  <c r="BS424" i="3"/>
  <c r="BT424" i="3"/>
  <c r="BU424" i="3"/>
  <c r="BV424" i="3"/>
  <c r="BW424" i="3"/>
  <c r="BX424" i="3"/>
  <c r="BY424" i="3"/>
  <c r="BR425" i="3"/>
  <c r="BS425" i="3"/>
  <c r="BT425" i="3"/>
  <c r="BU425" i="3"/>
  <c r="BV425" i="3"/>
  <c r="BW425" i="3"/>
  <c r="BX425" i="3"/>
  <c r="BY425" i="3"/>
  <c r="BR426" i="3"/>
  <c r="BS426" i="3"/>
  <c r="BT426" i="3"/>
  <c r="BU426" i="3"/>
  <c r="BV426" i="3"/>
  <c r="BW426" i="3"/>
  <c r="BX426" i="3"/>
  <c r="BY426" i="3"/>
  <c r="BR427" i="3"/>
  <c r="BS427" i="3"/>
  <c r="BU427" i="3"/>
  <c r="BV427" i="3"/>
  <c r="BW427" i="3"/>
  <c r="BX427" i="3"/>
  <c r="BY427" i="3"/>
  <c r="BR428" i="3"/>
  <c r="BS428" i="3"/>
  <c r="BT428" i="3"/>
  <c r="BU428" i="3"/>
  <c r="BV428" i="3"/>
  <c r="BW428" i="3"/>
  <c r="BX428" i="3"/>
  <c r="BY428" i="3"/>
  <c r="BR429" i="3"/>
  <c r="BS429" i="3"/>
  <c r="BT429" i="3"/>
  <c r="BU429" i="3"/>
  <c r="BV429" i="3"/>
  <c r="BW429" i="3"/>
  <c r="BX429" i="3"/>
  <c r="BY429" i="3"/>
  <c r="BR430" i="3"/>
  <c r="BS430" i="3"/>
  <c r="BT430" i="3"/>
  <c r="BU430" i="3"/>
  <c r="BV430" i="3"/>
  <c r="BW430" i="3"/>
  <c r="BX430" i="3"/>
  <c r="BY430" i="3"/>
  <c r="BR431" i="3"/>
  <c r="BS431" i="3"/>
  <c r="BT431" i="3"/>
  <c r="BU431" i="3"/>
  <c r="BV431" i="3"/>
  <c r="BW431" i="3"/>
  <c r="BX431" i="3"/>
  <c r="BY431" i="3"/>
  <c r="BR432" i="3"/>
  <c r="BS432" i="3"/>
  <c r="BT432" i="3"/>
  <c r="BU432" i="3"/>
  <c r="BV432" i="3"/>
  <c r="BW432" i="3"/>
  <c r="BX432" i="3"/>
  <c r="BY432" i="3"/>
  <c r="BR433" i="3"/>
  <c r="BT433" i="3"/>
  <c r="BU433" i="3"/>
  <c r="BV433" i="3"/>
  <c r="BW433" i="3"/>
  <c r="BX433" i="3"/>
  <c r="BY433" i="3"/>
  <c r="BR434" i="3"/>
  <c r="BT434" i="3"/>
  <c r="BU434" i="3"/>
  <c r="BV434" i="3"/>
  <c r="BW434" i="3"/>
  <c r="BX434" i="3"/>
  <c r="BY434" i="3"/>
  <c r="BR435" i="3"/>
  <c r="BS435" i="3"/>
  <c r="BT435" i="3"/>
  <c r="BU435" i="3"/>
  <c r="BV435" i="3"/>
  <c r="BW435" i="3"/>
  <c r="BX435" i="3"/>
  <c r="BY435" i="3"/>
  <c r="BR436" i="3"/>
  <c r="BT436" i="3"/>
  <c r="BU436" i="3"/>
  <c r="BV436" i="3"/>
  <c r="BW436" i="3"/>
  <c r="BX436" i="3"/>
  <c r="BY436" i="3"/>
  <c r="BR437" i="3"/>
  <c r="BS437" i="3"/>
  <c r="BT437" i="3"/>
  <c r="BU437" i="3"/>
  <c r="BV437" i="3"/>
  <c r="BW437" i="3"/>
  <c r="BX437" i="3"/>
  <c r="BY437" i="3"/>
  <c r="BS438" i="3"/>
  <c r="BT438" i="3"/>
  <c r="BU438" i="3"/>
  <c r="BW438" i="3"/>
  <c r="BX438" i="3"/>
  <c r="BY438" i="3"/>
  <c r="BS439" i="3"/>
  <c r="BT439" i="3"/>
  <c r="BU439" i="3"/>
  <c r="BV439" i="3"/>
  <c r="BW439" i="3"/>
  <c r="BX439" i="3"/>
  <c r="BY439" i="3"/>
  <c r="BS440" i="3"/>
  <c r="BT440" i="3"/>
  <c r="BU440" i="3"/>
  <c r="BV440" i="3"/>
  <c r="BW440" i="3"/>
  <c r="BX440" i="3"/>
  <c r="BY440" i="3"/>
  <c r="BR441" i="3"/>
  <c r="BT441" i="3"/>
  <c r="BU441" i="3"/>
  <c r="BV441" i="3"/>
  <c r="BW441" i="3"/>
  <c r="BX441" i="3"/>
  <c r="BY441" i="3"/>
  <c r="BS442" i="3"/>
  <c r="BU442" i="3"/>
  <c r="BV442" i="3"/>
  <c r="BW442" i="3"/>
  <c r="BX442" i="3"/>
  <c r="BY442" i="3"/>
  <c r="BS443" i="3"/>
  <c r="BU443" i="3"/>
  <c r="BV443" i="3"/>
  <c r="BW443" i="3"/>
  <c r="BX443" i="3"/>
  <c r="BY443" i="3"/>
  <c r="BR444" i="3"/>
  <c r="BS444" i="3"/>
  <c r="BT444" i="3"/>
  <c r="BV444" i="3"/>
  <c r="BW444" i="3"/>
  <c r="BX444" i="3"/>
  <c r="BY444" i="3"/>
  <c r="BR445" i="3"/>
  <c r="BS445" i="3"/>
  <c r="BT445" i="3"/>
  <c r="BU445" i="3"/>
  <c r="BW445" i="3"/>
  <c r="BX445" i="3"/>
  <c r="BY445" i="3"/>
  <c r="BS446" i="3"/>
  <c r="BT446" i="3"/>
  <c r="BU446" i="3"/>
  <c r="BV446" i="3"/>
  <c r="BW446" i="3"/>
  <c r="BX446" i="3"/>
  <c r="BY446" i="3"/>
  <c r="BR447" i="3"/>
  <c r="BS447" i="3"/>
  <c r="BT447" i="3"/>
  <c r="BU447" i="3"/>
  <c r="BV447" i="3"/>
  <c r="BW447" i="3"/>
  <c r="BX447" i="3"/>
  <c r="BY447" i="3"/>
  <c r="BR448" i="3"/>
  <c r="BT448" i="3"/>
  <c r="BU448" i="3"/>
  <c r="BV448" i="3"/>
  <c r="BW448" i="3"/>
  <c r="BX448" i="3"/>
  <c r="BY448" i="3"/>
  <c r="BR449" i="3"/>
  <c r="BS449" i="3"/>
  <c r="BU449" i="3"/>
  <c r="BV449" i="3"/>
  <c r="BX449" i="3"/>
  <c r="BY449" i="3"/>
  <c r="BR450" i="3"/>
  <c r="BS450" i="3"/>
  <c r="BT450" i="3"/>
  <c r="BU450" i="3"/>
  <c r="BV450" i="3"/>
  <c r="BW450" i="3"/>
  <c r="BX450" i="3"/>
  <c r="BY450" i="3"/>
  <c r="BR451" i="3"/>
  <c r="BS451" i="3"/>
  <c r="BT451" i="3"/>
  <c r="BU451" i="3"/>
  <c r="BV451" i="3"/>
  <c r="BW451" i="3"/>
  <c r="BX451" i="3"/>
  <c r="BY451" i="3"/>
  <c r="BR452" i="3"/>
  <c r="BS452" i="3"/>
  <c r="BU452" i="3"/>
  <c r="BV452" i="3"/>
  <c r="BW452" i="3"/>
  <c r="BX452" i="3"/>
  <c r="BY452" i="3"/>
  <c r="BR453" i="3"/>
  <c r="BS453" i="3"/>
  <c r="BT453" i="3"/>
  <c r="BU453" i="3"/>
  <c r="BV453" i="3"/>
  <c r="BW453" i="3"/>
  <c r="BX453" i="3"/>
  <c r="BY453" i="3"/>
  <c r="BR454" i="3"/>
  <c r="BT454" i="3"/>
  <c r="BU454" i="3"/>
  <c r="BV454" i="3"/>
  <c r="BW454" i="3"/>
  <c r="BX454" i="3"/>
  <c r="BY454" i="3"/>
  <c r="BR455" i="3"/>
  <c r="BU455" i="3"/>
  <c r="BV455" i="3"/>
  <c r="BW455" i="3"/>
  <c r="BX455" i="3"/>
  <c r="BY455" i="3"/>
  <c r="BS456" i="3"/>
  <c r="BT456" i="3"/>
  <c r="BU456" i="3"/>
  <c r="BV456" i="3"/>
  <c r="BW456" i="3"/>
  <c r="BX456" i="3"/>
  <c r="BY456" i="3"/>
  <c r="BR457" i="3"/>
  <c r="BS457" i="3"/>
  <c r="BT457" i="3"/>
  <c r="BU457" i="3"/>
  <c r="BV457" i="3"/>
  <c r="BW457" i="3"/>
  <c r="BX457" i="3"/>
  <c r="BY457" i="3"/>
  <c r="BR458" i="3"/>
  <c r="BU458" i="3"/>
  <c r="BV458" i="3"/>
  <c r="BW458" i="3"/>
  <c r="BX458" i="3"/>
  <c r="BY458" i="3"/>
  <c r="BR459" i="3"/>
  <c r="BS459" i="3"/>
  <c r="BT459" i="3"/>
  <c r="BU459" i="3"/>
  <c r="BV459" i="3"/>
  <c r="BW459" i="3"/>
  <c r="BX459" i="3"/>
  <c r="BY459" i="3"/>
  <c r="BR460" i="3"/>
  <c r="BS460" i="3"/>
  <c r="BT460" i="3"/>
  <c r="BU460" i="3"/>
  <c r="BV460" i="3"/>
  <c r="BW460" i="3"/>
  <c r="BX460" i="3"/>
  <c r="BY460" i="3"/>
  <c r="BR461" i="3"/>
  <c r="BS461" i="3"/>
  <c r="BT461" i="3"/>
  <c r="BU461" i="3"/>
  <c r="BV461" i="3"/>
  <c r="BW461" i="3"/>
  <c r="BX461" i="3"/>
  <c r="BY461" i="3"/>
  <c r="BR462" i="3"/>
  <c r="BS462" i="3"/>
  <c r="BU462" i="3"/>
  <c r="BV462" i="3"/>
  <c r="BW462" i="3"/>
  <c r="BX462" i="3"/>
  <c r="BY462" i="3"/>
  <c r="BT463" i="3"/>
  <c r="BU463" i="3"/>
  <c r="BV463" i="3"/>
  <c r="BW463" i="3"/>
  <c r="BX463" i="3"/>
  <c r="BY463" i="3"/>
  <c r="BS464" i="3"/>
  <c r="BT464" i="3"/>
  <c r="BU464" i="3"/>
  <c r="BV464" i="3"/>
  <c r="BW464" i="3"/>
  <c r="BX464" i="3"/>
  <c r="BY464" i="3"/>
  <c r="BS465" i="3"/>
  <c r="BT465" i="3"/>
  <c r="BU465" i="3"/>
  <c r="BV465" i="3"/>
  <c r="BW465" i="3"/>
  <c r="BX465" i="3"/>
  <c r="BY465" i="3"/>
  <c r="BS466" i="3"/>
  <c r="BT466" i="3"/>
  <c r="BU466" i="3"/>
  <c r="BV466" i="3"/>
  <c r="BW466" i="3"/>
  <c r="BX466" i="3"/>
  <c r="BY466" i="3"/>
  <c r="BS467" i="3"/>
  <c r="BT467" i="3"/>
  <c r="BU467" i="3"/>
  <c r="BV467" i="3"/>
  <c r="BW467" i="3"/>
  <c r="BX467" i="3"/>
  <c r="BY467" i="3"/>
  <c r="BR468" i="3"/>
  <c r="BS468" i="3"/>
  <c r="BU468" i="3"/>
  <c r="BV468" i="3"/>
  <c r="BW468" i="3"/>
  <c r="BX468" i="3"/>
  <c r="BY468" i="3"/>
  <c r="BR469" i="3"/>
  <c r="BS469" i="3"/>
  <c r="BU469" i="3"/>
  <c r="BV469" i="3"/>
  <c r="BW469" i="3"/>
  <c r="BX469" i="3"/>
  <c r="BY469" i="3"/>
  <c r="BR470" i="3"/>
  <c r="BS470" i="3"/>
  <c r="BU470" i="3"/>
  <c r="BV470" i="3"/>
  <c r="BW470" i="3"/>
  <c r="BX470" i="3"/>
  <c r="BY470" i="3"/>
  <c r="BR471" i="3"/>
  <c r="BS471" i="3"/>
  <c r="BT471" i="3"/>
  <c r="BU471" i="3"/>
  <c r="BV471" i="3"/>
  <c r="BW471" i="3"/>
  <c r="BX471" i="3"/>
  <c r="BY471" i="3"/>
  <c r="BR472" i="3"/>
  <c r="BU472" i="3"/>
  <c r="BV472" i="3"/>
  <c r="BW472" i="3"/>
  <c r="BX472" i="3"/>
  <c r="BY472" i="3"/>
  <c r="BR473" i="3"/>
  <c r="BU473" i="3"/>
  <c r="BV473" i="3"/>
  <c r="BW473" i="3"/>
  <c r="BX473" i="3"/>
  <c r="BY473" i="3"/>
  <c r="BS474" i="3"/>
  <c r="BT474" i="3"/>
  <c r="BU474" i="3"/>
  <c r="BV474" i="3"/>
  <c r="BW474" i="3"/>
  <c r="BX474" i="3"/>
  <c r="BY474" i="3"/>
  <c r="BR475" i="3"/>
  <c r="BU475" i="3"/>
  <c r="BV475" i="3"/>
  <c r="BW475" i="3"/>
  <c r="BX475" i="3"/>
  <c r="BY475" i="3"/>
  <c r="BR476" i="3"/>
  <c r="BS476" i="3"/>
  <c r="BV476" i="3"/>
  <c r="BW476" i="3"/>
  <c r="BX476" i="3"/>
  <c r="BY476" i="3"/>
  <c r="BR477" i="3"/>
  <c r="BS477" i="3"/>
  <c r="BT477" i="3"/>
  <c r="BU477" i="3"/>
  <c r="BV477" i="3"/>
  <c r="BW477" i="3"/>
  <c r="BX477" i="3"/>
  <c r="BY477" i="3"/>
  <c r="BU478" i="3"/>
  <c r="BV478" i="3"/>
  <c r="BW478" i="3"/>
  <c r="BX478" i="3"/>
  <c r="BY478" i="3"/>
  <c r="BR479" i="3"/>
  <c r="BS479" i="3"/>
  <c r="BU479" i="3"/>
  <c r="BV479" i="3"/>
  <c r="BX479" i="3"/>
  <c r="BY479" i="3"/>
  <c r="BT480" i="3"/>
  <c r="BU480" i="3"/>
  <c r="BV480" i="3"/>
  <c r="BW480" i="3"/>
  <c r="BX480" i="3"/>
  <c r="BY480" i="3"/>
  <c r="BR481" i="3"/>
  <c r="BS481" i="3"/>
  <c r="BT481" i="3"/>
  <c r="BU481" i="3"/>
  <c r="BV481" i="3"/>
  <c r="BW481" i="3"/>
  <c r="BX481" i="3"/>
  <c r="BY481" i="3"/>
  <c r="BR482" i="3"/>
  <c r="BS482" i="3"/>
  <c r="BT482" i="3"/>
  <c r="BU482" i="3"/>
  <c r="BV482" i="3"/>
  <c r="BW482" i="3"/>
  <c r="BX482" i="3"/>
  <c r="BY482" i="3"/>
  <c r="BT483" i="3"/>
  <c r="BU483" i="3"/>
  <c r="BV483" i="3"/>
  <c r="BW483" i="3"/>
  <c r="BX483" i="3"/>
  <c r="BY483" i="3"/>
  <c r="BR484" i="3"/>
  <c r="BS484" i="3"/>
  <c r="BT484" i="3"/>
  <c r="BV484" i="3"/>
  <c r="BW484" i="3"/>
  <c r="BX484" i="3"/>
  <c r="BY484" i="3"/>
  <c r="BR485" i="3"/>
  <c r="BS485" i="3"/>
  <c r="BT485" i="3"/>
  <c r="BU485" i="3"/>
  <c r="BV485" i="3"/>
  <c r="BW485" i="3"/>
  <c r="BX485" i="3"/>
  <c r="BY485" i="3"/>
  <c r="BR486" i="3"/>
  <c r="BT486" i="3"/>
  <c r="BU486" i="3"/>
  <c r="BV486" i="3"/>
  <c r="BW486" i="3"/>
  <c r="BX486" i="3"/>
  <c r="BY486" i="3"/>
  <c r="BR487" i="3"/>
  <c r="BS487" i="3"/>
  <c r="BT487" i="3"/>
  <c r="BV487" i="3"/>
  <c r="BW487" i="3"/>
  <c r="BX487" i="3"/>
  <c r="BY487" i="3"/>
  <c r="BS488" i="3"/>
  <c r="BU488" i="3"/>
  <c r="BV488" i="3"/>
  <c r="BW488" i="3"/>
  <c r="BX488" i="3"/>
  <c r="BY488" i="3"/>
  <c r="BR489" i="3"/>
  <c r="BS489" i="3"/>
  <c r="BT489" i="3"/>
  <c r="BU489" i="3"/>
  <c r="BV489" i="3"/>
  <c r="BW489" i="3"/>
  <c r="BX489" i="3"/>
  <c r="BY489" i="3"/>
  <c r="BT490" i="3"/>
  <c r="BU490" i="3"/>
  <c r="BV490" i="3"/>
  <c r="BW490" i="3"/>
  <c r="BX490" i="3"/>
  <c r="BY490" i="3"/>
  <c r="BR491" i="3"/>
  <c r="BS491" i="3"/>
  <c r="BT491" i="3"/>
  <c r="BU491" i="3"/>
  <c r="BV491" i="3"/>
  <c r="BW491" i="3"/>
  <c r="BX491" i="3"/>
  <c r="BY491" i="3"/>
  <c r="BU492" i="3"/>
  <c r="BV492" i="3"/>
  <c r="BX492" i="3"/>
  <c r="BY492" i="3"/>
  <c r="BR493" i="3"/>
  <c r="BU493" i="3"/>
  <c r="BV493" i="3"/>
  <c r="BW493" i="3"/>
  <c r="BX493" i="3"/>
  <c r="BY493" i="3"/>
  <c r="BT494" i="3"/>
  <c r="BU494" i="3"/>
  <c r="BV494" i="3"/>
  <c r="BW494" i="3"/>
  <c r="BX494" i="3"/>
  <c r="BY494" i="3"/>
  <c r="BS495" i="3"/>
  <c r="BT495" i="3"/>
  <c r="BU495" i="3"/>
  <c r="BV495" i="3"/>
  <c r="BW495" i="3"/>
  <c r="BX495" i="3"/>
  <c r="BY495" i="3"/>
  <c r="BR496" i="3"/>
  <c r="BS496" i="3"/>
  <c r="BT496" i="3"/>
  <c r="BU496" i="3"/>
  <c r="BV496" i="3"/>
  <c r="BW496" i="3"/>
  <c r="BX496" i="3"/>
  <c r="BY496" i="3"/>
  <c r="BR497" i="3"/>
  <c r="BS497" i="3"/>
  <c r="BT497" i="3"/>
  <c r="BU497" i="3"/>
  <c r="BW497" i="3"/>
  <c r="BX497" i="3"/>
  <c r="BY497" i="3"/>
  <c r="BR498" i="3"/>
  <c r="BS498" i="3"/>
  <c r="BU498" i="3"/>
  <c r="BV498" i="3"/>
  <c r="BW498" i="3"/>
  <c r="BX498" i="3"/>
  <c r="BY498" i="3"/>
  <c r="BR499" i="3"/>
  <c r="BS499" i="3"/>
  <c r="BT499" i="3"/>
  <c r="BU499" i="3"/>
  <c r="BV499" i="3"/>
  <c r="BW499" i="3"/>
  <c r="BX499" i="3"/>
  <c r="BY499" i="3"/>
  <c r="BR500" i="3"/>
  <c r="BS500" i="3"/>
  <c r="BT500" i="3"/>
  <c r="BU500" i="3"/>
  <c r="BV500" i="3"/>
  <c r="BW500" i="3"/>
  <c r="BX500" i="3"/>
  <c r="BY500" i="3"/>
  <c r="BS501" i="3"/>
  <c r="BT501" i="3"/>
  <c r="BU501" i="3"/>
  <c r="BV501" i="3"/>
  <c r="BW501" i="3"/>
  <c r="BX501" i="3"/>
  <c r="BY501" i="3"/>
  <c r="BR502" i="3"/>
  <c r="BS502" i="3"/>
  <c r="BT502" i="3"/>
  <c r="BU502" i="3"/>
  <c r="BV502" i="3"/>
  <c r="BW502" i="3"/>
  <c r="BX502" i="3"/>
  <c r="BY502" i="3"/>
  <c r="BR503" i="3"/>
  <c r="BS503" i="3"/>
  <c r="BT503" i="3"/>
  <c r="BU503" i="3"/>
  <c r="BW503" i="3"/>
  <c r="BX503" i="3"/>
  <c r="BY503" i="3"/>
  <c r="BR504" i="3"/>
  <c r="BS504" i="3"/>
  <c r="BT504" i="3"/>
  <c r="BU504" i="3"/>
  <c r="BV504" i="3"/>
  <c r="BW504" i="3"/>
  <c r="BX504" i="3"/>
  <c r="BY504" i="3"/>
  <c r="BR505" i="3"/>
  <c r="BS505" i="3"/>
  <c r="BT505" i="3"/>
  <c r="BU505" i="3"/>
  <c r="BV505" i="3"/>
  <c r="BW505" i="3"/>
  <c r="BX505" i="3"/>
  <c r="BY505" i="3"/>
  <c r="BS506" i="3"/>
  <c r="BT506" i="3"/>
  <c r="BU506" i="3"/>
  <c r="BV506" i="3"/>
  <c r="BW506" i="3"/>
  <c r="BX506" i="3"/>
  <c r="BY506" i="3"/>
  <c r="BR507" i="3"/>
  <c r="BT507" i="3"/>
  <c r="BU507" i="3"/>
  <c r="BV507" i="3"/>
  <c r="BW507" i="3"/>
  <c r="BX507" i="3"/>
  <c r="BY507" i="3"/>
  <c r="BS508" i="3"/>
  <c r="BT508" i="3"/>
  <c r="BU508" i="3"/>
  <c r="BV508" i="3"/>
  <c r="BW508" i="3"/>
  <c r="BX508" i="3"/>
  <c r="BY508" i="3"/>
  <c r="BT509" i="3"/>
  <c r="BU509" i="3"/>
  <c r="BV509" i="3"/>
  <c r="BW509" i="3"/>
  <c r="BX509" i="3"/>
  <c r="BY509" i="3"/>
  <c r="BR510" i="3"/>
  <c r="BS510" i="3"/>
  <c r="BT510" i="3"/>
  <c r="BU510" i="3"/>
  <c r="BV510" i="3"/>
  <c r="BW510" i="3"/>
  <c r="BX510" i="3"/>
  <c r="BY510" i="3"/>
  <c r="BS511" i="3"/>
  <c r="BT511" i="3"/>
  <c r="BU511" i="3"/>
  <c r="BW511" i="3"/>
  <c r="BX511" i="3"/>
  <c r="BY511" i="3"/>
  <c r="BR512" i="3"/>
  <c r="BT512" i="3"/>
  <c r="BU512" i="3"/>
  <c r="BV512" i="3"/>
  <c r="BW512" i="3"/>
  <c r="BX512" i="3"/>
  <c r="BY512" i="3"/>
  <c r="BS513" i="3"/>
  <c r="BT513" i="3"/>
  <c r="BU513" i="3"/>
  <c r="BV513" i="3"/>
  <c r="BW513" i="3"/>
  <c r="BX513" i="3"/>
  <c r="BY513" i="3"/>
  <c r="BR514" i="3"/>
  <c r="BS514" i="3"/>
  <c r="BT514" i="3"/>
  <c r="BW514" i="3"/>
  <c r="BX514" i="3"/>
  <c r="BY514" i="3"/>
  <c r="BR515" i="3"/>
  <c r="BT515" i="3"/>
  <c r="BU515" i="3"/>
  <c r="BV515" i="3"/>
  <c r="BW515" i="3"/>
  <c r="BX515" i="3"/>
  <c r="BY515" i="3"/>
  <c r="BR516" i="3"/>
  <c r="BV516" i="3"/>
  <c r="BX516" i="3"/>
  <c r="BY516" i="3"/>
  <c r="BR517" i="3"/>
  <c r="BS517" i="3"/>
  <c r="BT517" i="3"/>
  <c r="BU517" i="3"/>
  <c r="BV517" i="3"/>
  <c r="BW517" i="3"/>
  <c r="BX517" i="3"/>
  <c r="BY517" i="3"/>
  <c r="BR518" i="3"/>
  <c r="BS518" i="3"/>
  <c r="BT518" i="3"/>
  <c r="BU518" i="3"/>
  <c r="BV518" i="3"/>
  <c r="BW518" i="3"/>
  <c r="BX518" i="3"/>
  <c r="BY518" i="3"/>
  <c r="BR519" i="3"/>
  <c r="BS519" i="3"/>
  <c r="BT519" i="3"/>
  <c r="BU519" i="3"/>
  <c r="BV519" i="3"/>
  <c r="BW519" i="3"/>
  <c r="BX519" i="3"/>
  <c r="BY519" i="3"/>
  <c r="BS520" i="3"/>
  <c r="BT520" i="3"/>
  <c r="BV520" i="3"/>
  <c r="BW520" i="3"/>
  <c r="BX520" i="3"/>
  <c r="BY520" i="3"/>
  <c r="BS521" i="3"/>
  <c r="BT521" i="3"/>
  <c r="BU521" i="3"/>
  <c r="BV521" i="3"/>
  <c r="BW521" i="3"/>
  <c r="BX521" i="3"/>
  <c r="BY521" i="3"/>
  <c r="BR522" i="3"/>
  <c r="BS522" i="3"/>
  <c r="BT522" i="3"/>
  <c r="BU522" i="3"/>
  <c r="BV522" i="3"/>
  <c r="BW522" i="3"/>
  <c r="BX522" i="3"/>
  <c r="BY522" i="3"/>
  <c r="BR523" i="3"/>
  <c r="BS523" i="3"/>
  <c r="BT523" i="3"/>
  <c r="BU523" i="3"/>
  <c r="BV523" i="3"/>
  <c r="BW523" i="3"/>
  <c r="BX523" i="3"/>
  <c r="BY523" i="3"/>
  <c r="BR524" i="3"/>
  <c r="BS524" i="3"/>
  <c r="BT524" i="3"/>
  <c r="BV524" i="3"/>
  <c r="BW524" i="3"/>
  <c r="BX524" i="3"/>
  <c r="BY524" i="3"/>
  <c r="BR525" i="3"/>
  <c r="BS525" i="3"/>
  <c r="BT525" i="3"/>
  <c r="BU525" i="3"/>
  <c r="BV525" i="3"/>
  <c r="BW525" i="3"/>
  <c r="BX525" i="3"/>
  <c r="BY525" i="3"/>
  <c r="BR526" i="3"/>
  <c r="BS526" i="3"/>
  <c r="BT526" i="3"/>
  <c r="BU526" i="3"/>
  <c r="BV526" i="3"/>
  <c r="BW526" i="3"/>
  <c r="BX526" i="3"/>
  <c r="BY526" i="3"/>
  <c r="BR527" i="3"/>
  <c r="BS527" i="3"/>
  <c r="BT527" i="3"/>
  <c r="BU527" i="3"/>
  <c r="BV527" i="3"/>
  <c r="BW527" i="3"/>
  <c r="BX527" i="3"/>
  <c r="BY527" i="3"/>
  <c r="BR528" i="3"/>
  <c r="BS528" i="3"/>
  <c r="BT528" i="3"/>
  <c r="BU528" i="3"/>
  <c r="BV528" i="3"/>
  <c r="BW528" i="3"/>
  <c r="BX528" i="3"/>
  <c r="BY528" i="3"/>
  <c r="BR529" i="3"/>
  <c r="BU529" i="3"/>
  <c r="BW529" i="3"/>
  <c r="BX529" i="3"/>
  <c r="BY529" i="3"/>
  <c r="BR530" i="3"/>
  <c r="BU530" i="3"/>
  <c r="BV530" i="3"/>
  <c r="BW530" i="3"/>
  <c r="BX530" i="3"/>
  <c r="BY530" i="3"/>
  <c r="BR531" i="3"/>
  <c r="BS531" i="3"/>
  <c r="BT531" i="3"/>
  <c r="BU531" i="3"/>
  <c r="BV531" i="3"/>
  <c r="BW531" i="3"/>
  <c r="BX531" i="3"/>
  <c r="BY531" i="3"/>
  <c r="BR532" i="3"/>
  <c r="BS532" i="3"/>
  <c r="BT532" i="3"/>
  <c r="BU532" i="3"/>
  <c r="BV532" i="3"/>
  <c r="BW532" i="3"/>
  <c r="BX532" i="3"/>
  <c r="BY532" i="3"/>
  <c r="BR533" i="3"/>
  <c r="BS533" i="3"/>
  <c r="BT533" i="3"/>
  <c r="BU533" i="3"/>
  <c r="BV533" i="3"/>
  <c r="BW533" i="3"/>
  <c r="BX533" i="3"/>
  <c r="BY533" i="3"/>
  <c r="BR534" i="3"/>
  <c r="BS534" i="3"/>
  <c r="BT534" i="3"/>
  <c r="BU534" i="3"/>
  <c r="BV534" i="3"/>
  <c r="BW534" i="3"/>
  <c r="BX534" i="3"/>
  <c r="BY534" i="3"/>
  <c r="BR535" i="3"/>
  <c r="BT535" i="3"/>
  <c r="BU535" i="3"/>
  <c r="BV535" i="3"/>
  <c r="BW535" i="3"/>
  <c r="BX535" i="3"/>
  <c r="BY535" i="3"/>
  <c r="BR536" i="3"/>
  <c r="BT536" i="3"/>
  <c r="BU536" i="3"/>
  <c r="BV536" i="3"/>
  <c r="BW536" i="3"/>
  <c r="BX536" i="3"/>
  <c r="BY536" i="3"/>
  <c r="BR537" i="3"/>
  <c r="BS537" i="3"/>
  <c r="BT537" i="3"/>
  <c r="BU537" i="3"/>
  <c r="BV537" i="3"/>
  <c r="BW537" i="3"/>
  <c r="BX537" i="3"/>
  <c r="BY537" i="3"/>
  <c r="BR538" i="3"/>
  <c r="BS538" i="3"/>
  <c r="BT538" i="3"/>
  <c r="BU538" i="3"/>
  <c r="BV538" i="3"/>
  <c r="BW538" i="3"/>
  <c r="BX538" i="3"/>
  <c r="BY538" i="3"/>
  <c r="BR539" i="3"/>
  <c r="BS539" i="3"/>
  <c r="BT539" i="3"/>
  <c r="BU539" i="3"/>
  <c r="BV539" i="3"/>
  <c r="BW539" i="3"/>
  <c r="BX539" i="3"/>
  <c r="BY539" i="3"/>
  <c r="BR540" i="3"/>
  <c r="BS540" i="3"/>
  <c r="BT540" i="3"/>
  <c r="BU540" i="3"/>
  <c r="BV540" i="3"/>
  <c r="BW540" i="3"/>
  <c r="BX540" i="3"/>
  <c r="BY540" i="3"/>
  <c r="BS541" i="3"/>
  <c r="BT541" i="3"/>
  <c r="BU541" i="3"/>
  <c r="BV541" i="3"/>
  <c r="BY541" i="3"/>
  <c r="BR542" i="3"/>
  <c r="BS542" i="3"/>
  <c r="BT542" i="3"/>
  <c r="BU542" i="3"/>
  <c r="BV542" i="3"/>
  <c r="BW542" i="3"/>
  <c r="BX542" i="3"/>
  <c r="BY542" i="3"/>
  <c r="BS543" i="3"/>
  <c r="BT543" i="3"/>
  <c r="BU543" i="3"/>
  <c r="BV543" i="3"/>
  <c r="BW543" i="3"/>
  <c r="BX543" i="3"/>
  <c r="BY543" i="3"/>
  <c r="BR544" i="3"/>
  <c r="BS544" i="3"/>
  <c r="BT544" i="3"/>
  <c r="BU544" i="3"/>
  <c r="BV544" i="3"/>
  <c r="BW544" i="3"/>
  <c r="BX544" i="3"/>
  <c r="BY544" i="3"/>
  <c r="BS545" i="3"/>
  <c r="BT545" i="3"/>
  <c r="BU545" i="3"/>
  <c r="BV545" i="3"/>
  <c r="BW545" i="3"/>
  <c r="BX545" i="3"/>
  <c r="BY545" i="3"/>
  <c r="BS546" i="3"/>
  <c r="BT546" i="3"/>
  <c r="BU546" i="3"/>
  <c r="BV546" i="3"/>
  <c r="BW546" i="3"/>
  <c r="BX546" i="3"/>
  <c r="BY546" i="3"/>
  <c r="BR547" i="3"/>
  <c r="BS547" i="3"/>
  <c r="BT547" i="3"/>
  <c r="BV547" i="3"/>
  <c r="BW547" i="3"/>
  <c r="BX547" i="3"/>
  <c r="BY547" i="3"/>
  <c r="BS548" i="3"/>
  <c r="BT548" i="3"/>
  <c r="BU548" i="3"/>
  <c r="BV548" i="3"/>
  <c r="BW548" i="3"/>
  <c r="BX548" i="3"/>
  <c r="BY548" i="3"/>
  <c r="BR549" i="3"/>
  <c r="BS549" i="3"/>
  <c r="BT549" i="3"/>
  <c r="BU549" i="3"/>
  <c r="BV549" i="3"/>
  <c r="BW549" i="3"/>
  <c r="BX549" i="3"/>
  <c r="BY549" i="3"/>
  <c r="BR550" i="3"/>
  <c r="BS550" i="3"/>
  <c r="BT550" i="3"/>
  <c r="BV550" i="3"/>
  <c r="BW550" i="3"/>
  <c r="BX550" i="3"/>
  <c r="BY550" i="3"/>
  <c r="BR551" i="3"/>
  <c r="BS551" i="3"/>
  <c r="BT551" i="3"/>
  <c r="BU551" i="3"/>
  <c r="BV551" i="3"/>
  <c r="BW551" i="3"/>
  <c r="BX551" i="3"/>
  <c r="BY551" i="3"/>
  <c r="BR552" i="3"/>
  <c r="BS552" i="3"/>
  <c r="BT552" i="3"/>
  <c r="BU552" i="3"/>
  <c r="BV552" i="3"/>
  <c r="BW552" i="3"/>
  <c r="BX552" i="3"/>
  <c r="BY552" i="3"/>
  <c r="BR553" i="3"/>
  <c r="BS553" i="3"/>
  <c r="BU553" i="3"/>
  <c r="BV553" i="3"/>
  <c r="BW553" i="3"/>
  <c r="BX553" i="3"/>
  <c r="BY553" i="3"/>
  <c r="BR554" i="3"/>
  <c r="BS554" i="3"/>
  <c r="BT554" i="3"/>
  <c r="BU554" i="3"/>
  <c r="BV554" i="3"/>
  <c r="BW554" i="3"/>
  <c r="BX554" i="3"/>
  <c r="BY554" i="3"/>
  <c r="BR555" i="3"/>
  <c r="BS555" i="3"/>
  <c r="BT555" i="3"/>
  <c r="BU555" i="3"/>
  <c r="BV555" i="3"/>
  <c r="BW555" i="3"/>
  <c r="BX555" i="3"/>
  <c r="BY555" i="3"/>
  <c r="BS556" i="3"/>
  <c r="BT556" i="3"/>
  <c r="BU556" i="3"/>
  <c r="BV556" i="3"/>
  <c r="BW556" i="3"/>
  <c r="BX556" i="3"/>
  <c r="BY556" i="3"/>
  <c r="BR557" i="3"/>
  <c r="BT557" i="3"/>
  <c r="BU557" i="3"/>
  <c r="BV557" i="3"/>
  <c r="BW557" i="3"/>
  <c r="BX557" i="3"/>
  <c r="BY557" i="3"/>
  <c r="BT558" i="3"/>
  <c r="BU558" i="3"/>
  <c r="BV558" i="3"/>
  <c r="BW558" i="3"/>
  <c r="BX558" i="3"/>
  <c r="BY558" i="3"/>
  <c r="BR559" i="3"/>
  <c r="BS559" i="3"/>
  <c r="BT559" i="3"/>
  <c r="BU559" i="3"/>
  <c r="BV559" i="3"/>
  <c r="BW559" i="3"/>
  <c r="BX559" i="3"/>
  <c r="BY559" i="3"/>
  <c r="BR560" i="3"/>
  <c r="BS560" i="3"/>
  <c r="BT560" i="3"/>
  <c r="BU560" i="3"/>
  <c r="BV560" i="3"/>
  <c r="BW560" i="3"/>
  <c r="BX560" i="3"/>
  <c r="BY560" i="3"/>
  <c r="BR561" i="3"/>
  <c r="BS561" i="3"/>
  <c r="BT561" i="3"/>
  <c r="BU561" i="3"/>
  <c r="BV561" i="3"/>
  <c r="BW561" i="3"/>
  <c r="BX561" i="3"/>
  <c r="BY561" i="3"/>
  <c r="BR562" i="3"/>
  <c r="BS562" i="3"/>
  <c r="BT562" i="3"/>
  <c r="BU562" i="3"/>
  <c r="BV562" i="3"/>
  <c r="BW562" i="3"/>
  <c r="BX562" i="3"/>
  <c r="BY562" i="3"/>
  <c r="BR563" i="3"/>
  <c r="BS563" i="3"/>
  <c r="BT563" i="3"/>
  <c r="BU563" i="3"/>
  <c r="BV563" i="3"/>
  <c r="BW563" i="3"/>
  <c r="BX563" i="3"/>
  <c r="BY563" i="3"/>
  <c r="BR564" i="3"/>
  <c r="BT564" i="3"/>
  <c r="BU564" i="3"/>
  <c r="BV564" i="3"/>
  <c r="BW564" i="3"/>
  <c r="BX564" i="3"/>
  <c r="BY564" i="3"/>
  <c r="BR565" i="3"/>
  <c r="BS565" i="3"/>
  <c r="BT565" i="3"/>
  <c r="BU565" i="3"/>
  <c r="BV565" i="3"/>
  <c r="BW565" i="3"/>
  <c r="BX565" i="3"/>
  <c r="BY565" i="3"/>
  <c r="BR566" i="3"/>
  <c r="BS566" i="3"/>
  <c r="BT566" i="3"/>
  <c r="BU566" i="3"/>
  <c r="BV566" i="3"/>
  <c r="BW566" i="3"/>
  <c r="BX566" i="3"/>
  <c r="BY566" i="3"/>
  <c r="BR567" i="3"/>
  <c r="BU567" i="3"/>
  <c r="BV567" i="3"/>
  <c r="BW567" i="3"/>
  <c r="BX567" i="3"/>
  <c r="BY567" i="3"/>
  <c r="BR568" i="3"/>
  <c r="BS568" i="3"/>
  <c r="BT568" i="3"/>
  <c r="BU568" i="3"/>
  <c r="BV568" i="3"/>
  <c r="BW568" i="3"/>
  <c r="BX568" i="3"/>
  <c r="BY568" i="3"/>
  <c r="BS569" i="3"/>
  <c r="BT569" i="3"/>
  <c r="BU569" i="3"/>
  <c r="BV569" i="3"/>
  <c r="BW569" i="3"/>
  <c r="BX569" i="3"/>
  <c r="BY569" i="3"/>
  <c r="BS570" i="3"/>
  <c r="BT570" i="3"/>
  <c r="BU570" i="3"/>
  <c r="BW570" i="3"/>
  <c r="BX570" i="3"/>
  <c r="BY570" i="3"/>
  <c r="BS571" i="3"/>
  <c r="BT571" i="3"/>
  <c r="BU571" i="3"/>
  <c r="BV571" i="3"/>
  <c r="BW571" i="3"/>
  <c r="BX571" i="3"/>
  <c r="BY571" i="3"/>
  <c r="BS572" i="3"/>
  <c r="BT572" i="3"/>
  <c r="BU572" i="3"/>
  <c r="BV572" i="3"/>
  <c r="BW572" i="3"/>
  <c r="BX572" i="3"/>
  <c r="BY572" i="3"/>
  <c r="BS573" i="3"/>
  <c r="BT573" i="3"/>
  <c r="BU573" i="3"/>
  <c r="BV573" i="3"/>
  <c r="BW573" i="3"/>
  <c r="BX573" i="3"/>
  <c r="BY573" i="3"/>
  <c r="BS574" i="3"/>
  <c r="BT574" i="3"/>
  <c r="BU574" i="3"/>
  <c r="BW574" i="3"/>
  <c r="BX574" i="3"/>
  <c r="BY574" i="3"/>
  <c r="BS575" i="3"/>
  <c r="BT575" i="3"/>
  <c r="BU575" i="3"/>
  <c r="BV575" i="3"/>
  <c r="BW575" i="3"/>
  <c r="BX575" i="3"/>
  <c r="BY575" i="3"/>
  <c r="BS576" i="3"/>
  <c r="BT576" i="3"/>
  <c r="BU576" i="3"/>
  <c r="BV576" i="3"/>
  <c r="BW576" i="3"/>
  <c r="BX576" i="3"/>
  <c r="BY576" i="3"/>
  <c r="BS577" i="3"/>
  <c r="BT577" i="3"/>
  <c r="BU577" i="3"/>
  <c r="BV577" i="3"/>
  <c r="BW577" i="3"/>
  <c r="BX577" i="3"/>
  <c r="BY577" i="3"/>
  <c r="BS578" i="3"/>
  <c r="BT578" i="3"/>
  <c r="BU578" i="3"/>
  <c r="BV578" i="3"/>
  <c r="BW578" i="3"/>
  <c r="BX578" i="3"/>
  <c r="BY578" i="3"/>
  <c r="BS579" i="3"/>
  <c r="BT579" i="3"/>
  <c r="BU579" i="3"/>
  <c r="BV579" i="3"/>
  <c r="BW579" i="3"/>
  <c r="BX579" i="3"/>
  <c r="BY579" i="3"/>
  <c r="BS580" i="3"/>
  <c r="BT580" i="3"/>
  <c r="BU580" i="3"/>
  <c r="BW580" i="3"/>
  <c r="BX580" i="3"/>
  <c r="BY580" i="3"/>
  <c r="BS581" i="3"/>
  <c r="BT581" i="3"/>
  <c r="BU581" i="3"/>
  <c r="BV581" i="3"/>
  <c r="BW581" i="3"/>
  <c r="BX581" i="3"/>
  <c r="BY581" i="3"/>
  <c r="BR582" i="3"/>
  <c r="BT582" i="3"/>
  <c r="BV582" i="3"/>
  <c r="BW582" i="3"/>
  <c r="BX582" i="3"/>
  <c r="BY582" i="3"/>
  <c r="BR583" i="3"/>
  <c r="BS583" i="3"/>
  <c r="BT583" i="3"/>
  <c r="BU583" i="3"/>
  <c r="BV583" i="3"/>
  <c r="BW583" i="3"/>
  <c r="BX583" i="3"/>
  <c r="BY583" i="3"/>
  <c r="BR584" i="3"/>
  <c r="BT584" i="3"/>
  <c r="BU584" i="3"/>
  <c r="BV584" i="3"/>
  <c r="BW584" i="3"/>
  <c r="BX584" i="3"/>
  <c r="BY584" i="3"/>
  <c r="BR585" i="3"/>
  <c r="BT585" i="3"/>
  <c r="BU585" i="3"/>
  <c r="BV585" i="3"/>
  <c r="BW585" i="3"/>
  <c r="BX585" i="3"/>
  <c r="BY585" i="3"/>
  <c r="BR586" i="3"/>
  <c r="BT586" i="3"/>
  <c r="BU586" i="3"/>
  <c r="BV586" i="3"/>
  <c r="BW586" i="3"/>
  <c r="BX586" i="3"/>
  <c r="BY586" i="3"/>
  <c r="BR587" i="3"/>
  <c r="BS587" i="3"/>
  <c r="BT587" i="3"/>
  <c r="BV587" i="3"/>
  <c r="BW587" i="3"/>
  <c r="BX587" i="3"/>
  <c r="BY587" i="3"/>
  <c r="BR588" i="3"/>
  <c r="BU588" i="3"/>
  <c r="BV588" i="3"/>
  <c r="BW588" i="3"/>
  <c r="BX588" i="3"/>
  <c r="BY588" i="3"/>
  <c r="BR589" i="3"/>
  <c r="BS589" i="3"/>
  <c r="BU589" i="3"/>
  <c r="BV589" i="3"/>
  <c r="BW589" i="3"/>
  <c r="BX589" i="3"/>
  <c r="BY589" i="3"/>
  <c r="BR590" i="3"/>
  <c r="BS590" i="3"/>
  <c r="BT590" i="3"/>
  <c r="BU590" i="3"/>
  <c r="BV590" i="3"/>
  <c r="BW590" i="3"/>
  <c r="BX590" i="3"/>
  <c r="BY590" i="3"/>
  <c r="BR591" i="3"/>
  <c r="BS591" i="3"/>
  <c r="BT591" i="3"/>
  <c r="BU591" i="3"/>
  <c r="BV591" i="3"/>
  <c r="BW591" i="3"/>
  <c r="BX591" i="3"/>
  <c r="BY591" i="3"/>
  <c r="BS592" i="3"/>
  <c r="BT592" i="3"/>
  <c r="BU592" i="3"/>
  <c r="BV592" i="3"/>
  <c r="BW592" i="3"/>
  <c r="BX592" i="3"/>
  <c r="BY592" i="3"/>
  <c r="BS593" i="3"/>
  <c r="BT593" i="3"/>
  <c r="BU593" i="3"/>
  <c r="BV593" i="3"/>
  <c r="BW593" i="3"/>
  <c r="BX593" i="3"/>
  <c r="BY593" i="3"/>
  <c r="BS594" i="3"/>
  <c r="BT594" i="3"/>
  <c r="BU594" i="3"/>
  <c r="BW594" i="3"/>
  <c r="BX594" i="3"/>
  <c r="BY594" i="3"/>
  <c r="BT595" i="3"/>
  <c r="BU595" i="3"/>
  <c r="BV595" i="3"/>
  <c r="BW595" i="3"/>
  <c r="BX595" i="3"/>
  <c r="BY595" i="3"/>
  <c r="BT596" i="3"/>
  <c r="BU596" i="3"/>
  <c r="BV596" i="3"/>
  <c r="BW596" i="3"/>
  <c r="BX596" i="3"/>
  <c r="BY596" i="3"/>
  <c r="BT597" i="3"/>
  <c r="BU597" i="3"/>
  <c r="BV597" i="3"/>
  <c r="BW597" i="3"/>
  <c r="BX597" i="3"/>
  <c r="BY597" i="3"/>
  <c r="BS598" i="3"/>
  <c r="BT598" i="3"/>
  <c r="BV598" i="3"/>
  <c r="BW598" i="3"/>
  <c r="BX598" i="3"/>
  <c r="BY598" i="3"/>
  <c r="BS599" i="3"/>
  <c r="BU599" i="3"/>
  <c r="BV599" i="3"/>
  <c r="BW599" i="3"/>
  <c r="BX599" i="3"/>
  <c r="BY599" i="3"/>
  <c r="BS600" i="3"/>
  <c r="BU600" i="3"/>
  <c r="BV600" i="3"/>
  <c r="BW600" i="3"/>
  <c r="BX600" i="3"/>
  <c r="BY600" i="3"/>
  <c r="BR601" i="3"/>
  <c r="BS601" i="3"/>
  <c r="BT601" i="3"/>
  <c r="BU601" i="3"/>
  <c r="BV601" i="3"/>
  <c r="BW601" i="3"/>
  <c r="BX601" i="3"/>
  <c r="BY601" i="3"/>
  <c r="BS602" i="3"/>
  <c r="BT602" i="3"/>
  <c r="BU602" i="3"/>
  <c r="BV602" i="3"/>
  <c r="BW602" i="3"/>
  <c r="BX602" i="3"/>
  <c r="BY602" i="3"/>
  <c r="BR603" i="3"/>
  <c r="BS603" i="3"/>
  <c r="BT603" i="3"/>
  <c r="BU603" i="3"/>
  <c r="BV603" i="3"/>
  <c r="BW603" i="3"/>
  <c r="BX603" i="3"/>
  <c r="BY603" i="3"/>
  <c r="BR604" i="3"/>
  <c r="BS604" i="3"/>
  <c r="BT604" i="3"/>
  <c r="BU604" i="3"/>
  <c r="BV604" i="3"/>
  <c r="BW604" i="3"/>
  <c r="BX604" i="3"/>
  <c r="BY604" i="3"/>
  <c r="BR605" i="3"/>
  <c r="BS605" i="3"/>
  <c r="BT605" i="3"/>
  <c r="BU605" i="3"/>
  <c r="BV605" i="3"/>
  <c r="BW605" i="3"/>
  <c r="BX605" i="3"/>
  <c r="BY605" i="3"/>
  <c r="BS606" i="3"/>
  <c r="BT606" i="3"/>
  <c r="BU606" i="3"/>
  <c r="BV606" i="3"/>
  <c r="BW606" i="3"/>
  <c r="BX606" i="3"/>
  <c r="BY606" i="3"/>
  <c r="BR607" i="3"/>
  <c r="BS607" i="3"/>
  <c r="BT607" i="3"/>
  <c r="BU607" i="3"/>
  <c r="BV607" i="3"/>
  <c r="BW607" i="3"/>
  <c r="BX607" i="3"/>
  <c r="BY607" i="3"/>
  <c r="BT608" i="3"/>
  <c r="BU608" i="3"/>
  <c r="BV608" i="3"/>
  <c r="BW608" i="3"/>
  <c r="BX608" i="3"/>
  <c r="BY608" i="3"/>
  <c r="BR609" i="3"/>
  <c r="BS609" i="3"/>
  <c r="BT609" i="3"/>
  <c r="BU609" i="3"/>
  <c r="BV609" i="3"/>
  <c r="BW609" i="3"/>
  <c r="BX609" i="3"/>
  <c r="BY609" i="3"/>
  <c r="BS610" i="3"/>
  <c r="BT610" i="3"/>
  <c r="BU610" i="3"/>
  <c r="BV610" i="3"/>
  <c r="BW610" i="3"/>
  <c r="BX610" i="3"/>
  <c r="BY610" i="3"/>
  <c r="BS611" i="3"/>
  <c r="BT611" i="3"/>
  <c r="BU611" i="3"/>
  <c r="BW611" i="3"/>
  <c r="BX611" i="3"/>
  <c r="BY611" i="3"/>
  <c r="BR612" i="3"/>
  <c r="BS612" i="3"/>
  <c r="BT612" i="3"/>
  <c r="BU612" i="3"/>
  <c r="BV612" i="3"/>
  <c r="BW612" i="3"/>
  <c r="BX612" i="3"/>
  <c r="BY612" i="3"/>
  <c r="BS613" i="3"/>
  <c r="BT613" i="3"/>
  <c r="BU613" i="3"/>
  <c r="BV613" i="3"/>
  <c r="BW613" i="3"/>
  <c r="BX613" i="3"/>
  <c r="BY613" i="3"/>
  <c r="BR614" i="3"/>
  <c r="BS614" i="3"/>
  <c r="BT614" i="3"/>
  <c r="BU614" i="3"/>
  <c r="BV614" i="3"/>
  <c r="BW614" i="3"/>
  <c r="BX614" i="3"/>
  <c r="BY614" i="3"/>
  <c r="BR615" i="3"/>
  <c r="BS615" i="3"/>
  <c r="BT615" i="3"/>
  <c r="BU615" i="3"/>
  <c r="BV615" i="3"/>
  <c r="BW615" i="3"/>
  <c r="BX615" i="3"/>
  <c r="BY615" i="3"/>
  <c r="BR616" i="3"/>
  <c r="BS616" i="3"/>
  <c r="BU616" i="3"/>
  <c r="BV616" i="3"/>
  <c r="BW616" i="3"/>
  <c r="BX616" i="3"/>
  <c r="BY616" i="3"/>
  <c r="BR617" i="3"/>
  <c r="BS617" i="3"/>
  <c r="BT617" i="3"/>
  <c r="BU617" i="3"/>
  <c r="BV617" i="3"/>
  <c r="BW617" i="3"/>
  <c r="BX617" i="3"/>
  <c r="BY617" i="3"/>
  <c r="BR618" i="3"/>
  <c r="BS618" i="3"/>
  <c r="BT618" i="3"/>
  <c r="BU618" i="3"/>
  <c r="BV618" i="3"/>
  <c r="BW618" i="3"/>
  <c r="BX618" i="3"/>
  <c r="BY618" i="3"/>
  <c r="BT619" i="3"/>
  <c r="BU619" i="3"/>
  <c r="BV619" i="3"/>
  <c r="BW619" i="3"/>
  <c r="BX619" i="3"/>
  <c r="BY619" i="3"/>
  <c r="BR620" i="3"/>
  <c r="BT620" i="3"/>
  <c r="BU620" i="3"/>
  <c r="BV620" i="3"/>
  <c r="BW620" i="3"/>
  <c r="BX620" i="3"/>
  <c r="BY620" i="3"/>
  <c r="BR621" i="3"/>
  <c r="BT621" i="3"/>
  <c r="BU621" i="3"/>
  <c r="BV621" i="3"/>
  <c r="BW621" i="3"/>
  <c r="BX621" i="3"/>
  <c r="BY621" i="3"/>
  <c r="BR622" i="3"/>
  <c r="BT622" i="3"/>
  <c r="BU622" i="3"/>
  <c r="BV622" i="3"/>
  <c r="BW622" i="3"/>
  <c r="BX622" i="3"/>
  <c r="BY622" i="3"/>
  <c r="BR623" i="3"/>
  <c r="BT623" i="3"/>
  <c r="BU623" i="3"/>
  <c r="BV623" i="3"/>
  <c r="BW623" i="3"/>
  <c r="BX623" i="3"/>
  <c r="BY623" i="3"/>
  <c r="BR624" i="3"/>
  <c r="BT624" i="3"/>
  <c r="BU624" i="3"/>
  <c r="BW624" i="3"/>
  <c r="BX624" i="3"/>
  <c r="BY624" i="3"/>
  <c r="BR625" i="3"/>
  <c r="BS625" i="3"/>
  <c r="BT625" i="3"/>
  <c r="BU625" i="3"/>
  <c r="BV625" i="3"/>
  <c r="BW625" i="3"/>
  <c r="BX625" i="3"/>
  <c r="BY625" i="3"/>
  <c r="BR626" i="3"/>
  <c r="BS626" i="3"/>
  <c r="BT626" i="3"/>
  <c r="BU626" i="3"/>
  <c r="BV626" i="3"/>
  <c r="BW626" i="3"/>
  <c r="BX626" i="3"/>
  <c r="BY626" i="3"/>
  <c r="BR627" i="3"/>
  <c r="BS627" i="3"/>
  <c r="BT627" i="3"/>
  <c r="BU627" i="3"/>
  <c r="BV627" i="3"/>
  <c r="BW627" i="3"/>
  <c r="BX627" i="3"/>
  <c r="BY627" i="3"/>
  <c r="BR628" i="3"/>
  <c r="BS628" i="3"/>
  <c r="BT628" i="3"/>
  <c r="BU628" i="3"/>
  <c r="BV628" i="3"/>
  <c r="BW628" i="3"/>
  <c r="BX628" i="3"/>
  <c r="BY628" i="3"/>
  <c r="BR629" i="3"/>
  <c r="BS629" i="3"/>
  <c r="BT629" i="3"/>
  <c r="BU629" i="3"/>
  <c r="BV629" i="3"/>
  <c r="BW629" i="3"/>
  <c r="BX629" i="3"/>
  <c r="BY629" i="3"/>
  <c r="BR630" i="3"/>
  <c r="BS630" i="3"/>
  <c r="BT630" i="3"/>
  <c r="BU630" i="3"/>
  <c r="BV630" i="3"/>
  <c r="BW630" i="3"/>
  <c r="BX630" i="3"/>
  <c r="BY630" i="3"/>
  <c r="BR631" i="3"/>
  <c r="BS631" i="3"/>
  <c r="BT631" i="3"/>
  <c r="BU631" i="3"/>
  <c r="BV631" i="3"/>
  <c r="BW631" i="3"/>
  <c r="BX631" i="3"/>
  <c r="BY631" i="3"/>
  <c r="BR632" i="3"/>
  <c r="BT632" i="3"/>
  <c r="BU632" i="3"/>
  <c r="BV632" i="3"/>
  <c r="BW632" i="3"/>
  <c r="BX632" i="3"/>
  <c r="BY632" i="3"/>
  <c r="BR633" i="3"/>
  <c r="BS633" i="3"/>
  <c r="BT633" i="3"/>
  <c r="BU633" i="3"/>
  <c r="BV633" i="3"/>
  <c r="BW633" i="3"/>
  <c r="BX633" i="3"/>
  <c r="BY633" i="3"/>
  <c r="BR634" i="3"/>
  <c r="BS634" i="3"/>
  <c r="BU634" i="3"/>
  <c r="BV634" i="3"/>
  <c r="BW634" i="3"/>
  <c r="BX634" i="3"/>
  <c r="BY634" i="3"/>
  <c r="BR635" i="3"/>
  <c r="BS635" i="3"/>
  <c r="BU635" i="3"/>
  <c r="BV635" i="3"/>
  <c r="BW635" i="3"/>
  <c r="BX635" i="3"/>
  <c r="BY635" i="3"/>
  <c r="BT636" i="3"/>
  <c r="BU636" i="3"/>
  <c r="BV636" i="3"/>
  <c r="BW636" i="3"/>
  <c r="BX636" i="3"/>
  <c r="BY636" i="3"/>
  <c r="BT637" i="3"/>
  <c r="BU637" i="3"/>
  <c r="BV637" i="3"/>
  <c r="BW637" i="3"/>
  <c r="BX637" i="3"/>
  <c r="BY637" i="3"/>
  <c r="BR638" i="3"/>
  <c r="BS638" i="3"/>
  <c r="BT638" i="3"/>
  <c r="BU638" i="3"/>
  <c r="BV638" i="3"/>
  <c r="BW638" i="3"/>
  <c r="BX638" i="3"/>
  <c r="BY638" i="3"/>
  <c r="BR639" i="3"/>
  <c r="BT639" i="3"/>
  <c r="BU639" i="3"/>
  <c r="BV639" i="3"/>
  <c r="BW639" i="3"/>
  <c r="BX639" i="3"/>
  <c r="BY639" i="3"/>
  <c r="BS640" i="3"/>
  <c r="BT640" i="3"/>
  <c r="BU640" i="3"/>
  <c r="BV640" i="3"/>
  <c r="BW640" i="3"/>
  <c r="BX640" i="3"/>
  <c r="BY640" i="3"/>
  <c r="BS641" i="3"/>
  <c r="BT641" i="3"/>
  <c r="BU641" i="3"/>
  <c r="BV641" i="3"/>
  <c r="BW641" i="3"/>
  <c r="BX641" i="3"/>
  <c r="BY641" i="3"/>
  <c r="BS642" i="3"/>
  <c r="BT642" i="3"/>
  <c r="BU642" i="3"/>
  <c r="BV642" i="3"/>
  <c r="BW642" i="3"/>
  <c r="BX642" i="3"/>
  <c r="BY642" i="3"/>
  <c r="BS643" i="3"/>
  <c r="BT643" i="3"/>
  <c r="BU643" i="3"/>
  <c r="BV643" i="3"/>
  <c r="BW643" i="3"/>
  <c r="BX643" i="3"/>
  <c r="BY643" i="3"/>
  <c r="BS644" i="3"/>
  <c r="BT644" i="3"/>
  <c r="BU644" i="3"/>
  <c r="BV644" i="3"/>
  <c r="BW644" i="3"/>
  <c r="BX644" i="3"/>
  <c r="BY644" i="3"/>
  <c r="BS645" i="3"/>
  <c r="BU645" i="3"/>
  <c r="BV645" i="3"/>
  <c r="BW645" i="3"/>
  <c r="BX645" i="3"/>
  <c r="BY645" i="3"/>
  <c r="BR646" i="3"/>
  <c r="BS646" i="3"/>
  <c r="BT646" i="3"/>
  <c r="BU646" i="3"/>
  <c r="BV646" i="3"/>
  <c r="BX646" i="3"/>
  <c r="BY646" i="3"/>
  <c r="BS647" i="3"/>
  <c r="BT647" i="3"/>
  <c r="BU647" i="3"/>
  <c r="BV647" i="3"/>
  <c r="BW647" i="3"/>
  <c r="BX647" i="3"/>
  <c r="BY647" i="3"/>
  <c r="BR648" i="3"/>
  <c r="BS648" i="3"/>
  <c r="BT648" i="3"/>
  <c r="BV648" i="3"/>
  <c r="BW648" i="3"/>
  <c r="BX648" i="3"/>
  <c r="BY648" i="3"/>
  <c r="BT649" i="3"/>
  <c r="BU649" i="3"/>
  <c r="BV649" i="3"/>
  <c r="BW649" i="3"/>
  <c r="BX649" i="3"/>
  <c r="BY649" i="3"/>
  <c r="BR650" i="3"/>
  <c r="BT650" i="3"/>
  <c r="BU650" i="3"/>
  <c r="BV650" i="3"/>
  <c r="BW650" i="3"/>
  <c r="BX650" i="3"/>
  <c r="BY650" i="3"/>
  <c r="BR651" i="3"/>
  <c r="BS651" i="3"/>
  <c r="BT651" i="3"/>
  <c r="BU651" i="3"/>
  <c r="BV651" i="3"/>
  <c r="BW651" i="3"/>
  <c r="BX651" i="3"/>
  <c r="BY651" i="3"/>
  <c r="BT652" i="3"/>
  <c r="BU652" i="3"/>
  <c r="BV652" i="3"/>
  <c r="BW652" i="3"/>
  <c r="BX652" i="3"/>
  <c r="BY652" i="3"/>
  <c r="BR653" i="3"/>
  <c r="BS653" i="3"/>
  <c r="BV653" i="3"/>
  <c r="BW653" i="3"/>
  <c r="BX653" i="3"/>
  <c r="BY653" i="3"/>
  <c r="BR654" i="3"/>
  <c r="BS654" i="3"/>
  <c r="BT654" i="3"/>
  <c r="BU654" i="3"/>
  <c r="BV654" i="3"/>
  <c r="BW654" i="3"/>
  <c r="BX654" i="3"/>
  <c r="BY654" i="3"/>
  <c r="BS655" i="3"/>
  <c r="BT655" i="3"/>
  <c r="BU655" i="3"/>
  <c r="BV655" i="3"/>
  <c r="BW655" i="3"/>
  <c r="BX655" i="3"/>
  <c r="BY655" i="3"/>
  <c r="BT656" i="3"/>
  <c r="BU656" i="3"/>
  <c r="BV656" i="3"/>
  <c r="BW656" i="3"/>
  <c r="BX656" i="3"/>
  <c r="BY656" i="3"/>
  <c r="BR657" i="3"/>
  <c r="BS657" i="3"/>
  <c r="BT657" i="3"/>
  <c r="BU657" i="3"/>
  <c r="BV657" i="3"/>
  <c r="BW657" i="3"/>
  <c r="BX657" i="3"/>
  <c r="BY657" i="3"/>
  <c r="BR658" i="3"/>
  <c r="BS658" i="3"/>
  <c r="BT658" i="3"/>
  <c r="BU658" i="3"/>
  <c r="BV658" i="3"/>
  <c r="BW658" i="3"/>
  <c r="BX658" i="3"/>
  <c r="BY658" i="3"/>
  <c r="BS659" i="3"/>
  <c r="BT659" i="3"/>
  <c r="BU659" i="3"/>
  <c r="BV659" i="3"/>
  <c r="BW659" i="3"/>
  <c r="BX659" i="3"/>
  <c r="BU660" i="3"/>
  <c r="BV660" i="3"/>
  <c r="BW660" i="3"/>
  <c r="BX660" i="3"/>
  <c r="BY660" i="3"/>
  <c r="BS661" i="3"/>
  <c r="BT661" i="3"/>
  <c r="BU661" i="3"/>
  <c r="BX661" i="3"/>
  <c r="BY661" i="3"/>
  <c r="BR662" i="3"/>
  <c r="BT662" i="3"/>
  <c r="BV662" i="3"/>
  <c r="BW662" i="3"/>
  <c r="BX662" i="3"/>
  <c r="BY662" i="3"/>
  <c r="BS663" i="3"/>
  <c r="BT663" i="3"/>
  <c r="BV663" i="3"/>
  <c r="BW663" i="3"/>
  <c r="BX663" i="3"/>
  <c r="BY663" i="3"/>
  <c r="BR664" i="3"/>
  <c r="BS664" i="3"/>
  <c r="BT664" i="3"/>
  <c r="BU664" i="3"/>
  <c r="BV664" i="3"/>
  <c r="BW664" i="3"/>
  <c r="BX664" i="3"/>
  <c r="BY664" i="3"/>
  <c r="BR665" i="3"/>
  <c r="BS665" i="3"/>
  <c r="BU665" i="3"/>
  <c r="BV665" i="3"/>
  <c r="BW665" i="3"/>
  <c r="BX665" i="3"/>
  <c r="BY665" i="3"/>
  <c r="BR666" i="3"/>
  <c r="BS666" i="3"/>
  <c r="BU666" i="3"/>
  <c r="BV666" i="3"/>
  <c r="BW666" i="3"/>
  <c r="BX666" i="3"/>
  <c r="BY666" i="3"/>
  <c r="BV667" i="3"/>
  <c r="BW667" i="3"/>
  <c r="BX667" i="3"/>
  <c r="BY667" i="3"/>
  <c r="BS668" i="3"/>
  <c r="BU668" i="3"/>
  <c r="BV668" i="3"/>
  <c r="BW668" i="3"/>
  <c r="BX668" i="3"/>
  <c r="BY668" i="3"/>
  <c r="BR669" i="3"/>
  <c r="BS669" i="3"/>
  <c r="BT669" i="3"/>
  <c r="BW669" i="3"/>
  <c r="BX669" i="3"/>
  <c r="BY669" i="3"/>
  <c r="BS670" i="3"/>
  <c r="BU670" i="3"/>
  <c r="BV670" i="3"/>
  <c r="BW670" i="3"/>
  <c r="BX670" i="3"/>
  <c r="BY670" i="3"/>
  <c r="BS671" i="3"/>
  <c r="BT671" i="3"/>
  <c r="BU671" i="3"/>
  <c r="BV671" i="3"/>
  <c r="BW671" i="3"/>
  <c r="BX671" i="3"/>
  <c r="BY671" i="3"/>
  <c r="BR672" i="3"/>
  <c r="BS672" i="3"/>
  <c r="BT672" i="3"/>
  <c r="BV672" i="3"/>
  <c r="BW672" i="3"/>
  <c r="BX672" i="3"/>
  <c r="BY672" i="3"/>
  <c r="BR673" i="3"/>
  <c r="BU673" i="3"/>
  <c r="BV673" i="3"/>
  <c r="BW673" i="3"/>
  <c r="BX673" i="3"/>
  <c r="BY673" i="3"/>
  <c r="BS674" i="3"/>
  <c r="BT674" i="3"/>
  <c r="BU674" i="3"/>
  <c r="BV674" i="3"/>
  <c r="BW674" i="3"/>
  <c r="BX674" i="3"/>
  <c r="BY674" i="3"/>
  <c r="BT675" i="3"/>
  <c r="BU675" i="3"/>
  <c r="BV675" i="3"/>
  <c r="BW675" i="3"/>
  <c r="BX675" i="3"/>
  <c r="BY675" i="3"/>
  <c r="BT676" i="3"/>
  <c r="BU676" i="3"/>
  <c r="BV676" i="3"/>
  <c r="BW676" i="3"/>
  <c r="BX676" i="3"/>
  <c r="BY676" i="3"/>
  <c r="BR677" i="3"/>
  <c r="BS677" i="3"/>
  <c r="BT677" i="3"/>
  <c r="BU677" i="3"/>
  <c r="BV677" i="3"/>
  <c r="BW677" i="3"/>
  <c r="BY677" i="3"/>
  <c r="BR678" i="3"/>
  <c r="BS678" i="3"/>
  <c r="BT678" i="3"/>
  <c r="BU678" i="3"/>
  <c r="BV678" i="3"/>
  <c r="BW678" i="3"/>
  <c r="BX678" i="3"/>
  <c r="BY678" i="3"/>
  <c r="BR679" i="3"/>
  <c r="BS679" i="3"/>
  <c r="BT679" i="3"/>
  <c r="BU679" i="3"/>
  <c r="BV679" i="3"/>
  <c r="BW679" i="3"/>
  <c r="BY679" i="3"/>
  <c r="BS680" i="3"/>
  <c r="BT680" i="3"/>
  <c r="BV680" i="3"/>
  <c r="BW680" i="3"/>
  <c r="BX680" i="3"/>
  <c r="BY680" i="3"/>
  <c r="BR681" i="3"/>
  <c r="BT681" i="3"/>
  <c r="BU681" i="3"/>
  <c r="BV681" i="3"/>
  <c r="BX681" i="3"/>
  <c r="BY681" i="3"/>
  <c r="BR682" i="3"/>
  <c r="BT682" i="3"/>
  <c r="BU682" i="3"/>
  <c r="BV682" i="3"/>
  <c r="BW682" i="3"/>
  <c r="BX682" i="3"/>
  <c r="BY682" i="3"/>
  <c r="BR683" i="3"/>
  <c r="BS683" i="3"/>
  <c r="BT683" i="3"/>
  <c r="BU683" i="3"/>
  <c r="BV683" i="3"/>
  <c r="BW683" i="3"/>
  <c r="BX683" i="3"/>
  <c r="BY683" i="3"/>
  <c r="BS684" i="3"/>
  <c r="BU684" i="3"/>
  <c r="BV684" i="3"/>
  <c r="BW684" i="3"/>
  <c r="BX684" i="3"/>
  <c r="BY684" i="3"/>
  <c r="BU685" i="3"/>
  <c r="BV685" i="3"/>
  <c r="BW685" i="3"/>
  <c r="BX685" i="3"/>
  <c r="BY685" i="3"/>
  <c r="BR686" i="3"/>
  <c r="BT686" i="3"/>
  <c r="BV686" i="3"/>
  <c r="BW686" i="3"/>
  <c r="BX686" i="3"/>
  <c r="BY686" i="3"/>
  <c r="BS687" i="3"/>
  <c r="BT687" i="3"/>
  <c r="BU687" i="3"/>
  <c r="BV687" i="3"/>
  <c r="BW687" i="3"/>
  <c r="BX687" i="3"/>
  <c r="BY687" i="3"/>
  <c r="BT688" i="3"/>
  <c r="BU688" i="3"/>
  <c r="BV688" i="3"/>
  <c r="BW688" i="3"/>
  <c r="BX688" i="3"/>
  <c r="BY688" i="3"/>
  <c r="BR689" i="3"/>
  <c r="BS689" i="3"/>
  <c r="BV689" i="3"/>
  <c r="BW689" i="3"/>
  <c r="BX689" i="3"/>
  <c r="BY689" i="3"/>
  <c r="BR690" i="3"/>
  <c r="BT690" i="3"/>
  <c r="BU690" i="3"/>
  <c r="BW690" i="3"/>
  <c r="BX690" i="3"/>
  <c r="BY690" i="3"/>
  <c r="BR691" i="3"/>
  <c r="BS691" i="3"/>
  <c r="BT691" i="3"/>
  <c r="BU691" i="3"/>
  <c r="BV691" i="3"/>
  <c r="BX691" i="3"/>
  <c r="BY691" i="3"/>
  <c r="BR692" i="3"/>
  <c r="BS692" i="3"/>
  <c r="BT692" i="3"/>
  <c r="BV692" i="3"/>
  <c r="BW692" i="3"/>
  <c r="BX692" i="3"/>
  <c r="BY692" i="3"/>
  <c r="BT693" i="3"/>
  <c r="BU693" i="3"/>
  <c r="BV693" i="3"/>
  <c r="BW693" i="3"/>
  <c r="BX693" i="3"/>
  <c r="BY693" i="3"/>
  <c r="BR694" i="3"/>
  <c r="BT694" i="3"/>
  <c r="BU694" i="3"/>
  <c r="BW694" i="3"/>
  <c r="BX694" i="3"/>
  <c r="BY694" i="3"/>
  <c r="BT695" i="3"/>
  <c r="BU695" i="3"/>
  <c r="BW695" i="3"/>
  <c r="BX695" i="3"/>
  <c r="BY695" i="3"/>
  <c r="BT696" i="3"/>
  <c r="BU696" i="3"/>
  <c r="BV696" i="3"/>
  <c r="BW696" i="3"/>
  <c r="BX696" i="3"/>
  <c r="BY696" i="3"/>
  <c r="BT697" i="3"/>
  <c r="BU697" i="3"/>
  <c r="BV697" i="3"/>
  <c r="BW697" i="3"/>
  <c r="BX697" i="3"/>
  <c r="BY697" i="3"/>
  <c r="BT698" i="3"/>
  <c r="BU698" i="3"/>
  <c r="BV698" i="3"/>
  <c r="BW698" i="3"/>
  <c r="BX698" i="3"/>
  <c r="BY698" i="3"/>
  <c r="BR699" i="3"/>
  <c r="BT699" i="3"/>
  <c r="BU699" i="3"/>
  <c r="BV699" i="3"/>
  <c r="BX699" i="3"/>
  <c r="BY699" i="3"/>
  <c r="BT700" i="3"/>
  <c r="BU700" i="3"/>
  <c r="BV700" i="3"/>
  <c r="BW700" i="3"/>
  <c r="BX700" i="3"/>
  <c r="BY700" i="3"/>
  <c r="BU701" i="3"/>
  <c r="BV701" i="3"/>
  <c r="BW701" i="3"/>
  <c r="BX701" i="3"/>
  <c r="BY701" i="3"/>
  <c r="BR702" i="3"/>
  <c r="BS702" i="3"/>
  <c r="BW702" i="3"/>
  <c r="BX702" i="3"/>
  <c r="BY702" i="3"/>
  <c r="BR703" i="3"/>
  <c r="BS703" i="3"/>
  <c r="BU703" i="3"/>
  <c r="BX703" i="3"/>
  <c r="BY703" i="3"/>
  <c r="BT704" i="3"/>
  <c r="BU704" i="3"/>
  <c r="BV704" i="3"/>
  <c r="BW704" i="3"/>
  <c r="BX704" i="3"/>
  <c r="BY704" i="3"/>
  <c r="BR705" i="3"/>
  <c r="BT705" i="3"/>
  <c r="BU705" i="3"/>
  <c r="BV705" i="3"/>
  <c r="BW705" i="3"/>
  <c r="BY705" i="3"/>
  <c r="BS706" i="3"/>
  <c r="BT706" i="3"/>
  <c r="BU706" i="3"/>
  <c r="BV706" i="3"/>
  <c r="BW706" i="3"/>
  <c r="BX706" i="3"/>
  <c r="BY706" i="3"/>
  <c r="BR707" i="3"/>
  <c r="BS707" i="3"/>
  <c r="BU707" i="3"/>
  <c r="BV707" i="3"/>
  <c r="BW707" i="3"/>
  <c r="BY707" i="3"/>
  <c r="BT708" i="3"/>
  <c r="BU708" i="3"/>
  <c r="BW708" i="3"/>
  <c r="BX708" i="3"/>
  <c r="BY708" i="3"/>
  <c r="BR709" i="3"/>
  <c r="BT709" i="3"/>
  <c r="BU709" i="3"/>
  <c r="BV709" i="3"/>
  <c r="BW709" i="3"/>
  <c r="BX709" i="3"/>
  <c r="BY709" i="3"/>
  <c r="BR710" i="3"/>
  <c r="BS710" i="3"/>
  <c r="BT710" i="3"/>
  <c r="BV710" i="3"/>
  <c r="BW710" i="3"/>
  <c r="BY710" i="3"/>
  <c r="BS711" i="3"/>
  <c r="BU711" i="3"/>
  <c r="BV711" i="3"/>
  <c r="BW711" i="3"/>
  <c r="BX711" i="3"/>
  <c r="BY711" i="3"/>
  <c r="BV712" i="3"/>
  <c r="BW712" i="3"/>
  <c r="BX712" i="3"/>
  <c r="BY712" i="3"/>
  <c r="BU713" i="3"/>
  <c r="BV713" i="3"/>
  <c r="BW713" i="3"/>
  <c r="BX713" i="3"/>
  <c r="BY713" i="3"/>
  <c r="BR714" i="3"/>
  <c r="BV714" i="3"/>
  <c r="BW714" i="3"/>
  <c r="BX714" i="3"/>
  <c r="BY714" i="3"/>
  <c r="BS715" i="3"/>
  <c r="BV715" i="3"/>
  <c r="BW715" i="3"/>
  <c r="BX715" i="3"/>
  <c r="BY715" i="3"/>
  <c r="BU716" i="3"/>
  <c r="BW716" i="3"/>
  <c r="BX716" i="3"/>
  <c r="BY716" i="3"/>
  <c r="BR717" i="3"/>
  <c r="BT717" i="3"/>
  <c r="BU717" i="3"/>
  <c r="BV717" i="3"/>
  <c r="BX717" i="3"/>
  <c r="BY717" i="3"/>
  <c r="BT718" i="3"/>
  <c r="BU718" i="3"/>
  <c r="BW718" i="3"/>
  <c r="BX718" i="3"/>
  <c r="BY718" i="3"/>
  <c r="BU719" i="3"/>
  <c r="BV719" i="3"/>
  <c r="BW719" i="3"/>
  <c r="BX719" i="3"/>
  <c r="BY719" i="3"/>
  <c r="BR720" i="3"/>
  <c r="BV720" i="3"/>
  <c r="BW720" i="3"/>
  <c r="BY720" i="3"/>
  <c r="BU721" i="3"/>
  <c r="BV721" i="3"/>
  <c r="BW721" i="3"/>
  <c r="BX721" i="3"/>
  <c r="BY721" i="3"/>
  <c r="BR722" i="3"/>
  <c r="BV722" i="3"/>
  <c r="BW722" i="3"/>
  <c r="BX722" i="3"/>
  <c r="BY722" i="3"/>
  <c r="BR723" i="3"/>
  <c r="BS723" i="3"/>
  <c r="BT723" i="3"/>
  <c r="BU723" i="3"/>
  <c r="BV723" i="3"/>
  <c r="BW723" i="3"/>
  <c r="BX723" i="3"/>
  <c r="BY723" i="3"/>
  <c r="BS724" i="3"/>
  <c r="BV724" i="3"/>
  <c r="BW724" i="3"/>
  <c r="BX724" i="3"/>
  <c r="BY724" i="3"/>
  <c r="BS3" i="3"/>
  <c r="BT3" i="3"/>
  <c r="BU3" i="3"/>
  <c r="BV3" i="3"/>
  <c r="BW3" i="3"/>
  <c r="BX3" i="3"/>
  <c r="BY3" i="3"/>
  <c r="BR3" i="3"/>
  <c r="BI21" i="3"/>
  <c r="BK21" i="3"/>
  <c r="BL21" i="3"/>
  <c r="BM21" i="3"/>
  <c r="BN21" i="3"/>
  <c r="BO21" i="3"/>
  <c r="BP21" i="3"/>
  <c r="BI22" i="3"/>
  <c r="BJ22" i="3"/>
  <c r="BK22" i="3"/>
  <c r="BL22" i="3"/>
  <c r="BM22" i="3"/>
  <c r="BN22" i="3"/>
  <c r="BO22" i="3"/>
  <c r="BP22" i="3"/>
  <c r="BI23" i="3"/>
  <c r="BJ23" i="3"/>
  <c r="BK23" i="3"/>
  <c r="BL23" i="3"/>
  <c r="BM23" i="3"/>
  <c r="BN23" i="3"/>
  <c r="BO23" i="3"/>
  <c r="BP23" i="3"/>
  <c r="BI24" i="3"/>
  <c r="BJ24" i="3"/>
  <c r="BK24" i="3"/>
  <c r="BL24" i="3"/>
  <c r="BM24" i="3"/>
  <c r="BN24" i="3"/>
  <c r="BO24" i="3"/>
  <c r="BP24" i="3"/>
  <c r="BI25" i="3"/>
  <c r="BJ25" i="3"/>
  <c r="BK25" i="3"/>
  <c r="BL25" i="3"/>
  <c r="BM25" i="3"/>
  <c r="BN25" i="3"/>
  <c r="BO25" i="3"/>
  <c r="BP25" i="3"/>
  <c r="BI26" i="3"/>
  <c r="BJ26" i="3"/>
  <c r="BK26" i="3"/>
  <c r="BL26" i="3"/>
  <c r="BM26" i="3"/>
  <c r="BN26" i="3"/>
  <c r="BO26" i="3"/>
  <c r="BP26" i="3"/>
  <c r="BI27" i="3"/>
  <c r="BJ27" i="3"/>
  <c r="BK27" i="3"/>
  <c r="BL27" i="3"/>
  <c r="BM27" i="3"/>
  <c r="BN27" i="3"/>
  <c r="BO27" i="3"/>
  <c r="BP27" i="3"/>
  <c r="BI28" i="3"/>
  <c r="BJ28" i="3"/>
  <c r="BK28" i="3"/>
  <c r="BL28" i="3"/>
  <c r="BM28" i="3"/>
  <c r="BN28" i="3"/>
  <c r="BO28" i="3"/>
  <c r="BP28" i="3"/>
  <c r="BI29" i="3"/>
  <c r="BJ29" i="3"/>
  <c r="BK29" i="3"/>
  <c r="BL29" i="3"/>
  <c r="BM29" i="3"/>
  <c r="BN29" i="3"/>
  <c r="BO29" i="3"/>
  <c r="BP29" i="3"/>
  <c r="BJ30" i="3"/>
  <c r="BK30" i="3"/>
  <c r="BL30" i="3"/>
  <c r="BM30" i="3"/>
  <c r="BN30" i="3"/>
  <c r="BO30" i="3"/>
  <c r="BP30" i="3"/>
  <c r="BI31" i="3"/>
  <c r="BJ31" i="3"/>
  <c r="BK31" i="3"/>
  <c r="BL31" i="3"/>
  <c r="BM31" i="3"/>
  <c r="BN31" i="3"/>
  <c r="BO31" i="3"/>
  <c r="BP31" i="3"/>
  <c r="BK32" i="3"/>
  <c r="BL32" i="3"/>
  <c r="BM32" i="3"/>
  <c r="BN32" i="3"/>
  <c r="BO32" i="3"/>
  <c r="BP32" i="3"/>
  <c r="BI33" i="3"/>
  <c r="BJ33" i="3"/>
  <c r="BL33" i="3"/>
  <c r="BM33" i="3"/>
  <c r="BN33" i="3"/>
  <c r="BO33" i="3"/>
  <c r="BP33" i="3"/>
  <c r="BI34" i="3"/>
  <c r="BJ34" i="3"/>
  <c r="BK34" i="3"/>
  <c r="BL34" i="3"/>
  <c r="BM34" i="3"/>
  <c r="BN34" i="3"/>
  <c r="BO34" i="3"/>
  <c r="BP34" i="3"/>
  <c r="BI35" i="3"/>
  <c r="BJ35" i="3"/>
  <c r="BL35" i="3"/>
  <c r="BM35" i="3"/>
  <c r="BN35" i="3"/>
  <c r="BO35" i="3"/>
  <c r="BP35" i="3"/>
  <c r="BI36" i="3"/>
  <c r="BJ36" i="3"/>
  <c r="BK36" i="3"/>
  <c r="BL36" i="3"/>
  <c r="BM36" i="3"/>
  <c r="BN36" i="3"/>
  <c r="BO36" i="3"/>
  <c r="BP36" i="3"/>
  <c r="BI37" i="3"/>
  <c r="BJ37" i="3"/>
  <c r="BK37" i="3"/>
  <c r="BL37" i="3"/>
  <c r="BM37" i="3"/>
  <c r="BN37" i="3"/>
  <c r="BO37" i="3"/>
  <c r="BP37" i="3"/>
  <c r="BJ38" i="3"/>
  <c r="BK38" i="3"/>
  <c r="BL38" i="3"/>
  <c r="BM38" i="3"/>
  <c r="BN38" i="3"/>
  <c r="BO38" i="3"/>
  <c r="BP38" i="3"/>
  <c r="BJ39" i="3"/>
  <c r="BK39" i="3"/>
  <c r="BL39" i="3"/>
  <c r="BM39" i="3"/>
  <c r="BN39" i="3"/>
  <c r="BO39" i="3"/>
  <c r="BP39" i="3"/>
  <c r="BI40" i="3"/>
  <c r="BK40" i="3"/>
  <c r="BL40" i="3"/>
  <c r="BM40" i="3"/>
  <c r="BN40" i="3"/>
  <c r="BO40" i="3"/>
  <c r="BP40" i="3"/>
  <c r="BI41" i="3"/>
  <c r="BJ41" i="3"/>
  <c r="BL41" i="3"/>
  <c r="BM41" i="3"/>
  <c r="BN41" i="3"/>
  <c r="BO41" i="3"/>
  <c r="BP41" i="3"/>
  <c r="BI42" i="3"/>
  <c r="BJ42" i="3"/>
  <c r="BK42" i="3"/>
  <c r="BL42" i="3"/>
  <c r="BM42" i="3"/>
  <c r="BN42" i="3"/>
  <c r="BO42" i="3"/>
  <c r="BP42" i="3"/>
  <c r="BI43" i="3"/>
  <c r="BJ43" i="3"/>
  <c r="BK43" i="3"/>
  <c r="BL43" i="3"/>
  <c r="BM43" i="3"/>
  <c r="BN43" i="3"/>
  <c r="BO43" i="3"/>
  <c r="BP43" i="3"/>
  <c r="BI44" i="3"/>
  <c r="BJ44" i="3"/>
  <c r="BL44" i="3"/>
  <c r="BM44" i="3"/>
  <c r="BN44" i="3"/>
  <c r="BO44" i="3"/>
  <c r="BP44" i="3"/>
  <c r="BI45" i="3"/>
  <c r="BJ45" i="3"/>
  <c r="BL45" i="3"/>
  <c r="BM45" i="3"/>
  <c r="BN45" i="3"/>
  <c r="BO45" i="3"/>
  <c r="BP45" i="3"/>
  <c r="BI46" i="3"/>
  <c r="BJ46" i="3"/>
  <c r="BM46" i="3"/>
  <c r="BN46" i="3"/>
  <c r="BO46" i="3"/>
  <c r="BP46" i="3"/>
  <c r="BI47" i="3"/>
  <c r="BJ47" i="3"/>
  <c r="BK47" i="3"/>
  <c r="BL47" i="3"/>
  <c r="BM47" i="3"/>
  <c r="BN47" i="3"/>
  <c r="BO47" i="3"/>
  <c r="BP47" i="3"/>
  <c r="BI48" i="3"/>
  <c r="BK48" i="3"/>
  <c r="BL48" i="3"/>
  <c r="BM48" i="3"/>
  <c r="BN48" i="3"/>
  <c r="BO48" i="3"/>
  <c r="BP48" i="3"/>
  <c r="BI49" i="3"/>
  <c r="BJ49" i="3"/>
  <c r="BK49" i="3"/>
  <c r="BL49" i="3"/>
  <c r="BM49" i="3"/>
  <c r="BN49" i="3"/>
  <c r="BO49" i="3"/>
  <c r="BP49" i="3"/>
  <c r="BI50" i="3"/>
  <c r="BJ50" i="3"/>
  <c r="BK50" i="3"/>
  <c r="BL50" i="3"/>
  <c r="BM50" i="3"/>
  <c r="BN50" i="3"/>
  <c r="BO50" i="3"/>
  <c r="BP50" i="3"/>
  <c r="BJ51" i="3"/>
  <c r="BK51" i="3"/>
  <c r="BL51" i="3"/>
  <c r="BM51" i="3"/>
  <c r="BN51" i="3"/>
  <c r="BO51" i="3"/>
  <c r="BP51" i="3"/>
  <c r="BJ52" i="3"/>
  <c r="BK52" i="3"/>
  <c r="BL52" i="3"/>
  <c r="BM52" i="3"/>
  <c r="BN52" i="3"/>
  <c r="BO52" i="3"/>
  <c r="BP52" i="3"/>
  <c r="BI53" i="3"/>
  <c r="BJ53" i="3"/>
  <c r="BK53" i="3"/>
  <c r="BM53" i="3"/>
  <c r="BN53" i="3"/>
  <c r="BO53" i="3"/>
  <c r="BP53" i="3"/>
  <c r="BI54" i="3"/>
  <c r="BK54" i="3"/>
  <c r="BL54" i="3"/>
  <c r="BM54" i="3"/>
  <c r="BN54" i="3"/>
  <c r="BO54" i="3"/>
  <c r="BP54" i="3"/>
  <c r="BI55" i="3"/>
  <c r="BK55" i="3"/>
  <c r="BL55" i="3"/>
  <c r="BM55" i="3"/>
  <c r="BN55" i="3"/>
  <c r="BO55" i="3"/>
  <c r="BP55" i="3"/>
  <c r="BK56" i="3"/>
  <c r="BL56" i="3"/>
  <c r="BM56" i="3"/>
  <c r="BN56" i="3"/>
  <c r="BO56" i="3"/>
  <c r="BP56" i="3"/>
  <c r="BI57" i="3"/>
  <c r="BJ57" i="3"/>
  <c r="BK57" i="3"/>
  <c r="BL57" i="3"/>
  <c r="BM57" i="3"/>
  <c r="BN57" i="3"/>
  <c r="BO57" i="3"/>
  <c r="BP57" i="3"/>
  <c r="BI58" i="3"/>
  <c r="BJ58" i="3"/>
  <c r="BK58" i="3"/>
  <c r="BL58" i="3"/>
  <c r="BM58" i="3"/>
  <c r="BN58" i="3"/>
  <c r="BO58" i="3"/>
  <c r="BP58" i="3"/>
  <c r="BI59" i="3"/>
  <c r="BJ59" i="3"/>
  <c r="BK59" i="3"/>
  <c r="BL59" i="3"/>
  <c r="BM59" i="3"/>
  <c r="BN59" i="3"/>
  <c r="BO59" i="3"/>
  <c r="BP59" i="3"/>
  <c r="BK60" i="3"/>
  <c r="BL60" i="3"/>
  <c r="BM60" i="3"/>
  <c r="BN60" i="3"/>
  <c r="BO60" i="3"/>
  <c r="BP60" i="3"/>
  <c r="BI61" i="3"/>
  <c r="BJ61" i="3"/>
  <c r="BK61" i="3"/>
  <c r="BL61" i="3"/>
  <c r="BM61" i="3"/>
  <c r="BN61" i="3"/>
  <c r="BO61" i="3"/>
  <c r="BP61" i="3"/>
  <c r="BI62" i="3"/>
  <c r="BJ62" i="3"/>
  <c r="BK62" i="3"/>
  <c r="BL62" i="3"/>
  <c r="BM62" i="3"/>
  <c r="BN62" i="3"/>
  <c r="BO62" i="3"/>
  <c r="BP62" i="3"/>
  <c r="BI63" i="3"/>
  <c r="BK63" i="3"/>
  <c r="BL63" i="3"/>
  <c r="BM63" i="3"/>
  <c r="BN63" i="3"/>
  <c r="BO63" i="3"/>
  <c r="BP63" i="3"/>
  <c r="BI64" i="3"/>
  <c r="BJ64" i="3"/>
  <c r="BK64" i="3"/>
  <c r="BL64" i="3"/>
  <c r="BM64" i="3"/>
  <c r="BN64" i="3"/>
  <c r="BO64" i="3"/>
  <c r="BP64" i="3"/>
  <c r="BI65" i="3"/>
  <c r="BJ65" i="3"/>
  <c r="BK65" i="3"/>
  <c r="BL65" i="3"/>
  <c r="BM65" i="3"/>
  <c r="BN65" i="3"/>
  <c r="BO65" i="3"/>
  <c r="BP65" i="3"/>
  <c r="BJ66" i="3"/>
  <c r="BK66" i="3"/>
  <c r="BL66" i="3"/>
  <c r="BM66" i="3"/>
  <c r="BN66" i="3"/>
  <c r="BO66" i="3"/>
  <c r="BP66" i="3"/>
  <c r="BJ67" i="3"/>
  <c r="BK67" i="3"/>
  <c r="BL67" i="3"/>
  <c r="BM67" i="3"/>
  <c r="BN67" i="3"/>
  <c r="BO67" i="3"/>
  <c r="BP67" i="3"/>
  <c r="BK68" i="3"/>
  <c r="BL68" i="3"/>
  <c r="BM68" i="3"/>
  <c r="BN68" i="3"/>
  <c r="BO68" i="3"/>
  <c r="BP68" i="3"/>
  <c r="BI69" i="3"/>
  <c r="BJ69" i="3"/>
  <c r="BK69" i="3"/>
  <c r="BM69" i="3"/>
  <c r="BN69" i="3"/>
  <c r="BO69" i="3"/>
  <c r="BP69" i="3"/>
  <c r="BI70" i="3"/>
  <c r="BJ70" i="3"/>
  <c r="BK70" i="3"/>
  <c r="BL70" i="3"/>
  <c r="BM70" i="3"/>
  <c r="BN70" i="3"/>
  <c r="BO70" i="3"/>
  <c r="BP70" i="3"/>
  <c r="BI71" i="3"/>
  <c r="BJ71" i="3"/>
  <c r="BK71" i="3"/>
  <c r="BL71" i="3"/>
  <c r="BM71" i="3"/>
  <c r="BN71" i="3"/>
  <c r="BO71" i="3"/>
  <c r="BP71" i="3"/>
  <c r="BI72" i="3"/>
  <c r="BJ72" i="3"/>
  <c r="BK72" i="3"/>
  <c r="BL72" i="3"/>
  <c r="BM72" i="3"/>
  <c r="BN72" i="3"/>
  <c r="BO72" i="3"/>
  <c r="BP72" i="3"/>
  <c r="BI73" i="3"/>
  <c r="BJ73" i="3"/>
  <c r="BK73" i="3"/>
  <c r="BL73" i="3"/>
  <c r="BM73" i="3"/>
  <c r="BN73" i="3"/>
  <c r="BO73" i="3"/>
  <c r="BP73" i="3"/>
  <c r="BK74" i="3"/>
  <c r="BL74" i="3"/>
  <c r="BM74" i="3"/>
  <c r="BN74" i="3"/>
  <c r="BO74" i="3"/>
  <c r="BP74" i="3"/>
  <c r="BI75" i="3"/>
  <c r="BK75" i="3"/>
  <c r="BL75" i="3"/>
  <c r="BM75" i="3"/>
  <c r="BN75" i="3"/>
  <c r="BO75" i="3"/>
  <c r="BP75" i="3"/>
  <c r="BJ76" i="3"/>
  <c r="BK76" i="3"/>
  <c r="BL76" i="3"/>
  <c r="BM76" i="3"/>
  <c r="BN76" i="3"/>
  <c r="BO76" i="3"/>
  <c r="BP76" i="3"/>
  <c r="BI77" i="3"/>
  <c r="BK77" i="3"/>
  <c r="BL77" i="3"/>
  <c r="BM77" i="3"/>
  <c r="BN77" i="3"/>
  <c r="BO77" i="3"/>
  <c r="BP77" i="3"/>
  <c r="BI78" i="3"/>
  <c r="BJ78" i="3"/>
  <c r="BK78" i="3"/>
  <c r="BL78" i="3"/>
  <c r="BM78" i="3"/>
  <c r="BN78" i="3"/>
  <c r="BO78" i="3"/>
  <c r="BP78" i="3"/>
  <c r="BI79" i="3"/>
  <c r="BJ79" i="3"/>
  <c r="BK79" i="3"/>
  <c r="BL79" i="3"/>
  <c r="BM79" i="3"/>
  <c r="BN79" i="3"/>
  <c r="BO79" i="3"/>
  <c r="BP79" i="3"/>
  <c r="BI80" i="3"/>
  <c r="BJ80" i="3"/>
  <c r="BK80" i="3"/>
  <c r="BL80" i="3"/>
  <c r="BM80" i="3"/>
  <c r="BN80" i="3"/>
  <c r="BO80" i="3"/>
  <c r="BP80" i="3"/>
  <c r="BI81" i="3"/>
  <c r="BJ81" i="3"/>
  <c r="BK81" i="3"/>
  <c r="BL81" i="3"/>
  <c r="BM81" i="3"/>
  <c r="BN81" i="3"/>
  <c r="BO81" i="3"/>
  <c r="BP81" i="3"/>
  <c r="BI82" i="3"/>
  <c r="BJ82" i="3"/>
  <c r="BK82" i="3"/>
  <c r="BL82" i="3"/>
  <c r="BM82" i="3"/>
  <c r="BN82" i="3"/>
  <c r="BO82" i="3"/>
  <c r="BP82" i="3"/>
  <c r="BI83" i="3"/>
  <c r="BJ83" i="3"/>
  <c r="BK83" i="3"/>
  <c r="BM83" i="3"/>
  <c r="BN83" i="3"/>
  <c r="BO83" i="3"/>
  <c r="BP83" i="3"/>
  <c r="BJ84" i="3"/>
  <c r="BK84" i="3"/>
  <c r="BL84" i="3"/>
  <c r="BM84" i="3"/>
  <c r="BN84" i="3"/>
  <c r="BO84" i="3"/>
  <c r="BP84" i="3"/>
  <c r="BJ85" i="3"/>
  <c r="BK85" i="3"/>
  <c r="BL85" i="3"/>
  <c r="BM85" i="3"/>
  <c r="BN85" i="3"/>
  <c r="BO85" i="3"/>
  <c r="BP85" i="3"/>
  <c r="BI86" i="3"/>
  <c r="BJ86" i="3"/>
  <c r="BK86" i="3"/>
  <c r="BL86" i="3"/>
  <c r="BM86" i="3"/>
  <c r="BN86" i="3"/>
  <c r="BO86" i="3"/>
  <c r="BP86" i="3"/>
  <c r="BI87" i="3"/>
  <c r="BJ87" i="3"/>
  <c r="BK87" i="3"/>
  <c r="BM87" i="3"/>
  <c r="BN87" i="3"/>
  <c r="BO87" i="3"/>
  <c r="BP87" i="3"/>
  <c r="BI88" i="3"/>
  <c r="BJ88" i="3"/>
  <c r="BL88" i="3"/>
  <c r="BM88" i="3"/>
  <c r="BN88" i="3"/>
  <c r="BO88" i="3"/>
  <c r="BP88" i="3"/>
  <c r="BI89" i="3"/>
  <c r="BJ89" i="3"/>
  <c r="BK89" i="3"/>
  <c r="BL89" i="3"/>
  <c r="BM89" i="3"/>
  <c r="BN89" i="3"/>
  <c r="BO89" i="3"/>
  <c r="BP89" i="3"/>
  <c r="BI90" i="3"/>
  <c r="BJ90" i="3"/>
  <c r="BK90" i="3"/>
  <c r="BL90" i="3"/>
  <c r="BM90" i="3"/>
  <c r="BN90" i="3"/>
  <c r="BO90" i="3"/>
  <c r="BP90" i="3"/>
  <c r="BJ91" i="3"/>
  <c r="BK91" i="3"/>
  <c r="BL91" i="3"/>
  <c r="BM91" i="3"/>
  <c r="BN91" i="3"/>
  <c r="BO91" i="3"/>
  <c r="BP91" i="3"/>
  <c r="BI92" i="3"/>
  <c r="BJ92" i="3"/>
  <c r="BK92" i="3"/>
  <c r="BM92" i="3"/>
  <c r="BN92" i="3"/>
  <c r="BO92" i="3"/>
  <c r="BP92" i="3"/>
  <c r="BI93" i="3"/>
  <c r="BJ93" i="3"/>
  <c r="BK93" i="3"/>
  <c r="BM93" i="3"/>
  <c r="BN93" i="3"/>
  <c r="BO93" i="3"/>
  <c r="BP93" i="3"/>
  <c r="BI94" i="3"/>
  <c r="BJ94" i="3"/>
  <c r="BK94" i="3"/>
  <c r="BL94" i="3"/>
  <c r="BM94" i="3"/>
  <c r="BN94" i="3"/>
  <c r="BO94" i="3"/>
  <c r="BP94" i="3"/>
  <c r="BI95" i="3"/>
  <c r="BJ95" i="3"/>
  <c r="BK95" i="3"/>
  <c r="BL95" i="3"/>
  <c r="BM95" i="3"/>
  <c r="BN95" i="3"/>
  <c r="BO95" i="3"/>
  <c r="BP95" i="3"/>
  <c r="BI96" i="3"/>
  <c r="BJ96" i="3"/>
  <c r="BK96" i="3"/>
  <c r="BL96" i="3"/>
  <c r="BM96" i="3"/>
  <c r="BN96" i="3"/>
  <c r="BO96" i="3"/>
  <c r="BP96" i="3"/>
  <c r="BI97" i="3"/>
  <c r="BK97" i="3"/>
  <c r="BL97" i="3"/>
  <c r="BM97" i="3"/>
  <c r="BN97" i="3"/>
  <c r="BO97" i="3"/>
  <c r="BP97" i="3"/>
  <c r="BI98" i="3"/>
  <c r="BK98" i="3"/>
  <c r="BL98" i="3"/>
  <c r="BM98" i="3"/>
  <c r="BN98" i="3"/>
  <c r="BO98" i="3"/>
  <c r="BP98" i="3"/>
  <c r="BI99" i="3"/>
  <c r="BK99" i="3"/>
  <c r="BL99" i="3"/>
  <c r="BM99" i="3"/>
  <c r="BN99" i="3"/>
  <c r="BO99" i="3"/>
  <c r="BP99" i="3"/>
  <c r="BI100" i="3"/>
  <c r="BL100" i="3"/>
  <c r="BM100" i="3"/>
  <c r="BN100" i="3"/>
  <c r="BO100" i="3"/>
  <c r="BP100" i="3"/>
  <c r="BK101" i="3"/>
  <c r="BL101" i="3"/>
  <c r="BM101" i="3"/>
  <c r="BN101" i="3"/>
  <c r="BO101" i="3"/>
  <c r="BP101" i="3"/>
  <c r="BI102" i="3"/>
  <c r="BJ102" i="3"/>
  <c r="BK102" i="3"/>
  <c r="BL102" i="3"/>
  <c r="BM102" i="3"/>
  <c r="BN102" i="3"/>
  <c r="BO102" i="3"/>
  <c r="BP102" i="3"/>
  <c r="BI103" i="3"/>
  <c r="BK103" i="3"/>
  <c r="BL103" i="3"/>
  <c r="BM103" i="3"/>
  <c r="BN103" i="3"/>
  <c r="BO103" i="3"/>
  <c r="BP103" i="3"/>
  <c r="BI104" i="3"/>
  <c r="BK104" i="3"/>
  <c r="BL104" i="3"/>
  <c r="BM104" i="3"/>
  <c r="BN104" i="3"/>
  <c r="BO104" i="3"/>
  <c r="BP104" i="3"/>
  <c r="BI105" i="3"/>
  <c r="BJ105" i="3"/>
  <c r="BK105" i="3"/>
  <c r="BL105" i="3"/>
  <c r="BM105" i="3"/>
  <c r="BN105" i="3"/>
  <c r="BO105" i="3"/>
  <c r="BP105" i="3"/>
  <c r="BI106" i="3"/>
  <c r="BJ106" i="3"/>
  <c r="BK106" i="3"/>
  <c r="BL106" i="3"/>
  <c r="BM106" i="3"/>
  <c r="BN106" i="3"/>
  <c r="BO106" i="3"/>
  <c r="BP106" i="3"/>
  <c r="BI107" i="3"/>
  <c r="BK107" i="3"/>
  <c r="BL107" i="3"/>
  <c r="BM107" i="3"/>
  <c r="BN107" i="3"/>
  <c r="BO107" i="3"/>
  <c r="BP107" i="3"/>
  <c r="BI108" i="3"/>
  <c r="BJ108" i="3"/>
  <c r="BK108" i="3"/>
  <c r="BL108" i="3"/>
  <c r="BM108" i="3"/>
  <c r="BN108" i="3"/>
  <c r="BO108" i="3"/>
  <c r="BP108" i="3"/>
  <c r="BI109" i="3"/>
  <c r="BJ109" i="3"/>
  <c r="BK109" i="3"/>
  <c r="BL109" i="3"/>
  <c r="BM109" i="3"/>
  <c r="BN109" i="3"/>
  <c r="BO109" i="3"/>
  <c r="BP109" i="3"/>
  <c r="BI110" i="3"/>
  <c r="BJ110" i="3"/>
  <c r="BK110" i="3"/>
  <c r="BN110" i="3"/>
  <c r="BO110" i="3"/>
  <c r="BP110" i="3"/>
  <c r="BI111" i="3"/>
  <c r="BJ111" i="3"/>
  <c r="BK111" i="3"/>
  <c r="BL111" i="3"/>
  <c r="BM111" i="3"/>
  <c r="BN111" i="3"/>
  <c r="BO111" i="3"/>
  <c r="BP111" i="3"/>
  <c r="BI112" i="3"/>
  <c r="BJ112" i="3"/>
  <c r="BK112" i="3"/>
  <c r="BL112" i="3"/>
  <c r="BM112" i="3"/>
  <c r="BN112" i="3"/>
  <c r="BO112" i="3"/>
  <c r="BP112" i="3"/>
  <c r="BI113" i="3"/>
  <c r="BJ113" i="3"/>
  <c r="BK113" i="3"/>
  <c r="BL113" i="3"/>
  <c r="BM113" i="3"/>
  <c r="BN113" i="3"/>
  <c r="BO113" i="3"/>
  <c r="BP113" i="3"/>
  <c r="BI114" i="3"/>
  <c r="BJ114" i="3"/>
  <c r="BK114" i="3"/>
  <c r="BL114" i="3"/>
  <c r="BM114" i="3"/>
  <c r="BN114" i="3"/>
  <c r="BO114" i="3"/>
  <c r="BP114" i="3"/>
  <c r="BI115" i="3"/>
  <c r="BJ115" i="3"/>
  <c r="BK115" i="3"/>
  <c r="BL115" i="3"/>
  <c r="BM115" i="3"/>
  <c r="BN115" i="3"/>
  <c r="BO115" i="3"/>
  <c r="BP115" i="3"/>
  <c r="BI116" i="3"/>
  <c r="BK116" i="3"/>
  <c r="BL116" i="3"/>
  <c r="BM116" i="3"/>
  <c r="BN116" i="3"/>
  <c r="BO116" i="3"/>
  <c r="BP116" i="3"/>
  <c r="BI117" i="3"/>
  <c r="BJ117" i="3"/>
  <c r="BK117" i="3"/>
  <c r="BL117" i="3"/>
  <c r="BM117" i="3"/>
  <c r="BN117" i="3"/>
  <c r="BO117" i="3"/>
  <c r="BP117" i="3"/>
  <c r="BI118" i="3"/>
  <c r="BJ118" i="3"/>
  <c r="BK118" i="3"/>
  <c r="BL118" i="3"/>
  <c r="BM118" i="3"/>
  <c r="BN118" i="3"/>
  <c r="BO118" i="3"/>
  <c r="BP118" i="3"/>
  <c r="BI119" i="3"/>
  <c r="BJ119" i="3"/>
  <c r="BK119" i="3"/>
  <c r="BL119" i="3"/>
  <c r="BM119" i="3"/>
  <c r="BN119" i="3"/>
  <c r="BO119" i="3"/>
  <c r="BP119" i="3"/>
  <c r="BI120" i="3"/>
  <c r="BJ120" i="3"/>
  <c r="BK120" i="3"/>
  <c r="BL120" i="3"/>
  <c r="BM120" i="3"/>
  <c r="BN120" i="3"/>
  <c r="BO120" i="3"/>
  <c r="BP120" i="3"/>
  <c r="BJ121" i="3"/>
  <c r="BK121" i="3"/>
  <c r="BL121" i="3"/>
  <c r="BM121" i="3"/>
  <c r="BN121" i="3"/>
  <c r="BO121" i="3"/>
  <c r="BP121" i="3"/>
  <c r="BI122" i="3"/>
  <c r="BK122" i="3"/>
  <c r="BL122" i="3"/>
  <c r="BM122" i="3"/>
  <c r="BN122" i="3"/>
  <c r="BO122" i="3"/>
  <c r="BP122" i="3"/>
  <c r="BJ123" i="3"/>
  <c r="BK123" i="3"/>
  <c r="BL123" i="3"/>
  <c r="BM123" i="3"/>
  <c r="BN123" i="3"/>
  <c r="BO123" i="3"/>
  <c r="BP123" i="3"/>
  <c r="BJ124" i="3"/>
  <c r="BK124" i="3"/>
  <c r="BL124" i="3"/>
  <c r="BM124" i="3"/>
  <c r="BN124" i="3"/>
  <c r="BO124" i="3"/>
  <c r="BP124" i="3"/>
  <c r="BI125" i="3"/>
  <c r="BJ125" i="3"/>
  <c r="BK125" i="3"/>
  <c r="BL125" i="3"/>
  <c r="BM125" i="3"/>
  <c r="BN125" i="3"/>
  <c r="BO125" i="3"/>
  <c r="BP125" i="3"/>
  <c r="BI126" i="3"/>
  <c r="BJ126" i="3"/>
  <c r="BK126" i="3"/>
  <c r="BL126" i="3"/>
  <c r="BM126" i="3"/>
  <c r="BN126" i="3"/>
  <c r="BO126" i="3"/>
  <c r="BP126" i="3"/>
  <c r="BI127" i="3"/>
  <c r="BK127" i="3"/>
  <c r="BM127" i="3"/>
  <c r="BN127" i="3"/>
  <c r="BO127" i="3"/>
  <c r="BP127" i="3"/>
  <c r="BI128" i="3"/>
  <c r="BJ128" i="3"/>
  <c r="BK128" i="3"/>
  <c r="BL128" i="3"/>
  <c r="BM128" i="3"/>
  <c r="BN128" i="3"/>
  <c r="BO128" i="3"/>
  <c r="BP128" i="3"/>
  <c r="BI129" i="3"/>
  <c r="BJ129" i="3"/>
  <c r="BK129" i="3"/>
  <c r="BM129" i="3"/>
  <c r="BN129" i="3"/>
  <c r="BO129" i="3"/>
  <c r="BP129" i="3"/>
  <c r="BI130" i="3"/>
  <c r="BJ130" i="3"/>
  <c r="BK130" i="3"/>
  <c r="BL130" i="3"/>
  <c r="BM130" i="3"/>
  <c r="BN130" i="3"/>
  <c r="BO130" i="3"/>
  <c r="BP130" i="3"/>
  <c r="BI131" i="3"/>
  <c r="BJ131" i="3"/>
  <c r="BK131" i="3"/>
  <c r="BL131" i="3"/>
  <c r="BM131" i="3"/>
  <c r="BN131" i="3"/>
  <c r="BO131" i="3"/>
  <c r="BP131" i="3"/>
  <c r="BI132" i="3"/>
  <c r="BJ132" i="3"/>
  <c r="BK132" i="3"/>
  <c r="BL132" i="3"/>
  <c r="BM132" i="3"/>
  <c r="BN132" i="3"/>
  <c r="BO132" i="3"/>
  <c r="BP132" i="3"/>
  <c r="BI133" i="3"/>
  <c r="BJ133" i="3"/>
  <c r="BK133" i="3"/>
  <c r="BL133" i="3"/>
  <c r="BM133" i="3"/>
  <c r="BN133" i="3"/>
  <c r="BO133" i="3"/>
  <c r="BP133" i="3"/>
  <c r="BI134" i="3"/>
  <c r="BK134" i="3"/>
  <c r="BL134" i="3"/>
  <c r="BM134" i="3"/>
  <c r="BN134" i="3"/>
  <c r="BO134" i="3"/>
  <c r="BP134" i="3"/>
  <c r="BJ135" i="3"/>
  <c r="BK135" i="3"/>
  <c r="BL135" i="3"/>
  <c r="BM135" i="3"/>
  <c r="BN135" i="3"/>
  <c r="BO135" i="3"/>
  <c r="BP135" i="3"/>
  <c r="BI136" i="3"/>
  <c r="BK136" i="3"/>
  <c r="BL136" i="3"/>
  <c r="BM136" i="3"/>
  <c r="BN136" i="3"/>
  <c r="BO136" i="3"/>
  <c r="BP136" i="3"/>
  <c r="BI137" i="3"/>
  <c r="BJ137" i="3"/>
  <c r="BK137" i="3"/>
  <c r="BL137" i="3"/>
  <c r="BM137" i="3"/>
  <c r="BN137" i="3"/>
  <c r="BO137" i="3"/>
  <c r="BP137" i="3"/>
  <c r="BI138" i="3"/>
  <c r="BK138" i="3"/>
  <c r="BL138" i="3"/>
  <c r="BM138" i="3"/>
  <c r="BN138" i="3"/>
  <c r="BO138" i="3"/>
  <c r="BP138" i="3"/>
  <c r="BI139" i="3"/>
  <c r="BJ139" i="3"/>
  <c r="BK139" i="3"/>
  <c r="BL139" i="3"/>
  <c r="BM139" i="3"/>
  <c r="BN139" i="3"/>
  <c r="BO139" i="3"/>
  <c r="BP139" i="3"/>
  <c r="BI140" i="3"/>
  <c r="BJ140" i="3"/>
  <c r="BK140" i="3"/>
  <c r="BL140" i="3"/>
  <c r="BM140" i="3"/>
  <c r="BN140" i="3"/>
  <c r="BO140" i="3"/>
  <c r="BP140" i="3"/>
  <c r="BI141" i="3"/>
  <c r="BJ141" i="3"/>
  <c r="BL141" i="3"/>
  <c r="BM141" i="3"/>
  <c r="BN141" i="3"/>
  <c r="BO141" i="3"/>
  <c r="BP141" i="3"/>
  <c r="BI142" i="3"/>
  <c r="BJ142" i="3"/>
  <c r="BK142" i="3"/>
  <c r="BL142" i="3"/>
  <c r="BM142" i="3"/>
  <c r="BN142" i="3"/>
  <c r="BO142" i="3"/>
  <c r="BP142" i="3"/>
  <c r="BI143" i="3"/>
  <c r="BJ143" i="3"/>
  <c r="BK143" i="3"/>
  <c r="BL143" i="3"/>
  <c r="BM143" i="3"/>
  <c r="BN143" i="3"/>
  <c r="BO143" i="3"/>
  <c r="BP143" i="3"/>
  <c r="BI144" i="3"/>
  <c r="BJ144" i="3"/>
  <c r="BK144" i="3"/>
  <c r="BL144" i="3"/>
  <c r="BM144" i="3"/>
  <c r="BN144" i="3"/>
  <c r="BO144" i="3"/>
  <c r="BP144" i="3"/>
  <c r="BJ145" i="3"/>
  <c r="BK145" i="3"/>
  <c r="BL145" i="3"/>
  <c r="BM145" i="3"/>
  <c r="BN145" i="3"/>
  <c r="BO145" i="3"/>
  <c r="BP145" i="3"/>
  <c r="BJ146" i="3"/>
  <c r="BL146" i="3"/>
  <c r="BM146" i="3"/>
  <c r="BN146" i="3"/>
  <c r="BO146" i="3"/>
  <c r="BP146" i="3"/>
  <c r="BI147" i="3"/>
  <c r="BJ147" i="3"/>
  <c r="BK147" i="3"/>
  <c r="BL147" i="3"/>
  <c r="BM147" i="3"/>
  <c r="BN147" i="3"/>
  <c r="BO147" i="3"/>
  <c r="BP147" i="3"/>
  <c r="BI148" i="3"/>
  <c r="BJ148" i="3"/>
  <c r="BK148" i="3"/>
  <c r="BL148" i="3"/>
  <c r="BM148" i="3"/>
  <c r="BN148" i="3"/>
  <c r="BO148" i="3"/>
  <c r="BP148" i="3"/>
  <c r="BI149" i="3"/>
  <c r="BJ149" i="3"/>
  <c r="BK149" i="3"/>
  <c r="BL149" i="3"/>
  <c r="BM149" i="3"/>
  <c r="BN149" i="3"/>
  <c r="BO149" i="3"/>
  <c r="BP149" i="3"/>
  <c r="BI150" i="3"/>
  <c r="BJ150" i="3"/>
  <c r="BK150" i="3"/>
  <c r="BL150" i="3"/>
  <c r="BM150" i="3"/>
  <c r="BN150" i="3"/>
  <c r="BO150" i="3"/>
  <c r="BP150" i="3"/>
  <c r="BI151" i="3"/>
  <c r="BK151" i="3"/>
  <c r="BL151" i="3"/>
  <c r="BM151" i="3"/>
  <c r="BN151" i="3"/>
  <c r="BO151" i="3"/>
  <c r="BP151" i="3"/>
  <c r="BI152" i="3"/>
  <c r="BJ152" i="3"/>
  <c r="BK152" i="3"/>
  <c r="BL152" i="3"/>
  <c r="BM152" i="3"/>
  <c r="BN152" i="3"/>
  <c r="BO152" i="3"/>
  <c r="BP152" i="3"/>
  <c r="BI153" i="3"/>
  <c r="BJ153" i="3"/>
  <c r="BK153" i="3"/>
  <c r="BL153" i="3"/>
  <c r="BN153" i="3"/>
  <c r="BO153" i="3"/>
  <c r="BP153" i="3"/>
  <c r="BI154" i="3"/>
  <c r="BJ154" i="3"/>
  <c r="BK154" i="3"/>
  <c r="BM154" i="3"/>
  <c r="BN154" i="3"/>
  <c r="BO154" i="3"/>
  <c r="BP154" i="3"/>
  <c r="BI155" i="3"/>
  <c r="BJ155" i="3"/>
  <c r="BK155" i="3"/>
  <c r="BL155" i="3"/>
  <c r="BM155" i="3"/>
  <c r="BN155" i="3"/>
  <c r="BO155" i="3"/>
  <c r="BP155" i="3"/>
  <c r="BI156" i="3"/>
  <c r="BJ156" i="3"/>
  <c r="BK156" i="3"/>
  <c r="BL156" i="3"/>
  <c r="BM156" i="3"/>
  <c r="BN156" i="3"/>
  <c r="BO156" i="3"/>
  <c r="BP156" i="3"/>
  <c r="BI157" i="3"/>
  <c r="BJ157" i="3"/>
  <c r="BK157" i="3"/>
  <c r="BL157" i="3"/>
  <c r="BM157" i="3"/>
  <c r="BN157" i="3"/>
  <c r="BO157" i="3"/>
  <c r="BP157" i="3"/>
  <c r="BI158" i="3"/>
  <c r="BJ158" i="3"/>
  <c r="BK158" i="3"/>
  <c r="BM158" i="3"/>
  <c r="BN158" i="3"/>
  <c r="BO158" i="3"/>
  <c r="BP158" i="3"/>
  <c r="BI159" i="3"/>
  <c r="BJ159" i="3"/>
  <c r="BK159" i="3"/>
  <c r="BL159" i="3"/>
  <c r="BM159" i="3"/>
  <c r="BN159" i="3"/>
  <c r="BO159" i="3"/>
  <c r="BP159" i="3"/>
  <c r="BI160" i="3"/>
  <c r="BJ160" i="3"/>
  <c r="BK160" i="3"/>
  <c r="BL160" i="3"/>
  <c r="BM160" i="3"/>
  <c r="BN160" i="3"/>
  <c r="BO160" i="3"/>
  <c r="BP160" i="3"/>
  <c r="BI161" i="3"/>
  <c r="BJ161" i="3"/>
  <c r="BK161" i="3"/>
  <c r="BM161" i="3"/>
  <c r="BN161" i="3"/>
  <c r="BO161" i="3"/>
  <c r="BP161" i="3"/>
  <c r="BI162" i="3"/>
  <c r="BJ162" i="3"/>
  <c r="BK162" i="3"/>
  <c r="BL162" i="3"/>
  <c r="BM162" i="3"/>
  <c r="BN162" i="3"/>
  <c r="BO162" i="3"/>
  <c r="BP162" i="3"/>
  <c r="BI163" i="3"/>
  <c r="BJ163" i="3"/>
  <c r="BK163" i="3"/>
  <c r="BL163" i="3"/>
  <c r="BM163" i="3"/>
  <c r="BN163" i="3"/>
  <c r="BO163" i="3"/>
  <c r="BP163" i="3"/>
  <c r="BI164" i="3"/>
  <c r="BK164" i="3"/>
  <c r="BL164" i="3"/>
  <c r="BM164" i="3"/>
  <c r="BN164" i="3"/>
  <c r="BO164" i="3"/>
  <c r="BP164" i="3"/>
  <c r="BI165" i="3"/>
  <c r="BJ165" i="3"/>
  <c r="BK165" i="3"/>
  <c r="BL165" i="3"/>
  <c r="BM165" i="3"/>
  <c r="BN165" i="3"/>
  <c r="BO165" i="3"/>
  <c r="BP165" i="3"/>
  <c r="BI166" i="3"/>
  <c r="BJ166" i="3"/>
  <c r="BK166" i="3"/>
  <c r="BL166" i="3"/>
  <c r="BM166" i="3"/>
  <c r="BN166" i="3"/>
  <c r="BO166" i="3"/>
  <c r="BP166" i="3"/>
  <c r="BI167" i="3"/>
  <c r="BJ167" i="3"/>
  <c r="BK167" i="3"/>
  <c r="BL167" i="3"/>
  <c r="BM167" i="3"/>
  <c r="BN167" i="3"/>
  <c r="BO167" i="3"/>
  <c r="BP167" i="3"/>
  <c r="BK168" i="3"/>
  <c r="BL168" i="3"/>
  <c r="BM168" i="3"/>
  <c r="BN168" i="3"/>
  <c r="BO168" i="3"/>
  <c r="BP168" i="3"/>
  <c r="BJ169" i="3"/>
  <c r="BK169" i="3"/>
  <c r="BL169" i="3"/>
  <c r="BM169" i="3"/>
  <c r="BN169" i="3"/>
  <c r="BO169" i="3"/>
  <c r="BP169" i="3"/>
  <c r="BJ170" i="3"/>
  <c r="BK170" i="3"/>
  <c r="BL170" i="3"/>
  <c r="BN170" i="3"/>
  <c r="BO170" i="3"/>
  <c r="BP170" i="3"/>
  <c r="BI171" i="3"/>
  <c r="BK171" i="3"/>
  <c r="BL171" i="3"/>
  <c r="BM171" i="3"/>
  <c r="BN171" i="3"/>
  <c r="BO171" i="3"/>
  <c r="BP171" i="3"/>
  <c r="BJ172" i="3"/>
  <c r="BK172" i="3"/>
  <c r="BL172" i="3"/>
  <c r="BM172" i="3"/>
  <c r="BN172" i="3"/>
  <c r="BO172" i="3"/>
  <c r="BP172" i="3"/>
  <c r="BI173" i="3"/>
  <c r="BJ173" i="3"/>
  <c r="BK173" i="3"/>
  <c r="BM173" i="3"/>
  <c r="BN173" i="3"/>
  <c r="BO173" i="3"/>
  <c r="BP173" i="3"/>
  <c r="BI174" i="3"/>
  <c r="BJ174" i="3"/>
  <c r="BK174" i="3"/>
  <c r="BL174" i="3"/>
  <c r="BM174" i="3"/>
  <c r="BN174" i="3"/>
  <c r="BO174" i="3"/>
  <c r="BP174" i="3"/>
  <c r="BI175" i="3"/>
  <c r="BJ175" i="3"/>
  <c r="BK175" i="3"/>
  <c r="BL175" i="3"/>
  <c r="BN175" i="3"/>
  <c r="BO175" i="3"/>
  <c r="BP175" i="3"/>
  <c r="BI176" i="3"/>
  <c r="BK176" i="3"/>
  <c r="BL176" i="3"/>
  <c r="BM176" i="3"/>
  <c r="BN176" i="3"/>
  <c r="BO176" i="3"/>
  <c r="BP176" i="3"/>
  <c r="BI177" i="3"/>
  <c r="BJ177" i="3"/>
  <c r="BK177" i="3"/>
  <c r="BL177" i="3"/>
  <c r="BM177" i="3"/>
  <c r="BN177" i="3"/>
  <c r="BO177" i="3"/>
  <c r="BP177" i="3"/>
  <c r="BI178" i="3"/>
  <c r="BJ178" i="3"/>
  <c r="BK178" i="3"/>
  <c r="BL178" i="3"/>
  <c r="BM178" i="3"/>
  <c r="BN178" i="3"/>
  <c r="BO178" i="3"/>
  <c r="BP178" i="3"/>
  <c r="BI179" i="3"/>
  <c r="BJ179" i="3"/>
  <c r="BK179" i="3"/>
  <c r="BM179" i="3"/>
  <c r="BN179" i="3"/>
  <c r="BO179" i="3"/>
  <c r="BP179" i="3"/>
  <c r="BI180" i="3"/>
  <c r="BJ180" i="3"/>
  <c r="BK180" i="3"/>
  <c r="BL180" i="3"/>
  <c r="BM180" i="3"/>
  <c r="BN180" i="3"/>
  <c r="BO180" i="3"/>
  <c r="BP180" i="3"/>
  <c r="BI181" i="3"/>
  <c r="BK181" i="3"/>
  <c r="BL181" i="3"/>
  <c r="BM181" i="3"/>
  <c r="BN181" i="3"/>
  <c r="BO181" i="3"/>
  <c r="BP181" i="3"/>
  <c r="BI182" i="3"/>
  <c r="BK182" i="3"/>
  <c r="BL182" i="3"/>
  <c r="BM182" i="3"/>
  <c r="BN182" i="3"/>
  <c r="BO182" i="3"/>
  <c r="BP182" i="3"/>
  <c r="BI183" i="3"/>
  <c r="BJ183" i="3"/>
  <c r="BL183" i="3"/>
  <c r="BM183" i="3"/>
  <c r="BN183" i="3"/>
  <c r="BO183" i="3"/>
  <c r="BP183" i="3"/>
  <c r="BI184" i="3"/>
  <c r="BJ184" i="3"/>
  <c r="BK184" i="3"/>
  <c r="BL184" i="3"/>
  <c r="BM184" i="3"/>
  <c r="BN184" i="3"/>
  <c r="BO184" i="3"/>
  <c r="BP184" i="3"/>
  <c r="BI185" i="3"/>
  <c r="BJ185" i="3"/>
  <c r="BK185" i="3"/>
  <c r="BM185" i="3"/>
  <c r="BN185" i="3"/>
  <c r="BO185" i="3"/>
  <c r="BP185" i="3"/>
  <c r="BI186" i="3"/>
  <c r="BK186" i="3"/>
  <c r="BL186" i="3"/>
  <c r="BM186" i="3"/>
  <c r="BN186" i="3"/>
  <c r="BO186" i="3"/>
  <c r="BP186" i="3"/>
  <c r="BI187" i="3"/>
  <c r="BJ187" i="3"/>
  <c r="BK187" i="3"/>
  <c r="BL187" i="3"/>
  <c r="BM187" i="3"/>
  <c r="BN187" i="3"/>
  <c r="BO187" i="3"/>
  <c r="BP187" i="3"/>
  <c r="BI188" i="3"/>
  <c r="BK188" i="3"/>
  <c r="BL188" i="3"/>
  <c r="BN188" i="3"/>
  <c r="BO188" i="3"/>
  <c r="BP188" i="3"/>
  <c r="BI189" i="3"/>
  <c r="BJ189" i="3"/>
  <c r="BK189" i="3"/>
  <c r="BL189" i="3"/>
  <c r="BM189" i="3"/>
  <c r="BN189" i="3"/>
  <c r="BO189" i="3"/>
  <c r="BP189" i="3"/>
  <c r="BI190" i="3"/>
  <c r="BJ190" i="3"/>
  <c r="BK190" i="3"/>
  <c r="BL190" i="3"/>
  <c r="BM190" i="3"/>
  <c r="BN190" i="3"/>
  <c r="BO190" i="3"/>
  <c r="BP190" i="3"/>
  <c r="BI191" i="3"/>
  <c r="BJ191" i="3"/>
  <c r="BK191" i="3"/>
  <c r="BL191" i="3"/>
  <c r="BM191" i="3"/>
  <c r="BN191" i="3"/>
  <c r="BO191" i="3"/>
  <c r="BP191" i="3"/>
  <c r="BI192" i="3"/>
  <c r="BJ192" i="3"/>
  <c r="BK192" i="3"/>
  <c r="BL192" i="3"/>
  <c r="BM192" i="3"/>
  <c r="BN192" i="3"/>
  <c r="BO192" i="3"/>
  <c r="BP192" i="3"/>
  <c r="BI193" i="3"/>
  <c r="BJ193" i="3"/>
  <c r="BK193" i="3"/>
  <c r="BL193" i="3"/>
  <c r="BM193" i="3"/>
  <c r="BN193" i="3"/>
  <c r="BO193" i="3"/>
  <c r="BP193" i="3"/>
  <c r="BI194" i="3"/>
  <c r="BJ194" i="3"/>
  <c r="BL194" i="3"/>
  <c r="BN194" i="3"/>
  <c r="BO194" i="3"/>
  <c r="BP194" i="3"/>
  <c r="BI195" i="3"/>
  <c r="BK195" i="3"/>
  <c r="BL195" i="3"/>
  <c r="BM195" i="3"/>
  <c r="BN195" i="3"/>
  <c r="BO195" i="3"/>
  <c r="BP195" i="3"/>
  <c r="BI196" i="3"/>
  <c r="BJ196" i="3"/>
  <c r="BK196" i="3"/>
  <c r="BL196" i="3"/>
  <c r="BM196" i="3"/>
  <c r="BN196" i="3"/>
  <c r="BO196" i="3"/>
  <c r="BP196" i="3"/>
  <c r="BJ197" i="3"/>
  <c r="BK197" i="3"/>
  <c r="BL197" i="3"/>
  <c r="BM197" i="3"/>
  <c r="BN197" i="3"/>
  <c r="BO197" i="3"/>
  <c r="BP197" i="3"/>
  <c r="BI198" i="3"/>
  <c r="BJ198" i="3"/>
  <c r="BK198" i="3"/>
  <c r="BL198" i="3"/>
  <c r="BM198" i="3"/>
  <c r="BN198" i="3"/>
  <c r="BO198" i="3"/>
  <c r="BP198" i="3"/>
  <c r="BI199" i="3"/>
  <c r="BJ199" i="3"/>
  <c r="BK199" i="3"/>
  <c r="BL199" i="3"/>
  <c r="BM199" i="3"/>
  <c r="BN199" i="3"/>
  <c r="BO199" i="3"/>
  <c r="BP199" i="3"/>
  <c r="BI200" i="3"/>
  <c r="BK200" i="3"/>
  <c r="BM200" i="3"/>
  <c r="BN200" i="3"/>
  <c r="BO200" i="3"/>
  <c r="BP200" i="3"/>
  <c r="BI201" i="3"/>
  <c r="BJ201" i="3"/>
  <c r="BK201" i="3"/>
  <c r="BL201" i="3"/>
  <c r="BM201" i="3"/>
  <c r="BN201" i="3"/>
  <c r="BO201" i="3"/>
  <c r="BP201" i="3"/>
  <c r="BI202" i="3"/>
  <c r="BJ202" i="3"/>
  <c r="BK202" i="3"/>
  <c r="BL202" i="3"/>
  <c r="BM202" i="3"/>
  <c r="BN202" i="3"/>
  <c r="BO202" i="3"/>
  <c r="BP202" i="3"/>
  <c r="BI203" i="3"/>
  <c r="BJ203" i="3"/>
  <c r="BK203" i="3"/>
  <c r="BL203" i="3"/>
  <c r="BM203" i="3"/>
  <c r="BN203" i="3"/>
  <c r="BO203" i="3"/>
  <c r="BP203" i="3"/>
  <c r="BI204" i="3"/>
  <c r="BJ204" i="3"/>
  <c r="BK204" i="3"/>
  <c r="BL204" i="3"/>
  <c r="BM204" i="3"/>
  <c r="BN204" i="3"/>
  <c r="BO204" i="3"/>
  <c r="BP204" i="3"/>
  <c r="BI205" i="3"/>
  <c r="BJ205" i="3"/>
  <c r="BK205" i="3"/>
  <c r="BM205" i="3"/>
  <c r="BN205" i="3"/>
  <c r="BO205" i="3"/>
  <c r="BP205" i="3"/>
  <c r="BI206" i="3"/>
  <c r="BJ206" i="3"/>
  <c r="BK206" i="3"/>
  <c r="BL206" i="3"/>
  <c r="BN206" i="3"/>
  <c r="BO206" i="3"/>
  <c r="BP206" i="3"/>
  <c r="BI207" i="3"/>
  <c r="BJ207" i="3"/>
  <c r="BK207" i="3"/>
  <c r="BL207" i="3"/>
  <c r="BM207" i="3"/>
  <c r="BN207" i="3"/>
  <c r="BO207" i="3"/>
  <c r="BP207" i="3"/>
  <c r="BI208" i="3"/>
  <c r="BJ208" i="3"/>
  <c r="BK208" i="3"/>
  <c r="BL208" i="3"/>
  <c r="BM208" i="3"/>
  <c r="BN208" i="3"/>
  <c r="BO208" i="3"/>
  <c r="BP208" i="3"/>
  <c r="BI209" i="3"/>
  <c r="BJ209" i="3"/>
  <c r="BK209" i="3"/>
  <c r="BL209" i="3"/>
  <c r="BM209" i="3"/>
  <c r="BN209" i="3"/>
  <c r="BO209" i="3"/>
  <c r="BP209" i="3"/>
  <c r="BI210" i="3"/>
  <c r="BJ210" i="3"/>
  <c r="BK210" i="3"/>
  <c r="BL210" i="3"/>
  <c r="BM210" i="3"/>
  <c r="BN210" i="3"/>
  <c r="BO210" i="3"/>
  <c r="BP210" i="3"/>
  <c r="BK211" i="3"/>
  <c r="BL211" i="3"/>
  <c r="BM211" i="3"/>
  <c r="BN211" i="3"/>
  <c r="BO211" i="3"/>
  <c r="BP211" i="3"/>
  <c r="BK212" i="3"/>
  <c r="BL212" i="3"/>
  <c r="BM212" i="3"/>
  <c r="BN212" i="3"/>
  <c r="BO212" i="3"/>
  <c r="BP212" i="3"/>
  <c r="BJ213" i="3"/>
  <c r="BK213" i="3"/>
  <c r="BL213" i="3"/>
  <c r="BM213" i="3"/>
  <c r="BN213" i="3"/>
  <c r="BO213" i="3"/>
  <c r="BP213" i="3"/>
  <c r="BK214" i="3"/>
  <c r="BL214" i="3"/>
  <c r="BM214" i="3"/>
  <c r="BN214" i="3"/>
  <c r="BO214" i="3"/>
  <c r="BP214" i="3"/>
  <c r="BJ215" i="3"/>
  <c r="BK215" i="3"/>
  <c r="BL215" i="3"/>
  <c r="BM215" i="3"/>
  <c r="BN215" i="3"/>
  <c r="BO215" i="3"/>
  <c r="BP215" i="3"/>
  <c r="BI216" i="3"/>
  <c r="BJ216" i="3"/>
  <c r="BK216" i="3"/>
  <c r="BL216" i="3"/>
  <c r="BM216" i="3"/>
  <c r="BN216" i="3"/>
  <c r="BO216" i="3"/>
  <c r="BP216" i="3"/>
  <c r="BI217" i="3"/>
  <c r="BK217" i="3"/>
  <c r="BL217" i="3"/>
  <c r="BM217" i="3"/>
  <c r="BN217" i="3"/>
  <c r="BO217" i="3"/>
  <c r="BP217" i="3"/>
  <c r="BI218" i="3"/>
  <c r="BJ218" i="3"/>
  <c r="BK218" i="3"/>
  <c r="BL218" i="3"/>
  <c r="BM218" i="3"/>
  <c r="BN218" i="3"/>
  <c r="BO218" i="3"/>
  <c r="BP218" i="3"/>
  <c r="BI219" i="3"/>
  <c r="BK219" i="3"/>
  <c r="BL219" i="3"/>
  <c r="BM219" i="3"/>
  <c r="BN219" i="3"/>
  <c r="BO219" i="3"/>
  <c r="BP219" i="3"/>
  <c r="BK220" i="3"/>
  <c r="BL220" i="3"/>
  <c r="BM220" i="3"/>
  <c r="BN220" i="3"/>
  <c r="BO220" i="3"/>
  <c r="BP220" i="3"/>
  <c r="BJ221" i="3"/>
  <c r="BK221" i="3"/>
  <c r="BL221" i="3"/>
  <c r="BM221" i="3"/>
  <c r="BN221" i="3"/>
  <c r="BO221" i="3"/>
  <c r="BP221" i="3"/>
  <c r="BK222" i="3"/>
  <c r="BL222" i="3"/>
  <c r="BM222" i="3"/>
  <c r="BN222" i="3"/>
  <c r="BO222" i="3"/>
  <c r="BP222" i="3"/>
  <c r="BJ223" i="3"/>
  <c r="BK223" i="3"/>
  <c r="BL223" i="3"/>
  <c r="BM223" i="3"/>
  <c r="BN223" i="3"/>
  <c r="BO223" i="3"/>
  <c r="BP223" i="3"/>
  <c r="BI224" i="3"/>
  <c r="BK224" i="3"/>
  <c r="BL224" i="3"/>
  <c r="BM224" i="3"/>
  <c r="BN224" i="3"/>
  <c r="BO224" i="3"/>
  <c r="BP224" i="3"/>
  <c r="BJ225" i="3"/>
  <c r="BK225" i="3"/>
  <c r="BL225" i="3"/>
  <c r="BM225" i="3"/>
  <c r="BN225" i="3"/>
  <c r="BO225" i="3"/>
  <c r="BP225" i="3"/>
  <c r="BI226" i="3"/>
  <c r="BK226" i="3"/>
  <c r="BL226" i="3"/>
  <c r="BM226" i="3"/>
  <c r="BN226" i="3"/>
  <c r="BO226" i="3"/>
  <c r="BP226" i="3"/>
  <c r="BI227" i="3"/>
  <c r="BJ227" i="3"/>
  <c r="BK227" i="3"/>
  <c r="BL227" i="3"/>
  <c r="BM227" i="3"/>
  <c r="BN227" i="3"/>
  <c r="BO227" i="3"/>
  <c r="BP227" i="3"/>
  <c r="BI228" i="3"/>
  <c r="BJ228" i="3"/>
  <c r="BK228" i="3"/>
  <c r="BL228" i="3"/>
  <c r="BM228" i="3"/>
  <c r="BN228" i="3"/>
  <c r="BO228" i="3"/>
  <c r="BP228" i="3"/>
  <c r="BI229" i="3"/>
  <c r="BJ229" i="3"/>
  <c r="BK229" i="3"/>
  <c r="BL229" i="3"/>
  <c r="BM229" i="3"/>
  <c r="BN229" i="3"/>
  <c r="BO229" i="3"/>
  <c r="BP229" i="3"/>
  <c r="BI230" i="3"/>
  <c r="BJ230" i="3"/>
  <c r="BK230" i="3"/>
  <c r="BM230" i="3"/>
  <c r="BN230" i="3"/>
  <c r="BO230" i="3"/>
  <c r="BP230" i="3"/>
  <c r="BI231" i="3"/>
  <c r="BJ231" i="3"/>
  <c r="BK231" i="3"/>
  <c r="BM231" i="3"/>
  <c r="BN231" i="3"/>
  <c r="BO231" i="3"/>
  <c r="BP231" i="3"/>
  <c r="BI232" i="3"/>
  <c r="BK232" i="3"/>
  <c r="BL232" i="3"/>
  <c r="BN232" i="3"/>
  <c r="BO232" i="3"/>
  <c r="BP232" i="3"/>
  <c r="BI233" i="3"/>
  <c r="BJ233" i="3"/>
  <c r="BK233" i="3"/>
  <c r="BL233" i="3"/>
  <c r="BN233" i="3"/>
  <c r="BO233" i="3"/>
  <c r="BP233" i="3"/>
  <c r="BI234" i="3"/>
  <c r="BJ234" i="3"/>
  <c r="BK234" i="3"/>
  <c r="BL234" i="3"/>
  <c r="BM234" i="3"/>
  <c r="BN234" i="3"/>
  <c r="BO234" i="3"/>
  <c r="BP234" i="3"/>
  <c r="BI235" i="3"/>
  <c r="BK235" i="3"/>
  <c r="BL235" i="3"/>
  <c r="BM235" i="3"/>
  <c r="BN235" i="3"/>
  <c r="BO235" i="3"/>
  <c r="BP235" i="3"/>
  <c r="BI236" i="3"/>
  <c r="BJ236" i="3"/>
  <c r="BK236" i="3"/>
  <c r="BL236" i="3"/>
  <c r="BM236" i="3"/>
  <c r="BN236" i="3"/>
  <c r="BO236" i="3"/>
  <c r="BP236" i="3"/>
  <c r="BJ237" i="3"/>
  <c r="BK237" i="3"/>
  <c r="BL237" i="3"/>
  <c r="BM237" i="3"/>
  <c r="BN237" i="3"/>
  <c r="BO237" i="3"/>
  <c r="BP237" i="3"/>
  <c r="BI238" i="3"/>
  <c r="BJ238" i="3"/>
  <c r="BK238" i="3"/>
  <c r="BL238" i="3"/>
  <c r="BM238" i="3"/>
  <c r="BN238" i="3"/>
  <c r="BO238" i="3"/>
  <c r="BP238" i="3"/>
  <c r="BI239" i="3"/>
  <c r="BK239" i="3"/>
  <c r="BM239" i="3"/>
  <c r="BN239" i="3"/>
  <c r="BO239" i="3"/>
  <c r="BP239" i="3"/>
  <c r="BI240" i="3"/>
  <c r="BJ240" i="3"/>
  <c r="BL240" i="3"/>
  <c r="BM240" i="3"/>
  <c r="BN240" i="3"/>
  <c r="BO240" i="3"/>
  <c r="BP240" i="3"/>
  <c r="BI241" i="3"/>
  <c r="BJ241" i="3"/>
  <c r="BK241" i="3"/>
  <c r="BL241" i="3"/>
  <c r="BM241" i="3"/>
  <c r="BN241" i="3"/>
  <c r="BO241" i="3"/>
  <c r="BP241" i="3"/>
  <c r="BI242" i="3"/>
  <c r="BJ242" i="3"/>
  <c r="BK242" i="3"/>
  <c r="BL242" i="3"/>
  <c r="BM242" i="3"/>
  <c r="BN242" i="3"/>
  <c r="BO242" i="3"/>
  <c r="BP242" i="3"/>
  <c r="BI243" i="3"/>
  <c r="BJ243" i="3"/>
  <c r="BK243" i="3"/>
  <c r="BL243" i="3"/>
  <c r="BM243" i="3"/>
  <c r="BN243" i="3"/>
  <c r="BO243" i="3"/>
  <c r="BP243" i="3"/>
  <c r="BI244" i="3"/>
  <c r="BJ244" i="3"/>
  <c r="BK244" i="3"/>
  <c r="BL244" i="3"/>
  <c r="BM244" i="3"/>
  <c r="BN244" i="3"/>
  <c r="BO244" i="3"/>
  <c r="BP244" i="3"/>
  <c r="BI245" i="3"/>
  <c r="BJ245" i="3"/>
  <c r="BK245" i="3"/>
  <c r="BL245" i="3"/>
  <c r="BM245" i="3"/>
  <c r="BN245" i="3"/>
  <c r="BO245" i="3"/>
  <c r="BP245" i="3"/>
  <c r="BI246" i="3"/>
  <c r="BJ246" i="3"/>
  <c r="BK246" i="3"/>
  <c r="BL246" i="3"/>
  <c r="BM246" i="3"/>
  <c r="BN246" i="3"/>
  <c r="BO246" i="3"/>
  <c r="BP246" i="3"/>
  <c r="BJ247" i="3"/>
  <c r="BK247" i="3"/>
  <c r="BL247" i="3"/>
  <c r="BM247" i="3"/>
  <c r="BN247" i="3"/>
  <c r="BO247" i="3"/>
  <c r="BP247" i="3"/>
  <c r="BI248" i="3"/>
  <c r="BJ248" i="3"/>
  <c r="BL248" i="3"/>
  <c r="BM248" i="3"/>
  <c r="BN248" i="3"/>
  <c r="BO248" i="3"/>
  <c r="BP248" i="3"/>
  <c r="BI249" i="3"/>
  <c r="BK249" i="3"/>
  <c r="BL249" i="3"/>
  <c r="BM249" i="3"/>
  <c r="BN249" i="3"/>
  <c r="BO249" i="3"/>
  <c r="BP249" i="3"/>
  <c r="BI250" i="3"/>
  <c r="BJ250" i="3"/>
  <c r="BK250" i="3"/>
  <c r="BL250" i="3"/>
  <c r="BM250" i="3"/>
  <c r="BN250" i="3"/>
  <c r="BO250" i="3"/>
  <c r="BP250" i="3"/>
  <c r="BJ251" i="3"/>
  <c r="BK251" i="3"/>
  <c r="BL251" i="3"/>
  <c r="BM251" i="3"/>
  <c r="BN251" i="3"/>
  <c r="BO251" i="3"/>
  <c r="BP251" i="3"/>
  <c r="BI252" i="3"/>
  <c r="BJ252" i="3"/>
  <c r="BK252" i="3"/>
  <c r="BL252" i="3"/>
  <c r="BM252" i="3"/>
  <c r="BN252" i="3"/>
  <c r="BO252" i="3"/>
  <c r="BP252" i="3"/>
  <c r="BI253" i="3"/>
  <c r="BJ253" i="3"/>
  <c r="BK253" i="3"/>
  <c r="BL253" i="3"/>
  <c r="BM253" i="3"/>
  <c r="BN253" i="3"/>
  <c r="BO253" i="3"/>
  <c r="BP253" i="3"/>
  <c r="BI254" i="3"/>
  <c r="BJ254" i="3"/>
  <c r="BK254" i="3"/>
  <c r="BL254" i="3"/>
  <c r="BM254" i="3"/>
  <c r="BN254" i="3"/>
  <c r="BO254" i="3"/>
  <c r="BP254" i="3"/>
  <c r="BI255" i="3"/>
  <c r="BJ255" i="3"/>
  <c r="BK255" i="3"/>
  <c r="BL255" i="3"/>
  <c r="BM255" i="3"/>
  <c r="BN255" i="3"/>
  <c r="BO255" i="3"/>
  <c r="BP255" i="3"/>
  <c r="BJ256" i="3"/>
  <c r="BK256" i="3"/>
  <c r="BL256" i="3"/>
  <c r="BM256" i="3"/>
  <c r="BN256" i="3"/>
  <c r="BO256" i="3"/>
  <c r="BP256" i="3"/>
  <c r="BJ257" i="3"/>
  <c r="BK257" i="3"/>
  <c r="BL257" i="3"/>
  <c r="BM257" i="3"/>
  <c r="BN257" i="3"/>
  <c r="BO257" i="3"/>
  <c r="BP257" i="3"/>
  <c r="BK258" i="3"/>
  <c r="BL258" i="3"/>
  <c r="BM258" i="3"/>
  <c r="BN258" i="3"/>
  <c r="BO258" i="3"/>
  <c r="BP258" i="3"/>
  <c r="BI259" i="3"/>
  <c r="BJ259" i="3"/>
  <c r="BK259" i="3"/>
  <c r="BL259" i="3"/>
  <c r="BM259" i="3"/>
  <c r="BN259" i="3"/>
  <c r="BO259" i="3"/>
  <c r="BP259" i="3"/>
  <c r="BJ260" i="3"/>
  <c r="BL260" i="3"/>
  <c r="BM260" i="3"/>
  <c r="BN260" i="3"/>
  <c r="BO260" i="3"/>
  <c r="BP260" i="3"/>
  <c r="BJ261" i="3"/>
  <c r="BK261" i="3"/>
  <c r="BL261" i="3"/>
  <c r="BM261" i="3"/>
  <c r="BN261" i="3"/>
  <c r="BO261" i="3"/>
  <c r="BP261" i="3"/>
  <c r="BJ262" i="3"/>
  <c r="BK262" i="3"/>
  <c r="BL262" i="3"/>
  <c r="BM262" i="3"/>
  <c r="BN262" i="3"/>
  <c r="BO262" i="3"/>
  <c r="BP262" i="3"/>
  <c r="BJ263" i="3"/>
  <c r="BL263" i="3"/>
  <c r="BM263" i="3"/>
  <c r="BN263" i="3"/>
  <c r="BO263" i="3"/>
  <c r="BP263" i="3"/>
  <c r="BJ264" i="3"/>
  <c r="BK264" i="3"/>
  <c r="BL264" i="3"/>
  <c r="BM264" i="3"/>
  <c r="BN264" i="3"/>
  <c r="BO264" i="3"/>
  <c r="BP264" i="3"/>
  <c r="BJ265" i="3"/>
  <c r="BL265" i="3"/>
  <c r="BM265" i="3"/>
  <c r="BN265" i="3"/>
  <c r="BO265" i="3"/>
  <c r="BP265" i="3"/>
  <c r="BI266" i="3"/>
  <c r="BJ266" i="3"/>
  <c r="BK266" i="3"/>
  <c r="BL266" i="3"/>
  <c r="BM266" i="3"/>
  <c r="BN266" i="3"/>
  <c r="BO266" i="3"/>
  <c r="BP266" i="3"/>
  <c r="BJ267" i="3"/>
  <c r="BL267" i="3"/>
  <c r="BM267" i="3"/>
  <c r="BN267" i="3"/>
  <c r="BO267" i="3"/>
  <c r="BP267" i="3"/>
  <c r="BJ268" i="3"/>
  <c r="BL268" i="3"/>
  <c r="BM268" i="3"/>
  <c r="BN268" i="3"/>
  <c r="BO268" i="3"/>
  <c r="BP268" i="3"/>
  <c r="BK269" i="3"/>
  <c r="BL269" i="3"/>
  <c r="BM269" i="3"/>
  <c r="BN269" i="3"/>
  <c r="BO269" i="3"/>
  <c r="BP269" i="3"/>
  <c r="BJ270" i="3"/>
  <c r="BL270" i="3"/>
  <c r="BM270" i="3"/>
  <c r="BN270" i="3"/>
  <c r="BO270" i="3"/>
  <c r="BP270" i="3"/>
  <c r="BJ271" i="3"/>
  <c r="BK271" i="3"/>
  <c r="BL271" i="3"/>
  <c r="BM271" i="3"/>
  <c r="BN271" i="3"/>
  <c r="BO271" i="3"/>
  <c r="BP271" i="3"/>
  <c r="BJ272" i="3"/>
  <c r="BK272" i="3"/>
  <c r="BL272" i="3"/>
  <c r="BM272" i="3"/>
  <c r="BN272" i="3"/>
  <c r="BO272" i="3"/>
  <c r="BP272" i="3"/>
  <c r="BI273" i="3"/>
  <c r="BJ273" i="3"/>
  <c r="BK273" i="3"/>
  <c r="BL273" i="3"/>
  <c r="BM273" i="3"/>
  <c r="BN273" i="3"/>
  <c r="BO273" i="3"/>
  <c r="BP273" i="3"/>
  <c r="BJ274" i="3"/>
  <c r="BK274" i="3"/>
  <c r="BL274" i="3"/>
  <c r="BM274" i="3"/>
  <c r="BN274" i="3"/>
  <c r="BO274" i="3"/>
  <c r="BP274" i="3"/>
  <c r="BI275" i="3"/>
  <c r="BJ275" i="3"/>
  <c r="BK275" i="3"/>
  <c r="BL275" i="3"/>
  <c r="BN275" i="3"/>
  <c r="BO275" i="3"/>
  <c r="BP275" i="3"/>
  <c r="BI276" i="3"/>
  <c r="BJ276" i="3"/>
  <c r="BK276" i="3"/>
  <c r="BL276" i="3"/>
  <c r="BM276" i="3"/>
  <c r="BN276" i="3"/>
  <c r="BO276" i="3"/>
  <c r="BP276" i="3"/>
  <c r="BJ277" i="3"/>
  <c r="BK277" i="3"/>
  <c r="BL277" i="3"/>
  <c r="BM277" i="3"/>
  <c r="BN277" i="3"/>
  <c r="BO277" i="3"/>
  <c r="BP277" i="3"/>
  <c r="BI278" i="3"/>
  <c r="BJ278" i="3"/>
  <c r="BL278" i="3"/>
  <c r="BM278" i="3"/>
  <c r="BN278" i="3"/>
  <c r="BO278" i="3"/>
  <c r="BP278" i="3"/>
  <c r="BI279" i="3"/>
  <c r="BJ279" i="3"/>
  <c r="BK279" i="3"/>
  <c r="BL279" i="3"/>
  <c r="BM279" i="3"/>
  <c r="BN279" i="3"/>
  <c r="BO279" i="3"/>
  <c r="BP279" i="3"/>
  <c r="BI280" i="3"/>
  <c r="BJ280" i="3"/>
  <c r="BK280" i="3"/>
  <c r="BL280" i="3"/>
  <c r="BM280" i="3"/>
  <c r="BN280" i="3"/>
  <c r="BO280" i="3"/>
  <c r="BP280" i="3"/>
  <c r="BI281" i="3"/>
  <c r="BK281" i="3"/>
  <c r="BL281" i="3"/>
  <c r="BM281" i="3"/>
  <c r="BN281" i="3"/>
  <c r="BO281" i="3"/>
  <c r="BP281" i="3"/>
  <c r="BI282" i="3"/>
  <c r="BJ282" i="3"/>
  <c r="BK282" i="3"/>
  <c r="BL282" i="3"/>
  <c r="BM282" i="3"/>
  <c r="BN282" i="3"/>
  <c r="BO282" i="3"/>
  <c r="BP282" i="3"/>
  <c r="BI283" i="3"/>
  <c r="BJ283" i="3"/>
  <c r="BK283" i="3"/>
  <c r="BL283" i="3"/>
  <c r="BM283" i="3"/>
  <c r="BN283" i="3"/>
  <c r="BO283" i="3"/>
  <c r="BP283" i="3"/>
  <c r="BI284" i="3"/>
  <c r="BJ284" i="3"/>
  <c r="BK284" i="3"/>
  <c r="BL284" i="3"/>
  <c r="BM284" i="3"/>
  <c r="BN284" i="3"/>
  <c r="BO284" i="3"/>
  <c r="BP284" i="3"/>
  <c r="BI285" i="3"/>
  <c r="BJ285" i="3"/>
  <c r="BK285" i="3"/>
  <c r="BL285" i="3"/>
  <c r="BM285" i="3"/>
  <c r="BN285" i="3"/>
  <c r="BO285" i="3"/>
  <c r="BP285" i="3"/>
  <c r="BI286" i="3"/>
  <c r="BJ286" i="3"/>
  <c r="BK286" i="3"/>
  <c r="BL286" i="3"/>
  <c r="BM286" i="3"/>
  <c r="BN286" i="3"/>
  <c r="BO286" i="3"/>
  <c r="BP286" i="3"/>
  <c r="BI287" i="3"/>
  <c r="BJ287" i="3"/>
  <c r="BK287" i="3"/>
  <c r="BL287" i="3"/>
  <c r="BM287" i="3"/>
  <c r="BN287" i="3"/>
  <c r="BO287" i="3"/>
  <c r="BP287" i="3"/>
  <c r="BI288" i="3"/>
  <c r="BJ288" i="3"/>
  <c r="BK288" i="3"/>
  <c r="BL288" i="3"/>
  <c r="BM288" i="3"/>
  <c r="BN288" i="3"/>
  <c r="BO288" i="3"/>
  <c r="BP288" i="3"/>
  <c r="BI289" i="3"/>
  <c r="BJ289" i="3"/>
  <c r="BK289" i="3"/>
  <c r="BL289" i="3"/>
  <c r="BM289" i="3"/>
  <c r="BN289" i="3"/>
  <c r="BO289" i="3"/>
  <c r="BP289" i="3"/>
  <c r="BI290" i="3"/>
  <c r="BJ290" i="3"/>
  <c r="BK290" i="3"/>
  <c r="BL290" i="3"/>
  <c r="BM290" i="3"/>
  <c r="BN290" i="3"/>
  <c r="BO290" i="3"/>
  <c r="BP290" i="3"/>
  <c r="BJ291" i="3"/>
  <c r="BK291" i="3"/>
  <c r="BL291" i="3"/>
  <c r="BM291" i="3"/>
  <c r="BN291" i="3"/>
  <c r="BO291" i="3"/>
  <c r="BP291" i="3"/>
  <c r="BI292" i="3"/>
  <c r="BJ292" i="3"/>
  <c r="BK292" i="3"/>
  <c r="BL292" i="3"/>
  <c r="BM292" i="3"/>
  <c r="BN292" i="3"/>
  <c r="BO292" i="3"/>
  <c r="BP292" i="3"/>
  <c r="BI293" i="3"/>
  <c r="BJ293" i="3"/>
  <c r="BK293" i="3"/>
  <c r="BL293" i="3"/>
  <c r="BM293" i="3"/>
  <c r="BN293" i="3"/>
  <c r="BO293" i="3"/>
  <c r="BP293" i="3"/>
  <c r="BI294" i="3"/>
  <c r="BJ294" i="3"/>
  <c r="BK294" i="3"/>
  <c r="BL294" i="3"/>
  <c r="BM294" i="3"/>
  <c r="BN294" i="3"/>
  <c r="BO294" i="3"/>
  <c r="BP294" i="3"/>
  <c r="BI295" i="3"/>
  <c r="BJ295" i="3"/>
  <c r="BK295" i="3"/>
  <c r="BL295" i="3"/>
  <c r="BM295" i="3"/>
  <c r="BN295" i="3"/>
  <c r="BO295" i="3"/>
  <c r="BP295" i="3"/>
  <c r="BI296" i="3"/>
  <c r="BJ296" i="3"/>
  <c r="BK296" i="3"/>
  <c r="BL296" i="3"/>
  <c r="BM296" i="3"/>
  <c r="BN296" i="3"/>
  <c r="BO296" i="3"/>
  <c r="BP296" i="3"/>
  <c r="BI297" i="3"/>
  <c r="BJ297" i="3"/>
  <c r="BK297" i="3"/>
  <c r="BL297" i="3"/>
  <c r="BM297" i="3"/>
  <c r="BN297" i="3"/>
  <c r="BO297" i="3"/>
  <c r="BP297" i="3"/>
  <c r="BJ298" i="3"/>
  <c r="BK298" i="3"/>
  <c r="BL298" i="3"/>
  <c r="BM298" i="3"/>
  <c r="BN298" i="3"/>
  <c r="BO298" i="3"/>
  <c r="BP298" i="3"/>
  <c r="BJ299" i="3"/>
  <c r="BK299" i="3"/>
  <c r="BL299" i="3"/>
  <c r="BM299" i="3"/>
  <c r="BN299" i="3"/>
  <c r="BO299" i="3"/>
  <c r="BP299" i="3"/>
  <c r="BI300" i="3"/>
  <c r="BJ300" i="3"/>
  <c r="BK300" i="3"/>
  <c r="BL300" i="3"/>
  <c r="BM300" i="3"/>
  <c r="BN300" i="3"/>
  <c r="BO300" i="3"/>
  <c r="BP300" i="3"/>
  <c r="BI301" i="3"/>
  <c r="BJ301" i="3"/>
  <c r="BK301" i="3"/>
  <c r="BL301" i="3"/>
  <c r="BM301" i="3"/>
  <c r="BN301" i="3"/>
  <c r="BO301" i="3"/>
  <c r="BP301" i="3"/>
  <c r="BI302" i="3"/>
  <c r="BJ302" i="3"/>
  <c r="BK302" i="3"/>
  <c r="BL302" i="3"/>
  <c r="BM302" i="3"/>
  <c r="BN302" i="3"/>
  <c r="BO302" i="3"/>
  <c r="BP302" i="3"/>
  <c r="BI303" i="3"/>
  <c r="BJ303" i="3"/>
  <c r="BK303" i="3"/>
  <c r="BL303" i="3"/>
  <c r="BM303" i="3"/>
  <c r="BN303" i="3"/>
  <c r="BO303" i="3"/>
  <c r="BP303" i="3"/>
  <c r="BI304" i="3"/>
  <c r="BJ304" i="3"/>
  <c r="BK304" i="3"/>
  <c r="BL304" i="3"/>
  <c r="BM304" i="3"/>
  <c r="BN304" i="3"/>
  <c r="BO304" i="3"/>
  <c r="BP304" i="3"/>
  <c r="BK305" i="3"/>
  <c r="BL305" i="3"/>
  <c r="BM305" i="3"/>
  <c r="BN305" i="3"/>
  <c r="BO305" i="3"/>
  <c r="BP305" i="3"/>
  <c r="BI306" i="3"/>
  <c r="BJ306" i="3"/>
  <c r="BK306" i="3"/>
  <c r="BL306" i="3"/>
  <c r="BM306" i="3"/>
  <c r="BN306" i="3"/>
  <c r="BO306" i="3"/>
  <c r="BP306" i="3"/>
  <c r="BJ307" i="3"/>
  <c r="BK307" i="3"/>
  <c r="BL307" i="3"/>
  <c r="BM307" i="3"/>
  <c r="BN307" i="3"/>
  <c r="BO307" i="3"/>
  <c r="BP307" i="3"/>
  <c r="BJ308" i="3"/>
  <c r="BL308" i="3"/>
  <c r="BM308" i="3"/>
  <c r="BN308" i="3"/>
  <c r="BO308" i="3"/>
  <c r="BP308" i="3"/>
  <c r="BK309" i="3"/>
  <c r="BL309" i="3"/>
  <c r="BM309" i="3"/>
  <c r="BN309" i="3"/>
  <c r="BO309" i="3"/>
  <c r="BP309" i="3"/>
  <c r="BI310" i="3"/>
  <c r="BJ310" i="3"/>
  <c r="BK310" i="3"/>
  <c r="BL310" i="3"/>
  <c r="BM310" i="3"/>
  <c r="BN310" i="3"/>
  <c r="BO310" i="3"/>
  <c r="BP310" i="3"/>
  <c r="BI311" i="3"/>
  <c r="BJ311" i="3"/>
  <c r="BK311" i="3"/>
  <c r="BL311" i="3"/>
  <c r="BM311" i="3"/>
  <c r="BN311" i="3"/>
  <c r="BO311" i="3"/>
  <c r="BP311" i="3"/>
  <c r="BI312" i="3"/>
  <c r="BJ312" i="3"/>
  <c r="BK312" i="3"/>
  <c r="BL312" i="3"/>
  <c r="BM312" i="3"/>
  <c r="BN312" i="3"/>
  <c r="BO312" i="3"/>
  <c r="BP312" i="3"/>
  <c r="BI313" i="3"/>
  <c r="BJ313" i="3"/>
  <c r="BK313" i="3"/>
  <c r="BL313" i="3"/>
  <c r="BM313" i="3"/>
  <c r="BN313" i="3"/>
  <c r="BO313" i="3"/>
  <c r="BP313" i="3"/>
  <c r="BI314" i="3"/>
  <c r="BJ314" i="3"/>
  <c r="BK314" i="3"/>
  <c r="BL314" i="3"/>
  <c r="BN314" i="3"/>
  <c r="BO314" i="3"/>
  <c r="BP314" i="3"/>
  <c r="BI315" i="3"/>
  <c r="BJ315" i="3"/>
  <c r="BK315" i="3"/>
  <c r="BL315" i="3"/>
  <c r="BM315" i="3"/>
  <c r="BN315" i="3"/>
  <c r="BO315" i="3"/>
  <c r="BP315" i="3"/>
  <c r="BI316" i="3"/>
  <c r="BJ316" i="3"/>
  <c r="BK316" i="3"/>
  <c r="BL316" i="3"/>
  <c r="BM316" i="3"/>
  <c r="BN316" i="3"/>
  <c r="BO316" i="3"/>
  <c r="BP316" i="3"/>
  <c r="BJ317" i="3"/>
  <c r="BK317" i="3"/>
  <c r="BL317" i="3"/>
  <c r="BM317" i="3"/>
  <c r="BN317" i="3"/>
  <c r="BO317" i="3"/>
  <c r="BP317" i="3"/>
  <c r="BI318" i="3"/>
  <c r="BJ318" i="3"/>
  <c r="BK318" i="3"/>
  <c r="BL318" i="3"/>
  <c r="BM318" i="3"/>
  <c r="BN318" i="3"/>
  <c r="BO318" i="3"/>
  <c r="BP318" i="3"/>
  <c r="BJ319" i="3"/>
  <c r="BK319" i="3"/>
  <c r="BL319" i="3"/>
  <c r="BM319" i="3"/>
  <c r="BN319" i="3"/>
  <c r="BO319" i="3"/>
  <c r="BP319" i="3"/>
  <c r="BJ320" i="3"/>
  <c r="BK320" i="3"/>
  <c r="BL320" i="3"/>
  <c r="BM320" i="3"/>
  <c r="BN320" i="3"/>
  <c r="BO320" i="3"/>
  <c r="BP320" i="3"/>
  <c r="BI321" i="3"/>
  <c r="BJ321" i="3"/>
  <c r="BK321" i="3"/>
  <c r="BL321" i="3"/>
  <c r="BM321" i="3"/>
  <c r="BN321" i="3"/>
  <c r="BO321" i="3"/>
  <c r="BP321" i="3"/>
  <c r="BI322" i="3"/>
  <c r="BJ322" i="3"/>
  <c r="BK322" i="3"/>
  <c r="BM322" i="3"/>
  <c r="BN322" i="3"/>
  <c r="BO322" i="3"/>
  <c r="BP322" i="3"/>
  <c r="BI323" i="3"/>
  <c r="BJ323" i="3"/>
  <c r="BK323" i="3"/>
  <c r="BL323" i="3"/>
  <c r="BM323" i="3"/>
  <c r="BN323" i="3"/>
  <c r="BO323" i="3"/>
  <c r="BP323" i="3"/>
  <c r="BI324" i="3"/>
  <c r="BJ324" i="3"/>
  <c r="BK324" i="3"/>
  <c r="BL324" i="3"/>
  <c r="BM324" i="3"/>
  <c r="BN324" i="3"/>
  <c r="BO324" i="3"/>
  <c r="BP324" i="3"/>
  <c r="BI325" i="3"/>
  <c r="BK325" i="3"/>
  <c r="BL325" i="3"/>
  <c r="BM325" i="3"/>
  <c r="BN325" i="3"/>
  <c r="BO325" i="3"/>
  <c r="BP325" i="3"/>
  <c r="BI326" i="3"/>
  <c r="BK326" i="3"/>
  <c r="BL326" i="3"/>
  <c r="BM326" i="3"/>
  <c r="BN326" i="3"/>
  <c r="BO326" i="3"/>
  <c r="BP326" i="3"/>
  <c r="BI327" i="3"/>
  <c r="BK327" i="3"/>
  <c r="BL327" i="3"/>
  <c r="BM327" i="3"/>
  <c r="BN327" i="3"/>
  <c r="BO327" i="3"/>
  <c r="BP327" i="3"/>
  <c r="BI328" i="3"/>
  <c r="BJ328" i="3"/>
  <c r="BK328" i="3"/>
  <c r="BL328" i="3"/>
  <c r="BM328" i="3"/>
  <c r="BN328" i="3"/>
  <c r="BO328" i="3"/>
  <c r="BP328" i="3"/>
  <c r="BJ329" i="3"/>
  <c r="BK329" i="3"/>
  <c r="BL329" i="3"/>
  <c r="BM329" i="3"/>
  <c r="BN329" i="3"/>
  <c r="BO329" i="3"/>
  <c r="BP329" i="3"/>
  <c r="BJ330" i="3"/>
  <c r="BL330" i="3"/>
  <c r="BM330" i="3"/>
  <c r="BN330" i="3"/>
  <c r="BO330" i="3"/>
  <c r="BP330" i="3"/>
  <c r="BI331" i="3"/>
  <c r="BJ331" i="3"/>
  <c r="BK331" i="3"/>
  <c r="BL331" i="3"/>
  <c r="BM331" i="3"/>
  <c r="BN331" i="3"/>
  <c r="BO331" i="3"/>
  <c r="BP331" i="3"/>
  <c r="BK332" i="3"/>
  <c r="BL332" i="3"/>
  <c r="BM332" i="3"/>
  <c r="BN332" i="3"/>
  <c r="BO332" i="3"/>
  <c r="BP332" i="3"/>
  <c r="BI333" i="3"/>
  <c r="BJ333" i="3"/>
  <c r="BK333" i="3"/>
  <c r="BL333" i="3"/>
  <c r="BM333" i="3"/>
  <c r="BN333" i="3"/>
  <c r="BO333" i="3"/>
  <c r="BP333" i="3"/>
  <c r="BI334" i="3"/>
  <c r="BJ334" i="3"/>
  <c r="BK334" i="3"/>
  <c r="BL334" i="3"/>
  <c r="BM334" i="3"/>
  <c r="BN334" i="3"/>
  <c r="BO334" i="3"/>
  <c r="BP334" i="3"/>
  <c r="BK335" i="3"/>
  <c r="BL335" i="3"/>
  <c r="BM335" i="3"/>
  <c r="BN335" i="3"/>
  <c r="BO335" i="3"/>
  <c r="BP335" i="3"/>
  <c r="BK336" i="3"/>
  <c r="BL336" i="3"/>
  <c r="BM336" i="3"/>
  <c r="BN336" i="3"/>
  <c r="BO336" i="3"/>
  <c r="BP336" i="3"/>
  <c r="BI337" i="3"/>
  <c r="BJ337" i="3"/>
  <c r="BK337" i="3"/>
  <c r="BL337" i="3"/>
  <c r="BM337" i="3"/>
  <c r="BN337" i="3"/>
  <c r="BO337" i="3"/>
  <c r="BP337" i="3"/>
  <c r="BI338" i="3"/>
  <c r="BJ338" i="3"/>
  <c r="BK338" i="3"/>
  <c r="BL338" i="3"/>
  <c r="BM338" i="3"/>
  <c r="BN338" i="3"/>
  <c r="BO338" i="3"/>
  <c r="BP338" i="3"/>
  <c r="BI339" i="3"/>
  <c r="BJ339" i="3"/>
  <c r="BL339" i="3"/>
  <c r="BM339" i="3"/>
  <c r="BN339" i="3"/>
  <c r="BO339" i="3"/>
  <c r="BP339" i="3"/>
  <c r="BJ340" i="3"/>
  <c r="BK340" i="3"/>
  <c r="BL340" i="3"/>
  <c r="BM340" i="3"/>
  <c r="BN340" i="3"/>
  <c r="BO340" i="3"/>
  <c r="BP340" i="3"/>
  <c r="BI341" i="3"/>
  <c r="BK341" i="3"/>
  <c r="BL341" i="3"/>
  <c r="BM341" i="3"/>
  <c r="BN341" i="3"/>
  <c r="BO341" i="3"/>
  <c r="BP341" i="3"/>
  <c r="BI342" i="3"/>
  <c r="BK342" i="3"/>
  <c r="BL342" i="3"/>
  <c r="BM342" i="3"/>
  <c r="BN342" i="3"/>
  <c r="BO342" i="3"/>
  <c r="BP342" i="3"/>
  <c r="BK343" i="3"/>
  <c r="BL343" i="3"/>
  <c r="BM343" i="3"/>
  <c r="BN343" i="3"/>
  <c r="BO343" i="3"/>
  <c r="BP343" i="3"/>
  <c r="BI344" i="3"/>
  <c r="BJ344" i="3"/>
  <c r="BK344" i="3"/>
  <c r="BL344" i="3"/>
  <c r="BM344" i="3"/>
  <c r="BN344" i="3"/>
  <c r="BO344" i="3"/>
  <c r="BP344" i="3"/>
  <c r="BI345" i="3"/>
  <c r="BJ345" i="3"/>
  <c r="BK345" i="3"/>
  <c r="BL345" i="3"/>
  <c r="BM345" i="3"/>
  <c r="BN345" i="3"/>
  <c r="BO345" i="3"/>
  <c r="BP345" i="3"/>
  <c r="BI346" i="3"/>
  <c r="BJ346" i="3"/>
  <c r="BK346" i="3"/>
  <c r="BL346" i="3"/>
  <c r="BM346" i="3"/>
  <c r="BN346" i="3"/>
  <c r="BO346" i="3"/>
  <c r="BP346" i="3"/>
  <c r="BI347" i="3"/>
  <c r="BJ347" i="3"/>
  <c r="BK347" i="3"/>
  <c r="BL347" i="3"/>
  <c r="BM347" i="3"/>
  <c r="BN347" i="3"/>
  <c r="BO347" i="3"/>
  <c r="BP347" i="3"/>
  <c r="BI348" i="3"/>
  <c r="BK348" i="3"/>
  <c r="BL348" i="3"/>
  <c r="BM348" i="3"/>
  <c r="BN348" i="3"/>
  <c r="BO348" i="3"/>
  <c r="BP348" i="3"/>
  <c r="BI349" i="3"/>
  <c r="BK349" i="3"/>
  <c r="BL349" i="3"/>
  <c r="BM349" i="3"/>
  <c r="BN349" i="3"/>
  <c r="BO349" i="3"/>
  <c r="BP349" i="3"/>
  <c r="BI350" i="3"/>
  <c r="BJ350" i="3"/>
  <c r="BK350" i="3"/>
  <c r="BL350" i="3"/>
  <c r="BM350" i="3"/>
  <c r="BN350" i="3"/>
  <c r="BO350" i="3"/>
  <c r="BP350" i="3"/>
  <c r="BI351" i="3"/>
  <c r="BK351" i="3"/>
  <c r="BL351" i="3"/>
  <c r="BM351" i="3"/>
  <c r="BN351" i="3"/>
  <c r="BO351" i="3"/>
  <c r="BP351" i="3"/>
  <c r="BI352" i="3"/>
  <c r="BJ352" i="3"/>
  <c r="BK352" i="3"/>
  <c r="BL352" i="3"/>
  <c r="BM352" i="3"/>
  <c r="BN352" i="3"/>
  <c r="BO352" i="3"/>
  <c r="BP352" i="3"/>
  <c r="BI353" i="3"/>
  <c r="BJ353" i="3"/>
  <c r="BK353" i="3"/>
  <c r="BL353" i="3"/>
  <c r="BM353" i="3"/>
  <c r="BN353" i="3"/>
  <c r="BO353" i="3"/>
  <c r="BP353" i="3"/>
  <c r="BI354" i="3"/>
  <c r="BJ354" i="3"/>
  <c r="BK354" i="3"/>
  <c r="BL354" i="3"/>
  <c r="BM354" i="3"/>
  <c r="BN354" i="3"/>
  <c r="BO354" i="3"/>
  <c r="BP354" i="3"/>
  <c r="BK355" i="3"/>
  <c r="BL355" i="3"/>
  <c r="BM355" i="3"/>
  <c r="BN355" i="3"/>
  <c r="BO355" i="3"/>
  <c r="BP355" i="3"/>
  <c r="BI356" i="3"/>
  <c r="BK356" i="3"/>
  <c r="BL356" i="3"/>
  <c r="BM356" i="3"/>
  <c r="BN356" i="3"/>
  <c r="BO356" i="3"/>
  <c r="BP356" i="3"/>
  <c r="BI357" i="3"/>
  <c r="BJ357" i="3"/>
  <c r="BK357" i="3"/>
  <c r="BL357" i="3"/>
  <c r="BM357" i="3"/>
  <c r="BN357" i="3"/>
  <c r="BO357" i="3"/>
  <c r="BP357" i="3"/>
  <c r="BI358" i="3"/>
  <c r="BK358" i="3"/>
  <c r="BL358" i="3"/>
  <c r="BM358" i="3"/>
  <c r="BN358" i="3"/>
  <c r="BO358" i="3"/>
  <c r="BP358" i="3"/>
  <c r="BJ359" i="3"/>
  <c r="BK359" i="3"/>
  <c r="BL359" i="3"/>
  <c r="BM359" i="3"/>
  <c r="BN359" i="3"/>
  <c r="BO359" i="3"/>
  <c r="BP359" i="3"/>
  <c r="BJ360" i="3"/>
  <c r="BK360" i="3"/>
  <c r="BL360" i="3"/>
  <c r="BM360" i="3"/>
  <c r="BN360" i="3"/>
  <c r="BO360" i="3"/>
  <c r="BP360" i="3"/>
  <c r="BL361" i="3"/>
  <c r="BM361" i="3"/>
  <c r="BN361" i="3"/>
  <c r="BO361" i="3"/>
  <c r="BP361" i="3"/>
  <c r="BI362" i="3"/>
  <c r="BK362" i="3"/>
  <c r="BL362" i="3"/>
  <c r="BM362" i="3"/>
  <c r="BN362" i="3"/>
  <c r="BO362" i="3"/>
  <c r="BP362" i="3"/>
  <c r="BI363" i="3"/>
  <c r="BK363" i="3"/>
  <c r="BL363" i="3"/>
  <c r="BM363" i="3"/>
  <c r="BN363" i="3"/>
  <c r="BO363" i="3"/>
  <c r="BP363" i="3"/>
  <c r="BI364" i="3"/>
  <c r="BK364" i="3"/>
  <c r="BL364" i="3"/>
  <c r="BM364" i="3"/>
  <c r="BN364" i="3"/>
  <c r="BO364" i="3"/>
  <c r="BP364" i="3"/>
  <c r="BI365" i="3"/>
  <c r="BJ365" i="3"/>
  <c r="BK365" i="3"/>
  <c r="BL365" i="3"/>
  <c r="BM365" i="3"/>
  <c r="BN365" i="3"/>
  <c r="BO365" i="3"/>
  <c r="BP365" i="3"/>
  <c r="BI366" i="3"/>
  <c r="BJ366" i="3"/>
  <c r="BK366" i="3"/>
  <c r="BL366" i="3"/>
  <c r="BM366" i="3"/>
  <c r="BN366" i="3"/>
  <c r="BO366" i="3"/>
  <c r="BP366" i="3"/>
  <c r="BI367" i="3"/>
  <c r="BJ367" i="3"/>
  <c r="BK367" i="3"/>
  <c r="BL367" i="3"/>
  <c r="BM367" i="3"/>
  <c r="BN367" i="3"/>
  <c r="BO367" i="3"/>
  <c r="BP367" i="3"/>
  <c r="BI368" i="3"/>
  <c r="BJ368" i="3"/>
  <c r="BK368" i="3"/>
  <c r="BL368" i="3"/>
  <c r="BM368" i="3"/>
  <c r="BN368" i="3"/>
  <c r="BO368" i="3"/>
  <c r="BP368" i="3"/>
  <c r="BI369" i="3"/>
  <c r="BJ369" i="3"/>
  <c r="BK369" i="3"/>
  <c r="BL369" i="3"/>
  <c r="BM369" i="3"/>
  <c r="BN369" i="3"/>
  <c r="BO369" i="3"/>
  <c r="BP369" i="3"/>
  <c r="BI370" i="3"/>
  <c r="BJ370" i="3"/>
  <c r="BL370" i="3"/>
  <c r="BM370" i="3"/>
  <c r="BN370" i="3"/>
  <c r="BO370" i="3"/>
  <c r="BP370" i="3"/>
  <c r="BI371" i="3"/>
  <c r="BJ371" i="3"/>
  <c r="BK371" i="3"/>
  <c r="BL371" i="3"/>
  <c r="BM371" i="3"/>
  <c r="BN371" i="3"/>
  <c r="BO371" i="3"/>
  <c r="BP371" i="3"/>
  <c r="BI372" i="3"/>
  <c r="BJ372" i="3"/>
  <c r="BK372" i="3"/>
  <c r="BL372" i="3"/>
  <c r="BM372" i="3"/>
  <c r="BN372" i="3"/>
  <c r="BO372" i="3"/>
  <c r="BP372" i="3"/>
  <c r="BI373" i="3"/>
  <c r="BJ373" i="3"/>
  <c r="BK373" i="3"/>
  <c r="BL373" i="3"/>
  <c r="BM373" i="3"/>
  <c r="BN373" i="3"/>
  <c r="BO373" i="3"/>
  <c r="BP373" i="3"/>
  <c r="BI374" i="3"/>
  <c r="BJ374" i="3"/>
  <c r="BK374" i="3"/>
  <c r="BM374" i="3"/>
  <c r="BN374" i="3"/>
  <c r="BO374" i="3"/>
  <c r="BP374" i="3"/>
  <c r="BI375" i="3"/>
  <c r="BJ375" i="3"/>
  <c r="BK375" i="3"/>
  <c r="BL375" i="3"/>
  <c r="BM375" i="3"/>
  <c r="BN375" i="3"/>
  <c r="BO375" i="3"/>
  <c r="BP375" i="3"/>
  <c r="BI376" i="3"/>
  <c r="BJ376" i="3"/>
  <c r="BK376" i="3"/>
  <c r="BL376" i="3"/>
  <c r="BM376" i="3"/>
  <c r="BN376" i="3"/>
  <c r="BO376" i="3"/>
  <c r="BP376" i="3"/>
  <c r="BI377" i="3"/>
  <c r="BK377" i="3"/>
  <c r="BL377" i="3"/>
  <c r="BM377" i="3"/>
  <c r="BN377" i="3"/>
  <c r="BO377" i="3"/>
  <c r="BP377" i="3"/>
  <c r="BI378" i="3"/>
  <c r="BJ378" i="3"/>
  <c r="BL378" i="3"/>
  <c r="BM378" i="3"/>
  <c r="BN378" i="3"/>
  <c r="BO378" i="3"/>
  <c r="BP378" i="3"/>
  <c r="BI379" i="3"/>
  <c r="BJ379" i="3"/>
  <c r="BK379" i="3"/>
  <c r="BL379" i="3"/>
  <c r="BM379" i="3"/>
  <c r="BN379" i="3"/>
  <c r="BO379" i="3"/>
  <c r="BP379" i="3"/>
  <c r="BI380" i="3"/>
  <c r="BJ380" i="3"/>
  <c r="BK380" i="3"/>
  <c r="BL380" i="3"/>
  <c r="BM380" i="3"/>
  <c r="BN380" i="3"/>
  <c r="BO380" i="3"/>
  <c r="BP380" i="3"/>
  <c r="BI381" i="3"/>
  <c r="BK381" i="3"/>
  <c r="BL381" i="3"/>
  <c r="BM381" i="3"/>
  <c r="BN381" i="3"/>
  <c r="BO381" i="3"/>
  <c r="BP381" i="3"/>
  <c r="BI382" i="3"/>
  <c r="BK382" i="3"/>
  <c r="BL382" i="3"/>
  <c r="BM382" i="3"/>
  <c r="BN382" i="3"/>
  <c r="BP382" i="3"/>
  <c r="BI383" i="3"/>
  <c r="BK383" i="3"/>
  <c r="BM383" i="3"/>
  <c r="BN383" i="3"/>
  <c r="BO383" i="3"/>
  <c r="BP383" i="3"/>
  <c r="BI384" i="3"/>
  <c r="BJ384" i="3"/>
  <c r="BK384" i="3"/>
  <c r="BL384" i="3"/>
  <c r="BM384" i="3"/>
  <c r="BN384" i="3"/>
  <c r="BO384" i="3"/>
  <c r="BP384" i="3"/>
  <c r="BJ385" i="3"/>
  <c r="BK385" i="3"/>
  <c r="BL385" i="3"/>
  <c r="BM385" i="3"/>
  <c r="BN385" i="3"/>
  <c r="BO385" i="3"/>
  <c r="BP385" i="3"/>
  <c r="BI386" i="3"/>
  <c r="BK386" i="3"/>
  <c r="BL386" i="3"/>
  <c r="BM386" i="3"/>
  <c r="BN386" i="3"/>
  <c r="BO386" i="3"/>
  <c r="BP386" i="3"/>
  <c r="BI387" i="3"/>
  <c r="BJ387" i="3"/>
  <c r="BK387" i="3"/>
  <c r="BL387" i="3"/>
  <c r="BM387" i="3"/>
  <c r="BN387" i="3"/>
  <c r="BO387" i="3"/>
  <c r="BP387" i="3"/>
  <c r="BI388" i="3"/>
  <c r="BJ388" i="3"/>
  <c r="BK388" i="3"/>
  <c r="BM388" i="3"/>
  <c r="BN388" i="3"/>
  <c r="BO388" i="3"/>
  <c r="BP388" i="3"/>
  <c r="BI389" i="3"/>
  <c r="BJ389" i="3"/>
  <c r="BK389" i="3"/>
  <c r="BL389" i="3"/>
  <c r="BM389" i="3"/>
  <c r="BN389" i="3"/>
  <c r="BO389" i="3"/>
  <c r="BP389" i="3"/>
  <c r="BI390" i="3"/>
  <c r="BJ390" i="3"/>
  <c r="BK390" i="3"/>
  <c r="BL390" i="3"/>
  <c r="BM390" i="3"/>
  <c r="BN390" i="3"/>
  <c r="BO390" i="3"/>
  <c r="BP390" i="3"/>
  <c r="BI391" i="3"/>
  <c r="BJ391" i="3"/>
  <c r="BK391" i="3"/>
  <c r="BL391" i="3"/>
  <c r="BM391" i="3"/>
  <c r="BN391" i="3"/>
  <c r="BO391" i="3"/>
  <c r="BP391" i="3"/>
  <c r="BI392" i="3"/>
  <c r="BK392" i="3"/>
  <c r="BL392" i="3"/>
  <c r="BM392" i="3"/>
  <c r="BN392" i="3"/>
  <c r="BO392" i="3"/>
  <c r="BP392" i="3"/>
  <c r="BJ393" i="3"/>
  <c r="BK393" i="3"/>
  <c r="BL393" i="3"/>
  <c r="BM393" i="3"/>
  <c r="BN393" i="3"/>
  <c r="BO393" i="3"/>
  <c r="BP393" i="3"/>
  <c r="BJ394" i="3"/>
  <c r="BK394" i="3"/>
  <c r="BL394" i="3"/>
  <c r="BM394" i="3"/>
  <c r="BN394" i="3"/>
  <c r="BO394" i="3"/>
  <c r="BP394" i="3"/>
  <c r="BJ395" i="3"/>
  <c r="BK395" i="3"/>
  <c r="BL395" i="3"/>
  <c r="BM395" i="3"/>
  <c r="BN395" i="3"/>
  <c r="BO395" i="3"/>
  <c r="BP395" i="3"/>
  <c r="BJ396" i="3"/>
  <c r="BK396" i="3"/>
  <c r="BL396" i="3"/>
  <c r="BM396" i="3"/>
  <c r="BN396" i="3"/>
  <c r="BO396" i="3"/>
  <c r="BP396" i="3"/>
  <c r="BJ397" i="3"/>
  <c r="BL397" i="3"/>
  <c r="BM397" i="3"/>
  <c r="BN397" i="3"/>
  <c r="BO397" i="3"/>
  <c r="BP397" i="3"/>
  <c r="BI398" i="3"/>
  <c r="BJ398" i="3"/>
  <c r="BK398" i="3"/>
  <c r="BL398" i="3"/>
  <c r="BM398" i="3"/>
  <c r="BN398" i="3"/>
  <c r="BO398" i="3"/>
  <c r="BP398" i="3"/>
  <c r="BI399" i="3"/>
  <c r="BK399" i="3"/>
  <c r="BL399" i="3"/>
  <c r="BM399" i="3"/>
  <c r="BN399" i="3"/>
  <c r="BO399" i="3"/>
  <c r="BP399" i="3"/>
  <c r="BI400" i="3"/>
  <c r="BJ400" i="3"/>
  <c r="BK400" i="3"/>
  <c r="BL400" i="3"/>
  <c r="BM400" i="3"/>
  <c r="BN400" i="3"/>
  <c r="BO400" i="3"/>
  <c r="BP400" i="3"/>
  <c r="BI401" i="3"/>
  <c r="BJ401" i="3"/>
  <c r="BL401" i="3"/>
  <c r="BM401" i="3"/>
  <c r="BN401" i="3"/>
  <c r="BO401" i="3"/>
  <c r="BP401" i="3"/>
  <c r="BJ402" i="3"/>
  <c r="BK402" i="3"/>
  <c r="BL402" i="3"/>
  <c r="BM402" i="3"/>
  <c r="BN402" i="3"/>
  <c r="BO402" i="3"/>
  <c r="BP402" i="3"/>
  <c r="BI403" i="3"/>
  <c r="BJ403" i="3"/>
  <c r="BK403" i="3"/>
  <c r="BM403" i="3"/>
  <c r="BN403" i="3"/>
  <c r="BO403" i="3"/>
  <c r="BP403" i="3"/>
  <c r="BI404" i="3"/>
  <c r="BJ404" i="3"/>
  <c r="BK404" i="3"/>
  <c r="BL404" i="3"/>
  <c r="BM404" i="3"/>
  <c r="BN404" i="3"/>
  <c r="BO404" i="3"/>
  <c r="BP404" i="3"/>
  <c r="BM405" i="3"/>
  <c r="BN405" i="3"/>
  <c r="BO405" i="3"/>
  <c r="BP405" i="3"/>
  <c r="BI406" i="3"/>
  <c r="BJ406" i="3"/>
  <c r="BK406" i="3"/>
  <c r="BL406" i="3"/>
  <c r="BM406" i="3"/>
  <c r="BN406" i="3"/>
  <c r="BO406" i="3"/>
  <c r="BP406" i="3"/>
  <c r="BI407" i="3"/>
  <c r="BJ407" i="3"/>
  <c r="BL407" i="3"/>
  <c r="BM407" i="3"/>
  <c r="BN407" i="3"/>
  <c r="BO407" i="3"/>
  <c r="BP407" i="3"/>
  <c r="BJ408" i="3"/>
  <c r="BL408" i="3"/>
  <c r="BM408" i="3"/>
  <c r="BN408" i="3"/>
  <c r="BO408" i="3"/>
  <c r="BP408" i="3"/>
  <c r="BI409" i="3"/>
  <c r="BJ409" i="3"/>
  <c r="BK409" i="3"/>
  <c r="BL409" i="3"/>
  <c r="BM409" i="3"/>
  <c r="BN409" i="3"/>
  <c r="BO409" i="3"/>
  <c r="BP409" i="3"/>
  <c r="BI410" i="3"/>
  <c r="BJ410" i="3"/>
  <c r="BK410" i="3"/>
  <c r="BL410" i="3"/>
  <c r="BM410" i="3"/>
  <c r="BN410" i="3"/>
  <c r="BO410" i="3"/>
  <c r="BP410" i="3"/>
  <c r="BI411" i="3"/>
  <c r="BK411" i="3"/>
  <c r="BL411" i="3"/>
  <c r="BM411" i="3"/>
  <c r="BO411" i="3"/>
  <c r="BP411" i="3"/>
  <c r="BI412" i="3"/>
  <c r="BJ412" i="3"/>
  <c r="BK412" i="3"/>
  <c r="BL412" i="3"/>
  <c r="BM412" i="3"/>
  <c r="BO412" i="3"/>
  <c r="BP412" i="3"/>
  <c r="BI413" i="3"/>
  <c r="BJ413" i="3"/>
  <c r="BK413" i="3"/>
  <c r="BL413" i="3"/>
  <c r="BM413" i="3"/>
  <c r="BN413" i="3"/>
  <c r="BO413" i="3"/>
  <c r="BP413" i="3"/>
  <c r="BI414" i="3"/>
  <c r="BJ414" i="3"/>
  <c r="BK414" i="3"/>
  <c r="BL414" i="3"/>
  <c r="BM414" i="3"/>
  <c r="BN414" i="3"/>
  <c r="BO414" i="3"/>
  <c r="BP414" i="3"/>
  <c r="BI415" i="3"/>
  <c r="BL415" i="3"/>
  <c r="BN415" i="3"/>
  <c r="BO415" i="3"/>
  <c r="BP415" i="3"/>
  <c r="BJ416" i="3"/>
  <c r="BK416" i="3"/>
  <c r="BM416" i="3"/>
  <c r="BN416" i="3"/>
  <c r="BO416" i="3"/>
  <c r="BP416" i="3"/>
  <c r="BI417" i="3"/>
  <c r="BK417" i="3"/>
  <c r="BL417" i="3"/>
  <c r="BM417" i="3"/>
  <c r="BP417" i="3"/>
  <c r="BI418" i="3"/>
  <c r="BJ418" i="3"/>
  <c r="BK418" i="3"/>
  <c r="BL418" i="3"/>
  <c r="BM418" i="3"/>
  <c r="BN418" i="3"/>
  <c r="BO418" i="3"/>
  <c r="BP418" i="3"/>
  <c r="BK419" i="3"/>
  <c r="BL419" i="3"/>
  <c r="BM419" i="3"/>
  <c r="BN419" i="3"/>
  <c r="BO419" i="3"/>
  <c r="BP419" i="3"/>
  <c r="BI420" i="3"/>
  <c r="BJ420" i="3"/>
  <c r="BK420" i="3"/>
  <c r="BM420" i="3"/>
  <c r="BN420" i="3"/>
  <c r="BO420" i="3"/>
  <c r="BP420" i="3"/>
  <c r="BJ421" i="3"/>
  <c r="BK421" i="3"/>
  <c r="BL421" i="3"/>
  <c r="BM421" i="3"/>
  <c r="BN421" i="3"/>
  <c r="BO421" i="3"/>
  <c r="BP421" i="3"/>
  <c r="BJ422" i="3"/>
  <c r="BK422" i="3"/>
  <c r="BL422" i="3"/>
  <c r="BM422" i="3"/>
  <c r="BN422" i="3"/>
  <c r="BO422" i="3"/>
  <c r="BP422" i="3"/>
  <c r="BI423" i="3"/>
  <c r="BJ423" i="3"/>
  <c r="BK423" i="3"/>
  <c r="BL423" i="3"/>
  <c r="BM423" i="3"/>
  <c r="BN423" i="3"/>
  <c r="BO423" i="3"/>
  <c r="BP423" i="3"/>
  <c r="BJ424" i="3"/>
  <c r="BK424" i="3"/>
  <c r="BL424" i="3"/>
  <c r="BM424" i="3"/>
  <c r="BN424" i="3"/>
  <c r="BO424" i="3"/>
  <c r="BP424" i="3"/>
  <c r="BI425" i="3"/>
  <c r="BJ425" i="3"/>
  <c r="BK425" i="3"/>
  <c r="BL425" i="3"/>
  <c r="BM425" i="3"/>
  <c r="BN425" i="3"/>
  <c r="BO425" i="3"/>
  <c r="BP425" i="3"/>
  <c r="BI426" i="3"/>
  <c r="BJ426" i="3"/>
  <c r="BK426" i="3"/>
  <c r="BL426" i="3"/>
  <c r="BM426" i="3"/>
  <c r="BN426" i="3"/>
  <c r="BO426" i="3"/>
  <c r="BP426" i="3"/>
  <c r="BI427" i="3"/>
  <c r="BJ427" i="3"/>
  <c r="BL427" i="3"/>
  <c r="BM427" i="3"/>
  <c r="BN427" i="3"/>
  <c r="BO427" i="3"/>
  <c r="BP427" i="3"/>
  <c r="BI428" i="3"/>
  <c r="BJ428" i="3"/>
  <c r="BK428" i="3"/>
  <c r="BL428" i="3"/>
  <c r="BM428" i="3"/>
  <c r="BN428" i="3"/>
  <c r="BO428" i="3"/>
  <c r="BP428" i="3"/>
  <c r="BI429" i="3"/>
  <c r="BJ429" i="3"/>
  <c r="BK429" i="3"/>
  <c r="BL429" i="3"/>
  <c r="BM429" i="3"/>
  <c r="BN429" i="3"/>
  <c r="BO429" i="3"/>
  <c r="BP429" i="3"/>
  <c r="BI430" i="3"/>
  <c r="BJ430" i="3"/>
  <c r="BK430" i="3"/>
  <c r="BL430" i="3"/>
  <c r="BM430" i="3"/>
  <c r="BN430" i="3"/>
  <c r="BO430" i="3"/>
  <c r="BP430" i="3"/>
  <c r="BI431" i="3"/>
  <c r="BJ431" i="3"/>
  <c r="BK431" i="3"/>
  <c r="BL431" i="3"/>
  <c r="BM431" i="3"/>
  <c r="BN431" i="3"/>
  <c r="BO431" i="3"/>
  <c r="BP431" i="3"/>
  <c r="BI432" i="3"/>
  <c r="BJ432" i="3"/>
  <c r="BK432" i="3"/>
  <c r="BL432" i="3"/>
  <c r="BM432" i="3"/>
  <c r="BN432" i="3"/>
  <c r="BO432" i="3"/>
  <c r="BP432" i="3"/>
  <c r="BI433" i="3"/>
  <c r="BK433" i="3"/>
  <c r="BL433" i="3"/>
  <c r="BM433" i="3"/>
  <c r="BN433" i="3"/>
  <c r="BO433" i="3"/>
  <c r="BP433" i="3"/>
  <c r="BI434" i="3"/>
  <c r="BK434" i="3"/>
  <c r="BL434" i="3"/>
  <c r="BM434" i="3"/>
  <c r="BN434" i="3"/>
  <c r="BO434" i="3"/>
  <c r="BP434" i="3"/>
  <c r="BI435" i="3"/>
  <c r="BJ435" i="3"/>
  <c r="BK435" i="3"/>
  <c r="BL435" i="3"/>
  <c r="BM435" i="3"/>
  <c r="BN435" i="3"/>
  <c r="BO435" i="3"/>
  <c r="BP435" i="3"/>
  <c r="BI436" i="3"/>
  <c r="BK436" i="3"/>
  <c r="BL436" i="3"/>
  <c r="BM436" i="3"/>
  <c r="BN436" i="3"/>
  <c r="BO436" i="3"/>
  <c r="BP436" i="3"/>
  <c r="BI437" i="3"/>
  <c r="BJ437" i="3"/>
  <c r="BK437" i="3"/>
  <c r="BL437" i="3"/>
  <c r="BM437" i="3"/>
  <c r="BN437" i="3"/>
  <c r="BO437" i="3"/>
  <c r="BP437" i="3"/>
  <c r="BI438" i="3"/>
  <c r="BJ438" i="3"/>
  <c r="BK438" i="3"/>
  <c r="BL438" i="3"/>
  <c r="BN438" i="3"/>
  <c r="BO438" i="3"/>
  <c r="BP438" i="3"/>
  <c r="BJ439" i="3"/>
  <c r="BK439" i="3"/>
  <c r="BL439" i="3"/>
  <c r="BM439" i="3"/>
  <c r="BN439" i="3"/>
  <c r="BO439" i="3"/>
  <c r="BP439" i="3"/>
  <c r="BJ440" i="3"/>
  <c r="BK440" i="3"/>
  <c r="BL440" i="3"/>
  <c r="BM440" i="3"/>
  <c r="BN440" i="3"/>
  <c r="BO440" i="3"/>
  <c r="BP440" i="3"/>
  <c r="BI441" i="3"/>
  <c r="BK441" i="3"/>
  <c r="BL441" i="3"/>
  <c r="BM441" i="3"/>
  <c r="BN441" i="3"/>
  <c r="BO441" i="3"/>
  <c r="BP441" i="3"/>
  <c r="BJ442" i="3"/>
  <c r="BK442" i="3"/>
  <c r="BL442" i="3"/>
  <c r="BM442" i="3"/>
  <c r="BN442" i="3"/>
  <c r="BO442" i="3"/>
  <c r="BP442" i="3"/>
  <c r="BJ443" i="3"/>
  <c r="BL443" i="3"/>
  <c r="BM443" i="3"/>
  <c r="BN443" i="3"/>
  <c r="BO443" i="3"/>
  <c r="BP443" i="3"/>
  <c r="BI444" i="3"/>
  <c r="BJ444" i="3"/>
  <c r="BK444" i="3"/>
  <c r="BM444" i="3"/>
  <c r="BN444" i="3"/>
  <c r="BO444" i="3"/>
  <c r="BP444" i="3"/>
  <c r="BI445" i="3"/>
  <c r="BJ445" i="3"/>
  <c r="BK445" i="3"/>
  <c r="BL445" i="3"/>
  <c r="BN445" i="3"/>
  <c r="BO445" i="3"/>
  <c r="BP445" i="3"/>
  <c r="BJ446" i="3"/>
  <c r="BK446" i="3"/>
  <c r="BL446" i="3"/>
  <c r="BM446" i="3"/>
  <c r="BN446" i="3"/>
  <c r="BO446" i="3"/>
  <c r="BP446" i="3"/>
  <c r="BI447" i="3"/>
  <c r="BJ447" i="3"/>
  <c r="BK447" i="3"/>
  <c r="BM447" i="3"/>
  <c r="BN447" i="3"/>
  <c r="BO447" i="3"/>
  <c r="BP447" i="3"/>
  <c r="BI448" i="3"/>
  <c r="BK448" i="3"/>
  <c r="BL448" i="3"/>
  <c r="BM448" i="3"/>
  <c r="BN448" i="3"/>
  <c r="BO448" i="3"/>
  <c r="BP448" i="3"/>
  <c r="BI449" i="3"/>
  <c r="BJ449" i="3"/>
  <c r="BL449" i="3"/>
  <c r="BM449" i="3"/>
  <c r="BO449" i="3"/>
  <c r="BP449" i="3"/>
  <c r="BI450" i="3"/>
  <c r="BJ450" i="3"/>
  <c r="BK450" i="3"/>
  <c r="BL450" i="3"/>
  <c r="BM450" i="3"/>
  <c r="BN450" i="3"/>
  <c r="BO450" i="3"/>
  <c r="BP450" i="3"/>
  <c r="BI451" i="3"/>
  <c r="BJ451" i="3"/>
  <c r="BK451" i="3"/>
  <c r="BL451" i="3"/>
  <c r="BM451" i="3"/>
  <c r="BN451" i="3"/>
  <c r="BO451" i="3"/>
  <c r="BP451" i="3"/>
  <c r="BI452" i="3"/>
  <c r="BJ452" i="3"/>
  <c r="BL452" i="3"/>
  <c r="BM452" i="3"/>
  <c r="BN452" i="3"/>
  <c r="BO452" i="3"/>
  <c r="BP452" i="3"/>
  <c r="BI453" i="3"/>
  <c r="BJ453" i="3"/>
  <c r="BK453" i="3"/>
  <c r="BL453" i="3"/>
  <c r="BM453" i="3"/>
  <c r="BN453" i="3"/>
  <c r="BO453" i="3"/>
  <c r="BP453" i="3"/>
  <c r="BI454" i="3"/>
  <c r="BK454" i="3"/>
  <c r="BL454" i="3"/>
  <c r="BM454" i="3"/>
  <c r="BN454" i="3"/>
  <c r="BO454" i="3"/>
  <c r="BP454" i="3"/>
  <c r="BI455" i="3"/>
  <c r="BK455" i="3"/>
  <c r="BL455" i="3"/>
  <c r="BM455" i="3"/>
  <c r="BN455" i="3"/>
  <c r="BO455" i="3"/>
  <c r="BP455" i="3"/>
  <c r="BJ456" i="3"/>
  <c r="BK456" i="3"/>
  <c r="BL456" i="3"/>
  <c r="BM456" i="3"/>
  <c r="BN456" i="3"/>
  <c r="BO456" i="3"/>
  <c r="BP456" i="3"/>
  <c r="BI457" i="3"/>
  <c r="BJ457" i="3"/>
  <c r="BK457" i="3"/>
  <c r="BL457" i="3"/>
  <c r="BM457" i="3"/>
  <c r="BN457" i="3"/>
  <c r="BO457" i="3"/>
  <c r="BP457" i="3"/>
  <c r="BI458" i="3"/>
  <c r="BL458" i="3"/>
  <c r="BM458" i="3"/>
  <c r="BN458" i="3"/>
  <c r="BO458" i="3"/>
  <c r="BP458" i="3"/>
  <c r="BI459" i="3"/>
  <c r="BJ459" i="3"/>
  <c r="BK459" i="3"/>
  <c r="BL459" i="3"/>
  <c r="BM459" i="3"/>
  <c r="BN459" i="3"/>
  <c r="BO459" i="3"/>
  <c r="BP459" i="3"/>
  <c r="BI460" i="3"/>
  <c r="BJ460" i="3"/>
  <c r="BK460" i="3"/>
  <c r="BL460" i="3"/>
  <c r="BM460" i="3"/>
  <c r="BN460" i="3"/>
  <c r="BO460" i="3"/>
  <c r="BP460" i="3"/>
  <c r="BI461" i="3"/>
  <c r="BJ461" i="3"/>
  <c r="BK461" i="3"/>
  <c r="BL461" i="3"/>
  <c r="BM461" i="3"/>
  <c r="BN461" i="3"/>
  <c r="BO461" i="3"/>
  <c r="BP461" i="3"/>
  <c r="BI462" i="3"/>
  <c r="BJ462" i="3"/>
  <c r="BL462" i="3"/>
  <c r="BM462" i="3"/>
  <c r="BN462" i="3"/>
  <c r="BO462" i="3"/>
  <c r="BP462" i="3"/>
  <c r="BK463" i="3"/>
  <c r="BL463" i="3"/>
  <c r="BM463" i="3"/>
  <c r="BN463" i="3"/>
  <c r="BO463" i="3"/>
  <c r="BP463" i="3"/>
  <c r="BJ464" i="3"/>
  <c r="BK464" i="3"/>
  <c r="BL464" i="3"/>
  <c r="BM464" i="3"/>
  <c r="BN464" i="3"/>
  <c r="BO464" i="3"/>
  <c r="BP464" i="3"/>
  <c r="BJ465" i="3"/>
  <c r="BK465" i="3"/>
  <c r="BL465" i="3"/>
  <c r="BM465" i="3"/>
  <c r="BN465" i="3"/>
  <c r="BO465" i="3"/>
  <c r="BP465" i="3"/>
  <c r="BJ466" i="3"/>
  <c r="BL466" i="3"/>
  <c r="BM466" i="3"/>
  <c r="BN466" i="3"/>
  <c r="BO466" i="3"/>
  <c r="BP466" i="3"/>
  <c r="BJ467" i="3"/>
  <c r="BK467" i="3"/>
  <c r="BL467" i="3"/>
  <c r="BM467" i="3"/>
  <c r="BN467" i="3"/>
  <c r="BO467" i="3"/>
  <c r="BP467" i="3"/>
  <c r="BI468" i="3"/>
  <c r="BJ468" i="3"/>
  <c r="BL468" i="3"/>
  <c r="BM468" i="3"/>
  <c r="BN468" i="3"/>
  <c r="BO468" i="3"/>
  <c r="BP468" i="3"/>
  <c r="BI469" i="3"/>
  <c r="BJ469" i="3"/>
  <c r="BK469" i="3"/>
  <c r="BL469" i="3"/>
  <c r="BM469" i="3"/>
  <c r="BN469" i="3"/>
  <c r="BO469" i="3"/>
  <c r="BP469" i="3"/>
  <c r="BI470" i="3"/>
  <c r="BJ470" i="3"/>
  <c r="BK470" i="3"/>
  <c r="BL470" i="3"/>
  <c r="BM470" i="3"/>
  <c r="BN470" i="3"/>
  <c r="BO470" i="3"/>
  <c r="BP470" i="3"/>
  <c r="BI471" i="3"/>
  <c r="BJ471" i="3"/>
  <c r="BK471" i="3"/>
  <c r="BL471" i="3"/>
  <c r="BM471" i="3"/>
  <c r="BN471" i="3"/>
  <c r="BO471" i="3"/>
  <c r="BP471" i="3"/>
  <c r="BI472" i="3"/>
  <c r="BL472" i="3"/>
  <c r="BM472" i="3"/>
  <c r="BN472" i="3"/>
  <c r="BO472" i="3"/>
  <c r="BP472" i="3"/>
  <c r="BI473" i="3"/>
  <c r="BL473" i="3"/>
  <c r="BM473" i="3"/>
  <c r="BN473" i="3"/>
  <c r="BO473" i="3"/>
  <c r="BP473" i="3"/>
  <c r="BI474" i="3"/>
  <c r="BJ474" i="3"/>
  <c r="BK474" i="3"/>
  <c r="BL474" i="3"/>
  <c r="BM474" i="3"/>
  <c r="BN474" i="3"/>
  <c r="BO474" i="3"/>
  <c r="BP474" i="3"/>
  <c r="BI475" i="3"/>
  <c r="BL475" i="3"/>
  <c r="BM475" i="3"/>
  <c r="BN475" i="3"/>
  <c r="BO475" i="3"/>
  <c r="BP475" i="3"/>
  <c r="BI476" i="3"/>
  <c r="BJ476" i="3"/>
  <c r="BK476" i="3"/>
  <c r="BM476" i="3"/>
  <c r="BN476" i="3"/>
  <c r="BO476" i="3"/>
  <c r="BP476" i="3"/>
  <c r="BI477" i="3"/>
  <c r="BJ477" i="3"/>
  <c r="BK477" i="3"/>
  <c r="BL477" i="3"/>
  <c r="BM477" i="3"/>
  <c r="BN477" i="3"/>
  <c r="BO477" i="3"/>
  <c r="BP477" i="3"/>
  <c r="BL478" i="3"/>
  <c r="BM478" i="3"/>
  <c r="BN478" i="3"/>
  <c r="BO478" i="3"/>
  <c r="BP478" i="3"/>
  <c r="BI479" i="3"/>
  <c r="BJ479" i="3"/>
  <c r="BK479" i="3"/>
  <c r="BL479" i="3"/>
  <c r="BM479" i="3"/>
  <c r="BO479" i="3"/>
  <c r="BP479" i="3"/>
  <c r="BK480" i="3"/>
  <c r="BL480" i="3"/>
  <c r="BM480" i="3"/>
  <c r="BN480" i="3"/>
  <c r="BO480" i="3"/>
  <c r="BP480" i="3"/>
  <c r="BI481" i="3"/>
  <c r="BJ481" i="3"/>
  <c r="BK481" i="3"/>
  <c r="BL481" i="3"/>
  <c r="BM481" i="3"/>
  <c r="BN481" i="3"/>
  <c r="BO481" i="3"/>
  <c r="BP481" i="3"/>
  <c r="BI482" i="3"/>
  <c r="BJ482" i="3"/>
  <c r="BK482" i="3"/>
  <c r="BL482" i="3"/>
  <c r="BM482" i="3"/>
  <c r="BN482" i="3"/>
  <c r="BO482" i="3"/>
  <c r="BP482" i="3"/>
  <c r="BK483" i="3"/>
  <c r="BL483" i="3"/>
  <c r="BM483" i="3"/>
  <c r="BN483" i="3"/>
  <c r="BO483" i="3"/>
  <c r="BP483" i="3"/>
  <c r="BI484" i="3"/>
  <c r="BJ484" i="3"/>
  <c r="BK484" i="3"/>
  <c r="BM484" i="3"/>
  <c r="BN484" i="3"/>
  <c r="BO484" i="3"/>
  <c r="BP484" i="3"/>
  <c r="BI485" i="3"/>
  <c r="BJ485" i="3"/>
  <c r="BK485" i="3"/>
  <c r="BL485" i="3"/>
  <c r="BM485" i="3"/>
  <c r="BN485" i="3"/>
  <c r="BO485" i="3"/>
  <c r="BP485" i="3"/>
  <c r="BI486" i="3"/>
  <c r="BK486" i="3"/>
  <c r="BL486" i="3"/>
  <c r="BM486" i="3"/>
  <c r="BN486" i="3"/>
  <c r="BO486" i="3"/>
  <c r="BP486" i="3"/>
  <c r="BI487" i="3"/>
  <c r="BJ487" i="3"/>
  <c r="BK487" i="3"/>
  <c r="BM487" i="3"/>
  <c r="BN487" i="3"/>
  <c r="BO487" i="3"/>
  <c r="BP487" i="3"/>
  <c r="BI488" i="3"/>
  <c r="BL488" i="3"/>
  <c r="BM488" i="3"/>
  <c r="BN488" i="3"/>
  <c r="BO488" i="3"/>
  <c r="BP488" i="3"/>
  <c r="BI489" i="3"/>
  <c r="BJ489" i="3"/>
  <c r="BK489" i="3"/>
  <c r="BL489" i="3"/>
  <c r="BM489" i="3"/>
  <c r="BN489" i="3"/>
  <c r="BO489" i="3"/>
  <c r="BP489" i="3"/>
  <c r="BK490" i="3"/>
  <c r="BL490" i="3"/>
  <c r="BM490" i="3"/>
  <c r="BN490" i="3"/>
  <c r="BO490" i="3"/>
  <c r="BP490" i="3"/>
  <c r="BI491" i="3"/>
  <c r="BJ491" i="3"/>
  <c r="BK491" i="3"/>
  <c r="BM491" i="3"/>
  <c r="BN491" i="3"/>
  <c r="BO491" i="3"/>
  <c r="BP491" i="3"/>
  <c r="BI492" i="3"/>
  <c r="BJ492" i="3"/>
  <c r="BK492" i="3"/>
  <c r="BL492" i="3"/>
  <c r="BM492" i="3"/>
  <c r="BO492" i="3"/>
  <c r="BP492" i="3"/>
  <c r="BI493" i="3"/>
  <c r="BL493" i="3"/>
  <c r="BM493" i="3"/>
  <c r="BN493" i="3"/>
  <c r="BO493" i="3"/>
  <c r="BP493" i="3"/>
  <c r="BK494" i="3"/>
  <c r="BL494" i="3"/>
  <c r="BM494" i="3"/>
  <c r="BN494" i="3"/>
  <c r="BO494" i="3"/>
  <c r="BP494" i="3"/>
  <c r="BJ495" i="3"/>
  <c r="BK495" i="3"/>
  <c r="BL495" i="3"/>
  <c r="BM495" i="3"/>
  <c r="BN495" i="3"/>
  <c r="BO495" i="3"/>
  <c r="BP495" i="3"/>
  <c r="BI496" i="3"/>
  <c r="BJ496" i="3"/>
  <c r="BK496" i="3"/>
  <c r="BL496" i="3"/>
  <c r="BM496" i="3"/>
  <c r="BN496" i="3"/>
  <c r="BO496" i="3"/>
  <c r="BP496" i="3"/>
  <c r="BI497" i="3"/>
  <c r="BJ497" i="3"/>
  <c r="BK497" i="3"/>
  <c r="BL497" i="3"/>
  <c r="BN497" i="3"/>
  <c r="BO497" i="3"/>
  <c r="BP497" i="3"/>
  <c r="BI498" i="3"/>
  <c r="BJ498" i="3"/>
  <c r="BL498" i="3"/>
  <c r="BM498" i="3"/>
  <c r="BN498" i="3"/>
  <c r="BO498" i="3"/>
  <c r="BP498" i="3"/>
  <c r="BI499" i="3"/>
  <c r="BJ499" i="3"/>
  <c r="BK499" i="3"/>
  <c r="BL499" i="3"/>
  <c r="BM499" i="3"/>
  <c r="BN499" i="3"/>
  <c r="BO499" i="3"/>
  <c r="BP499" i="3"/>
  <c r="BI500" i="3"/>
  <c r="BK500" i="3"/>
  <c r="BL500" i="3"/>
  <c r="BM500" i="3"/>
  <c r="BN500" i="3"/>
  <c r="BO500" i="3"/>
  <c r="BP500" i="3"/>
  <c r="BJ501" i="3"/>
  <c r="BK501" i="3"/>
  <c r="BL501" i="3"/>
  <c r="BM501" i="3"/>
  <c r="BN501" i="3"/>
  <c r="BO501" i="3"/>
  <c r="BP501" i="3"/>
  <c r="BI502" i="3"/>
  <c r="BJ502" i="3"/>
  <c r="BK502" i="3"/>
  <c r="BL502" i="3"/>
  <c r="BM502" i="3"/>
  <c r="BN502" i="3"/>
  <c r="BO502" i="3"/>
  <c r="BP502" i="3"/>
  <c r="BI503" i="3"/>
  <c r="BJ503" i="3"/>
  <c r="BK503" i="3"/>
  <c r="BL503" i="3"/>
  <c r="BM503" i="3"/>
  <c r="BN503" i="3"/>
  <c r="BO503" i="3"/>
  <c r="BP503" i="3"/>
  <c r="BI504" i="3"/>
  <c r="BJ504" i="3"/>
  <c r="BK504" i="3"/>
  <c r="BL504" i="3"/>
  <c r="BM504" i="3"/>
  <c r="BN504" i="3"/>
  <c r="BO504" i="3"/>
  <c r="BP504" i="3"/>
  <c r="BI505" i="3"/>
  <c r="BJ505" i="3"/>
  <c r="BK505" i="3"/>
  <c r="BL505" i="3"/>
  <c r="BM505" i="3"/>
  <c r="BN505" i="3"/>
  <c r="BO505" i="3"/>
  <c r="BP505" i="3"/>
  <c r="BJ506" i="3"/>
  <c r="BK506" i="3"/>
  <c r="BL506" i="3"/>
  <c r="BM506" i="3"/>
  <c r="BN506" i="3"/>
  <c r="BO506" i="3"/>
  <c r="BP506" i="3"/>
  <c r="BI507" i="3"/>
  <c r="BK507" i="3"/>
  <c r="BL507" i="3"/>
  <c r="BM507" i="3"/>
  <c r="BN507" i="3"/>
  <c r="BO507" i="3"/>
  <c r="BP507" i="3"/>
  <c r="BK508" i="3"/>
  <c r="BL508" i="3"/>
  <c r="BM508" i="3"/>
  <c r="BN508" i="3"/>
  <c r="BO508" i="3"/>
  <c r="BP508" i="3"/>
  <c r="BK509" i="3"/>
  <c r="BL509" i="3"/>
  <c r="BM509" i="3"/>
  <c r="BN509" i="3"/>
  <c r="BO509" i="3"/>
  <c r="BP509" i="3"/>
  <c r="BI510" i="3"/>
  <c r="BJ510" i="3"/>
  <c r="BK510" i="3"/>
  <c r="BL510" i="3"/>
  <c r="BM510" i="3"/>
  <c r="BN510" i="3"/>
  <c r="BO510" i="3"/>
  <c r="BP510" i="3"/>
  <c r="BJ511" i="3"/>
  <c r="BK511" i="3"/>
  <c r="BL511" i="3"/>
  <c r="BN511" i="3"/>
  <c r="BO511" i="3"/>
  <c r="BP511" i="3"/>
  <c r="BI512" i="3"/>
  <c r="BK512" i="3"/>
  <c r="BL512" i="3"/>
  <c r="BN512" i="3"/>
  <c r="BO512" i="3"/>
  <c r="BP512" i="3"/>
  <c r="BI513" i="3"/>
  <c r="BJ513" i="3"/>
  <c r="BK513" i="3"/>
  <c r="BL513" i="3"/>
  <c r="BM513" i="3"/>
  <c r="BN513" i="3"/>
  <c r="BO513" i="3"/>
  <c r="BP513" i="3"/>
  <c r="BI514" i="3"/>
  <c r="BJ514" i="3"/>
  <c r="BK514" i="3"/>
  <c r="BN514" i="3"/>
  <c r="BO514" i="3"/>
  <c r="BP514" i="3"/>
  <c r="BI515" i="3"/>
  <c r="BK515" i="3"/>
  <c r="BL515" i="3"/>
  <c r="BM515" i="3"/>
  <c r="BN515" i="3"/>
  <c r="BO515" i="3"/>
  <c r="BP515" i="3"/>
  <c r="BI516" i="3"/>
  <c r="BM516" i="3"/>
  <c r="BO516" i="3"/>
  <c r="BP516" i="3"/>
  <c r="BI517" i="3"/>
  <c r="BJ517" i="3"/>
  <c r="BK517" i="3"/>
  <c r="BL517" i="3"/>
  <c r="BM517" i="3"/>
  <c r="BN517" i="3"/>
  <c r="BO517" i="3"/>
  <c r="BP517" i="3"/>
  <c r="BI518" i="3"/>
  <c r="BJ518" i="3"/>
  <c r="BK518" i="3"/>
  <c r="BL518" i="3"/>
  <c r="BM518" i="3"/>
  <c r="BN518" i="3"/>
  <c r="BO518" i="3"/>
  <c r="BP518" i="3"/>
  <c r="BI519" i="3"/>
  <c r="BJ519" i="3"/>
  <c r="BK519" i="3"/>
  <c r="BL519" i="3"/>
  <c r="BM519" i="3"/>
  <c r="BN519" i="3"/>
  <c r="BO519" i="3"/>
  <c r="BP519" i="3"/>
  <c r="BJ520" i="3"/>
  <c r="BK520" i="3"/>
  <c r="BM520" i="3"/>
  <c r="BN520" i="3"/>
  <c r="BO520" i="3"/>
  <c r="BP520" i="3"/>
  <c r="BI521" i="3"/>
  <c r="BJ521" i="3"/>
  <c r="BK521" i="3"/>
  <c r="BL521" i="3"/>
  <c r="BM521" i="3"/>
  <c r="BN521" i="3"/>
  <c r="BO521" i="3"/>
  <c r="BP521" i="3"/>
  <c r="BI522" i="3"/>
  <c r="BJ522" i="3"/>
  <c r="BK522" i="3"/>
  <c r="BL522" i="3"/>
  <c r="BM522" i="3"/>
  <c r="BN522" i="3"/>
  <c r="BO522" i="3"/>
  <c r="BP522" i="3"/>
  <c r="BI523" i="3"/>
  <c r="BJ523" i="3"/>
  <c r="BK523" i="3"/>
  <c r="BL523" i="3"/>
  <c r="BM523" i="3"/>
  <c r="BN523" i="3"/>
  <c r="BO523" i="3"/>
  <c r="BP523" i="3"/>
  <c r="BI524" i="3"/>
  <c r="BJ524" i="3"/>
  <c r="BK524" i="3"/>
  <c r="BM524" i="3"/>
  <c r="BN524" i="3"/>
  <c r="BO524" i="3"/>
  <c r="BP524" i="3"/>
  <c r="BI525" i="3"/>
  <c r="BJ525" i="3"/>
  <c r="BK525" i="3"/>
  <c r="BL525" i="3"/>
  <c r="BM525" i="3"/>
  <c r="BN525" i="3"/>
  <c r="BO525" i="3"/>
  <c r="BP525" i="3"/>
  <c r="BI526" i="3"/>
  <c r="BJ526" i="3"/>
  <c r="BK526" i="3"/>
  <c r="BL526" i="3"/>
  <c r="BM526" i="3"/>
  <c r="BN526" i="3"/>
  <c r="BO526" i="3"/>
  <c r="BP526" i="3"/>
  <c r="BI527" i="3"/>
  <c r="BJ527" i="3"/>
  <c r="BK527" i="3"/>
  <c r="BL527" i="3"/>
  <c r="BM527" i="3"/>
  <c r="BN527" i="3"/>
  <c r="BO527" i="3"/>
  <c r="BP527" i="3"/>
  <c r="BI528" i="3"/>
  <c r="BJ528" i="3"/>
  <c r="BK528" i="3"/>
  <c r="BL528" i="3"/>
  <c r="BM528" i="3"/>
  <c r="BN528" i="3"/>
  <c r="BO528" i="3"/>
  <c r="BP528" i="3"/>
  <c r="BI529" i="3"/>
  <c r="BJ529" i="3"/>
  <c r="BK529" i="3"/>
  <c r="BL529" i="3"/>
  <c r="BN529" i="3"/>
  <c r="BO529" i="3"/>
  <c r="BP529" i="3"/>
  <c r="BI530" i="3"/>
  <c r="BK530" i="3"/>
  <c r="BL530" i="3"/>
  <c r="BM530" i="3"/>
  <c r="BN530" i="3"/>
  <c r="BO530" i="3"/>
  <c r="BP530" i="3"/>
  <c r="BI531" i="3"/>
  <c r="BJ531" i="3"/>
  <c r="BK531" i="3"/>
  <c r="BL531" i="3"/>
  <c r="BM531" i="3"/>
  <c r="BN531" i="3"/>
  <c r="BO531" i="3"/>
  <c r="BP531" i="3"/>
  <c r="BI532" i="3"/>
  <c r="BJ532" i="3"/>
  <c r="BK532" i="3"/>
  <c r="BL532" i="3"/>
  <c r="BM532" i="3"/>
  <c r="BN532" i="3"/>
  <c r="BO532" i="3"/>
  <c r="BP532" i="3"/>
  <c r="BI533" i="3"/>
  <c r="BJ533" i="3"/>
  <c r="BK533" i="3"/>
  <c r="BL533" i="3"/>
  <c r="BM533" i="3"/>
  <c r="BN533" i="3"/>
  <c r="BO533" i="3"/>
  <c r="BP533" i="3"/>
  <c r="BI534" i="3"/>
  <c r="BJ534" i="3"/>
  <c r="BK534" i="3"/>
  <c r="BL534" i="3"/>
  <c r="BM534" i="3"/>
  <c r="BN534" i="3"/>
  <c r="BO534" i="3"/>
  <c r="BP534" i="3"/>
  <c r="BI535" i="3"/>
  <c r="BK535" i="3"/>
  <c r="BM535" i="3"/>
  <c r="BN535" i="3"/>
  <c r="BO535" i="3"/>
  <c r="BP535" i="3"/>
  <c r="BI536" i="3"/>
  <c r="BK536" i="3"/>
  <c r="BL536" i="3"/>
  <c r="BM536" i="3"/>
  <c r="BN536" i="3"/>
  <c r="BO536" i="3"/>
  <c r="BP536" i="3"/>
  <c r="BI537" i="3"/>
  <c r="BJ537" i="3"/>
  <c r="BK537" i="3"/>
  <c r="BL537" i="3"/>
  <c r="BM537" i="3"/>
  <c r="BN537" i="3"/>
  <c r="BO537" i="3"/>
  <c r="BP537" i="3"/>
  <c r="BI538" i="3"/>
  <c r="BJ538" i="3"/>
  <c r="BK538" i="3"/>
  <c r="BL538" i="3"/>
  <c r="BM538" i="3"/>
  <c r="BN538" i="3"/>
  <c r="BO538" i="3"/>
  <c r="BP538" i="3"/>
  <c r="BI539" i="3"/>
  <c r="BJ539" i="3"/>
  <c r="BK539" i="3"/>
  <c r="BL539" i="3"/>
  <c r="BM539" i="3"/>
  <c r="BN539" i="3"/>
  <c r="BO539" i="3"/>
  <c r="BP539" i="3"/>
  <c r="BI540" i="3"/>
  <c r="BJ540" i="3"/>
  <c r="BK540" i="3"/>
  <c r="BL540" i="3"/>
  <c r="BM540" i="3"/>
  <c r="BN540" i="3"/>
  <c r="BO540" i="3"/>
  <c r="BP540" i="3"/>
  <c r="BJ541" i="3"/>
  <c r="BK541" i="3"/>
  <c r="BL541" i="3"/>
  <c r="BM541" i="3"/>
  <c r="BP541" i="3"/>
  <c r="BI542" i="3"/>
  <c r="BJ542" i="3"/>
  <c r="BK542" i="3"/>
  <c r="BL542" i="3"/>
  <c r="BM542" i="3"/>
  <c r="BN542" i="3"/>
  <c r="BO542" i="3"/>
  <c r="BP542" i="3"/>
  <c r="BJ543" i="3"/>
  <c r="BK543" i="3"/>
  <c r="BL543" i="3"/>
  <c r="BM543" i="3"/>
  <c r="BN543" i="3"/>
  <c r="BO543" i="3"/>
  <c r="BP543" i="3"/>
  <c r="BI544" i="3"/>
  <c r="BJ544" i="3"/>
  <c r="BK544" i="3"/>
  <c r="BL544" i="3"/>
  <c r="BM544" i="3"/>
  <c r="BN544" i="3"/>
  <c r="BO544" i="3"/>
  <c r="BP544" i="3"/>
  <c r="BJ545" i="3"/>
  <c r="BK545" i="3"/>
  <c r="BL545" i="3"/>
  <c r="BM545" i="3"/>
  <c r="BN545" i="3"/>
  <c r="BO545" i="3"/>
  <c r="BP545" i="3"/>
  <c r="BJ546" i="3"/>
  <c r="BK546" i="3"/>
  <c r="BL546" i="3"/>
  <c r="BM546" i="3"/>
  <c r="BN546" i="3"/>
  <c r="BO546" i="3"/>
  <c r="BP546" i="3"/>
  <c r="BI547" i="3"/>
  <c r="BJ547" i="3"/>
  <c r="BK547" i="3"/>
  <c r="BM547" i="3"/>
  <c r="BN547" i="3"/>
  <c r="BO547" i="3"/>
  <c r="BP547" i="3"/>
  <c r="BJ548" i="3"/>
  <c r="BK548" i="3"/>
  <c r="BL548" i="3"/>
  <c r="BM548" i="3"/>
  <c r="BN548" i="3"/>
  <c r="BO548" i="3"/>
  <c r="BP548" i="3"/>
  <c r="BI549" i="3"/>
  <c r="BJ549" i="3"/>
  <c r="BK549" i="3"/>
  <c r="BL549" i="3"/>
  <c r="BM549" i="3"/>
  <c r="BN549" i="3"/>
  <c r="BO549" i="3"/>
  <c r="BP549" i="3"/>
  <c r="BI550" i="3"/>
  <c r="BJ550" i="3"/>
  <c r="BK550" i="3"/>
  <c r="BM550" i="3"/>
  <c r="BN550" i="3"/>
  <c r="BO550" i="3"/>
  <c r="BP550" i="3"/>
  <c r="BI551" i="3"/>
  <c r="BJ551" i="3"/>
  <c r="BK551" i="3"/>
  <c r="BL551" i="3"/>
  <c r="BM551" i="3"/>
  <c r="BN551" i="3"/>
  <c r="BO551" i="3"/>
  <c r="BP551" i="3"/>
  <c r="BI552" i="3"/>
  <c r="BJ552" i="3"/>
  <c r="BK552" i="3"/>
  <c r="BL552" i="3"/>
  <c r="BM552" i="3"/>
  <c r="BN552" i="3"/>
  <c r="BO552" i="3"/>
  <c r="BP552" i="3"/>
  <c r="BI553" i="3"/>
  <c r="BJ553" i="3"/>
  <c r="BL553" i="3"/>
  <c r="BM553" i="3"/>
  <c r="BN553" i="3"/>
  <c r="BO553" i="3"/>
  <c r="BP553" i="3"/>
  <c r="BI554" i="3"/>
  <c r="BJ554" i="3"/>
  <c r="BK554" i="3"/>
  <c r="BL554" i="3"/>
  <c r="BM554" i="3"/>
  <c r="BN554" i="3"/>
  <c r="BO554" i="3"/>
  <c r="BP554" i="3"/>
  <c r="BI555" i="3"/>
  <c r="BJ555" i="3"/>
  <c r="BK555" i="3"/>
  <c r="BL555" i="3"/>
  <c r="BM555" i="3"/>
  <c r="BN555" i="3"/>
  <c r="BO555" i="3"/>
  <c r="BP555" i="3"/>
  <c r="BJ556" i="3"/>
  <c r="BK556" i="3"/>
  <c r="BL556" i="3"/>
  <c r="BM556" i="3"/>
  <c r="BO556" i="3"/>
  <c r="BP556" i="3"/>
  <c r="BI557" i="3"/>
  <c r="BK557" i="3"/>
  <c r="BL557" i="3"/>
  <c r="BM557" i="3"/>
  <c r="BN557" i="3"/>
  <c r="BO557" i="3"/>
  <c r="BP557" i="3"/>
  <c r="BK558" i="3"/>
  <c r="BL558" i="3"/>
  <c r="BM558" i="3"/>
  <c r="BN558" i="3"/>
  <c r="BO558" i="3"/>
  <c r="BP558" i="3"/>
  <c r="BI559" i="3"/>
  <c r="BJ559" i="3"/>
  <c r="BK559" i="3"/>
  <c r="BL559" i="3"/>
  <c r="BM559" i="3"/>
  <c r="BN559" i="3"/>
  <c r="BO559" i="3"/>
  <c r="BP559" i="3"/>
  <c r="BI560" i="3"/>
  <c r="BJ560" i="3"/>
  <c r="BK560" i="3"/>
  <c r="BL560" i="3"/>
  <c r="BM560" i="3"/>
  <c r="BN560" i="3"/>
  <c r="BO560" i="3"/>
  <c r="BP560" i="3"/>
  <c r="BI561" i="3"/>
  <c r="BJ561" i="3"/>
  <c r="BK561" i="3"/>
  <c r="BL561" i="3"/>
  <c r="BM561" i="3"/>
  <c r="BN561" i="3"/>
  <c r="BO561" i="3"/>
  <c r="BP561" i="3"/>
  <c r="BI562" i="3"/>
  <c r="BJ562" i="3"/>
  <c r="BK562" i="3"/>
  <c r="BL562" i="3"/>
  <c r="BM562" i="3"/>
  <c r="BN562" i="3"/>
  <c r="BO562" i="3"/>
  <c r="BP562" i="3"/>
  <c r="BI563" i="3"/>
  <c r="BJ563" i="3"/>
  <c r="BK563" i="3"/>
  <c r="BL563" i="3"/>
  <c r="BM563" i="3"/>
  <c r="BN563" i="3"/>
  <c r="BO563" i="3"/>
  <c r="BP563" i="3"/>
  <c r="BI564" i="3"/>
  <c r="BK564" i="3"/>
  <c r="BL564" i="3"/>
  <c r="BM564" i="3"/>
  <c r="BN564" i="3"/>
  <c r="BO564" i="3"/>
  <c r="BP564" i="3"/>
  <c r="BI565" i="3"/>
  <c r="BJ565" i="3"/>
  <c r="BK565" i="3"/>
  <c r="BL565" i="3"/>
  <c r="BM565" i="3"/>
  <c r="BN565" i="3"/>
  <c r="BO565" i="3"/>
  <c r="BP565" i="3"/>
  <c r="BI566" i="3"/>
  <c r="BJ566" i="3"/>
  <c r="BK566" i="3"/>
  <c r="BL566" i="3"/>
  <c r="BM566" i="3"/>
  <c r="BN566" i="3"/>
  <c r="BO566" i="3"/>
  <c r="BP566" i="3"/>
  <c r="BI567" i="3"/>
  <c r="BL567" i="3"/>
  <c r="BM567" i="3"/>
  <c r="BN567" i="3"/>
  <c r="BO567" i="3"/>
  <c r="BP567" i="3"/>
  <c r="BI568" i="3"/>
  <c r="BJ568" i="3"/>
  <c r="BK568" i="3"/>
  <c r="BL568" i="3"/>
  <c r="BM568" i="3"/>
  <c r="BN568" i="3"/>
  <c r="BO568" i="3"/>
  <c r="BP568" i="3"/>
  <c r="BJ569" i="3"/>
  <c r="BK569" i="3"/>
  <c r="BL569" i="3"/>
  <c r="BM569" i="3"/>
  <c r="BN569" i="3"/>
  <c r="BO569" i="3"/>
  <c r="BP569" i="3"/>
  <c r="BJ570" i="3"/>
  <c r="BK570" i="3"/>
  <c r="BL570" i="3"/>
  <c r="BN570" i="3"/>
  <c r="BO570" i="3"/>
  <c r="BP570" i="3"/>
  <c r="BJ571" i="3"/>
  <c r="BK571" i="3"/>
  <c r="BL571" i="3"/>
  <c r="BM571" i="3"/>
  <c r="BN571" i="3"/>
  <c r="BO571" i="3"/>
  <c r="BP571" i="3"/>
  <c r="BJ572" i="3"/>
  <c r="BK572" i="3"/>
  <c r="BL572" i="3"/>
  <c r="BM572" i="3"/>
  <c r="BN572" i="3"/>
  <c r="BO572" i="3"/>
  <c r="BP572" i="3"/>
  <c r="BJ573" i="3"/>
  <c r="BK573" i="3"/>
  <c r="BL573" i="3"/>
  <c r="BM573" i="3"/>
  <c r="BN573" i="3"/>
  <c r="BO573" i="3"/>
  <c r="BP573" i="3"/>
  <c r="BJ574" i="3"/>
  <c r="BK574" i="3"/>
  <c r="BL574" i="3"/>
  <c r="BN574" i="3"/>
  <c r="BO574" i="3"/>
  <c r="BP574" i="3"/>
  <c r="BJ575" i="3"/>
  <c r="BK575" i="3"/>
  <c r="BL575" i="3"/>
  <c r="BM575" i="3"/>
  <c r="BN575" i="3"/>
  <c r="BO575" i="3"/>
  <c r="BP575" i="3"/>
  <c r="BJ576" i="3"/>
  <c r="BK576" i="3"/>
  <c r="BL576" i="3"/>
  <c r="BM576" i="3"/>
  <c r="BN576" i="3"/>
  <c r="BO576" i="3"/>
  <c r="BP576" i="3"/>
  <c r="BJ577" i="3"/>
  <c r="BK577" i="3"/>
  <c r="BL577" i="3"/>
  <c r="BM577" i="3"/>
  <c r="BN577" i="3"/>
  <c r="BO577" i="3"/>
  <c r="BP577" i="3"/>
  <c r="BJ578" i="3"/>
  <c r="BK578" i="3"/>
  <c r="BL578" i="3"/>
  <c r="BM578" i="3"/>
  <c r="BN578" i="3"/>
  <c r="BO578" i="3"/>
  <c r="BP578" i="3"/>
  <c r="BJ579" i="3"/>
  <c r="BK579" i="3"/>
  <c r="BL579" i="3"/>
  <c r="BM579" i="3"/>
  <c r="BN579" i="3"/>
  <c r="BO579" i="3"/>
  <c r="BP579" i="3"/>
  <c r="BJ580" i="3"/>
  <c r="BK580" i="3"/>
  <c r="BL580" i="3"/>
  <c r="BN580" i="3"/>
  <c r="BO580" i="3"/>
  <c r="BP580" i="3"/>
  <c r="BJ581" i="3"/>
  <c r="BK581" i="3"/>
  <c r="BL581" i="3"/>
  <c r="BM581" i="3"/>
  <c r="BN581" i="3"/>
  <c r="BO581" i="3"/>
  <c r="BP581" i="3"/>
  <c r="BI582" i="3"/>
  <c r="BK582" i="3"/>
  <c r="BM582" i="3"/>
  <c r="BN582" i="3"/>
  <c r="BO582" i="3"/>
  <c r="BP582" i="3"/>
  <c r="BI583" i="3"/>
  <c r="BJ583" i="3"/>
  <c r="BK583" i="3"/>
  <c r="BL583" i="3"/>
  <c r="BM583" i="3"/>
  <c r="BN583" i="3"/>
  <c r="BO583" i="3"/>
  <c r="BP583" i="3"/>
  <c r="BI584" i="3"/>
  <c r="BK584" i="3"/>
  <c r="BL584" i="3"/>
  <c r="BM584" i="3"/>
  <c r="BN584" i="3"/>
  <c r="BO584" i="3"/>
  <c r="BP584" i="3"/>
  <c r="BI585" i="3"/>
  <c r="BK585" i="3"/>
  <c r="BL585" i="3"/>
  <c r="BM585" i="3"/>
  <c r="BN585" i="3"/>
  <c r="BO585" i="3"/>
  <c r="BP585" i="3"/>
  <c r="BI586" i="3"/>
  <c r="BK586" i="3"/>
  <c r="BL586" i="3"/>
  <c r="BM586" i="3"/>
  <c r="BN586" i="3"/>
  <c r="BO586" i="3"/>
  <c r="BP586" i="3"/>
  <c r="BI587" i="3"/>
  <c r="BJ587" i="3"/>
  <c r="BK587" i="3"/>
  <c r="BM587" i="3"/>
  <c r="BN587" i="3"/>
  <c r="BO587" i="3"/>
  <c r="BP587" i="3"/>
  <c r="BI588" i="3"/>
  <c r="BJ588" i="3"/>
  <c r="BK588" i="3"/>
  <c r="BL588" i="3"/>
  <c r="BM588" i="3"/>
  <c r="BN588" i="3"/>
  <c r="BO588" i="3"/>
  <c r="BP588" i="3"/>
  <c r="BI589" i="3"/>
  <c r="BJ589" i="3"/>
  <c r="BL589" i="3"/>
  <c r="BM589" i="3"/>
  <c r="BN589" i="3"/>
  <c r="BO589" i="3"/>
  <c r="BP589" i="3"/>
  <c r="BI590" i="3"/>
  <c r="BJ590" i="3"/>
  <c r="BK590" i="3"/>
  <c r="BL590" i="3"/>
  <c r="BM590" i="3"/>
  <c r="BN590" i="3"/>
  <c r="BO590" i="3"/>
  <c r="BP590" i="3"/>
  <c r="BI591" i="3"/>
  <c r="BJ591" i="3"/>
  <c r="BK591" i="3"/>
  <c r="BL591" i="3"/>
  <c r="BM591" i="3"/>
  <c r="BN591" i="3"/>
  <c r="BO591" i="3"/>
  <c r="BP591" i="3"/>
  <c r="BJ592" i="3"/>
  <c r="BK592" i="3"/>
  <c r="BL592" i="3"/>
  <c r="BM592" i="3"/>
  <c r="BN592" i="3"/>
  <c r="BO592" i="3"/>
  <c r="BP592" i="3"/>
  <c r="BJ593" i="3"/>
  <c r="BK593" i="3"/>
  <c r="BL593" i="3"/>
  <c r="BM593" i="3"/>
  <c r="BN593" i="3"/>
  <c r="BO593" i="3"/>
  <c r="BP593" i="3"/>
  <c r="BN594" i="3"/>
  <c r="BO594" i="3"/>
  <c r="BP594" i="3"/>
  <c r="BK595" i="3"/>
  <c r="BL595" i="3"/>
  <c r="BM595" i="3"/>
  <c r="BN595" i="3"/>
  <c r="BO595" i="3"/>
  <c r="BP595" i="3"/>
  <c r="BK596" i="3"/>
  <c r="BL596" i="3"/>
  <c r="BM596" i="3"/>
  <c r="BN596" i="3"/>
  <c r="BO596" i="3"/>
  <c r="BP596" i="3"/>
  <c r="BK597" i="3"/>
  <c r="BL597" i="3"/>
  <c r="BM597" i="3"/>
  <c r="BN597" i="3"/>
  <c r="BO597" i="3"/>
  <c r="BP597" i="3"/>
  <c r="BJ598" i="3"/>
  <c r="BK598" i="3"/>
  <c r="BM598" i="3"/>
  <c r="BN598" i="3"/>
  <c r="BO598" i="3"/>
  <c r="BP598" i="3"/>
  <c r="BJ599" i="3"/>
  <c r="BL599" i="3"/>
  <c r="BM599" i="3"/>
  <c r="BN599" i="3"/>
  <c r="BO599" i="3"/>
  <c r="BP599" i="3"/>
  <c r="BJ600" i="3"/>
  <c r="BL600" i="3"/>
  <c r="BM600" i="3"/>
  <c r="BN600" i="3"/>
  <c r="BO600" i="3"/>
  <c r="BP600" i="3"/>
  <c r="BI601" i="3"/>
  <c r="BJ601" i="3"/>
  <c r="BK601" i="3"/>
  <c r="BL601" i="3"/>
  <c r="BM601" i="3"/>
  <c r="BN601" i="3"/>
  <c r="BO601" i="3"/>
  <c r="BP601" i="3"/>
  <c r="BJ602" i="3"/>
  <c r="BK602" i="3"/>
  <c r="BL602" i="3"/>
  <c r="BM602" i="3"/>
  <c r="BN602" i="3"/>
  <c r="BO602" i="3"/>
  <c r="BP602" i="3"/>
  <c r="BI603" i="3"/>
  <c r="BJ603" i="3"/>
  <c r="BK603" i="3"/>
  <c r="BL603" i="3"/>
  <c r="BM603" i="3"/>
  <c r="BN603" i="3"/>
  <c r="BO603" i="3"/>
  <c r="BP603" i="3"/>
  <c r="BI604" i="3"/>
  <c r="BJ604" i="3"/>
  <c r="BK604" i="3"/>
  <c r="BL604" i="3"/>
  <c r="BM604" i="3"/>
  <c r="BN604" i="3"/>
  <c r="BO604" i="3"/>
  <c r="BP604" i="3"/>
  <c r="BI605" i="3"/>
  <c r="BJ605" i="3"/>
  <c r="BK605" i="3"/>
  <c r="BL605" i="3"/>
  <c r="BM605" i="3"/>
  <c r="BN605" i="3"/>
  <c r="BO605" i="3"/>
  <c r="BP605" i="3"/>
  <c r="BJ606" i="3"/>
  <c r="BK606" i="3"/>
  <c r="BL606" i="3"/>
  <c r="BM606" i="3"/>
  <c r="BN606" i="3"/>
  <c r="BO606" i="3"/>
  <c r="BP606" i="3"/>
  <c r="BI607" i="3"/>
  <c r="BJ607" i="3"/>
  <c r="BK607" i="3"/>
  <c r="BL607" i="3"/>
  <c r="BM607" i="3"/>
  <c r="BN607" i="3"/>
  <c r="BO607" i="3"/>
  <c r="BP607" i="3"/>
  <c r="BK608" i="3"/>
  <c r="BL608" i="3"/>
  <c r="BM608" i="3"/>
  <c r="BN608" i="3"/>
  <c r="BO608" i="3"/>
  <c r="BP608" i="3"/>
  <c r="BI609" i="3"/>
  <c r="BJ609" i="3"/>
  <c r="BK609" i="3"/>
  <c r="BL609" i="3"/>
  <c r="BM609" i="3"/>
  <c r="BN609" i="3"/>
  <c r="BO609" i="3"/>
  <c r="BP609" i="3"/>
  <c r="BI610" i="3"/>
  <c r="BJ610" i="3"/>
  <c r="BK610" i="3"/>
  <c r="BL610" i="3"/>
  <c r="BM610" i="3"/>
  <c r="BN610" i="3"/>
  <c r="BO610" i="3"/>
  <c r="BP610" i="3"/>
  <c r="BJ611" i="3"/>
  <c r="BK611" i="3"/>
  <c r="BL611" i="3"/>
  <c r="BN611" i="3"/>
  <c r="BO611" i="3"/>
  <c r="BP611" i="3"/>
  <c r="BI612" i="3"/>
  <c r="BJ612" i="3"/>
  <c r="BK612" i="3"/>
  <c r="BL612" i="3"/>
  <c r="BM612" i="3"/>
  <c r="BN612" i="3"/>
  <c r="BO612" i="3"/>
  <c r="BP612" i="3"/>
  <c r="BJ613" i="3"/>
  <c r="BK613" i="3"/>
  <c r="BL613" i="3"/>
  <c r="BM613" i="3"/>
  <c r="BN613" i="3"/>
  <c r="BO613" i="3"/>
  <c r="BP613" i="3"/>
  <c r="BI614" i="3"/>
  <c r="BJ614" i="3"/>
  <c r="BK614" i="3"/>
  <c r="BL614" i="3"/>
  <c r="BM614" i="3"/>
  <c r="BN614" i="3"/>
  <c r="BO614" i="3"/>
  <c r="BP614" i="3"/>
  <c r="BI615" i="3"/>
  <c r="BJ615" i="3"/>
  <c r="BK615" i="3"/>
  <c r="BL615" i="3"/>
  <c r="BM615" i="3"/>
  <c r="BN615" i="3"/>
  <c r="BO615" i="3"/>
  <c r="BP615" i="3"/>
  <c r="BI616" i="3"/>
  <c r="BJ616" i="3"/>
  <c r="BL616" i="3"/>
  <c r="BM616" i="3"/>
  <c r="BN616" i="3"/>
  <c r="BO616" i="3"/>
  <c r="BP616" i="3"/>
  <c r="BI617" i="3"/>
  <c r="BJ617" i="3"/>
  <c r="BK617" i="3"/>
  <c r="BL617" i="3"/>
  <c r="BM617" i="3"/>
  <c r="BN617" i="3"/>
  <c r="BO617" i="3"/>
  <c r="BP617" i="3"/>
  <c r="BI618" i="3"/>
  <c r="BJ618" i="3"/>
  <c r="BK618" i="3"/>
  <c r="BL618" i="3"/>
  <c r="BM618" i="3"/>
  <c r="BN618" i="3"/>
  <c r="BO618" i="3"/>
  <c r="BP618" i="3"/>
  <c r="BK619" i="3"/>
  <c r="BL619" i="3"/>
  <c r="BM619" i="3"/>
  <c r="BN619" i="3"/>
  <c r="BO619" i="3"/>
  <c r="BP619" i="3"/>
  <c r="BI620" i="3"/>
  <c r="BK620" i="3"/>
  <c r="BL620" i="3"/>
  <c r="BM620" i="3"/>
  <c r="BN620" i="3"/>
  <c r="BO620" i="3"/>
  <c r="BP620" i="3"/>
  <c r="BI621" i="3"/>
  <c r="BK621" i="3"/>
  <c r="BL621" i="3"/>
  <c r="BM621" i="3"/>
  <c r="BN621" i="3"/>
  <c r="BO621" i="3"/>
  <c r="BP621" i="3"/>
  <c r="BI622" i="3"/>
  <c r="BK622" i="3"/>
  <c r="BL622" i="3"/>
  <c r="BM622" i="3"/>
  <c r="BN622" i="3"/>
  <c r="BO622" i="3"/>
  <c r="BP622" i="3"/>
  <c r="BI623" i="3"/>
  <c r="BK623" i="3"/>
  <c r="BL623" i="3"/>
  <c r="BM623" i="3"/>
  <c r="BN623" i="3"/>
  <c r="BO623" i="3"/>
  <c r="BP623" i="3"/>
  <c r="BI624" i="3"/>
  <c r="BK624" i="3"/>
  <c r="BL624" i="3"/>
  <c r="BN624" i="3"/>
  <c r="BO624" i="3"/>
  <c r="BP624" i="3"/>
  <c r="BI625" i="3"/>
  <c r="BJ625" i="3"/>
  <c r="BK625" i="3"/>
  <c r="BL625" i="3"/>
  <c r="BM625" i="3"/>
  <c r="BN625" i="3"/>
  <c r="BO625" i="3"/>
  <c r="BP625" i="3"/>
  <c r="BI626" i="3"/>
  <c r="BJ626" i="3"/>
  <c r="BK626" i="3"/>
  <c r="BL626" i="3"/>
  <c r="BM626" i="3"/>
  <c r="BN626" i="3"/>
  <c r="BO626" i="3"/>
  <c r="BP626" i="3"/>
  <c r="BI627" i="3"/>
  <c r="BJ627" i="3"/>
  <c r="BK627" i="3"/>
  <c r="BL627" i="3"/>
  <c r="BM627" i="3"/>
  <c r="BN627" i="3"/>
  <c r="BO627" i="3"/>
  <c r="BP627" i="3"/>
  <c r="BI628" i="3"/>
  <c r="BJ628" i="3"/>
  <c r="BK628" i="3"/>
  <c r="BL628" i="3"/>
  <c r="BM628" i="3"/>
  <c r="BN628" i="3"/>
  <c r="BO628" i="3"/>
  <c r="BP628" i="3"/>
  <c r="BI629" i="3"/>
  <c r="BJ629" i="3"/>
  <c r="BK629" i="3"/>
  <c r="BL629" i="3"/>
  <c r="BM629" i="3"/>
  <c r="BN629" i="3"/>
  <c r="BO629" i="3"/>
  <c r="BP629" i="3"/>
  <c r="BI630" i="3"/>
  <c r="BJ630" i="3"/>
  <c r="BK630" i="3"/>
  <c r="BL630" i="3"/>
  <c r="BM630" i="3"/>
  <c r="BN630" i="3"/>
  <c r="BO630" i="3"/>
  <c r="BP630" i="3"/>
  <c r="BI631" i="3"/>
  <c r="BJ631" i="3"/>
  <c r="BK631" i="3"/>
  <c r="BL631" i="3"/>
  <c r="BM631" i="3"/>
  <c r="BN631" i="3"/>
  <c r="BO631" i="3"/>
  <c r="BP631" i="3"/>
  <c r="BI632" i="3"/>
  <c r="BK632" i="3"/>
  <c r="BL632" i="3"/>
  <c r="BM632" i="3"/>
  <c r="BN632" i="3"/>
  <c r="BO632" i="3"/>
  <c r="BP632" i="3"/>
  <c r="BI633" i="3"/>
  <c r="BJ633" i="3"/>
  <c r="BK633" i="3"/>
  <c r="BL633" i="3"/>
  <c r="BM633" i="3"/>
  <c r="BN633" i="3"/>
  <c r="BO633" i="3"/>
  <c r="BP633" i="3"/>
  <c r="BI634" i="3"/>
  <c r="BJ634" i="3"/>
  <c r="BL634" i="3"/>
  <c r="BM634" i="3"/>
  <c r="BN634" i="3"/>
  <c r="BO634" i="3"/>
  <c r="BP634" i="3"/>
  <c r="BI635" i="3"/>
  <c r="BJ635" i="3"/>
  <c r="BL635" i="3"/>
  <c r="BM635" i="3"/>
  <c r="BN635" i="3"/>
  <c r="BO635" i="3"/>
  <c r="BP635" i="3"/>
  <c r="BK636" i="3"/>
  <c r="BL636" i="3"/>
  <c r="BM636" i="3"/>
  <c r="BN636" i="3"/>
  <c r="BO636" i="3"/>
  <c r="BP636" i="3"/>
  <c r="BK637" i="3"/>
  <c r="BL637" i="3"/>
  <c r="BM637" i="3"/>
  <c r="BN637" i="3"/>
  <c r="BO637" i="3"/>
  <c r="BP637" i="3"/>
  <c r="BI638" i="3"/>
  <c r="BJ638" i="3"/>
  <c r="BK638" i="3"/>
  <c r="BL638" i="3"/>
  <c r="BM638" i="3"/>
  <c r="BN638" i="3"/>
  <c r="BO638" i="3"/>
  <c r="BP638" i="3"/>
  <c r="BI639" i="3"/>
  <c r="BK639" i="3"/>
  <c r="BL639" i="3"/>
  <c r="BM639" i="3"/>
  <c r="BN639" i="3"/>
  <c r="BO639" i="3"/>
  <c r="BP639" i="3"/>
  <c r="BJ640" i="3"/>
  <c r="BK640" i="3"/>
  <c r="BL640" i="3"/>
  <c r="BM640" i="3"/>
  <c r="BN640" i="3"/>
  <c r="BO640" i="3"/>
  <c r="BP640" i="3"/>
  <c r="BJ641" i="3"/>
  <c r="BK641" i="3"/>
  <c r="BL641" i="3"/>
  <c r="BM641" i="3"/>
  <c r="BN641" i="3"/>
  <c r="BO641" i="3"/>
  <c r="BP641" i="3"/>
  <c r="BJ642" i="3"/>
  <c r="BK642" i="3"/>
  <c r="BL642" i="3"/>
  <c r="BM642" i="3"/>
  <c r="BN642" i="3"/>
  <c r="BO642" i="3"/>
  <c r="BP642" i="3"/>
  <c r="BJ643" i="3"/>
  <c r="BK643" i="3"/>
  <c r="BL643" i="3"/>
  <c r="BM643" i="3"/>
  <c r="BN643" i="3"/>
  <c r="BO643" i="3"/>
  <c r="BP643" i="3"/>
  <c r="BJ644" i="3"/>
  <c r="BK644" i="3"/>
  <c r="BL644" i="3"/>
  <c r="BM644" i="3"/>
  <c r="BN644" i="3"/>
  <c r="BO644" i="3"/>
  <c r="BP644" i="3"/>
  <c r="BJ645" i="3"/>
  <c r="BL645" i="3"/>
  <c r="BM645" i="3"/>
  <c r="BN645" i="3"/>
  <c r="BO645" i="3"/>
  <c r="BP645" i="3"/>
  <c r="BI646" i="3"/>
  <c r="BJ646" i="3"/>
  <c r="BK646" i="3"/>
  <c r="BL646" i="3"/>
  <c r="BM646" i="3"/>
  <c r="BO646" i="3"/>
  <c r="BP646" i="3"/>
  <c r="BJ647" i="3"/>
  <c r="BK647" i="3"/>
  <c r="BL647" i="3"/>
  <c r="BM647" i="3"/>
  <c r="BN647" i="3"/>
  <c r="BO647" i="3"/>
  <c r="BP647" i="3"/>
  <c r="BI648" i="3"/>
  <c r="BJ648" i="3"/>
  <c r="BK648" i="3"/>
  <c r="BM648" i="3"/>
  <c r="BN648" i="3"/>
  <c r="BO648" i="3"/>
  <c r="BP648" i="3"/>
  <c r="BK649" i="3"/>
  <c r="BL649" i="3"/>
  <c r="BM649" i="3"/>
  <c r="BN649" i="3"/>
  <c r="BO649" i="3"/>
  <c r="BP649" i="3"/>
  <c r="BI650" i="3"/>
  <c r="BK650" i="3"/>
  <c r="BL650" i="3"/>
  <c r="BM650" i="3"/>
  <c r="BN650" i="3"/>
  <c r="BO650" i="3"/>
  <c r="BP650" i="3"/>
  <c r="BI651" i="3"/>
  <c r="BJ651" i="3"/>
  <c r="BK651" i="3"/>
  <c r="BL651" i="3"/>
  <c r="BM651" i="3"/>
  <c r="BN651" i="3"/>
  <c r="BO651" i="3"/>
  <c r="BP651" i="3"/>
  <c r="BK652" i="3"/>
  <c r="BL652" i="3"/>
  <c r="BM652" i="3"/>
  <c r="BN652" i="3"/>
  <c r="BO652" i="3"/>
  <c r="BP652" i="3"/>
  <c r="BI653" i="3"/>
  <c r="BJ653" i="3"/>
  <c r="BM653" i="3"/>
  <c r="BN653" i="3"/>
  <c r="BO653" i="3"/>
  <c r="BP653" i="3"/>
  <c r="BI654" i="3"/>
  <c r="BJ654" i="3"/>
  <c r="BK654" i="3"/>
  <c r="BL654" i="3"/>
  <c r="BM654" i="3"/>
  <c r="BN654" i="3"/>
  <c r="BO654" i="3"/>
  <c r="BP654" i="3"/>
  <c r="BJ655" i="3"/>
  <c r="BK655" i="3"/>
  <c r="BL655" i="3"/>
  <c r="BM655" i="3"/>
  <c r="BN655" i="3"/>
  <c r="BO655" i="3"/>
  <c r="BP655" i="3"/>
  <c r="BK656" i="3"/>
  <c r="BL656" i="3"/>
  <c r="BM656" i="3"/>
  <c r="BN656" i="3"/>
  <c r="BO656" i="3"/>
  <c r="BP656" i="3"/>
  <c r="BI657" i="3"/>
  <c r="BJ657" i="3"/>
  <c r="BK657" i="3"/>
  <c r="BL657" i="3"/>
  <c r="BM657" i="3"/>
  <c r="BN657" i="3"/>
  <c r="BO657" i="3"/>
  <c r="BP657" i="3"/>
  <c r="BI658" i="3"/>
  <c r="BJ658" i="3"/>
  <c r="BK658" i="3"/>
  <c r="BL658" i="3"/>
  <c r="BM658" i="3"/>
  <c r="BN658" i="3"/>
  <c r="BO658" i="3"/>
  <c r="BP658" i="3"/>
  <c r="BJ659" i="3"/>
  <c r="BK659" i="3"/>
  <c r="BL659" i="3"/>
  <c r="BM659" i="3"/>
  <c r="BN659" i="3"/>
  <c r="BO659" i="3"/>
  <c r="BL660" i="3"/>
  <c r="BM660" i="3"/>
  <c r="BN660" i="3"/>
  <c r="BO660" i="3"/>
  <c r="BP660" i="3"/>
  <c r="BJ661" i="3"/>
  <c r="BK661" i="3"/>
  <c r="BL661" i="3"/>
  <c r="BO661" i="3"/>
  <c r="BP661" i="3"/>
  <c r="BI662" i="3"/>
  <c r="BK662" i="3"/>
  <c r="BM662" i="3"/>
  <c r="BN662" i="3"/>
  <c r="BO662" i="3"/>
  <c r="BP662" i="3"/>
  <c r="BJ663" i="3"/>
  <c r="BK663" i="3"/>
  <c r="BL663" i="3"/>
  <c r="BM663" i="3"/>
  <c r="BN663" i="3"/>
  <c r="BO663" i="3"/>
  <c r="BP663" i="3"/>
  <c r="BI664" i="3"/>
  <c r="BJ664" i="3"/>
  <c r="BK664" i="3"/>
  <c r="BL664" i="3"/>
  <c r="BM664" i="3"/>
  <c r="BN664" i="3"/>
  <c r="BO664" i="3"/>
  <c r="BP664" i="3"/>
  <c r="BI665" i="3"/>
  <c r="BJ665" i="3"/>
  <c r="BL665" i="3"/>
  <c r="BM665" i="3"/>
  <c r="BN665" i="3"/>
  <c r="BO665" i="3"/>
  <c r="BP665" i="3"/>
  <c r="BI666" i="3"/>
  <c r="BJ666" i="3"/>
  <c r="BL666" i="3"/>
  <c r="BM666" i="3"/>
  <c r="BN666" i="3"/>
  <c r="BO666" i="3"/>
  <c r="BP666" i="3"/>
  <c r="BM667" i="3"/>
  <c r="BN667" i="3"/>
  <c r="BO667" i="3"/>
  <c r="BP667" i="3"/>
  <c r="BJ668" i="3"/>
  <c r="BL668" i="3"/>
  <c r="BM668" i="3"/>
  <c r="BN668" i="3"/>
  <c r="BO668" i="3"/>
  <c r="BP668" i="3"/>
  <c r="BI669" i="3"/>
  <c r="BJ669" i="3"/>
  <c r="BK669" i="3"/>
  <c r="BN669" i="3"/>
  <c r="BO669" i="3"/>
  <c r="BP669" i="3"/>
  <c r="BJ670" i="3"/>
  <c r="BL670" i="3"/>
  <c r="BM670" i="3"/>
  <c r="BN670" i="3"/>
  <c r="BO670" i="3"/>
  <c r="BP670" i="3"/>
  <c r="BJ671" i="3"/>
  <c r="BK671" i="3"/>
  <c r="BL671" i="3"/>
  <c r="BM671" i="3"/>
  <c r="BN671" i="3"/>
  <c r="BO671" i="3"/>
  <c r="BP671" i="3"/>
  <c r="BI672" i="3"/>
  <c r="BJ672" i="3"/>
  <c r="BK672" i="3"/>
  <c r="BM672" i="3"/>
  <c r="BN672" i="3"/>
  <c r="BO672" i="3"/>
  <c r="BP672" i="3"/>
  <c r="BI673" i="3"/>
  <c r="BL673" i="3"/>
  <c r="BM673" i="3"/>
  <c r="BN673" i="3"/>
  <c r="BO673" i="3"/>
  <c r="BP673" i="3"/>
  <c r="BJ674" i="3"/>
  <c r="BK674" i="3"/>
  <c r="BL674" i="3"/>
  <c r="BM674" i="3"/>
  <c r="BN674" i="3"/>
  <c r="BO674" i="3"/>
  <c r="BP674" i="3"/>
  <c r="BK675" i="3"/>
  <c r="BL675" i="3"/>
  <c r="BM675" i="3"/>
  <c r="BN675" i="3"/>
  <c r="BO675" i="3"/>
  <c r="BP675" i="3"/>
  <c r="BK676" i="3"/>
  <c r="BL676" i="3"/>
  <c r="BM676" i="3"/>
  <c r="BN676" i="3"/>
  <c r="BO676" i="3"/>
  <c r="BP676" i="3"/>
  <c r="BI677" i="3"/>
  <c r="BJ677" i="3"/>
  <c r="BK677" i="3"/>
  <c r="BL677" i="3"/>
  <c r="BM677" i="3"/>
  <c r="BN677" i="3"/>
  <c r="BP677" i="3"/>
  <c r="BI678" i="3"/>
  <c r="BJ678" i="3"/>
  <c r="BK678" i="3"/>
  <c r="BL678" i="3"/>
  <c r="BM678" i="3"/>
  <c r="BN678" i="3"/>
  <c r="BO678" i="3"/>
  <c r="BP678" i="3"/>
  <c r="BI679" i="3"/>
  <c r="BJ679" i="3"/>
  <c r="BK679" i="3"/>
  <c r="BL679" i="3"/>
  <c r="BM679" i="3"/>
  <c r="BN679" i="3"/>
  <c r="BP679" i="3"/>
  <c r="BJ680" i="3"/>
  <c r="BK680" i="3"/>
  <c r="BM680" i="3"/>
  <c r="BN680" i="3"/>
  <c r="BO680" i="3"/>
  <c r="BP680" i="3"/>
  <c r="BI681" i="3"/>
  <c r="BJ681" i="3"/>
  <c r="BK681" i="3"/>
  <c r="BL681" i="3"/>
  <c r="BM681" i="3"/>
  <c r="BO681" i="3"/>
  <c r="BP681" i="3"/>
  <c r="BI682" i="3"/>
  <c r="BK682" i="3"/>
  <c r="BL682" i="3"/>
  <c r="BM682" i="3"/>
  <c r="BN682" i="3"/>
  <c r="BO682" i="3"/>
  <c r="BP682" i="3"/>
  <c r="BI683" i="3"/>
  <c r="BJ683" i="3"/>
  <c r="BK683" i="3"/>
  <c r="BL683" i="3"/>
  <c r="BM683" i="3"/>
  <c r="BN683" i="3"/>
  <c r="BO683" i="3"/>
  <c r="BP683" i="3"/>
  <c r="BJ684" i="3"/>
  <c r="BL684" i="3"/>
  <c r="BM684" i="3"/>
  <c r="BN684" i="3"/>
  <c r="BO684" i="3"/>
  <c r="BP684" i="3"/>
  <c r="BL685" i="3"/>
  <c r="BM685" i="3"/>
  <c r="BN685" i="3"/>
  <c r="BO685" i="3"/>
  <c r="BP685" i="3"/>
  <c r="BI686" i="3"/>
  <c r="BK686" i="3"/>
  <c r="BL686" i="3"/>
  <c r="BM686" i="3"/>
  <c r="BN686" i="3"/>
  <c r="BO686" i="3"/>
  <c r="BP686" i="3"/>
  <c r="BJ687" i="3"/>
  <c r="BK687" i="3"/>
  <c r="BL687" i="3"/>
  <c r="BM687" i="3"/>
  <c r="BN687" i="3"/>
  <c r="BO687" i="3"/>
  <c r="BP687" i="3"/>
  <c r="BK688" i="3"/>
  <c r="BL688" i="3"/>
  <c r="BM688" i="3"/>
  <c r="BN688" i="3"/>
  <c r="BO688" i="3"/>
  <c r="BP688" i="3"/>
  <c r="BI689" i="3"/>
  <c r="BJ689" i="3"/>
  <c r="BM689" i="3"/>
  <c r="BN689" i="3"/>
  <c r="BO689" i="3"/>
  <c r="BP689" i="3"/>
  <c r="BI690" i="3"/>
  <c r="BK690" i="3"/>
  <c r="BL690" i="3"/>
  <c r="BN690" i="3"/>
  <c r="BO690" i="3"/>
  <c r="BP690" i="3"/>
  <c r="BI691" i="3"/>
  <c r="BJ691" i="3"/>
  <c r="BK691" i="3"/>
  <c r="BL691" i="3"/>
  <c r="BM691" i="3"/>
  <c r="BO691" i="3"/>
  <c r="BP691" i="3"/>
  <c r="BI692" i="3"/>
  <c r="BJ692" i="3"/>
  <c r="BK692" i="3"/>
  <c r="BM692" i="3"/>
  <c r="BN692" i="3"/>
  <c r="BO692" i="3"/>
  <c r="BP692" i="3"/>
  <c r="BK693" i="3"/>
  <c r="BL693" i="3"/>
  <c r="BM693" i="3"/>
  <c r="BN693" i="3"/>
  <c r="BO693" i="3"/>
  <c r="BP693" i="3"/>
  <c r="BI694" i="3"/>
  <c r="BK694" i="3"/>
  <c r="BL694" i="3"/>
  <c r="BN694" i="3"/>
  <c r="BO694" i="3"/>
  <c r="BP694" i="3"/>
  <c r="BK695" i="3"/>
  <c r="BL695" i="3"/>
  <c r="BM695" i="3"/>
  <c r="BN695" i="3"/>
  <c r="BO695" i="3"/>
  <c r="BP695" i="3"/>
  <c r="BJ696" i="3"/>
  <c r="BK696" i="3"/>
  <c r="BL696" i="3"/>
  <c r="BM696" i="3"/>
  <c r="BN696" i="3"/>
  <c r="BO696" i="3"/>
  <c r="BP696" i="3"/>
  <c r="BK697" i="3"/>
  <c r="BL697" i="3"/>
  <c r="BM697" i="3"/>
  <c r="BN697" i="3"/>
  <c r="BO697" i="3"/>
  <c r="BP697" i="3"/>
  <c r="BK698" i="3"/>
  <c r="BL698" i="3"/>
  <c r="BM698" i="3"/>
  <c r="BN698" i="3"/>
  <c r="BO698" i="3"/>
  <c r="BP698" i="3"/>
  <c r="BI699" i="3"/>
  <c r="BK699" i="3"/>
  <c r="BL699" i="3"/>
  <c r="BM699" i="3"/>
  <c r="BO699" i="3"/>
  <c r="BP699" i="3"/>
  <c r="BK700" i="3"/>
  <c r="BL700" i="3"/>
  <c r="BM700" i="3"/>
  <c r="BN700" i="3"/>
  <c r="BO700" i="3"/>
  <c r="BP700" i="3"/>
  <c r="BL701" i="3"/>
  <c r="BM701" i="3"/>
  <c r="BN701" i="3"/>
  <c r="BO701" i="3"/>
  <c r="BP701" i="3"/>
  <c r="BI702" i="3"/>
  <c r="BJ702" i="3"/>
  <c r="BN702" i="3"/>
  <c r="BO702" i="3"/>
  <c r="BP702" i="3"/>
  <c r="BI703" i="3"/>
  <c r="BJ703" i="3"/>
  <c r="BL703" i="3"/>
  <c r="BO703" i="3"/>
  <c r="BP703" i="3"/>
  <c r="BK704" i="3"/>
  <c r="BL704" i="3"/>
  <c r="BM704" i="3"/>
  <c r="BN704" i="3"/>
  <c r="BO704" i="3"/>
  <c r="BP704" i="3"/>
  <c r="BI705" i="3"/>
  <c r="BK705" i="3"/>
  <c r="BL705" i="3"/>
  <c r="BM705" i="3"/>
  <c r="BN705" i="3"/>
  <c r="BP705" i="3"/>
  <c r="BJ706" i="3"/>
  <c r="BK706" i="3"/>
  <c r="BL706" i="3"/>
  <c r="BM706" i="3"/>
  <c r="BN706" i="3"/>
  <c r="BO706" i="3"/>
  <c r="BP706" i="3"/>
  <c r="BI707" i="3"/>
  <c r="BJ707" i="3"/>
  <c r="BL707" i="3"/>
  <c r="BM707" i="3"/>
  <c r="BN707" i="3"/>
  <c r="BP707" i="3"/>
  <c r="BK708" i="3"/>
  <c r="BL708" i="3"/>
  <c r="BN708" i="3"/>
  <c r="BO708" i="3"/>
  <c r="BP708" i="3"/>
  <c r="BI709" i="3"/>
  <c r="BK709" i="3"/>
  <c r="BL709" i="3"/>
  <c r="BM709" i="3"/>
  <c r="BN709" i="3"/>
  <c r="BO709" i="3"/>
  <c r="BP709" i="3"/>
  <c r="BI710" i="3"/>
  <c r="BJ710" i="3"/>
  <c r="BK710" i="3"/>
  <c r="BM710" i="3"/>
  <c r="BN710" i="3"/>
  <c r="BP710" i="3"/>
  <c r="BJ711" i="3"/>
  <c r="BK711" i="3"/>
  <c r="BL711" i="3"/>
  <c r="BM711" i="3"/>
  <c r="BN711" i="3"/>
  <c r="BO711" i="3"/>
  <c r="BP711" i="3"/>
  <c r="BM712" i="3"/>
  <c r="BN712" i="3"/>
  <c r="BO712" i="3"/>
  <c r="BP712" i="3"/>
  <c r="BL713" i="3"/>
  <c r="BM713" i="3"/>
  <c r="BN713" i="3"/>
  <c r="BO713" i="3"/>
  <c r="BP713" i="3"/>
  <c r="BI714" i="3"/>
  <c r="BM714" i="3"/>
  <c r="BN714" i="3"/>
  <c r="BO714" i="3"/>
  <c r="BP714" i="3"/>
  <c r="BJ715" i="3"/>
  <c r="BM715" i="3"/>
  <c r="BN715" i="3"/>
  <c r="BO715" i="3"/>
  <c r="BP715" i="3"/>
  <c r="BL716" i="3"/>
  <c r="BN716" i="3"/>
  <c r="BO716" i="3"/>
  <c r="BP716" i="3"/>
  <c r="BI717" i="3"/>
  <c r="BK717" i="3"/>
  <c r="BL717" i="3"/>
  <c r="BM717" i="3"/>
  <c r="BO717" i="3"/>
  <c r="BP717" i="3"/>
  <c r="BK718" i="3"/>
  <c r="BL718" i="3"/>
  <c r="BN718" i="3"/>
  <c r="BO718" i="3"/>
  <c r="BP718" i="3"/>
  <c r="BL719" i="3"/>
  <c r="BM719" i="3"/>
  <c r="BN719" i="3"/>
  <c r="BO719" i="3"/>
  <c r="BP719" i="3"/>
  <c r="BI720" i="3"/>
  <c r="BM720" i="3"/>
  <c r="BN720" i="3"/>
  <c r="BP720" i="3"/>
  <c r="BL721" i="3"/>
  <c r="BM721" i="3"/>
  <c r="BN721" i="3"/>
  <c r="BO721" i="3"/>
  <c r="BP721" i="3"/>
  <c r="BI722" i="3"/>
  <c r="BM722" i="3"/>
  <c r="BN722" i="3"/>
  <c r="BO722" i="3"/>
  <c r="BP722" i="3"/>
  <c r="BI723" i="3"/>
  <c r="BJ723" i="3"/>
  <c r="BK723" i="3"/>
  <c r="BL723" i="3"/>
  <c r="BM723" i="3"/>
  <c r="BN723" i="3"/>
  <c r="BO723" i="3"/>
  <c r="BP723" i="3"/>
  <c r="BJ724" i="3"/>
  <c r="BM724" i="3"/>
  <c r="BN724" i="3"/>
  <c r="BO724" i="3"/>
  <c r="BP724" i="3"/>
  <c r="BJ4" i="3"/>
  <c r="BK4" i="3"/>
  <c r="BL4" i="3"/>
  <c r="BM4" i="3"/>
  <c r="BN4" i="3"/>
  <c r="BO4" i="3"/>
  <c r="BP4" i="3"/>
  <c r="BI5" i="3"/>
  <c r="BK5" i="3"/>
  <c r="BL5" i="3"/>
  <c r="BM5" i="3"/>
  <c r="BN5" i="3"/>
  <c r="BO5" i="3"/>
  <c r="BP5" i="3"/>
  <c r="BJ6" i="3"/>
  <c r="BK6" i="3"/>
  <c r="BL6" i="3"/>
  <c r="BM6" i="3"/>
  <c r="BN6" i="3"/>
  <c r="BO6" i="3"/>
  <c r="BP6" i="3"/>
  <c r="BI7" i="3"/>
  <c r="BJ7" i="3"/>
  <c r="BK7" i="3"/>
  <c r="BL7" i="3"/>
  <c r="BM7" i="3"/>
  <c r="BN7" i="3"/>
  <c r="BO7" i="3"/>
  <c r="BP7" i="3"/>
  <c r="BI8" i="3"/>
  <c r="BL8" i="3"/>
  <c r="BM8" i="3"/>
  <c r="BN8" i="3"/>
  <c r="BO8" i="3"/>
  <c r="BP8" i="3"/>
  <c r="BI9" i="3"/>
  <c r="BJ9" i="3"/>
  <c r="BK9" i="3"/>
  <c r="BM9" i="3"/>
  <c r="BN9" i="3"/>
  <c r="BO9" i="3"/>
  <c r="BP9" i="3"/>
  <c r="BI10" i="3"/>
  <c r="BJ10" i="3"/>
  <c r="BK10" i="3"/>
  <c r="BL10" i="3"/>
  <c r="BM10" i="3"/>
  <c r="BN10" i="3"/>
  <c r="BO10" i="3"/>
  <c r="BP10" i="3"/>
  <c r="BI11" i="3"/>
  <c r="BK11" i="3"/>
  <c r="BL11" i="3"/>
  <c r="BM11" i="3"/>
  <c r="BN11" i="3"/>
  <c r="BO11" i="3"/>
  <c r="BP11" i="3"/>
  <c r="BI12" i="3"/>
  <c r="BK12" i="3"/>
  <c r="BL12" i="3"/>
  <c r="BM12" i="3"/>
  <c r="BO12" i="3"/>
  <c r="BP12" i="3"/>
  <c r="BI13" i="3"/>
  <c r="BJ13" i="3"/>
  <c r="BK13" i="3"/>
  <c r="BL13" i="3"/>
  <c r="BM13" i="3"/>
  <c r="BN13" i="3"/>
  <c r="BO13" i="3"/>
  <c r="BP13" i="3"/>
  <c r="BI14" i="3"/>
  <c r="BJ14" i="3"/>
  <c r="BK14" i="3"/>
  <c r="BL14" i="3"/>
  <c r="BM14" i="3"/>
  <c r="BN14" i="3"/>
  <c r="BO14" i="3"/>
  <c r="BP14" i="3"/>
  <c r="BI15" i="3"/>
  <c r="BJ15" i="3"/>
  <c r="BK15" i="3"/>
  <c r="BL15" i="3"/>
  <c r="BM15" i="3"/>
  <c r="BN15" i="3"/>
  <c r="BO15" i="3"/>
  <c r="BP15" i="3"/>
  <c r="BI16" i="3"/>
  <c r="BJ16" i="3"/>
  <c r="BK16" i="3"/>
  <c r="BL16" i="3"/>
  <c r="BM16" i="3"/>
  <c r="BN16" i="3"/>
  <c r="BO16" i="3"/>
  <c r="BP16" i="3"/>
  <c r="BI17" i="3"/>
  <c r="BJ17" i="3"/>
  <c r="BK17" i="3"/>
  <c r="BL17" i="3"/>
  <c r="BM17" i="3"/>
  <c r="BN17" i="3"/>
  <c r="BO17" i="3"/>
  <c r="BP17" i="3"/>
  <c r="BJ18" i="3"/>
  <c r="BK18" i="3"/>
  <c r="BL18" i="3"/>
  <c r="BM18" i="3"/>
  <c r="BN18" i="3"/>
  <c r="BO18" i="3"/>
  <c r="BP18" i="3"/>
  <c r="BI19" i="3"/>
  <c r="BJ19" i="3"/>
  <c r="BK19" i="3"/>
  <c r="BL19" i="3"/>
  <c r="BM19" i="3"/>
  <c r="BN19" i="3"/>
  <c r="BO19" i="3"/>
  <c r="BP19" i="3"/>
  <c r="BI20" i="3"/>
  <c r="BJ20" i="3"/>
  <c r="BK20" i="3"/>
  <c r="BL20" i="3"/>
  <c r="BM20" i="3"/>
  <c r="BN20" i="3"/>
  <c r="BO20" i="3"/>
  <c r="BP20" i="3"/>
  <c r="BP3" i="3"/>
  <c r="BJ3" i="3"/>
  <c r="BK3" i="3"/>
  <c r="BL3" i="3"/>
  <c r="BM3" i="3"/>
  <c r="BN3" i="3"/>
  <c r="BO3" i="3"/>
  <c r="BI3" i="3"/>
  <c r="BA4" i="3"/>
  <c r="BB4" i="3"/>
  <c r="BC4" i="3"/>
  <c r="BD4" i="3"/>
  <c r="BE4" i="3"/>
  <c r="BF4" i="3"/>
  <c r="BG4" i="3"/>
  <c r="AZ5" i="3"/>
  <c r="BB5" i="3"/>
  <c r="BC5" i="3"/>
  <c r="BD5" i="3"/>
  <c r="BE5" i="3"/>
  <c r="BF5" i="3"/>
  <c r="BG5" i="3"/>
  <c r="BA6" i="3"/>
  <c r="BB6" i="3"/>
  <c r="BC6" i="3"/>
  <c r="BD6" i="3"/>
  <c r="BE6" i="3"/>
  <c r="BF6" i="3"/>
  <c r="BG6" i="3"/>
  <c r="AZ7" i="3"/>
  <c r="BA7" i="3"/>
  <c r="BB7" i="3"/>
  <c r="BC7" i="3"/>
  <c r="BD7" i="3"/>
  <c r="BE7" i="3"/>
  <c r="BF7" i="3"/>
  <c r="BG7" i="3"/>
  <c r="AZ8" i="3"/>
  <c r="BC8" i="3"/>
  <c r="BD8" i="3"/>
  <c r="BE8" i="3"/>
  <c r="BF8" i="3"/>
  <c r="BG8" i="3"/>
  <c r="AZ9" i="3"/>
  <c r="BA9" i="3"/>
  <c r="BB9" i="3"/>
  <c r="BD9" i="3"/>
  <c r="BE9" i="3"/>
  <c r="BF9" i="3"/>
  <c r="BG9" i="3"/>
  <c r="AZ10" i="3"/>
  <c r="BA10" i="3"/>
  <c r="BB10" i="3"/>
  <c r="BC10" i="3"/>
  <c r="BD10" i="3"/>
  <c r="BE10" i="3"/>
  <c r="BF10" i="3"/>
  <c r="BG10" i="3"/>
  <c r="AZ11" i="3"/>
  <c r="BB11" i="3"/>
  <c r="BC11" i="3"/>
  <c r="BD11" i="3"/>
  <c r="BE11" i="3"/>
  <c r="BF11" i="3"/>
  <c r="BG11" i="3"/>
  <c r="AZ12" i="3"/>
  <c r="BB12" i="3"/>
  <c r="BC12" i="3"/>
  <c r="BD12" i="3"/>
  <c r="BF12" i="3"/>
  <c r="BG12" i="3"/>
  <c r="AZ13" i="3"/>
  <c r="BA13" i="3"/>
  <c r="BB13" i="3"/>
  <c r="BC13" i="3"/>
  <c r="BD13" i="3"/>
  <c r="BE13" i="3"/>
  <c r="BF13" i="3"/>
  <c r="BG13" i="3"/>
  <c r="AZ14" i="3"/>
  <c r="BA14" i="3"/>
  <c r="BB14" i="3"/>
  <c r="BC14" i="3"/>
  <c r="BD14" i="3"/>
  <c r="BE14" i="3"/>
  <c r="BF14" i="3"/>
  <c r="BG14" i="3"/>
  <c r="AZ15" i="3"/>
  <c r="BA15" i="3"/>
  <c r="BB15" i="3"/>
  <c r="BC15" i="3"/>
  <c r="BD15" i="3"/>
  <c r="BE15" i="3"/>
  <c r="BF15" i="3"/>
  <c r="BG15" i="3"/>
  <c r="AZ16" i="3"/>
  <c r="BA16" i="3"/>
  <c r="BB16" i="3"/>
  <c r="BC16" i="3"/>
  <c r="BD16" i="3"/>
  <c r="BE16" i="3"/>
  <c r="BF16" i="3"/>
  <c r="BG16" i="3"/>
  <c r="AZ17" i="3"/>
  <c r="BA17" i="3"/>
  <c r="BB17" i="3"/>
  <c r="BC17" i="3"/>
  <c r="BD17" i="3"/>
  <c r="BE17" i="3"/>
  <c r="BF17" i="3"/>
  <c r="BG17" i="3"/>
  <c r="BA18" i="3"/>
  <c r="BB18" i="3"/>
  <c r="BC18" i="3"/>
  <c r="BD18" i="3"/>
  <c r="BE18" i="3"/>
  <c r="BF18" i="3"/>
  <c r="BG18" i="3"/>
  <c r="AZ19" i="3"/>
  <c r="BA19" i="3"/>
  <c r="BB19" i="3"/>
  <c r="BC19" i="3"/>
  <c r="BD19" i="3"/>
  <c r="BE19" i="3"/>
  <c r="BF19" i="3"/>
  <c r="BG19" i="3"/>
  <c r="AZ20" i="3"/>
  <c r="BA20" i="3"/>
  <c r="BB20" i="3"/>
  <c r="BC20" i="3"/>
  <c r="BD20" i="3"/>
  <c r="BE20" i="3"/>
  <c r="BF20" i="3"/>
  <c r="BG20" i="3"/>
  <c r="AZ21" i="3"/>
  <c r="BB21" i="3"/>
  <c r="BC21" i="3"/>
  <c r="BD21" i="3"/>
  <c r="BE21" i="3"/>
  <c r="BF21" i="3"/>
  <c r="BG21" i="3"/>
  <c r="AZ22" i="3"/>
  <c r="BA22" i="3"/>
  <c r="BB22" i="3"/>
  <c r="BC22" i="3"/>
  <c r="BD22" i="3"/>
  <c r="BE22" i="3"/>
  <c r="BF22" i="3"/>
  <c r="BG22" i="3"/>
  <c r="AZ23" i="3"/>
  <c r="BA23" i="3"/>
  <c r="BB23" i="3"/>
  <c r="BC23" i="3"/>
  <c r="BD23" i="3"/>
  <c r="BE23" i="3"/>
  <c r="BF23" i="3"/>
  <c r="BG23" i="3"/>
  <c r="AZ24" i="3"/>
  <c r="BA24" i="3"/>
  <c r="BB24" i="3"/>
  <c r="BC24" i="3"/>
  <c r="BD24" i="3"/>
  <c r="BE24" i="3"/>
  <c r="BF24" i="3"/>
  <c r="BG24" i="3"/>
  <c r="AZ25" i="3"/>
  <c r="BA25" i="3"/>
  <c r="BB25" i="3"/>
  <c r="BC25" i="3"/>
  <c r="BD25" i="3"/>
  <c r="BE25" i="3"/>
  <c r="BF25" i="3"/>
  <c r="BG25" i="3"/>
  <c r="AZ26" i="3"/>
  <c r="BA26" i="3"/>
  <c r="BB26" i="3"/>
  <c r="BC26" i="3"/>
  <c r="BD26" i="3"/>
  <c r="BE26" i="3"/>
  <c r="BF26" i="3"/>
  <c r="BG26" i="3"/>
  <c r="AZ27" i="3"/>
  <c r="BA27" i="3"/>
  <c r="BB27" i="3"/>
  <c r="BC27" i="3"/>
  <c r="BD27" i="3"/>
  <c r="BE27" i="3"/>
  <c r="BF27" i="3"/>
  <c r="BG27" i="3"/>
  <c r="AZ28" i="3"/>
  <c r="BA28" i="3"/>
  <c r="BB28" i="3"/>
  <c r="BC28" i="3"/>
  <c r="BD28" i="3"/>
  <c r="BE28" i="3"/>
  <c r="BF28" i="3"/>
  <c r="BG28" i="3"/>
  <c r="AZ29" i="3"/>
  <c r="BA29" i="3"/>
  <c r="BB29" i="3"/>
  <c r="BC29" i="3"/>
  <c r="BD29" i="3"/>
  <c r="BE29" i="3"/>
  <c r="BF29" i="3"/>
  <c r="BG29" i="3"/>
  <c r="BA30" i="3"/>
  <c r="BB30" i="3"/>
  <c r="BC30" i="3"/>
  <c r="BD30" i="3"/>
  <c r="BE30" i="3"/>
  <c r="BF30" i="3"/>
  <c r="BG30" i="3"/>
  <c r="AZ31" i="3"/>
  <c r="BA31" i="3"/>
  <c r="BB31" i="3"/>
  <c r="BC31" i="3"/>
  <c r="BD31" i="3"/>
  <c r="BE31" i="3"/>
  <c r="BF31" i="3"/>
  <c r="BG31" i="3"/>
  <c r="AZ32" i="3"/>
  <c r="BA32" i="3"/>
  <c r="BB32" i="3"/>
  <c r="BC32" i="3"/>
  <c r="BD32" i="3"/>
  <c r="BE32" i="3"/>
  <c r="BF32" i="3"/>
  <c r="BG32" i="3"/>
  <c r="AZ33" i="3"/>
  <c r="BA33" i="3"/>
  <c r="BC33" i="3"/>
  <c r="BD33" i="3"/>
  <c r="BE33" i="3"/>
  <c r="BF33" i="3"/>
  <c r="BG33" i="3"/>
  <c r="AZ34" i="3"/>
  <c r="BA34" i="3"/>
  <c r="BB34" i="3"/>
  <c r="BC34" i="3"/>
  <c r="BD34" i="3"/>
  <c r="BE34" i="3"/>
  <c r="BF34" i="3"/>
  <c r="BG34" i="3"/>
  <c r="AZ35" i="3"/>
  <c r="BA35" i="3"/>
  <c r="BC35" i="3"/>
  <c r="BD35" i="3"/>
  <c r="BE35" i="3"/>
  <c r="BF35" i="3"/>
  <c r="BG35" i="3"/>
  <c r="AZ36" i="3"/>
  <c r="BA36" i="3"/>
  <c r="BB36" i="3"/>
  <c r="BC36" i="3"/>
  <c r="BD36" i="3"/>
  <c r="BE36" i="3"/>
  <c r="BF36" i="3"/>
  <c r="BG36" i="3"/>
  <c r="AZ37" i="3"/>
  <c r="BA37" i="3"/>
  <c r="BB37" i="3"/>
  <c r="BC37" i="3"/>
  <c r="BD37" i="3"/>
  <c r="BE37" i="3"/>
  <c r="BF37" i="3"/>
  <c r="BG37" i="3"/>
  <c r="BA38" i="3"/>
  <c r="BB38" i="3"/>
  <c r="BC38" i="3"/>
  <c r="BD38" i="3"/>
  <c r="BE38" i="3"/>
  <c r="BF38" i="3"/>
  <c r="BG38" i="3"/>
  <c r="BA39" i="3"/>
  <c r="BB39" i="3"/>
  <c r="BC39" i="3"/>
  <c r="BD39" i="3"/>
  <c r="BE39" i="3"/>
  <c r="BF39" i="3"/>
  <c r="BG39" i="3"/>
  <c r="AZ40" i="3"/>
  <c r="BB40" i="3"/>
  <c r="BC40" i="3"/>
  <c r="BD40" i="3"/>
  <c r="BE40" i="3"/>
  <c r="BF40" i="3"/>
  <c r="BG40" i="3"/>
  <c r="AZ41" i="3"/>
  <c r="BA41" i="3"/>
  <c r="BC41" i="3"/>
  <c r="BD41" i="3"/>
  <c r="BE41" i="3"/>
  <c r="BF41" i="3"/>
  <c r="BG41" i="3"/>
  <c r="AZ42" i="3"/>
  <c r="BA42" i="3"/>
  <c r="BB42" i="3"/>
  <c r="BC42" i="3"/>
  <c r="BD42" i="3"/>
  <c r="BE42" i="3"/>
  <c r="BF42" i="3"/>
  <c r="BG42" i="3"/>
  <c r="AZ43" i="3"/>
  <c r="BA43" i="3"/>
  <c r="BB43" i="3"/>
  <c r="BC43" i="3"/>
  <c r="BD43" i="3"/>
  <c r="BE43" i="3"/>
  <c r="BF43" i="3"/>
  <c r="BG43" i="3"/>
  <c r="AZ44" i="3"/>
  <c r="BA44" i="3"/>
  <c r="BC44" i="3"/>
  <c r="BD44" i="3"/>
  <c r="BE44" i="3"/>
  <c r="BF44" i="3"/>
  <c r="BG44" i="3"/>
  <c r="AZ45" i="3"/>
  <c r="BA45" i="3"/>
  <c r="BC45" i="3"/>
  <c r="BD45" i="3"/>
  <c r="BE45" i="3"/>
  <c r="BF45" i="3"/>
  <c r="BG45" i="3"/>
  <c r="AZ46" i="3"/>
  <c r="BA46" i="3"/>
  <c r="BD46" i="3"/>
  <c r="BE46" i="3"/>
  <c r="BF46" i="3"/>
  <c r="BG46" i="3"/>
  <c r="AZ47" i="3"/>
  <c r="BA47" i="3"/>
  <c r="BB47" i="3"/>
  <c r="BC47" i="3"/>
  <c r="BD47" i="3"/>
  <c r="BE47" i="3"/>
  <c r="BF47" i="3"/>
  <c r="BG47" i="3"/>
  <c r="AZ48" i="3"/>
  <c r="BB48" i="3"/>
  <c r="BC48" i="3"/>
  <c r="BD48" i="3"/>
  <c r="BE48" i="3"/>
  <c r="BF48" i="3"/>
  <c r="BG48" i="3"/>
  <c r="AZ49" i="3"/>
  <c r="BA49" i="3"/>
  <c r="BB49" i="3"/>
  <c r="BC49" i="3"/>
  <c r="BD49" i="3"/>
  <c r="BE49" i="3"/>
  <c r="BF49" i="3"/>
  <c r="BG49" i="3"/>
  <c r="AZ50" i="3"/>
  <c r="BA50" i="3"/>
  <c r="BB50" i="3"/>
  <c r="BC50" i="3"/>
  <c r="BD50" i="3"/>
  <c r="BE50" i="3"/>
  <c r="BF50" i="3"/>
  <c r="BG50" i="3"/>
  <c r="BA51" i="3"/>
  <c r="BB51" i="3"/>
  <c r="BC51" i="3"/>
  <c r="BD51" i="3"/>
  <c r="BE51" i="3"/>
  <c r="BF51" i="3"/>
  <c r="BG51" i="3"/>
  <c r="BA52" i="3"/>
  <c r="BB52" i="3"/>
  <c r="BC52" i="3"/>
  <c r="BD52" i="3"/>
  <c r="BE52" i="3"/>
  <c r="BF52" i="3"/>
  <c r="BG52" i="3"/>
  <c r="AZ53" i="3"/>
  <c r="BA53" i="3"/>
  <c r="BB53" i="3"/>
  <c r="BD53" i="3"/>
  <c r="BE53" i="3"/>
  <c r="BF53" i="3"/>
  <c r="BG53" i="3"/>
  <c r="AZ54" i="3"/>
  <c r="BB54" i="3"/>
  <c r="BC54" i="3"/>
  <c r="BD54" i="3"/>
  <c r="BE54" i="3"/>
  <c r="BF54" i="3"/>
  <c r="BG54" i="3"/>
  <c r="AZ55" i="3"/>
  <c r="BB55" i="3"/>
  <c r="BC55" i="3"/>
  <c r="BD55" i="3"/>
  <c r="BE55" i="3"/>
  <c r="BF55" i="3"/>
  <c r="BG55" i="3"/>
  <c r="BB56" i="3"/>
  <c r="BC56" i="3"/>
  <c r="BD56" i="3"/>
  <c r="BE56" i="3"/>
  <c r="BF56" i="3"/>
  <c r="BG56" i="3"/>
  <c r="AZ57" i="3"/>
  <c r="BA57" i="3"/>
  <c r="BB57" i="3"/>
  <c r="BC57" i="3"/>
  <c r="BD57" i="3"/>
  <c r="BE57" i="3"/>
  <c r="BF57" i="3"/>
  <c r="BG57" i="3"/>
  <c r="AZ58" i="3"/>
  <c r="BA58" i="3"/>
  <c r="BB58" i="3"/>
  <c r="BC58" i="3"/>
  <c r="BD58" i="3"/>
  <c r="BE58" i="3"/>
  <c r="BF58" i="3"/>
  <c r="BG58" i="3"/>
  <c r="AZ59" i="3"/>
  <c r="BA59" i="3"/>
  <c r="BB59" i="3"/>
  <c r="BC59" i="3"/>
  <c r="BD59" i="3"/>
  <c r="BE59" i="3"/>
  <c r="BF59" i="3"/>
  <c r="BG59" i="3"/>
  <c r="BB60" i="3"/>
  <c r="BC60" i="3"/>
  <c r="BD60" i="3"/>
  <c r="BE60" i="3"/>
  <c r="BF60" i="3"/>
  <c r="BG60" i="3"/>
  <c r="AZ61" i="3"/>
  <c r="BA61" i="3"/>
  <c r="BB61" i="3"/>
  <c r="BC61" i="3"/>
  <c r="BD61" i="3"/>
  <c r="BE61" i="3"/>
  <c r="BF61" i="3"/>
  <c r="BG61" i="3"/>
  <c r="AZ62" i="3"/>
  <c r="BA62" i="3"/>
  <c r="BB62" i="3"/>
  <c r="BC62" i="3"/>
  <c r="BD62" i="3"/>
  <c r="BE62" i="3"/>
  <c r="BF62" i="3"/>
  <c r="BG62" i="3"/>
  <c r="AZ63" i="3"/>
  <c r="BB63" i="3"/>
  <c r="BC63" i="3"/>
  <c r="BD63" i="3"/>
  <c r="BE63" i="3"/>
  <c r="BF63" i="3"/>
  <c r="BG63" i="3"/>
  <c r="AZ64" i="3"/>
  <c r="BA64" i="3"/>
  <c r="BB64" i="3"/>
  <c r="BC64" i="3"/>
  <c r="BD64" i="3"/>
  <c r="BE64" i="3"/>
  <c r="BF64" i="3"/>
  <c r="BG64" i="3"/>
  <c r="AZ65" i="3"/>
  <c r="BA65" i="3"/>
  <c r="BB65" i="3"/>
  <c r="BC65" i="3"/>
  <c r="BD65" i="3"/>
  <c r="BE65" i="3"/>
  <c r="BF65" i="3"/>
  <c r="BG65" i="3"/>
  <c r="BA66" i="3"/>
  <c r="BB66" i="3"/>
  <c r="BC66" i="3"/>
  <c r="BD66" i="3"/>
  <c r="BE66" i="3"/>
  <c r="BF66" i="3"/>
  <c r="BG66" i="3"/>
  <c r="BA67" i="3"/>
  <c r="BB67" i="3"/>
  <c r="BC67" i="3"/>
  <c r="BD67" i="3"/>
  <c r="BE67" i="3"/>
  <c r="BF67" i="3"/>
  <c r="BG67" i="3"/>
  <c r="BB68" i="3"/>
  <c r="BC68" i="3"/>
  <c r="BD68" i="3"/>
  <c r="BE68" i="3"/>
  <c r="BF68" i="3"/>
  <c r="BG68" i="3"/>
  <c r="AZ69" i="3"/>
  <c r="BA69" i="3"/>
  <c r="BB69" i="3"/>
  <c r="BD69" i="3"/>
  <c r="BE69" i="3"/>
  <c r="BF69" i="3"/>
  <c r="BG69" i="3"/>
  <c r="AZ70" i="3"/>
  <c r="BA70" i="3"/>
  <c r="BB70" i="3"/>
  <c r="BC70" i="3"/>
  <c r="BD70" i="3"/>
  <c r="BE70" i="3"/>
  <c r="BF70" i="3"/>
  <c r="BG70" i="3"/>
  <c r="AZ71" i="3"/>
  <c r="BA71" i="3"/>
  <c r="BB71" i="3"/>
  <c r="BC71" i="3"/>
  <c r="BD71" i="3"/>
  <c r="BE71" i="3"/>
  <c r="BF71" i="3"/>
  <c r="BG71" i="3"/>
  <c r="AZ72" i="3"/>
  <c r="BA72" i="3"/>
  <c r="BB72" i="3"/>
  <c r="BC72" i="3"/>
  <c r="BD72" i="3"/>
  <c r="BE72" i="3"/>
  <c r="BF72" i="3"/>
  <c r="BG72" i="3"/>
  <c r="AZ73" i="3"/>
  <c r="BA73" i="3"/>
  <c r="BB73" i="3"/>
  <c r="BC73" i="3"/>
  <c r="BD73" i="3"/>
  <c r="BE73" i="3"/>
  <c r="BF73" i="3"/>
  <c r="BG73" i="3"/>
  <c r="AZ74" i="3"/>
  <c r="BA74" i="3"/>
  <c r="BB74" i="3"/>
  <c r="BC74" i="3"/>
  <c r="BD74" i="3"/>
  <c r="BE74" i="3"/>
  <c r="BF74" i="3"/>
  <c r="BG74" i="3"/>
  <c r="AZ75" i="3"/>
  <c r="BB75" i="3"/>
  <c r="BC75" i="3"/>
  <c r="BD75" i="3"/>
  <c r="BE75" i="3"/>
  <c r="BF75" i="3"/>
  <c r="BG75" i="3"/>
  <c r="BA76" i="3"/>
  <c r="BB76" i="3"/>
  <c r="BC76" i="3"/>
  <c r="BD76" i="3"/>
  <c r="BE76" i="3"/>
  <c r="BF76" i="3"/>
  <c r="BG76" i="3"/>
  <c r="AZ77" i="3"/>
  <c r="BB77" i="3"/>
  <c r="BC77" i="3"/>
  <c r="BD77" i="3"/>
  <c r="BE77" i="3"/>
  <c r="BF77" i="3"/>
  <c r="BG77" i="3"/>
  <c r="AZ78" i="3"/>
  <c r="BA78" i="3"/>
  <c r="BB78" i="3"/>
  <c r="BC78" i="3"/>
  <c r="BD78" i="3"/>
  <c r="BE78" i="3"/>
  <c r="BF78" i="3"/>
  <c r="BG78" i="3"/>
  <c r="AZ79" i="3"/>
  <c r="BA79" i="3"/>
  <c r="BB79" i="3"/>
  <c r="BC79" i="3"/>
  <c r="BD79" i="3"/>
  <c r="BE79" i="3"/>
  <c r="BF79" i="3"/>
  <c r="BG79" i="3"/>
  <c r="AZ80" i="3"/>
  <c r="BA80" i="3"/>
  <c r="BB80" i="3"/>
  <c r="BC80" i="3"/>
  <c r="BD80" i="3"/>
  <c r="BE80" i="3"/>
  <c r="BF80" i="3"/>
  <c r="BG80" i="3"/>
  <c r="AZ81" i="3"/>
  <c r="BA81" i="3"/>
  <c r="BB81" i="3"/>
  <c r="BC81" i="3"/>
  <c r="BD81" i="3"/>
  <c r="BE81" i="3"/>
  <c r="BF81" i="3"/>
  <c r="BG81" i="3"/>
  <c r="AZ82" i="3"/>
  <c r="BA82" i="3"/>
  <c r="BB82" i="3"/>
  <c r="BC82" i="3"/>
  <c r="BD82" i="3"/>
  <c r="BE82" i="3"/>
  <c r="BF82" i="3"/>
  <c r="BG82" i="3"/>
  <c r="AZ83" i="3"/>
  <c r="BA83" i="3"/>
  <c r="BB83" i="3"/>
  <c r="BD83" i="3"/>
  <c r="BE83" i="3"/>
  <c r="BF83" i="3"/>
  <c r="BG83" i="3"/>
  <c r="BA84" i="3"/>
  <c r="BB84" i="3"/>
  <c r="BC84" i="3"/>
  <c r="BD84" i="3"/>
  <c r="BE84" i="3"/>
  <c r="BF84" i="3"/>
  <c r="BG84" i="3"/>
  <c r="BA85" i="3"/>
  <c r="BB85" i="3"/>
  <c r="BC85" i="3"/>
  <c r="BD85" i="3"/>
  <c r="BE85" i="3"/>
  <c r="BF85" i="3"/>
  <c r="BG85" i="3"/>
  <c r="AZ86" i="3"/>
  <c r="BA86" i="3"/>
  <c r="BB86" i="3"/>
  <c r="BC86" i="3"/>
  <c r="BD86" i="3"/>
  <c r="BE86" i="3"/>
  <c r="BF86" i="3"/>
  <c r="BG86" i="3"/>
  <c r="AZ87" i="3"/>
  <c r="BA87" i="3"/>
  <c r="BB87" i="3"/>
  <c r="BD87" i="3"/>
  <c r="BE87" i="3"/>
  <c r="BF87" i="3"/>
  <c r="BG87" i="3"/>
  <c r="AZ88" i="3"/>
  <c r="BA88" i="3"/>
  <c r="BC88" i="3"/>
  <c r="BD88" i="3"/>
  <c r="BE88" i="3"/>
  <c r="BF88" i="3"/>
  <c r="BG88" i="3"/>
  <c r="AZ89" i="3"/>
  <c r="BA89" i="3"/>
  <c r="BB89" i="3"/>
  <c r="BC89" i="3"/>
  <c r="BD89" i="3"/>
  <c r="BE89" i="3"/>
  <c r="BF89" i="3"/>
  <c r="BG89" i="3"/>
  <c r="AZ90" i="3"/>
  <c r="BA90" i="3"/>
  <c r="BB90" i="3"/>
  <c r="BC90" i="3"/>
  <c r="BD90" i="3"/>
  <c r="BE90" i="3"/>
  <c r="BF90" i="3"/>
  <c r="BG90" i="3"/>
  <c r="BA91" i="3"/>
  <c r="BB91" i="3"/>
  <c r="BC91" i="3"/>
  <c r="BD91" i="3"/>
  <c r="BE91" i="3"/>
  <c r="BF91" i="3"/>
  <c r="BG91" i="3"/>
  <c r="AZ92" i="3"/>
  <c r="BA92" i="3"/>
  <c r="BB92" i="3"/>
  <c r="BD92" i="3"/>
  <c r="BE92" i="3"/>
  <c r="BF92" i="3"/>
  <c r="BG92" i="3"/>
  <c r="AZ93" i="3"/>
  <c r="BA93" i="3"/>
  <c r="BB93" i="3"/>
  <c r="BD93" i="3"/>
  <c r="BE93" i="3"/>
  <c r="BF93" i="3"/>
  <c r="BG93" i="3"/>
  <c r="AZ94" i="3"/>
  <c r="BA94" i="3"/>
  <c r="BB94" i="3"/>
  <c r="BC94" i="3"/>
  <c r="BD94" i="3"/>
  <c r="BE94" i="3"/>
  <c r="BF94" i="3"/>
  <c r="BG94" i="3"/>
  <c r="AZ95" i="3"/>
  <c r="BA95" i="3"/>
  <c r="BB95" i="3"/>
  <c r="BC95" i="3"/>
  <c r="BD95" i="3"/>
  <c r="BE95" i="3"/>
  <c r="BF95" i="3"/>
  <c r="BG95" i="3"/>
  <c r="AZ96" i="3"/>
  <c r="BA96" i="3"/>
  <c r="BB96" i="3"/>
  <c r="BC96" i="3"/>
  <c r="BD96" i="3"/>
  <c r="BE96" i="3"/>
  <c r="BF96" i="3"/>
  <c r="BG96" i="3"/>
  <c r="AZ97" i="3"/>
  <c r="BB97" i="3"/>
  <c r="BC97" i="3"/>
  <c r="BD97" i="3"/>
  <c r="BE97" i="3"/>
  <c r="BF97" i="3"/>
  <c r="BG97" i="3"/>
  <c r="AZ98" i="3"/>
  <c r="BB98" i="3"/>
  <c r="BC98" i="3"/>
  <c r="BD98" i="3"/>
  <c r="BE98" i="3"/>
  <c r="BF98" i="3"/>
  <c r="BG98" i="3"/>
  <c r="AZ99" i="3"/>
  <c r="BB99" i="3"/>
  <c r="BC99" i="3"/>
  <c r="BD99" i="3"/>
  <c r="BE99" i="3"/>
  <c r="BF99" i="3"/>
  <c r="BG99" i="3"/>
  <c r="AZ100" i="3"/>
  <c r="BC100" i="3"/>
  <c r="BD100" i="3"/>
  <c r="BE100" i="3"/>
  <c r="BF100" i="3"/>
  <c r="BG100" i="3"/>
  <c r="BB101" i="3"/>
  <c r="BC101" i="3"/>
  <c r="BD101" i="3"/>
  <c r="BE101" i="3"/>
  <c r="BF101" i="3"/>
  <c r="BG101" i="3"/>
  <c r="AZ102" i="3"/>
  <c r="BA102" i="3"/>
  <c r="BB102" i="3"/>
  <c r="BC102" i="3"/>
  <c r="BD102" i="3"/>
  <c r="BE102" i="3"/>
  <c r="BF102" i="3"/>
  <c r="BG102" i="3"/>
  <c r="AZ103" i="3"/>
  <c r="BB103" i="3"/>
  <c r="BC103" i="3"/>
  <c r="BD103" i="3"/>
  <c r="BE103" i="3"/>
  <c r="BF103" i="3"/>
  <c r="BG103" i="3"/>
  <c r="AZ104" i="3"/>
  <c r="BB104" i="3"/>
  <c r="BC104" i="3"/>
  <c r="BD104" i="3"/>
  <c r="BE104" i="3"/>
  <c r="BF104" i="3"/>
  <c r="BG104" i="3"/>
  <c r="AZ105" i="3"/>
  <c r="BA105" i="3"/>
  <c r="BB105" i="3"/>
  <c r="BC105" i="3"/>
  <c r="BD105" i="3"/>
  <c r="BE105" i="3"/>
  <c r="BF105" i="3"/>
  <c r="BG105" i="3"/>
  <c r="AZ106" i="3"/>
  <c r="BA106" i="3"/>
  <c r="BB106" i="3"/>
  <c r="BC106" i="3"/>
  <c r="BD106" i="3"/>
  <c r="BE106" i="3"/>
  <c r="BF106" i="3"/>
  <c r="BG106" i="3"/>
  <c r="AZ107" i="3"/>
  <c r="BB107" i="3"/>
  <c r="BC107" i="3"/>
  <c r="BD107" i="3"/>
  <c r="BE107" i="3"/>
  <c r="BF107" i="3"/>
  <c r="BG107" i="3"/>
  <c r="AZ108" i="3"/>
  <c r="BA108" i="3"/>
  <c r="BB108" i="3"/>
  <c r="BC108" i="3"/>
  <c r="BD108" i="3"/>
  <c r="BE108" i="3"/>
  <c r="BF108" i="3"/>
  <c r="BG108" i="3"/>
  <c r="AZ109" i="3"/>
  <c r="BA109" i="3"/>
  <c r="BB109" i="3"/>
  <c r="BC109" i="3"/>
  <c r="BD109" i="3"/>
  <c r="BE109" i="3"/>
  <c r="BF109" i="3"/>
  <c r="BG109" i="3"/>
  <c r="AZ110" i="3"/>
  <c r="BA110" i="3"/>
  <c r="BB110" i="3"/>
  <c r="BE110" i="3"/>
  <c r="BF110" i="3"/>
  <c r="BG110" i="3"/>
  <c r="AZ111" i="3"/>
  <c r="BA111" i="3"/>
  <c r="BB111" i="3"/>
  <c r="BC111" i="3"/>
  <c r="BD111" i="3"/>
  <c r="BE111" i="3"/>
  <c r="BF111" i="3"/>
  <c r="BG111" i="3"/>
  <c r="AZ112" i="3"/>
  <c r="BA112" i="3"/>
  <c r="BB112" i="3"/>
  <c r="BC112" i="3"/>
  <c r="BD112" i="3"/>
  <c r="BE112" i="3"/>
  <c r="BF112" i="3"/>
  <c r="BG112" i="3"/>
  <c r="AZ113" i="3"/>
  <c r="BA113" i="3"/>
  <c r="BB113" i="3"/>
  <c r="BC113" i="3"/>
  <c r="BD113" i="3"/>
  <c r="BE113" i="3"/>
  <c r="BF113" i="3"/>
  <c r="BG113" i="3"/>
  <c r="AZ114" i="3"/>
  <c r="BA114" i="3"/>
  <c r="BB114" i="3"/>
  <c r="BC114" i="3"/>
  <c r="BD114" i="3"/>
  <c r="BE114" i="3"/>
  <c r="BF114" i="3"/>
  <c r="BG114" i="3"/>
  <c r="AZ115" i="3"/>
  <c r="BA115" i="3"/>
  <c r="BB115" i="3"/>
  <c r="BC115" i="3"/>
  <c r="BD115" i="3"/>
  <c r="BE115" i="3"/>
  <c r="BF115" i="3"/>
  <c r="BG115" i="3"/>
  <c r="AZ116" i="3"/>
  <c r="BB116" i="3"/>
  <c r="BC116" i="3"/>
  <c r="BD116" i="3"/>
  <c r="BE116" i="3"/>
  <c r="BF116" i="3"/>
  <c r="BG116" i="3"/>
  <c r="AZ117" i="3"/>
  <c r="BA117" i="3"/>
  <c r="BB117" i="3"/>
  <c r="BC117" i="3"/>
  <c r="BD117" i="3"/>
  <c r="BE117" i="3"/>
  <c r="BF117" i="3"/>
  <c r="BG117" i="3"/>
  <c r="AZ118" i="3"/>
  <c r="BA118" i="3"/>
  <c r="BB118" i="3"/>
  <c r="BC118" i="3"/>
  <c r="BD118" i="3"/>
  <c r="BE118" i="3"/>
  <c r="BF118" i="3"/>
  <c r="BG118" i="3"/>
  <c r="AZ119" i="3"/>
  <c r="BA119" i="3"/>
  <c r="BB119" i="3"/>
  <c r="BC119" i="3"/>
  <c r="BD119" i="3"/>
  <c r="BE119" i="3"/>
  <c r="BF119" i="3"/>
  <c r="BG119" i="3"/>
  <c r="AZ120" i="3"/>
  <c r="BA120" i="3"/>
  <c r="BB120" i="3"/>
  <c r="BC120" i="3"/>
  <c r="BD120" i="3"/>
  <c r="BE120" i="3"/>
  <c r="BF120" i="3"/>
  <c r="BG120" i="3"/>
  <c r="BA121" i="3"/>
  <c r="BB121" i="3"/>
  <c r="BC121" i="3"/>
  <c r="BD121" i="3"/>
  <c r="BE121" i="3"/>
  <c r="BF121" i="3"/>
  <c r="BG121" i="3"/>
  <c r="AZ122" i="3"/>
  <c r="BB122" i="3"/>
  <c r="BC122" i="3"/>
  <c r="BD122" i="3"/>
  <c r="BE122" i="3"/>
  <c r="BF122" i="3"/>
  <c r="BG122" i="3"/>
  <c r="BA123" i="3"/>
  <c r="BB123" i="3"/>
  <c r="BC123" i="3"/>
  <c r="BD123" i="3"/>
  <c r="BE123" i="3"/>
  <c r="BF123" i="3"/>
  <c r="BG123" i="3"/>
  <c r="BA124" i="3"/>
  <c r="BB124" i="3"/>
  <c r="BC124" i="3"/>
  <c r="BD124" i="3"/>
  <c r="BE124" i="3"/>
  <c r="BF124" i="3"/>
  <c r="BG124" i="3"/>
  <c r="AZ125" i="3"/>
  <c r="BA125" i="3"/>
  <c r="BB125" i="3"/>
  <c r="BC125" i="3"/>
  <c r="BD125" i="3"/>
  <c r="BE125" i="3"/>
  <c r="BF125" i="3"/>
  <c r="BG125" i="3"/>
  <c r="AZ126" i="3"/>
  <c r="BA126" i="3"/>
  <c r="BB126" i="3"/>
  <c r="BC126" i="3"/>
  <c r="BD126" i="3"/>
  <c r="BE126" i="3"/>
  <c r="BF126" i="3"/>
  <c r="BG126" i="3"/>
  <c r="AZ127" i="3"/>
  <c r="BB127" i="3"/>
  <c r="BD127" i="3"/>
  <c r="BE127" i="3"/>
  <c r="BF127" i="3"/>
  <c r="BG127" i="3"/>
  <c r="AZ128" i="3"/>
  <c r="BA128" i="3"/>
  <c r="BB128" i="3"/>
  <c r="BC128" i="3"/>
  <c r="BD128" i="3"/>
  <c r="BE128" i="3"/>
  <c r="BF128" i="3"/>
  <c r="BG128" i="3"/>
  <c r="AZ129" i="3"/>
  <c r="BA129" i="3"/>
  <c r="BB129" i="3"/>
  <c r="BD129" i="3"/>
  <c r="BE129" i="3"/>
  <c r="BF129" i="3"/>
  <c r="BG129" i="3"/>
  <c r="AZ130" i="3"/>
  <c r="BA130" i="3"/>
  <c r="BB130" i="3"/>
  <c r="BC130" i="3"/>
  <c r="BD130" i="3"/>
  <c r="BE130" i="3"/>
  <c r="BF130" i="3"/>
  <c r="BG130" i="3"/>
  <c r="AZ131" i="3"/>
  <c r="BA131" i="3"/>
  <c r="BB131" i="3"/>
  <c r="BC131" i="3"/>
  <c r="BD131" i="3"/>
  <c r="BE131" i="3"/>
  <c r="BF131" i="3"/>
  <c r="BG131" i="3"/>
  <c r="AZ132" i="3"/>
  <c r="BA132" i="3"/>
  <c r="BB132" i="3"/>
  <c r="BC132" i="3"/>
  <c r="BD132" i="3"/>
  <c r="BE132" i="3"/>
  <c r="BF132" i="3"/>
  <c r="BG132" i="3"/>
  <c r="AZ133" i="3"/>
  <c r="BA133" i="3"/>
  <c r="BB133" i="3"/>
  <c r="BC133" i="3"/>
  <c r="BD133" i="3"/>
  <c r="BE133" i="3"/>
  <c r="BF133" i="3"/>
  <c r="BG133" i="3"/>
  <c r="AZ134" i="3"/>
  <c r="BB134" i="3"/>
  <c r="BC134" i="3"/>
  <c r="BD134" i="3"/>
  <c r="BE134" i="3"/>
  <c r="BF134" i="3"/>
  <c r="BG134" i="3"/>
  <c r="BA135" i="3"/>
  <c r="BB135" i="3"/>
  <c r="BC135" i="3"/>
  <c r="BD135" i="3"/>
  <c r="BE135" i="3"/>
  <c r="BF135" i="3"/>
  <c r="BG135" i="3"/>
  <c r="AZ136" i="3"/>
  <c r="BB136" i="3"/>
  <c r="BC136" i="3"/>
  <c r="BD136" i="3"/>
  <c r="BE136" i="3"/>
  <c r="BF136" i="3"/>
  <c r="BG136" i="3"/>
  <c r="AZ137" i="3"/>
  <c r="BA137" i="3"/>
  <c r="BB137" i="3"/>
  <c r="BC137" i="3"/>
  <c r="BD137" i="3"/>
  <c r="BE137" i="3"/>
  <c r="BF137" i="3"/>
  <c r="BG137" i="3"/>
  <c r="AZ138" i="3"/>
  <c r="BB138" i="3"/>
  <c r="BC138" i="3"/>
  <c r="BD138" i="3"/>
  <c r="BE138" i="3"/>
  <c r="BF138" i="3"/>
  <c r="BG138" i="3"/>
  <c r="AZ139" i="3"/>
  <c r="BA139" i="3"/>
  <c r="BB139" i="3"/>
  <c r="BC139" i="3"/>
  <c r="BD139" i="3"/>
  <c r="BE139" i="3"/>
  <c r="BF139" i="3"/>
  <c r="BG139" i="3"/>
  <c r="AZ140" i="3"/>
  <c r="BA140" i="3"/>
  <c r="BB140" i="3"/>
  <c r="BC140" i="3"/>
  <c r="BD140" i="3"/>
  <c r="BE140" i="3"/>
  <c r="BF140" i="3"/>
  <c r="BG140" i="3"/>
  <c r="AZ141" i="3"/>
  <c r="BA141" i="3"/>
  <c r="BC141" i="3"/>
  <c r="BD141" i="3"/>
  <c r="BE141" i="3"/>
  <c r="BF141" i="3"/>
  <c r="BG141" i="3"/>
  <c r="AZ142" i="3"/>
  <c r="BA142" i="3"/>
  <c r="BB142" i="3"/>
  <c r="BC142" i="3"/>
  <c r="BD142" i="3"/>
  <c r="BE142" i="3"/>
  <c r="BF142" i="3"/>
  <c r="BG142" i="3"/>
  <c r="AZ143" i="3"/>
  <c r="BA143" i="3"/>
  <c r="BB143" i="3"/>
  <c r="BC143" i="3"/>
  <c r="BD143" i="3"/>
  <c r="BE143" i="3"/>
  <c r="BF143" i="3"/>
  <c r="BG143" i="3"/>
  <c r="AZ144" i="3"/>
  <c r="BA144" i="3"/>
  <c r="BB144" i="3"/>
  <c r="BC144" i="3"/>
  <c r="BD144" i="3"/>
  <c r="BE144" i="3"/>
  <c r="BF144" i="3"/>
  <c r="BG144" i="3"/>
  <c r="BA145" i="3"/>
  <c r="BB145" i="3"/>
  <c r="BC145" i="3"/>
  <c r="BD145" i="3"/>
  <c r="BE145" i="3"/>
  <c r="BF145" i="3"/>
  <c r="BG145" i="3"/>
  <c r="BA146" i="3"/>
  <c r="BC146" i="3"/>
  <c r="BD146" i="3"/>
  <c r="BE146" i="3"/>
  <c r="BF146" i="3"/>
  <c r="BG146" i="3"/>
  <c r="AZ147" i="3"/>
  <c r="BA147" i="3"/>
  <c r="BB147" i="3"/>
  <c r="BC147" i="3"/>
  <c r="BD147" i="3"/>
  <c r="BE147" i="3"/>
  <c r="BF147" i="3"/>
  <c r="BG147" i="3"/>
  <c r="AZ148" i="3"/>
  <c r="BA148" i="3"/>
  <c r="BB148" i="3"/>
  <c r="BC148" i="3"/>
  <c r="BD148" i="3"/>
  <c r="BE148" i="3"/>
  <c r="BF148" i="3"/>
  <c r="BG148" i="3"/>
  <c r="AZ149" i="3"/>
  <c r="BA149" i="3"/>
  <c r="BB149" i="3"/>
  <c r="BC149" i="3"/>
  <c r="BD149" i="3"/>
  <c r="BE149" i="3"/>
  <c r="BF149" i="3"/>
  <c r="BG149" i="3"/>
  <c r="AZ150" i="3"/>
  <c r="BA150" i="3"/>
  <c r="BB150" i="3"/>
  <c r="BC150" i="3"/>
  <c r="BD150" i="3"/>
  <c r="BE150" i="3"/>
  <c r="BF150" i="3"/>
  <c r="BG150" i="3"/>
  <c r="AZ151" i="3"/>
  <c r="BB151" i="3"/>
  <c r="BC151" i="3"/>
  <c r="BD151" i="3"/>
  <c r="BE151" i="3"/>
  <c r="BF151" i="3"/>
  <c r="BG151" i="3"/>
  <c r="AZ152" i="3"/>
  <c r="BA152" i="3"/>
  <c r="BB152" i="3"/>
  <c r="BC152" i="3"/>
  <c r="BD152" i="3"/>
  <c r="BE152" i="3"/>
  <c r="BF152" i="3"/>
  <c r="BG152" i="3"/>
  <c r="AZ153" i="3"/>
  <c r="BA153" i="3"/>
  <c r="BB153" i="3"/>
  <c r="BC153" i="3"/>
  <c r="BE153" i="3"/>
  <c r="BF153" i="3"/>
  <c r="BG153" i="3"/>
  <c r="AZ154" i="3"/>
  <c r="BA154" i="3"/>
  <c r="BB154" i="3"/>
  <c r="BD154" i="3"/>
  <c r="BE154" i="3"/>
  <c r="BF154" i="3"/>
  <c r="BG154" i="3"/>
  <c r="AZ155" i="3"/>
  <c r="BA155" i="3"/>
  <c r="BB155" i="3"/>
  <c r="BC155" i="3"/>
  <c r="BD155" i="3"/>
  <c r="BE155" i="3"/>
  <c r="BF155" i="3"/>
  <c r="BG155" i="3"/>
  <c r="AZ156" i="3"/>
  <c r="BA156" i="3"/>
  <c r="BB156" i="3"/>
  <c r="BC156" i="3"/>
  <c r="BD156" i="3"/>
  <c r="BE156" i="3"/>
  <c r="BF156" i="3"/>
  <c r="BG156" i="3"/>
  <c r="AZ157" i="3"/>
  <c r="BA157" i="3"/>
  <c r="BB157" i="3"/>
  <c r="BC157" i="3"/>
  <c r="BD157" i="3"/>
  <c r="BE157" i="3"/>
  <c r="BF157" i="3"/>
  <c r="BG157" i="3"/>
  <c r="AZ158" i="3"/>
  <c r="BA158" i="3"/>
  <c r="BB158" i="3"/>
  <c r="BD158" i="3"/>
  <c r="BE158" i="3"/>
  <c r="BF158" i="3"/>
  <c r="BG158" i="3"/>
  <c r="AZ159" i="3"/>
  <c r="BA159" i="3"/>
  <c r="BB159" i="3"/>
  <c r="BC159" i="3"/>
  <c r="BD159" i="3"/>
  <c r="BE159" i="3"/>
  <c r="BF159" i="3"/>
  <c r="BG159" i="3"/>
  <c r="AZ160" i="3"/>
  <c r="BA160" i="3"/>
  <c r="BB160" i="3"/>
  <c r="BC160" i="3"/>
  <c r="BD160" i="3"/>
  <c r="BE160" i="3"/>
  <c r="BF160" i="3"/>
  <c r="BG160" i="3"/>
  <c r="AZ161" i="3"/>
  <c r="BA161" i="3"/>
  <c r="BB161" i="3"/>
  <c r="BD161" i="3"/>
  <c r="BE161" i="3"/>
  <c r="BF161" i="3"/>
  <c r="BG161" i="3"/>
  <c r="AZ162" i="3"/>
  <c r="BA162" i="3"/>
  <c r="BB162" i="3"/>
  <c r="BC162" i="3"/>
  <c r="BD162" i="3"/>
  <c r="BE162" i="3"/>
  <c r="BF162" i="3"/>
  <c r="BG162" i="3"/>
  <c r="AZ163" i="3"/>
  <c r="BA163" i="3"/>
  <c r="BB163" i="3"/>
  <c r="BC163" i="3"/>
  <c r="BD163" i="3"/>
  <c r="BE163" i="3"/>
  <c r="BF163" i="3"/>
  <c r="BG163" i="3"/>
  <c r="AZ164" i="3"/>
  <c r="BB164" i="3"/>
  <c r="BC164" i="3"/>
  <c r="BD164" i="3"/>
  <c r="BE164" i="3"/>
  <c r="BF164" i="3"/>
  <c r="BG164" i="3"/>
  <c r="AZ165" i="3"/>
  <c r="BA165" i="3"/>
  <c r="BB165" i="3"/>
  <c r="BC165" i="3"/>
  <c r="BD165" i="3"/>
  <c r="BE165" i="3"/>
  <c r="BF165" i="3"/>
  <c r="BG165" i="3"/>
  <c r="AZ166" i="3"/>
  <c r="BA166" i="3"/>
  <c r="BB166" i="3"/>
  <c r="BC166" i="3"/>
  <c r="BD166" i="3"/>
  <c r="BE166" i="3"/>
  <c r="BF166" i="3"/>
  <c r="BG166" i="3"/>
  <c r="AZ167" i="3"/>
  <c r="BA167" i="3"/>
  <c r="BB167" i="3"/>
  <c r="BC167" i="3"/>
  <c r="BD167" i="3"/>
  <c r="BE167" i="3"/>
  <c r="BF167" i="3"/>
  <c r="BG167" i="3"/>
  <c r="BB168" i="3"/>
  <c r="BC168" i="3"/>
  <c r="BD168" i="3"/>
  <c r="BE168" i="3"/>
  <c r="BF168" i="3"/>
  <c r="BG168" i="3"/>
  <c r="BA169" i="3"/>
  <c r="BB169" i="3"/>
  <c r="BC169" i="3"/>
  <c r="BD169" i="3"/>
  <c r="BE169" i="3"/>
  <c r="BF169" i="3"/>
  <c r="BG169" i="3"/>
  <c r="BA170" i="3"/>
  <c r="BB170" i="3"/>
  <c r="BC170" i="3"/>
  <c r="BE170" i="3"/>
  <c r="BF170" i="3"/>
  <c r="BG170" i="3"/>
  <c r="AZ171" i="3"/>
  <c r="BB171" i="3"/>
  <c r="BC171" i="3"/>
  <c r="BD171" i="3"/>
  <c r="BE171" i="3"/>
  <c r="BF171" i="3"/>
  <c r="BG171" i="3"/>
  <c r="BA172" i="3"/>
  <c r="BB172" i="3"/>
  <c r="BC172" i="3"/>
  <c r="BD172" i="3"/>
  <c r="BE172" i="3"/>
  <c r="BF172" i="3"/>
  <c r="BG172" i="3"/>
  <c r="AZ173" i="3"/>
  <c r="BA173" i="3"/>
  <c r="BB173" i="3"/>
  <c r="BD173" i="3"/>
  <c r="BE173" i="3"/>
  <c r="BF173" i="3"/>
  <c r="BG173" i="3"/>
  <c r="AZ174" i="3"/>
  <c r="BA174" i="3"/>
  <c r="BB174" i="3"/>
  <c r="BC174" i="3"/>
  <c r="BD174" i="3"/>
  <c r="BE174" i="3"/>
  <c r="BF174" i="3"/>
  <c r="BG174" i="3"/>
  <c r="AZ175" i="3"/>
  <c r="BA175" i="3"/>
  <c r="BB175" i="3"/>
  <c r="BC175" i="3"/>
  <c r="BE175" i="3"/>
  <c r="BF175" i="3"/>
  <c r="BG175" i="3"/>
  <c r="AZ176" i="3"/>
  <c r="BB176" i="3"/>
  <c r="BC176" i="3"/>
  <c r="BD176" i="3"/>
  <c r="BE176" i="3"/>
  <c r="BF176" i="3"/>
  <c r="BG176" i="3"/>
  <c r="AZ177" i="3"/>
  <c r="BA177" i="3"/>
  <c r="BB177" i="3"/>
  <c r="BC177" i="3"/>
  <c r="BD177" i="3"/>
  <c r="BE177" i="3"/>
  <c r="BF177" i="3"/>
  <c r="BG177" i="3"/>
  <c r="AZ178" i="3"/>
  <c r="BA178" i="3"/>
  <c r="BB178" i="3"/>
  <c r="BC178" i="3"/>
  <c r="BD178" i="3"/>
  <c r="BE178" i="3"/>
  <c r="BF178" i="3"/>
  <c r="BG178" i="3"/>
  <c r="AZ179" i="3"/>
  <c r="BA179" i="3"/>
  <c r="BB179" i="3"/>
  <c r="BD179" i="3"/>
  <c r="BE179" i="3"/>
  <c r="BF179" i="3"/>
  <c r="BG179" i="3"/>
  <c r="AZ180" i="3"/>
  <c r="BA180" i="3"/>
  <c r="BB180" i="3"/>
  <c r="BC180" i="3"/>
  <c r="BD180" i="3"/>
  <c r="BE180" i="3"/>
  <c r="BF180" i="3"/>
  <c r="BG180" i="3"/>
  <c r="AZ181" i="3"/>
  <c r="BB181" i="3"/>
  <c r="BC181" i="3"/>
  <c r="BD181" i="3"/>
  <c r="BE181" i="3"/>
  <c r="BF181" i="3"/>
  <c r="BG181" i="3"/>
  <c r="AZ182" i="3"/>
  <c r="BB182" i="3"/>
  <c r="BC182" i="3"/>
  <c r="BD182" i="3"/>
  <c r="BE182" i="3"/>
  <c r="BF182" i="3"/>
  <c r="BG182" i="3"/>
  <c r="AZ183" i="3"/>
  <c r="BA183" i="3"/>
  <c r="BC183" i="3"/>
  <c r="BD183" i="3"/>
  <c r="BE183" i="3"/>
  <c r="BF183" i="3"/>
  <c r="BG183" i="3"/>
  <c r="AZ184" i="3"/>
  <c r="BA184" i="3"/>
  <c r="BB184" i="3"/>
  <c r="BC184" i="3"/>
  <c r="BD184" i="3"/>
  <c r="BE184" i="3"/>
  <c r="BF184" i="3"/>
  <c r="BG184" i="3"/>
  <c r="AZ185" i="3"/>
  <c r="BA185" i="3"/>
  <c r="BB185" i="3"/>
  <c r="BD185" i="3"/>
  <c r="BE185" i="3"/>
  <c r="BF185" i="3"/>
  <c r="BG185" i="3"/>
  <c r="AZ186" i="3"/>
  <c r="BB186" i="3"/>
  <c r="BC186" i="3"/>
  <c r="BD186" i="3"/>
  <c r="BE186" i="3"/>
  <c r="BF186" i="3"/>
  <c r="BG186" i="3"/>
  <c r="AZ187" i="3"/>
  <c r="BA187" i="3"/>
  <c r="BB187" i="3"/>
  <c r="BC187" i="3"/>
  <c r="BD187" i="3"/>
  <c r="BE187" i="3"/>
  <c r="BF187" i="3"/>
  <c r="BG187" i="3"/>
  <c r="AZ188" i="3"/>
  <c r="BB188" i="3"/>
  <c r="BC188" i="3"/>
  <c r="BE188" i="3"/>
  <c r="BF188" i="3"/>
  <c r="BG188" i="3"/>
  <c r="AZ189" i="3"/>
  <c r="BA189" i="3"/>
  <c r="BB189" i="3"/>
  <c r="BC189" i="3"/>
  <c r="BD189" i="3"/>
  <c r="BE189" i="3"/>
  <c r="BF189" i="3"/>
  <c r="BG189" i="3"/>
  <c r="AZ190" i="3"/>
  <c r="BA190" i="3"/>
  <c r="BB190" i="3"/>
  <c r="BC190" i="3"/>
  <c r="BD190" i="3"/>
  <c r="BE190" i="3"/>
  <c r="BF190" i="3"/>
  <c r="BG190" i="3"/>
  <c r="AZ191" i="3"/>
  <c r="BA191" i="3"/>
  <c r="BB191" i="3"/>
  <c r="BC191" i="3"/>
  <c r="BD191" i="3"/>
  <c r="BE191" i="3"/>
  <c r="BF191" i="3"/>
  <c r="BG191" i="3"/>
  <c r="AZ192" i="3"/>
  <c r="BA192" i="3"/>
  <c r="BB192" i="3"/>
  <c r="BC192" i="3"/>
  <c r="BD192" i="3"/>
  <c r="BE192" i="3"/>
  <c r="BF192" i="3"/>
  <c r="BG192" i="3"/>
  <c r="AZ193" i="3"/>
  <c r="BA193" i="3"/>
  <c r="BB193" i="3"/>
  <c r="BC193" i="3"/>
  <c r="BD193" i="3"/>
  <c r="BE193" i="3"/>
  <c r="BF193" i="3"/>
  <c r="BG193" i="3"/>
  <c r="AZ194" i="3"/>
  <c r="BA194" i="3"/>
  <c r="BB194" i="3"/>
  <c r="BC194" i="3"/>
  <c r="BE194" i="3"/>
  <c r="BF194" i="3"/>
  <c r="BG194" i="3"/>
  <c r="AZ195" i="3"/>
  <c r="BB195" i="3"/>
  <c r="BC195" i="3"/>
  <c r="BD195" i="3"/>
  <c r="BE195" i="3"/>
  <c r="BF195" i="3"/>
  <c r="BG195" i="3"/>
  <c r="AZ196" i="3"/>
  <c r="BA196" i="3"/>
  <c r="BB196" i="3"/>
  <c r="BC196" i="3"/>
  <c r="BD196" i="3"/>
  <c r="BE196" i="3"/>
  <c r="BF196" i="3"/>
  <c r="BG196" i="3"/>
  <c r="AZ197" i="3"/>
  <c r="BA197" i="3"/>
  <c r="BB197" i="3"/>
  <c r="BC197" i="3"/>
  <c r="BD197" i="3"/>
  <c r="BE197" i="3"/>
  <c r="BF197" i="3"/>
  <c r="BG197" i="3"/>
  <c r="AZ198" i="3"/>
  <c r="BA198" i="3"/>
  <c r="BB198" i="3"/>
  <c r="BC198" i="3"/>
  <c r="BD198" i="3"/>
  <c r="BE198" i="3"/>
  <c r="BF198" i="3"/>
  <c r="BG198" i="3"/>
  <c r="AZ199" i="3"/>
  <c r="BA199" i="3"/>
  <c r="BB199" i="3"/>
  <c r="BC199" i="3"/>
  <c r="BD199" i="3"/>
  <c r="BE199" i="3"/>
  <c r="BF199" i="3"/>
  <c r="BG199" i="3"/>
  <c r="AZ200" i="3"/>
  <c r="BB200" i="3"/>
  <c r="BD200" i="3"/>
  <c r="BE200" i="3"/>
  <c r="BF200" i="3"/>
  <c r="BG200" i="3"/>
  <c r="AZ201" i="3"/>
  <c r="BA201" i="3"/>
  <c r="BB201" i="3"/>
  <c r="BC201" i="3"/>
  <c r="BD201" i="3"/>
  <c r="BE201" i="3"/>
  <c r="BF201" i="3"/>
  <c r="BG201" i="3"/>
  <c r="AZ202" i="3"/>
  <c r="BA202" i="3"/>
  <c r="BB202" i="3"/>
  <c r="BC202" i="3"/>
  <c r="BD202" i="3"/>
  <c r="BE202" i="3"/>
  <c r="BF202" i="3"/>
  <c r="BG202" i="3"/>
  <c r="AZ203" i="3"/>
  <c r="BA203" i="3"/>
  <c r="BB203" i="3"/>
  <c r="BC203" i="3"/>
  <c r="BD203" i="3"/>
  <c r="BE203" i="3"/>
  <c r="BF203" i="3"/>
  <c r="BG203" i="3"/>
  <c r="AZ204" i="3"/>
  <c r="BA204" i="3"/>
  <c r="BB204" i="3"/>
  <c r="BC204" i="3"/>
  <c r="BD204" i="3"/>
  <c r="BE204" i="3"/>
  <c r="BF204" i="3"/>
  <c r="BG204" i="3"/>
  <c r="AZ205" i="3"/>
  <c r="BA205" i="3"/>
  <c r="BB205" i="3"/>
  <c r="BD205" i="3"/>
  <c r="BE205" i="3"/>
  <c r="BF205" i="3"/>
  <c r="BG205" i="3"/>
  <c r="AZ206" i="3"/>
  <c r="BA206" i="3"/>
  <c r="BB206" i="3"/>
  <c r="BC206" i="3"/>
  <c r="BE206" i="3"/>
  <c r="BF206" i="3"/>
  <c r="BG206" i="3"/>
  <c r="AZ207" i="3"/>
  <c r="BA207" i="3"/>
  <c r="BB207" i="3"/>
  <c r="BC207" i="3"/>
  <c r="BD207" i="3"/>
  <c r="BE207" i="3"/>
  <c r="BF207" i="3"/>
  <c r="BG207" i="3"/>
  <c r="AZ208" i="3"/>
  <c r="BA208" i="3"/>
  <c r="BB208" i="3"/>
  <c r="BC208" i="3"/>
  <c r="BD208" i="3"/>
  <c r="BE208" i="3"/>
  <c r="BF208" i="3"/>
  <c r="BG208" i="3"/>
  <c r="AZ209" i="3"/>
  <c r="BA209" i="3"/>
  <c r="BB209" i="3"/>
  <c r="BC209" i="3"/>
  <c r="BD209" i="3"/>
  <c r="BE209" i="3"/>
  <c r="BF209" i="3"/>
  <c r="BG209" i="3"/>
  <c r="AZ210" i="3"/>
  <c r="BA210" i="3"/>
  <c r="BB210" i="3"/>
  <c r="BC210" i="3"/>
  <c r="BD210" i="3"/>
  <c r="BE210" i="3"/>
  <c r="BF210" i="3"/>
  <c r="BG210" i="3"/>
  <c r="AZ211" i="3"/>
  <c r="BB211" i="3"/>
  <c r="BC211" i="3"/>
  <c r="BD211" i="3"/>
  <c r="BE211" i="3"/>
  <c r="BF211" i="3"/>
  <c r="BG211" i="3"/>
  <c r="AZ212" i="3"/>
  <c r="BA212" i="3"/>
  <c r="BB212" i="3"/>
  <c r="BC212" i="3"/>
  <c r="BD212" i="3"/>
  <c r="BE212" i="3"/>
  <c r="BF212" i="3"/>
  <c r="BG212" i="3"/>
  <c r="AZ213" i="3"/>
  <c r="BA213" i="3"/>
  <c r="BB213" i="3"/>
  <c r="BC213" i="3"/>
  <c r="BD213" i="3"/>
  <c r="BE213" i="3"/>
  <c r="BF213" i="3"/>
  <c r="BG213" i="3"/>
  <c r="AZ214" i="3"/>
  <c r="BA214" i="3"/>
  <c r="BB214" i="3"/>
  <c r="BC214" i="3"/>
  <c r="BD214" i="3"/>
  <c r="BE214" i="3"/>
  <c r="BF214" i="3"/>
  <c r="BG214" i="3"/>
  <c r="AZ215" i="3"/>
  <c r="BA215" i="3"/>
  <c r="BB215" i="3"/>
  <c r="BC215" i="3"/>
  <c r="BD215" i="3"/>
  <c r="BE215" i="3"/>
  <c r="BF215" i="3"/>
  <c r="BG215" i="3"/>
  <c r="AZ216" i="3"/>
  <c r="BA216" i="3"/>
  <c r="BB216" i="3"/>
  <c r="BC216" i="3"/>
  <c r="BD216" i="3"/>
  <c r="BE216" i="3"/>
  <c r="BF216" i="3"/>
  <c r="BG216" i="3"/>
  <c r="AZ217" i="3"/>
  <c r="BB217" i="3"/>
  <c r="BC217" i="3"/>
  <c r="BD217" i="3"/>
  <c r="BE217" i="3"/>
  <c r="BF217" i="3"/>
  <c r="BG217" i="3"/>
  <c r="AZ218" i="3"/>
  <c r="BA218" i="3"/>
  <c r="BB218" i="3"/>
  <c r="BC218" i="3"/>
  <c r="BD218" i="3"/>
  <c r="BE218" i="3"/>
  <c r="BF218" i="3"/>
  <c r="BG218" i="3"/>
  <c r="AZ219" i="3"/>
  <c r="BB219" i="3"/>
  <c r="BC219" i="3"/>
  <c r="BD219" i="3"/>
  <c r="BE219" i="3"/>
  <c r="BF219" i="3"/>
  <c r="BG219" i="3"/>
  <c r="BB220" i="3"/>
  <c r="BC220" i="3"/>
  <c r="BD220" i="3"/>
  <c r="BE220" i="3"/>
  <c r="BF220" i="3"/>
  <c r="BG220" i="3"/>
  <c r="BA221" i="3"/>
  <c r="BB221" i="3"/>
  <c r="BC221" i="3"/>
  <c r="BD221" i="3"/>
  <c r="BE221" i="3"/>
  <c r="BF221" i="3"/>
  <c r="BG221" i="3"/>
  <c r="BB222" i="3"/>
  <c r="BC222" i="3"/>
  <c r="BD222" i="3"/>
  <c r="BE222" i="3"/>
  <c r="BF222" i="3"/>
  <c r="BG222" i="3"/>
  <c r="BA223" i="3"/>
  <c r="BB223" i="3"/>
  <c r="BC223" i="3"/>
  <c r="BD223" i="3"/>
  <c r="BE223" i="3"/>
  <c r="BF223" i="3"/>
  <c r="BG223" i="3"/>
  <c r="AZ224" i="3"/>
  <c r="BB224" i="3"/>
  <c r="BC224" i="3"/>
  <c r="BD224" i="3"/>
  <c r="BE224" i="3"/>
  <c r="BF224" i="3"/>
  <c r="BG224" i="3"/>
  <c r="BA225" i="3"/>
  <c r="BB225" i="3"/>
  <c r="BC225" i="3"/>
  <c r="BD225" i="3"/>
  <c r="BE225" i="3"/>
  <c r="BF225" i="3"/>
  <c r="BG225" i="3"/>
  <c r="AZ226" i="3"/>
  <c r="BB226" i="3"/>
  <c r="BC226" i="3"/>
  <c r="BD226" i="3"/>
  <c r="BE226" i="3"/>
  <c r="BF226" i="3"/>
  <c r="BG226" i="3"/>
  <c r="AZ227" i="3"/>
  <c r="BA227" i="3"/>
  <c r="BB227" i="3"/>
  <c r="BC227" i="3"/>
  <c r="BD227" i="3"/>
  <c r="BE227" i="3"/>
  <c r="BF227" i="3"/>
  <c r="BG227" i="3"/>
  <c r="AZ228" i="3"/>
  <c r="BA228" i="3"/>
  <c r="BB228" i="3"/>
  <c r="BC228" i="3"/>
  <c r="BD228" i="3"/>
  <c r="BE228" i="3"/>
  <c r="BF228" i="3"/>
  <c r="BG228" i="3"/>
  <c r="AZ229" i="3"/>
  <c r="BA229" i="3"/>
  <c r="BB229" i="3"/>
  <c r="BC229" i="3"/>
  <c r="BD229" i="3"/>
  <c r="BE229" i="3"/>
  <c r="BF229" i="3"/>
  <c r="BG229" i="3"/>
  <c r="AZ230" i="3"/>
  <c r="BA230" i="3"/>
  <c r="BB230" i="3"/>
  <c r="BD230" i="3"/>
  <c r="BE230" i="3"/>
  <c r="BF230" i="3"/>
  <c r="BG230" i="3"/>
  <c r="AZ231" i="3"/>
  <c r="BA231" i="3"/>
  <c r="BB231" i="3"/>
  <c r="BD231" i="3"/>
  <c r="BE231" i="3"/>
  <c r="BF231" i="3"/>
  <c r="BG231" i="3"/>
  <c r="AZ232" i="3"/>
  <c r="BB232" i="3"/>
  <c r="BC232" i="3"/>
  <c r="BE232" i="3"/>
  <c r="BF232" i="3"/>
  <c r="BG232" i="3"/>
  <c r="AZ233" i="3"/>
  <c r="BA233" i="3"/>
  <c r="BB233" i="3"/>
  <c r="BC233" i="3"/>
  <c r="BE233" i="3"/>
  <c r="BF233" i="3"/>
  <c r="BG233" i="3"/>
  <c r="AZ234" i="3"/>
  <c r="BA234" i="3"/>
  <c r="BB234" i="3"/>
  <c r="BC234" i="3"/>
  <c r="BD234" i="3"/>
  <c r="BE234" i="3"/>
  <c r="BF234" i="3"/>
  <c r="BG234" i="3"/>
  <c r="AZ235" i="3"/>
  <c r="BB235" i="3"/>
  <c r="BC235" i="3"/>
  <c r="BD235" i="3"/>
  <c r="BE235" i="3"/>
  <c r="BF235" i="3"/>
  <c r="BG235" i="3"/>
  <c r="AZ236" i="3"/>
  <c r="BA236" i="3"/>
  <c r="BB236" i="3"/>
  <c r="BC236" i="3"/>
  <c r="BD236" i="3"/>
  <c r="BE236" i="3"/>
  <c r="BF236" i="3"/>
  <c r="BG236" i="3"/>
  <c r="BA237" i="3"/>
  <c r="BB237" i="3"/>
  <c r="BC237" i="3"/>
  <c r="BD237" i="3"/>
  <c r="BE237" i="3"/>
  <c r="BF237" i="3"/>
  <c r="BG237" i="3"/>
  <c r="AZ238" i="3"/>
  <c r="BA238" i="3"/>
  <c r="BB238" i="3"/>
  <c r="BC238" i="3"/>
  <c r="BD238" i="3"/>
  <c r="BE238" i="3"/>
  <c r="BF238" i="3"/>
  <c r="BG238" i="3"/>
  <c r="AZ239" i="3"/>
  <c r="BB239" i="3"/>
  <c r="BD239" i="3"/>
  <c r="BE239" i="3"/>
  <c r="BF239" i="3"/>
  <c r="BG239" i="3"/>
  <c r="AZ240" i="3"/>
  <c r="BA240" i="3"/>
  <c r="BC240" i="3"/>
  <c r="BD240" i="3"/>
  <c r="BE240" i="3"/>
  <c r="BF240" i="3"/>
  <c r="BG240" i="3"/>
  <c r="AZ241" i="3"/>
  <c r="BA241" i="3"/>
  <c r="BB241" i="3"/>
  <c r="BC241" i="3"/>
  <c r="BD241" i="3"/>
  <c r="BE241" i="3"/>
  <c r="BF241" i="3"/>
  <c r="BG241" i="3"/>
  <c r="AZ242" i="3"/>
  <c r="BA242" i="3"/>
  <c r="BB242" i="3"/>
  <c r="BC242" i="3"/>
  <c r="BD242" i="3"/>
  <c r="BE242" i="3"/>
  <c r="BF242" i="3"/>
  <c r="BG242" i="3"/>
  <c r="AZ243" i="3"/>
  <c r="BA243" i="3"/>
  <c r="BB243" i="3"/>
  <c r="BC243" i="3"/>
  <c r="BD243" i="3"/>
  <c r="BE243" i="3"/>
  <c r="BF243" i="3"/>
  <c r="BG243" i="3"/>
  <c r="AZ244" i="3"/>
  <c r="BA244" i="3"/>
  <c r="BB244" i="3"/>
  <c r="BC244" i="3"/>
  <c r="BD244" i="3"/>
  <c r="BE244" i="3"/>
  <c r="BF244" i="3"/>
  <c r="BG244" i="3"/>
  <c r="AZ245" i="3"/>
  <c r="BA245" i="3"/>
  <c r="BB245" i="3"/>
  <c r="BC245" i="3"/>
  <c r="BD245" i="3"/>
  <c r="BE245" i="3"/>
  <c r="BF245" i="3"/>
  <c r="BG245" i="3"/>
  <c r="AZ246" i="3"/>
  <c r="BA246" i="3"/>
  <c r="BB246" i="3"/>
  <c r="BC246" i="3"/>
  <c r="BD246" i="3"/>
  <c r="BE246" i="3"/>
  <c r="BF246" i="3"/>
  <c r="BG246" i="3"/>
  <c r="AZ247" i="3"/>
  <c r="BA247" i="3"/>
  <c r="BB247" i="3"/>
  <c r="BC247" i="3"/>
  <c r="BD247" i="3"/>
  <c r="BE247" i="3"/>
  <c r="BF247" i="3"/>
  <c r="BG247" i="3"/>
  <c r="AZ248" i="3"/>
  <c r="BA248" i="3"/>
  <c r="BC248" i="3"/>
  <c r="BD248" i="3"/>
  <c r="BE248" i="3"/>
  <c r="BF248" i="3"/>
  <c r="BG248" i="3"/>
  <c r="AZ249" i="3"/>
  <c r="BB249" i="3"/>
  <c r="BC249" i="3"/>
  <c r="BD249" i="3"/>
  <c r="BE249" i="3"/>
  <c r="BF249" i="3"/>
  <c r="BG249" i="3"/>
  <c r="AZ250" i="3"/>
  <c r="BA250" i="3"/>
  <c r="BB250" i="3"/>
  <c r="BC250" i="3"/>
  <c r="BD250" i="3"/>
  <c r="BE250" i="3"/>
  <c r="BF250" i="3"/>
  <c r="BG250" i="3"/>
  <c r="BA251" i="3"/>
  <c r="BB251" i="3"/>
  <c r="BC251" i="3"/>
  <c r="BD251" i="3"/>
  <c r="BE251" i="3"/>
  <c r="BF251" i="3"/>
  <c r="BG251" i="3"/>
  <c r="AZ252" i="3"/>
  <c r="BA252" i="3"/>
  <c r="BB252" i="3"/>
  <c r="BC252" i="3"/>
  <c r="BD252" i="3"/>
  <c r="BE252" i="3"/>
  <c r="BF252" i="3"/>
  <c r="BG252" i="3"/>
  <c r="AZ253" i="3"/>
  <c r="BA253" i="3"/>
  <c r="BB253" i="3"/>
  <c r="BC253" i="3"/>
  <c r="BD253" i="3"/>
  <c r="BE253" i="3"/>
  <c r="BF253" i="3"/>
  <c r="BG253" i="3"/>
  <c r="AZ254" i="3"/>
  <c r="BA254" i="3"/>
  <c r="BB254" i="3"/>
  <c r="BC254" i="3"/>
  <c r="BD254" i="3"/>
  <c r="BE254" i="3"/>
  <c r="BF254" i="3"/>
  <c r="BG254" i="3"/>
  <c r="AZ255" i="3"/>
  <c r="BA255" i="3"/>
  <c r="BB255" i="3"/>
  <c r="BC255" i="3"/>
  <c r="BD255" i="3"/>
  <c r="BE255" i="3"/>
  <c r="BF255" i="3"/>
  <c r="BG255" i="3"/>
  <c r="BA256" i="3"/>
  <c r="BB256" i="3"/>
  <c r="BC256" i="3"/>
  <c r="BD256" i="3"/>
  <c r="BE256" i="3"/>
  <c r="BF256" i="3"/>
  <c r="BG256" i="3"/>
  <c r="AZ257" i="3"/>
  <c r="BA257" i="3"/>
  <c r="BB257" i="3"/>
  <c r="BC257" i="3"/>
  <c r="BD257" i="3"/>
  <c r="BE257" i="3"/>
  <c r="BF257" i="3"/>
  <c r="BG257" i="3"/>
  <c r="BB258" i="3"/>
  <c r="BC258" i="3"/>
  <c r="BD258" i="3"/>
  <c r="BE258" i="3"/>
  <c r="BF258" i="3"/>
  <c r="BG258" i="3"/>
  <c r="AZ259" i="3"/>
  <c r="BA259" i="3"/>
  <c r="BB259" i="3"/>
  <c r="BC259" i="3"/>
  <c r="BD259" i="3"/>
  <c r="BE259" i="3"/>
  <c r="BF259" i="3"/>
  <c r="BG259" i="3"/>
  <c r="BA260" i="3"/>
  <c r="BC260" i="3"/>
  <c r="BD260" i="3"/>
  <c r="BE260" i="3"/>
  <c r="BF260" i="3"/>
  <c r="BG260" i="3"/>
  <c r="BA261" i="3"/>
  <c r="BB261" i="3"/>
  <c r="BC261" i="3"/>
  <c r="BD261" i="3"/>
  <c r="BE261" i="3"/>
  <c r="BF261" i="3"/>
  <c r="BG261" i="3"/>
  <c r="BA262" i="3"/>
  <c r="BB262" i="3"/>
  <c r="BC262" i="3"/>
  <c r="BD262" i="3"/>
  <c r="BE262" i="3"/>
  <c r="BF262" i="3"/>
  <c r="BG262" i="3"/>
  <c r="BA263" i="3"/>
  <c r="BC263" i="3"/>
  <c r="BD263" i="3"/>
  <c r="BE263" i="3"/>
  <c r="BF263" i="3"/>
  <c r="BG263" i="3"/>
  <c r="BA264" i="3"/>
  <c r="BB264" i="3"/>
  <c r="BC264" i="3"/>
  <c r="BD264" i="3"/>
  <c r="BE264" i="3"/>
  <c r="BF264" i="3"/>
  <c r="BG264" i="3"/>
  <c r="BA265" i="3"/>
  <c r="BC265" i="3"/>
  <c r="BD265" i="3"/>
  <c r="BE265" i="3"/>
  <c r="BF265" i="3"/>
  <c r="BG265" i="3"/>
  <c r="AZ266" i="3"/>
  <c r="BA266" i="3"/>
  <c r="BB266" i="3"/>
  <c r="BC266" i="3"/>
  <c r="BD266" i="3"/>
  <c r="BE266" i="3"/>
  <c r="BF266" i="3"/>
  <c r="BG266" i="3"/>
  <c r="BA267" i="3"/>
  <c r="BC267" i="3"/>
  <c r="BD267" i="3"/>
  <c r="BE267" i="3"/>
  <c r="BF267" i="3"/>
  <c r="BG267" i="3"/>
  <c r="BA268" i="3"/>
  <c r="BC268" i="3"/>
  <c r="BD268" i="3"/>
  <c r="BE268" i="3"/>
  <c r="BF268" i="3"/>
  <c r="BG268" i="3"/>
  <c r="BB269" i="3"/>
  <c r="BC269" i="3"/>
  <c r="BD269" i="3"/>
  <c r="BE269" i="3"/>
  <c r="BF269" i="3"/>
  <c r="BG269" i="3"/>
  <c r="BA270" i="3"/>
  <c r="BC270" i="3"/>
  <c r="BD270" i="3"/>
  <c r="BE270" i="3"/>
  <c r="BF270" i="3"/>
  <c r="BG270" i="3"/>
  <c r="BA271" i="3"/>
  <c r="BB271" i="3"/>
  <c r="BC271" i="3"/>
  <c r="BD271" i="3"/>
  <c r="BE271" i="3"/>
  <c r="BF271" i="3"/>
  <c r="BG271" i="3"/>
  <c r="BA272" i="3"/>
  <c r="BB272" i="3"/>
  <c r="BC272" i="3"/>
  <c r="BD272" i="3"/>
  <c r="BE272" i="3"/>
  <c r="BF272" i="3"/>
  <c r="BG272" i="3"/>
  <c r="AZ273" i="3"/>
  <c r="BA273" i="3"/>
  <c r="BB273" i="3"/>
  <c r="BC273" i="3"/>
  <c r="BD273" i="3"/>
  <c r="BE273" i="3"/>
  <c r="BF273" i="3"/>
  <c r="BG273" i="3"/>
  <c r="BA274" i="3"/>
  <c r="BB274" i="3"/>
  <c r="BC274" i="3"/>
  <c r="BD274" i="3"/>
  <c r="BE274" i="3"/>
  <c r="BF274" i="3"/>
  <c r="BG274" i="3"/>
  <c r="AZ275" i="3"/>
  <c r="BA275" i="3"/>
  <c r="BB275" i="3"/>
  <c r="BC275" i="3"/>
  <c r="BE275" i="3"/>
  <c r="BF275" i="3"/>
  <c r="BG275" i="3"/>
  <c r="AZ276" i="3"/>
  <c r="BA276" i="3"/>
  <c r="BB276" i="3"/>
  <c r="BC276" i="3"/>
  <c r="BD276" i="3"/>
  <c r="BE276" i="3"/>
  <c r="BF276" i="3"/>
  <c r="BG276" i="3"/>
  <c r="BA277" i="3"/>
  <c r="BB277" i="3"/>
  <c r="BC277" i="3"/>
  <c r="BD277" i="3"/>
  <c r="BE277" i="3"/>
  <c r="BF277" i="3"/>
  <c r="BG277" i="3"/>
  <c r="AZ278" i="3"/>
  <c r="BA278" i="3"/>
  <c r="BC278" i="3"/>
  <c r="BD278" i="3"/>
  <c r="BE278" i="3"/>
  <c r="BF278" i="3"/>
  <c r="BG278" i="3"/>
  <c r="AZ279" i="3"/>
  <c r="BA279" i="3"/>
  <c r="BB279" i="3"/>
  <c r="BC279" i="3"/>
  <c r="BD279" i="3"/>
  <c r="BE279" i="3"/>
  <c r="BF279" i="3"/>
  <c r="BG279" i="3"/>
  <c r="AZ280" i="3"/>
  <c r="BA280" i="3"/>
  <c r="BB280" i="3"/>
  <c r="BC280" i="3"/>
  <c r="BD280" i="3"/>
  <c r="BE280" i="3"/>
  <c r="BF280" i="3"/>
  <c r="BG280" i="3"/>
  <c r="AZ281" i="3"/>
  <c r="BB281" i="3"/>
  <c r="BC281" i="3"/>
  <c r="BD281" i="3"/>
  <c r="BE281" i="3"/>
  <c r="BF281" i="3"/>
  <c r="BG281" i="3"/>
  <c r="AZ282" i="3"/>
  <c r="BA282" i="3"/>
  <c r="BB282" i="3"/>
  <c r="BC282" i="3"/>
  <c r="BD282" i="3"/>
  <c r="BE282" i="3"/>
  <c r="BF282" i="3"/>
  <c r="BG282" i="3"/>
  <c r="AZ283" i="3"/>
  <c r="BA283" i="3"/>
  <c r="BB283" i="3"/>
  <c r="BC283" i="3"/>
  <c r="BD283" i="3"/>
  <c r="BE283" i="3"/>
  <c r="BF283" i="3"/>
  <c r="BG283" i="3"/>
  <c r="AZ284" i="3"/>
  <c r="BA284" i="3"/>
  <c r="BB284" i="3"/>
  <c r="BC284" i="3"/>
  <c r="BD284" i="3"/>
  <c r="BE284" i="3"/>
  <c r="BF284" i="3"/>
  <c r="BG284" i="3"/>
  <c r="AZ285" i="3"/>
  <c r="BA285" i="3"/>
  <c r="BB285" i="3"/>
  <c r="BC285" i="3"/>
  <c r="BD285" i="3"/>
  <c r="BE285" i="3"/>
  <c r="BF285" i="3"/>
  <c r="BG285" i="3"/>
  <c r="AZ286" i="3"/>
  <c r="BA286" i="3"/>
  <c r="BB286" i="3"/>
  <c r="BC286" i="3"/>
  <c r="BD286" i="3"/>
  <c r="BE286" i="3"/>
  <c r="BF286" i="3"/>
  <c r="BG286" i="3"/>
  <c r="AZ287" i="3"/>
  <c r="BA287" i="3"/>
  <c r="BB287" i="3"/>
  <c r="BC287" i="3"/>
  <c r="BD287" i="3"/>
  <c r="BE287" i="3"/>
  <c r="BF287" i="3"/>
  <c r="BG287" i="3"/>
  <c r="AZ288" i="3"/>
  <c r="BA288" i="3"/>
  <c r="BB288" i="3"/>
  <c r="BC288" i="3"/>
  <c r="BD288" i="3"/>
  <c r="BE288" i="3"/>
  <c r="BF288" i="3"/>
  <c r="BG288" i="3"/>
  <c r="AZ289" i="3"/>
  <c r="BA289" i="3"/>
  <c r="BB289" i="3"/>
  <c r="BC289" i="3"/>
  <c r="BD289" i="3"/>
  <c r="BE289" i="3"/>
  <c r="BF289" i="3"/>
  <c r="BG289" i="3"/>
  <c r="AZ290" i="3"/>
  <c r="BA290" i="3"/>
  <c r="BB290" i="3"/>
  <c r="BC290" i="3"/>
  <c r="BD290" i="3"/>
  <c r="BE290" i="3"/>
  <c r="BF290" i="3"/>
  <c r="BG290" i="3"/>
  <c r="BA291" i="3"/>
  <c r="BB291" i="3"/>
  <c r="BC291" i="3"/>
  <c r="BD291" i="3"/>
  <c r="BE291" i="3"/>
  <c r="BF291" i="3"/>
  <c r="BG291" i="3"/>
  <c r="AZ292" i="3"/>
  <c r="BA292" i="3"/>
  <c r="BB292" i="3"/>
  <c r="BC292" i="3"/>
  <c r="BD292" i="3"/>
  <c r="BE292" i="3"/>
  <c r="BF292" i="3"/>
  <c r="BG292" i="3"/>
  <c r="AZ293" i="3"/>
  <c r="BA293" i="3"/>
  <c r="BB293" i="3"/>
  <c r="BC293" i="3"/>
  <c r="BD293" i="3"/>
  <c r="BE293" i="3"/>
  <c r="BF293" i="3"/>
  <c r="BG293" i="3"/>
  <c r="AZ294" i="3"/>
  <c r="BA294" i="3"/>
  <c r="BB294" i="3"/>
  <c r="BC294" i="3"/>
  <c r="BD294" i="3"/>
  <c r="BE294" i="3"/>
  <c r="BF294" i="3"/>
  <c r="BG294" i="3"/>
  <c r="AZ295" i="3"/>
  <c r="BA295" i="3"/>
  <c r="BB295" i="3"/>
  <c r="BC295" i="3"/>
  <c r="BD295" i="3"/>
  <c r="BE295" i="3"/>
  <c r="BF295" i="3"/>
  <c r="BG295" i="3"/>
  <c r="AZ296" i="3"/>
  <c r="BA296" i="3"/>
  <c r="BB296" i="3"/>
  <c r="BC296" i="3"/>
  <c r="BD296" i="3"/>
  <c r="BE296" i="3"/>
  <c r="BF296" i="3"/>
  <c r="BG296" i="3"/>
  <c r="AZ297" i="3"/>
  <c r="BA297" i="3"/>
  <c r="BB297" i="3"/>
  <c r="BC297" i="3"/>
  <c r="BD297" i="3"/>
  <c r="BE297" i="3"/>
  <c r="BF297" i="3"/>
  <c r="BG297" i="3"/>
  <c r="BA298" i="3"/>
  <c r="BB298" i="3"/>
  <c r="BC298" i="3"/>
  <c r="BD298" i="3"/>
  <c r="BE298" i="3"/>
  <c r="BF298" i="3"/>
  <c r="BG298" i="3"/>
  <c r="BA299" i="3"/>
  <c r="BB299" i="3"/>
  <c r="BC299" i="3"/>
  <c r="BD299" i="3"/>
  <c r="BE299" i="3"/>
  <c r="BF299" i="3"/>
  <c r="BG299" i="3"/>
  <c r="AZ300" i="3"/>
  <c r="BA300" i="3"/>
  <c r="BB300" i="3"/>
  <c r="BC300" i="3"/>
  <c r="BD300" i="3"/>
  <c r="BE300" i="3"/>
  <c r="BF300" i="3"/>
  <c r="BG300" i="3"/>
  <c r="AZ301" i="3"/>
  <c r="BA301" i="3"/>
  <c r="BB301" i="3"/>
  <c r="BC301" i="3"/>
  <c r="BD301" i="3"/>
  <c r="BE301" i="3"/>
  <c r="BF301" i="3"/>
  <c r="BG301" i="3"/>
  <c r="AZ302" i="3"/>
  <c r="BA302" i="3"/>
  <c r="BB302" i="3"/>
  <c r="BC302" i="3"/>
  <c r="BD302" i="3"/>
  <c r="BE302" i="3"/>
  <c r="BF302" i="3"/>
  <c r="BG302" i="3"/>
  <c r="AZ303" i="3"/>
  <c r="BA303" i="3"/>
  <c r="BB303" i="3"/>
  <c r="BC303" i="3"/>
  <c r="BD303" i="3"/>
  <c r="BE303" i="3"/>
  <c r="BF303" i="3"/>
  <c r="BG303" i="3"/>
  <c r="AZ304" i="3"/>
  <c r="BA304" i="3"/>
  <c r="BB304" i="3"/>
  <c r="BC304" i="3"/>
  <c r="BD304" i="3"/>
  <c r="BE304" i="3"/>
  <c r="BF304" i="3"/>
  <c r="BG304" i="3"/>
  <c r="BB305" i="3"/>
  <c r="BC305" i="3"/>
  <c r="BD305" i="3"/>
  <c r="BE305" i="3"/>
  <c r="BF305" i="3"/>
  <c r="BG305" i="3"/>
  <c r="AZ306" i="3"/>
  <c r="BA306" i="3"/>
  <c r="BB306" i="3"/>
  <c r="BC306" i="3"/>
  <c r="BD306" i="3"/>
  <c r="BE306" i="3"/>
  <c r="BF306" i="3"/>
  <c r="BG306" i="3"/>
  <c r="BA307" i="3"/>
  <c r="BB307" i="3"/>
  <c r="BC307" i="3"/>
  <c r="BD307" i="3"/>
  <c r="BE307" i="3"/>
  <c r="BF307" i="3"/>
  <c r="BG307" i="3"/>
  <c r="BA308" i="3"/>
  <c r="BC308" i="3"/>
  <c r="BD308" i="3"/>
  <c r="BE308" i="3"/>
  <c r="BF308" i="3"/>
  <c r="BG308" i="3"/>
  <c r="BB309" i="3"/>
  <c r="BC309" i="3"/>
  <c r="BD309" i="3"/>
  <c r="BE309" i="3"/>
  <c r="BF309" i="3"/>
  <c r="BG309" i="3"/>
  <c r="AZ310" i="3"/>
  <c r="BA310" i="3"/>
  <c r="BB310" i="3"/>
  <c r="BC310" i="3"/>
  <c r="BD310" i="3"/>
  <c r="BE310" i="3"/>
  <c r="BF310" i="3"/>
  <c r="BG310" i="3"/>
  <c r="AZ311" i="3"/>
  <c r="BA311" i="3"/>
  <c r="BB311" i="3"/>
  <c r="BC311" i="3"/>
  <c r="BD311" i="3"/>
  <c r="BE311" i="3"/>
  <c r="BF311" i="3"/>
  <c r="BG311" i="3"/>
  <c r="AZ312" i="3"/>
  <c r="BA312" i="3"/>
  <c r="BB312" i="3"/>
  <c r="BC312" i="3"/>
  <c r="BD312" i="3"/>
  <c r="BE312" i="3"/>
  <c r="BF312" i="3"/>
  <c r="BG312" i="3"/>
  <c r="AZ313" i="3"/>
  <c r="BA313" i="3"/>
  <c r="BB313" i="3"/>
  <c r="BC313" i="3"/>
  <c r="BD313" i="3"/>
  <c r="BE313" i="3"/>
  <c r="BF313" i="3"/>
  <c r="BG313" i="3"/>
  <c r="AZ314" i="3"/>
  <c r="BA314" i="3"/>
  <c r="BB314" i="3"/>
  <c r="BC314" i="3"/>
  <c r="BE314" i="3"/>
  <c r="BF314" i="3"/>
  <c r="BG314" i="3"/>
  <c r="AZ315" i="3"/>
  <c r="BA315" i="3"/>
  <c r="BB315" i="3"/>
  <c r="BC315" i="3"/>
  <c r="BD315" i="3"/>
  <c r="BE315" i="3"/>
  <c r="BF315" i="3"/>
  <c r="BG315" i="3"/>
  <c r="AZ316" i="3"/>
  <c r="BA316" i="3"/>
  <c r="BB316" i="3"/>
  <c r="BC316" i="3"/>
  <c r="BD316" i="3"/>
  <c r="BE316" i="3"/>
  <c r="BF316" i="3"/>
  <c r="BG316" i="3"/>
  <c r="BA317" i="3"/>
  <c r="BB317" i="3"/>
  <c r="BC317" i="3"/>
  <c r="BD317" i="3"/>
  <c r="BE317" i="3"/>
  <c r="BF317" i="3"/>
  <c r="BG317" i="3"/>
  <c r="AZ318" i="3"/>
  <c r="BA318" i="3"/>
  <c r="BB318" i="3"/>
  <c r="BC318" i="3"/>
  <c r="BD318" i="3"/>
  <c r="BE318" i="3"/>
  <c r="BF318" i="3"/>
  <c r="BG318" i="3"/>
  <c r="BA319" i="3"/>
  <c r="BB319" i="3"/>
  <c r="BC319" i="3"/>
  <c r="BD319" i="3"/>
  <c r="BE319" i="3"/>
  <c r="BF319" i="3"/>
  <c r="BG319" i="3"/>
  <c r="BA320" i="3"/>
  <c r="BB320" i="3"/>
  <c r="BC320" i="3"/>
  <c r="BD320" i="3"/>
  <c r="BE320" i="3"/>
  <c r="BF320" i="3"/>
  <c r="BG320" i="3"/>
  <c r="AZ321" i="3"/>
  <c r="BA321" i="3"/>
  <c r="BB321" i="3"/>
  <c r="BC321" i="3"/>
  <c r="BD321" i="3"/>
  <c r="BE321" i="3"/>
  <c r="BF321" i="3"/>
  <c r="BG321" i="3"/>
  <c r="AZ322" i="3"/>
  <c r="BA322" i="3"/>
  <c r="BB322" i="3"/>
  <c r="BD322" i="3"/>
  <c r="BE322" i="3"/>
  <c r="BF322" i="3"/>
  <c r="BG322" i="3"/>
  <c r="AZ323" i="3"/>
  <c r="BA323" i="3"/>
  <c r="BB323" i="3"/>
  <c r="BC323" i="3"/>
  <c r="BD323" i="3"/>
  <c r="BE323" i="3"/>
  <c r="BF323" i="3"/>
  <c r="BG323" i="3"/>
  <c r="AZ324" i="3"/>
  <c r="BA324" i="3"/>
  <c r="BB324" i="3"/>
  <c r="BC324" i="3"/>
  <c r="BD324" i="3"/>
  <c r="BE324" i="3"/>
  <c r="BF324" i="3"/>
  <c r="BG324" i="3"/>
  <c r="AZ325" i="3"/>
  <c r="BB325" i="3"/>
  <c r="BC325" i="3"/>
  <c r="BD325" i="3"/>
  <c r="BE325" i="3"/>
  <c r="BF325" i="3"/>
  <c r="BG325" i="3"/>
  <c r="AZ326" i="3"/>
  <c r="BB326" i="3"/>
  <c r="BC326" i="3"/>
  <c r="BD326" i="3"/>
  <c r="BE326" i="3"/>
  <c r="BF326" i="3"/>
  <c r="BG326" i="3"/>
  <c r="AZ327" i="3"/>
  <c r="BB327" i="3"/>
  <c r="BC327" i="3"/>
  <c r="BD327" i="3"/>
  <c r="BE327" i="3"/>
  <c r="BF327" i="3"/>
  <c r="BG327" i="3"/>
  <c r="AZ328" i="3"/>
  <c r="BA328" i="3"/>
  <c r="BB328" i="3"/>
  <c r="BC328" i="3"/>
  <c r="BD328" i="3"/>
  <c r="BE328" i="3"/>
  <c r="BF328" i="3"/>
  <c r="BG328" i="3"/>
  <c r="BA329" i="3"/>
  <c r="BB329" i="3"/>
  <c r="BC329" i="3"/>
  <c r="BD329" i="3"/>
  <c r="BE329" i="3"/>
  <c r="BF329" i="3"/>
  <c r="BG329" i="3"/>
  <c r="BA330" i="3"/>
  <c r="BC330" i="3"/>
  <c r="BD330" i="3"/>
  <c r="BE330" i="3"/>
  <c r="BF330" i="3"/>
  <c r="BG330" i="3"/>
  <c r="AZ331" i="3"/>
  <c r="BA331" i="3"/>
  <c r="BB331" i="3"/>
  <c r="BC331" i="3"/>
  <c r="BD331" i="3"/>
  <c r="BE331" i="3"/>
  <c r="BF331" i="3"/>
  <c r="BG331" i="3"/>
  <c r="BB332" i="3"/>
  <c r="BC332" i="3"/>
  <c r="BD332" i="3"/>
  <c r="BE332" i="3"/>
  <c r="BF332" i="3"/>
  <c r="BG332" i="3"/>
  <c r="AZ333" i="3"/>
  <c r="BA333" i="3"/>
  <c r="BB333" i="3"/>
  <c r="BC333" i="3"/>
  <c r="BD333" i="3"/>
  <c r="BE333" i="3"/>
  <c r="BF333" i="3"/>
  <c r="BG333" i="3"/>
  <c r="AZ334" i="3"/>
  <c r="BA334" i="3"/>
  <c r="BB334" i="3"/>
  <c r="BC334" i="3"/>
  <c r="BD334" i="3"/>
  <c r="BE334" i="3"/>
  <c r="BF334" i="3"/>
  <c r="BG334" i="3"/>
  <c r="BB335" i="3"/>
  <c r="BC335" i="3"/>
  <c r="BD335" i="3"/>
  <c r="BE335" i="3"/>
  <c r="BF335" i="3"/>
  <c r="BG335" i="3"/>
  <c r="BB336" i="3"/>
  <c r="BC336" i="3"/>
  <c r="BD336" i="3"/>
  <c r="BE336" i="3"/>
  <c r="BF336" i="3"/>
  <c r="BG336" i="3"/>
  <c r="AZ337" i="3"/>
  <c r="BA337" i="3"/>
  <c r="BB337" i="3"/>
  <c r="BC337" i="3"/>
  <c r="BD337" i="3"/>
  <c r="BE337" i="3"/>
  <c r="BF337" i="3"/>
  <c r="BG337" i="3"/>
  <c r="AZ338" i="3"/>
  <c r="BA338" i="3"/>
  <c r="BB338" i="3"/>
  <c r="BC338" i="3"/>
  <c r="BD338" i="3"/>
  <c r="BE338" i="3"/>
  <c r="BF338" i="3"/>
  <c r="BG338" i="3"/>
  <c r="AZ339" i="3"/>
  <c r="BA339" i="3"/>
  <c r="BC339" i="3"/>
  <c r="BD339" i="3"/>
  <c r="BE339" i="3"/>
  <c r="BF339" i="3"/>
  <c r="BG339" i="3"/>
  <c r="BA340" i="3"/>
  <c r="BB340" i="3"/>
  <c r="BC340" i="3"/>
  <c r="BD340" i="3"/>
  <c r="BE340" i="3"/>
  <c r="BF340" i="3"/>
  <c r="BG340" i="3"/>
  <c r="AZ341" i="3"/>
  <c r="BB341" i="3"/>
  <c r="BC341" i="3"/>
  <c r="BD341" i="3"/>
  <c r="BE341" i="3"/>
  <c r="BF341" i="3"/>
  <c r="BG341" i="3"/>
  <c r="AZ342" i="3"/>
  <c r="BA342" i="3"/>
  <c r="BB342" i="3"/>
  <c r="BC342" i="3"/>
  <c r="BD342" i="3"/>
  <c r="BE342" i="3"/>
  <c r="BF342" i="3"/>
  <c r="BG342" i="3"/>
  <c r="BB343" i="3"/>
  <c r="BC343" i="3"/>
  <c r="BD343" i="3"/>
  <c r="BE343" i="3"/>
  <c r="BF343" i="3"/>
  <c r="BG343" i="3"/>
  <c r="AZ344" i="3"/>
  <c r="BA344" i="3"/>
  <c r="BB344" i="3"/>
  <c r="BC344" i="3"/>
  <c r="BD344" i="3"/>
  <c r="BE344" i="3"/>
  <c r="BF344" i="3"/>
  <c r="BG344" i="3"/>
  <c r="AZ345" i="3"/>
  <c r="BA345" i="3"/>
  <c r="BB345" i="3"/>
  <c r="BC345" i="3"/>
  <c r="BD345" i="3"/>
  <c r="BE345" i="3"/>
  <c r="BF345" i="3"/>
  <c r="BG345" i="3"/>
  <c r="AZ346" i="3"/>
  <c r="BA346" i="3"/>
  <c r="BB346" i="3"/>
  <c r="BC346" i="3"/>
  <c r="BD346" i="3"/>
  <c r="BE346" i="3"/>
  <c r="BF346" i="3"/>
  <c r="BG346" i="3"/>
  <c r="AZ347" i="3"/>
  <c r="BA347" i="3"/>
  <c r="BB347" i="3"/>
  <c r="BC347" i="3"/>
  <c r="BD347" i="3"/>
  <c r="BE347" i="3"/>
  <c r="BF347" i="3"/>
  <c r="BG347" i="3"/>
  <c r="AZ348" i="3"/>
  <c r="BB348" i="3"/>
  <c r="BC348" i="3"/>
  <c r="BD348" i="3"/>
  <c r="BE348" i="3"/>
  <c r="BF348" i="3"/>
  <c r="BG348" i="3"/>
  <c r="AZ349" i="3"/>
  <c r="BB349" i="3"/>
  <c r="BC349" i="3"/>
  <c r="BD349" i="3"/>
  <c r="BE349" i="3"/>
  <c r="BF349" i="3"/>
  <c r="BG349" i="3"/>
  <c r="AZ350" i="3"/>
  <c r="BA350" i="3"/>
  <c r="BB350" i="3"/>
  <c r="BC350" i="3"/>
  <c r="BD350" i="3"/>
  <c r="BE350" i="3"/>
  <c r="BF350" i="3"/>
  <c r="BG350" i="3"/>
  <c r="AZ351" i="3"/>
  <c r="BB351" i="3"/>
  <c r="BC351" i="3"/>
  <c r="BD351" i="3"/>
  <c r="BE351" i="3"/>
  <c r="BF351" i="3"/>
  <c r="BG351" i="3"/>
  <c r="AZ352" i="3"/>
  <c r="BA352" i="3"/>
  <c r="BB352" i="3"/>
  <c r="BC352" i="3"/>
  <c r="BD352" i="3"/>
  <c r="BE352" i="3"/>
  <c r="BF352" i="3"/>
  <c r="BG352" i="3"/>
  <c r="AZ353" i="3"/>
  <c r="BA353" i="3"/>
  <c r="BB353" i="3"/>
  <c r="BC353" i="3"/>
  <c r="BD353" i="3"/>
  <c r="BE353" i="3"/>
  <c r="BF353" i="3"/>
  <c r="BG353" i="3"/>
  <c r="AZ354" i="3"/>
  <c r="BA354" i="3"/>
  <c r="BB354" i="3"/>
  <c r="BC354" i="3"/>
  <c r="BD354" i="3"/>
  <c r="BE354" i="3"/>
  <c r="BF354" i="3"/>
  <c r="BG354" i="3"/>
  <c r="BB355" i="3"/>
  <c r="BC355" i="3"/>
  <c r="BD355" i="3"/>
  <c r="BE355" i="3"/>
  <c r="BF355" i="3"/>
  <c r="BG355" i="3"/>
  <c r="AZ356" i="3"/>
  <c r="BB356" i="3"/>
  <c r="BC356" i="3"/>
  <c r="BD356" i="3"/>
  <c r="BE356" i="3"/>
  <c r="BF356" i="3"/>
  <c r="BG356" i="3"/>
  <c r="AZ357" i="3"/>
  <c r="BA357" i="3"/>
  <c r="BB357" i="3"/>
  <c r="BC357" i="3"/>
  <c r="BD357" i="3"/>
  <c r="BE357" i="3"/>
  <c r="BF357" i="3"/>
  <c r="BG357" i="3"/>
  <c r="AZ358" i="3"/>
  <c r="BB358" i="3"/>
  <c r="BC358" i="3"/>
  <c r="BD358" i="3"/>
  <c r="BE358" i="3"/>
  <c r="BF358" i="3"/>
  <c r="BG358" i="3"/>
  <c r="BA359" i="3"/>
  <c r="BB359" i="3"/>
  <c r="BC359" i="3"/>
  <c r="BD359" i="3"/>
  <c r="BE359" i="3"/>
  <c r="BF359" i="3"/>
  <c r="BG359" i="3"/>
  <c r="BA360" i="3"/>
  <c r="BB360" i="3"/>
  <c r="BC360" i="3"/>
  <c r="BD360" i="3"/>
  <c r="BE360" i="3"/>
  <c r="BF360" i="3"/>
  <c r="BG360" i="3"/>
  <c r="BC361" i="3"/>
  <c r="BD361" i="3"/>
  <c r="BE361" i="3"/>
  <c r="BF361" i="3"/>
  <c r="BG361" i="3"/>
  <c r="AZ362" i="3"/>
  <c r="BB362" i="3"/>
  <c r="BC362" i="3"/>
  <c r="BD362" i="3"/>
  <c r="BE362" i="3"/>
  <c r="BF362" i="3"/>
  <c r="BG362" i="3"/>
  <c r="AZ363" i="3"/>
  <c r="BB363" i="3"/>
  <c r="BC363" i="3"/>
  <c r="BD363" i="3"/>
  <c r="BE363" i="3"/>
  <c r="BF363" i="3"/>
  <c r="BG363" i="3"/>
  <c r="AZ364" i="3"/>
  <c r="BB364" i="3"/>
  <c r="BC364" i="3"/>
  <c r="BD364" i="3"/>
  <c r="BE364" i="3"/>
  <c r="BF364" i="3"/>
  <c r="BG364" i="3"/>
  <c r="AZ365" i="3"/>
  <c r="BA365" i="3"/>
  <c r="BB365" i="3"/>
  <c r="BC365" i="3"/>
  <c r="BD365" i="3"/>
  <c r="BE365" i="3"/>
  <c r="BF365" i="3"/>
  <c r="BG365" i="3"/>
  <c r="AZ366" i="3"/>
  <c r="BA366" i="3"/>
  <c r="BB366" i="3"/>
  <c r="BC366" i="3"/>
  <c r="BD366" i="3"/>
  <c r="BE366" i="3"/>
  <c r="BF366" i="3"/>
  <c r="BG366" i="3"/>
  <c r="AZ367" i="3"/>
  <c r="BA367" i="3"/>
  <c r="BB367" i="3"/>
  <c r="BC367" i="3"/>
  <c r="BD367" i="3"/>
  <c r="BE367" i="3"/>
  <c r="BF367" i="3"/>
  <c r="BG367" i="3"/>
  <c r="AZ368" i="3"/>
  <c r="BA368" i="3"/>
  <c r="BB368" i="3"/>
  <c r="BC368" i="3"/>
  <c r="BD368" i="3"/>
  <c r="BE368" i="3"/>
  <c r="BF368" i="3"/>
  <c r="BG368" i="3"/>
  <c r="AZ369" i="3"/>
  <c r="BA369" i="3"/>
  <c r="BB369" i="3"/>
  <c r="BC369" i="3"/>
  <c r="BD369" i="3"/>
  <c r="BE369" i="3"/>
  <c r="BF369" i="3"/>
  <c r="BG369" i="3"/>
  <c r="AZ370" i="3"/>
  <c r="BA370" i="3"/>
  <c r="BC370" i="3"/>
  <c r="BD370" i="3"/>
  <c r="BE370" i="3"/>
  <c r="BF370" i="3"/>
  <c r="BG370" i="3"/>
  <c r="AZ371" i="3"/>
  <c r="BA371" i="3"/>
  <c r="BB371" i="3"/>
  <c r="BC371" i="3"/>
  <c r="BD371" i="3"/>
  <c r="BE371" i="3"/>
  <c r="BF371" i="3"/>
  <c r="BG371" i="3"/>
  <c r="AZ372" i="3"/>
  <c r="BA372" i="3"/>
  <c r="BB372" i="3"/>
  <c r="BC372" i="3"/>
  <c r="BD372" i="3"/>
  <c r="BE372" i="3"/>
  <c r="BF372" i="3"/>
  <c r="BG372" i="3"/>
  <c r="AZ373" i="3"/>
  <c r="BA373" i="3"/>
  <c r="BB373" i="3"/>
  <c r="BC373" i="3"/>
  <c r="BD373" i="3"/>
  <c r="BE373" i="3"/>
  <c r="BF373" i="3"/>
  <c r="BG373" i="3"/>
  <c r="AZ374" i="3"/>
  <c r="BA374" i="3"/>
  <c r="BB374" i="3"/>
  <c r="BD374" i="3"/>
  <c r="BE374" i="3"/>
  <c r="BF374" i="3"/>
  <c r="BG374" i="3"/>
  <c r="AZ375" i="3"/>
  <c r="BA375" i="3"/>
  <c r="BB375" i="3"/>
  <c r="BC375" i="3"/>
  <c r="BD375" i="3"/>
  <c r="BE375" i="3"/>
  <c r="BF375" i="3"/>
  <c r="BG375" i="3"/>
  <c r="AZ376" i="3"/>
  <c r="BA376" i="3"/>
  <c r="BB376" i="3"/>
  <c r="BC376" i="3"/>
  <c r="BD376" i="3"/>
  <c r="BE376" i="3"/>
  <c r="BF376" i="3"/>
  <c r="BG376" i="3"/>
  <c r="AZ377" i="3"/>
  <c r="BB377" i="3"/>
  <c r="BC377" i="3"/>
  <c r="BD377" i="3"/>
  <c r="BE377" i="3"/>
  <c r="BF377" i="3"/>
  <c r="BG377" i="3"/>
  <c r="AZ378" i="3"/>
  <c r="BA378" i="3"/>
  <c r="BC378" i="3"/>
  <c r="BD378" i="3"/>
  <c r="BE378" i="3"/>
  <c r="BF378" i="3"/>
  <c r="BG378" i="3"/>
  <c r="AZ379" i="3"/>
  <c r="BA379" i="3"/>
  <c r="BB379" i="3"/>
  <c r="BC379" i="3"/>
  <c r="BD379" i="3"/>
  <c r="BE379" i="3"/>
  <c r="BF379" i="3"/>
  <c r="BG379" i="3"/>
  <c r="AZ380" i="3"/>
  <c r="BA380" i="3"/>
  <c r="BB380" i="3"/>
  <c r="BC380" i="3"/>
  <c r="BD380" i="3"/>
  <c r="BE380" i="3"/>
  <c r="BF380" i="3"/>
  <c r="BG380" i="3"/>
  <c r="AZ381" i="3"/>
  <c r="BB381" i="3"/>
  <c r="BC381" i="3"/>
  <c r="BD381" i="3"/>
  <c r="BE381" i="3"/>
  <c r="BF381" i="3"/>
  <c r="BG381" i="3"/>
  <c r="AZ382" i="3"/>
  <c r="BB382" i="3"/>
  <c r="BC382" i="3"/>
  <c r="BD382" i="3"/>
  <c r="BE382" i="3"/>
  <c r="BG382" i="3"/>
  <c r="AZ383" i="3"/>
  <c r="BB383" i="3"/>
  <c r="BD383" i="3"/>
  <c r="BE383" i="3"/>
  <c r="BF383" i="3"/>
  <c r="BG383" i="3"/>
  <c r="AZ384" i="3"/>
  <c r="BA384" i="3"/>
  <c r="BB384" i="3"/>
  <c r="BC384" i="3"/>
  <c r="BD384" i="3"/>
  <c r="BE384" i="3"/>
  <c r="BF384" i="3"/>
  <c r="BG384" i="3"/>
  <c r="BA385" i="3"/>
  <c r="BB385" i="3"/>
  <c r="BC385" i="3"/>
  <c r="BD385" i="3"/>
  <c r="BE385" i="3"/>
  <c r="BF385" i="3"/>
  <c r="BG385" i="3"/>
  <c r="AZ386" i="3"/>
  <c r="BB386" i="3"/>
  <c r="BC386" i="3"/>
  <c r="BD386" i="3"/>
  <c r="BE386" i="3"/>
  <c r="BF386" i="3"/>
  <c r="BG386" i="3"/>
  <c r="AZ387" i="3"/>
  <c r="BA387" i="3"/>
  <c r="BB387" i="3"/>
  <c r="BC387" i="3"/>
  <c r="BD387" i="3"/>
  <c r="BE387" i="3"/>
  <c r="BF387" i="3"/>
  <c r="BG387" i="3"/>
  <c r="AZ388" i="3"/>
  <c r="BA388" i="3"/>
  <c r="BB388" i="3"/>
  <c r="BD388" i="3"/>
  <c r="BE388" i="3"/>
  <c r="BF388" i="3"/>
  <c r="BG388" i="3"/>
  <c r="AZ389" i="3"/>
  <c r="BA389" i="3"/>
  <c r="BB389" i="3"/>
  <c r="BC389" i="3"/>
  <c r="BD389" i="3"/>
  <c r="BE389" i="3"/>
  <c r="BF389" i="3"/>
  <c r="BG389" i="3"/>
  <c r="AZ390" i="3"/>
  <c r="BA390" i="3"/>
  <c r="BB390" i="3"/>
  <c r="BC390" i="3"/>
  <c r="BD390" i="3"/>
  <c r="BE390" i="3"/>
  <c r="BF390" i="3"/>
  <c r="BG390" i="3"/>
  <c r="AZ391" i="3"/>
  <c r="BA391" i="3"/>
  <c r="BB391" i="3"/>
  <c r="BC391" i="3"/>
  <c r="BD391" i="3"/>
  <c r="BE391" i="3"/>
  <c r="BF391" i="3"/>
  <c r="BG391" i="3"/>
  <c r="AZ392" i="3"/>
  <c r="BB392" i="3"/>
  <c r="BC392" i="3"/>
  <c r="BD392" i="3"/>
  <c r="BE392" i="3"/>
  <c r="BF392" i="3"/>
  <c r="BG392" i="3"/>
  <c r="BA393" i="3"/>
  <c r="BB393" i="3"/>
  <c r="BC393" i="3"/>
  <c r="BD393" i="3"/>
  <c r="BE393" i="3"/>
  <c r="BF393" i="3"/>
  <c r="BG393" i="3"/>
  <c r="BA394" i="3"/>
  <c r="BB394" i="3"/>
  <c r="BC394" i="3"/>
  <c r="BD394" i="3"/>
  <c r="BE394" i="3"/>
  <c r="BF394" i="3"/>
  <c r="BG394" i="3"/>
  <c r="BA395" i="3"/>
  <c r="BB395" i="3"/>
  <c r="BC395" i="3"/>
  <c r="BD395" i="3"/>
  <c r="BE395" i="3"/>
  <c r="BF395" i="3"/>
  <c r="BG395" i="3"/>
  <c r="BA396" i="3"/>
  <c r="BB396" i="3"/>
  <c r="BC396" i="3"/>
  <c r="BD396" i="3"/>
  <c r="BE396" i="3"/>
  <c r="BF396" i="3"/>
  <c r="BG396" i="3"/>
  <c r="BA397" i="3"/>
  <c r="BC397" i="3"/>
  <c r="BD397" i="3"/>
  <c r="BE397" i="3"/>
  <c r="BF397" i="3"/>
  <c r="BG397" i="3"/>
  <c r="AZ398" i="3"/>
  <c r="BA398" i="3"/>
  <c r="BB398" i="3"/>
  <c r="BC398" i="3"/>
  <c r="BD398" i="3"/>
  <c r="BE398" i="3"/>
  <c r="BF398" i="3"/>
  <c r="BG398" i="3"/>
  <c r="AZ399" i="3"/>
  <c r="BB399" i="3"/>
  <c r="BC399" i="3"/>
  <c r="BD399" i="3"/>
  <c r="BE399" i="3"/>
  <c r="BF399" i="3"/>
  <c r="BG399" i="3"/>
  <c r="AZ400" i="3"/>
  <c r="BA400" i="3"/>
  <c r="BB400" i="3"/>
  <c r="BC400" i="3"/>
  <c r="BD400" i="3"/>
  <c r="BE400" i="3"/>
  <c r="BF400" i="3"/>
  <c r="BG400" i="3"/>
  <c r="AZ401" i="3"/>
  <c r="BA401" i="3"/>
  <c r="BC401" i="3"/>
  <c r="BD401" i="3"/>
  <c r="BE401" i="3"/>
  <c r="BF401" i="3"/>
  <c r="BG401" i="3"/>
  <c r="BA402" i="3"/>
  <c r="BB402" i="3"/>
  <c r="BC402" i="3"/>
  <c r="BD402" i="3"/>
  <c r="BE402" i="3"/>
  <c r="BF402" i="3"/>
  <c r="BG402" i="3"/>
  <c r="AZ403" i="3"/>
  <c r="BA403" i="3"/>
  <c r="BB403" i="3"/>
  <c r="BD403" i="3"/>
  <c r="BE403" i="3"/>
  <c r="BF403" i="3"/>
  <c r="BG403" i="3"/>
  <c r="AZ404" i="3"/>
  <c r="BA404" i="3"/>
  <c r="BB404" i="3"/>
  <c r="BC404" i="3"/>
  <c r="BD404" i="3"/>
  <c r="BE404" i="3"/>
  <c r="BF404" i="3"/>
  <c r="BG404" i="3"/>
  <c r="BD405" i="3"/>
  <c r="BE405" i="3"/>
  <c r="BF405" i="3"/>
  <c r="BG405" i="3"/>
  <c r="AZ406" i="3"/>
  <c r="BA406" i="3"/>
  <c r="BB406" i="3"/>
  <c r="BC406" i="3"/>
  <c r="BD406" i="3"/>
  <c r="BE406" i="3"/>
  <c r="BF406" i="3"/>
  <c r="BG406" i="3"/>
  <c r="AZ407" i="3"/>
  <c r="BA407" i="3"/>
  <c r="BC407" i="3"/>
  <c r="BD407" i="3"/>
  <c r="BE407" i="3"/>
  <c r="BF407" i="3"/>
  <c r="BG407" i="3"/>
  <c r="BA408" i="3"/>
  <c r="BC408" i="3"/>
  <c r="BD408" i="3"/>
  <c r="BE408" i="3"/>
  <c r="BF408" i="3"/>
  <c r="BG408" i="3"/>
  <c r="AZ409" i="3"/>
  <c r="BA409" i="3"/>
  <c r="BB409" i="3"/>
  <c r="BC409" i="3"/>
  <c r="BD409" i="3"/>
  <c r="BE409" i="3"/>
  <c r="BF409" i="3"/>
  <c r="BG409" i="3"/>
  <c r="AZ410" i="3"/>
  <c r="BA410" i="3"/>
  <c r="BB410" i="3"/>
  <c r="BC410" i="3"/>
  <c r="BD410" i="3"/>
  <c r="BE410" i="3"/>
  <c r="BF410" i="3"/>
  <c r="BG410" i="3"/>
  <c r="AZ411" i="3"/>
  <c r="BB411" i="3"/>
  <c r="BC411" i="3"/>
  <c r="BD411" i="3"/>
  <c r="BF411" i="3"/>
  <c r="BG411" i="3"/>
  <c r="AZ412" i="3"/>
  <c r="BA412" i="3"/>
  <c r="BB412" i="3"/>
  <c r="BC412" i="3"/>
  <c r="BD412" i="3"/>
  <c r="BF412" i="3"/>
  <c r="BG412" i="3"/>
  <c r="AZ413" i="3"/>
  <c r="BA413" i="3"/>
  <c r="BB413" i="3"/>
  <c r="BC413" i="3"/>
  <c r="BD413" i="3"/>
  <c r="BE413" i="3"/>
  <c r="BF413" i="3"/>
  <c r="BG413" i="3"/>
  <c r="AZ414" i="3"/>
  <c r="BA414" i="3"/>
  <c r="BB414" i="3"/>
  <c r="BC414" i="3"/>
  <c r="BD414" i="3"/>
  <c r="BE414" i="3"/>
  <c r="BF414" i="3"/>
  <c r="BG414" i="3"/>
  <c r="AZ415" i="3"/>
  <c r="BC415" i="3"/>
  <c r="BE415" i="3"/>
  <c r="BF415" i="3"/>
  <c r="BG415" i="3"/>
  <c r="BA416" i="3"/>
  <c r="BB416" i="3"/>
  <c r="BD416" i="3"/>
  <c r="BE416" i="3"/>
  <c r="BF416" i="3"/>
  <c r="BG416" i="3"/>
  <c r="AZ417" i="3"/>
  <c r="BB417" i="3"/>
  <c r="BC417" i="3"/>
  <c r="BD417" i="3"/>
  <c r="BG417" i="3"/>
  <c r="AZ418" i="3"/>
  <c r="BA418" i="3"/>
  <c r="BB418" i="3"/>
  <c r="BC418" i="3"/>
  <c r="BD418" i="3"/>
  <c r="BE418" i="3"/>
  <c r="BF418" i="3"/>
  <c r="BG418" i="3"/>
  <c r="BB419" i="3"/>
  <c r="BC419" i="3"/>
  <c r="BD419" i="3"/>
  <c r="BE419" i="3"/>
  <c r="BF419" i="3"/>
  <c r="BG419" i="3"/>
  <c r="AZ420" i="3"/>
  <c r="BA420" i="3"/>
  <c r="BB420" i="3"/>
  <c r="BD420" i="3"/>
  <c r="BE420" i="3"/>
  <c r="BF420" i="3"/>
  <c r="BG420" i="3"/>
  <c r="BA421" i="3"/>
  <c r="BB421" i="3"/>
  <c r="BC421" i="3"/>
  <c r="BD421" i="3"/>
  <c r="BE421" i="3"/>
  <c r="BF421" i="3"/>
  <c r="BG421" i="3"/>
  <c r="BA422" i="3"/>
  <c r="BB422" i="3"/>
  <c r="BC422" i="3"/>
  <c r="BD422" i="3"/>
  <c r="BE422" i="3"/>
  <c r="BF422" i="3"/>
  <c r="BG422" i="3"/>
  <c r="AZ423" i="3"/>
  <c r="BA423" i="3"/>
  <c r="BB423" i="3"/>
  <c r="BC423" i="3"/>
  <c r="BD423" i="3"/>
  <c r="BE423" i="3"/>
  <c r="BF423" i="3"/>
  <c r="BG423" i="3"/>
  <c r="BA424" i="3"/>
  <c r="BB424" i="3"/>
  <c r="BC424" i="3"/>
  <c r="BD424" i="3"/>
  <c r="BE424" i="3"/>
  <c r="BF424" i="3"/>
  <c r="BG424" i="3"/>
  <c r="AZ425" i="3"/>
  <c r="BA425" i="3"/>
  <c r="BB425" i="3"/>
  <c r="BC425" i="3"/>
  <c r="BD425" i="3"/>
  <c r="BE425" i="3"/>
  <c r="BF425" i="3"/>
  <c r="BG425" i="3"/>
  <c r="AZ426" i="3"/>
  <c r="BA426" i="3"/>
  <c r="BB426" i="3"/>
  <c r="BC426" i="3"/>
  <c r="BD426" i="3"/>
  <c r="BE426" i="3"/>
  <c r="BF426" i="3"/>
  <c r="BG426" i="3"/>
  <c r="AZ427" i="3"/>
  <c r="BA427" i="3"/>
  <c r="BC427" i="3"/>
  <c r="BD427" i="3"/>
  <c r="BE427" i="3"/>
  <c r="BF427" i="3"/>
  <c r="BG427" i="3"/>
  <c r="AZ428" i="3"/>
  <c r="BA428" i="3"/>
  <c r="BB428" i="3"/>
  <c r="BC428" i="3"/>
  <c r="BD428" i="3"/>
  <c r="BE428" i="3"/>
  <c r="BF428" i="3"/>
  <c r="BG428" i="3"/>
  <c r="AZ429" i="3"/>
  <c r="BA429" i="3"/>
  <c r="BB429" i="3"/>
  <c r="BC429" i="3"/>
  <c r="BD429" i="3"/>
  <c r="BE429" i="3"/>
  <c r="BF429" i="3"/>
  <c r="BG429" i="3"/>
  <c r="AZ430" i="3"/>
  <c r="BA430" i="3"/>
  <c r="BB430" i="3"/>
  <c r="BC430" i="3"/>
  <c r="BD430" i="3"/>
  <c r="BE430" i="3"/>
  <c r="BF430" i="3"/>
  <c r="BG430" i="3"/>
  <c r="AZ431" i="3"/>
  <c r="BA431" i="3"/>
  <c r="BB431" i="3"/>
  <c r="BC431" i="3"/>
  <c r="BD431" i="3"/>
  <c r="BE431" i="3"/>
  <c r="BF431" i="3"/>
  <c r="BG431" i="3"/>
  <c r="AZ432" i="3"/>
  <c r="BA432" i="3"/>
  <c r="BB432" i="3"/>
  <c r="BC432" i="3"/>
  <c r="BD432" i="3"/>
  <c r="BE432" i="3"/>
  <c r="BF432" i="3"/>
  <c r="BG432" i="3"/>
  <c r="AZ433" i="3"/>
  <c r="BB433" i="3"/>
  <c r="BC433" i="3"/>
  <c r="BD433" i="3"/>
  <c r="BE433" i="3"/>
  <c r="BF433" i="3"/>
  <c r="BG433" i="3"/>
  <c r="AZ434" i="3"/>
  <c r="BB434" i="3"/>
  <c r="BC434" i="3"/>
  <c r="BD434" i="3"/>
  <c r="BE434" i="3"/>
  <c r="BF434" i="3"/>
  <c r="BG434" i="3"/>
  <c r="AZ435" i="3"/>
  <c r="BA435" i="3"/>
  <c r="BB435" i="3"/>
  <c r="BC435" i="3"/>
  <c r="BD435" i="3"/>
  <c r="BE435" i="3"/>
  <c r="BF435" i="3"/>
  <c r="BG435" i="3"/>
  <c r="AZ436" i="3"/>
  <c r="BB436" i="3"/>
  <c r="BC436" i="3"/>
  <c r="BD436" i="3"/>
  <c r="BE436" i="3"/>
  <c r="BF436" i="3"/>
  <c r="BG436" i="3"/>
  <c r="AZ437" i="3"/>
  <c r="BA437" i="3"/>
  <c r="BB437" i="3"/>
  <c r="BC437" i="3"/>
  <c r="BD437" i="3"/>
  <c r="BE437" i="3"/>
  <c r="BF437" i="3"/>
  <c r="BG437" i="3"/>
  <c r="AZ438" i="3"/>
  <c r="BA438" i="3"/>
  <c r="BB438" i="3"/>
  <c r="BC438" i="3"/>
  <c r="BE438" i="3"/>
  <c r="BF438" i="3"/>
  <c r="BG438" i="3"/>
  <c r="BA439" i="3"/>
  <c r="BB439" i="3"/>
  <c r="BC439" i="3"/>
  <c r="BD439" i="3"/>
  <c r="BE439" i="3"/>
  <c r="BF439" i="3"/>
  <c r="BG439" i="3"/>
  <c r="BA440" i="3"/>
  <c r="BB440" i="3"/>
  <c r="BC440" i="3"/>
  <c r="BD440" i="3"/>
  <c r="BE440" i="3"/>
  <c r="BF440" i="3"/>
  <c r="BG440" i="3"/>
  <c r="AZ441" i="3"/>
  <c r="BB441" i="3"/>
  <c r="BC441" i="3"/>
  <c r="BD441" i="3"/>
  <c r="BE441" i="3"/>
  <c r="BF441" i="3"/>
  <c r="BG441" i="3"/>
  <c r="BA442" i="3"/>
  <c r="BB442" i="3"/>
  <c r="BC442" i="3"/>
  <c r="BD442" i="3"/>
  <c r="BE442" i="3"/>
  <c r="BF442" i="3"/>
  <c r="BG442" i="3"/>
  <c r="BA443" i="3"/>
  <c r="BC443" i="3"/>
  <c r="BD443" i="3"/>
  <c r="BE443" i="3"/>
  <c r="BF443" i="3"/>
  <c r="BG443" i="3"/>
  <c r="AZ444" i="3"/>
  <c r="BA444" i="3"/>
  <c r="BB444" i="3"/>
  <c r="BD444" i="3"/>
  <c r="BE444" i="3"/>
  <c r="BF444" i="3"/>
  <c r="BG444" i="3"/>
  <c r="AZ445" i="3"/>
  <c r="BA445" i="3"/>
  <c r="BB445" i="3"/>
  <c r="BC445" i="3"/>
  <c r="BE445" i="3"/>
  <c r="BF445" i="3"/>
  <c r="BG445" i="3"/>
  <c r="BA446" i="3"/>
  <c r="BB446" i="3"/>
  <c r="BC446" i="3"/>
  <c r="BD446" i="3"/>
  <c r="BE446" i="3"/>
  <c r="BF446" i="3"/>
  <c r="BG446" i="3"/>
  <c r="AZ447" i="3"/>
  <c r="BA447" i="3"/>
  <c r="BB447" i="3"/>
  <c r="BC447" i="3"/>
  <c r="BD447" i="3"/>
  <c r="BE447" i="3"/>
  <c r="BF447" i="3"/>
  <c r="BG447" i="3"/>
  <c r="AZ448" i="3"/>
  <c r="BB448" i="3"/>
  <c r="BC448" i="3"/>
  <c r="BD448" i="3"/>
  <c r="BE448" i="3"/>
  <c r="BF448" i="3"/>
  <c r="BG448" i="3"/>
  <c r="AZ449" i="3"/>
  <c r="BA449" i="3"/>
  <c r="BC449" i="3"/>
  <c r="BD449" i="3"/>
  <c r="BF449" i="3"/>
  <c r="BG449" i="3"/>
  <c r="AZ450" i="3"/>
  <c r="BA450" i="3"/>
  <c r="BB450" i="3"/>
  <c r="BC450" i="3"/>
  <c r="BD450" i="3"/>
  <c r="BE450" i="3"/>
  <c r="BF450" i="3"/>
  <c r="BG450" i="3"/>
  <c r="AZ451" i="3"/>
  <c r="BA451" i="3"/>
  <c r="BB451" i="3"/>
  <c r="BC451" i="3"/>
  <c r="BD451" i="3"/>
  <c r="BE451" i="3"/>
  <c r="BF451" i="3"/>
  <c r="BG451" i="3"/>
  <c r="AZ452" i="3"/>
  <c r="BA452" i="3"/>
  <c r="BC452" i="3"/>
  <c r="BD452" i="3"/>
  <c r="BE452" i="3"/>
  <c r="BF452" i="3"/>
  <c r="BG452" i="3"/>
  <c r="AZ453" i="3"/>
  <c r="BA453" i="3"/>
  <c r="BB453" i="3"/>
  <c r="BC453" i="3"/>
  <c r="BD453" i="3"/>
  <c r="BE453" i="3"/>
  <c r="BF453" i="3"/>
  <c r="BG453" i="3"/>
  <c r="AZ454" i="3"/>
  <c r="BB454" i="3"/>
  <c r="BC454" i="3"/>
  <c r="BD454" i="3"/>
  <c r="BE454" i="3"/>
  <c r="BF454" i="3"/>
  <c r="BG454" i="3"/>
  <c r="AZ455" i="3"/>
  <c r="BB455" i="3"/>
  <c r="BC455" i="3"/>
  <c r="BD455" i="3"/>
  <c r="BE455" i="3"/>
  <c r="BF455" i="3"/>
  <c r="BG455" i="3"/>
  <c r="BA456" i="3"/>
  <c r="BB456" i="3"/>
  <c r="BC456" i="3"/>
  <c r="BD456" i="3"/>
  <c r="BE456" i="3"/>
  <c r="BF456" i="3"/>
  <c r="BG456" i="3"/>
  <c r="AZ457" i="3"/>
  <c r="BA457" i="3"/>
  <c r="BB457" i="3"/>
  <c r="BC457" i="3"/>
  <c r="BD457" i="3"/>
  <c r="BE457" i="3"/>
  <c r="BF457" i="3"/>
  <c r="BG457" i="3"/>
  <c r="AZ458" i="3"/>
  <c r="BC458" i="3"/>
  <c r="BD458" i="3"/>
  <c r="BE458" i="3"/>
  <c r="BF458" i="3"/>
  <c r="BG458" i="3"/>
  <c r="AZ459" i="3"/>
  <c r="BA459" i="3"/>
  <c r="BB459" i="3"/>
  <c r="BC459" i="3"/>
  <c r="BD459" i="3"/>
  <c r="BE459" i="3"/>
  <c r="BF459" i="3"/>
  <c r="BG459" i="3"/>
  <c r="AZ460" i="3"/>
  <c r="BA460" i="3"/>
  <c r="BB460" i="3"/>
  <c r="BC460" i="3"/>
  <c r="BD460" i="3"/>
  <c r="BE460" i="3"/>
  <c r="BF460" i="3"/>
  <c r="BG460" i="3"/>
  <c r="AZ461" i="3"/>
  <c r="BA461" i="3"/>
  <c r="BB461" i="3"/>
  <c r="BC461" i="3"/>
  <c r="BD461" i="3"/>
  <c r="BE461" i="3"/>
  <c r="BF461" i="3"/>
  <c r="BG461" i="3"/>
  <c r="AZ462" i="3"/>
  <c r="BA462" i="3"/>
  <c r="BC462" i="3"/>
  <c r="BD462" i="3"/>
  <c r="BE462" i="3"/>
  <c r="BF462" i="3"/>
  <c r="BG462" i="3"/>
  <c r="BB463" i="3"/>
  <c r="BC463" i="3"/>
  <c r="BD463" i="3"/>
  <c r="BE463" i="3"/>
  <c r="BF463" i="3"/>
  <c r="BG463" i="3"/>
  <c r="BA464" i="3"/>
  <c r="BB464" i="3"/>
  <c r="BC464" i="3"/>
  <c r="BD464" i="3"/>
  <c r="BE464" i="3"/>
  <c r="BF464" i="3"/>
  <c r="BG464" i="3"/>
  <c r="BA465" i="3"/>
  <c r="BB465" i="3"/>
  <c r="BC465" i="3"/>
  <c r="BD465" i="3"/>
  <c r="BE465" i="3"/>
  <c r="BF465" i="3"/>
  <c r="BG465" i="3"/>
  <c r="BA466" i="3"/>
  <c r="BB466" i="3"/>
  <c r="BC466" i="3"/>
  <c r="BD466" i="3"/>
  <c r="BE466" i="3"/>
  <c r="BF466" i="3"/>
  <c r="BG466" i="3"/>
  <c r="BA467" i="3"/>
  <c r="BB467" i="3"/>
  <c r="BC467" i="3"/>
  <c r="BD467" i="3"/>
  <c r="BE467" i="3"/>
  <c r="BF467" i="3"/>
  <c r="BG467" i="3"/>
  <c r="AZ468" i="3"/>
  <c r="BA468" i="3"/>
  <c r="BC468" i="3"/>
  <c r="BD468" i="3"/>
  <c r="BE468" i="3"/>
  <c r="BF468" i="3"/>
  <c r="BG468" i="3"/>
  <c r="AZ469" i="3"/>
  <c r="BA469" i="3"/>
  <c r="BB469" i="3"/>
  <c r="BC469" i="3"/>
  <c r="BD469" i="3"/>
  <c r="BE469" i="3"/>
  <c r="BF469" i="3"/>
  <c r="BG469" i="3"/>
  <c r="AZ470" i="3"/>
  <c r="BA470" i="3"/>
  <c r="BB470" i="3"/>
  <c r="BC470" i="3"/>
  <c r="BD470" i="3"/>
  <c r="BE470" i="3"/>
  <c r="BF470" i="3"/>
  <c r="BG470" i="3"/>
  <c r="AZ471" i="3"/>
  <c r="BA471" i="3"/>
  <c r="BB471" i="3"/>
  <c r="BC471" i="3"/>
  <c r="BD471" i="3"/>
  <c r="BE471" i="3"/>
  <c r="BF471" i="3"/>
  <c r="BG471" i="3"/>
  <c r="AZ472" i="3"/>
  <c r="BC472" i="3"/>
  <c r="BD472" i="3"/>
  <c r="BE472" i="3"/>
  <c r="BF472" i="3"/>
  <c r="BG472" i="3"/>
  <c r="AZ473" i="3"/>
  <c r="BC473" i="3"/>
  <c r="BD473" i="3"/>
  <c r="BE473" i="3"/>
  <c r="BF473" i="3"/>
  <c r="BG473" i="3"/>
  <c r="AZ474" i="3"/>
  <c r="BA474" i="3"/>
  <c r="BB474" i="3"/>
  <c r="BC474" i="3"/>
  <c r="BD474" i="3"/>
  <c r="BE474" i="3"/>
  <c r="BF474" i="3"/>
  <c r="BG474" i="3"/>
  <c r="AZ475" i="3"/>
  <c r="BC475" i="3"/>
  <c r="BD475" i="3"/>
  <c r="BE475" i="3"/>
  <c r="BF475" i="3"/>
  <c r="BG475" i="3"/>
  <c r="AZ476" i="3"/>
  <c r="BA476" i="3"/>
  <c r="BB476" i="3"/>
  <c r="BD476" i="3"/>
  <c r="BE476" i="3"/>
  <c r="BF476" i="3"/>
  <c r="BG476" i="3"/>
  <c r="AZ477" i="3"/>
  <c r="BA477" i="3"/>
  <c r="BB477" i="3"/>
  <c r="BC477" i="3"/>
  <c r="BD477" i="3"/>
  <c r="BE477" i="3"/>
  <c r="BF477" i="3"/>
  <c r="BG477" i="3"/>
  <c r="BC478" i="3"/>
  <c r="BD478" i="3"/>
  <c r="BE478" i="3"/>
  <c r="BF478" i="3"/>
  <c r="BG478" i="3"/>
  <c r="AZ479" i="3"/>
  <c r="BA479" i="3"/>
  <c r="BB479" i="3"/>
  <c r="BC479" i="3"/>
  <c r="BD479" i="3"/>
  <c r="BF479" i="3"/>
  <c r="BG479" i="3"/>
  <c r="BB480" i="3"/>
  <c r="BC480" i="3"/>
  <c r="BD480" i="3"/>
  <c r="BE480" i="3"/>
  <c r="BF480" i="3"/>
  <c r="BG480" i="3"/>
  <c r="AZ481" i="3"/>
  <c r="BA481" i="3"/>
  <c r="BB481" i="3"/>
  <c r="BC481" i="3"/>
  <c r="BD481" i="3"/>
  <c r="BE481" i="3"/>
  <c r="BF481" i="3"/>
  <c r="BG481" i="3"/>
  <c r="AZ482" i="3"/>
  <c r="BA482" i="3"/>
  <c r="BB482" i="3"/>
  <c r="BC482" i="3"/>
  <c r="BD482" i="3"/>
  <c r="BE482" i="3"/>
  <c r="BF482" i="3"/>
  <c r="BG482" i="3"/>
  <c r="BB483" i="3"/>
  <c r="BC483" i="3"/>
  <c r="BD483" i="3"/>
  <c r="BE483" i="3"/>
  <c r="BF483" i="3"/>
  <c r="BG483" i="3"/>
  <c r="AZ484" i="3"/>
  <c r="BA484" i="3"/>
  <c r="BB484" i="3"/>
  <c r="BD484" i="3"/>
  <c r="BE484" i="3"/>
  <c r="BF484" i="3"/>
  <c r="BG484" i="3"/>
  <c r="AZ485" i="3"/>
  <c r="BA485" i="3"/>
  <c r="BB485" i="3"/>
  <c r="BC485" i="3"/>
  <c r="BD485" i="3"/>
  <c r="BE485" i="3"/>
  <c r="BF485" i="3"/>
  <c r="BG485" i="3"/>
  <c r="AZ486" i="3"/>
  <c r="BB486" i="3"/>
  <c r="BC486" i="3"/>
  <c r="BD486" i="3"/>
  <c r="BE486" i="3"/>
  <c r="BF486" i="3"/>
  <c r="BG486" i="3"/>
  <c r="AZ487" i="3"/>
  <c r="BA487" i="3"/>
  <c r="BB487" i="3"/>
  <c r="BD487" i="3"/>
  <c r="BE487" i="3"/>
  <c r="BF487" i="3"/>
  <c r="BG487" i="3"/>
  <c r="AZ488" i="3"/>
  <c r="BA488" i="3"/>
  <c r="BC488" i="3"/>
  <c r="BD488" i="3"/>
  <c r="BE488" i="3"/>
  <c r="BF488" i="3"/>
  <c r="BG488" i="3"/>
  <c r="AZ489" i="3"/>
  <c r="BA489" i="3"/>
  <c r="BB489" i="3"/>
  <c r="BC489" i="3"/>
  <c r="BD489" i="3"/>
  <c r="BE489" i="3"/>
  <c r="BF489" i="3"/>
  <c r="BG489" i="3"/>
  <c r="BB490" i="3"/>
  <c r="BC490" i="3"/>
  <c r="BD490" i="3"/>
  <c r="BE490" i="3"/>
  <c r="BF490" i="3"/>
  <c r="BG490" i="3"/>
  <c r="AZ491" i="3"/>
  <c r="BA491" i="3"/>
  <c r="BB491" i="3"/>
  <c r="BC491" i="3"/>
  <c r="BD491" i="3"/>
  <c r="BE491" i="3"/>
  <c r="BF491" i="3"/>
  <c r="BG491" i="3"/>
  <c r="AZ492" i="3"/>
  <c r="BA492" i="3"/>
  <c r="BB492" i="3"/>
  <c r="BC492" i="3"/>
  <c r="BD492" i="3"/>
  <c r="BF492" i="3"/>
  <c r="BG492" i="3"/>
  <c r="AZ493" i="3"/>
  <c r="BC493" i="3"/>
  <c r="BD493" i="3"/>
  <c r="BE493" i="3"/>
  <c r="BF493" i="3"/>
  <c r="BG493" i="3"/>
  <c r="BB494" i="3"/>
  <c r="BC494" i="3"/>
  <c r="BD494" i="3"/>
  <c r="BE494" i="3"/>
  <c r="BF494" i="3"/>
  <c r="BG494" i="3"/>
  <c r="BA495" i="3"/>
  <c r="BB495" i="3"/>
  <c r="BC495" i="3"/>
  <c r="BD495" i="3"/>
  <c r="BE495" i="3"/>
  <c r="BF495" i="3"/>
  <c r="BG495" i="3"/>
  <c r="AZ496" i="3"/>
  <c r="BA496" i="3"/>
  <c r="BB496" i="3"/>
  <c r="BC496" i="3"/>
  <c r="BD496" i="3"/>
  <c r="BE496" i="3"/>
  <c r="BF496" i="3"/>
  <c r="BG496" i="3"/>
  <c r="AZ497" i="3"/>
  <c r="BA497" i="3"/>
  <c r="BB497" i="3"/>
  <c r="BC497" i="3"/>
  <c r="BE497" i="3"/>
  <c r="BF497" i="3"/>
  <c r="BG497" i="3"/>
  <c r="AZ498" i="3"/>
  <c r="BA498" i="3"/>
  <c r="BC498" i="3"/>
  <c r="BD498" i="3"/>
  <c r="BE498" i="3"/>
  <c r="BF498" i="3"/>
  <c r="BG498" i="3"/>
  <c r="AZ499" i="3"/>
  <c r="BA499" i="3"/>
  <c r="BB499" i="3"/>
  <c r="BC499" i="3"/>
  <c r="BD499" i="3"/>
  <c r="BE499" i="3"/>
  <c r="BF499" i="3"/>
  <c r="BG499" i="3"/>
  <c r="AZ500" i="3"/>
  <c r="BA500" i="3"/>
  <c r="BB500" i="3"/>
  <c r="BC500" i="3"/>
  <c r="BD500" i="3"/>
  <c r="BE500" i="3"/>
  <c r="BF500" i="3"/>
  <c r="BG500" i="3"/>
  <c r="BA501" i="3"/>
  <c r="BB501" i="3"/>
  <c r="BC501" i="3"/>
  <c r="BD501" i="3"/>
  <c r="BE501" i="3"/>
  <c r="BF501" i="3"/>
  <c r="BG501" i="3"/>
  <c r="AZ502" i="3"/>
  <c r="BA502" i="3"/>
  <c r="BB502" i="3"/>
  <c r="BC502" i="3"/>
  <c r="BD502" i="3"/>
  <c r="BE502" i="3"/>
  <c r="BF502" i="3"/>
  <c r="BG502" i="3"/>
  <c r="AZ503" i="3"/>
  <c r="BA503" i="3"/>
  <c r="BB503" i="3"/>
  <c r="BC503" i="3"/>
  <c r="BD503" i="3"/>
  <c r="BE503" i="3"/>
  <c r="BF503" i="3"/>
  <c r="BG503" i="3"/>
  <c r="AZ504" i="3"/>
  <c r="BA504" i="3"/>
  <c r="BB504" i="3"/>
  <c r="BC504" i="3"/>
  <c r="BD504" i="3"/>
  <c r="BE504" i="3"/>
  <c r="BF504" i="3"/>
  <c r="BG504" i="3"/>
  <c r="AZ505" i="3"/>
  <c r="BA505" i="3"/>
  <c r="BB505" i="3"/>
  <c r="BC505" i="3"/>
  <c r="BD505" i="3"/>
  <c r="BE505" i="3"/>
  <c r="BF505" i="3"/>
  <c r="BG505" i="3"/>
  <c r="BA506" i="3"/>
  <c r="BB506" i="3"/>
  <c r="BC506" i="3"/>
  <c r="BD506" i="3"/>
  <c r="BE506" i="3"/>
  <c r="BF506" i="3"/>
  <c r="BG506" i="3"/>
  <c r="AZ507" i="3"/>
  <c r="BB507" i="3"/>
  <c r="BC507" i="3"/>
  <c r="BD507" i="3"/>
  <c r="BE507" i="3"/>
  <c r="BF507" i="3"/>
  <c r="BG507" i="3"/>
  <c r="BA508" i="3"/>
  <c r="BB508" i="3"/>
  <c r="BC508" i="3"/>
  <c r="BD508" i="3"/>
  <c r="BE508" i="3"/>
  <c r="BF508" i="3"/>
  <c r="BG508" i="3"/>
  <c r="BB509" i="3"/>
  <c r="BC509" i="3"/>
  <c r="BD509" i="3"/>
  <c r="BE509" i="3"/>
  <c r="BF509" i="3"/>
  <c r="BG509" i="3"/>
  <c r="AZ510" i="3"/>
  <c r="BA510" i="3"/>
  <c r="BB510" i="3"/>
  <c r="BC510" i="3"/>
  <c r="BD510" i="3"/>
  <c r="BE510" i="3"/>
  <c r="BF510" i="3"/>
  <c r="BG510" i="3"/>
  <c r="BA511" i="3"/>
  <c r="BB511" i="3"/>
  <c r="BC511" i="3"/>
  <c r="BE511" i="3"/>
  <c r="BF511" i="3"/>
  <c r="BG511" i="3"/>
  <c r="AZ512" i="3"/>
  <c r="BB512" i="3"/>
  <c r="BC512" i="3"/>
  <c r="BD512" i="3"/>
  <c r="BE512" i="3"/>
  <c r="BF512" i="3"/>
  <c r="BG512" i="3"/>
  <c r="AZ513" i="3"/>
  <c r="BA513" i="3"/>
  <c r="BB513" i="3"/>
  <c r="BC513" i="3"/>
  <c r="BD513" i="3"/>
  <c r="BE513" i="3"/>
  <c r="BF513" i="3"/>
  <c r="BG513" i="3"/>
  <c r="AZ514" i="3"/>
  <c r="BA514" i="3"/>
  <c r="BB514" i="3"/>
  <c r="BE514" i="3"/>
  <c r="BF514" i="3"/>
  <c r="BG514" i="3"/>
  <c r="AZ515" i="3"/>
  <c r="BB515" i="3"/>
  <c r="BC515" i="3"/>
  <c r="BD515" i="3"/>
  <c r="BE515" i="3"/>
  <c r="BF515" i="3"/>
  <c r="BG515" i="3"/>
  <c r="AZ516" i="3"/>
  <c r="BD516" i="3"/>
  <c r="BF516" i="3"/>
  <c r="BG516" i="3"/>
  <c r="AZ517" i="3"/>
  <c r="BA517" i="3"/>
  <c r="BB517" i="3"/>
  <c r="BC517" i="3"/>
  <c r="BD517" i="3"/>
  <c r="BE517" i="3"/>
  <c r="BF517" i="3"/>
  <c r="BG517" i="3"/>
  <c r="AZ518" i="3"/>
  <c r="BA518" i="3"/>
  <c r="BB518" i="3"/>
  <c r="BC518" i="3"/>
  <c r="BD518" i="3"/>
  <c r="BE518" i="3"/>
  <c r="BF518" i="3"/>
  <c r="BG518" i="3"/>
  <c r="AZ519" i="3"/>
  <c r="BA519" i="3"/>
  <c r="BB519" i="3"/>
  <c r="BC519" i="3"/>
  <c r="BD519" i="3"/>
  <c r="BE519" i="3"/>
  <c r="BF519" i="3"/>
  <c r="BG519" i="3"/>
  <c r="BA520" i="3"/>
  <c r="BB520" i="3"/>
  <c r="BD520" i="3"/>
  <c r="BE520" i="3"/>
  <c r="BF520" i="3"/>
  <c r="BG520" i="3"/>
  <c r="AZ521" i="3"/>
  <c r="BA521" i="3"/>
  <c r="BB521" i="3"/>
  <c r="BC521" i="3"/>
  <c r="BD521" i="3"/>
  <c r="BE521" i="3"/>
  <c r="BF521" i="3"/>
  <c r="BG521" i="3"/>
  <c r="AZ522" i="3"/>
  <c r="BA522" i="3"/>
  <c r="BB522" i="3"/>
  <c r="BC522" i="3"/>
  <c r="BD522" i="3"/>
  <c r="BE522" i="3"/>
  <c r="BF522" i="3"/>
  <c r="BG522" i="3"/>
  <c r="AZ523" i="3"/>
  <c r="BA523" i="3"/>
  <c r="BB523" i="3"/>
  <c r="BC523" i="3"/>
  <c r="BD523" i="3"/>
  <c r="BE523" i="3"/>
  <c r="BF523" i="3"/>
  <c r="BG523" i="3"/>
  <c r="AZ524" i="3"/>
  <c r="BA524" i="3"/>
  <c r="BB524" i="3"/>
  <c r="BD524" i="3"/>
  <c r="BE524" i="3"/>
  <c r="BF524" i="3"/>
  <c r="BG524" i="3"/>
  <c r="AZ525" i="3"/>
  <c r="BA525" i="3"/>
  <c r="BB525" i="3"/>
  <c r="BC525" i="3"/>
  <c r="BD525" i="3"/>
  <c r="BE525" i="3"/>
  <c r="BF525" i="3"/>
  <c r="BG525" i="3"/>
  <c r="AZ526" i="3"/>
  <c r="BA526" i="3"/>
  <c r="BB526" i="3"/>
  <c r="BC526" i="3"/>
  <c r="BD526" i="3"/>
  <c r="BE526" i="3"/>
  <c r="BF526" i="3"/>
  <c r="BG526" i="3"/>
  <c r="AZ527" i="3"/>
  <c r="BA527" i="3"/>
  <c r="BB527" i="3"/>
  <c r="BC527" i="3"/>
  <c r="BD527" i="3"/>
  <c r="BE527" i="3"/>
  <c r="BF527" i="3"/>
  <c r="BG527" i="3"/>
  <c r="AZ528" i="3"/>
  <c r="BA528" i="3"/>
  <c r="BB528" i="3"/>
  <c r="BC528" i="3"/>
  <c r="BD528" i="3"/>
  <c r="BE528" i="3"/>
  <c r="BF528" i="3"/>
  <c r="BG528" i="3"/>
  <c r="AZ529" i="3"/>
  <c r="BA529" i="3"/>
  <c r="BB529" i="3"/>
  <c r="BC529" i="3"/>
  <c r="BE529" i="3"/>
  <c r="BF529" i="3"/>
  <c r="BG529" i="3"/>
  <c r="AZ530" i="3"/>
  <c r="BB530" i="3"/>
  <c r="BC530" i="3"/>
  <c r="BD530" i="3"/>
  <c r="BE530" i="3"/>
  <c r="BF530" i="3"/>
  <c r="BG530" i="3"/>
  <c r="AZ531" i="3"/>
  <c r="BA531" i="3"/>
  <c r="BB531" i="3"/>
  <c r="BC531" i="3"/>
  <c r="BD531" i="3"/>
  <c r="BE531" i="3"/>
  <c r="BF531" i="3"/>
  <c r="BG531" i="3"/>
  <c r="AZ532" i="3"/>
  <c r="BA532" i="3"/>
  <c r="BB532" i="3"/>
  <c r="BC532" i="3"/>
  <c r="BD532" i="3"/>
  <c r="BE532" i="3"/>
  <c r="BF532" i="3"/>
  <c r="BG532" i="3"/>
  <c r="AZ533" i="3"/>
  <c r="BA533" i="3"/>
  <c r="BB533" i="3"/>
  <c r="BC533" i="3"/>
  <c r="BD533" i="3"/>
  <c r="BE533" i="3"/>
  <c r="BF533" i="3"/>
  <c r="BG533" i="3"/>
  <c r="AZ534" i="3"/>
  <c r="BA534" i="3"/>
  <c r="BB534" i="3"/>
  <c r="BC534" i="3"/>
  <c r="BD534" i="3"/>
  <c r="BE534" i="3"/>
  <c r="BF534" i="3"/>
  <c r="BG534" i="3"/>
  <c r="AZ535" i="3"/>
  <c r="BB535" i="3"/>
  <c r="BC535" i="3"/>
  <c r="BD535" i="3"/>
  <c r="BE535" i="3"/>
  <c r="BF535" i="3"/>
  <c r="BG535" i="3"/>
  <c r="AZ536" i="3"/>
  <c r="BB536" i="3"/>
  <c r="BC536" i="3"/>
  <c r="BD536" i="3"/>
  <c r="BE536" i="3"/>
  <c r="BF536" i="3"/>
  <c r="BG536" i="3"/>
  <c r="AZ537" i="3"/>
  <c r="BA537" i="3"/>
  <c r="BB537" i="3"/>
  <c r="BC537" i="3"/>
  <c r="BD537" i="3"/>
  <c r="BE537" i="3"/>
  <c r="BF537" i="3"/>
  <c r="BG537" i="3"/>
  <c r="AZ538" i="3"/>
  <c r="BA538" i="3"/>
  <c r="BB538" i="3"/>
  <c r="BC538" i="3"/>
  <c r="BD538" i="3"/>
  <c r="BE538" i="3"/>
  <c r="BF538" i="3"/>
  <c r="BG538" i="3"/>
  <c r="AZ539" i="3"/>
  <c r="BA539" i="3"/>
  <c r="BB539" i="3"/>
  <c r="BC539" i="3"/>
  <c r="BD539" i="3"/>
  <c r="BE539" i="3"/>
  <c r="BF539" i="3"/>
  <c r="BG539" i="3"/>
  <c r="AZ540" i="3"/>
  <c r="BA540" i="3"/>
  <c r="BB540" i="3"/>
  <c r="BC540" i="3"/>
  <c r="BD540" i="3"/>
  <c r="BE540" i="3"/>
  <c r="BF540" i="3"/>
  <c r="BG540" i="3"/>
  <c r="BA541" i="3"/>
  <c r="BB541" i="3"/>
  <c r="BC541" i="3"/>
  <c r="BD541" i="3"/>
  <c r="BG541" i="3"/>
  <c r="AZ542" i="3"/>
  <c r="BA542" i="3"/>
  <c r="BB542" i="3"/>
  <c r="BC542" i="3"/>
  <c r="BD542" i="3"/>
  <c r="BE542" i="3"/>
  <c r="BF542" i="3"/>
  <c r="BG542" i="3"/>
  <c r="BA543" i="3"/>
  <c r="BB543" i="3"/>
  <c r="BC543" i="3"/>
  <c r="BD543" i="3"/>
  <c r="BE543" i="3"/>
  <c r="BF543" i="3"/>
  <c r="BG543" i="3"/>
  <c r="AZ544" i="3"/>
  <c r="BA544" i="3"/>
  <c r="BB544" i="3"/>
  <c r="BC544" i="3"/>
  <c r="BD544" i="3"/>
  <c r="BE544" i="3"/>
  <c r="BF544" i="3"/>
  <c r="BG544" i="3"/>
  <c r="BA545" i="3"/>
  <c r="BB545" i="3"/>
  <c r="BC545" i="3"/>
  <c r="BD545" i="3"/>
  <c r="BE545" i="3"/>
  <c r="BF545" i="3"/>
  <c r="BG545" i="3"/>
  <c r="BA546" i="3"/>
  <c r="BB546" i="3"/>
  <c r="BC546" i="3"/>
  <c r="BD546" i="3"/>
  <c r="BE546" i="3"/>
  <c r="BF546" i="3"/>
  <c r="BG546" i="3"/>
  <c r="AZ547" i="3"/>
  <c r="BA547" i="3"/>
  <c r="BB547" i="3"/>
  <c r="BD547" i="3"/>
  <c r="BE547" i="3"/>
  <c r="BF547" i="3"/>
  <c r="BG547" i="3"/>
  <c r="BA548" i="3"/>
  <c r="BB548" i="3"/>
  <c r="BC548" i="3"/>
  <c r="BD548" i="3"/>
  <c r="BE548" i="3"/>
  <c r="BF548" i="3"/>
  <c r="BG548" i="3"/>
  <c r="AZ549" i="3"/>
  <c r="BA549" i="3"/>
  <c r="BB549" i="3"/>
  <c r="BC549" i="3"/>
  <c r="BD549" i="3"/>
  <c r="BE549" i="3"/>
  <c r="BF549" i="3"/>
  <c r="BG549" i="3"/>
  <c r="AZ550" i="3"/>
  <c r="BA550" i="3"/>
  <c r="BB550" i="3"/>
  <c r="BD550" i="3"/>
  <c r="BE550" i="3"/>
  <c r="BF550" i="3"/>
  <c r="BG550" i="3"/>
  <c r="AZ551" i="3"/>
  <c r="BA551" i="3"/>
  <c r="BB551" i="3"/>
  <c r="BC551" i="3"/>
  <c r="BD551" i="3"/>
  <c r="BE551" i="3"/>
  <c r="BF551" i="3"/>
  <c r="BG551" i="3"/>
  <c r="AZ552" i="3"/>
  <c r="BA552" i="3"/>
  <c r="BB552" i="3"/>
  <c r="BC552" i="3"/>
  <c r="BD552" i="3"/>
  <c r="BE552" i="3"/>
  <c r="BF552" i="3"/>
  <c r="BG552" i="3"/>
  <c r="AZ553" i="3"/>
  <c r="BA553" i="3"/>
  <c r="BC553" i="3"/>
  <c r="BD553" i="3"/>
  <c r="BE553" i="3"/>
  <c r="BF553" i="3"/>
  <c r="BG553" i="3"/>
  <c r="AZ554" i="3"/>
  <c r="BA554" i="3"/>
  <c r="BB554" i="3"/>
  <c r="BC554" i="3"/>
  <c r="BD554" i="3"/>
  <c r="BE554" i="3"/>
  <c r="BF554" i="3"/>
  <c r="BG554" i="3"/>
  <c r="AZ555" i="3"/>
  <c r="BA555" i="3"/>
  <c r="BB555" i="3"/>
  <c r="BC555" i="3"/>
  <c r="BD555" i="3"/>
  <c r="BE555" i="3"/>
  <c r="BF555" i="3"/>
  <c r="BG555" i="3"/>
  <c r="BA556" i="3"/>
  <c r="BB556" i="3"/>
  <c r="BC556" i="3"/>
  <c r="BD556" i="3"/>
  <c r="BE556" i="3"/>
  <c r="BF556" i="3"/>
  <c r="BG556" i="3"/>
  <c r="AZ557" i="3"/>
  <c r="BB557" i="3"/>
  <c r="BC557" i="3"/>
  <c r="BD557" i="3"/>
  <c r="BE557" i="3"/>
  <c r="BF557" i="3"/>
  <c r="BG557" i="3"/>
  <c r="BB558" i="3"/>
  <c r="BC558" i="3"/>
  <c r="BD558" i="3"/>
  <c r="BE558" i="3"/>
  <c r="BF558" i="3"/>
  <c r="BG558" i="3"/>
  <c r="AZ559" i="3"/>
  <c r="BA559" i="3"/>
  <c r="BB559" i="3"/>
  <c r="BC559" i="3"/>
  <c r="BD559" i="3"/>
  <c r="BE559" i="3"/>
  <c r="BF559" i="3"/>
  <c r="BG559" i="3"/>
  <c r="AZ560" i="3"/>
  <c r="BA560" i="3"/>
  <c r="BB560" i="3"/>
  <c r="BC560" i="3"/>
  <c r="BD560" i="3"/>
  <c r="BE560" i="3"/>
  <c r="BF560" i="3"/>
  <c r="BG560" i="3"/>
  <c r="AZ561" i="3"/>
  <c r="BA561" i="3"/>
  <c r="BB561" i="3"/>
  <c r="BC561" i="3"/>
  <c r="BD561" i="3"/>
  <c r="BE561" i="3"/>
  <c r="BF561" i="3"/>
  <c r="BG561" i="3"/>
  <c r="AZ562" i="3"/>
  <c r="BA562" i="3"/>
  <c r="BB562" i="3"/>
  <c r="BC562" i="3"/>
  <c r="BD562" i="3"/>
  <c r="BE562" i="3"/>
  <c r="BF562" i="3"/>
  <c r="BG562" i="3"/>
  <c r="AZ563" i="3"/>
  <c r="BA563" i="3"/>
  <c r="BB563" i="3"/>
  <c r="BC563" i="3"/>
  <c r="BD563" i="3"/>
  <c r="BE563" i="3"/>
  <c r="BF563" i="3"/>
  <c r="BG563" i="3"/>
  <c r="AZ564" i="3"/>
  <c r="BB564" i="3"/>
  <c r="BC564" i="3"/>
  <c r="BD564" i="3"/>
  <c r="BE564" i="3"/>
  <c r="BF564" i="3"/>
  <c r="BG564" i="3"/>
  <c r="AZ565" i="3"/>
  <c r="BA565" i="3"/>
  <c r="BB565" i="3"/>
  <c r="BC565" i="3"/>
  <c r="BD565" i="3"/>
  <c r="BE565" i="3"/>
  <c r="BF565" i="3"/>
  <c r="BG565" i="3"/>
  <c r="AZ566" i="3"/>
  <c r="BA566" i="3"/>
  <c r="BB566" i="3"/>
  <c r="BC566" i="3"/>
  <c r="BD566" i="3"/>
  <c r="BE566" i="3"/>
  <c r="BF566" i="3"/>
  <c r="BG566" i="3"/>
  <c r="AZ567" i="3"/>
  <c r="BC567" i="3"/>
  <c r="BD567" i="3"/>
  <c r="BE567" i="3"/>
  <c r="BF567" i="3"/>
  <c r="BG567" i="3"/>
  <c r="AZ568" i="3"/>
  <c r="BA568" i="3"/>
  <c r="BB568" i="3"/>
  <c r="BC568" i="3"/>
  <c r="BD568" i="3"/>
  <c r="BE568" i="3"/>
  <c r="BF568" i="3"/>
  <c r="BG568" i="3"/>
  <c r="BA569" i="3"/>
  <c r="BB569" i="3"/>
  <c r="BC569" i="3"/>
  <c r="BD569" i="3"/>
  <c r="BE569" i="3"/>
  <c r="BF569" i="3"/>
  <c r="BG569" i="3"/>
  <c r="BA570" i="3"/>
  <c r="BB570" i="3"/>
  <c r="BC570" i="3"/>
  <c r="BE570" i="3"/>
  <c r="BF570" i="3"/>
  <c r="BG570" i="3"/>
  <c r="BA571" i="3"/>
  <c r="BB571" i="3"/>
  <c r="BC571" i="3"/>
  <c r="BD571" i="3"/>
  <c r="BE571" i="3"/>
  <c r="BF571" i="3"/>
  <c r="BG571" i="3"/>
  <c r="BA572" i="3"/>
  <c r="BB572" i="3"/>
  <c r="BC572" i="3"/>
  <c r="BD572" i="3"/>
  <c r="BE572" i="3"/>
  <c r="BF572" i="3"/>
  <c r="BG572" i="3"/>
  <c r="BA573" i="3"/>
  <c r="BB573" i="3"/>
  <c r="BC573" i="3"/>
  <c r="BD573" i="3"/>
  <c r="BE573" i="3"/>
  <c r="BF573" i="3"/>
  <c r="BG573" i="3"/>
  <c r="BA574" i="3"/>
  <c r="BB574" i="3"/>
  <c r="BC574" i="3"/>
  <c r="BE574" i="3"/>
  <c r="BF574" i="3"/>
  <c r="BG574" i="3"/>
  <c r="BA575" i="3"/>
  <c r="BB575" i="3"/>
  <c r="BC575" i="3"/>
  <c r="BD575" i="3"/>
  <c r="BE575" i="3"/>
  <c r="BF575" i="3"/>
  <c r="BG575" i="3"/>
  <c r="BA576" i="3"/>
  <c r="BB576" i="3"/>
  <c r="BC576" i="3"/>
  <c r="BD576" i="3"/>
  <c r="BE576" i="3"/>
  <c r="BF576" i="3"/>
  <c r="BG576" i="3"/>
  <c r="BA577" i="3"/>
  <c r="BB577" i="3"/>
  <c r="BC577" i="3"/>
  <c r="BD577" i="3"/>
  <c r="BE577" i="3"/>
  <c r="BF577" i="3"/>
  <c r="BG577" i="3"/>
  <c r="BA578" i="3"/>
  <c r="BB578" i="3"/>
  <c r="BC578" i="3"/>
  <c r="BD578" i="3"/>
  <c r="BE578" i="3"/>
  <c r="BF578" i="3"/>
  <c r="BG578" i="3"/>
  <c r="BA579" i="3"/>
  <c r="BB579" i="3"/>
  <c r="BC579" i="3"/>
  <c r="BD579" i="3"/>
  <c r="BE579" i="3"/>
  <c r="BF579" i="3"/>
  <c r="BG579" i="3"/>
  <c r="BA580" i="3"/>
  <c r="BB580" i="3"/>
  <c r="BC580" i="3"/>
  <c r="BE580" i="3"/>
  <c r="BF580" i="3"/>
  <c r="BG580" i="3"/>
  <c r="BA581" i="3"/>
  <c r="BB581" i="3"/>
  <c r="BC581" i="3"/>
  <c r="BD581" i="3"/>
  <c r="BE581" i="3"/>
  <c r="BF581" i="3"/>
  <c r="BG581" i="3"/>
  <c r="AZ582" i="3"/>
  <c r="BB582" i="3"/>
  <c r="BD582" i="3"/>
  <c r="BE582" i="3"/>
  <c r="BF582" i="3"/>
  <c r="BG582" i="3"/>
  <c r="AZ583" i="3"/>
  <c r="BA583" i="3"/>
  <c r="BB583" i="3"/>
  <c r="BC583" i="3"/>
  <c r="BD583" i="3"/>
  <c r="BE583" i="3"/>
  <c r="BF583" i="3"/>
  <c r="BG583" i="3"/>
  <c r="AZ584" i="3"/>
  <c r="BB584" i="3"/>
  <c r="BC584" i="3"/>
  <c r="BD584" i="3"/>
  <c r="BE584" i="3"/>
  <c r="BF584" i="3"/>
  <c r="BG584" i="3"/>
  <c r="AZ585" i="3"/>
  <c r="BB585" i="3"/>
  <c r="BC585" i="3"/>
  <c r="BD585" i="3"/>
  <c r="BE585" i="3"/>
  <c r="BF585" i="3"/>
  <c r="BG585" i="3"/>
  <c r="AZ586" i="3"/>
  <c r="BB586" i="3"/>
  <c r="BC586" i="3"/>
  <c r="BD586" i="3"/>
  <c r="BE586" i="3"/>
  <c r="BF586" i="3"/>
  <c r="BG586" i="3"/>
  <c r="AZ587" i="3"/>
  <c r="BA587" i="3"/>
  <c r="BB587" i="3"/>
  <c r="BD587" i="3"/>
  <c r="BE587" i="3"/>
  <c r="BF587" i="3"/>
  <c r="BG587" i="3"/>
  <c r="AZ588" i="3"/>
  <c r="BA588" i="3"/>
  <c r="BB588" i="3"/>
  <c r="BC588" i="3"/>
  <c r="BD588" i="3"/>
  <c r="BE588" i="3"/>
  <c r="BF588" i="3"/>
  <c r="BG588" i="3"/>
  <c r="AZ589" i="3"/>
  <c r="BA589" i="3"/>
  <c r="BC589" i="3"/>
  <c r="BD589" i="3"/>
  <c r="BE589" i="3"/>
  <c r="BF589" i="3"/>
  <c r="BG589" i="3"/>
  <c r="AZ590" i="3"/>
  <c r="BA590" i="3"/>
  <c r="BB590" i="3"/>
  <c r="BC590" i="3"/>
  <c r="BD590" i="3"/>
  <c r="BE590" i="3"/>
  <c r="BF590" i="3"/>
  <c r="BG590" i="3"/>
  <c r="AZ591" i="3"/>
  <c r="BA591" i="3"/>
  <c r="BB591" i="3"/>
  <c r="BC591" i="3"/>
  <c r="BD591" i="3"/>
  <c r="BE591" i="3"/>
  <c r="BF591" i="3"/>
  <c r="BG591" i="3"/>
  <c r="BA592" i="3"/>
  <c r="BB592" i="3"/>
  <c r="BC592" i="3"/>
  <c r="BD592" i="3"/>
  <c r="BE592" i="3"/>
  <c r="BF592" i="3"/>
  <c r="BG592" i="3"/>
  <c r="BA593" i="3"/>
  <c r="BB593" i="3"/>
  <c r="BC593" i="3"/>
  <c r="BD593" i="3"/>
  <c r="BE593" i="3"/>
  <c r="BF593" i="3"/>
  <c r="BG593" i="3"/>
  <c r="BA594" i="3"/>
  <c r="BB594" i="3"/>
  <c r="BC594" i="3"/>
  <c r="BE594" i="3"/>
  <c r="BF594" i="3"/>
  <c r="BG594" i="3"/>
  <c r="BB595" i="3"/>
  <c r="BC595" i="3"/>
  <c r="BD595" i="3"/>
  <c r="BE595" i="3"/>
  <c r="BF595" i="3"/>
  <c r="BG595" i="3"/>
  <c r="BB596" i="3"/>
  <c r="BC596" i="3"/>
  <c r="BD596" i="3"/>
  <c r="BE596" i="3"/>
  <c r="BF596" i="3"/>
  <c r="BG596" i="3"/>
  <c r="BB597" i="3"/>
  <c r="BC597" i="3"/>
  <c r="BD597" i="3"/>
  <c r="BE597" i="3"/>
  <c r="BF597" i="3"/>
  <c r="BG597" i="3"/>
  <c r="BA598" i="3"/>
  <c r="BB598" i="3"/>
  <c r="BD598" i="3"/>
  <c r="BE598" i="3"/>
  <c r="BF598" i="3"/>
  <c r="BG598" i="3"/>
  <c r="BA599" i="3"/>
  <c r="BC599" i="3"/>
  <c r="BD599" i="3"/>
  <c r="BE599" i="3"/>
  <c r="BF599" i="3"/>
  <c r="BG599" i="3"/>
  <c r="BA600" i="3"/>
  <c r="BC600" i="3"/>
  <c r="BD600" i="3"/>
  <c r="BE600" i="3"/>
  <c r="BF600" i="3"/>
  <c r="BG600" i="3"/>
  <c r="AZ601" i="3"/>
  <c r="BA601" i="3"/>
  <c r="BB601" i="3"/>
  <c r="BC601" i="3"/>
  <c r="BD601" i="3"/>
  <c r="BE601" i="3"/>
  <c r="BF601" i="3"/>
  <c r="BG601" i="3"/>
  <c r="BA602" i="3"/>
  <c r="BB602" i="3"/>
  <c r="BC602" i="3"/>
  <c r="BD602" i="3"/>
  <c r="BE602" i="3"/>
  <c r="BF602" i="3"/>
  <c r="BG602" i="3"/>
  <c r="AZ603" i="3"/>
  <c r="BA603" i="3"/>
  <c r="BB603" i="3"/>
  <c r="BC603" i="3"/>
  <c r="BD603" i="3"/>
  <c r="BE603" i="3"/>
  <c r="BF603" i="3"/>
  <c r="BG603" i="3"/>
  <c r="AZ604" i="3"/>
  <c r="BA604" i="3"/>
  <c r="BB604" i="3"/>
  <c r="BC604" i="3"/>
  <c r="BD604" i="3"/>
  <c r="BE604" i="3"/>
  <c r="BF604" i="3"/>
  <c r="BG604" i="3"/>
  <c r="AZ605" i="3"/>
  <c r="BA605" i="3"/>
  <c r="BB605" i="3"/>
  <c r="BC605" i="3"/>
  <c r="BD605" i="3"/>
  <c r="BE605" i="3"/>
  <c r="BF605" i="3"/>
  <c r="BG605" i="3"/>
  <c r="BA606" i="3"/>
  <c r="BB606" i="3"/>
  <c r="BC606" i="3"/>
  <c r="BD606" i="3"/>
  <c r="BE606" i="3"/>
  <c r="BF606" i="3"/>
  <c r="BG606" i="3"/>
  <c r="AZ607" i="3"/>
  <c r="BA607" i="3"/>
  <c r="BB607" i="3"/>
  <c r="BC607" i="3"/>
  <c r="BD607" i="3"/>
  <c r="BE607" i="3"/>
  <c r="BF607" i="3"/>
  <c r="BG607" i="3"/>
  <c r="BB608" i="3"/>
  <c r="BC608" i="3"/>
  <c r="BD608" i="3"/>
  <c r="BE608" i="3"/>
  <c r="BF608" i="3"/>
  <c r="BG608" i="3"/>
  <c r="AZ609" i="3"/>
  <c r="BA609" i="3"/>
  <c r="BB609" i="3"/>
  <c r="BC609" i="3"/>
  <c r="BD609" i="3"/>
  <c r="BE609" i="3"/>
  <c r="BF609" i="3"/>
  <c r="BG609" i="3"/>
  <c r="AZ610" i="3"/>
  <c r="BA610" i="3"/>
  <c r="BB610" i="3"/>
  <c r="BC610" i="3"/>
  <c r="BD610" i="3"/>
  <c r="BE610" i="3"/>
  <c r="BF610" i="3"/>
  <c r="BG610" i="3"/>
  <c r="BA611" i="3"/>
  <c r="BB611" i="3"/>
  <c r="BC611" i="3"/>
  <c r="BE611" i="3"/>
  <c r="BF611" i="3"/>
  <c r="BG611" i="3"/>
  <c r="AZ612" i="3"/>
  <c r="BA612" i="3"/>
  <c r="BB612" i="3"/>
  <c r="BC612" i="3"/>
  <c r="BD612" i="3"/>
  <c r="BE612" i="3"/>
  <c r="BF612" i="3"/>
  <c r="BG612" i="3"/>
  <c r="BA613" i="3"/>
  <c r="BB613" i="3"/>
  <c r="BC613" i="3"/>
  <c r="BD613" i="3"/>
  <c r="BE613" i="3"/>
  <c r="BF613" i="3"/>
  <c r="BG613" i="3"/>
  <c r="AZ614" i="3"/>
  <c r="BA614" i="3"/>
  <c r="BB614" i="3"/>
  <c r="BC614" i="3"/>
  <c r="BD614" i="3"/>
  <c r="BE614" i="3"/>
  <c r="BF614" i="3"/>
  <c r="BG614" i="3"/>
  <c r="AZ615" i="3"/>
  <c r="BA615" i="3"/>
  <c r="BB615" i="3"/>
  <c r="BC615" i="3"/>
  <c r="BD615" i="3"/>
  <c r="BE615" i="3"/>
  <c r="BF615" i="3"/>
  <c r="BG615" i="3"/>
  <c r="AZ616" i="3"/>
  <c r="BA616" i="3"/>
  <c r="BC616" i="3"/>
  <c r="BD616" i="3"/>
  <c r="BE616" i="3"/>
  <c r="BF616" i="3"/>
  <c r="BG616" i="3"/>
  <c r="AZ617" i="3"/>
  <c r="BA617" i="3"/>
  <c r="BB617" i="3"/>
  <c r="BC617" i="3"/>
  <c r="BD617" i="3"/>
  <c r="BE617" i="3"/>
  <c r="BF617" i="3"/>
  <c r="BG617" i="3"/>
  <c r="AZ618" i="3"/>
  <c r="BA618" i="3"/>
  <c r="BB618" i="3"/>
  <c r="BC618" i="3"/>
  <c r="BD618" i="3"/>
  <c r="BE618" i="3"/>
  <c r="BF618" i="3"/>
  <c r="BG618" i="3"/>
  <c r="BB619" i="3"/>
  <c r="BC619" i="3"/>
  <c r="BD619" i="3"/>
  <c r="BE619" i="3"/>
  <c r="BF619" i="3"/>
  <c r="BG619" i="3"/>
  <c r="AZ620" i="3"/>
  <c r="BB620" i="3"/>
  <c r="BC620" i="3"/>
  <c r="BD620" i="3"/>
  <c r="BE620" i="3"/>
  <c r="BF620" i="3"/>
  <c r="BG620" i="3"/>
  <c r="AZ621" i="3"/>
  <c r="BB621" i="3"/>
  <c r="BC621" i="3"/>
  <c r="BD621" i="3"/>
  <c r="BE621" i="3"/>
  <c r="BF621" i="3"/>
  <c r="BG621" i="3"/>
  <c r="AZ622" i="3"/>
  <c r="BB622" i="3"/>
  <c r="BC622" i="3"/>
  <c r="BD622" i="3"/>
  <c r="BE622" i="3"/>
  <c r="BF622" i="3"/>
  <c r="BG622" i="3"/>
  <c r="AZ623" i="3"/>
  <c r="BB623" i="3"/>
  <c r="BC623" i="3"/>
  <c r="BD623" i="3"/>
  <c r="BE623" i="3"/>
  <c r="BF623" i="3"/>
  <c r="BG623" i="3"/>
  <c r="AZ624" i="3"/>
  <c r="BB624" i="3"/>
  <c r="BC624" i="3"/>
  <c r="BE624" i="3"/>
  <c r="BF624" i="3"/>
  <c r="BG624" i="3"/>
  <c r="AZ625" i="3"/>
  <c r="BA625" i="3"/>
  <c r="BB625" i="3"/>
  <c r="BC625" i="3"/>
  <c r="BD625" i="3"/>
  <c r="BE625" i="3"/>
  <c r="BF625" i="3"/>
  <c r="BG625" i="3"/>
  <c r="AZ626" i="3"/>
  <c r="BA626" i="3"/>
  <c r="BB626" i="3"/>
  <c r="BC626" i="3"/>
  <c r="BD626" i="3"/>
  <c r="BE626" i="3"/>
  <c r="BF626" i="3"/>
  <c r="BG626" i="3"/>
  <c r="AZ627" i="3"/>
  <c r="BA627" i="3"/>
  <c r="BB627" i="3"/>
  <c r="BC627" i="3"/>
  <c r="BD627" i="3"/>
  <c r="BE627" i="3"/>
  <c r="BF627" i="3"/>
  <c r="BG627" i="3"/>
  <c r="AZ628" i="3"/>
  <c r="BA628" i="3"/>
  <c r="BB628" i="3"/>
  <c r="BC628" i="3"/>
  <c r="BD628" i="3"/>
  <c r="BE628" i="3"/>
  <c r="BF628" i="3"/>
  <c r="BG628" i="3"/>
  <c r="AZ629" i="3"/>
  <c r="BA629" i="3"/>
  <c r="BB629" i="3"/>
  <c r="BC629" i="3"/>
  <c r="BD629" i="3"/>
  <c r="BE629" i="3"/>
  <c r="BF629" i="3"/>
  <c r="BG629" i="3"/>
  <c r="AZ630" i="3"/>
  <c r="BA630" i="3"/>
  <c r="BB630" i="3"/>
  <c r="BC630" i="3"/>
  <c r="BD630" i="3"/>
  <c r="BE630" i="3"/>
  <c r="BF630" i="3"/>
  <c r="BG630" i="3"/>
  <c r="AZ631" i="3"/>
  <c r="BA631" i="3"/>
  <c r="BB631" i="3"/>
  <c r="BC631" i="3"/>
  <c r="BD631" i="3"/>
  <c r="BE631" i="3"/>
  <c r="BF631" i="3"/>
  <c r="BG631" i="3"/>
  <c r="AZ632" i="3"/>
  <c r="BB632" i="3"/>
  <c r="BC632" i="3"/>
  <c r="BD632" i="3"/>
  <c r="BE632" i="3"/>
  <c r="BF632" i="3"/>
  <c r="BG632" i="3"/>
  <c r="AZ633" i="3"/>
  <c r="BA633" i="3"/>
  <c r="BB633" i="3"/>
  <c r="BC633" i="3"/>
  <c r="BD633" i="3"/>
  <c r="BE633" i="3"/>
  <c r="BF633" i="3"/>
  <c r="BG633" i="3"/>
  <c r="AZ634" i="3"/>
  <c r="BA634" i="3"/>
  <c r="BC634" i="3"/>
  <c r="BD634" i="3"/>
  <c r="BE634" i="3"/>
  <c r="BF634" i="3"/>
  <c r="BG634" i="3"/>
  <c r="AZ635" i="3"/>
  <c r="BA635" i="3"/>
  <c r="BC635" i="3"/>
  <c r="BD635" i="3"/>
  <c r="BE635" i="3"/>
  <c r="BF635" i="3"/>
  <c r="BG635" i="3"/>
  <c r="BB636" i="3"/>
  <c r="BC636" i="3"/>
  <c r="BD636" i="3"/>
  <c r="BE636" i="3"/>
  <c r="BF636" i="3"/>
  <c r="BG636" i="3"/>
  <c r="BB637" i="3"/>
  <c r="BC637" i="3"/>
  <c r="BD637" i="3"/>
  <c r="BE637" i="3"/>
  <c r="BF637" i="3"/>
  <c r="BG637" i="3"/>
  <c r="AZ638" i="3"/>
  <c r="BA638" i="3"/>
  <c r="BB638" i="3"/>
  <c r="BC638" i="3"/>
  <c r="BD638" i="3"/>
  <c r="BE638" i="3"/>
  <c r="BF638" i="3"/>
  <c r="BG638" i="3"/>
  <c r="AZ639" i="3"/>
  <c r="BB639" i="3"/>
  <c r="BC639" i="3"/>
  <c r="BD639" i="3"/>
  <c r="BE639" i="3"/>
  <c r="BF639" i="3"/>
  <c r="BG639" i="3"/>
  <c r="BA640" i="3"/>
  <c r="BB640" i="3"/>
  <c r="BC640" i="3"/>
  <c r="BD640" i="3"/>
  <c r="BE640" i="3"/>
  <c r="BF640" i="3"/>
  <c r="BG640" i="3"/>
  <c r="BA641" i="3"/>
  <c r="BB641" i="3"/>
  <c r="BC641" i="3"/>
  <c r="BD641" i="3"/>
  <c r="BE641" i="3"/>
  <c r="BF641" i="3"/>
  <c r="BG641" i="3"/>
  <c r="BA642" i="3"/>
  <c r="BB642" i="3"/>
  <c r="BC642" i="3"/>
  <c r="BD642" i="3"/>
  <c r="BE642" i="3"/>
  <c r="BF642" i="3"/>
  <c r="BG642" i="3"/>
  <c r="BA643" i="3"/>
  <c r="BB643" i="3"/>
  <c r="BC643" i="3"/>
  <c r="BD643" i="3"/>
  <c r="BE643" i="3"/>
  <c r="BF643" i="3"/>
  <c r="BG643" i="3"/>
  <c r="BA644" i="3"/>
  <c r="BB644" i="3"/>
  <c r="BC644" i="3"/>
  <c r="BD644" i="3"/>
  <c r="BE644" i="3"/>
  <c r="BF644" i="3"/>
  <c r="BG644" i="3"/>
  <c r="BA645" i="3"/>
  <c r="BC645" i="3"/>
  <c r="BD645" i="3"/>
  <c r="BE645" i="3"/>
  <c r="BF645" i="3"/>
  <c r="BG645" i="3"/>
  <c r="AZ646" i="3"/>
  <c r="BA646" i="3"/>
  <c r="BB646" i="3"/>
  <c r="BC646" i="3"/>
  <c r="BD646" i="3"/>
  <c r="BF646" i="3"/>
  <c r="BG646" i="3"/>
  <c r="BA647" i="3"/>
  <c r="BB647" i="3"/>
  <c r="BC647" i="3"/>
  <c r="BD647" i="3"/>
  <c r="BE647" i="3"/>
  <c r="BF647" i="3"/>
  <c r="BG647" i="3"/>
  <c r="AZ648" i="3"/>
  <c r="BA648" i="3"/>
  <c r="BB648" i="3"/>
  <c r="BD648" i="3"/>
  <c r="BE648" i="3"/>
  <c r="BF648" i="3"/>
  <c r="BG648" i="3"/>
  <c r="BB649" i="3"/>
  <c r="BC649" i="3"/>
  <c r="BD649" i="3"/>
  <c r="BE649" i="3"/>
  <c r="BF649" i="3"/>
  <c r="BG649" i="3"/>
  <c r="AZ650" i="3"/>
  <c r="BB650" i="3"/>
  <c r="BC650" i="3"/>
  <c r="BD650" i="3"/>
  <c r="BE650" i="3"/>
  <c r="BF650" i="3"/>
  <c r="BG650" i="3"/>
  <c r="AZ651" i="3"/>
  <c r="BA651" i="3"/>
  <c r="BB651" i="3"/>
  <c r="BC651" i="3"/>
  <c r="BD651" i="3"/>
  <c r="BE651" i="3"/>
  <c r="BF651" i="3"/>
  <c r="BG651" i="3"/>
  <c r="BB652" i="3"/>
  <c r="BC652" i="3"/>
  <c r="BD652" i="3"/>
  <c r="BE652" i="3"/>
  <c r="BF652" i="3"/>
  <c r="BG652" i="3"/>
  <c r="AZ653" i="3"/>
  <c r="BA653" i="3"/>
  <c r="BD653" i="3"/>
  <c r="BE653" i="3"/>
  <c r="BF653" i="3"/>
  <c r="BG653" i="3"/>
  <c r="AZ654" i="3"/>
  <c r="BA654" i="3"/>
  <c r="BB654" i="3"/>
  <c r="BC654" i="3"/>
  <c r="BD654" i="3"/>
  <c r="BE654" i="3"/>
  <c r="BF654" i="3"/>
  <c r="BG654" i="3"/>
  <c r="BA655" i="3"/>
  <c r="BB655" i="3"/>
  <c r="BC655" i="3"/>
  <c r="BD655" i="3"/>
  <c r="BE655" i="3"/>
  <c r="BF655" i="3"/>
  <c r="BG655" i="3"/>
  <c r="BB656" i="3"/>
  <c r="BC656" i="3"/>
  <c r="BD656" i="3"/>
  <c r="BE656" i="3"/>
  <c r="BF656" i="3"/>
  <c r="BG656" i="3"/>
  <c r="AZ657" i="3"/>
  <c r="BA657" i="3"/>
  <c r="BB657" i="3"/>
  <c r="BC657" i="3"/>
  <c r="BD657" i="3"/>
  <c r="BE657" i="3"/>
  <c r="BF657" i="3"/>
  <c r="BG657" i="3"/>
  <c r="AZ658" i="3"/>
  <c r="BA658" i="3"/>
  <c r="BB658" i="3"/>
  <c r="BC658" i="3"/>
  <c r="BD658" i="3"/>
  <c r="BE658" i="3"/>
  <c r="BF658" i="3"/>
  <c r="BG658" i="3"/>
  <c r="BA659" i="3"/>
  <c r="BB659" i="3"/>
  <c r="BC659" i="3"/>
  <c r="BD659" i="3"/>
  <c r="BE659" i="3"/>
  <c r="BF659" i="3"/>
  <c r="BC660" i="3"/>
  <c r="BD660" i="3"/>
  <c r="BE660" i="3"/>
  <c r="BF660" i="3"/>
  <c r="BG660" i="3"/>
  <c r="BA661" i="3"/>
  <c r="BB661" i="3"/>
  <c r="BC661" i="3"/>
  <c r="BF661" i="3"/>
  <c r="BG661" i="3"/>
  <c r="AZ662" i="3"/>
  <c r="BB662" i="3"/>
  <c r="BD662" i="3"/>
  <c r="BE662" i="3"/>
  <c r="BF662" i="3"/>
  <c r="BG662" i="3"/>
  <c r="BA663" i="3"/>
  <c r="BB663" i="3"/>
  <c r="BC663" i="3"/>
  <c r="BD663" i="3"/>
  <c r="BE663" i="3"/>
  <c r="BF663" i="3"/>
  <c r="BG663" i="3"/>
  <c r="AZ664" i="3"/>
  <c r="BA664" i="3"/>
  <c r="BB664" i="3"/>
  <c r="BC664" i="3"/>
  <c r="BD664" i="3"/>
  <c r="BE664" i="3"/>
  <c r="BF664" i="3"/>
  <c r="BG664" i="3"/>
  <c r="AZ665" i="3"/>
  <c r="BA665" i="3"/>
  <c r="BC665" i="3"/>
  <c r="BD665" i="3"/>
  <c r="BE665" i="3"/>
  <c r="BF665" i="3"/>
  <c r="BG665" i="3"/>
  <c r="AZ666" i="3"/>
  <c r="BA666" i="3"/>
  <c r="BC666" i="3"/>
  <c r="BD666" i="3"/>
  <c r="BE666" i="3"/>
  <c r="BF666" i="3"/>
  <c r="BG666" i="3"/>
  <c r="BD667" i="3"/>
  <c r="BE667" i="3"/>
  <c r="BF667" i="3"/>
  <c r="BG667" i="3"/>
  <c r="BA668" i="3"/>
  <c r="BC668" i="3"/>
  <c r="BD668" i="3"/>
  <c r="BE668" i="3"/>
  <c r="BF668" i="3"/>
  <c r="BG668" i="3"/>
  <c r="AZ669" i="3"/>
  <c r="BA669" i="3"/>
  <c r="BB669" i="3"/>
  <c r="BE669" i="3"/>
  <c r="BF669" i="3"/>
  <c r="BG669" i="3"/>
  <c r="BA670" i="3"/>
  <c r="BC670" i="3"/>
  <c r="BD670" i="3"/>
  <c r="BE670" i="3"/>
  <c r="BF670" i="3"/>
  <c r="BG670" i="3"/>
  <c r="BA671" i="3"/>
  <c r="BB671" i="3"/>
  <c r="BC671" i="3"/>
  <c r="BD671" i="3"/>
  <c r="BE671" i="3"/>
  <c r="BF671" i="3"/>
  <c r="BG671" i="3"/>
  <c r="AZ672" i="3"/>
  <c r="BA672" i="3"/>
  <c r="BB672" i="3"/>
  <c r="BD672" i="3"/>
  <c r="BE672" i="3"/>
  <c r="BF672" i="3"/>
  <c r="BG672" i="3"/>
  <c r="AZ673" i="3"/>
  <c r="BC673" i="3"/>
  <c r="BD673" i="3"/>
  <c r="BE673" i="3"/>
  <c r="BF673" i="3"/>
  <c r="BG673" i="3"/>
  <c r="BA674" i="3"/>
  <c r="BB674" i="3"/>
  <c r="BC674" i="3"/>
  <c r="BD674" i="3"/>
  <c r="BE674" i="3"/>
  <c r="BF674" i="3"/>
  <c r="BG674" i="3"/>
  <c r="BB675" i="3"/>
  <c r="BC675" i="3"/>
  <c r="BD675" i="3"/>
  <c r="BE675" i="3"/>
  <c r="BF675" i="3"/>
  <c r="BG675" i="3"/>
  <c r="BB676" i="3"/>
  <c r="BC676" i="3"/>
  <c r="BD676" i="3"/>
  <c r="BE676" i="3"/>
  <c r="BF676" i="3"/>
  <c r="BG676" i="3"/>
  <c r="AZ677" i="3"/>
  <c r="BA677" i="3"/>
  <c r="BB677" i="3"/>
  <c r="BC677" i="3"/>
  <c r="BD677" i="3"/>
  <c r="BE677" i="3"/>
  <c r="BG677" i="3"/>
  <c r="AZ678" i="3"/>
  <c r="BA678" i="3"/>
  <c r="BB678" i="3"/>
  <c r="BC678" i="3"/>
  <c r="BD678" i="3"/>
  <c r="BE678" i="3"/>
  <c r="BF678" i="3"/>
  <c r="BG678" i="3"/>
  <c r="AZ679" i="3"/>
  <c r="BA679" i="3"/>
  <c r="BB679" i="3"/>
  <c r="BC679" i="3"/>
  <c r="BD679" i="3"/>
  <c r="BE679" i="3"/>
  <c r="BG679" i="3"/>
  <c r="BA680" i="3"/>
  <c r="BB680" i="3"/>
  <c r="BD680" i="3"/>
  <c r="BE680" i="3"/>
  <c r="BF680" i="3"/>
  <c r="BG680" i="3"/>
  <c r="AZ681" i="3"/>
  <c r="BA681" i="3"/>
  <c r="BB681" i="3"/>
  <c r="BC681" i="3"/>
  <c r="BD681" i="3"/>
  <c r="BF681" i="3"/>
  <c r="BG681" i="3"/>
  <c r="AZ682" i="3"/>
  <c r="BB682" i="3"/>
  <c r="BC682" i="3"/>
  <c r="BD682" i="3"/>
  <c r="BE682" i="3"/>
  <c r="BF682" i="3"/>
  <c r="BG682" i="3"/>
  <c r="AZ683" i="3"/>
  <c r="BA683" i="3"/>
  <c r="BB683" i="3"/>
  <c r="BC683" i="3"/>
  <c r="BD683" i="3"/>
  <c r="BE683" i="3"/>
  <c r="BF683" i="3"/>
  <c r="BG683" i="3"/>
  <c r="BA684" i="3"/>
  <c r="BC684" i="3"/>
  <c r="BD684" i="3"/>
  <c r="BE684" i="3"/>
  <c r="BF684" i="3"/>
  <c r="BG684" i="3"/>
  <c r="BC685" i="3"/>
  <c r="BD685" i="3"/>
  <c r="BE685" i="3"/>
  <c r="BF685" i="3"/>
  <c r="BG685" i="3"/>
  <c r="AZ686" i="3"/>
  <c r="BB686" i="3"/>
  <c r="BC686" i="3"/>
  <c r="BD686" i="3"/>
  <c r="BE686" i="3"/>
  <c r="BF686" i="3"/>
  <c r="BG686" i="3"/>
  <c r="BA687" i="3"/>
  <c r="BB687" i="3"/>
  <c r="BC687" i="3"/>
  <c r="BD687" i="3"/>
  <c r="BE687" i="3"/>
  <c r="BF687" i="3"/>
  <c r="BG687" i="3"/>
  <c r="BB688" i="3"/>
  <c r="BC688" i="3"/>
  <c r="BD688" i="3"/>
  <c r="BE688" i="3"/>
  <c r="BF688" i="3"/>
  <c r="BG688" i="3"/>
  <c r="AZ689" i="3"/>
  <c r="BA689" i="3"/>
  <c r="BD689" i="3"/>
  <c r="BE689" i="3"/>
  <c r="BF689" i="3"/>
  <c r="BG689" i="3"/>
  <c r="AZ690" i="3"/>
  <c r="BB690" i="3"/>
  <c r="BC690" i="3"/>
  <c r="BE690" i="3"/>
  <c r="BF690" i="3"/>
  <c r="BG690" i="3"/>
  <c r="AZ691" i="3"/>
  <c r="BA691" i="3"/>
  <c r="BB691" i="3"/>
  <c r="BC691" i="3"/>
  <c r="BD691" i="3"/>
  <c r="BF691" i="3"/>
  <c r="BG691" i="3"/>
  <c r="AZ692" i="3"/>
  <c r="BA692" i="3"/>
  <c r="BB692" i="3"/>
  <c r="BD692" i="3"/>
  <c r="BE692" i="3"/>
  <c r="BF692" i="3"/>
  <c r="BG692" i="3"/>
  <c r="BB693" i="3"/>
  <c r="BC693" i="3"/>
  <c r="BD693" i="3"/>
  <c r="BE693" i="3"/>
  <c r="BF693" i="3"/>
  <c r="BG693" i="3"/>
  <c r="AZ694" i="3"/>
  <c r="BB694" i="3"/>
  <c r="BC694" i="3"/>
  <c r="BE694" i="3"/>
  <c r="BF694" i="3"/>
  <c r="BG694" i="3"/>
  <c r="BB695" i="3"/>
  <c r="BC695" i="3"/>
  <c r="BD695" i="3"/>
  <c r="BE695" i="3"/>
  <c r="BF695" i="3"/>
  <c r="BG695" i="3"/>
  <c r="BA696" i="3"/>
  <c r="BB696" i="3"/>
  <c r="BC696" i="3"/>
  <c r="BD696" i="3"/>
  <c r="BE696" i="3"/>
  <c r="BF696" i="3"/>
  <c r="BG696" i="3"/>
  <c r="BB697" i="3"/>
  <c r="BC697" i="3"/>
  <c r="BD697" i="3"/>
  <c r="BE697" i="3"/>
  <c r="BF697" i="3"/>
  <c r="BG697" i="3"/>
  <c r="BB698" i="3"/>
  <c r="BC698" i="3"/>
  <c r="BD698" i="3"/>
  <c r="BE698" i="3"/>
  <c r="BF698" i="3"/>
  <c r="BG698" i="3"/>
  <c r="AZ699" i="3"/>
  <c r="BB699" i="3"/>
  <c r="BC699" i="3"/>
  <c r="BD699" i="3"/>
  <c r="BF699" i="3"/>
  <c r="BG699" i="3"/>
  <c r="BB700" i="3"/>
  <c r="BC700" i="3"/>
  <c r="BD700" i="3"/>
  <c r="BE700" i="3"/>
  <c r="BF700" i="3"/>
  <c r="BG700" i="3"/>
  <c r="BC701" i="3"/>
  <c r="BD701" i="3"/>
  <c r="BE701" i="3"/>
  <c r="BF701" i="3"/>
  <c r="BG701" i="3"/>
  <c r="AZ702" i="3"/>
  <c r="BA702" i="3"/>
  <c r="BE702" i="3"/>
  <c r="BF702" i="3"/>
  <c r="BG702" i="3"/>
  <c r="AZ703" i="3"/>
  <c r="BA703" i="3"/>
  <c r="BC703" i="3"/>
  <c r="BF703" i="3"/>
  <c r="BG703" i="3"/>
  <c r="BB704" i="3"/>
  <c r="BC704" i="3"/>
  <c r="BD704" i="3"/>
  <c r="BE704" i="3"/>
  <c r="BF704" i="3"/>
  <c r="BG704" i="3"/>
  <c r="AZ705" i="3"/>
  <c r="BB705" i="3"/>
  <c r="BC705" i="3"/>
  <c r="BD705" i="3"/>
  <c r="BE705" i="3"/>
  <c r="BG705" i="3"/>
  <c r="BA706" i="3"/>
  <c r="BB706" i="3"/>
  <c r="BC706" i="3"/>
  <c r="BD706" i="3"/>
  <c r="BE706" i="3"/>
  <c r="BF706" i="3"/>
  <c r="BG706" i="3"/>
  <c r="AZ707" i="3"/>
  <c r="BA707" i="3"/>
  <c r="BC707" i="3"/>
  <c r="BD707" i="3"/>
  <c r="BE707" i="3"/>
  <c r="BG707" i="3"/>
  <c r="BB708" i="3"/>
  <c r="BC708" i="3"/>
  <c r="BE708" i="3"/>
  <c r="BF708" i="3"/>
  <c r="BG708" i="3"/>
  <c r="AZ709" i="3"/>
  <c r="BB709" i="3"/>
  <c r="BC709" i="3"/>
  <c r="BD709" i="3"/>
  <c r="BE709" i="3"/>
  <c r="BF709" i="3"/>
  <c r="BG709" i="3"/>
  <c r="AZ710" i="3"/>
  <c r="BA710" i="3"/>
  <c r="BB710" i="3"/>
  <c r="BD710" i="3"/>
  <c r="BE710" i="3"/>
  <c r="BG710" i="3"/>
  <c r="BA711" i="3"/>
  <c r="BB711" i="3"/>
  <c r="BC711" i="3"/>
  <c r="BD711" i="3"/>
  <c r="BE711" i="3"/>
  <c r="BF711" i="3"/>
  <c r="BG711" i="3"/>
  <c r="BD712" i="3"/>
  <c r="BE712" i="3"/>
  <c r="BF712" i="3"/>
  <c r="BG712" i="3"/>
  <c r="BC713" i="3"/>
  <c r="BD713" i="3"/>
  <c r="BE713" i="3"/>
  <c r="BF713" i="3"/>
  <c r="BG713" i="3"/>
  <c r="AZ714" i="3"/>
  <c r="BD714" i="3"/>
  <c r="BE714" i="3"/>
  <c r="BF714" i="3"/>
  <c r="BG714" i="3"/>
  <c r="BA715" i="3"/>
  <c r="BD715" i="3"/>
  <c r="BE715" i="3"/>
  <c r="BF715" i="3"/>
  <c r="BG715" i="3"/>
  <c r="BC716" i="3"/>
  <c r="BE716" i="3"/>
  <c r="BF716" i="3"/>
  <c r="BG716" i="3"/>
  <c r="AZ717" i="3"/>
  <c r="BB717" i="3"/>
  <c r="BC717" i="3"/>
  <c r="BD717" i="3"/>
  <c r="BF717" i="3"/>
  <c r="BG717" i="3"/>
  <c r="BB718" i="3"/>
  <c r="BC718" i="3"/>
  <c r="BE718" i="3"/>
  <c r="BF718" i="3"/>
  <c r="BG718" i="3"/>
  <c r="BC719" i="3"/>
  <c r="BD719" i="3"/>
  <c r="BE719" i="3"/>
  <c r="BF719" i="3"/>
  <c r="BG719" i="3"/>
  <c r="AZ720" i="3"/>
  <c r="BD720" i="3"/>
  <c r="BE720" i="3"/>
  <c r="BG720" i="3"/>
  <c r="BC721" i="3"/>
  <c r="BD721" i="3"/>
  <c r="BE721" i="3"/>
  <c r="BF721" i="3"/>
  <c r="BG721" i="3"/>
  <c r="AZ722" i="3"/>
  <c r="BD722" i="3"/>
  <c r="BE722" i="3"/>
  <c r="BF722" i="3"/>
  <c r="BG722" i="3"/>
  <c r="AZ723" i="3"/>
  <c r="BA723" i="3"/>
  <c r="BB723" i="3"/>
  <c r="BC723" i="3"/>
  <c r="BD723" i="3"/>
  <c r="BE723" i="3"/>
  <c r="BF723" i="3"/>
  <c r="BG723" i="3"/>
  <c r="BA724" i="3"/>
  <c r="BD724" i="3"/>
  <c r="BE724" i="3"/>
  <c r="BF724" i="3"/>
  <c r="BG724" i="3"/>
  <c r="BA3" i="3"/>
  <c r="BB3" i="3"/>
  <c r="BC3" i="3"/>
  <c r="BD3" i="3"/>
  <c r="BE3" i="3"/>
  <c r="BF3" i="3"/>
  <c r="BG3" i="3"/>
  <c r="AZ3" i="3"/>
  <c r="AQ25" i="3"/>
  <c r="AR25" i="3"/>
  <c r="AS25" i="3"/>
  <c r="AT25" i="3"/>
  <c r="AU25" i="3"/>
  <c r="AV25" i="3"/>
  <c r="AW25" i="3"/>
  <c r="AX25" i="3"/>
  <c r="AQ26" i="3"/>
  <c r="AR26" i="3"/>
  <c r="AS26" i="3"/>
  <c r="AT26" i="3"/>
  <c r="AU26" i="3"/>
  <c r="AV26" i="3"/>
  <c r="AW26" i="3"/>
  <c r="AX26" i="3"/>
  <c r="AQ27" i="3"/>
  <c r="AR27" i="3"/>
  <c r="AS27" i="3"/>
  <c r="AT27" i="3"/>
  <c r="AU27" i="3"/>
  <c r="AV27" i="3"/>
  <c r="AW27" i="3"/>
  <c r="AX27" i="3"/>
  <c r="AQ28" i="3"/>
  <c r="AR28" i="3"/>
  <c r="AS28" i="3"/>
  <c r="AT28" i="3"/>
  <c r="AU28" i="3"/>
  <c r="AV28" i="3"/>
  <c r="AW28" i="3"/>
  <c r="AX28" i="3"/>
  <c r="AQ29" i="3"/>
  <c r="AR29" i="3"/>
  <c r="AS29" i="3"/>
  <c r="AT29" i="3"/>
  <c r="AU29" i="3"/>
  <c r="AV29" i="3"/>
  <c r="AW29" i="3"/>
  <c r="AX29" i="3"/>
  <c r="AR30" i="3"/>
  <c r="AS30" i="3"/>
  <c r="AT30" i="3"/>
  <c r="AU30" i="3"/>
  <c r="AV30" i="3"/>
  <c r="AW30" i="3"/>
  <c r="AX30" i="3"/>
  <c r="AQ31" i="3"/>
  <c r="AR31" i="3"/>
  <c r="AS31" i="3"/>
  <c r="AT31" i="3"/>
  <c r="AU31" i="3"/>
  <c r="AV31" i="3"/>
  <c r="AW31" i="3"/>
  <c r="AX31" i="3"/>
  <c r="AS32" i="3"/>
  <c r="AT32" i="3"/>
  <c r="AU32" i="3"/>
  <c r="AV32" i="3"/>
  <c r="AW32" i="3"/>
  <c r="AX32" i="3"/>
  <c r="AQ33" i="3"/>
  <c r="AR33" i="3"/>
  <c r="AT33" i="3"/>
  <c r="AU33" i="3"/>
  <c r="AV33" i="3"/>
  <c r="AW33" i="3"/>
  <c r="AX33" i="3"/>
  <c r="AQ34" i="3"/>
  <c r="AR34" i="3"/>
  <c r="AS34" i="3"/>
  <c r="AT34" i="3"/>
  <c r="AU34" i="3"/>
  <c r="AV34" i="3"/>
  <c r="AW34" i="3"/>
  <c r="AX34" i="3"/>
  <c r="AQ35" i="3"/>
  <c r="AR35" i="3"/>
  <c r="AT35" i="3"/>
  <c r="AU35" i="3"/>
  <c r="AV35" i="3"/>
  <c r="AW35" i="3"/>
  <c r="AX35" i="3"/>
  <c r="AQ36" i="3"/>
  <c r="AR36" i="3"/>
  <c r="AS36" i="3"/>
  <c r="AT36" i="3"/>
  <c r="AU36" i="3"/>
  <c r="AV36" i="3"/>
  <c r="AW36" i="3"/>
  <c r="AX36" i="3"/>
  <c r="AR37" i="3"/>
  <c r="AS37" i="3"/>
  <c r="AT37" i="3"/>
  <c r="AU37" i="3"/>
  <c r="AV37" i="3"/>
  <c r="AW37" i="3"/>
  <c r="AX37" i="3"/>
  <c r="AR38" i="3"/>
  <c r="AS38" i="3"/>
  <c r="AT38" i="3"/>
  <c r="AU38" i="3"/>
  <c r="AV38" i="3"/>
  <c r="AW38" i="3"/>
  <c r="AX38" i="3"/>
  <c r="AR39" i="3"/>
  <c r="AS39" i="3"/>
  <c r="AT39" i="3"/>
  <c r="AU39" i="3"/>
  <c r="AV39" i="3"/>
  <c r="AW39" i="3"/>
  <c r="AX39" i="3"/>
  <c r="AS40" i="3"/>
  <c r="AT40" i="3"/>
  <c r="AU40" i="3"/>
  <c r="AV40" i="3"/>
  <c r="AW40" i="3"/>
  <c r="AX40" i="3"/>
  <c r="AQ41" i="3"/>
  <c r="AR41" i="3"/>
  <c r="AT41" i="3"/>
  <c r="AU41" i="3"/>
  <c r="AV41" i="3"/>
  <c r="AW41" i="3"/>
  <c r="AX41" i="3"/>
  <c r="AQ42" i="3"/>
  <c r="AR42" i="3"/>
  <c r="AS42" i="3"/>
  <c r="AT42" i="3"/>
  <c r="AU42" i="3"/>
  <c r="AV42" i="3"/>
  <c r="AW42" i="3"/>
  <c r="AX42" i="3"/>
  <c r="AQ43" i="3"/>
  <c r="AR43" i="3"/>
  <c r="AS43" i="3"/>
  <c r="AT43" i="3"/>
  <c r="AU43" i="3"/>
  <c r="AV43" i="3"/>
  <c r="AW43" i="3"/>
  <c r="AX43" i="3"/>
  <c r="AQ44" i="3"/>
  <c r="AR44" i="3"/>
  <c r="AT44" i="3"/>
  <c r="AU44" i="3"/>
  <c r="AV44" i="3"/>
  <c r="AW44" i="3"/>
  <c r="AX44" i="3"/>
  <c r="AQ45" i="3"/>
  <c r="AR45" i="3"/>
  <c r="AT45" i="3"/>
  <c r="AU45" i="3"/>
  <c r="AV45" i="3"/>
  <c r="AW45" i="3"/>
  <c r="AX45" i="3"/>
  <c r="AQ46" i="3"/>
  <c r="AR46" i="3"/>
  <c r="AU46" i="3"/>
  <c r="AV46" i="3"/>
  <c r="AW46" i="3"/>
  <c r="AX46" i="3"/>
  <c r="AQ47" i="3"/>
  <c r="AR47" i="3"/>
  <c r="AS47" i="3"/>
  <c r="AT47" i="3"/>
  <c r="AU47" i="3"/>
  <c r="AV47" i="3"/>
  <c r="AW47" i="3"/>
  <c r="AX47" i="3"/>
  <c r="AQ48" i="3"/>
  <c r="AS48" i="3"/>
  <c r="AT48" i="3"/>
  <c r="AU48" i="3"/>
  <c r="AV48" i="3"/>
  <c r="AW48" i="3"/>
  <c r="AX48" i="3"/>
  <c r="AQ49" i="3"/>
  <c r="AR49" i="3"/>
  <c r="AS49" i="3"/>
  <c r="AT49" i="3"/>
  <c r="AU49" i="3"/>
  <c r="AV49" i="3"/>
  <c r="AW49" i="3"/>
  <c r="AX49" i="3"/>
  <c r="AQ50" i="3"/>
  <c r="AR50" i="3"/>
  <c r="AS50" i="3"/>
  <c r="AT50" i="3"/>
  <c r="AU50" i="3"/>
  <c r="AV50" i="3"/>
  <c r="AW50" i="3"/>
  <c r="AX50" i="3"/>
  <c r="AR51" i="3"/>
  <c r="AS51" i="3"/>
  <c r="AT51" i="3"/>
  <c r="AU51" i="3"/>
  <c r="AV51" i="3"/>
  <c r="AW51" i="3"/>
  <c r="AX51" i="3"/>
  <c r="AR52" i="3"/>
  <c r="AS52" i="3"/>
  <c r="AT52" i="3"/>
  <c r="AU52" i="3"/>
  <c r="AV52" i="3"/>
  <c r="AW52" i="3"/>
  <c r="AX52" i="3"/>
  <c r="AQ53" i="3"/>
  <c r="AR53" i="3"/>
  <c r="AS53" i="3"/>
  <c r="AU53" i="3"/>
  <c r="AV53" i="3"/>
  <c r="AW53" i="3"/>
  <c r="AX53" i="3"/>
  <c r="AQ54" i="3"/>
  <c r="AS54" i="3"/>
  <c r="AT54" i="3"/>
  <c r="AU54" i="3"/>
  <c r="AV54" i="3"/>
  <c r="AW54" i="3"/>
  <c r="AX54" i="3"/>
  <c r="AQ55" i="3"/>
  <c r="AS55" i="3"/>
  <c r="AT55" i="3"/>
  <c r="AU55" i="3"/>
  <c r="AV55" i="3"/>
  <c r="AW55" i="3"/>
  <c r="AX55" i="3"/>
  <c r="AS56" i="3"/>
  <c r="AT56" i="3"/>
  <c r="AU56" i="3"/>
  <c r="AV56" i="3"/>
  <c r="AW56" i="3"/>
  <c r="AX56" i="3"/>
  <c r="AQ57" i="3"/>
  <c r="AR57" i="3"/>
  <c r="AS57" i="3"/>
  <c r="AT57" i="3"/>
  <c r="AU57" i="3"/>
  <c r="AV57" i="3"/>
  <c r="AW57" i="3"/>
  <c r="AX57" i="3"/>
  <c r="AQ58" i="3"/>
  <c r="AR58" i="3"/>
  <c r="AS58" i="3"/>
  <c r="AT58" i="3"/>
  <c r="AU58" i="3"/>
  <c r="AV58" i="3"/>
  <c r="AW58" i="3"/>
  <c r="AX58" i="3"/>
  <c r="AQ59" i="3"/>
  <c r="AR59" i="3"/>
  <c r="AS59" i="3"/>
  <c r="AT59" i="3"/>
  <c r="AU59" i="3"/>
  <c r="AV59" i="3"/>
  <c r="AW59" i="3"/>
  <c r="AX59" i="3"/>
  <c r="AS60" i="3"/>
  <c r="AT60" i="3"/>
  <c r="AU60" i="3"/>
  <c r="AV60" i="3"/>
  <c r="AW60" i="3"/>
  <c r="AX60" i="3"/>
  <c r="AQ61" i="3"/>
  <c r="AR61" i="3"/>
  <c r="AS61" i="3"/>
  <c r="AT61" i="3"/>
  <c r="AU61" i="3"/>
  <c r="AV61" i="3"/>
  <c r="AW61" i="3"/>
  <c r="AX61" i="3"/>
  <c r="AQ62" i="3"/>
  <c r="AR62" i="3"/>
  <c r="AS62" i="3"/>
  <c r="AT62" i="3"/>
  <c r="AU62" i="3"/>
  <c r="AV62" i="3"/>
  <c r="AW62" i="3"/>
  <c r="AX62" i="3"/>
  <c r="AQ63" i="3"/>
  <c r="AS63" i="3"/>
  <c r="AT63" i="3"/>
  <c r="AU63" i="3"/>
  <c r="AV63" i="3"/>
  <c r="AW63" i="3"/>
  <c r="AX63" i="3"/>
  <c r="AQ64" i="3"/>
  <c r="AR64" i="3"/>
  <c r="AS64" i="3"/>
  <c r="AT64" i="3"/>
  <c r="AU64" i="3"/>
  <c r="AV64" i="3"/>
  <c r="AW64" i="3"/>
  <c r="AX64" i="3"/>
  <c r="AQ65" i="3"/>
  <c r="AR65" i="3"/>
  <c r="AS65" i="3"/>
  <c r="AT65" i="3"/>
  <c r="AU65" i="3"/>
  <c r="AV65" i="3"/>
  <c r="AW65" i="3"/>
  <c r="AX65" i="3"/>
  <c r="AR66" i="3"/>
  <c r="AS66" i="3"/>
  <c r="AT66" i="3"/>
  <c r="AU66" i="3"/>
  <c r="AV66" i="3"/>
  <c r="AW66" i="3"/>
  <c r="AX66" i="3"/>
  <c r="AR67" i="3"/>
  <c r="AS67" i="3"/>
  <c r="AT67" i="3"/>
  <c r="AU67" i="3"/>
  <c r="AV67" i="3"/>
  <c r="AW67" i="3"/>
  <c r="AX67" i="3"/>
  <c r="AS68" i="3"/>
  <c r="AT68" i="3"/>
  <c r="AU68" i="3"/>
  <c r="AV68" i="3"/>
  <c r="AW68" i="3"/>
  <c r="AX68" i="3"/>
  <c r="AQ69" i="3"/>
  <c r="AR69" i="3"/>
  <c r="AS69" i="3"/>
  <c r="AU69" i="3"/>
  <c r="AV69" i="3"/>
  <c r="AW69" i="3"/>
  <c r="AX69" i="3"/>
  <c r="AQ70" i="3"/>
  <c r="AR70" i="3"/>
  <c r="AS70" i="3"/>
  <c r="AT70" i="3"/>
  <c r="AU70" i="3"/>
  <c r="AV70" i="3"/>
  <c r="AW70" i="3"/>
  <c r="AX70" i="3"/>
  <c r="AQ71" i="3"/>
  <c r="AR71" i="3"/>
  <c r="AS71" i="3"/>
  <c r="AT71" i="3"/>
  <c r="AU71" i="3"/>
  <c r="AV71" i="3"/>
  <c r="AW71" i="3"/>
  <c r="AX71" i="3"/>
  <c r="AR72" i="3"/>
  <c r="AS72" i="3"/>
  <c r="AT72" i="3"/>
  <c r="AU72" i="3"/>
  <c r="AV72" i="3"/>
  <c r="AW72" i="3"/>
  <c r="AX72" i="3"/>
  <c r="AQ73" i="3"/>
  <c r="AR73" i="3"/>
  <c r="AT73" i="3"/>
  <c r="AU73" i="3"/>
  <c r="AV73" i="3"/>
  <c r="AW73" i="3"/>
  <c r="AX73" i="3"/>
  <c r="AS74" i="3"/>
  <c r="AT74" i="3"/>
  <c r="AU74" i="3"/>
  <c r="AV74" i="3"/>
  <c r="AW74" i="3"/>
  <c r="AX74" i="3"/>
  <c r="AQ75" i="3"/>
  <c r="AS75" i="3"/>
  <c r="AT75" i="3"/>
  <c r="AU75" i="3"/>
  <c r="AV75" i="3"/>
  <c r="AW75" i="3"/>
  <c r="AX75" i="3"/>
  <c r="AR76" i="3"/>
  <c r="AS76" i="3"/>
  <c r="AT76" i="3"/>
  <c r="AU76" i="3"/>
  <c r="AV76" i="3"/>
  <c r="AW76" i="3"/>
  <c r="AX76" i="3"/>
  <c r="AQ77" i="3"/>
  <c r="AS77" i="3"/>
  <c r="AT77" i="3"/>
  <c r="AU77" i="3"/>
  <c r="AV77" i="3"/>
  <c r="AW77" i="3"/>
  <c r="AX77" i="3"/>
  <c r="AQ78" i="3"/>
  <c r="AR78" i="3"/>
  <c r="AS78" i="3"/>
  <c r="AT78" i="3"/>
  <c r="AU78" i="3"/>
  <c r="AV78" i="3"/>
  <c r="AW78" i="3"/>
  <c r="AX78" i="3"/>
  <c r="AQ79" i="3"/>
  <c r="AR79" i="3"/>
  <c r="AS79" i="3"/>
  <c r="AT79" i="3"/>
  <c r="AU79" i="3"/>
  <c r="AV79" i="3"/>
  <c r="AW79" i="3"/>
  <c r="AX79" i="3"/>
  <c r="AS80" i="3"/>
  <c r="AT80" i="3"/>
  <c r="AU80" i="3"/>
  <c r="AV80" i="3"/>
  <c r="AW80" i="3"/>
  <c r="AX80" i="3"/>
  <c r="AQ81" i="3"/>
  <c r="AR81" i="3"/>
  <c r="AS81" i="3"/>
  <c r="AT81" i="3"/>
  <c r="AU81" i="3"/>
  <c r="AV81" i="3"/>
  <c r="AW81" i="3"/>
  <c r="AX81" i="3"/>
  <c r="AQ82" i="3"/>
  <c r="AR82" i="3"/>
  <c r="AS82" i="3"/>
  <c r="AT82" i="3"/>
  <c r="AU82" i="3"/>
  <c r="AV82" i="3"/>
  <c r="AW82" i="3"/>
  <c r="AX82" i="3"/>
  <c r="AQ83" i="3"/>
  <c r="AR83" i="3"/>
  <c r="AS83" i="3"/>
  <c r="AU83" i="3"/>
  <c r="AV83" i="3"/>
  <c r="AW83" i="3"/>
  <c r="AX83" i="3"/>
  <c r="AR84" i="3"/>
  <c r="AS84" i="3"/>
  <c r="AT84" i="3"/>
  <c r="AU84" i="3"/>
  <c r="AV84" i="3"/>
  <c r="AW84" i="3"/>
  <c r="AX84" i="3"/>
  <c r="AR85" i="3"/>
  <c r="AS85" i="3"/>
  <c r="AT85" i="3"/>
  <c r="AU85" i="3"/>
  <c r="AV85" i="3"/>
  <c r="AW85" i="3"/>
  <c r="AX85" i="3"/>
  <c r="AQ86" i="3"/>
  <c r="AR86" i="3"/>
  <c r="AS86" i="3"/>
  <c r="AT86" i="3"/>
  <c r="AU86" i="3"/>
  <c r="AV86" i="3"/>
  <c r="AW86" i="3"/>
  <c r="AX86" i="3"/>
  <c r="AQ87" i="3"/>
  <c r="AR87" i="3"/>
  <c r="AS87" i="3"/>
  <c r="AU87" i="3"/>
  <c r="AV87" i="3"/>
  <c r="AW87" i="3"/>
  <c r="AX87" i="3"/>
  <c r="AQ88" i="3"/>
  <c r="AR88" i="3"/>
  <c r="AT88" i="3"/>
  <c r="AU88" i="3"/>
  <c r="AV88" i="3"/>
  <c r="AW88" i="3"/>
  <c r="AX88" i="3"/>
  <c r="AQ89" i="3"/>
  <c r="AR89" i="3"/>
  <c r="AS89" i="3"/>
  <c r="AT89" i="3"/>
  <c r="AU89" i="3"/>
  <c r="AV89" i="3"/>
  <c r="AW89" i="3"/>
  <c r="AX89" i="3"/>
  <c r="AQ90" i="3"/>
  <c r="AR90" i="3"/>
  <c r="AS90" i="3"/>
  <c r="AT90" i="3"/>
  <c r="AU90" i="3"/>
  <c r="AV90" i="3"/>
  <c r="AW90" i="3"/>
  <c r="AX90" i="3"/>
  <c r="AR91" i="3"/>
  <c r="AS91" i="3"/>
  <c r="AT91" i="3"/>
  <c r="AU91" i="3"/>
  <c r="AV91" i="3"/>
  <c r="AW91" i="3"/>
  <c r="AX91" i="3"/>
  <c r="AQ92" i="3"/>
  <c r="AR92" i="3"/>
  <c r="AS92" i="3"/>
  <c r="AU92" i="3"/>
  <c r="AV92" i="3"/>
  <c r="AW92" i="3"/>
  <c r="AX92" i="3"/>
  <c r="AQ93" i="3"/>
  <c r="AR93" i="3"/>
  <c r="AS93" i="3"/>
  <c r="AU93" i="3"/>
  <c r="AV93" i="3"/>
  <c r="AW93" i="3"/>
  <c r="AX93" i="3"/>
  <c r="AQ94" i="3"/>
  <c r="AR94" i="3"/>
  <c r="AS94" i="3"/>
  <c r="AT94" i="3"/>
  <c r="AU94" i="3"/>
  <c r="AV94" i="3"/>
  <c r="AW94" i="3"/>
  <c r="AX94" i="3"/>
  <c r="AQ95" i="3"/>
  <c r="AR95" i="3"/>
  <c r="AS95" i="3"/>
  <c r="AT95" i="3"/>
  <c r="AU95" i="3"/>
  <c r="AV95" i="3"/>
  <c r="AW95" i="3"/>
  <c r="AX95" i="3"/>
  <c r="AQ96" i="3"/>
  <c r="AR96" i="3"/>
  <c r="AS96" i="3"/>
  <c r="AT96" i="3"/>
  <c r="AU96" i="3"/>
  <c r="AV96" i="3"/>
  <c r="AW96" i="3"/>
  <c r="AX96" i="3"/>
  <c r="AQ97" i="3"/>
  <c r="AS97" i="3"/>
  <c r="AT97" i="3"/>
  <c r="AU97" i="3"/>
  <c r="AV97" i="3"/>
  <c r="AW97" i="3"/>
  <c r="AX97" i="3"/>
  <c r="AQ98" i="3"/>
  <c r="AS98" i="3"/>
  <c r="AT98" i="3"/>
  <c r="AU98" i="3"/>
  <c r="AV98" i="3"/>
  <c r="AW98" i="3"/>
  <c r="AX98" i="3"/>
  <c r="AQ99" i="3"/>
  <c r="AS99" i="3"/>
  <c r="AT99" i="3"/>
  <c r="AU99" i="3"/>
  <c r="AV99" i="3"/>
  <c r="AW99" i="3"/>
  <c r="AX99" i="3"/>
  <c r="AQ100" i="3"/>
  <c r="AT100" i="3"/>
  <c r="AU100" i="3"/>
  <c r="AV100" i="3"/>
  <c r="AW100" i="3"/>
  <c r="AX100" i="3"/>
  <c r="AS101" i="3"/>
  <c r="AT101" i="3"/>
  <c r="AU101" i="3"/>
  <c r="AV101" i="3"/>
  <c r="AW101" i="3"/>
  <c r="AX101" i="3"/>
  <c r="AQ102" i="3"/>
  <c r="AR102" i="3"/>
  <c r="AS102" i="3"/>
  <c r="AT102" i="3"/>
  <c r="AU102" i="3"/>
  <c r="AV102" i="3"/>
  <c r="AW102" i="3"/>
  <c r="AX102" i="3"/>
  <c r="AQ103" i="3"/>
  <c r="AS103" i="3"/>
  <c r="AT103" i="3"/>
  <c r="AU103" i="3"/>
  <c r="AV103" i="3"/>
  <c r="AW103" i="3"/>
  <c r="AX103" i="3"/>
  <c r="AQ104" i="3"/>
  <c r="AS104" i="3"/>
  <c r="AT104" i="3"/>
  <c r="AU104" i="3"/>
  <c r="AV104" i="3"/>
  <c r="AW104" i="3"/>
  <c r="AX104" i="3"/>
  <c r="AQ105" i="3"/>
  <c r="AR105" i="3"/>
  <c r="AS105" i="3"/>
  <c r="AT105" i="3"/>
  <c r="AU105" i="3"/>
  <c r="AV105" i="3"/>
  <c r="AW105" i="3"/>
  <c r="AX105" i="3"/>
  <c r="AQ106" i="3"/>
  <c r="AR106" i="3"/>
  <c r="AS106" i="3"/>
  <c r="AT106" i="3"/>
  <c r="AU106" i="3"/>
  <c r="AV106" i="3"/>
  <c r="AW106" i="3"/>
  <c r="AX106" i="3"/>
  <c r="AQ107" i="3"/>
  <c r="AS107" i="3"/>
  <c r="AT107" i="3"/>
  <c r="AU107" i="3"/>
  <c r="AV107" i="3"/>
  <c r="AW107" i="3"/>
  <c r="AX107" i="3"/>
  <c r="AQ108" i="3"/>
  <c r="AR108" i="3"/>
  <c r="AS108" i="3"/>
  <c r="AT108" i="3"/>
  <c r="AU108" i="3"/>
  <c r="AV108" i="3"/>
  <c r="AW108" i="3"/>
  <c r="AX108" i="3"/>
  <c r="AQ109" i="3"/>
  <c r="AR109" i="3"/>
  <c r="AS109" i="3"/>
  <c r="AT109" i="3"/>
  <c r="AU109" i="3"/>
  <c r="AV109" i="3"/>
  <c r="AW109" i="3"/>
  <c r="AX109" i="3"/>
  <c r="AQ110" i="3"/>
  <c r="AR110" i="3"/>
  <c r="AS110" i="3"/>
  <c r="AV110" i="3"/>
  <c r="AW110" i="3"/>
  <c r="AX110" i="3"/>
  <c r="AQ111" i="3"/>
  <c r="AR111" i="3"/>
  <c r="AS111" i="3"/>
  <c r="AT111" i="3"/>
  <c r="AU111" i="3"/>
  <c r="AV111" i="3"/>
  <c r="AW111" i="3"/>
  <c r="AX111" i="3"/>
  <c r="AR112" i="3"/>
  <c r="AS112" i="3"/>
  <c r="AT112" i="3"/>
  <c r="AU112" i="3"/>
  <c r="AV112" i="3"/>
  <c r="AW112" i="3"/>
  <c r="AX112" i="3"/>
  <c r="AR113" i="3"/>
  <c r="AS113" i="3"/>
  <c r="AT113" i="3"/>
  <c r="AU113" i="3"/>
  <c r="AV113" i="3"/>
  <c r="AW113" i="3"/>
  <c r="AX113" i="3"/>
  <c r="AR114" i="3"/>
  <c r="AS114" i="3"/>
  <c r="AT114" i="3"/>
  <c r="AU114" i="3"/>
  <c r="AV114" i="3"/>
  <c r="AW114" i="3"/>
  <c r="AX114" i="3"/>
  <c r="AR115" i="3"/>
  <c r="AS115" i="3"/>
  <c r="AT115" i="3"/>
  <c r="AU115" i="3"/>
  <c r="AV115" i="3"/>
  <c r="AW115" i="3"/>
  <c r="AX115" i="3"/>
  <c r="AS116" i="3"/>
  <c r="AT116" i="3"/>
  <c r="AU116" i="3"/>
  <c r="AV116" i="3"/>
  <c r="AW116" i="3"/>
  <c r="AX116" i="3"/>
  <c r="AQ117" i="3"/>
  <c r="AR117" i="3"/>
  <c r="AS117" i="3"/>
  <c r="AT117" i="3"/>
  <c r="AU117" i="3"/>
  <c r="AV117" i="3"/>
  <c r="AW117" i="3"/>
  <c r="AX117" i="3"/>
  <c r="AQ118" i="3"/>
  <c r="AR118" i="3"/>
  <c r="AS118" i="3"/>
  <c r="AT118" i="3"/>
  <c r="AV118" i="3"/>
  <c r="AW118" i="3"/>
  <c r="AX118" i="3"/>
  <c r="AQ119" i="3"/>
  <c r="AR119" i="3"/>
  <c r="AS119" i="3"/>
  <c r="AT119" i="3"/>
  <c r="AU119" i="3"/>
  <c r="AV119" i="3"/>
  <c r="AW119" i="3"/>
  <c r="AX119" i="3"/>
  <c r="AQ120" i="3"/>
  <c r="AR120" i="3"/>
  <c r="AS120" i="3"/>
  <c r="AT120" i="3"/>
  <c r="AU120" i="3"/>
  <c r="AV120" i="3"/>
  <c r="AW120" i="3"/>
  <c r="AX120" i="3"/>
  <c r="AR121" i="3"/>
  <c r="AS121" i="3"/>
  <c r="AT121" i="3"/>
  <c r="AU121" i="3"/>
  <c r="AV121" i="3"/>
  <c r="AW121" i="3"/>
  <c r="AX121" i="3"/>
  <c r="AQ122" i="3"/>
  <c r="AS122" i="3"/>
  <c r="AT122" i="3"/>
  <c r="AU122" i="3"/>
  <c r="AV122" i="3"/>
  <c r="AW122" i="3"/>
  <c r="AX122" i="3"/>
  <c r="AR123" i="3"/>
  <c r="AS123" i="3"/>
  <c r="AT123" i="3"/>
  <c r="AU123" i="3"/>
  <c r="AV123" i="3"/>
  <c r="AW123" i="3"/>
  <c r="AX123" i="3"/>
  <c r="AR124" i="3"/>
  <c r="AS124" i="3"/>
  <c r="AT124" i="3"/>
  <c r="AU124" i="3"/>
  <c r="AV124" i="3"/>
  <c r="AW124" i="3"/>
  <c r="AX124" i="3"/>
  <c r="AQ125" i="3"/>
  <c r="AR125" i="3"/>
  <c r="AS125" i="3"/>
  <c r="AT125" i="3"/>
  <c r="AU125" i="3"/>
  <c r="AV125" i="3"/>
  <c r="AW125" i="3"/>
  <c r="AX125" i="3"/>
  <c r="AQ126" i="3"/>
  <c r="AR126" i="3"/>
  <c r="AS126" i="3"/>
  <c r="AT126" i="3"/>
  <c r="AU126" i="3"/>
  <c r="AV126" i="3"/>
  <c r="AW126" i="3"/>
  <c r="AX126" i="3"/>
  <c r="AQ127" i="3"/>
  <c r="AS127" i="3"/>
  <c r="AU127" i="3"/>
  <c r="AV127" i="3"/>
  <c r="AW127" i="3"/>
  <c r="AX127" i="3"/>
  <c r="AQ128" i="3"/>
  <c r="AR128" i="3"/>
  <c r="AS128" i="3"/>
  <c r="AT128" i="3"/>
  <c r="AU128" i="3"/>
  <c r="AV128" i="3"/>
  <c r="AW128" i="3"/>
  <c r="AX128" i="3"/>
  <c r="AQ129" i="3"/>
  <c r="AR129" i="3"/>
  <c r="AS129" i="3"/>
  <c r="AU129" i="3"/>
  <c r="AV129" i="3"/>
  <c r="AW129" i="3"/>
  <c r="AX129" i="3"/>
  <c r="AQ130" i="3"/>
  <c r="AR130" i="3"/>
  <c r="AS130" i="3"/>
  <c r="AT130" i="3"/>
  <c r="AU130" i="3"/>
  <c r="AV130" i="3"/>
  <c r="AW130" i="3"/>
  <c r="AX130" i="3"/>
  <c r="AQ131" i="3"/>
  <c r="AR131" i="3"/>
  <c r="AS131" i="3"/>
  <c r="AT131" i="3"/>
  <c r="AU131" i="3"/>
  <c r="AV131" i="3"/>
  <c r="AW131" i="3"/>
  <c r="AX131" i="3"/>
  <c r="AQ132" i="3"/>
  <c r="AR132" i="3"/>
  <c r="AS132" i="3"/>
  <c r="AT132" i="3"/>
  <c r="AU132" i="3"/>
  <c r="AV132" i="3"/>
  <c r="AW132" i="3"/>
  <c r="AX132" i="3"/>
  <c r="AQ133" i="3"/>
  <c r="AR133" i="3"/>
  <c r="AS133" i="3"/>
  <c r="AT133" i="3"/>
  <c r="AU133" i="3"/>
  <c r="AV133" i="3"/>
  <c r="AW133" i="3"/>
  <c r="AX133" i="3"/>
  <c r="AQ134" i="3"/>
  <c r="AS134" i="3"/>
  <c r="AT134" i="3"/>
  <c r="AU134" i="3"/>
  <c r="AV134" i="3"/>
  <c r="AW134" i="3"/>
  <c r="AX134" i="3"/>
  <c r="AR135" i="3"/>
  <c r="AS135" i="3"/>
  <c r="AT135" i="3"/>
  <c r="AU135" i="3"/>
  <c r="AV135" i="3"/>
  <c r="AW135" i="3"/>
  <c r="AX135" i="3"/>
  <c r="AQ136" i="3"/>
  <c r="AS136" i="3"/>
  <c r="AT136" i="3"/>
  <c r="AU136" i="3"/>
  <c r="AV136" i="3"/>
  <c r="AW136" i="3"/>
  <c r="AX136" i="3"/>
  <c r="AQ137" i="3"/>
  <c r="AR137" i="3"/>
  <c r="AS137" i="3"/>
  <c r="AT137" i="3"/>
  <c r="AU137" i="3"/>
  <c r="AV137" i="3"/>
  <c r="AW137" i="3"/>
  <c r="AX137" i="3"/>
  <c r="AQ138" i="3"/>
  <c r="AS138" i="3"/>
  <c r="AT138" i="3"/>
  <c r="AU138" i="3"/>
  <c r="AV138" i="3"/>
  <c r="AW138" i="3"/>
  <c r="AX138" i="3"/>
  <c r="AQ139" i="3"/>
  <c r="AR139" i="3"/>
  <c r="AS139" i="3"/>
  <c r="AT139" i="3"/>
  <c r="AU139" i="3"/>
  <c r="AV139" i="3"/>
  <c r="AW139" i="3"/>
  <c r="AX139" i="3"/>
  <c r="AQ140" i="3"/>
  <c r="AR140" i="3"/>
  <c r="AS140" i="3"/>
  <c r="AT140" i="3"/>
  <c r="AU140" i="3"/>
  <c r="AV140" i="3"/>
  <c r="AW140" i="3"/>
  <c r="AX140" i="3"/>
  <c r="AQ141" i="3"/>
  <c r="AR141" i="3"/>
  <c r="AT141" i="3"/>
  <c r="AU141" i="3"/>
  <c r="AV141" i="3"/>
  <c r="AW141" i="3"/>
  <c r="AX141" i="3"/>
  <c r="AQ142" i="3"/>
  <c r="AR142" i="3"/>
  <c r="AS142" i="3"/>
  <c r="AT142" i="3"/>
  <c r="AU142" i="3"/>
  <c r="AV142" i="3"/>
  <c r="AW142" i="3"/>
  <c r="AX142" i="3"/>
  <c r="AQ143" i="3"/>
  <c r="AR143" i="3"/>
  <c r="AS143" i="3"/>
  <c r="AT143" i="3"/>
  <c r="AU143" i="3"/>
  <c r="AV143" i="3"/>
  <c r="AW143" i="3"/>
  <c r="AX143" i="3"/>
  <c r="AQ144" i="3"/>
  <c r="AR144" i="3"/>
  <c r="AS144" i="3"/>
  <c r="AT144" i="3"/>
  <c r="AU144" i="3"/>
  <c r="AV144" i="3"/>
  <c r="AW144" i="3"/>
  <c r="AX144" i="3"/>
  <c r="AR145" i="3"/>
  <c r="AS145" i="3"/>
  <c r="AT145" i="3"/>
  <c r="AU145" i="3"/>
  <c r="AV145" i="3"/>
  <c r="AW145" i="3"/>
  <c r="AX145" i="3"/>
  <c r="AR146" i="3"/>
  <c r="AT146" i="3"/>
  <c r="AU146" i="3"/>
  <c r="AV146" i="3"/>
  <c r="AW146" i="3"/>
  <c r="AX146" i="3"/>
  <c r="AQ147" i="3"/>
  <c r="AR147" i="3"/>
  <c r="AS147" i="3"/>
  <c r="AT147" i="3"/>
  <c r="AU147" i="3"/>
  <c r="AV147" i="3"/>
  <c r="AW147" i="3"/>
  <c r="AX147" i="3"/>
  <c r="AQ148" i="3"/>
  <c r="AR148" i="3"/>
  <c r="AS148" i="3"/>
  <c r="AT148" i="3"/>
  <c r="AU148" i="3"/>
  <c r="AV148" i="3"/>
  <c r="AW148" i="3"/>
  <c r="AX148" i="3"/>
  <c r="AQ149" i="3"/>
  <c r="AR149" i="3"/>
  <c r="AS149" i="3"/>
  <c r="AT149" i="3"/>
  <c r="AU149" i="3"/>
  <c r="AV149" i="3"/>
  <c r="AW149" i="3"/>
  <c r="AX149" i="3"/>
  <c r="AQ150" i="3"/>
  <c r="AR150" i="3"/>
  <c r="AS150" i="3"/>
  <c r="AT150" i="3"/>
  <c r="AU150" i="3"/>
  <c r="AV150" i="3"/>
  <c r="AW150" i="3"/>
  <c r="AX150" i="3"/>
  <c r="AQ151" i="3"/>
  <c r="AS151" i="3"/>
  <c r="AT151" i="3"/>
  <c r="AU151" i="3"/>
  <c r="AV151" i="3"/>
  <c r="AW151" i="3"/>
  <c r="AX151" i="3"/>
  <c r="AQ152" i="3"/>
  <c r="AR152" i="3"/>
  <c r="AS152" i="3"/>
  <c r="AT152" i="3"/>
  <c r="AU152" i="3"/>
  <c r="AV152" i="3"/>
  <c r="AW152" i="3"/>
  <c r="AX152" i="3"/>
  <c r="AQ153" i="3"/>
  <c r="AR153" i="3"/>
  <c r="AS153" i="3"/>
  <c r="AT153" i="3"/>
  <c r="AV153" i="3"/>
  <c r="AW153" i="3"/>
  <c r="AX153" i="3"/>
  <c r="AQ154" i="3"/>
  <c r="AR154" i="3"/>
  <c r="AS154" i="3"/>
  <c r="AU154" i="3"/>
  <c r="AV154" i="3"/>
  <c r="AW154" i="3"/>
  <c r="AX154" i="3"/>
  <c r="AQ155" i="3"/>
  <c r="AR155" i="3"/>
  <c r="AS155" i="3"/>
  <c r="AT155" i="3"/>
  <c r="AU155" i="3"/>
  <c r="AV155" i="3"/>
  <c r="AW155" i="3"/>
  <c r="AX155" i="3"/>
  <c r="AQ156" i="3"/>
  <c r="AR156" i="3"/>
  <c r="AS156" i="3"/>
  <c r="AT156" i="3"/>
  <c r="AU156" i="3"/>
  <c r="AV156" i="3"/>
  <c r="AW156" i="3"/>
  <c r="AX156" i="3"/>
  <c r="AQ157" i="3"/>
  <c r="AR157" i="3"/>
  <c r="AS157" i="3"/>
  <c r="AT157" i="3"/>
  <c r="AU157" i="3"/>
  <c r="AV157" i="3"/>
  <c r="AW157" i="3"/>
  <c r="AX157" i="3"/>
  <c r="AQ158" i="3"/>
  <c r="AR158" i="3"/>
  <c r="AS158" i="3"/>
  <c r="AU158" i="3"/>
  <c r="AV158" i="3"/>
  <c r="AW158" i="3"/>
  <c r="AX158" i="3"/>
  <c r="AQ159" i="3"/>
  <c r="AR159" i="3"/>
  <c r="AS159" i="3"/>
  <c r="AT159" i="3"/>
  <c r="AU159" i="3"/>
  <c r="AV159" i="3"/>
  <c r="AW159" i="3"/>
  <c r="AX159" i="3"/>
  <c r="AQ160" i="3"/>
  <c r="AR160" i="3"/>
  <c r="AS160" i="3"/>
  <c r="AT160" i="3"/>
  <c r="AU160" i="3"/>
  <c r="AV160" i="3"/>
  <c r="AW160" i="3"/>
  <c r="AX160" i="3"/>
  <c r="AQ161" i="3"/>
  <c r="AR161" i="3"/>
  <c r="AS161" i="3"/>
  <c r="AU161" i="3"/>
  <c r="AV161" i="3"/>
  <c r="AW161" i="3"/>
  <c r="AX161" i="3"/>
  <c r="AQ162" i="3"/>
  <c r="AR162" i="3"/>
  <c r="AS162" i="3"/>
  <c r="AT162" i="3"/>
  <c r="AU162" i="3"/>
  <c r="AV162" i="3"/>
  <c r="AW162" i="3"/>
  <c r="AX162" i="3"/>
  <c r="AQ163" i="3"/>
  <c r="AR163" i="3"/>
  <c r="AS163" i="3"/>
  <c r="AT163" i="3"/>
  <c r="AU163" i="3"/>
  <c r="AV163" i="3"/>
  <c r="AW163" i="3"/>
  <c r="AX163" i="3"/>
  <c r="AQ164" i="3"/>
  <c r="AS164" i="3"/>
  <c r="AT164" i="3"/>
  <c r="AU164" i="3"/>
  <c r="AV164" i="3"/>
  <c r="AW164" i="3"/>
  <c r="AX164" i="3"/>
  <c r="AQ165" i="3"/>
  <c r="AR165" i="3"/>
  <c r="AS165" i="3"/>
  <c r="AT165" i="3"/>
  <c r="AU165" i="3"/>
  <c r="AV165" i="3"/>
  <c r="AW165" i="3"/>
  <c r="AX165" i="3"/>
  <c r="AQ166" i="3"/>
  <c r="AR166" i="3"/>
  <c r="AS166" i="3"/>
  <c r="AT166" i="3"/>
  <c r="AU166" i="3"/>
  <c r="AV166" i="3"/>
  <c r="AW166" i="3"/>
  <c r="AX166" i="3"/>
  <c r="AQ167" i="3"/>
  <c r="AR167" i="3"/>
  <c r="AS167" i="3"/>
  <c r="AT167" i="3"/>
  <c r="AU167" i="3"/>
  <c r="AV167" i="3"/>
  <c r="AW167" i="3"/>
  <c r="AX167" i="3"/>
  <c r="AS168" i="3"/>
  <c r="AT168" i="3"/>
  <c r="AU168" i="3"/>
  <c r="AV168" i="3"/>
  <c r="AW168" i="3"/>
  <c r="AX168" i="3"/>
  <c r="AR169" i="3"/>
  <c r="AS169" i="3"/>
  <c r="AT169" i="3"/>
  <c r="AU169" i="3"/>
  <c r="AV169" i="3"/>
  <c r="AW169" i="3"/>
  <c r="AX169" i="3"/>
  <c r="AR170" i="3"/>
  <c r="AS170" i="3"/>
  <c r="AT170" i="3"/>
  <c r="AV170" i="3"/>
  <c r="AW170" i="3"/>
  <c r="AX170" i="3"/>
  <c r="AQ171" i="3"/>
  <c r="AS171" i="3"/>
  <c r="AT171" i="3"/>
  <c r="AU171" i="3"/>
  <c r="AV171" i="3"/>
  <c r="AW171" i="3"/>
  <c r="AX171" i="3"/>
  <c r="AR172" i="3"/>
  <c r="AS172" i="3"/>
  <c r="AT172" i="3"/>
  <c r="AU172" i="3"/>
  <c r="AV172" i="3"/>
  <c r="AW172" i="3"/>
  <c r="AX172" i="3"/>
  <c r="AQ173" i="3"/>
  <c r="AR173" i="3"/>
  <c r="AS173" i="3"/>
  <c r="AU173" i="3"/>
  <c r="AV173" i="3"/>
  <c r="AW173" i="3"/>
  <c r="AX173" i="3"/>
  <c r="AQ174" i="3"/>
  <c r="AR174" i="3"/>
  <c r="AS174" i="3"/>
  <c r="AT174" i="3"/>
  <c r="AU174" i="3"/>
  <c r="AV174" i="3"/>
  <c r="AW174" i="3"/>
  <c r="AX174" i="3"/>
  <c r="AQ175" i="3"/>
  <c r="AR175" i="3"/>
  <c r="AS175" i="3"/>
  <c r="AT175" i="3"/>
  <c r="AV175" i="3"/>
  <c r="AW175" i="3"/>
  <c r="AX175" i="3"/>
  <c r="AQ176" i="3"/>
  <c r="AS176" i="3"/>
  <c r="AT176" i="3"/>
  <c r="AU176" i="3"/>
  <c r="AV176" i="3"/>
  <c r="AW176" i="3"/>
  <c r="AX176" i="3"/>
  <c r="AQ177" i="3"/>
  <c r="AR177" i="3"/>
  <c r="AS177" i="3"/>
  <c r="AT177" i="3"/>
  <c r="AU177" i="3"/>
  <c r="AV177" i="3"/>
  <c r="AW177" i="3"/>
  <c r="AX177" i="3"/>
  <c r="AQ178" i="3"/>
  <c r="AR178" i="3"/>
  <c r="AS178" i="3"/>
  <c r="AT178" i="3"/>
  <c r="AU178" i="3"/>
  <c r="AV178" i="3"/>
  <c r="AW178" i="3"/>
  <c r="AX178" i="3"/>
  <c r="AQ179" i="3"/>
  <c r="AR179" i="3"/>
  <c r="AS179" i="3"/>
  <c r="AU179" i="3"/>
  <c r="AV179" i="3"/>
  <c r="AW179" i="3"/>
  <c r="AX179" i="3"/>
  <c r="AQ180" i="3"/>
  <c r="AR180" i="3"/>
  <c r="AS180" i="3"/>
  <c r="AT180" i="3"/>
  <c r="AU180" i="3"/>
  <c r="AV180" i="3"/>
  <c r="AW180" i="3"/>
  <c r="AX180" i="3"/>
  <c r="AQ181" i="3"/>
  <c r="AS181" i="3"/>
  <c r="AT181" i="3"/>
  <c r="AU181" i="3"/>
  <c r="AV181" i="3"/>
  <c r="AW181" i="3"/>
  <c r="AX181" i="3"/>
  <c r="AQ182" i="3"/>
  <c r="AS182" i="3"/>
  <c r="AT182" i="3"/>
  <c r="AU182" i="3"/>
  <c r="AV182" i="3"/>
  <c r="AW182" i="3"/>
  <c r="AX182" i="3"/>
  <c r="AQ183" i="3"/>
  <c r="AR183" i="3"/>
  <c r="AT183" i="3"/>
  <c r="AU183" i="3"/>
  <c r="AV183" i="3"/>
  <c r="AW183" i="3"/>
  <c r="AX183" i="3"/>
  <c r="AQ184" i="3"/>
  <c r="AR184" i="3"/>
  <c r="AS184" i="3"/>
  <c r="AT184" i="3"/>
  <c r="AU184" i="3"/>
  <c r="AV184" i="3"/>
  <c r="AW184" i="3"/>
  <c r="AX184" i="3"/>
  <c r="AQ185" i="3"/>
  <c r="AR185" i="3"/>
  <c r="AS185" i="3"/>
  <c r="AU185" i="3"/>
  <c r="AV185" i="3"/>
  <c r="AW185" i="3"/>
  <c r="AX185" i="3"/>
  <c r="AQ186" i="3"/>
  <c r="AS186" i="3"/>
  <c r="AT186" i="3"/>
  <c r="AU186" i="3"/>
  <c r="AV186" i="3"/>
  <c r="AW186" i="3"/>
  <c r="AX186" i="3"/>
  <c r="AQ187" i="3"/>
  <c r="AR187" i="3"/>
  <c r="AS187" i="3"/>
  <c r="AT187" i="3"/>
  <c r="AU187" i="3"/>
  <c r="AV187" i="3"/>
  <c r="AW187" i="3"/>
  <c r="AX187" i="3"/>
  <c r="AQ188" i="3"/>
  <c r="AS188" i="3"/>
  <c r="AT188" i="3"/>
  <c r="AV188" i="3"/>
  <c r="AW188" i="3"/>
  <c r="AX188" i="3"/>
  <c r="AQ189" i="3"/>
  <c r="AR189" i="3"/>
  <c r="AS189" i="3"/>
  <c r="AT189" i="3"/>
  <c r="AU189" i="3"/>
  <c r="AV189" i="3"/>
  <c r="AW189" i="3"/>
  <c r="AX189" i="3"/>
  <c r="AQ190" i="3"/>
  <c r="AR190" i="3"/>
  <c r="AS190" i="3"/>
  <c r="AT190" i="3"/>
  <c r="AU190" i="3"/>
  <c r="AV190" i="3"/>
  <c r="AW190" i="3"/>
  <c r="AX190" i="3"/>
  <c r="AQ191" i="3"/>
  <c r="AR191" i="3"/>
  <c r="AS191" i="3"/>
  <c r="AT191" i="3"/>
  <c r="AU191" i="3"/>
  <c r="AV191" i="3"/>
  <c r="AW191" i="3"/>
  <c r="AX191" i="3"/>
  <c r="AQ192" i="3"/>
  <c r="AR192" i="3"/>
  <c r="AS192" i="3"/>
  <c r="AT192" i="3"/>
  <c r="AU192" i="3"/>
  <c r="AV192" i="3"/>
  <c r="AW192" i="3"/>
  <c r="AX192" i="3"/>
  <c r="AQ193" i="3"/>
  <c r="AR193" i="3"/>
  <c r="AS193" i="3"/>
  <c r="AT193" i="3"/>
  <c r="AU193" i="3"/>
  <c r="AV193" i="3"/>
  <c r="AW193" i="3"/>
  <c r="AX193" i="3"/>
  <c r="AQ194" i="3"/>
  <c r="AR194" i="3"/>
  <c r="AT194" i="3"/>
  <c r="AV194" i="3"/>
  <c r="AW194" i="3"/>
  <c r="AX194" i="3"/>
  <c r="AQ195" i="3"/>
  <c r="AS195" i="3"/>
  <c r="AT195" i="3"/>
  <c r="AU195" i="3"/>
  <c r="AV195" i="3"/>
  <c r="AW195" i="3"/>
  <c r="AX195" i="3"/>
  <c r="AQ196" i="3"/>
  <c r="AR196" i="3"/>
  <c r="AS196" i="3"/>
  <c r="AT196" i="3"/>
  <c r="AU196" i="3"/>
  <c r="AV196" i="3"/>
  <c r="AW196" i="3"/>
  <c r="AX196" i="3"/>
  <c r="AR197" i="3"/>
  <c r="AS197" i="3"/>
  <c r="AT197" i="3"/>
  <c r="AU197" i="3"/>
  <c r="AV197" i="3"/>
  <c r="AW197" i="3"/>
  <c r="AX197" i="3"/>
  <c r="AQ198" i="3"/>
  <c r="AR198" i="3"/>
  <c r="AS198" i="3"/>
  <c r="AT198" i="3"/>
  <c r="AU198" i="3"/>
  <c r="AV198" i="3"/>
  <c r="AW198" i="3"/>
  <c r="AX198" i="3"/>
  <c r="AQ199" i="3"/>
  <c r="AR199" i="3"/>
  <c r="AS199" i="3"/>
  <c r="AT199" i="3"/>
  <c r="AU199" i="3"/>
  <c r="AV199" i="3"/>
  <c r="AW199" i="3"/>
  <c r="AX199" i="3"/>
  <c r="AQ200" i="3"/>
  <c r="AS200" i="3"/>
  <c r="AU200" i="3"/>
  <c r="AV200" i="3"/>
  <c r="AW200" i="3"/>
  <c r="AX200" i="3"/>
  <c r="AQ201" i="3"/>
  <c r="AR201" i="3"/>
  <c r="AS201" i="3"/>
  <c r="AT201" i="3"/>
  <c r="AU201" i="3"/>
  <c r="AV201" i="3"/>
  <c r="AW201" i="3"/>
  <c r="AX201" i="3"/>
  <c r="AQ202" i="3"/>
  <c r="AR202" i="3"/>
  <c r="AS202" i="3"/>
  <c r="AT202" i="3"/>
  <c r="AU202" i="3"/>
  <c r="AV202" i="3"/>
  <c r="AW202" i="3"/>
  <c r="AX202" i="3"/>
  <c r="AQ203" i="3"/>
  <c r="AR203" i="3"/>
  <c r="AS203" i="3"/>
  <c r="AT203" i="3"/>
  <c r="AU203" i="3"/>
  <c r="AV203" i="3"/>
  <c r="AW203" i="3"/>
  <c r="AX203" i="3"/>
  <c r="AQ204" i="3"/>
  <c r="AR204" i="3"/>
  <c r="AS204" i="3"/>
  <c r="AT204" i="3"/>
  <c r="AU204" i="3"/>
  <c r="AV204" i="3"/>
  <c r="AW204" i="3"/>
  <c r="AX204" i="3"/>
  <c r="AQ205" i="3"/>
  <c r="AR205" i="3"/>
  <c r="AS205" i="3"/>
  <c r="AU205" i="3"/>
  <c r="AV205" i="3"/>
  <c r="AW205" i="3"/>
  <c r="AX205" i="3"/>
  <c r="AQ206" i="3"/>
  <c r="AR206" i="3"/>
  <c r="AS206" i="3"/>
  <c r="AT206" i="3"/>
  <c r="AV206" i="3"/>
  <c r="AW206" i="3"/>
  <c r="AX206" i="3"/>
  <c r="AQ207" i="3"/>
  <c r="AR207" i="3"/>
  <c r="AS207" i="3"/>
  <c r="AT207" i="3"/>
  <c r="AU207" i="3"/>
  <c r="AV207" i="3"/>
  <c r="AW207" i="3"/>
  <c r="AX207" i="3"/>
  <c r="AQ208" i="3"/>
  <c r="AR208" i="3"/>
  <c r="AS208" i="3"/>
  <c r="AT208" i="3"/>
  <c r="AU208" i="3"/>
  <c r="AV208" i="3"/>
  <c r="AW208" i="3"/>
  <c r="AX208" i="3"/>
  <c r="AQ209" i="3"/>
  <c r="AR209" i="3"/>
  <c r="AS209" i="3"/>
  <c r="AT209" i="3"/>
  <c r="AU209" i="3"/>
  <c r="AV209" i="3"/>
  <c r="AW209" i="3"/>
  <c r="AX209" i="3"/>
  <c r="AQ210" i="3"/>
  <c r="AR210" i="3"/>
  <c r="AS210" i="3"/>
  <c r="AT210" i="3"/>
  <c r="AU210" i="3"/>
  <c r="AV210" i="3"/>
  <c r="AW210" i="3"/>
  <c r="AX210" i="3"/>
  <c r="AS211" i="3"/>
  <c r="AT211" i="3"/>
  <c r="AU211" i="3"/>
  <c r="AV211" i="3"/>
  <c r="AW211" i="3"/>
  <c r="AX211" i="3"/>
  <c r="AS212" i="3"/>
  <c r="AT212" i="3"/>
  <c r="AU212" i="3"/>
  <c r="AV212" i="3"/>
  <c r="AW212" i="3"/>
  <c r="AX212" i="3"/>
  <c r="AR213" i="3"/>
  <c r="AS213" i="3"/>
  <c r="AT213" i="3"/>
  <c r="AU213" i="3"/>
  <c r="AV213" i="3"/>
  <c r="AW213" i="3"/>
  <c r="AX213" i="3"/>
  <c r="AS214" i="3"/>
  <c r="AT214" i="3"/>
  <c r="AU214" i="3"/>
  <c r="AV214" i="3"/>
  <c r="AW214" i="3"/>
  <c r="AX214" i="3"/>
  <c r="AR215" i="3"/>
  <c r="AS215" i="3"/>
  <c r="AT215" i="3"/>
  <c r="AU215" i="3"/>
  <c r="AV215" i="3"/>
  <c r="AW215" i="3"/>
  <c r="AX215" i="3"/>
  <c r="AQ216" i="3"/>
  <c r="AR216" i="3"/>
  <c r="AS216" i="3"/>
  <c r="AT216" i="3"/>
  <c r="AU216" i="3"/>
  <c r="AV216" i="3"/>
  <c r="AW216" i="3"/>
  <c r="AX216" i="3"/>
  <c r="AQ217" i="3"/>
  <c r="AS217" i="3"/>
  <c r="AT217" i="3"/>
  <c r="AU217" i="3"/>
  <c r="AV217" i="3"/>
  <c r="AW217" i="3"/>
  <c r="AX217" i="3"/>
  <c r="AQ218" i="3"/>
  <c r="AR218" i="3"/>
  <c r="AS218" i="3"/>
  <c r="AT218" i="3"/>
  <c r="AU218" i="3"/>
  <c r="AV218" i="3"/>
  <c r="AW218" i="3"/>
  <c r="AX218" i="3"/>
  <c r="AQ219" i="3"/>
  <c r="AS219" i="3"/>
  <c r="AT219" i="3"/>
  <c r="AU219" i="3"/>
  <c r="AV219" i="3"/>
  <c r="AW219" i="3"/>
  <c r="AX219" i="3"/>
  <c r="AS220" i="3"/>
  <c r="AT220" i="3"/>
  <c r="AU220" i="3"/>
  <c r="AV220" i="3"/>
  <c r="AW220" i="3"/>
  <c r="AX220" i="3"/>
  <c r="AR221" i="3"/>
  <c r="AS221" i="3"/>
  <c r="AT221" i="3"/>
  <c r="AU221" i="3"/>
  <c r="AV221" i="3"/>
  <c r="AW221" i="3"/>
  <c r="AX221" i="3"/>
  <c r="AS222" i="3"/>
  <c r="AT222" i="3"/>
  <c r="AU222" i="3"/>
  <c r="AV222" i="3"/>
  <c r="AW222" i="3"/>
  <c r="AX222" i="3"/>
  <c r="AR223" i="3"/>
  <c r="AS223" i="3"/>
  <c r="AT223" i="3"/>
  <c r="AU223" i="3"/>
  <c r="AV223" i="3"/>
  <c r="AW223" i="3"/>
  <c r="AX223" i="3"/>
  <c r="AQ224" i="3"/>
  <c r="AS224" i="3"/>
  <c r="AT224" i="3"/>
  <c r="AU224" i="3"/>
  <c r="AV224" i="3"/>
  <c r="AW224" i="3"/>
  <c r="AX224" i="3"/>
  <c r="AR225" i="3"/>
  <c r="AS225" i="3"/>
  <c r="AT225" i="3"/>
  <c r="AU225" i="3"/>
  <c r="AV225" i="3"/>
  <c r="AW225" i="3"/>
  <c r="AX225" i="3"/>
  <c r="AQ226" i="3"/>
  <c r="AS226" i="3"/>
  <c r="AT226" i="3"/>
  <c r="AU226" i="3"/>
  <c r="AV226" i="3"/>
  <c r="AW226" i="3"/>
  <c r="AX226" i="3"/>
  <c r="AQ227" i="3"/>
  <c r="AR227" i="3"/>
  <c r="AS227" i="3"/>
  <c r="AT227" i="3"/>
  <c r="AU227" i="3"/>
  <c r="AV227" i="3"/>
  <c r="AW227" i="3"/>
  <c r="AX227" i="3"/>
  <c r="AQ228" i="3"/>
  <c r="AR228" i="3"/>
  <c r="AS228" i="3"/>
  <c r="AT228" i="3"/>
  <c r="AU228" i="3"/>
  <c r="AV228" i="3"/>
  <c r="AW228" i="3"/>
  <c r="AX228" i="3"/>
  <c r="AQ229" i="3"/>
  <c r="AR229" i="3"/>
  <c r="AS229" i="3"/>
  <c r="AT229" i="3"/>
  <c r="AU229" i="3"/>
  <c r="AV229" i="3"/>
  <c r="AW229" i="3"/>
  <c r="AX229" i="3"/>
  <c r="AQ230" i="3"/>
  <c r="AR230" i="3"/>
  <c r="AS230" i="3"/>
  <c r="AU230" i="3"/>
  <c r="AV230" i="3"/>
  <c r="AW230" i="3"/>
  <c r="AX230" i="3"/>
  <c r="AQ231" i="3"/>
  <c r="AR231" i="3"/>
  <c r="AS231" i="3"/>
  <c r="AU231" i="3"/>
  <c r="AV231" i="3"/>
  <c r="AW231" i="3"/>
  <c r="AX231" i="3"/>
  <c r="AQ232" i="3"/>
  <c r="AS232" i="3"/>
  <c r="AT232" i="3"/>
  <c r="AV232" i="3"/>
  <c r="AW232" i="3"/>
  <c r="AX232" i="3"/>
  <c r="AQ233" i="3"/>
  <c r="AR233" i="3"/>
  <c r="AS233" i="3"/>
  <c r="AT233" i="3"/>
  <c r="AV233" i="3"/>
  <c r="AW233" i="3"/>
  <c r="AX233" i="3"/>
  <c r="AQ234" i="3"/>
  <c r="AR234" i="3"/>
  <c r="AS234" i="3"/>
  <c r="AT234" i="3"/>
  <c r="AU234" i="3"/>
  <c r="AV234" i="3"/>
  <c r="AW234" i="3"/>
  <c r="AX234" i="3"/>
  <c r="AQ235" i="3"/>
  <c r="AS235" i="3"/>
  <c r="AT235" i="3"/>
  <c r="AU235" i="3"/>
  <c r="AV235" i="3"/>
  <c r="AW235" i="3"/>
  <c r="AX235" i="3"/>
  <c r="AQ236" i="3"/>
  <c r="AR236" i="3"/>
  <c r="AS236" i="3"/>
  <c r="AT236" i="3"/>
  <c r="AU236" i="3"/>
  <c r="AV236" i="3"/>
  <c r="AW236" i="3"/>
  <c r="AX236" i="3"/>
  <c r="AR237" i="3"/>
  <c r="AS237" i="3"/>
  <c r="AT237" i="3"/>
  <c r="AU237" i="3"/>
  <c r="AV237" i="3"/>
  <c r="AW237" i="3"/>
  <c r="AX237" i="3"/>
  <c r="AQ238" i="3"/>
  <c r="AR238" i="3"/>
  <c r="AS238" i="3"/>
  <c r="AT238" i="3"/>
  <c r="AU238" i="3"/>
  <c r="AV238" i="3"/>
  <c r="AW238" i="3"/>
  <c r="AX238" i="3"/>
  <c r="AQ239" i="3"/>
  <c r="AS239" i="3"/>
  <c r="AU239" i="3"/>
  <c r="AV239" i="3"/>
  <c r="AW239" i="3"/>
  <c r="AX239" i="3"/>
  <c r="AQ240" i="3"/>
  <c r="AR240" i="3"/>
  <c r="AT240" i="3"/>
  <c r="AU240" i="3"/>
  <c r="AV240" i="3"/>
  <c r="AW240" i="3"/>
  <c r="AX240" i="3"/>
  <c r="AQ241" i="3"/>
  <c r="AR241" i="3"/>
  <c r="AS241" i="3"/>
  <c r="AT241" i="3"/>
  <c r="AU241" i="3"/>
  <c r="AV241" i="3"/>
  <c r="AW241" i="3"/>
  <c r="AX241" i="3"/>
  <c r="AQ242" i="3"/>
  <c r="AR242" i="3"/>
  <c r="AS242" i="3"/>
  <c r="AT242" i="3"/>
  <c r="AU242" i="3"/>
  <c r="AV242" i="3"/>
  <c r="AW242" i="3"/>
  <c r="AX242" i="3"/>
  <c r="AQ243" i="3"/>
  <c r="AR243" i="3"/>
  <c r="AS243" i="3"/>
  <c r="AT243" i="3"/>
  <c r="AU243" i="3"/>
  <c r="AV243" i="3"/>
  <c r="AW243" i="3"/>
  <c r="AX243" i="3"/>
  <c r="AQ244" i="3"/>
  <c r="AR244" i="3"/>
  <c r="AS244" i="3"/>
  <c r="AT244" i="3"/>
  <c r="AU244" i="3"/>
  <c r="AV244" i="3"/>
  <c r="AW244" i="3"/>
  <c r="AX244" i="3"/>
  <c r="AQ245" i="3"/>
  <c r="AR245" i="3"/>
  <c r="AS245" i="3"/>
  <c r="AT245" i="3"/>
  <c r="AU245" i="3"/>
  <c r="AV245" i="3"/>
  <c r="AW245" i="3"/>
  <c r="AX245" i="3"/>
  <c r="AQ246" i="3"/>
  <c r="AR246" i="3"/>
  <c r="AS246" i="3"/>
  <c r="AT246" i="3"/>
  <c r="AU246" i="3"/>
  <c r="AV246" i="3"/>
  <c r="AW246" i="3"/>
  <c r="AX246" i="3"/>
  <c r="AR247" i="3"/>
  <c r="AS247" i="3"/>
  <c r="AT247" i="3"/>
  <c r="AU247" i="3"/>
  <c r="AV247" i="3"/>
  <c r="AW247" i="3"/>
  <c r="AX247" i="3"/>
  <c r="AQ248" i="3"/>
  <c r="AR248" i="3"/>
  <c r="AT248" i="3"/>
  <c r="AU248" i="3"/>
  <c r="AV248" i="3"/>
  <c r="AW248" i="3"/>
  <c r="AX248" i="3"/>
  <c r="AS249" i="3"/>
  <c r="AT249" i="3"/>
  <c r="AU249" i="3"/>
  <c r="AV249" i="3"/>
  <c r="AW249" i="3"/>
  <c r="AX249" i="3"/>
  <c r="AQ250" i="3"/>
  <c r="AR250" i="3"/>
  <c r="AS250" i="3"/>
  <c r="AT250" i="3"/>
  <c r="AU250" i="3"/>
  <c r="AV250" i="3"/>
  <c r="AW250" i="3"/>
  <c r="AX250" i="3"/>
  <c r="AR251" i="3"/>
  <c r="AS251" i="3"/>
  <c r="AT251" i="3"/>
  <c r="AU251" i="3"/>
  <c r="AV251" i="3"/>
  <c r="AW251" i="3"/>
  <c r="AX251" i="3"/>
  <c r="AQ252" i="3"/>
  <c r="AR252" i="3"/>
  <c r="AS252" i="3"/>
  <c r="AT252" i="3"/>
  <c r="AU252" i="3"/>
  <c r="AV252" i="3"/>
  <c r="AW252" i="3"/>
  <c r="AX252" i="3"/>
  <c r="AQ253" i="3"/>
  <c r="AR253" i="3"/>
  <c r="AS253" i="3"/>
  <c r="AT253" i="3"/>
  <c r="AU253" i="3"/>
  <c r="AV253" i="3"/>
  <c r="AW253" i="3"/>
  <c r="AX253" i="3"/>
  <c r="AQ254" i="3"/>
  <c r="AR254" i="3"/>
  <c r="AS254" i="3"/>
  <c r="AT254" i="3"/>
  <c r="AU254" i="3"/>
  <c r="AV254" i="3"/>
  <c r="AW254" i="3"/>
  <c r="AX254" i="3"/>
  <c r="AQ255" i="3"/>
  <c r="AR255" i="3"/>
  <c r="AS255" i="3"/>
  <c r="AT255" i="3"/>
  <c r="AU255" i="3"/>
  <c r="AV255" i="3"/>
  <c r="AW255" i="3"/>
  <c r="AX255" i="3"/>
  <c r="AT256" i="3"/>
  <c r="AU256" i="3"/>
  <c r="AV256" i="3"/>
  <c r="AW256" i="3"/>
  <c r="AX256" i="3"/>
  <c r="AR257" i="3"/>
  <c r="AS257" i="3"/>
  <c r="AT257" i="3"/>
  <c r="AU257" i="3"/>
  <c r="AV257" i="3"/>
  <c r="AW257" i="3"/>
  <c r="AX257" i="3"/>
  <c r="AS258" i="3"/>
  <c r="AT258" i="3"/>
  <c r="AU258" i="3"/>
  <c r="AV258" i="3"/>
  <c r="AW258" i="3"/>
  <c r="AX258" i="3"/>
  <c r="AQ259" i="3"/>
  <c r="AR259" i="3"/>
  <c r="AS259" i="3"/>
  <c r="AT259" i="3"/>
  <c r="AU259" i="3"/>
  <c r="AV259" i="3"/>
  <c r="AW259" i="3"/>
  <c r="AX259" i="3"/>
  <c r="AR260" i="3"/>
  <c r="AS260" i="3"/>
  <c r="AT260" i="3"/>
  <c r="AU260" i="3"/>
  <c r="AV260" i="3"/>
  <c r="AW260" i="3"/>
  <c r="AX260" i="3"/>
  <c r="AR261" i="3"/>
  <c r="AS261" i="3"/>
  <c r="AT261" i="3"/>
  <c r="AU261" i="3"/>
  <c r="AV261" i="3"/>
  <c r="AW261" i="3"/>
  <c r="AX261" i="3"/>
  <c r="AR262" i="3"/>
  <c r="AS262" i="3"/>
  <c r="AT262" i="3"/>
  <c r="AU262" i="3"/>
  <c r="AV262" i="3"/>
  <c r="AW262" i="3"/>
  <c r="AX262" i="3"/>
  <c r="AR263" i="3"/>
  <c r="AT263" i="3"/>
  <c r="AU263" i="3"/>
  <c r="AV263" i="3"/>
  <c r="AW263" i="3"/>
  <c r="AX263" i="3"/>
  <c r="AR264" i="3"/>
  <c r="AS264" i="3"/>
  <c r="AT264" i="3"/>
  <c r="AU264" i="3"/>
  <c r="AV264" i="3"/>
  <c r="AW264" i="3"/>
  <c r="AX264" i="3"/>
  <c r="AR265" i="3"/>
  <c r="AT265" i="3"/>
  <c r="AU265" i="3"/>
  <c r="AV265" i="3"/>
  <c r="AW265" i="3"/>
  <c r="AX265" i="3"/>
  <c r="AQ266" i="3"/>
  <c r="AR266" i="3"/>
  <c r="AS266" i="3"/>
  <c r="AT266" i="3"/>
  <c r="AU266" i="3"/>
  <c r="AV266" i="3"/>
  <c r="AW266" i="3"/>
  <c r="AX266" i="3"/>
  <c r="AR267" i="3"/>
  <c r="AT267" i="3"/>
  <c r="AU267" i="3"/>
  <c r="AV267" i="3"/>
  <c r="AW267" i="3"/>
  <c r="AX267" i="3"/>
  <c r="AR268" i="3"/>
  <c r="AT268" i="3"/>
  <c r="AU268" i="3"/>
  <c r="AV268" i="3"/>
  <c r="AW268" i="3"/>
  <c r="AX268" i="3"/>
  <c r="AS269" i="3"/>
  <c r="AT269" i="3"/>
  <c r="AU269" i="3"/>
  <c r="AV269" i="3"/>
  <c r="AW269" i="3"/>
  <c r="AX269" i="3"/>
  <c r="AR270" i="3"/>
  <c r="AT270" i="3"/>
  <c r="AU270" i="3"/>
  <c r="AV270" i="3"/>
  <c r="AW270" i="3"/>
  <c r="AX270" i="3"/>
  <c r="AR271" i="3"/>
  <c r="AS271" i="3"/>
  <c r="AT271" i="3"/>
  <c r="AU271" i="3"/>
  <c r="AV271" i="3"/>
  <c r="AW271" i="3"/>
  <c r="AX271" i="3"/>
  <c r="AR272" i="3"/>
  <c r="AS272" i="3"/>
  <c r="AT272" i="3"/>
  <c r="AU272" i="3"/>
  <c r="AV272" i="3"/>
  <c r="AW272" i="3"/>
  <c r="AX272" i="3"/>
  <c r="AQ273" i="3"/>
  <c r="AR273" i="3"/>
  <c r="AS273" i="3"/>
  <c r="AT273" i="3"/>
  <c r="AU273" i="3"/>
  <c r="AV273" i="3"/>
  <c r="AW273" i="3"/>
  <c r="AX273" i="3"/>
  <c r="AR274" i="3"/>
  <c r="AS274" i="3"/>
  <c r="AT274" i="3"/>
  <c r="AU274" i="3"/>
  <c r="AV274" i="3"/>
  <c r="AW274" i="3"/>
  <c r="AX274" i="3"/>
  <c r="AQ275" i="3"/>
  <c r="AR275" i="3"/>
  <c r="AS275" i="3"/>
  <c r="AT275" i="3"/>
  <c r="AV275" i="3"/>
  <c r="AW275" i="3"/>
  <c r="AX275" i="3"/>
  <c r="AQ276" i="3"/>
  <c r="AR276" i="3"/>
  <c r="AS276" i="3"/>
  <c r="AT276" i="3"/>
  <c r="AU276" i="3"/>
  <c r="AV276" i="3"/>
  <c r="AW276" i="3"/>
  <c r="AX276" i="3"/>
  <c r="AR277" i="3"/>
  <c r="AS277" i="3"/>
  <c r="AT277" i="3"/>
  <c r="AU277" i="3"/>
  <c r="AV277" i="3"/>
  <c r="AW277" i="3"/>
  <c r="AX277" i="3"/>
  <c r="AQ278" i="3"/>
  <c r="AR278" i="3"/>
  <c r="AT278" i="3"/>
  <c r="AU278" i="3"/>
  <c r="AV278" i="3"/>
  <c r="AW278" i="3"/>
  <c r="AX278" i="3"/>
  <c r="AQ279" i="3"/>
  <c r="AR279" i="3"/>
  <c r="AS279" i="3"/>
  <c r="AT279" i="3"/>
  <c r="AU279" i="3"/>
  <c r="AV279" i="3"/>
  <c r="AW279" i="3"/>
  <c r="AX279" i="3"/>
  <c r="AQ280" i="3"/>
  <c r="AR280" i="3"/>
  <c r="AS280" i="3"/>
  <c r="AT280" i="3"/>
  <c r="AU280" i="3"/>
  <c r="AV280" i="3"/>
  <c r="AW280" i="3"/>
  <c r="AX280" i="3"/>
  <c r="AQ281" i="3"/>
  <c r="AS281" i="3"/>
  <c r="AT281" i="3"/>
  <c r="AU281" i="3"/>
  <c r="AV281" i="3"/>
  <c r="AW281" i="3"/>
  <c r="AX281" i="3"/>
  <c r="AQ282" i="3"/>
  <c r="AR282" i="3"/>
  <c r="AS282" i="3"/>
  <c r="AT282" i="3"/>
  <c r="AU282" i="3"/>
  <c r="AV282" i="3"/>
  <c r="AW282" i="3"/>
  <c r="AX282" i="3"/>
  <c r="AQ283" i="3"/>
  <c r="AR283" i="3"/>
  <c r="AS283" i="3"/>
  <c r="AT283" i="3"/>
  <c r="AU283" i="3"/>
  <c r="AV283" i="3"/>
  <c r="AW283" i="3"/>
  <c r="AX283" i="3"/>
  <c r="AR284" i="3"/>
  <c r="AS284" i="3"/>
  <c r="AT284" i="3"/>
  <c r="AU284" i="3"/>
  <c r="AV284" i="3"/>
  <c r="AW284" i="3"/>
  <c r="AX284" i="3"/>
  <c r="AQ285" i="3"/>
  <c r="AR285" i="3"/>
  <c r="AS285" i="3"/>
  <c r="AT285" i="3"/>
  <c r="AU285" i="3"/>
  <c r="AV285" i="3"/>
  <c r="AW285" i="3"/>
  <c r="AX285" i="3"/>
  <c r="AQ286" i="3"/>
  <c r="AR286" i="3"/>
  <c r="AS286" i="3"/>
  <c r="AT286" i="3"/>
  <c r="AU286" i="3"/>
  <c r="AV286" i="3"/>
  <c r="AW286" i="3"/>
  <c r="AX286" i="3"/>
  <c r="AQ287" i="3"/>
  <c r="AR287" i="3"/>
  <c r="AS287" i="3"/>
  <c r="AT287" i="3"/>
  <c r="AU287" i="3"/>
  <c r="AV287" i="3"/>
  <c r="AW287" i="3"/>
  <c r="AX287" i="3"/>
  <c r="AQ288" i="3"/>
  <c r="AR288" i="3"/>
  <c r="AS288" i="3"/>
  <c r="AU288" i="3"/>
  <c r="AV288" i="3"/>
  <c r="AW288" i="3"/>
  <c r="AX288" i="3"/>
  <c r="AQ289" i="3"/>
  <c r="AR289" i="3"/>
  <c r="AS289" i="3"/>
  <c r="AT289" i="3"/>
  <c r="AU289" i="3"/>
  <c r="AV289" i="3"/>
  <c r="AW289" i="3"/>
  <c r="AX289" i="3"/>
  <c r="AQ290" i="3"/>
  <c r="AR290" i="3"/>
  <c r="AS290" i="3"/>
  <c r="AT290" i="3"/>
  <c r="AU290" i="3"/>
  <c r="AV290" i="3"/>
  <c r="AW290" i="3"/>
  <c r="AX290" i="3"/>
  <c r="AR291" i="3"/>
  <c r="AS291" i="3"/>
  <c r="AT291" i="3"/>
  <c r="AU291" i="3"/>
  <c r="AV291" i="3"/>
  <c r="AW291" i="3"/>
  <c r="AX291" i="3"/>
  <c r="AQ292" i="3"/>
  <c r="AR292" i="3"/>
  <c r="AS292" i="3"/>
  <c r="AT292" i="3"/>
  <c r="AU292" i="3"/>
  <c r="AV292" i="3"/>
  <c r="AW292" i="3"/>
  <c r="AX292" i="3"/>
  <c r="AQ293" i="3"/>
  <c r="AR293" i="3"/>
  <c r="AS293" i="3"/>
  <c r="AT293" i="3"/>
  <c r="AU293" i="3"/>
  <c r="AV293" i="3"/>
  <c r="AW293" i="3"/>
  <c r="AX293" i="3"/>
  <c r="AQ294" i="3"/>
  <c r="AR294" i="3"/>
  <c r="AS294" i="3"/>
  <c r="AT294" i="3"/>
  <c r="AU294" i="3"/>
  <c r="AV294" i="3"/>
  <c r="AW294" i="3"/>
  <c r="AX294" i="3"/>
  <c r="AQ295" i="3"/>
  <c r="AR295" i="3"/>
  <c r="AS295" i="3"/>
  <c r="AT295" i="3"/>
  <c r="AU295" i="3"/>
  <c r="AV295" i="3"/>
  <c r="AW295" i="3"/>
  <c r="AX295" i="3"/>
  <c r="AQ296" i="3"/>
  <c r="AR296" i="3"/>
  <c r="AS296" i="3"/>
  <c r="AT296" i="3"/>
  <c r="AU296" i="3"/>
  <c r="AV296" i="3"/>
  <c r="AW296" i="3"/>
  <c r="AX296" i="3"/>
  <c r="AQ297" i="3"/>
  <c r="AR297" i="3"/>
  <c r="AS297" i="3"/>
  <c r="AT297" i="3"/>
  <c r="AU297" i="3"/>
  <c r="AV297" i="3"/>
  <c r="AW297" i="3"/>
  <c r="AX297" i="3"/>
  <c r="AR298" i="3"/>
  <c r="AS298" i="3"/>
  <c r="AT298" i="3"/>
  <c r="AU298" i="3"/>
  <c r="AV298" i="3"/>
  <c r="AW298" i="3"/>
  <c r="AX298" i="3"/>
  <c r="AR299" i="3"/>
  <c r="AS299" i="3"/>
  <c r="AT299" i="3"/>
  <c r="AU299" i="3"/>
  <c r="AV299" i="3"/>
  <c r="AW299" i="3"/>
  <c r="AX299" i="3"/>
  <c r="AQ300" i="3"/>
  <c r="AR300" i="3"/>
  <c r="AS300" i="3"/>
  <c r="AT300" i="3"/>
  <c r="AU300" i="3"/>
  <c r="AV300" i="3"/>
  <c r="AW300" i="3"/>
  <c r="AX300" i="3"/>
  <c r="AQ301" i="3"/>
  <c r="AR301" i="3"/>
  <c r="AS301" i="3"/>
  <c r="AT301" i="3"/>
  <c r="AU301" i="3"/>
  <c r="AV301" i="3"/>
  <c r="AW301" i="3"/>
  <c r="AX301" i="3"/>
  <c r="AQ302" i="3"/>
  <c r="AR302" i="3"/>
  <c r="AS302" i="3"/>
  <c r="AT302" i="3"/>
  <c r="AU302" i="3"/>
  <c r="AV302" i="3"/>
  <c r="AW302" i="3"/>
  <c r="AX302" i="3"/>
  <c r="AQ303" i="3"/>
  <c r="AR303" i="3"/>
  <c r="AS303" i="3"/>
  <c r="AT303" i="3"/>
  <c r="AU303" i="3"/>
  <c r="AV303" i="3"/>
  <c r="AW303" i="3"/>
  <c r="AX303" i="3"/>
  <c r="AQ304" i="3"/>
  <c r="AR304" i="3"/>
  <c r="AS304" i="3"/>
  <c r="AT304" i="3"/>
  <c r="AU304" i="3"/>
  <c r="AV304" i="3"/>
  <c r="AW304" i="3"/>
  <c r="AX304" i="3"/>
  <c r="AS305" i="3"/>
  <c r="AT305" i="3"/>
  <c r="AU305" i="3"/>
  <c r="AV305" i="3"/>
  <c r="AW305" i="3"/>
  <c r="AX305" i="3"/>
  <c r="AQ306" i="3"/>
  <c r="AR306" i="3"/>
  <c r="AS306" i="3"/>
  <c r="AT306" i="3"/>
  <c r="AU306" i="3"/>
  <c r="AV306" i="3"/>
  <c r="AW306" i="3"/>
  <c r="AX306" i="3"/>
  <c r="AR307" i="3"/>
  <c r="AS307" i="3"/>
  <c r="AT307" i="3"/>
  <c r="AU307" i="3"/>
  <c r="AV307" i="3"/>
  <c r="AW307" i="3"/>
  <c r="AX307" i="3"/>
  <c r="AR308" i="3"/>
  <c r="AT308" i="3"/>
  <c r="AU308" i="3"/>
  <c r="AV308" i="3"/>
  <c r="AW308" i="3"/>
  <c r="AX308" i="3"/>
  <c r="AS309" i="3"/>
  <c r="AT309" i="3"/>
  <c r="AU309" i="3"/>
  <c r="AV309" i="3"/>
  <c r="AW309" i="3"/>
  <c r="AX309" i="3"/>
  <c r="AQ310" i="3"/>
  <c r="AR310" i="3"/>
  <c r="AS310" i="3"/>
  <c r="AT310" i="3"/>
  <c r="AU310" i="3"/>
  <c r="AV310" i="3"/>
  <c r="AW310" i="3"/>
  <c r="AX310" i="3"/>
  <c r="AQ311" i="3"/>
  <c r="AR311" i="3"/>
  <c r="AS311" i="3"/>
  <c r="AT311" i="3"/>
  <c r="AU311" i="3"/>
  <c r="AV311" i="3"/>
  <c r="AW311" i="3"/>
  <c r="AX311" i="3"/>
  <c r="AQ312" i="3"/>
  <c r="AR312" i="3"/>
  <c r="AS312" i="3"/>
  <c r="AT312" i="3"/>
  <c r="AU312" i="3"/>
  <c r="AV312" i="3"/>
  <c r="AW312" i="3"/>
  <c r="AX312" i="3"/>
  <c r="AQ313" i="3"/>
  <c r="AR313" i="3"/>
  <c r="AT313" i="3"/>
  <c r="AU313" i="3"/>
  <c r="AV313" i="3"/>
  <c r="AW313" i="3"/>
  <c r="AX313" i="3"/>
  <c r="AQ314" i="3"/>
  <c r="AR314" i="3"/>
  <c r="AS314" i="3"/>
  <c r="AT314" i="3"/>
  <c r="AV314" i="3"/>
  <c r="AX314" i="3"/>
  <c r="AQ315" i="3"/>
  <c r="AR315" i="3"/>
  <c r="AS315" i="3"/>
  <c r="AT315" i="3"/>
  <c r="AU315" i="3"/>
  <c r="AV315" i="3"/>
  <c r="AW315" i="3"/>
  <c r="AX315" i="3"/>
  <c r="AQ316" i="3"/>
  <c r="AR316" i="3"/>
  <c r="AS316" i="3"/>
  <c r="AT316" i="3"/>
  <c r="AU316" i="3"/>
  <c r="AV316" i="3"/>
  <c r="AW316" i="3"/>
  <c r="AX316" i="3"/>
  <c r="AR317" i="3"/>
  <c r="AT317" i="3"/>
  <c r="AU317" i="3"/>
  <c r="AV317" i="3"/>
  <c r="AW317" i="3"/>
  <c r="AX317" i="3"/>
  <c r="AQ318" i="3"/>
  <c r="AR318" i="3"/>
  <c r="AS318" i="3"/>
  <c r="AT318" i="3"/>
  <c r="AU318" i="3"/>
  <c r="AV318" i="3"/>
  <c r="AW318" i="3"/>
  <c r="AX318" i="3"/>
  <c r="AR319" i="3"/>
  <c r="AS319" i="3"/>
  <c r="AT319" i="3"/>
  <c r="AU319" i="3"/>
  <c r="AV319" i="3"/>
  <c r="AW319" i="3"/>
  <c r="AX319" i="3"/>
  <c r="AR320" i="3"/>
  <c r="AS320" i="3"/>
  <c r="AT320" i="3"/>
  <c r="AU320" i="3"/>
  <c r="AV320" i="3"/>
  <c r="AW320" i="3"/>
  <c r="AX320" i="3"/>
  <c r="AQ321" i="3"/>
  <c r="AR321" i="3"/>
  <c r="AS321" i="3"/>
  <c r="AT321" i="3"/>
  <c r="AU321" i="3"/>
  <c r="AV321" i="3"/>
  <c r="AW321" i="3"/>
  <c r="AX321" i="3"/>
  <c r="AQ322" i="3"/>
  <c r="AR322" i="3"/>
  <c r="AS322" i="3"/>
  <c r="AU322" i="3"/>
  <c r="AV322" i="3"/>
  <c r="AW322" i="3"/>
  <c r="AX322" i="3"/>
  <c r="AQ323" i="3"/>
  <c r="AR323" i="3"/>
  <c r="AS323" i="3"/>
  <c r="AT323" i="3"/>
  <c r="AU323" i="3"/>
  <c r="AV323" i="3"/>
  <c r="AW323" i="3"/>
  <c r="AX323" i="3"/>
  <c r="AQ324" i="3"/>
  <c r="AR324" i="3"/>
  <c r="AS324" i="3"/>
  <c r="AT324" i="3"/>
  <c r="AU324" i="3"/>
  <c r="AV324" i="3"/>
  <c r="AW324" i="3"/>
  <c r="AX324" i="3"/>
  <c r="AQ325" i="3"/>
  <c r="AS325" i="3"/>
  <c r="AT325" i="3"/>
  <c r="AU325" i="3"/>
  <c r="AV325" i="3"/>
  <c r="AW325" i="3"/>
  <c r="AX325" i="3"/>
  <c r="AQ326" i="3"/>
  <c r="AS326" i="3"/>
  <c r="AT326" i="3"/>
  <c r="AU326" i="3"/>
  <c r="AV326" i="3"/>
  <c r="AW326" i="3"/>
  <c r="AX326" i="3"/>
  <c r="AQ327" i="3"/>
  <c r="AS327" i="3"/>
  <c r="AT327" i="3"/>
  <c r="AU327" i="3"/>
  <c r="AV327" i="3"/>
  <c r="AW327" i="3"/>
  <c r="AX327" i="3"/>
  <c r="AQ328" i="3"/>
  <c r="AR328" i="3"/>
  <c r="AT328" i="3"/>
  <c r="AU328" i="3"/>
  <c r="AV328" i="3"/>
  <c r="AW328" i="3"/>
  <c r="AX328" i="3"/>
  <c r="AR329" i="3"/>
  <c r="AS329" i="3"/>
  <c r="AT329" i="3"/>
  <c r="AU329" i="3"/>
  <c r="AV329" i="3"/>
  <c r="AW329" i="3"/>
  <c r="AX329" i="3"/>
  <c r="AR330" i="3"/>
  <c r="AT330" i="3"/>
  <c r="AU330" i="3"/>
  <c r="AV330" i="3"/>
  <c r="AW330" i="3"/>
  <c r="AX330" i="3"/>
  <c r="AQ331" i="3"/>
  <c r="AR331" i="3"/>
  <c r="AS331" i="3"/>
  <c r="AT331" i="3"/>
  <c r="AU331" i="3"/>
  <c r="AV331" i="3"/>
  <c r="AW331" i="3"/>
  <c r="AX331" i="3"/>
  <c r="AS332" i="3"/>
  <c r="AT332" i="3"/>
  <c r="AU332" i="3"/>
  <c r="AV332" i="3"/>
  <c r="AW332" i="3"/>
  <c r="AX332" i="3"/>
  <c r="AQ333" i="3"/>
  <c r="AR333" i="3"/>
  <c r="AS333" i="3"/>
  <c r="AT333" i="3"/>
  <c r="AU333" i="3"/>
  <c r="AV333" i="3"/>
  <c r="AW333" i="3"/>
  <c r="AX333" i="3"/>
  <c r="AQ334" i="3"/>
  <c r="AR334" i="3"/>
  <c r="AS334" i="3"/>
  <c r="AT334" i="3"/>
  <c r="AU334" i="3"/>
  <c r="AV334" i="3"/>
  <c r="AW334" i="3"/>
  <c r="AX334" i="3"/>
  <c r="AS335" i="3"/>
  <c r="AT335" i="3"/>
  <c r="AU335" i="3"/>
  <c r="AV335" i="3"/>
  <c r="AW335" i="3"/>
  <c r="AX335" i="3"/>
  <c r="AS336" i="3"/>
  <c r="AT336" i="3"/>
  <c r="AU336" i="3"/>
  <c r="AV336" i="3"/>
  <c r="AW336" i="3"/>
  <c r="AX336" i="3"/>
  <c r="AQ337" i="3"/>
  <c r="AR337" i="3"/>
  <c r="AS337" i="3"/>
  <c r="AT337" i="3"/>
  <c r="AU337" i="3"/>
  <c r="AV337" i="3"/>
  <c r="AW337" i="3"/>
  <c r="AX337" i="3"/>
  <c r="AQ338" i="3"/>
  <c r="AR338" i="3"/>
  <c r="AS338" i="3"/>
  <c r="AT338" i="3"/>
  <c r="AU338" i="3"/>
  <c r="AV338" i="3"/>
  <c r="AW338" i="3"/>
  <c r="AX338" i="3"/>
  <c r="AQ339" i="3"/>
  <c r="AR339" i="3"/>
  <c r="AT339" i="3"/>
  <c r="AU339" i="3"/>
  <c r="AV339" i="3"/>
  <c r="AW339" i="3"/>
  <c r="AX339" i="3"/>
  <c r="AR340" i="3"/>
  <c r="AS340" i="3"/>
  <c r="AT340" i="3"/>
  <c r="AU340" i="3"/>
  <c r="AV340" i="3"/>
  <c r="AW340" i="3"/>
  <c r="AX340" i="3"/>
  <c r="AQ341" i="3"/>
  <c r="AS341" i="3"/>
  <c r="AT341" i="3"/>
  <c r="AU341" i="3"/>
  <c r="AV341" i="3"/>
  <c r="AW341" i="3"/>
  <c r="AX341" i="3"/>
  <c r="AQ342" i="3"/>
  <c r="AS342" i="3"/>
  <c r="AT342" i="3"/>
  <c r="AU342" i="3"/>
  <c r="AV342" i="3"/>
  <c r="AW342" i="3"/>
  <c r="AX342" i="3"/>
  <c r="AS343" i="3"/>
  <c r="AT343" i="3"/>
  <c r="AU343" i="3"/>
  <c r="AV343" i="3"/>
  <c r="AW343" i="3"/>
  <c r="AX343" i="3"/>
  <c r="AQ344" i="3"/>
  <c r="AR344" i="3"/>
  <c r="AT344" i="3"/>
  <c r="AU344" i="3"/>
  <c r="AV344" i="3"/>
  <c r="AW344" i="3"/>
  <c r="AX344" i="3"/>
  <c r="AQ345" i="3"/>
  <c r="AR345" i="3"/>
  <c r="AS345" i="3"/>
  <c r="AT345" i="3"/>
  <c r="AU345" i="3"/>
  <c r="AV345" i="3"/>
  <c r="AW345" i="3"/>
  <c r="AX345" i="3"/>
  <c r="AQ346" i="3"/>
  <c r="AR346" i="3"/>
  <c r="AS346" i="3"/>
  <c r="AT346" i="3"/>
  <c r="AU346" i="3"/>
  <c r="AV346" i="3"/>
  <c r="AW346" i="3"/>
  <c r="AX346" i="3"/>
  <c r="AQ347" i="3"/>
  <c r="AR347" i="3"/>
  <c r="AS347" i="3"/>
  <c r="AT347" i="3"/>
  <c r="AU347" i="3"/>
  <c r="AV347" i="3"/>
  <c r="AW347" i="3"/>
  <c r="AX347" i="3"/>
  <c r="AQ348" i="3"/>
  <c r="AS348" i="3"/>
  <c r="AT348" i="3"/>
  <c r="AU348" i="3"/>
  <c r="AV348" i="3"/>
  <c r="AW348" i="3"/>
  <c r="AX348" i="3"/>
  <c r="AQ349" i="3"/>
  <c r="AS349" i="3"/>
  <c r="AT349" i="3"/>
  <c r="AU349" i="3"/>
  <c r="AV349" i="3"/>
  <c r="AW349" i="3"/>
  <c r="AX349" i="3"/>
  <c r="AQ350" i="3"/>
  <c r="AR350" i="3"/>
  <c r="AS350" i="3"/>
  <c r="AT350" i="3"/>
  <c r="AU350" i="3"/>
  <c r="AV350" i="3"/>
  <c r="AW350" i="3"/>
  <c r="AX350" i="3"/>
  <c r="AQ351" i="3"/>
  <c r="AS351" i="3"/>
  <c r="AT351" i="3"/>
  <c r="AU351" i="3"/>
  <c r="AV351" i="3"/>
  <c r="AW351" i="3"/>
  <c r="AX351" i="3"/>
  <c r="AQ352" i="3"/>
  <c r="AR352" i="3"/>
  <c r="AS352" i="3"/>
  <c r="AT352" i="3"/>
  <c r="AU352" i="3"/>
  <c r="AV352" i="3"/>
  <c r="AW352" i="3"/>
  <c r="AX352" i="3"/>
  <c r="AQ353" i="3"/>
  <c r="AR353" i="3"/>
  <c r="AS353" i="3"/>
  <c r="AT353" i="3"/>
  <c r="AU353" i="3"/>
  <c r="AV353" i="3"/>
  <c r="AW353" i="3"/>
  <c r="AX353" i="3"/>
  <c r="AQ354" i="3"/>
  <c r="AR354" i="3"/>
  <c r="AS354" i="3"/>
  <c r="AT354" i="3"/>
  <c r="AU354" i="3"/>
  <c r="AV354" i="3"/>
  <c r="AW354" i="3"/>
  <c r="AX354" i="3"/>
  <c r="AT355" i="3"/>
  <c r="AU355" i="3"/>
  <c r="AV355" i="3"/>
  <c r="AW355" i="3"/>
  <c r="AX355" i="3"/>
  <c r="AQ356" i="3"/>
  <c r="AS356" i="3"/>
  <c r="AT356" i="3"/>
  <c r="AU356" i="3"/>
  <c r="AV356" i="3"/>
  <c r="AW356" i="3"/>
  <c r="AX356" i="3"/>
  <c r="AQ357" i="3"/>
  <c r="AR357" i="3"/>
  <c r="AS357" i="3"/>
  <c r="AT357" i="3"/>
  <c r="AU357" i="3"/>
  <c r="AV357" i="3"/>
  <c r="AW357" i="3"/>
  <c r="AX357" i="3"/>
  <c r="AQ358" i="3"/>
  <c r="AS358" i="3"/>
  <c r="AT358" i="3"/>
  <c r="AU358" i="3"/>
  <c r="AV358" i="3"/>
  <c r="AW358" i="3"/>
  <c r="AX358" i="3"/>
  <c r="AR359" i="3"/>
  <c r="AS359" i="3"/>
  <c r="AT359" i="3"/>
  <c r="AU359" i="3"/>
  <c r="AV359" i="3"/>
  <c r="AW359" i="3"/>
  <c r="AX359" i="3"/>
  <c r="AR360" i="3"/>
  <c r="AS360" i="3"/>
  <c r="AT360" i="3"/>
  <c r="AU360" i="3"/>
  <c r="AV360" i="3"/>
  <c r="AW360" i="3"/>
  <c r="AX360" i="3"/>
  <c r="AT361" i="3"/>
  <c r="AU361" i="3"/>
  <c r="AV361" i="3"/>
  <c r="AW361" i="3"/>
  <c r="AX361" i="3"/>
  <c r="AQ362" i="3"/>
  <c r="AS362" i="3"/>
  <c r="AT362" i="3"/>
  <c r="AU362" i="3"/>
  <c r="AV362" i="3"/>
  <c r="AW362" i="3"/>
  <c r="AX362" i="3"/>
  <c r="AQ363" i="3"/>
  <c r="AS363" i="3"/>
  <c r="AT363" i="3"/>
  <c r="AU363" i="3"/>
  <c r="AV363" i="3"/>
  <c r="AW363" i="3"/>
  <c r="AX363" i="3"/>
  <c r="AQ364" i="3"/>
  <c r="AS364" i="3"/>
  <c r="AT364" i="3"/>
  <c r="AU364" i="3"/>
  <c r="AV364" i="3"/>
  <c r="AW364" i="3"/>
  <c r="AX364" i="3"/>
  <c r="AQ365" i="3"/>
  <c r="AR365" i="3"/>
  <c r="AS365" i="3"/>
  <c r="AT365" i="3"/>
  <c r="AU365" i="3"/>
  <c r="AV365" i="3"/>
  <c r="AW365" i="3"/>
  <c r="AX365" i="3"/>
  <c r="AQ366" i="3"/>
  <c r="AR366" i="3"/>
  <c r="AS366" i="3"/>
  <c r="AT366" i="3"/>
  <c r="AU366" i="3"/>
  <c r="AV366" i="3"/>
  <c r="AW366" i="3"/>
  <c r="AX366" i="3"/>
  <c r="AQ367" i="3"/>
  <c r="AR367" i="3"/>
  <c r="AS367" i="3"/>
  <c r="AT367" i="3"/>
  <c r="AU367" i="3"/>
  <c r="AV367" i="3"/>
  <c r="AW367" i="3"/>
  <c r="AX367" i="3"/>
  <c r="AQ368" i="3"/>
  <c r="AR368" i="3"/>
  <c r="AS368" i="3"/>
  <c r="AT368" i="3"/>
  <c r="AU368" i="3"/>
  <c r="AV368" i="3"/>
  <c r="AW368" i="3"/>
  <c r="AX368" i="3"/>
  <c r="AQ369" i="3"/>
  <c r="AR369" i="3"/>
  <c r="AS369" i="3"/>
  <c r="AT369" i="3"/>
  <c r="AU369" i="3"/>
  <c r="AV369" i="3"/>
  <c r="AW369" i="3"/>
  <c r="AX369" i="3"/>
  <c r="AQ370" i="3"/>
  <c r="AR370" i="3"/>
  <c r="AT370" i="3"/>
  <c r="AU370" i="3"/>
  <c r="AV370" i="3"/>
  <c r="AW370" i="3"/>
  <c r="AX370" i="3"/>
  <c r="AQ371" i="3"/>
  <c r="AR371" i="3"/>
  <c r="AS371" i="3"/>
  <c r="AT371" i="3"/>
  <c r="AU371" i="3"/>
  <c r="AV371" i="3"/>
  <c r="AW371" i="3"/>
  <c r="AX371" i="3"/>
  <c r="AQ372" i="3"/>
  <c r="AR372" i="3"/>
  <c r="AS372" i="3"/>
  <c r="AT372" i="3"/>
  <c r="AU372" i="3"/>
  <c r="AV372" i="3"/>
  <c r="AW372" i="3"/>
  <c r="AX372" i="3"/>
  <c r="AQ373" i="3"/>
  <c r="AR373" i="3"/>
  <c r="AS373" i="3"/>
  <c r="AT373" i="3"/>
  <c r="AU373" i="3"/>
  <c r="AV373" i="3"/>
  <c r="AW373" i="3"/>
  <c r="AX373" i="3"/>
  <c r="AQ374" i="3"/>
  <c r="AR374" i="3"/>
  <c r="AS374" i="3"/>
  <c r="AU374" i="3"/>
  <c r="AV374" i="3"/>
  <c r="AW374" i="3"/>
  <c r="AX374" i="3"/>
  <c r="AQ375" i="3"/>
  <c r="AR375" i="3"/>
  <c r="AS375" i="3"/>
  <c r="AT375" i="3"/>
  <c r="AU375" i="3"/>
  <c r="AV375" i="3"/>
  <c r="AW375" i="3"/>
  <c r="AX375" i="3"/>
  <c r="AQ376" i="3"/>
  <c r="AR376" i="3"/>
  <c r="AS376" i="3"/>
  <c r="AT376" i="3"/>
  <c r="AU376" i="3"/>
  <c r="AV376" i="3"/>
  <c r="AW376" i="3"/>
  <c r="AX376" i="3"/>
  <c r="AQ377" i="3"/>
  <c r="AS377" i="3"/>
  <c r="AT377" i="3"/>
  <c r="AU377" i="3"/>
  <c r="AV377" i="3"/>
  <c r="AW377" i="3"/>
  <c r="AX377" i="3"/>
  <c r="AQ378" i="3"/>
  <c r="AR378" i="3"/>
  <c r="AT378" i="3"/>
  <c r="AU378" i="3"/>
  <c r="AV378" i="3"/>
  <c r="AW378" i="3"/>
  <c r="AX378" i="3"/>
  <c r="AQ379" i="3"/>
  <c r="AR379" i="3"/>
  <c r="AS379" i="3"/>
  <c r="AT379" i="3"/>
  <c r="AU379" i="3"/>
  <c r="AV379" i="3"/>
  <c r="AW379" i="3"/>
  <c r="AX379" i="3"/>
  <c r="AQ380" i="3"/>
  <c r="AR380" i="3"/>
  <c r="AS380" i="3"/>
  <c r="AU380" i="3"/>
  <c r="AV380" i="3"/>
  <c r="AW380" i="3"/>
  <c r="AX380" i="3"/>
  <c r="AQ381" i="3"/>
  <c r="AS381" i="3"/>
  <c r="AT381" i="3"/>
  <c r="AU381" i="3"/>
  <c r="AV381" i="3"/>
  <c r="AW381" i="3"/>
  <c r="AX381" i="3"/>
  <c r="AQ382" i="3"/>
  <c r="AS382" i="3"/>
  <c r="AT382" i="3"/>
  <c r="AU382" i="3"/>
  <c r="AV382" i="3"/>
  <c r="AX382" i="3"/>
  <c r="AQ383" i="3"/>
  <c r="AS383" i="3"/>
  <c r="AU383" i="3"/>
  <c r="AV383" i="3"/>
  <c r="AW383" i="3"/>
  <c r="AX383" i="3"/>
  <c r="AQ384" i="3"/>
  <c r="AR384" i="3"/>
  <c r="AS384" i="3"/>
  <c r="AT384" i="3"/>
  <c r="AU384" i="3"/>
  <c r="AV384" i="3"/>
  <c r="AW384" i="3"/>
  <c r="AX384" i="3"/>
  <c r="AR385" i="3"/>
  <c r="AS385" i="3"/>
  <c r="AT385" i="3"/>
  <c r="AU385" i="3"/>
  <c r="AV385" i="3"/>
  <c r="AW385" i="3"/>
  <c r="AX385" i="3"/>
  <c r="AQ386" i="3"/>
  <c r="AT386" i="3"/>
  <c r="AU386" i="3"/>
  <c r="AV386" i="3"/>
  <c r="AW386" i="3"/>
  <c r="AX386" i="3"/>
  <c r="AQ387" i="3"/>
  <c r="AR387" i="3"/>
  <c r="AS387" i="3"/>
  <c r="AT387" i="3"/>
  <c r="AU387" i="3"/>
  <c r="AV387" i="3"/>
  <c r="AW387" i="3"/>
  <c r="AX387" i="3"/>
  <c r="AQ388" i="3"/>
  <c r="AR388" i="3"/>
  <c r="AS388" i="3"/>
  <c r="AU388" i="3"/>
  <c r="AV388" i="3"/>
  <c r="AW388" i="3"/>
  <c r="AX388" i="3"/>
  <c r="AQ389" i="3"/>
  <c r="AR389" i="3"/>
  <c r="AS389" i="3"/>
  <c r="AT389" i="3"/>
  <c r="AU389" i="3"/>
  <c r="AV389" i="3"/>
  <c r="AW389" i="3"/>
  <c r="AX389" i="3"/>
  <c r="AQ390" i="3"/>
  <c r="AR390" i="3"/>
  <c r="AS390" i="3"/>
  <c r="AT390" i="3"/>
  <c r="AU390" i="3"/>
  <c r="AV390" i="3"/>
  <c r="AW390" i="3"/>
  <c r="AX390" i="3"/>
  <c r="AT391" i="3"/>
  <c r="AU391" i="3"/>
  <c r="AV391" i="3"/>
  <c r="AW391" i="3"/>
  <c r="AX391" i="3"/>
  <c r="AQ392" i="3"/>
  <c r="AS392" i="3"/>
  <c r="AT392" i="3"/>
  <c r="AU392" i="3"/>
  <c r="AV392" i="3"/>
  <c r="AW392" i="3"/>
  <c r="AX392" i="3"/>
  <c r="AR393" i="3"/>
  <c r="AS393" i="3"/>
  <c r="AT393" i="3"/>
  <c r="AU393" i="3"/>
  <c r="AV393" i="3"/>
  <c r="AW393" i="3"/>
  <c r="AX393" i="3"/>
  <c r="AR394" i="3"/>
  <c r="AS394" i="3"/>
  <c r="AT394" i="3"/>
  <c r="AU394" i="3"/>
  <c r="AV394" i="3"/>
  <c r="AW394" i="3"/>
  <c r="AX394" i="3"/>
  <c r="AR395" i="3"/>
  <c r="AS395" i="3"/>
  <c r="AT395" i="3"/>
  <c r="AU395" i="3"/>
  <c r="AV395" i="3"/>
  <c r="AW395" i="3"/>
  <c r="AX395" i="3"/>
  <c r="AR396" i="3"/>
  <c r="AS396" i="3"/>
  <c r="AT396" i="3"/>
  <c r="AU396" i="3"/>
  <c r="AV396" i="3"/>
  <c r="AW396" i="3"/>
  <c r="AX396" i="3"/>
  <c r="AR397" i="3"/>
  <c r="AT397" i="3"/>
  <c r="AU397" i="3"/>
  <c r="AV397" i="3"/>
  <c r="AW397" i="3"/>
  <c r="AX397" i="3"/>
  <c r="AQ398" i="3"/>
  <c r="AR398" i="3"/>
  <c r="AS398" i="3"/>
  <c r="AT398" i="3"/>
  <c r="AU398" i="3"/>
  <c r="AV398" i="3"/>
  <c r="AW398" i="3"/>
  <c r="AX398" i="3"/>
  <c r="AQ399" i="3"/>
  <c r="AS399" i="3"/>
  <c r="AT399" i="3"/>
  <c r="AU399" i="3"/>
  <c r="AV399" i="3"/>
  <c r="AW399" i="3"/>
  <c r="AX399" i="3"/>
  <c r="AQ400" i="3"/>
  <c r="AR400" i="3"/>
  <c r="AS400" i="3"/>
  <c r="AT400" i="3"/>
  <c r="AU400" i="3"/>
  <c r="AV400" i="3"/>
  <c r="AW400" i="3"/>
  <c r="AX400" i="3"/>
  <c r="AQ401" i="3"/>
  <c r="AR401" i="3"/>
  <c r="AT401" i="3"/>
  <c r="AU401" i="3"/>
  <c r="AV401" i="3"/>
  <c r="AW401" i="3"/>
  <c r="AX401" i="3"/>
  <c r="AR402" i="3"/>
  <c r="AS402" i="3"/>
  <c r="AT402" i="3"/>
  <c r="AU402" i="3"/>
  <c r="AV402" i="3"/>
  <c r="AW402" i="3"/>
  <c r="AX402" i="3"/>
  <c r="AQ403" i="3"/>
  <c r="AR403" i="3"/>
  <c r="AS403" i="3"/>
  <c r="AU403" i="3"/>
  <c r="AV403" i="3"/>
  <c r="AW403" i="3"/>
  <c r="AX403" i="3"/>
  <c r="AQ404" i="3"/>
  <c r="AR404" i="3"/>
  <c r="AS404" i="3"/>
  <c r="AT404" i="3"/>
  <c r="AU404" i="3"/>
  <c r="AV404" i="3"/>
  <c r="AW404" i="3"/>
  <c r="AX404" i="3"/>
  <c r="AU405" i="3"/>
  <c r="AW405" i="3"/>
  <c r="AX405" i="3"/>
  <c r="AQ406" i="3"/>
  <c r="AR406" i="3"/>
  <c r="AS406" i="3"/>
  <c r="AT406" i="3"/>
  <c r="AU406" i="3"/>
  <c r="AV406" i="3"/>
  <c r="AW406" i="3"/>
  <c r="AX406" i="3"/>
  <c r="AQ407" i="3"/>
  <c r="AR407" i="3"/>
  <c r="AT407" i="3"/>
  <c r="AU407" i="3"/>
  <c r="AV407" i="3"/>
  <c r="AW407" i="3"/>
  <c r="AX407" i="3"/>
  <c r="AR408" i="3"/>
  <c r="AT408" i="3"/>
  <c r="AU408" i="3"/>
  <c r="AV408" i="3"/>
  <c r="AW408" i="3"/>
  <c r="AX408" i="3"/>
  <c r="AQ409" i="3"/>
  <c r="AR409" i="3"/>
  <c r="AS409" i="3"/>
  <c r="AT409" i="3"/>
  <c r="AU409" i="3"/>
  <c r="AV409" i="3"/>
  <c r="AW409" i="3"/>
  <c r="AX409" i="3"/>
  <c r="AQ410" i="3"/>
  <c r="AR410" i="3"/>
  <c r="AS410" i="3"/>
  <c r="AT410" i="3"/>
  <c r="AU410" i="3"/>
  <c r="AV410" i="3"/>
  <c r="AW410" i="3"/>
  <c r="AX410" i="3"/>
  <c r="AQ411" i="3"/>
  <c r="AS411" i="3"/>
  <c r="AT411" i="3"/>
  <c r="AU411" i="3"/>
  <c r="AW411" i="3"/>
  <c r="AX411" i="3"/>
  <c r="AQ412" i="3"/>
  <c r="AR412" i="3"/>
  <c r="AS412" i="3"/>
  <c r="AT412" i="3"/>
  <c r="AU412" i="3"/>
  <c r="AW412" i="3"/>
  <c r="AX412" i="3"/>
  <c r="AQ413" i="3"/>
  <c r="AR413" i="3"/>
  <c r="AS413" i="3"/>
  <c r="AT413" i="3"/>
  <c r="AU413" i="3"/>
  <c r="AV413" i="3"/>
  <c r="AW413" i="3"/>
  <c r="AX413" i="3"/>
  <c r="AQ414" i="3"/>
  <c r="AR414" i="3"/>
  <c r="AS414" i="3"/>
  <c r="AT414" i="3"/>
  <c r="AU414" i="3"/>
  <c r="AV414" i="3"/>
  <c r="AW414" i="3"/>
  <c r="AX414" i="3"/>
  <c r="AQ415" i="3"/>
  <c r="AT415" i="3"/>
  <c r="AV415" i="3"/>
  <c r="AW415" i="3"/>
  <c r="AX415" i="3"/>
  <c r="AR416" i="3"/>
  <c r="AS416" i="3"/>
  <c r="AU416" i="3"/>
  <c r="AV416" i="3"/>
  <c r="AW416" i="3"/>
  <c r="AX416" i="3"/>
  <c r="AQ417" i="3"/>
  <c r="AS417" i="3"/>
  <c r="AU417" i="3"/>
  <c r="AX417" i="3"/>
  <c r="AQ418" i="3"/>
  <c r="AR418" i="3"/>
  <c r="AS418" i="3"/>
  <c r="AT418" i="3"/>
  <c r="AU418" i="3"/>
  <c r="AV418" i="3"/>
  <c r="AW418" i="3"/>
  <c r="AX418" i="3"/>
  <c r="AS419" i="3"/>
  <c r="AT419" i="3"/>
  <c r="AU419" i="3"/>
  <c r="AV419" i="3"/>
  <c r="AW419" i="3"/>
  <c r="AX419" i="3"/>
  <c r="AQ420" i="3"/>
  <c r="AR420" i="3"/>
  <c r="AS420" i="3"/>
  <c r="AU420" i="3"/>
  <c r="AV420" i="3"/>
  <c r="AW420" i="3"/>
  <c r="AX420" i="3"/>
  <c r="AR421" i="3"/>
  <c r="AS421" i="3"/>
  <c r="AT421" i="3"/>
  <c r="AU421" i="3"/>
  <c r="AV421" i="3"/>
  <c r="AW421" i="3"/>
  <c r="AX421" i="3"/>
  <c r="AR422" i="3"/>
  <c r="AS422" i="3"/>
  <c r="AT422" i="3"/>
  <c r="AU422" i="3"/>
  <c r="AV422" i="3"/>
  <c r="AW422" i="3"/>
  <c r="AX422" i="3"/>
  <c r="AQ423" i="3"/>
  <c r="AR423" i="3"/>
  <c r="AS423" i="3"/>
  <c r="AT423" i="3"/>
  <c r="AU423" i="3"/>
  <c r="AV423" i="3"/>
  <c r="AW423" i="3"/>
  <c r="AX423" i="3"/>
  <c r="AR424" i="3"/>
  <c r="AS424" i="3"/>
  <c r="AT424" i="3"/>
  <c r="AU424" i="3"/>
  <c r="AV424" i="3"/>
  <c r="AW424" i="3"/>
  <c r="AX424" i="3"/>
  <c r="AQ425" i="3"/>
  <c r="AR425" i="3"/>
  <c r="AS425" i="3"/>
  <c r="AT425" i="3"/>
  <c r="AU425" i="3"/>
  <c r="AV425" i="3"/>
  <c r="AW425" i="3"/>
  <c r="AX425" i="3"/>
  <c r="AQ426" i="3"/>
  <c r="AR426" i="3"/>
  <c r="AS426" i="3"/>
  <c r="AT426" i="3"/>
  <c r="AU426" i="3"/>
  <c r="AV426" i="3"/>
  <c r="AW426" i="3"/>
  <c r="AX426" i="3"/>
  <c r="AQ427" i="3"/>
  <c r="AR427" i="3"/>
  <c r="AT427" i="3"/>
  <c r="AU427" i="3"/>
  <c r="AV427" i="3"/>
  <c r="AW427" i="3"/>
  <c r="AX427" i="3"/>
  <c r="AQ428" i="3"/>
  <c r="AR428" i="3"/>
  <c r="AS428" i="3"/>
  <c r="AT428" i="3"/>
  <c r="AU428" i="3"/>
  <c r="AV428" i="3"/>
  <c r="AW428" i="3"/>
  <c r="AX428" i="3"/>
  <c r="AQ429" i="3"/>
  <c r="AR429" i="3"/>
  <c r="AS429" i="3"/>
  <c r="AT429" i="3"/>
  <c r="AU429" i="3"/>
  <c r="AV429" i="3"/>
  <c r="AW429" i="3"/>
  <c r="AX429" i="3"/>
  <c r="AQ430" i="3"/>
  <c r="AR430" i="3"/>
  <c r="AS430" i="3"/>
  <c r="AT430" i="3"/>
  <c r="AU430" i="3"/>
  <c r="AV430" i="3"/>
  <c r="AW430" i="3"/>
  <c r="AX430" i="3"/>
  <c r="AQ431" i="3"/>
  <c r="AR431" i="3"/>
  <c r="AS431" i="3"/>
  <c r="AT431" i="3"/>
  <c r="AU431" i="3"/>
  <c r="AV431" i="3"/>
  <c r="AW431" i="3"/>
  <c r="AX431" i="3"/>
  <c r="AQ432" i="3"/>
  <c r="AR432" i="3"/>
  <c r="AS432" i="3"/>
  <c r="AT432" i="3"/>
  <c r="AU432" i="3"/>
  <c r="AV432" i="3"/>
  <c r="AW432" i="3"/>
  <c r="AX432" i="3"/>
  <c r="AQ433" i="3"/>
  <c r="AS433" i="3"/>
  <c r="AT433" i="3"/>
  <c r="AU433" i="3"/>
  <c r="AV433" i="3"/>
  <c r="AW433" i="3"/>
  <c r="AX433" i="3"/>
  <c r="AQ434" i="3"/>
  <c r="AS434" i="3"/>
  <c r="AT434" i="3"/>
  <c r="AU434" i="3"/>
  <c r="AV434" i="3"/>
  <c r="AW434" i="3"/>
  <c r="AX434" i="3"/>
  <c r="AQ435" i="3"/>
  <c r="AR435" i="3"/>
  <c r="AS435" i="3"/>
  <c r="AT435" i="3"/>
  <c r="AU435" i="3"/>
  <c r="AV435" i="3"/>
  <c r="AW435" i="3"/>
  <c r="AX435" i="3"/>
  <c r="AQ436" i="3"/>
  <c r="AS436" i="3"/>
  <c r="AT436" i="3"/>
  <c r="AU436" i="3"/>
  <c r="AV436" i="3"/>
  <c r="AW436" i="3"/>
  <c r="AX436" i="3"/>
  <c r="AQ437" i="3"/>
  <c r="AR437" i="3"/>
  <c r="AS437" i="3"/>
  <c r="AT437" i="3"/>
  <c r="AU437" i="3"/>
  <c r="AV437" i="3"/>
  <c r="AW437" i="3"/>
  <c r="AX437" i="3"/>
  <c r="AR438" i="3"/>
  <c r="AS438" i="3"/>
  <c r="AT438" i="3"/>
  <c r="AV438" i="3"/>
  <c r="AW438" i="3"/>
  <c r="AX438" i="3"/>
  <c r="AR439" i="3"/>
  <c r="AS439" i="3"/>
  <c r="AT439" i="3"/>
  <c r="AU439" i="3"/>
  <c r="AV439" i="3"/>
  <c r="AW439" i="3"/>
  <c r="AX439" i="3"/>
  <c r="AR440" i="3"/>
  <c r="AS440" i="3"/>
  <c r="AT440" i="3"/>
  <c r="AU440" i="3"/>
  <c r="AV440" i="3"/>
  <c r="AW440" i="3"/>
  <c r="AX440" i="3"/>
  <c r="AQ441" i="3"/>
  <c r="AS441" i="3"/>
  <c r="AT441" i="3"/>
  <c r="AU441" i="3"/>
  <c r="AV441" i="3"/>
  <c r="AW441" i="3"/>
  <c r="AX441" i="3"/>
  <c r="AR442" i="3"/>
  <c r="AT442" i="3"/>
  <c r="AU442" i="3"/>
  <c r="AV442" i="3"/>
  <c r="AW442" i="3"/>
  <c r="AX442" i="3"/>
  <c r="AR443" i="3"/>
  <c r="AT443" i="3"/>
  <c r="AU443" i="3"/>
  <c r="AV443" i="3"/>
  <c r="AW443" i="3"/>
  <c r="AX443" i="3"/>
  <c r="AQ444" i="3"/>
  <c r="AR444" i="3"/>
  <c r="AS444" i="3"/>
  <c r="AU444" i="3"/>
  <c r="AV444" i="3"/>
  <c r="AW444" i="3"/>
  <c r="AX444" i="3"/>
  <c r="AQ445" i="3"/>
  <c r="AR445" i="3"/>
  <c r="AS445" i="3"/>
  <c r="AT445" i="3"/>
  <c r="AV445" i="3"/>
  <c r="AW445" i="3"/>
  <c r="AX445" i="3"/>
  <c r="AR446" i="3"/>
  <c r="AS446" i="3"/>
  <c r="AT446" i="3"/>
  <c r="AU446" i="3"/>
  <c r="AV446" i="3"/>
  <c r="AW446" i="3"/>
  <c r="AX446" i="3"/>
  <c r="AQ447" i="3"/>
  <c r="AR447" i="3"/>
  <c r="AS447" i="3"/>
  <c r="AU447" i="3"/>
  <c r="AV447" i="3"/>
  <c r="AW447" i="3"/>
  <c r="AX447" i="3"/>
  <c r="AQ448" i="3"/>
  <c r="AS448" i="3"/>
  <c r="AT448" i="3"/>
  <c r="AU448" i="3"/>
  <c r="AV448" i="3"/>
  <c r="AW448" i="3"/>
  <c r="AX448" i="3"/>
  <c r="AQ449" i="3"/>
  <c r="AR449" i="3"/>
  <c r="AT449" i="3"/>
  <c r="AU449" i="3"/>
  <c r="AW449" i="3"/>
  <c r="AX449" i="3"/>
  <c r="AQ450" i="3"/>
  <c r="AR450" i="3"/>
  <c r="AS450" i="3"/>
  <c r="AT450" i="3"/>
  <c r="AU450" i="3"/>
  <c r="AV450" i="3"/>
  <c r="AW450" i="3"/>
  <c r="AX450" i="3"/>
  <c r="AQ451" i="3"/>
  <c r="AR451" i="3"/>
  <c r="AS451" i="3"/>
  <c r="AT451" i="3"/>
  <c r="AU451" i="3"/>
  <c r="AV451" i="3"/>
  <c r="AW451" i="3"/>
  <c r="AX451" i="3"/>
  <c r="AQ452" i="3"/>
  <c r="AR452" i="3"/>
  <c r="AT452" i="3"/>
  <c r="AU452" i="3"/>
  <c r="AV452" i="3"/>
  <c r="AW452" i="3"/>
  <c r="AX452" i="3"/>
  <c r="AQ453" i="3"/>
  <c r="AR453" i="3"/>
  <c r="AS453" i="3"/>
  <c r="AT453" i="3"/>
  <c r="AU453" i="3"/>
  <c r="AV453" i="3"/>
  <c r="AW453" i="3"/>
  <c r="AX453" i="3"/>
  <c r="AQ454" i="3"/>
  <c r="AS454" i="3"/>
  <c r="AT454" i="3"/>
  <c r="AU454" i="3"/>
  <c r="AV454" i="3"/>
  <c r="AW454" i="3"/>
  <c r="AX454" i="3"/>
  <c r="AQ455" i="3"/>
  <c r="AT455" i="3"/>
  <c r="AU455" i="3"/>
  <c r="AV455" i="3"/>
  <c r="AW455" i="3"/>
  <c r="AX455" i="3"/>
  <c r="AR456" i="3"/>
  <c r="AS456" i="3"/>
  <c r="AT456" i="3"/>
  <c r="AU456" i="3"/>
  <c r="AV456" i="3"/>
  <c r="AW456" i="3"/>
  <c r="AX456" i="3"/>
  <c r="AQ457" i="3"/>
  <c r="AR457" i="3"/>
  <c r="AS457" i="3"/>
  <c r="AT457" i="3"/>
  <c r="AU457" i="3"/>
  <c r="AV457" i="3"/>
  <c r="AW457" i="3"/>
  <c r="AX457" i="3"/>
  <c r="AQ458" i="3"/>
  <c r="AT458" i="3"/>
  <c r="AU458" i="3"/>
  <c r="AV458" i="3"/>
  <c r="AW458" i="3"/>
  <c r="AX458" i="3"/>
  <c r="AQ459" i="3"/>
  <c r="AR459" i="3"/>
  <c r="AS459" i="3"/>
  <c r="AT459" i="3"/>
  <c r="AU459" i="3"/>
  <c r="AV459" i="3"/>
  <c r="AW459" i="3"/>
  <c r="AX459" i="3"/>
  <c r="AQ460" i="3"/>
  <c r="AR460" i="3"/>
  <c r="AS460" i="3"/>
  <c r="AT460" i="3"/>
  <c r="AU460" i="3"/>
  <c r="AV460" i="3"/>
  <c r="AW460" i="3"/>
  <c r="AX460" i="3"/>
  <c r="AQ461" i="3"/>
  <c r="AR461" i="3"/>
  <c r="AS461" i="3"/>
  <c r="AT461" i="3"/>
  <c r="AU461" i="3"/>
  <c r="AV461" i="3"/>
  <c r="AW461" i="3"/>
  <c r="AX461" i="3"/>
  <c r="AQ462" i="3"/>
  <c r="AR462" i="3"/>
  <c r="AT462" i="3"/>
  <c r="AU462" i="3"/>
  <c r="AV462" i="3"/>
  <c r="AW462" i="3"/>
  <c r="AX462" i="3"/>
  <c r="AS463" i="3"/>
  <c r="AT463" i="3"/>
  <c r="AU463" i="3"/>
  <c r="AV463" i="3"/>
  <c r="AW463" i="3"/>
  <c r="AX463" i="3"/>
  <c r="AR464" i="3"/>
  <c r="AS464" i="3"/>
  <c r="AT464" i="3"/>
  <c r="AU464" i="3"/>
  <c r="AV464" i="3"/>
  <c r="AW464" i="3"/>
  <c r="AX464" i="3"/>
  <c r="AR465" i="3"/>
  <c r="AS465" i="3"/>
  <c r="AT465" i="3"/>
  <c r="AU465" i="3"/>
  <c r="AV465" i="3"/>
  <c r="AW465" i="3"/>
  <c r="AX465" i="3"/>
  <c r="AR466" i="3"/>
  <c r="AT466" i="3"/>
  <c r="AU466" i="3"/>
  <c r="AV466" i="3"/>
  <c r="AW466" i="3"/>
  <c r="AX466" i="3"/>
  <c r="AR467" i="3"/>
  <c r="AS467" i="3"/>
  <c r="AT467" i="3"/>
  <c r="AU467" i="3"/>
  <c r="AV467" i="3"/>
  <c r="AW467" i="3"/>
  <c r="AX467" i="3"/>
  <c r="AQ468" i="3"/>
  <c r="AR468" i="3"/>
  <c r="AT468" i="3"/>
  <c r="AU468" i="3"/>
  <c r="AV468" i="3"/>
  <c r="AW468" i="3"/>
  <c r="AX468" i="3"/>
  <c r="AQ469" i="3"/>
  <c r="AR469" i="3"/>
  <c r="AT469" i="3"/>
  <c r="AU469" i="3"/>
  <c r="AV469" i="3"/>
  <c r="AW469" i="3"/>
  <c r="AX469" i="3"/>
  <c r="AQ470" i="3"/>
  <c r="AR470" i="3"/>
  <c r="AT470" i="3"/>
  <c r="AU470" i="3"/>
  <c r="AV470" i="3"/>
  <c r="AW470" i="3"/>
  <c r="AX470" i="3"/>
  <c r="AQ471" i="3"/>
  <c r="AR471" i="3"/>
  <c r="AS471" i="3"/>
  <c r="AT471" i="3"/>
  <c r="AU471" i="3"/>
  <c r="AV471" i="3"/>
  <c r="AW471" i="3"/>
  <c r="AX471" i="3"/>
  <c r="AQ472" i="3"/>
  <c r="AT472" i="3"/>
  <c r="AU472" i="3"/>
  <c r="AV472" i="3"/>
  <c r="AW472" i="3"/>
  <c r="AX472" i="3"/>
  <c r="AQ473" i="3"/>
  <c r="AT473" i="3"/>
  <c r="AU473" i="3"/>
  <c r="AV473" i="3"/>
  <c r="AW473" i="3"/>
  <c r="AX473" i="3"/>
  <c r="AR474" i="3"/>
  <c r="AS474" i="3"/>
  <c r="AT474" i="3"/>
  <c r="AU474" i="3"/>
  <c r="AV474" i="3"/>
  <c r="AW474" i="3"/>
  <c r="AX474" i="3"/>
  <c r="AQ475" i="3"/>
  <c r="AT475" i="3"/>
  <c r="AU475" i="3"/>
  <c r="AV475" i="3"/>
  <c r="AW475" i="3"/>
  <c r="AX475" i="3"/>
  <c r="AQ476" i="3"/>
  <c r="AR476" i="3"/>
  <c r="AU476" i="3"/>
  <c r="AV476" i="3"/>
  <c r="AW476" i="3"/>
  <c r="AX476" i="3"/>
  <c r="AQ477" i="3"/>
  <c r="AR477" i="3"/>
  <c r="AS477" i="3"/>
  <c r="AT477" i="3"/>
  <c r="AU477" i="3"/>
  <c r="AV477" i="3"/>
  <c r="AW477" i="3"/>
  <c r="AX477" i="3"/>
  <c r="AT478" i="3"/>
  <c r="AU478" i="3"/>
  <c r="AV478" i="3"/>
  <c r="AW478" i="3"/>
  <c r="AX478" i="3"/>
  <c r="AQ479" i="3"/>
  <c r="AR479" i="3"/>
  <c r="AT479" i="3"/>
  <c r="AU479" i="3"/>
  <c r="AW479" i="3"/>
  <c r="AX479" i="3"/>
  <c r="AS480" i="3"/>
  <c r="AT480" i="3"/>
  <c r="AU480" i="3"/>
  <c r="AV480" i="3"/>
  <c r="AW480" i="3"/>
  <c r="AX480" i="3"/>
  <c r="AQ481" i="3"/>
  <c r="AR481" i="3"/>
  <c r="AS481" i="3"/>
  <c r="AT481" i="3"/>
  <c r="AU481" i="3"/>
  <c r="AV481" i="3"/>
  <c r="AW481" i="3"/>
  <c r="AX481" i="3"/>
  <c r="AQ482" i="3"/>
  <c r="AR482" i="3"/>
  <c r="AS482" i="3"/>
  <c r="AT482" i="3"/>
  <c r="AU482" i="3"/>
  <c r="AV482" i="3"/>
  <c r="AW482" i="3"/>
  <c r="AX482" i="3"/>
  <c r="AS483" i="3"/>
  <c r="AT483" i="3"/>
  <c r="AU483" i="3"/>
  <c r="AV483" i="3"/>
  <c r="AW483" i="3"/>
  <c r="AX483" i="3"/>
  <c r="AQ484" i="3"/>
  <c r="AR484" i="3"/>
  <c r="AS484" i="3"/>
  <c r="AU484" i="3"/>
  <c r="AV484" i="3"/>
  <c r="AW484" i="3"/>
  <c r="AX484" i="3"/>
  <c r="AQ485" i="3"/>
  <c r="AR485" i="3"/>
  <c r="AS485" i="3"/>
  <c r="AT485" i="3"/>
  <c r="AU485" i="3"/>
  <c r="AV485" i="3"/>
  <c r="AW485" i="3"/>
  <c r="AX485" i="3"/>
  <c r="AQ486" i="3"/>
  <c r="AS486" i="3"/>
  <c r="AT486" i="3"/>
  <c r="AU486" i="3"/>
  <c r="AV486" i="3"/>
  <c r="AW486" i="3"/>
  <c r="AX486" i="3"/>
  <c r="AQ487" i="3"/>
  <c r="AR487" i="3"/>
  <c r="AS487" i="3"/>
  <c r="AU487" i="3"/>
  <c r="AV487" i="3"/>
  <c r="AW487" i="3"/>
  <c r="AX487" i="3"/>
  <c r="AT488" i="3"/>
  <c r="AU488" i="3"/>
  <c r="AV488" i="3"/>
  <c r="AW488" i="3"/>
  <c r="AX488" i="3"/>
  <c r="AQ489" i="3"/>
  <c r="AR489" i="3"/>
  <c r="AS489" i="3"/>
  <c r="AT489" i="3"/>
  <c r="AU489" i="3"/>
  <c r="AV489" i="3"/>
  <c r="AW489" i="3"/>
  <c r="AX489" i="3"/>
  <c r="AS490" i="3"/>
  <c r="AT490" i="3"/>
  <c r="AU490" i="3"/>
  <c r="AV490" i="3"/>
  <c r="AW490" i="3"/>
  <c r="AX490" i="3"/>
  <c r="AQ491" i="3"/>
  <c r="AR491" i="3"/>
  <c r="AS491" i="3"/>
  <c r="AU491" i="3"/>
  <c r="AV491" i="3"/>
  <c r="AW491" i="3"/>
  <c r="AX491" i="3"/>
  <c r="AT492" i="3"/>
  <c r="AU492" i="3"/>
  <c r="AW492" i="3"/>
  <c r="AX492" i="3"/>
  <c r="AQ493" i="3"/>
  <c r="AT493" i="3"/>
  <c r="AU493" i="3"/>
  <c r="AV493" i="3"/>
  <c r="AW493" i="3"/>
  <c r="AX493" i="3"/>
  <c r="AS494" i="3"/>
  <c r="AT494" i="3"/>
  <c r="AU494" i="3"/>
  <c r="AV494" i="3"/>
  <c r="AW494" i="3"/>
  <c r="AX494" i="3"/>
  <c r="AR495" i="3"/>
  <c r="AS495" i="3"/>
  <c r="AT495" i="3"/>
  <c r="AU495" i="3"/>
  <c r="AV495" i="3"/>
  <c r="AW495" i="3"/>
  <c r="AX495" i="3"/>
  <c r="AQ496" i="3"/>
  <c r="AR496" i="3"/>
  <c r="AS496" i="3"/>
  <c r="AT496" i="3"/>
  <c r="AU496" i="3"/>
  <c r="AV496" i="3"/>
  <c r="AW496" i="3"/>
  <c r="AX496" i="3"/>
  <c r="AQ497" i="3"/>
  <c r="AR497" i="3"/>
  <c r="AS497" i="3"/>
  <c r="AT497" i="3"/>
  <c r="AV497" i="3"/>
  <c r="AW497" i="3"/>
  <c r="AX497" i="3"/>
  <c r="AQ498" i="3"/>
  <c r="AR498" i="3"/>
  <c r="AT498" i="3"/>
  <c r="AU498" i="3"/>
  <c r="AV498" i="3"/>
  <c r="AW498" i="3"/>
  <c r="AX498" i="3"/>
  <c r="AQ499" i="3"/>
  <c r="AR499" i="3"/>
  <c r="AS499" i="3"/>
  <c r="AT499" i="3"/>
  <c r="AU499" i="3"/>
  <c r="AV499" i="3"/>
  <c r="AW499" i="3"/>
  <c r="AX499" i="3"/>
  <c r="AQ500" i="3"/>
  <c r="AS500" i="3"/>
  <c r="AT500" i="3"/>
  <c r="AU500" i="3"/>
  <c r="AV500" i="3"/>
  <c r="AW500" i="3"/>
  <c r="AX500" i="3"/>
  <c r="AR501" i="3"/>
  <c r="AS501" i="3"/>
  <c r="AT501" i="3"/>
  <c r="AU501" i="3"/>
  <c r="AV501" i="3"/>
  <c r="AW501" i="3"/>
  <c r="AX501" i="3"/>
  <c r="AQ502" i="3"/>
  <c r="AR502" i="3"/>
  <c r="AS502" i="3"/>
  <c r="AT502" i="3"/>
  <c r="AU502" i="3"/>
  <c r="AV502" i="3"/>
  <c r="AW502" i="3"/>
  <c r="AX502" i="3"/>
  <c r="AQ503" i="3"/>
  <c r="AR503" i="3"/>
  <c r="AS503" i="3"/>
  <c r="AT503" i="3"/>
  <c r="AV503" i="3"/>
  <c r="AW503" i="3"/>
  <c r="AX503" i="3"/>
  <c r="AQ504" i="3"/>
  <c r="AR504" i="3"/>
  <c r="AS504" i="3"/>
  <c r="AT504" i="3"/>
  <c r="AU504" i="3"/>
  <c r="AV504" i="3"/>
  <c r="AW504" i="3"/>
  <c r="AX504" i="3"/>
  <c r="AQ505" i="3"/>
  <c r="AR505" i="3"/>
  <c r="AS505" i="3"/>
  <c r="AT505" i="3"/>
  <c r="AU505" i="3"/>
  <c r="AV505" i="3"/>
  <c r="AW505" i="3"/>
  <c r="AX505" i="3"/>
  <c r="AR506" i="3"/>
  <c r="AS506" i="3"/>
  <c r="AT506" i="3"/>
  <c r="AU506" i="3"/>
  <c r="AV506" i="3"/>
  <c r="AW506" i="3"/>
  <c r="AX506" i="3"/>
  <c r="AQ507" i="3"/>
  <c r="AS507" i="3"/>
  <c r="AT507" i="3"/>
  <c r="AU507" i="3"/>
  <c r="AV507" i="3"/>
  <c r="AW507" i="3"/>
  <c r="AX507" i="3"/>
  <c r="AS508" i="3"/>
  <c r="AT508" i="3"/>
  <c r="AU508" i="3"/>
  <c r="AV508" i="3"/>
  <c r="AW508" i="3"/>
  <c r="AX508" i="3"/>
  <c r="AS509" i="3"/>
  <c r="AT509" i="3"/>
  <c r="AU509" i="3"/>
  <c r="AV509" i="3"/>
  <c r="AW509" i="3"/>
  <c r="AX509" i="3"/>
  <c r="AQ510" i="3"/>
  <c r="AR510" i="3"/>
  <c r="AS510" i="3"/>
  <c r="AT510" i="3"/>
  <c r="AU510" i="3"/>
  <c r="AV510" i="3"/>
  <c r="AW510" i="3"/>
  <c r="AX510" i="3"/>
  <c r="AR511" i="3"/>
  <c r="AS511" i="3"/>
  <c r="AT511" i="3"/>
  <c r="AV511" i="3"/>
  <c r="AW511" i="3"/>
  <c r="AX511" i="3"/>
  <c r="AQ512" i="3"/>
  <c r="AS512" i="3"/>
  <c r="AT512" i="3"/>
  <c r="AV512" i="3"/>
  <c r="AW512" i="3"/>
  <c r="AX512" i="3"/>
  <c r="AR513" i="3"/>
  <c r="AS513" i="3"/>
  <c r="AT513" i="3"/>
  <c r="AU513" i="3"/>
  <c r="AV513" i="3"/>
  <c r="AW513" i="3"/>
  <c r="AX513" i="3"/>
  <c r="AQ514" i="3"/>
  <c r="AR514" i="3"/>
  <c r="AS514" i="3"/>
  <c r="AV514" i="3"/>
  <c r="AW514" i="3"/>
  <c r="AX514" i="3"/>
  <c r="AQ515" i="3"/>
  <c r="AS515" i="3"/>
  <c r="AT515" i="3"/>
  <c r="AU515" i="3"/>
  <c r="AV515" i="3"/>
  <c r="AW515" i="3"/>
  <c r="AX515" i="3"/>
  <c r="AQ516" i="3"/>
  <c r="AU516" i="3"/>
  <c r="AW516" i="3"/>
  <c r="AX516" i="3"/>
  <c r="AQ517" i="3"/>
  <c r="AR517" i="3"/>
  <c r="AS517" i="3"/>
  <c r="AT517" i="3"/>
  <c r="AU517" i="3"/>
  <c r="AV517" i="3"/>
  <c r="AW517" i="3"/>
  <c r="AX517" i="3"/>
  <c r="AQ518" i="3"/>
  <c r="AR518" i="3"/>
  <c r="AS518" i="3"/>
  <c r="AT518" i="3"/>
  <c r="AU518" i="3"/>
  <c r="AV518" i="3"/>
  <c r="AW518" i="3"/>
  <c r="AX518" i="3"/>
  <c r="AQ519" i="3"/>
  <c r="AR519" i="3"/>
  <c r="AS519" i="3"/>
  <c r="AT519" i="3"/>
  <c r="AU519" i="3"/>
  <c r="AV519" i="3"/>
  <c r="AW519" i="3"/>
  <c r="AX519" i="3"/>
  <c r="AR520" i="3"/>
  <c r="AS520" i="3"/>
  <c r="AU520" i="3"/>
  <c r="AV520" i="3"/>
  <c r="AW520" i="3"/>
  <c r="AX520" i="3"/>
  <c r="AR521" i="3"/>
  <c r="AS521" i="3"/>
  <c r="AT521" i="3"/>
  <c r="AU521" i="3"/>
  <c r="AV521" i="3"/>
  <c r="AW521" i="3"/>
  <c r="AX521" i="3"/>
  <c r="AQ522" i="3"/>
  <c r="AR522" i="3"/>
  <c r="AS522" i="3"/>
  <c r="AT522" i="3"/>
  <c r="AU522" i="3"/>
  <c r="AV522" i="3"/>
  <c r="AW522" i="3"/>
  <c r="AX522" i="3"/>
  <c r="AQ523" i="3"/>
  <c r="AR523" i="3"/>
  <c r="AS523" i="3"/>
  <c r="AT523" i="3"/>
  <c r="AU523" i="3"/>
  <c r="AV523" i="3"/>
  <c r="AW523" i="3"/>
  <c r="AX523" i="3"/>
  <c r="AQ524" i="3"/>
  <c r="AR524" i="3"/>
  <c r="AS524" i="3"/>
  <c r="AU524" i="3"/>
  <c r="AV524" i="3"/>
  <c r="AW524" i="3"/>
  <c r="AX524" i="3"/>
  <c r="AQ525" i="3"/>
  <c r="AR525" i="3"/>
  <c r="AS525" i="3"/>
  <c r="AT525" i="3"/>
  <c r="AU525" i="3"/>
  <c r="AV525" i="3"/>
  <c r="AW525" i="3"/>
  <c r="AX525" i="3"/>
  <c r="AQ526" i="3"/>
  <c r="AR526" i="3"/>
  <c r="AS526" i="3"/>
  <c r="AT526" i="3"/>
  <c r="AU526" i="3"/>
  <c r="AV526" i="3"/>
  <c r="AW526" i="3"/>
  <c r="AX526" i="3"/>
  <c r="AQ527" i="3"/>
  <c r="AR527" i="3"/>
  <c r="AS527" i="3"/>
  <c r="AT527" i="3"/>
  <c r="AU527" i="3"/>
  <c r="AV527" i="3"/>
  <c r="AW527" i="3"/>
  <c r="AX527" i="3"/>
  <c r="AQ528" i="3"/>
  <c r="AR528" i="3"/>
  <c r="AS528" i="3"/>
  <c r="AT528" i="3"/>
  <c r="AU528" i="3"/>
  <c r="AV528" i="3"/>
  <c r="AW528" i="3"/>
  <c r="AX528" i="3"/>
  <c r="AQ529" i="3"/>
  <c r="AT529" i="3"/>
  <c r="AV529" i="3"/>
  <c r="AW529" i="3"/>
  <c r="AX529" i="3"/>
  <c r="AQ530" i="3"/>
  <c r="AT530" i="3"/>
  <c r="AU530" i="3"/>
  <c r="AV530" i="3"/>
  <c r="AW530" i="3"/>
  <c r="AX530" i="3"/>
  <c r="AQ531" i="3"/>
  <c r="AR531" i="3"/>
  <c r="AS531" i="3"/>
  <c r="AT531" i="3"/>
  <c r="AU531" i="3"/>
  <c r="AV531" i="3"/>
  <c r="AW531" i="3"/>
  <c r="AX531" i="3"/>
  <c r="AQ532" i="3"/>
  <c r="AR532" i="3"/>
  <c r="AS532" i="3"/>
  <c r="AT532" i="3"/>
  <c r="AU532" i="3"/>
  <c r="AV532" i="3"/>
  <c r="AW532" i="3"/>
  <c r="AX532" i="3"/>
  <c r="AQ533" i="3"/>
  <c r="AR533" i="3"/>
  <c r="AS533" i="3"/>
  <c r="AT533" i="3"/>
  <c r="AU533" i="3"/>
  <c r="AV533" i="3"/>
  <c r="AW533" i="3"/>
  <c r="AX533" i="3"/>
  <c r="AQ534" i="3"/>
  <c r="AR534" i="3"/>
  <c r="AS534" i="3"/>
  <c r="AT534" i="3"/>
  <c r="AU534" i="3"/>
  <c r="AV534" i="3"/>
  <c r="AW534" i="3"/>
  <c r="AX534" i="3"/>
  <c r="AQ535" i="3"/>
  <c r="AS535" i="3"/>
  <c r="AU535" i="3"/>
  <c r="AV535" i="3"/>
  <c r="AW535" i="3"/>
  <c r="AX535" i="3"/>
  <c r="AQ536" i="3"/>
  <c r="AS536" i="3"/>
  <c r="AT536" i="3"/>
  <c r="AU536" i="3"/>
  <c r="AV536" i="3"/>
  <c r="AW536" i="3"/>
  <c r="AX536" i="3"/>
  <c r="AQ537" i="3"/>
  <c r="AR537" i="3"/>
  <c r="AS537" i="3"/>
  <c r="AT537" i="3"/>
  <c r="AU537" i="3"/>
  <c r="AV537" i="3"/>
  <c r="AW537" i="3"/>
  <c r="AX537" i="3"/>
  <c r="AQ538" i="3"/>
  <c r="AR538" i="3"/>
  <c r="AS538" i="3"/>
  <c r="AT538" i="3"/>
  <c r="AU538" i="3"/>
  <c r="AV538" i="3"/>
  <c r="AW538" i="3"/>
  <c r="AX538" i="3"/>
  <c r="AQ539" i="3"/>
  <c r="AR539" i="3"/>
  <c r="AS539" i="3"/>
  <c r="AT539" i="3"/>
  <c r="AU539" i="3"/>
  <c r="AV539" i="3"/>
  <c r="AW539" i="3"/>
  <c r="AX539" i="3"/>
  <c r="AQ540" i="3"/>
  <c r="AR540" i="3"/>
  <c r="AS540" i="3"/>
  <c r="AT540" i="3"/>
  <c r="AU540" i="3"/>
  <c r="AV540" i="3"/>
  <c r="AW540" i="3"/>
  <c r="AX540" i="3"/>
  <c r="AR541" i="3"/>
  <c r="AS541" i="3"/>
  <c r="AT541" i="3"/>
  <c r="AU541" i="3"/>
  <c r="AX541" i="3"/>
  <c r="AQ542" i="3"/>
  <c r="AR542" i="3"/>
  <c r="AS542" i="3"/>
  <c r="AT542" i="3"/>
  <c r="AU542" i="3"/>
  <c r="AV542" i="3"/>
  <c r="AW542" i="3"/>
  <c r="AX542" i="3"/>
  <c r="AR543" i="3"/>
  <c r="AS543" i="3"/>
  <c r="AT543" i="3"/>
  <c r="AU543" i="3"/>
  <c r="AV543" i="3"/>
  <c r="AW543" i="3"/>
  <c r="AX543" i="3"/>
  <c r="AQ544" i="3"/>
  <c r="AR544" i="3"/>
  <c r="AS544" i="3"/>
  <c r="AT544" i="3"/>
  <c r="AU544" i="3"/>
  <c r="AV544" i="3"/>
  <c r="AW544" i="3"/>
  <c r="AX544" i="3"/>
  <c r="AR545" i="3"/>
  <c r="AS545" i="3"/>
  <c r="AT545" i="3"/>
  <c r="AU545" i="3"/>
  <c r="AV545" i="3"/>
  <c r="AW545" i="3"/>
  <c r="AX545" i="3"/>
  <c r="AR546" i="3"/>
  <c r="AS546" i="3"/>
  <c r="AT546" i="3"/>
  <c r="AU546" i="3"/>
  <c r="AV546" i="3"/>
  <c r="AW546" i="3"/>
  <c r="AX546" i="3"/>
  <c r="AQ547" i="3"/>
  <c r="AR547" i="3"/>
  <c r="AS547" i="3"/>
  <c r="AU547" i="3"/>
  <c r="AV547" i="3"/>
  <c r="AW547" i="3"/>
  <c r="AX547" i="3"/>
  <c r="AR548" i="3"/>
  <c r="AS548" i="3"/>
  <c r="AT548" i="3"/>
  <c r="AU548" i="3"/>
  <c r="AV548" i="3"/>
  <c r="AW548" i="3"/>
  <c r="AX548" i="3"/>
  <c r="AQ549" i="3"/>
  <c r="AR549" i="3"/>
  <c r="AS549" i="3"/>
  <c r="AT549" i="3"/>
  <c r="AU549" i="3"/>
  <c r="AV549" i="3"/>
  <c r="AW549" i="3"/>
  <c r="AX549" i="3"/>
  <c r="AQ550" i="3"/>
  <c r="AR550" i="3"/>
  <c r="AS550" i="3"/>
  <c r="AU550" i="3"/>
  <c r="AV550" i="3"/>
  <c r="AW550" i="3"/>
  <c r="AX550" i="3"/>
  <c r="AQ551" i="3"/>
  <c r="AR551" i="3"/>
  <c r="AS551" i="3"/>
  <c r="AT551" i="3"/>
  <c r="AU551" i="3"/>
  <c r="AV551" i="3"/>
  <c r="AW551" i="3"/>
  <c r="AX551" i="3"/>
  <c r="AQ552" i="3"/>
  <c r="AR552" i="3"/>
  <c r="AS552" i="3"/>
  <c r="AT552" i="3"/>
  <c r="AU552" i="3"/>
  <c r="AV552" i="3"/>
  <c r="AW552" i="3"/>
  <c r="AX552" i="3"/>
  <c r="AQ553" i="3"/>
  <c r="AR553" i="3"/>
  <c r="AT553" i="3"/>
  <c r="AU553" i="3"/>
  <c r="AV553" i="3"/>
  <c r="AW553" i="3"/>
  <c r="AX553" i="3"/>
  <c r="AQ554" i="3"/>
  <c r="AR554" i="3"/>
  <c r="AS554" i="3"/>
  <c r="AT554" i="3"/>
  <c r="AU554" i="3"/>
  <c r="AV554" i="3"/>
  <c r="AW554" i="3"/>
  <c r="AX554" i="3"/>
  <c r="AQ555" i="3"/>
  <c r="AR555" i="3"/>
  <c r="AS555" i="3"/>
  <c r="AT555" i="3"/>
  <c r="AU555" i="3"/>
  <c r="AV555" i="3"/>
  <c r="AW555" i="3"/>
  <c r="AX555" i="3"/>
  <c r="AR556" i="3"/>
  <c r="AS556" i="3"/>
  <c r="AT556" i="3"/>
  <c r="AU556" i="3"/>
  <c r="AW556" i="3"/>
  <c r="AX556" i="3"/>
  <c r="AQ557" i="3"/>
  <c r="AS557" i="3"/>
  <c r="AT557" i="3"/>
  <c r="AU557" i="3"/>
  <c r="AV557" i="3"/>
  <c r="AW557" i="3"/>
  <c r="AX557" i="3"/>
  <c r="AS558" i="3"/>
  <c r="AT558" i="3"/>
  <c r="AU558" i="3"/>
  <c r="AV558" i="3"/>
  <c r="AW558" i="3"/>
  <c r="AX558" i="3"/>
  <c r="AQ559" i="3"/>
  <c r="AR559" i="3"/>
  <c r="AS559" i="3"/>
  <c r="AT559" i="3"/>
  <c r="AU559" i="3"/>
  <c r="AV559" i="3"/>
  <c r="AW559" i="3"/>
  <c r="AX559" i="3"/>
  <c r="AQ560" i="3"/>
  <c r="AR560" i="3"/>
  <c r="AS560" i="3"/>
  <c r="AT560" i="3"/>
  <c r="AU560" i="3"/>
  <c r="AV560" i="3"/>
  <c r="AW560" i="3"/>
  <c r="AX560" i="3"/>
  <c r="AQ561" i="3"/>
  <c r="AR561" i="3"/>
  <c r="AS561" i="3"/>
  <c r="AT561" i="3"/>
  <c r="AU561" i="3"/>
  <c r="AV561" i="3"/>
  <c r="AW561" i="3"/>
  <c r="AX561" i="3"/>
  <c r="AQ562" i="3"/>
  <c r="AR562" i="3"/>
  <c r="AS562" i="3"/>
  <c r="AT562" i="3"/>
  <c r="AU562" i="3"/>
  <c r="AV562" i="3"/>
  <c r="AW562" i="3"/>
  <c r="AX562" i="3"/>
  <c r="AQ563" i="3"/>
  <c r="AR563" i="3"/>
  <c r="AS563" i="3"/>
  <c r="AT563" i="3"/>
  <c r="AU563" i="3"/>
  <c r="AV563" i="3"/>
  <c r="AW563" i="3"/>
  <c r="AX563" i="3"/>
  <c r="AQ564" i="3"/>
  <c r="AS564" i="3"/>
  <c r="AT564" i="3"/>
  <c r="AU564" i="3"/>
  <c r="AV564" i="3"/>
  <c r="AW564" i="3"/>
  <c r="AX564" i="3"/>
  <c r="AQ565" i="3"/>
  <c r="AR565" i="3"/>
  <c r="AS565" i="3"/>
  <c r="AT565" i="3"/>
  <c r="AU565" i="3"/>
  <c r="AV565" i="3"/>
  <c r="AW565" i="3"/>
  <c r="AX565" i="3"/>
  <c r="AQ566" i="3"/>
  <c r="AR566" i="3"/>
  <c r="AS566" i="3"/>
  <c r="AT566" i="3"/>
  <c r="AU566" i="3"/>
  <c r="AV566" i="3"/>
  <c r="AW566" i="3"/>
  <c r="AX566" i="3"/>
  <c r="AQ567" i="3"/>
  <c r="AT567" i="3"/>
  <c r="AU567" i="3"/>
  <c r="AV567" i="3"/>
  <c r="AW567" i="3"/>
  <c r="AX567" i="3"/>
  <c r="AQ568" i="3"/>
  <c r="AR568" i="3"/>
  <c r="AS568" i="3"/>
  <c r="AT568" i="3"/>
  <c r="AU568" i="3"/>
  <c r="AV568" i="3"/>
  <c r="AW568" i="3"/>
  <c r="AX568" i="3"/>
  <c r="AR569" i="3"/>
  <c r="AS569" i="3"/>
  <c r="AT569" i="3"/>
  <c r="AU569" i="3"/>
  <c r="AV569" i="3"/>
  <c r="AW569" i="3"/>
  <c r="AX569" i="3"/>
  <c r="AR570" i="3"/>
  <c r="AS570" i="3"/>
  <c r="AT570" i="3"/>
  <c r="AV570" i="3"/>
  <c r="AW570" i="3"/>
  <c r="AX570" i="3"/>
  <c r="AR571" i="3"/>
  <c r="AS571" i="3"/>
  <c r="AT571" i="3"/>
  <c r="AU571" i="3"/>
  <c r="AV571" i="3"/>
  <c r="AW571" i="3"/>
  <c r="AX571" i="3"/>
  <c r="AR572" i="3"/>
  <c r="AS572" i="3"/>
  <c r="AT572" i="3"/>
  <c r="AU572" i="3"/>
  <c r="AV572" i="3"/>
  <c r="AW572" i="3"/>
  <c r="AX572" i="3"/>
  <c r="AR573" i="3"/>
  <c r="AS573" i="3"/>
  <c r="AT573" i="3"/>
  <c r="AU573" i="3"/>
  <c r="AV573" i="3"/>
  <c r="AW573" i="3"/>
  <c r="AX573" i="3"/>
  <c r="AR574" i="3"/>
  <c r="AS574" i="3"/>
  <c r="AT574" i="3"/>
  <c r="AV574" i="3"/>
  <c r="AW574" i="3"/>
  <c r="AX574" i="3"/>
  <c r="AR575" i="3"/>
  <c r="AS575" i="3"/>
  <c r="AT575" i="3"/>
  <c r="AU575" i="3"/>
  <c r="AV575" i="3"/>
  <c r="AW575" i="3"/>
  <c r="AX575" i="3"/>
  <c r="AR576" i="3"/>
  <c r="AS576" i="3"/>
  <c r="AT576" i="3"/>
  <c r="AU576" i="3"/>
  <c r="AV576" i="3"/>
  <c r="AW576" i="3"/>
  <c r="AX576" i="3"/>
  <c r="AR577" i="3"/>
  <c r="AS577" i="3"/>
  <c r="AT577" i="3"/>
  <c r="AU577" i="3"/>
  <c r="AV577" i="3"/>
  <c r="AW577" i="3"/>
  <c r="AX577" i="3"/>
  <c r="AR578" i="3"/>
  <c r="AS578" i="3"/>
  <c r="AT578" i="3"/>
  <c r="AU578" i="3"/>
  <c r="AV578" i="3"/>
  <c r="AW578" i="3"/>
  <c r="AX578" i="3"/>
  <c r="AR579" i="3"/>
  <c r="AS579" i="3"/>
  <c r="AT579" i="3"/>
  <c r="AU579" i="3"/>
  <c r="AV579" i="3"/>
  <c r="AW579" i="3"/>
  <c r="AX579" i="3"/>
  <c r="AR580" i="3"/>
  <c r="AS580" i="3"/>
  <c r="AT580" i="3"/>
  <c r="AV580" i="3"/>
  <c r="AW580" i="3"/>
  <c r="AX580" i="3"/>
  <c r="AQ581" i="3"/>
  <c r="AR581" i="3"/>
  <c r="AS581" i="3"/>
  <c r="AT581" i="3"/>
  <c r="AU581" i="3"/>
  <c r="AV581" i="3"/>
  <c r="AW581" i="3"/>
  <c r="AX581" i="3"/>
  <c r="AQ582" i="3"/>
  <c r="AS582" i="3"/>
  <c r="AU582" i="3"/>
  <c r="AV582" i="3"/>
  <c r="AW582" i="3"/>
  <c r="AX582" i="3"/>
  <c r="AQ583" i="3"/>
  <c r="AR583" i="3"/>
  <c r="AS583" i="3"/>
  <c r="AT583" i="3"/>
  <c r="AU583" i="3"/>
  <c r="AV583" i="3"/>
  <c r="AW583" i="3"/>
  <c r="AX583" i="3"/>
  <c r="AQ584" i="3"/>
  <c r="AS584" i="3"/>
  <c r="AT584" i="3"/>
  <c r="AU584" i="3"/>
  <c r="AV584" i="3"/>
  <c r="AW584" i="3"/>
  <c r="AX584" i="3"/>
  <c r="AQ585" i="3"/>
  <c r="AS585" i="3"/>
  <c r="AT585" i="3"/>
  <c r="AU585" i="3"/>
  <c r="AV585" i="3"/>
  <c r="AW585" i="3"/>
  <c r="AX585" i="3"/>
  <c r="AQ586" i="3"/>
  <c r="AS586" i="3"/>
  <c r="AT586" i="3"/>
  <c r="AU586" i="3"/>
  <c r="AV586" i="3"/>
  <c r="AW586" i="3"/>
  <c r="AX586" i="3"/>
  <c r="AQ587" i="3"/>
  <c r="AR587" i="3"/>
  <c r="AS587" i="3"/>
  <c r="AU587" i="3"/>
  <c r="AV587" i="3"/>
  <c r="AW587" i="3"/>
  <c r="AX587" i="3"/>
  <c r="AQ588" i="3"/>
  <c r="AT588" i="3"/>
  <c r="AU588" i="3"/>
  <c r="AV588" i="3"/>
  <c r="AW588" i="3"/>
  <c r="AX588" i="3"/>
  <c r="AQ589" i="3"/>
  <c r="AR589" i="3"/>
  <c r="AT589" i="3"/>
  <c r="AU589" i="3"/>
  <c r="AV589" i="3"/>
  <c r="AW589" i="3"/>
  <c r="AX589" i="3"/>
  <c r="AQ590" i="3"/>
  <c r="AR590" i="3"/>
  <c r="AS590" i="3"/>
  <c r="AT590" i="3"/>
  <c r="AU590" i="3"/>
  <c r="AV590" i="3"/>
  <c r="AW590" i="3"/>
  <c r="AX590" i="3"/>
  <c r="AQ591" i="3"/>
  <c r="AR591" i="3"/>
  <c r="AS591" i="3"/>
  <c r="AT591" i="3"/>
  <c r="AU591" i="3"/>
  <c r="AV591" i="3"/>
  <c r="AW591" i="3"/>
  <c r="AX591" i="3"/>
  <c r="AR592" i="3"/>
  <c r="AS592" i="3"/>
  <c r="AT592" i="3"/>
  <c r="AU592" i="3"/>
  <c r="AV592" i="3"/>
  <c r="AW592" i="3"/>
  <c r="AX592" i="3"/>
  <c r="AR593" i="3"/>
  <c r="AS593" i="3"/>
  <c r="AT593" i="3"/>
  <c r="AU593" i="3"/>
  <c r="AV593" i="3"/>
  <c r="AW593" i="3"/>
  <c r="AX593" i="3"/>
  <c r="AV594" i="3"/>
  <c r="AW594" i="3"/>
  <c r="AX594" i="3"/>
  <c r="AS595" i="3"/>
  <c r="AT595" i="3"/>
  <c r="AU595" i="3"/>
  <c r="AV595" i="3"/>
  <c r="AW595" i="3"/>
  <c r="AX595" i="3"/>
  <c r="AS596" i="3"/>
  <c r="AT596" i="3"/>
  <c r="AU596" i="3"/>
  <c r="AV596" i="3"/>
  <c r="AW596" i="3"/>
  <c r="AX596" i="3"/>
  <c r="AS597" i="3"/>
  <c r="AT597" i="3"/>
  <c r="AU597" i="3"/>
  <c r="AV597" i="3"/>
  <c r="AW597" i="3"/>
  <c r="AX597" i="3"/>
  <c r="AR598" i="3"/>
  <c r="AS598" i="3"/>
  <c r="AU598" i="3"/>
  <c r="AV598" i="3"/>
  <c r="AW598" i="3"/>
  <c r="AX598" i="3"/>
  <c r="AR599" i="3"/>
  <c r="AT599" i="3"/>
  <c r="AU599" i="3"/>
  <c r="AV599" i="3"/>
  <c r="AW599" i="3"/>
  <c r="AX599" i="3"/>
  <c r="AR600" i="3"/>
  <c r="AT600" i="3"/>
  <c r="AU600" i="3"/>
  <c r="AV600" i="3"/>
  <c r="AW600" i="3"/>
  <c r="AX600" i="3"/>
  <c r="AQ601" i="3"/>
  <c r="AR601" i="3"/>
  <c r="AS601" i="3"/>
  <c r="AT601" i="3"/>
  <c r="AU601" i="3"/>
  <c r="AV601" i="3"/>
  <c r="AW601" i="3"/>
  <c r="AX601" i="3"/>
  <c r="AR602" i="3"/>
  <c r="AS602" i="3"/>
  <c r="AT602" i="3"/>
  <c r="AU602" i="3"/>
  <c r="AV602" i="3"/>
  <c r="AW602" i="3"/>
  <c r="AX602" i="3"/>
  <c r="AQ603" i="3"/>
  <c r="AR603" i="3"/>
  <c r="AS603" i="3"/>
  <c r="AT603" i="3"/>
  <c r="AU603" i="3"/>
  <c r="AV603" i="3"/>
  <c r="AW603" i="3"/>
  <c r="AX603" i="3"/>
  <c r="AQ604" i="3"/>
  <c r="AR604" i="3"/>
  <c r="AS604" i="3"/>
  <c r="AT604" i="3"/>
  <c r="AU604" i="3"/>
  <c r="AV604" i="3"/>
  <c r="AW604" i="3"/>
  <c r="AX604" i="3"/>
  <c r="AQ605" i="3"/>
  <c r="AR605" i="3"/>
  <c r="AS605" i="3"/>
  <c r="AT605" i="3"/>
  <c r="AU605" i="3"/>
  <c r="AV605" i="3"/>
  <c r="AW605" i="3"/>
  <c r="AX605" i="3"/>
  <c r="AR606" i="3"/>
  <c r="AS606" i="3"/>
  <c r="AT606" i="3"/>
  <c r="AU606" i="3"/>
  <c r="AV606" i="3"/>
  <c r="AW606" i="3"/>
  <c r="AX606" i="3"/>
  <c r="AQ607" i="3"/>
  <c r="AR607" i="3"/>
  <c r="AS607" i="3"/>
  <c r="AT607" i="3"/>
  <c r="AU607" i="3"/>
  <c r="AV607" i="3"/>
  <c r="AW607" i="3"/>
  <c r="AX607" i="3"/>
  <c r="AS608" i="3"/>
  <c r="AT608" i="3"/>
  <c r="AU608" i="3"/>
  <c r="AV608" i="3"/>
  <c r="AW608" i="3"/>
  <c r="AX608" i="3"/>
  <c r="AQ609" i="3"/>
  <c r="AR609" i="3"/>
  <c r="AS609" i="3"/>
  <c r="AT609" i="3"/>
  <c r="AU609" i="3"/>
  <c r="AV609" i="3"/>
  <c r="AW609" i="3"/>
  <c r="AX609" i="3"/>
  <c r="AR610" i="3"/>
  <c r="AS610" i="3"/>
  <c r="AT610" i="3"/>
  <c r="AU610" i="3"/>
  <c r="AV610" i="3"/>
  <c r="AW610" i="3"/>
  <c r="AX610" i="3"/>
  <c r="AR611" i="3"/>
  <c r="AS611" i="3"/>
  <c r="AT611" i="3"/>
  <c r="AV611" i="3"/>
  <c r="AW611" i="3"/>
  <c r="AX611" i="3"/>
  <c r="AQ612" i="3"/>
  <c r="AR612" i="3"/>
  <c r="AS612" i="3"/>
  <c r="AT612" i="3"/>
  <c r="AU612" i="3"/>
  <c r="AV612" i="3"/>
  <c r="AW612" i="3"/>
  <c r="AX612" i="3"/>
  <c r="AR613" i="3"/>
  <c r="AS613" i="3"/>
  <c r="AT613" i="3"/>
  <c r="AU613" i="3"/>
  <c r="AV613" i="3"/>
  <c r="AW613" i="3"/>
  <c r="AX613" i="3"/>
  <c r="AQ614" i="3"/>
  <c r="AR614" i="3"/>
  <c r="AS614" i="3"/>
  <c r="AT614" i="3"/>
  <c r="AU614" i="3"/>
  <c r="AV614" i="3"/>
  <c r="AW614" i="3"/>
  <c r="AX614" i="3"/>
  <c r="AQ615" i="3"/>
  <c r="AR615" i="3"/>
  <c r="AS615" i="3"/>
  <c r="AT615" i="3"/>
  <c r="AU615" i="3"/>
  <c r="AV615" i="3"/>
  <c r="AW615" i="3"/>
  <c r="AX615" i="3"/>
  <c r="AQ616" i="3"/>
  <c r="AR616" i="3"/>
  <c r="AT616" i="3"/>
  <c r="AU616" i="3"/>
  <c r="AV616" i="3"/>
  <c r="AW616" i="3"/>
  <c r="AX616" i="3"/>
  <c r="AQ617" i="3"/>
  <c r="AR617" i="3"/>
  <c r="AS617" i="3"/>
  <c r="AT617" i="3"/>
  <c r="AU617" i="3"/>
  <c r="AV617" i="3"/>
  <c r="AW617" i="3"/>
  <c r="AX617" i="3"/>
  <c r="AQ618" i="3"/>
  <c r="AR618" i="3"/>
  <c r="AS618" i="3"/>
  <c r="AT618" i="3"/>
  <c r="AU618" i="3"/>
  <c r="AV618" i="3"/>
  <c r="AW618" i="3"/>
  <c r="AX618" i="3"/>
  <c r="AS619" i="3"/>
  <c r="AT619" i="3"/>
  <c r="AU619" i="3"/>
  <c r="AV619" i="3"/>
  <c r="AW619" i="3"/>
  <c r="AX619" i="3"/>
  <c r="AQ620" i="3"/>
  <c r="AS620" i="3"/>
  <c r="AT620" i="3"/>
  <c r="AU620" i="3"/>
  <c r="AV620" i="3"/>
  <c r="AW620" i="3"/>
  <c r="AX620" i="3"/>
  <c r="AQ621" i="3"/>
  <c r="AS621" i="3"/>
  <c r="AT621" i="3"/>
  <c r="AU621" i="3"/>
  <c r="AV621" i="3"/>
  <c r="AW621" i="3"/>
  <c r="AX621" i="3"/>
  <c r="AQ622" i="3"/>
  <c r="AS622" i="3"/>
  <c r="AT622" i="3"/>
  <c r="AU622" i="3"/>
  <c r="AV622" i="3"/>
  <c r="AW622" i="3"/>
  <c r="AX622" i="3"/>
  <c r="AQ623" i="3"/>
  <c r="AS623" i="3"/>
  <c r="AT623" i="3"/>
  <c r="AU623" i="3"/>
  <c r="AV623" i="3"/>
  <c r="AW623" i="3"/>
  <c r="AX623" i="3"/>
  <c r="AQ624" i="3"/>
  <c r="AS624" i="3"/>
  <c r="AT624" i="3"/>
  <c r="AV624" i="3"/>
  <c r="AW624" i="3"/>
  <c r="AX624" i="3"/>
  <c r="AQ625" i="3"/>
  <c r="AR625" i="3"/>
  <c r="AS625" i="3"/>
  <c r="AT625" i="3"/>
  <c r="AU625" i="3"/>
  <c r="AV625" i="3"/>
  <c r="AW625" i="3"/>
  <c r="AX625" i="3"/>
  <c r="AQ626" i="3"/>
  <c r="AR626" i="3"/>
  <c r="AS626" i="3"/>
  <c r="AT626" i="3"/>
  <c r="AU626" i="3"/>
  <c r="AV626" i="3"/>
  <c r="AW626" i="3"/>
  <c r="AX626" i="3"/>
  <c r="AQ627" i="3"/>
  <c r="AR627" i="3"/>
  <c r="AS627" i="3"/>
  <c r="AT627" i="3"/>
  <c r="AU627" i="3"/>
  <c r="AV627" i="3"/>
  <c r="AW627" i="3"/>
  <c r="AX627" i="3"/>
  <c r="AQ628" i="3"/>
  <c r="AR628" i="3"/>
  <c r="AS628" i="3"/>
  <c r="AT628" i="3"/>
  <c r="AU628" i="3"/>
  <c r="AV628" i="3"/>
  <c r="AW628" i="3"/>
  <c r="AX628" i="3"/>
  <c r="AQ629" i="3"/>
  <c r="AR629" i="3"/>
  <c r="AS629" i="3"/>
  <c r="AT629" i="3"/>
  <c r="AU629" i="3"/>
  <c r="AV629" i="3"/>
  <c r="AW629" i="3"/>
  <c r="AX629" i="3"/>
  <c r="AQ630" i="3"/>
  <c r="AR630" i="3"/>
  <c r="AS630" i="3"/>
  <c r="AT630" i="3"/>
  <c r="AU630" i="3"/>
  <c r="AV630" i="3"/>
  <c r="AW630" i="3"/>
  <c r="AX630" i="3"/>
  <c r="AQ631" i="3"/>
  <c r="AR631" i="3"/>
  <c r="AS631" i="3"/>
  <c r="AT631" i="3"/>
  <c r="AU631" i="3"/>
  <c r="AV631" i="3"/>
  <c r="AW631" i="3"/>
  <c r="AX631" i="3"/>
  <c r="AQ632" i="3"/>
  <c r="AS632" i="3"/>
  <c r="AT632" i="3"/>
  <c r="AU632" i="3"/>
  <c r="AV632" i="3"/>
  <c r="AW632" i="3"/>
  <c r="AX632" i="3"/>
  <c r="AS633" i="3"/>
  <c r="AT633" i="3"/>
  <c r="AU633" i="3"/>
  <c r="AV633" i="3"/>
  <c r="AW633" i="3"/>
  <c r="AX633" i="3"/>
  <c r="AQ634" i="3"/>
  <c r="AR634" i="3"/>
  <c r="AT634" i="3"/>
  <c r="AU634" i="3"/>
  <c r="AV634" i="3"/>
  <c r="AW634" i="3"/>
  <c r="AX634" i="3"/>
  <c r="AQ635" i="3"/>
  <c r="AR635" i="3"/>
  <c r="AT635" i="3"/>
  <c r="AU635" i="3"/>
  <c r="AV635" i="3"/>
  <c r="AW635" i="3"/>
  <c r="AX635" i="3"/>
  <c r="AS636" i="3"/>
  <c r="AT636" i="3"/>
  <c r="AU636" i="3"/>
  <c r="AV636" i="3"/>
  <c r="AW636" i="3"/>
  <c r="AX636" i="3"/>
  <c r="AS637" i="3"/>
  <c r="AT637" i="3"/>
  <c r="AU637" i="3"/>
  <c r="AV637" i="3"/>
  <c r="AW637" i="3"/>
  <c r="AX637" i="3"/>
  <c r="AQ638" i="3"/>
  <c r="AR638" i="3"/>
  <c r="AS638" i="3"/>
  <c r="AT638" i="3"/>
  <c r="AU638" i="3"/>
  <c r="AV638" i="3"/>
  <c r="AW638" i="3"/>
  <c r="AX638" i="3"/>
  <c r="AQ639" i="3"/>
  <c r="AS639" i="3"/>
  <c r="AT639" i="3"/>
  <c r="AU639" i="3"/>
  <c r="AV639" i="3"/>
  <c r="AW639" i="3"/>
  <c r="AX639" i="3"/>
  <c r="AR640" i="3"/>
  <c r="AS640" i="3"/>
  <c r="AT640" i="3"/>
  <c r="AU640" i="3"/>
  <c r="AV640" i="3"/>
  <c r="AW640" i="3"/>
  <c r="AX640" i="3"/>
  <c r="AR641" i="3"/>
  <c r="AS641" i="3"/>
  <c r="AT641" i="3"/>
  <c r="AU641" i="3"/>
  <c r="AV641" i="3"/>
  <c r="AW641" i="3"/>
  <c r="AX641" i="3"/>
  <c r="AR642" i="3"/>
  <c r="AS642" i="3"/>
  <c r="AT642" i="3"/>
  <c r="AU642" i="3"/>
  <c r="AV642" i="3"/>
  <c r="AW642" i="3"/>
  <c r="AX642" i="3"/>
  <c r="AR643" i="3"/>
  <c r="AS643" i="3"/>
  <c r="AT643" i="3"/>
  <c r="AU643" i="3"/>
  <c r="AV643" i="3"/>
  <c r="AW643" i="3"/>
  <c r="AX643" i="3"/>
  <c r="AR644" i="3"/>
  <c r="AS644" i="3"/>
  <c r="AT644" i="3"/>
  <c r="AU644" i="3"/>
  <c r="AV644" i="3"/>
  <c r="AW644" i="3"/>
  <c r="AX644" i="3"/>
  <c r="AR645" i="3"/>
  <c r="AT645" i="3"/>
  <c r="AU645" i="3"/>
  <c r="AV645" i="3"/>
  <c r="AW645" i="3"/>
  <c r="AX645" i="3"/>
  <c r="AQ646" i="3"/>
  <c r="AR646" i="3"/>
  <c r="AS646" i="3"/>
  <c r="AT646" i="3"/>
  <c r="AU646" i="3"/>
  <c r="AW646" i="3"/>
  <c r="AX646" i="3"/>
  <c r="AR647" i="3"/>
  <c r="AS647" i="3"/>
  <c r="AT647" i="3"/>
  <c r="AU647" i="3"/>
  <c r="AV647" i="3"/>
  <c r="AW647" i="3"/>
  <c r="AX647" i="3"/>
  <c r="AQ648" i="3"/>
  <c r="AR648" i="3"/>
  <c r="AS648" i="3"/>
  <c r="AU648" i="3"/>
  <c r="AV648" i="3"/>
  <c r="AW648" i="3"/>
  <c r="AX648" i="3"/>
  <c r="AS649" i="3"/>
  <c r="AT649" i="3"/>
  <c r="AU649" i="3"/>
  <c r="AV649" i="3"/>
  <c r="AW649" i="3"/>
  <c r="AX649" i="3"/>
  <c r="AQ650" i="3"/>
  <c r="AS650" i="3"/>
  <c r="AT650" i="3"/>
  <c r="AU650" i="3"/>
  <c r="AV650" i="3"/>
  <c r="AW650" i="3"/>
  <c r="AX650" i="3"/>
  <c r="AQ651" i="3"/>
  <c r="AR651" i="3"/>
  <c r="AS651" i="3"/>
  <c r="AT651" i="3"/>
  <c r="AU651" i="3"/>
  <c r="AV651" i="3"/>
  <c r="AW651" i="3"/>
  <c r="AX651" i="3"/>
  <c r="AS652" i="3"/>
  <c r="AT652" i="3"/>
  <c r="AU652" i="3"/>
  <c r="AV652" i="3"/>
  <c r="AW652" i="3"/>
  <c r="AX652" i="3"/>
  <c r="AQ653" i="3"/>
  <c r="AR653" i="3"/>
  <c r="AU653" i="3"/>
  <c r="AV653" i="3"/>
  <c r="AW653" i="3"/>
  <c r="AX653" i="3"/>
  <c r="AQ654" i="3"/>
  <c r="AR654" i="3"/>
  <c r="AS654" i="3"/>
  <c r="AT654" i="3"/>
  <c r="AU654" i="3"/>
  <c r="AV654" i="3"/>
  <c r="AW654" i="3"/>
  <c r="AX654" i="3"/>
  <c r="AR655" i="3"/>
  <c r="AS655" i="3"/>
  <c r="AT655" i="3"/>
  <c r="AU655" i="3"/>
  <c r="AV655" i="3"/>
  <c r="AW655" i="3"/>
  <c r="AX655" i="3"/>
  <c r="AS656" i="3"/>
  <c r="AT656" i="3"/>
  <c r="AU656" i="3"/>
  <c r="AV656" i="3"/>
  <c r="AW656" i="3"/>
  <c r="AX656" i="3"/>
  <c r="AQ657" i="3"/>
  <c r="AR657" i="3"/>
  <c r="AS657" i="3"/>
  <c r="AT657" i="3"/>
  <c r="AU657" i="3"/>
  <c r="AV657" i="3"/>
  <c r="AW657" i="3"/>
  <c r="AX657" i="3"/>
  <c r="AQ658" i="3"/>
  <c r="AR658" i="3"/>
  <c r="AS658" i="3"/>
  <c r="AT658" i="3"/>
  <c r="AU658" i="3"/>
  <c r="AV658" i="3"/>
  <c r="AW658" i="3"/>
  <c r="AX658" i="3"/>
  <c r="AR659" i="3"/>
  <c r="AS659" i="3"/>
  <c r="AT659" i="3"/>
  <c r="AU659" i="3"/>
  <c r="AV659" i="3"/>
  <c r="AW659" i="3"/>
  <c r="AT660" i="3"/>
  <c r="AU660" i="3"/>
  <c r="AV660" i="3"/>
  <c r="AW660" i="3"/>
  <c r="AX660" i="3"/>
  <c r="AR661" i="3"/>
  <c r="AS661" i="3"/>
  <c r="AT661" i="3"/>
  <c r="AW661" i="3"/>
  <c r="AX661" i="3"/>
  <c r="AQ662" i="3"/>
  <c r="AS662" i="3"/>
  <c r="AU662" i="3"/>
  <c r="AV662" i="3"/>
  <c r="AW662" i="3"/>
  <c r="AX662" i="3"/>
  <c r="AR663" i="3"/>
  <c r="AS663" i="3"/>
  <c r="AU663" i="3"/>
  <c r="AV663" i="3"/>
  <c r="AW663" i="3"/>
  <c r="AX663" i="3"/>
  <c r="AQ664" i="3"/>
  <c r="AR664" i="3"/>
  <c r="AS664" i="3"/>
  <c r="AT664" i="3"/>
  <c r="AU664" i="3"/>
  <c r="AV664" i="3"/>
  <c r="AW664" i="3"/>
  <c r="AX664" i="3"/>
  <c r="AQ665" i="3"/>
  <c r="AR665" i="3"/>
  <c r="AT665" i="3"/>
  <c r="AU665" i="3"/>
  <c r="AV665" i="3"/>
  <c r="AW665" i="3"/>
  <c r="AX665" i="3"/>
  <c r="AQ666" i="3"/>
  <c r="AR666" i="3"/>
  <c r="AT666" i="3"/>
  <c r="AU666" i="3"/>
  <c r="AV666" i="3"/>
  <c r="AW666" i="3"/>
  <c r="AX666" i="3"/>
  <c r="AU667" i="3"/>
  <c r="AV667" i="3"/>
  <c r="AW667" i="3"/>
  <c r="AX667" i="3"/>
  <c r="AR668" i="3"/>
  <c r="AT668" i="3"/>
  <c r="AU668" i="3"/>
  <c r="AV668" i="3"/>
  <c r="AW668" i="3"/>
  <c r="AX668" i="3"/>
  <c r="AQ669" i="3"/>
  <c r="AR669" i="3"/>
  <c r="AS669" i="3"/>
  <c r="AV669" i="3"/>
  <c r="AW669" i="3"/>
  <c r="AX669" i="3"/>
  <c r="AR670" i="3"/>
  <c r="AT670" i="3"/>
  <c r="AU670" i="3"/>
  <c r="AV670" i="3"/>
  <c r="AW670" i="3"/>
  <c r="AX670" i="3"/>
  <c r="AR671" i="3"/>
  <c r="AS671" i="3"/>
  <c r="AT671" i="3"/>
  <c r="AU671" i="3"/>
  <c r="AV671" i="3"/>
  <c r="AW671" i="3"/>
  <c r="AX671" i="3"/>
  <c r="AQ672" i="3"/>
  <c r="AR672" i="3"/>
  <c r="AS672" i="3"/>
  <c r="AU672" i="3"/>
  <c r="AV672" i="3"/>
  <c r="AW672" i="3"/>
  <c r="AX672" i="3"/>
  <c r="AQ673" i="3"/>
  <c r="AT673" i="3"/>
  <c r="AU673" i="3"/>
  <c r="AV673" i="3"/>
  <c r="AW673" i="3"/>
  <c r="AX673" i="3"/>
  <c r="AR674" i="3"/>
  <c r="AS674" i="3"/>
  <c r="AT674" i="3"/>
  <c r="AU674" i="3"/>
  <c r="AV674" i="3"/>
  <c r="AW674" i="3"/>
  <c r="AX674" i="3"/>
  <c r="AS675" i="3"/>
  <c r="AT675" i="3"/>
  <c r="AU675" i="3"/>
  <c r="AV675" i="3"/>
  <c r="AW675" i="3"/>
  <c r="AX675" i="3"/>
  <c r="AS676" i="3"/>
  <c r="AT676" i="3"/>
  <c r="AU676" i="3"/>
  <c r="AV676" i="3"/>
  <c r="AW676" i="3"/>
  <c r="AX676" i="3"/>
  <c r="AQ677" i="3"/>
  <c r="AR677" i="3"/>
  <c r="AS677" i="3"/>
  <c r="AT677" i="3"/>
  <c r="AU677" i="3"/>
  <c r="AV677" i="3"/>
  <c r="AX677" i="3"/>
  <c r="AQ678" i="3"/>
  <c r="AR678" i="3"/>
  <c r="AS678" i="3"/>
  <c r="AT678" i="3"/>
  <c r="AU678" i="3"/>
  <c r="AV678" i="3"/>
  <c r="AW678" i="3"/>
  <c r="AX678" i="3"/>
  <c r="AQ679" i="3"/>
  <c r="AR679" i="3"/>
  <c r="AS679" i="3"/>
  <c r="AT679" i="3"/>
  <c r="AU679" i="3"/>
  <c r="AV679" i="3"/>
  <c r="AX679" i="3"/>
  <c r="AR680" i="3"/>
  <c r="AS680" i="3"/>
  <c r="AU680" i="3"/>
  <c r="AV680" i="3"/>
  <c r="AW680" i="3"/>
  <c r="AX680" i="3"/>
  <c r="AQ681" i="3"/>
  <c r="AS681" i="3"/>
  <c r="AT681" i="3"/>
  <c r="AU681" i="3"/>
  <c r="AW681" i="3"/>
  <c r="AX681" i="3"/>
  <c r="AQ682" i="3"/>
  <c r="AS682" i="3"/>
  <c r="AT682" i="3"/>
  <c r="AU682" i="3"/>
  <c r="AV682" i="3"/>
  <c r="AW682" i="3"/>
  <c r="AX682" i="3"/>
  <c r="AQ683" i="3"/>
  <c r="AR683" i="3"/>
  <c r="AS683" i="3"/>
  <c r="AT683" i="3"/>
  <c r="AU683" i="3"/>
  <c r="AV683" i="3"/>
  <c r="AW683" i="3"/>
  <c r="AX683" i="3"/>
  <c r="AR684" i="3"/>
  <c r="AT684" i="3"/>
  <c r="AU684" i="3"/>
  <c r="AV684" i="3"/>
  <c r="AW684" i="3"/>
  <c r="AX684" i="3"/>
  <c r="AT685" i="3"/>
  <c r="AU685" i="3"/>
  <c r="AV685" i="3"/>
  <c r="AW685" i="3"/>
  <c r="AX685" i="3"/>
  <c r="AQ686" i="3"/>
  <c r="AS686" i="3"/>
  <c r="AU686" i="3"/>
  <c r="AV686" i="3"/>
  <c r="AW686" i="3"/>
  <c r="AX686" i="3"/>
  <c r="AR687" i="3"/>
  <c r="AS687" i="3"/>
  <c r="AT687" i="3"/>
  <c r="AU687" i="3"/>
  <c r="AV687" i="3"/>
  <c r="AW687" i="3"/>
  <c r="AX687" i="3"/>
  <c r="AS688" i="3"/>
  <c r="AT688" i="3"/>
  <c r="AU688" i="3"/>
  <c r="AV688" i="3"/>
  <c r="AW688" i="3"/>
  <c r="AX688" i="3"/>
  <c r="AQ689" i="3"/>
  <c r="AR689" i="3"/>
  <c r="AU689" i="3"/>
  <c r="AV689" i="3"/>
  <c r="AW689" i="3"/>
  <c r="AX689" i="3"/>
  <c r="AQ690" i="3"/>
  <c r="AS690" i="3"/>
  <c r="AT690" i="3"/>
  <c r="AV690" i="3"/>
  <c r="AW690" i="3"/>
  <c r="AX690" i="3"/>
  <c r="AQ691" i="3"/>
  <c r="AR691" i="3"/>
  <c r="AS691" i="3"/>
  <c r="AT691" i="3"/>
  <c r="AU691" i="3"/>
  <c r="AW691" i="3"/>
  <c r="AX691" i="3"/>
  <c r="AQ692" i="3"/>
  <c r="AR692" i="3"/>
  <c r="AS692" i="3"/>
  <c r="AU692" i="3"/>
  <c r="AV692" i="3"/>
  <c r="AW692" i="3"/>
  <c r="AX692" i="3"/>
  <c r="AS693" i="3"/>
  <c r="AT693" i="3"/>
  <c r="AU693" i="3"/>
  <c r="AV693" i="3"/>
  <c r="AW693" i="3"/>
  <c r="AX693" i="3"/>
  <c r="AQ694" i="3"/>
  <c r="AS694" i="3"/>
  <c r="AT694" i="3"/>
  <c r="AV694" i="3"/>
  <c r="AW694" i="3"/>
  <c r="AX694" i="3"/>
  <c r="AS695" i="3"/>
  <c r="AT695" i="3"/>
  <c r="AV695" i="3"/>
  <c r="AW695" i="3"/>
  <c r="AX695" i="3"/>
  <c r="AS696" i="3"/>
  <c r="AT696" i="3"/>
  <c r="AU696" i="3"/>
  <c r="AV696" i="3"/>
  <c r="AW696" i="3"/>
  <c r="AX696" i="3"/>
  <c r="AS697" i="3"/>
  <c r="AT697" i="3"/>
  <c r="AU697" i="3"/>
  <c r="AV697" i="3"/>
  <c r="AW697" i="3"/>
  <c r="AX697" i="3"/>
  <c r="AS698" i="3"/>
  <c r="AT698" i="3"/>
  <c r="AU698" i="3"/>
  <c r="AV698" i="3"/>
  <c r="AW698" i="3"/>
  <c r="AX698" i="3"/>
  <c r="AS699" i="3"/>
  <c r="AT699" i="3"/>
  <c r="AU699" i="3"/>
  <c r="AW699" i="3"/>
  <c r="AX699" i="3"/>
  <c r="AS700" i="3"/>
  <c r="AT700" i="3"/>
  <c r="AU700" i="3"/>
  <c r="AV700" i="3"/>
  <c r="AW700" i="3"/>
  <c r="AX700" i="3"/>
  <c r="AT701" i="3"/>
  <c r="AU701" i="3"/>
  <c r="AV701" i="3"/>
  <c r="AW701" i="3"/>
  <c r="AX701" i="3"/>
  <c r="AQ702" i="3"/>
  <c r="AR702" i="3"/>
  <c r="AV702" i="3"/>
  <c r="AW702" i="3"/>
  <c r="AX702" i="3"/>
  <c r="AQ703" i="3"/>
  <c r="AR703" i="3"/>
  <c r="AT703" i="3"/>
  <c r="AW703" i="3"/>
  <c r="AX703" i="3"/>
  <c r="AS704" i="3"/>
  <c r="AT704" i="3"/>
  <c r="AU704" i="3"/>
  <c r="AV704" i="3"/>
  <c r="AW704" i="3"/>
  <c r="AX704" i="3"/>
  <c r="AQ705" i="3"/>
  <c r="AS705" i="3"/>
  <c r="AT705" i="3"/>
  <c r="AU705" i="3"/>
  <c r="AV705" i="3"/>
  <c r="AX705" i="3"/>
  <c r="AR706" i="3"/>
  <c r="AS706" i="3"/>
  <c r="AT706" i="3"/>
  <c r="AU706" i="3"/>
  <c r="AV706" i="3"/>
  <c r="AW706" i="3"/>
  <c r="AX706" i="3"/>
  <c r="AQ707" i="3"/>
  <c r="AR707" i="3"/>
  <c r="AT707" i="3"/>
  <c r="AU707" i="3"/>
  <c r="AV707" i="3"/>
  <c r="AX707" i="3"/>
  <c r="AS708" i="3"/>
  <c r="AT708" i="3"/>
  <c r="AV708" i="3"/>
  <c r="AW708" i="3"/>
  <c r="AX708" i="3"/>
  <c r="AQ709" i="3"/>
  <c r="AS709" i="3"/>
  <c r="AT709" i="3"/>
  <c r="AU709" i="3"/>
  <c r="AV709" i="3"/>
  <c r="AW709" i="3"/>
  <c r="AX709" i="3"/>
  <c r="AQ710" i="3"/>
  <c r="AR710" i="3"/>
  <c r="AS710" i="3"/>
  <c r="AU710" i="3"/>
  <c r="AV710" i="3"/>
  <c r="AX710" i="3"/>
  <c r="AR711" i="3"/>
  <c r="AT711" i="3"/>
  <c r="AU711" i="3"/>
  <c r="AV711" i="3"/>
  <c r="AW711" i="3"/>
  <c r="AX711" i="3"/>
  <c r="AU712" i="3"/>
  <c r="AV712" i="3"/>
  <c r="AW712" i="3"/>
  <c r="AX712" i="3"/>
  <c r="AT713" i="3"/>
  <c r="AU713" i="3"/>
  <c r="AV713" i="3"/>
  <c r="AW713" i="3"/>
  <c r="AX713" i="3"/>
  <c r="AQ714" i="3"/>
  <c r="AU714" i="3"/>
  <c r="AV714" i="3"/>
  <c r="AW714" i="3"/>
  <c r="AX714" i="3"/>
  <c r="AR715" i="3"/>
  <c r="AU715" i="3"/>
  <c r="AV715" i="3"/>
  <c r="AW715" i="3"/>
  <c r="AX715" i="3"/>
  <c r="AT716" i="3"/>
  <c r="AV716" i="3"/>
  <c r="AW716" i="3"/>
  <c r="AX716" i="3"/>
  <c r="AS717" i="3"/>
  <c r="AT717" i="3"/>
  <c r="AU717" i="3"/>
  <c r="AW717" i="3"/>
  <c r="AX717" i="3"/>
  <c r="AS718" i="3"/>
  <c r="AT718" i="3"/>
  <c r="AV718" i="3"/>
  <c r="AW718" i="3"/>
  <c r="AX718" i="3"/>
  <c r="AT719" i="3"/>
  <c r="AU719" i="3"/>
  <c r="AV719" i="3"/>
  <c r="AW719" i="3"/>
  <c r="AX719" i="3"/>
  <c r="AQ720" i="3"/>
  <c r="AU720" i="3"/>
  <c r="AV720" i="3"/>
  <c r="AX720" i="3"/>
  <c r="AT721" i="3"/>
  <c r="AU721" i="3"/>
  <c r="AV721" i="3"/>
  <c r="AW721" i="3"/>
  <c r="AX721" i="3"/>
  <c r="AU722" i="3"/>
  <c r="AV722" i="3"/>
  <c r="AW722" i="3"/>
  <c r="AX722" i="3"/>
  <c r="AQ723" i="3"/>
  <c r="AR723" i="3"/>
  <c r="AS723" i="3"/>
  <c r="AT723" i="3"/>
  <c r="AU723" i="3"/>
  <c r="AV723" i="3"/>
  <c r="AW723" i="3"/>
  <c r="AX723" i="3"/>
  <c r="AR724" i="3"/>
  <c r="AU724" i="3"/>
  <c r="AV724" i="3"/>
  <c r="AW724" i="3"/>
  <c r="AX724" i="3"/>
  <c r="AQ10" i="3"/>
  <c r="AR10" i="3"/>
  <c r="AS10" i="3"/>
  <c r="AT10" i="3"/>
  <c r="AU10" i="3"/>
  <c r="AV10" i="3"/>
  <c r="AW10" i="3"/>
  <c r="AX10" i="3"/>
  <c r="AQ11" i="3"/>
  <c r="AS11" i="3"/>
  <c r="AT11" i="3"/>
  <c r="AU11" i="3"/>
  <c r="AV11" i="3"/>
  <c r="AW11" i="3"/>
  <c r="AX11" i="3"/>
  <c r="AQ12" i="3"/>
  <c r="AS12" i="3"/>
  <c r="AT12" i="3"/>
  <c r="AU12" i="3"/>
  <c r="AW12" i="3"/>
  <c r="AX12" i="3"/>
  <c r="AQ13" i="3"/>
  <c r="AR13" i="3"/>
  <c r="AS13" i="3"/>
  <c r="AT13" i="3"/>
  <c r="AU13" i="3"/>
  <c r="AV13" i="3"/>
  <c r="AW13" i="3"/>
  <c r="AX13" i="3"/>
  <c r="AQ14" i="3"/>
  <c r="AR14" i="3"/>
  <c r="AS14" i="3"/>
  <c r="AT14" i="3"/>
  <c r="AU14" i="3"/>
  <c r="AV14" i="3"/>
  <c r="AW14" i="3"/>
  <c r="AX14" i="3"/>
  <c r="AQ15" i="3"/>
  <c r="AR15" i="3"/>
  <c r="AS15" i="3"/>
  <c r="AT15" i="3"/>
  <c r="AU15" i="3"/>
  <c r="AV15" i="3"/>
  <c r="AW15" i="3"/>
  <c r="AX15" i="3"/>
  <c r="AQ16" i="3"/>
  <c r="AR16" i="3"/>
  <c r="AS16" i="3"/>
  <c r="AT16" i="3"/>
  <c r="AU16" i="3"/>
  <c r="AV16" i="3"/>
  <c r="AW16" i="3"/>
  <c r="AX16" i="3"/>
  <c r="AQ17" i="3"/>
  <c r="AR17" i="3"/>
  <c r="AS17" i="3"/>
  <c r="AT17" i="3"/>
  <c r="AU17" i="3"/>
  <c r="AV17" i="3"/>
  <c r="AW17" i="3"/>
  <c r="AX17" i="3"/>
  <c r="AR18" i="3"/>
  <c r="AS18" i="3"/>
  <c r="AT18" i="3"/>
  <c r="AU18" i="3"/>
  <c r="AV18" i="3"/>
  <c r="AW18" i="3"/>
  <c r="AX18" i="3"/>
  <c r="AQ19" i="3"/>
  <c r="AR19" i="3"/>
  <c r="AS19" i="3"/>
  <c r="AT19" i="3"/>
  <c r="AU19" i="3"/>
  <c r="AV19" i="3"/>
  <c r="AW19" i="3"/>
  <c r="AX19" i="3"/>
  <c r="AQ20" i="3"/>
  <c r="AR20" i="3"/>
  <c r="AS20" i="3"/>
  <c r="AT20" i="3"/>
  <c r="AU20" i="3"/>
  <c r="AV20" i="3"/>
  <c r="AW20" i="3"/>
  <c r="AX20" i="3"/>
  <c r="AQ21" i="3"/>
  <c r="AS21" i="3"/>
  <c r="AT21" i="3"/>
  <c r="AU21" i="3"/>
  <c r="AV21" i="3"/>
  <c r="AW21" i="3"/>
  <c r="AX21" i="3"/>
  <c r="AQ22" i="3"/>
  <c r="AR22" i="3"/>
  <c r="AS22" i="3"/>
  <c r="AT22" i="3"/>
  <c r="AU22" i="3"/>
  <c r="AV22" i="3"/>
  <c r="AW22" i="3"/>
  <c r="AX22" i="3"/>
  <c r="AQ23" i="3"/>
  <c r="AR23" i="3"/>
  <c r="AS23" i="3"/>
  <c r="AT23" i="3"/>
  <c r="AU23" i="3"/>
  <c r="AV23" i="3"/>
  <c r="AW23" i="3"/>
  <c r="AX23" i="3"/>
  <c r="AQ24" i="3"/>
  <c r="AR24" i="3"/>
  <c r="AS24" i="3"/>
  <c r="AT24" i="3"/>
  <c r="AU24" i="3"/>
  <c r="AV24" i="3"/>
  <c r="AW24" i="3"/>
  <c r="AX24" i="3"/>
  <c r="AQ5" i="3"/>
  <c r="AS5" i="3"/>
  <c r="AT5" i="3"/>
  <c r="AU5" i="3"/>
  <c r="AV5" i="3"/>
  <c r="AW5" i="3"/>
  <c r="AX5" i="3"/>
  <c r="AR6" i="3"/>
  <c r="AS6" i="3"/>
  <c r="AT6" i="3"/>
  <c r="AU6" i="3"/>
  <c r="AV6" i="3"/>
  <c r="AW6" i="3"/>
  <c r="AX6" i="3"/>
  <c r="AQ7" i="3"/>
  <c r="AR7" i="3"/>
  <c r="AS7" i="3"/>
  <c r="AT7" i="3"/>
  <c r="AU7" i="3"/>
  <c r="AV7" i="3"/>
  <c r="AW7" i="3"/>
  <c r="AX7" i="3"/>
  <c r="AQ8" i="3"/>
  <c r="AT8" i="3"/>
  <c r="AU8" i="3"/>
  <c r="AV8" i="3"/>
  <c r="AW8" i="3"/>
  <c r="AX8" i="3"/>
  <c r="AQ9" i="3"/>
  <c r="AR9" i="3"/>
  <c r="AS9" i="3"/>
  <c r="AU9" i="3"/>
  <c r="AV9" i="3"/>
  <c r="AW9" i="3"/>
  <c r="AX9" i="3"/>
  <c r="AR3" i="3"/>
  <c r="AS3" i="3"/>
  <c r="AT3" i="3"/>
  <c r="AU3" i="3"/>
  <c r="AV3" i="3"/>
  <c r="AW3" i="3"/>
  <c r="AX3" i="3"/>
  <c r="AR4" i="3"/>
  <c r="AS4" i="3"/>
  <c r="AT4" i="3"/>
  <c r="AU4" i="3"/>
  <c r="AV4" i="3"/>
  <c r="AW4" i="3"/>
  <c r="AX4" i="3"/>
  <c r="AQ3" i="3"/>
  <c r="AI3" i="3"/>
  <c r="AN3" i="3"/>
  <c r="Y3" i="3"/>
  <c r="CR10" i="3"/>
  <c r="CR15" i="3"/>
  <c r="CR23" i="3"/>
  <c r="CR24" i="3"/>
  <c r="CR27" i="3"/>
  <c r="CR36" i="3"/>
  <c r="CR47" i="3"/>
  <c r="CR59" i="3"/>
  <c r="CR71" i="3"/>
  <c r="CR72" i="3"/>
  <c r="CR95" i="3"/>
  <c r="CR96" i="3"/>
  <c r="CR108" i="3"/>
  <c r="CR119" i="3"/>
  <c r="CR120" i="3"/>
  <c r="CR131" i="3"/>
  <c r="CR132" i="3"/>
  <c r="CR144" i="3"/>
  <c r="CR156" i="3"/>
  <c r="CR180" i="3"/>
  <c r="CR192" i="3"/>
  <c r="CR204" i="3"/>
  <c r="CR216" i="3"/>
  <c r="CR228" i="3"/>
  <c r="CR252" i="3"/>
  <c r="CR276" i="3"/>
  <c r="CR288" i="3"/>
  <c r="CR300" i="3"/>
  <c r="CR312" i="3"/>
  <c r="CR324" i="3"/>
  <c r="CR372" i="3"/>
  <c r="CR7" i="3"/>
  <c r="CR13" i="3"/>
  <c r="CR14" i="3"/>
  <c r="CR16" i="3"/>
  <c r="CP720" i="3" s="1"/>
  <c r="CR17" i="3"/>
  <c r="CR19" i="3"/>
  <c r="CR20" i="3"/>
  <c r="CR22" i="3"/>
  <c r="CR25" i="3"/>
  <c r="CR26" i="3"/>
  <c r="CR28" i="3"/>
  <c r="CR29" i="3"/>
  <c r="CR31" i="3"/>
  <c r="CR32" i="3"/>
  <c r="CR34" i="3"/>
  <c r="CR37" i="3"/>
  <c r="CR42" i="3"/>
  <c r="CR43" i="3"/>
  <c r="CR49" i="3"/>
  <c r="CR50" i="3"/>
  <c r="CR57" i="3"/>
  <c r="CR58" i="3"/>
  <c r="CR61" i="3"/>
  <c r="CR62" i="3"/>
  <c r="CR64" i="3"/>
  <c r="CR65" i="3"/>
  <c r="CR70" i="3"/>
  <c r="CR73" i="3"/>
  <c r="CR74" i="3"/>
  <c r="CR78" i="3"/>
  <c r="CR79" i="3"/>
  <c r="CR80" i="3"/>
  <c r="CR81" i="3"/>
  <c r="CR82" i="3"/>
  <c r="CR86" i="3"/>
  <c r="CR89" i="3"/>
  <c r="CR90" i="3"/>
  <c r="CJ671" i="3" s="1"/>
  <c r="CR94" i="3"/>
  <c r="CR102" i="3"/>
  <c r="CR105" i="3"/>
  <c r="CR106" i="3"/>
  <c r="CR109" i="3"/>
  <c r="CR111" i="3"/>
  <c r="CR112" i="3"/>
  <c r="CR113" i="3"/>
  <c r="CR114" i="3"/>
  <c r="CR115" i="3"/>
  <c r="CR117" i="3"/>
  <c r="CR118" i="3"/>
  <c r="CR125" i="3"/>
  <c r="CR126" i="3"/>
  <c r="CR128" i="3"/>
  <c r="CR130" i="3"/>
  <c r="CR133" i="3"/>
  <c r="CR137" i="3"/>
  <c r="CR139" i="3"/>
  <c r="CR140" i="3"/>
  <c r="CR142" i="3"/>
  <c r="CR143" i="3"/>
  <c r="CR147" i="3"/>
  <c r="CR148" i="3"/>
  <c r="CR149" i="3"/>
  <c r="CR150" i="3"/>
  <c r="CR152" i="3"/>
  <c r="CR155" i="3"/>
  <c r="CR157" i="3"/>
  <c r="CR159" i="3"/>
  <c r="CR160" i="3"/>
  <c r="CR162" i="3"/>
  <c r="CR163" i="3"/>
  <c r="CR165" i="3"/>
  <c r="CR166" i="3"/>
  <c r="CR167" i="3"/>
  <c r="CR174" i="3"/>
  <c r="CR177" i="3"/>
  <c r="CR178" i="3"/>
  <c r="CR184" i="3"/>
  <c r="CR187" i="3"/>
  <c r="CR189" i="3"/>
  <c r="CR190" i="3"/>
  <c r="CR191" i="3"/>
  <c r="CR193" i="3"/>
  <c r="CR196" i="3"/>
  <c r="CR197" i="3"/>
  <c r="CR198" i="3"/>
  <c r="CR199" i="3"/>
  <c r="CR201" i="3"/>
  <c r="CR202" i="3"/>
  <c r="CR203" i="3"/>
  <c r="CR207" i="3"/>
  <c r="CR208" i="3"/>
  <c r="CR209" i="3"/>
  <c r="CR210" i="3"/>
  <c r="CR212" i="3"/>
  <c r="CR213" i="3"/>
  <c r="CR214" i="3"/>
  <c r="CR215" i="3"/>
  <c r="CR218" i="3"/>
  <c r="CR227" i="3"/>
  <c r="CR229" i="3"/>
  <c r="CR234" i="3"/>
  <c r="CR236" i="3"/>
  <c r="CR238" i="3"/>
  <c r="CR241" i="3"/>
  <c r="CR242" i="3"/>
  <c r="CR243" i="3"/>
  <c r="CR244" i="3"/>
  <c r="CK685" i="3" s="1"/>
  <c r="CR245" i="3"/>
  <c r="CR246" i="3"/>
  <c r="CR247" i="3"/>
  <c r="CR250" i="3"/>
  <c r="CR253" i="3"/>
  <c r="CR254" i="3"/>
  <c r="CR255" i="3"/>
  <c r="CR257" i="3"/>
  <c r="J204" i="1" s="1"/>
  <c r="J207" i="1" s="1"/>
  <c r="CL397" i="3" s="1"/>
  <c r="CR259" i="3"/>
  <c r="CR266" i="3"/>
  <c r="CR273" i="3"/>
  <c r="CR279" i="3"/>
  <c r="CR280" i="3"/>
  <c r="CR282" i="3"/>
  <c r="CR283" i="3"/>
  <c r="CR284" i="3"/>
  <c r="CR285" i="3"/>
  <c r="CR286" i="3"/>
  <c r="CR287" i="3"/>
  <c r="CR289" i="3"/>
  <c r="CR290" i="3"/>
  <c r="CR292" i="3"/>
  <c r="CR293" i="3"/>
  <c r="CR294" i="3"/>
  <c r="CR295" i="3"/>
  <c r="CR296" i="3"/>
  <c r="CR297" i="3"/>
  <c r="CR301" i="3"/>
  <c r="CR302" i="3"/>
  <c r="CR303" i="3"/>
  <c r="CR304" i="3"/>
  <c r="CR306" i="3"/>
  <c r="CR310" i="3"/>
  <c r="CR311" i="3"/>
  <c r="CR313" i="3"/>
  <c r="CR315" i="3"/>
  <c r="CR316" i="3"/>
  <c r="CR318" i="3"/>
  <c r="CR321" i="3"/>
  <c r="CR323" i="3"/>
  <c r="CR328" i="3"/>
  <c r="CR331" i="3"/>
  <c r="CR333" i="3"/>
  <c r="CR334" i="3"/>
  <c r="CR337" i="3"/>
  <c r="CK632" i="3" s="1"/>
  <c r="CR338" i="3"/>
  <c r="CR342" i="3"/>
  <c r="CR344" i="3"/>
  <c r="CM692" i="3" s="1"/>
  <c r="CR345" i="3"/>
  <c r="CR346" i="3"/>
  <c r="CL719" i="3" s="1"/>
  <c r="CR347" i="3"/>
  <c r="CR350" i="3"/>
  <c r="CR352" i="3"/>
  <c r="CR353" i="3"/>
  <c r="CR354" i="3"/>
  <c r="CR357" i="3"/>
  <c r="CR365" i="3"/>
  <c r="CR366" i="3"/>
  <c r="CR367" i="3"/>
  <c r="CR368" i="3"/>
  <c r="CR369" i="3"/>
  <c r="CR371" i="3"/>
  <c r="CR373" i="3"/>
  <c r="CR375" i="3"/>
  <c r="CR376" i="3"/>
  <c r="CR379" i="3"/>
  <c r="CR380" i="3"/>
  <c r="CR384" i="3"/>
  <c r="CR387" i="3"/>
  <c r="CR389" i="3"/>
  <c r="CR390" i="3"/>
  <c r="CR391" i="3"/>
  <c r="CR398" i="3"/>
  <c r="CR400" i="3"/>
  <c r="CR404" i="3"/>
  <c r="CR406" i="3"/>
  <c r="CR409" i="3"/>
  <c r="CR410" i="3"/>
  <c r="CR413" i="3"/>
  <c r="CR414" i="3"/>
  <c r="CR418" i="3"/>
  <c r="CR423" i="3"/>
  <c r="CR425" i="3"/>
  <c r="CR426" i="3"/>
  <c r="CR428" i="3"/>
  <c r="CR429" i="3"/>
  <c r="CR430" i="3"/>
  <c r="CR431" i="3"/>
  <c r="CR432" i="3"/>
  <c r="CR435" i="3"/>
  <c r="CR437" i="3"/>
  <c r="CR447" i="3"/>
  <c r="CR450" i="3"/>
  <c r="CR451" i="3"/>
  <c r="CR453" i="3"/>
  <c r="CR457" i="3"/>
  <c r="CR459" i="3"/>
  <c r="CR460" i="3"/>
  <c r="CR461" i="3"/>
  <c r="CR469" i="3"/>
  <c r="CR470" i="3"/>
  <c r="CR471" i="3"/>
  <c r="CR474" i="3"/>
  <c r="CR477" i="3"/>
  <c r="CR481" i="3"/>
  <c r="CR482" i="3"/>
  <c r="CR485" i="3"/>
  <c r="CR489" i="3"/>
  <c r="CR491" i="3"/>
  <c r="CR496" i="3"/>
  <c r="CR500" i="3"/>
  <c r="CR503" i="3"/>
  <c r="CR504" i="3"/>
  <c r="CR505" i="3"/>
  <c r="CR510" i="3"/>
  <c r="CR513" i="3"/>
  <c r="CR517" i="3"/>
  <c r="CR518" i="3"/>
  <c r="CR519" i="3"/>
  <c r="CR521" i="3"/>
  <c r="CR523" i="3"/>
  <c r="CR526" i="3"/>
  <c r="CR527" i="3"/>
  <c r="CR528" i="3"/>
  <c r="CR531" i="3"/>
  <c r="CR532" i="3"/>
  <c r="CR533" i="3"/>
  <c r="CR537" i="3"/>
  <c r="CR540" i="3"/>
  <c r="CR549" i="3"/>
  <c r="CK705" i="3" s="1"/>
  <c r="CR551" i="3"/>
  <c r="CR561" i="3"/>
  <c r="CR583" i="3"/>
  <c r="CR590" i="3"/>
  <c r="CR609" i="3"/>
  <c r="CR615" i="3"/>
  <c r="AI4" i="3"/>
  <c r="AJ4" i="3"/>
  <c r="AK4" i="3"/>
  <c r="AL4" i="3"/>
  <c r="AM4" i="3"/>
  <c r="AN4" i="3"/>
  <c r="AO4" i="3"/>
  <c r="AH5" i="3"/>
  <c r="AJ5" i="3"/>
  <c r="AK5" i="3"/>
  <c r="AL5" i="3"/>
  <c r="AM5" i="3"/>
  <c r="AN5" i="3"/>
  <c r="AO5" i="3"/>
  <c r="AI6" i="3"/>
  <c r="AJ6" i="3"/>
  <c r="AK6" i="3"/>
  <c r="AL6" i="3"/>
  <c r="AM6" i="3"/>
  <c r="AN6" i="3"/>
  <c r="AO6" i="3"/>
  <c r="AH7" i="3"/>
  <c r="AI7" i="3"/>
  <c r="AJ7" i="3"/>
  <c r="AK7" i="3"/>
  <c r="AL7" i="3"/>
  <c r="AM7" i="3"/>
  <c r="AN7" i="3"/>
  <c r="AO7" i="3"/>
  <c r="AH8" i="3"/>
  <c r="AK8" i="3"/>
  <c r="AL8" i="3"/>
  <c r="AM8" i="3"/>
  <c r="AN8" i="3"/>
  <c r="AO8" i="3"/>
  <c r="AH9" i="3"/>
  <c r="AI9" i="3"/>
  <c r="AJ9" i="3"/>
  <c r="AL9" i="3"/>
  <c r="AM9" i="3"/>
  <c r="AN9" i="3"/>
  <c r="AO9" i="3"/>
  <c r="AH10" i="3"/>
  <c r="AI10" i="3"/>
  <c r="AJ10" i="3"/>
  <c r="AK10" i="3"/>
  <c r="AL10" i="3"/>
  <c r="AM10" i="3"/>
  <c r="AN10" i="3"/>
  <c r="AO10" i="3"/>
  <c r="AH11" i="3"/>
  <c r="AJ11" i="3"/>
  <c r="AK11" i="3"/>
  <c r="AL11" i="3"/>
  <c r="AM11" i="3"/>
  <c r="AN11" i="3"/>
  <c r="AO11" i="3"/>
  <c r="AH12" i="3"/>
  <c r="AJ12" i="3"/>
  <c r="AK12" i="3"/>
  <c r="AL12" i="3"/>
  <c r="AN12" i="3"/>
  <c r="AO12" i="3"/>
  <c r="AH13" i="3"/>
  <c r="AI13" i="3"/>
  <c r="AJ13" i="3"/>
  <c r="AK13" i="3"/>
  <c r="AL13" i="3"/>
  <c r="AM13" i="3"/>
  <c r="AN13" i="3"/>
  <c r="AO13" i="3"/>
  <c r="AH14" i="3"/>
  <c r="AI14" i="3"/>
  <c r="AJ14" i="3"/>
  <c r="AK14" i="3"/>
  <c r="AL14" i="3"/>
  <c r="AM14" i="3"/>
  <c r="AN14" i="3"/>
  <c r="AO14" i="3"/>
  <c r="AH15" i="3"/>
  <c r="AI15" i="3"/>
  <c r="AJ15" i="3"/>
  <c r="AK15" i="3"/>
  <c r="AL15" i="3"/>
  <c r="AM15" i="3"/>
  <c r="AN15" i="3"/>
  <c r="AO15" i="3"/>
  <c r="AH16" i="3"/>
  <c r="AI16" i="3"/>
  <c r="AJ16" i="3"/>
  <c r="AK16" i="3"/>
  <c r="AL16" i="3"/>
  <c r="AM16" i="3"/>
  <c r="AN16" i="3"/>
  <c r="AO16" i="3"/>
  <c r="AH17" i="3"/>
  <c r="AI17" i="3"/>
  <c r="AJ17" i="3"/>
  <c r="AK17" i="3"/>
  <c r="AL17" i="3"/>
  <c r="AM17" i="3"/>
  <c r="AN17" i="3"/>
  <c r="AO17" i="3"/>
  <c r="AI18" i="3"/>
  <c r="AJ18" i="3"/>
  <c r="AK18" i="3"/>
  <c r="AL18" i="3"/>
  <c r="AM18" i="3"/>
  <c r="AN18" i="3"/>
  <c r="AO18" i="3"/>
  <c r="AH19" i="3"/>
  <c r="AI19" i="3"/>
  <c r="AJ19" i="3"/>
  <c r="AK19" i="3"/>
  <c r="AL19" i="3"/>
  <c r="AM19" i="3"/>
  <c r="AN19" i="3"/>
  <c r="AO19" i="3"/>
  <c r="AH20" i="3"/>
  <c r="AI20" i="3"/>
  <c r="AJ20" i="3"/>
  <c r="AK20" i="3"/>
  <c r="AL20" i="3"/>
  <c r="AM20" i="3"/>
  <c r="AN20" i="3"/>
  <c r="AO20" i="3"/>
  <c r="AH21" i="3"/>
  <c r="AJ21" i="3"/>
  <c r="AK21" i="3"/>
  <c r="AL21" i="3"/>
  <c r="AM21" i="3"/>
  <c r="AN21" i="3"/>
  <c r="AO21" i="3"/>
  <c r="AH22" i="3"/>
  <c r="AI22" i="3"/>
  <c r="AJ22" i="3"/>
  <c r="AK22" i="3"/>
  <c r="AL22" i="3"/>
  <c r="AM22" i="3"/>
  <c r="AN22" i="3"/>
  <c r="AO22" i="3"/>
  <c r="AH23" i="3"/>
  <c r="AI23" i="3"/>
  <c r="AJ23" i="3"/>
  <c r="AK23" i="3"/>
  <c r="AL23" i="3"/>
  <c r="AM23" i="3"/>
  <c r="AN23" i="3"/>
  <c r="AO23" i="3"/>
  <c r="AH24" i="3"/>
  <c r="AI24" i="3"/>
  <c r="AJ24" i="3"/>
  <c r="AK24" i="3"/>
  <c r="AL24" i="3"/>
  <c r="AM24" i="3"/>
  <c r="AN24" i="3"/>
  <c r="AO24" i="3"/>
  <c r="AH25" i="3"/>
  <c r="AI25" i="3"/>
  <c r="AJ25" i="3"/>
  <c r="AK25" i="3"/>
  <c r="AL25" i="3"/>
  <c r="AM25" i="3"/>
  <c r="AN25" i="3"/>
  <c r="AO25" i="3"/>
  <c r="AH26" i="3"/>
  <c r="AI26" i="3"/>
  <c r="AJ26" i="3"/>
  <c r="AK26" i="3"/>
  <c r="AL26" i="3"/>
  <c r="AM26" i="3"/>
  <c r="AN26" i="3"/>
  <c r="AO26" i="3"/>
  <c r="AH27" i="3"/>
  <c r="AI27" i="3"/>
  <c r="AJ27" i="3"/>
  <c r="AK27" i="3"/>
  <c r="AL27" i="3"/>
  <c r="AM27" i="3"/>
  <c r="AN27" i="3"/>
  <c r="AO27" i="3"/>
  <c r="AH28" i="3"/>
  <c r="AI28" i="3"/>
  <c r="AJ28" i="3"/>
  <c r="AK28" i="3"/>
  <c r="AL28" i="3"/>
  <c r="AM28" i="3"/>
  <c r="AN28" i="3"/>
  <c r="AO28" i="3"/>
  <c r="AH29" i="3"/>
  <c r="AI29" i="3"/>
  <c r="AJ29" i="3"/>
  <c r="AK29" i="3"/>
  <c r="AL29" i="3"/>
  <c r="AM29" i="3"/>
  <c r="AN29" i="3"/>
  <c r="AO29" i="3"/>
  <c r="AI30" i="3"/>
  <c r="AJ30" i="3"/>
  <c r="AK30" i="3"/>
  <c r="AL30" i="3"/>
  <c r="AM30" i="3"/>
  <c r="AN30" i="3"/>
  <c r="AO30" i="3"/>
  <c r="AH31" i="3"/>
  <c r="AI31" i="3"/>
  <c r="AJ31" i="3"/>
  <c r="AK31" i="3"/>
  <c r="AL31" i="3"/>
  <c r="AM31" i="3"/>
  <c r="AN31" i="3"/>
  <c r="AO31" i="3"/>
  <c r="AJ32" i="3"/>
  <c r="AK32" i="3"/>
  <c r="AL32" i="3"/>
  <c r="AM32" i="3"/>
  <c r="AN32" i="3"/>
  <c r="AO32" i="3"/>
  <c r="AH33" i="3"/>
  <c r="AI33" i="3"/>
  <c r="AK33" i="3"/>
  <c r="AL33" i="3"/>
  <c r="AM33" i="3"/>
  <c r="AN33" i="3"/>
  <c r="AO33" i="3"/>
  <c r="AH34" i="3"/>
  <c r="AI34" i="3"/>
  <c r="AJ34" i="3"/>
  <c r="AK34" i="3"/>
  <c r="AL34" i="3"/>
  <c r="AM34" i="3"/>
  <c r="AN34" i="3"/>
  <c r="AO34" i="3"/>
  <c r="AH35" i="3"/>
  <c r="AI35" i="3"/>
  <c r="AK35" i="3"/>
  <c r="AL35" i="3"/>
  <c r="AM35" i="3"/>
  <c r="AN35" i="3"/>
  <c r="AO35" i="3"/>
  <c r="AH36" i="3"/>
  <c r="AI36" i="3"/>
  <c r="AJ36" i="3"/>
  <c r="AK36" i="3"/>
  <c r="AL36" i="3"/>
  <c r="AM36" i="3"/>
  <c r="AN36" i="3"/>
  <c r="AO36" i="3"/>
  <c r="AH37" i="3"/>
  <c r="AI37" i="3"/>
  <c r="AJ37" i="3"/>
  <c r="AK37" i="3"/>
  <c r="AL37" i="3"/>
  <c r="AM37" i="3"/>
  <c r="AN37" i="3"/>
  <c r="AO37" i="3"/>
  <c r="AI38" i="3"/>
  <c r="AJ38" i="3"/>
  <c r="AK38" i="3"/>
  <c r="AL38" i="3"/>
  <c r="AM38" i="3"/>
  <c r="AN38" i="3"/>
  <c r="AO38" i="3"/>
  <c r="AI39" i="3"/>
  <c r="AJ39" i="3"/>
  <c r="AK39" i="3"/>
  <c r="AL39" i="3"/>
  <c r="AM39" i="3"/>
  <c r="AN39" i="3"/>
  <c r="AO39" i="3"/>
  <c r="AH40" i="3"/>
  <c r="AJ40" i="3"/>
  <c r="AK40" i="3"/>
  <c r="AL40" i="3"/>
  <c r="AM40" i="3"/>
  <c r="AN40" i="3"/>
  <c r="AO40" i="3"/>
  <c r="AH41" i="3"/>
  <c r="AI41" i="3"/>
  <c r="AK41" i="3"/>
  <c r="AL41" i="3"/>
  <c r="AM41" i="3"/>
  <c r="AN41" i="3"/>
  <c r="AO41" i="3"/>
  <c r="AH42" i="3"/>
  <c r="AI42" i="3"/>
  <c r="AJ42" i="3"/>
  <c r="AK42" i="3"/>
  <c r="AL42" i="3"/>
  <c r="AM42" i="3"/>
  <c r="AN42" i="3"/>
  <c r="AO42" i="3"/>
  <c r="AH43" i="3"/>
  <c r="AI43" i="3"/>
  <c r="AJ43" i="3"/>
  <c r="AK43" i="3"/>
  <c r="AL43" i="3"/>
  <c r="AM43" i="3"/>
  <c r="AN43" i="3"/>
  <c r="AO43" i="3"/>
  <c r="AH44" i="3"/>
  <c r="AI44" i="3"/>
  <c r="AK44" i="3"/>
  <c r="AL44" i="3"/>
  <c r="AM44" i="3"/>
  <c r="AN44" i="3"/>
  <c r="AO44" i="3"/>
  <c r="AH45" i="3"/>
  <c r="AI45" i="3"/>
  <c r="AK45" i="3"/>
  <c r="AL45" i="3"/>
  <c r="AM45" i="3"/>
  <c r="AN45" i="3"/>
  <c r="AO45" i="3"/>
  <c r="AH46" i="3"/>
  <c r="AI46" i="3"/>
  <c r="AL46" i="3"/>
  <c r="AM46" i="3"/>
  <c r="AN46" i="3"/>
  <c r="AO46" i="3"/>
  <c r="AH47" i="3"/>
  <c r="AI47" i="3"/>
  <c r="AJ47" i="3"/>
  <c r="AK47" i="3"/>
  <c r="AL47" i="3"/>
  <c r="AM47" i="3"/>
  <c r="AN47" i="3"/>
  <c r="AO47" i="3"/>
  <c r="AH48" i="3"/>
  <c r="AJ48" i="3"/>
  <c r="AK48" i="3"/>
  <c r="AL48" i="3"/>
  <c r="AM48" i="3"/>
  <c r="AN48" i="3"/>
  <c r="AO48" i="3"/>
  <c r="AH49" i="3"/>
  <c r="AI49" i="3"/>
  <c r="AJ49" i="3"/>
  <c r="AK49" i="3"/>
  <c r="AL49" i="3"/>
  <c r="AM49" i="3"/>
  <c r="AN49" i="3"/>
  <c r="AO49" i="3"/>
  <c r="AH50" i="3"/>
  <c r="AI50" i="3"/>
  <c r="AJ50" i="3"/>
  <c r="AK50" i="3"/>
  <c r="AL50" i="3"/>
  <c r="AM50" i="3"/>
  <c r="AN50" i="3"/>
  <c r="AO50" i="3"/>
  <c r="AI51" i="3"/>
  <c r="AJ51" i="3"/>
  <c r="AK51" i="3"/>
  <c r="AL51" i="3"/>
  <c r="AM51" i="3"/>
  <c r="AN51" i="3"/>
  <c r="AO51" i="3"/>
  <c r="AI52" i="3"/>
  <c r="AJ52" i="3"/>
  <c r="AK52" i="3"/>
  <c r="AL52" i="3"/>
  <c r="AM52" i="3"/>
  <c r="AN52" i="3"/>
  <c r="AO52" i="3"/>
  <c r="AH53" i="3"/>
  <c r="AI53" i="3"/>
  <c r="AJ53" i="3"/>
  <c r="AL53" i="3"/>
  <c r="AM53" i="3"/>
  <c r="AN53" i="3"/>
  <c r="AO53" i="3"/>
  <c r="AH54" i="3"/>
  <c r="AJ54" i="3"/>
  <c r="AK54" i="3"/>
  <c r="AL54" i="3"/>
  <c r="AM54" i="3"/>
  <c r="AN54" i="3"/>
  <c r="AO54" i="3"/>
  <c r="AH55" i="3"/>
  <c r="AJ55" i="3"/>
  <c r="AK55" i="3"/>
  <c r="AL55" i="3"/>
  <c r="AM55" i="3"/>
  <c r="AN55" i="3"/>
  <c r="AO55" i="3"/>
  <c r="AJ56" i="3"/>
  <c r="AK56" i="3"/>
  <c r="AL56" i="3"/>
  <c r="AM56" i="3"/>
  <c r="AN56" i="3"/>
  <c r="AO56" i="3"/>
  <c r="AH57" i="3"/>
  <c r="AI57" i="3"/>
  <c r="AJ57" i="3"/>
  <c r="AK57" i="3"/>
  <c r="AL57" i="3"/>
  <c r="AM57" i="3"/>
  <c r="AN57" i="3"/>
  <c r="AO57" i="3"/>
  <c r="AH58" i="3"/>
  <c r="AI58" i="3"/>
  <c r="AJ58" i="3"/>
  <c r="AK58" i="3"/>
  <c r="AL58" i="3"/>
  <c r="AM58" i="3"/>
  <c r="AN58" i="3"/>
  <c r="AO58" i="3"/>
  <c r="AH59" i="3"/>
  <c r="AI59" i="3"/>
  <c r="AJ59" i="3"/>
  <c r="AK59" i="3"/>
  <c r="AL59" i="3"/>
  <c r="AM59" i="3"/>
  <c r="AN59" i="3"/>
  <c r="AO59" i="3"/>
  <c r="AJ60" i="3"/>
  <c r="AK60" i="3"/>
  <c r="AL60" i="3"/>
  <c r="AM60" i="3"/>
  <c r="AN60" i="3"/>
  <c r="AO60" i="3"/>
  <c r="AH61" i="3"/>
  <c r="AI61" i="3"/>
  <c r="AJ61" i="3"/>
  <c r="AK61" i="3"/>
  <c r="AL61" i="3"/>
  <c r="AM61" i="3"/>
  <c r="AN61" i="3"/>
  <c r="AO61" i="3"/>
  <c r="AH62" i="3"/>
  <c r="AI62" i="3"/>
  <c r="AJ62" i="3"/>
  <c r="AK62" i="3"/>
  <c r="AL62" i="3"/>
  <c r="AM62" i="3"/>
  <c r="AN62" i="3"/>
  <c r="AO62" i="3"/>
  <c r="AH63" i="3"/>
  <c r="AJ63" i="3"/>
  <c r="AK63" i="3"/>
  <c r="AL63" i="3"/>
  <c r="AM63" i="3"/>
  <c r="AN63" i="3"/>
  <c r="AO63" i="3"/>
  <c r="AH64" i="3"/>
  <c r="AI64" i="3"/>
  <c r="AJ64" i="3"/>
  <c r="AK64" i="3"/>
  <c r="AL64" i="3"/>
  <c r="AM64" i="3"/>
  <c r="AN64" i="3"/>
  <c r="AO64" i="3"/>
  <c r="AH65" i="3"/>
  <c r="AI65" i="3"/>
  <c r="AJ65" i="3"/>
  <c r="AK65" i="3"/>
  <c r="AL65" i="3"/>
  <c r="AM65" i="3"/>
  <c r="AN65" i="3"/>
  <c r="AO65" i="3"/>
  <c r="AI66" i="3"/>
  <c r="AJ66" i="3"/>
  <c r="AK66" i="3"/>
  <c r="AL66" i="3"/>
  <c r="AM66" i="3"/>
  <c r="AN66" i="3"/>
  <c r="AO66" i="3"/>
  <c r="AI67" i="3"/>
  <c r="AJ67" i="3"/>
  <c r="AK67" i="3"/>
  <c r="AL67" i="3"/>
  <c r="AM67" i="3"/>
  <c r="AN67" i="3"/>
  <c r="AO67" i="3"/>
  <c r="AJ68" i="3"/>
  <c r="AK68" i="3"/>
  <c r="AL68" i="3"/>
  <c r="AM68" i="3"/>
  <c r="AN68" i="3"/>
  <c r="AO68" i="3"/>
  <c r="AH69" i="3"/>
  <c r="AI69" i="3"/>
  <c r="AJ69" i="3"/>
  <c r="AL69" i="3"/>
  <c r="AM69" i="3"/>
  <c r="AN69" i="3"/>
  <c r="AO69" i="3"/>
  <c r="AH70" i="3"/>
  <c r="AI70" i="3"/>
  <c r="AJ70" i="3"/>
  <c r="AK70" i="3"/>
  <c r="AL70" i="3"/>
  <c r="AM70" i="3"/>
  <c r="AN70" i="3"/>
  <c r="AO70" i="3"/>
  <c r="AH71" i="3"/>
  <c r="AI71" i="3"/>
  <c r="AJ71" i="3"/>
  <c r="AK71" i="3"/>
  <c r="AL71" i="3"/>
  <c r="AM71" i="3"/>
  <c r="AN71" i="3"/>
  <c r="AO71" i="3"/>
  <c r="AI72" i="3"/>
  <c r="AJ72" i="3"/>
  <c r="AK72" i="3"/>
  <c r="AL72" i="3"/>
  <c r="AM72" i="3"/>
  <c r="AN72" i="3"/>
  <c r="AO72" i="3"/>
  <c r="AH73" i="3"/>
  <c r="AI73" i="3"/>
  <c r="AK73" i="3"/>
  <c r="AL73" i="3"/>
  <c r="AM73" i="3"/>
  <c r="AN73" i="3"/>
  <c r="AO73" i="3"/>
  <c r="AJ74" i="3"/>
  <c r="AK74" i="3"/>
  <c r="AL74" i="3"/>
  <c r="AM74" i="3"/>
  <c r="AN74" i="3"/>
  <c r="AO74" i="3"/>
  <c r="AH75" i="3"/>
  <c r="AJ75" i="3"/>
  <c r="AK75" i="3"/>
  <c r="AL75" i="3"/>
  <c r="AM75" i="3"/>
  <c r="AN75" i="3"/>
  <c r="AO75" i="3"/>
  <c r="AI76" i="3"/>
  <c r="AJ76" i="3"/>
  <c r="AK76" i="3"/>
  <c r="AL76" i="3"/>
  <c r="AM76" i="3"/>
  <c r="AN76" i="3"/>
  <c r="AO76" i="3"/>
  <c r="AH77" i="3"/>
  <c r="AJ77" i="3"/>
  <c r="AK77" i="3"/>
  <c r="AL77" i="3"/>
  <c r="AM77" i="3"/>
  <c r="AN77" i="3"/>
  <c r="AO77" i="3"/>
  <c r="AH78" i="3"/>
  <c r="AI78" i="3"/>
  <c r="AJ78" i="3"/>
  <c r="AK78" i="3"/>
  <c r="AL78" i="3"/>
  <c r="AM78" i="3"/>
  <c r="AN78" i="3"/>
  <c r="AO78" i="3"/>
  <c r="AH79" i="3"/>
  <c r="AI79" i="3"/>
  <c r="AJ79" i="3"/>
  <c r="AK79" i="3"/>
  <c r="AL79" i="3"/>
  <c r="AM79" i="3"/>
  <c r="AN79" i="3"/>
  <c r="AO79" i="3"/>
  <c r="AJ80" i="3"/>
  <c r="AK80" i="3"/>
  <c r="AL80" i="3"/>
  <c r="AM80" i="3"/>
  <c r="AN80" i="3"/>
  <c r="AO80" i="3"/>
  <c r="AH81" i="3"/>
  <c r="AI81" i="3"/>
  <c r="AJ81" i="3"/>
  <c r="AK81" i="3"/>
  <c r="AL81" i="3"/>
  <c r="AM81" i="3"/>
  <c r="AN81" i="3"/>
  <c r="AO81" i="3"/>
  <c r="AH82" i="3"/>
  <c r="AI82" i="3"/>
  <c r="AJ82" i="3"/>
  <c r="AK82" i="3"/>
  <c r="AL82" i="3"/>
  <c r="AM82" i="3"/>
  <c r="AN82" i="3"/>
  <c r="AO82" i="3"/>
  <c r="AH83" i="3"/>
  <c r="AI83" i="3"/>
  <c r="AJ83" i="3"/>
  <c r="AL83" i="3"/>
  <c r="AM83" i="3"/>
  <c r="AN83" i="3"/>
  <c r="AO83" i="3"/>
  <c r="AI84" i="3"/>
  <c r="AJ84" i="3"/>
  <c r="AK84" i="3"/>
  <c r="AL84" i="3"/>
  <c r="AM84" i="3"/>
  <c r="AN84" i="3"/>
  <c r="AO84" i="3"/>
  <c r="AI85" i="3"/>
  <c r="AJ85" i="3"/>
  <c r="AK85" i="3"/>
  <c r="AL85" i="3"/>
  <c r="AM85" i="3"/>
  <c r="AN85" i="3"/>
  <c r="AO85" i="3"/>
  <c r="AH86" i="3"/>
  <c r="AI86" i="3"/>
  <c r="AJ86" i="3"/>
  <c r="AK86" i="3"/>
  <c r="AL86" i="3"/>
  <c r="AM86" i="3"/>
  <c r="AN86" i="3"/>
  <c r="AO86" i="3"/>
  <c r="AH87" i="3"/>
  <c r="AI87" i="3"/>
  <c r="AJ87" i="3"/>
  <c r="AL87" i="3"/>
  <c r="AM87" i="3"/>
  <c r="AN87" i="3"/>
  <c r="AO87" i="3"/>
  <c r="AH88" i="3"/>
  <c r="AI88" i="3"/>
  <c r="AK88" i="3"/>
  <c r="AL88" i="3"/>
  <c r="AM88" i="3"/>
  <c r="AN88" i="3"/>
  <c r="AO88" i="3"/>
  <c r="AH89" i="3"/>
  <c r="AI89" i="3"/>
  <c r="AJ89" i="3"/>
  <c r="AK89" i="3"/>
  <c r="AL89" i="3"/>
  <c r="AM89" i="3"/>
  <c r="AN89" i="3"/>
  <c r="AO89" i="3"/>
  <c r="AH90" i="3"/>
  <c r="AI90" i="3"/>
  <c r="AJ90" i="3"/>
  <c r="AK90" i="3"/>
  <c r="AL90" i="3"/>
  <c r="AM90" i="3"/>
  <c r="AN90" i="3"/>
  <c r="AO90" i="3"/>
  <c r="AI91" i="3"/>
  <c r="AJ91" i="3"/>
  <c r="AK91" i="3"/>
  <c r="AL91" i="3"/>
  <c r="AM91" i="3"/>
  <c r="AN91" i="3"/>
  <c r="AO91" i="3"/>
  <c r="AH92" i="3"/>
  <c r="AI92" i="3"/>
  <c r="AJ92" i="3"/>
  <c r="AL92" i="3"/>
  <c r="AM92" i="3"/>
  <c r="AN92" i="3"/>
  <c r="AO92" i="3"/>
  <c r="AH93" i="3"/>
  <c r="AI93" i="3"/>
  <c r="AJ93" i="3"/>
  <c r="AL93" i="3"/>
  <c r="AM93" i="3"/>
  <c r="AN93" i="3"/>
  <c r="AO93" i="3"/>
  <c r="AH94" i="3"/>
  <c r="AI94" i="3"/>
  <c r="AJ94" i="3"/>
  <c r="AK94" i="3"/>
  <c r="AL94" i="3"/>
  <c r="AM94" i="3"/>
  <c r="AN94" i="3"/>
  <c r="AO94" i="3"/>
  <c r="AH95" i="3"/>
  <c r="AI95" i="3"/>
  <c r="AJ95" i="3"/>
  <c r="AK95" i="3"/>
  <c r="AL95" i="3"/>
  <c r="AM95" i="3"/>
  <c r="AN95" i="3"/>
  <c r="AO95" i="3"/>
  <c r="AH96" i="3"/>
  <c r="AI96" i="3"/>
  <c r="AJ96" i="3"/>
  <c r="AK96" i="3"/>
  <c r="AL96" i="3"/>
  <c r="AM96" i="3"/>
  <c r="AN96" i="3"/>
  <c r="AO96" i="3"/>
  <c r="AH97" i="3"/>
  <c r="AJ97" i="3"/>
  <c r="AK97" i="3"/>
  <c r="AL97" i="3"/>
  <c r="AM97" i="3"/>
  <c r="AN97" i="3"/>
  <c r="AO97" i="3"/>
  <c r="AH98" i="3"/>
  <c r="AJ98" i="3"/>
  <c r="AK98" i="3"/>
  <c r="AL98" i="3"/>
  <c r="AM98" i="3"/>
  <c r="AN98" i="3"/>
  <c r="AO98" i="3"/>
  <c r="AH99" i="3"/>
  <c r="AJ99" i="3"/>
  <c r="AK99" i="3"/>
  <c r="AL99" i="3"/>
  <c r="AM99" i="3"/>
  <c r="AN99" i="3"/>
  <c r="AO99" i="3"/>
  <c r="AH100" i="3"/>
  <c r="AK100" i="3"/>
  <c r="AL100" i="3"/>
  <c r="AM100" i="3"/>
  <c r="AN100" i="3"/>
  <c r="AO100" i="3"/>
  <c r="AJ101" i="3"/>
  <c r="AK101" i="3"/>
  <c r="AL101" i="3"/>
  <c r="AM101" i="3"/>
  <c r="AN101" i="3"/>
  <c r="AO101" i="3"/>
  <c r="AH102" i="3"/>
  <c r="AI102" i="3"/>
  <c r="AJ102" i="3"/>
  <c r="AK102" i="3"/>
  <c r="AL102" i="3"/>
  <c r="AM102" i="3"/>
  <c r="AN102" i="3"/>
  <c r="AO102" i="3"/>
  <c r="AH103" i="3"/>
  <c r="AJ103" i="3"/>
  <c r="AK103" i="3"/>
  <c r="AL103" i="3"/>
  <c r="AM103" i="3"/>
  <c r="AN103" i="3"/>
  <c r="AO103" i="3"/>
  <c r="AH104" i="3"/>
  <c r="AJ104" i="3"/>
  <c r="AK104" i="3"/>
  <c r="AL104" i="3"/>
  <c r="AM104" i="3"/>
  <c r="AN104" i="3"/>
  <c r="AO104" i="3"/>
  <c r="AH105" i="3"/>
  <c r="AI105" i="3"/>
  <c r="AJ105" i="3"/>
  <c r="AK105" i="3"/>
  <c r="AL105" i="3"/>
  <c r="AM105" i="3"/>
  <c r="AN105" i="3"/>
  <c r="AO105" i="3"/>
  <c r="AH106" i="3"/>
  <c r="AI106" i="3"/>
  <c r="AJ106" i="3"/>
  <c r="AK106" i="3"/>
  <c r="AL106" i="3"/>
  <c r="AM106" i="3"/>
  <c r="AN106" i="3"/>
  <c r="AO106" i="3"/>
  <c r="AH107" i="3"/>
  <c r="AJ107" i="3"/>
  <c r="AK107" i="3"/>
  <c r="AL107" i="3"/>
  <c r="AM107" i="3"/>
  <c r="AN107" i="3"/>
  <c r="AO107" i="3"/>
  <c r="AH108" i="3"/>
  <c r="AI108" i="3"/>
  <c r="AJ108" i="3"/>
  <c r="AK108" i="3"/>
  <c r="AL108" i="3"/>
  <c r="AM108" i="3"/>
  <c r="AN108" i="3"/>
  <c r="AO108" i="3"/>
  <c r="AH109" i="3"/>
  <c r="AI109" i="3"/>
  <c r="AJ109" i="3"/>
  <c r="AK109" i="3"/>
  <c r="AL109" i="3"/>
  <c r="AM109" i="3"/>
  <c r="AN109" i="3"/>
  <c r="AO109" i="3"/>
  <c r="AH110" i="3"/>
  <c r="AI110" i="3"/>
  <c r="AJ110" i="3"/>
  <c r="AM110" i="3"/>
  <c r="AN110" i="3"/>
  <c r="AO110" i="3"/>
  <c r="AH111" i="3"/>
  <c r="AI111" i="3"/>
  <c r="AJ111" i="3"/>
  <c r="AK111" i="3"/>
  <c r="AL111" i="3"/>
  <c r="AM111" i="3"/>
  <c r="AN111" i="3"/>
  <c r="AO111" i="3"/>
  <c r="AI112" i="3"/>
  <c r="AJ112" i="3"/>
  <c r="AK112" i="3"/>
  <c r="AL112" i="3"/>
  <c r="AM112" i="3"/>
  <c r="AN112" i="3"/>
  <c r="AO112" i="3"/>
  <c r="AI113" i="3"/>
  <c r="AJ113" i="3"/>
  <c r="AK113" i="3"/>
  <c r="AL113" i="3"/>
  <c r="AM113" i="3"/>
  <c r="AN113" i="3"/>
  <c r="AO113" i="3"/>
  <c r="AI114" i="3"/>
  <c r="AJ114" i="3"/>
  <c r="AK114" i="3"/>
  <c r="AL114" i="3"/>
  <c r="AM114" i="3"/>
  <c r="AN114" i="3"/>
  <c r="AO114" i="3"/>
  <c r="AI115" i="3"/>
  <c r="AJ115" i="3"/>
  <c r="AK115" i="3"/>
  <c r="AL115" i="3"/>
  <c r="AM115" i="3"/>
  <c r="AN115" i="3"/>
  <c r="AO115" i="3"/>
  <c r="AJ116" i="3"/>
  <c r="AK116" i="3"/>
  <c r="AL116" i="3"/>
  <c r="AM116" i="3"/>
  <c r="AN116" i="3"/>
  <c r="AO116" i="3"/>
  <c r="AH117" i="3"/>
  <c r="AI117" i="3"/>
  <c r="AJ117" i="3"/>
  <c r="AK117" i="3"/>
  <c r="AL117" i="3"/>
  <c r="AM117" i="3"/>
  <c r="AN117" i="3"/>
  <c r="AO117" i="3"/>
  <c r="AH118" i="3"/>
  <c r="AI118" i="3"/>
  <c r="AJ118" i="3"/>
  <c r="AK118" i="3"/>
  <c r="AM118" i="3"/>
  <c r="AN118" i="3"/>
  <c r="AO118" i="3"/>
  <c r="AH119" i="3"/>
  <c r="AI119" i="3"/>
  <c r="AJ119" i="3"/>
  <c r="AK119" i="3"/>
  <c r="AL119" i="3"/>
  <c r="AM119" i="3"/>
  <c r="AN119" i="3"/>
  <c r="AO119" i="3"/>
  <c r="AH120" i="3"/>
  <c r="AI120" i="3"/>
  <c r="AJ120" i="3"/>
  <c r="AK120" i="3"/>
  <c r="AL120" i="3"/>
  <c r="AM120" i="3"/>
  <c r="AN120" i="3"/>
  <c r="AO120" i="3"/>
  <c r="AI121" i="3"/>
  <c r="AJ121" i="3"/>
  <c r="AK121" i="3"/>
  <c r="AL121" i="3"/>
  <c r="AM121" i="3"/>
  <c r="AN121" i="3"/>
  <c r="AO121" i="3"/>
  <c r="AH122" i="3"/>
  <c r="AJ122" i="3"/>
  <c r="AK122" i="3"/>
  <c r="AL122" i="3"/>
  <c r="AM122" i="3"/>
  <c r="AN122" i="3"/>
  <c r="AO122" i="3"/>
  <c r="AI123" i="3"/>
  <c r="AJ123" i="3"/>
  <c r="AK123" i="3"/>
  <c r="AL123" i="3"/>
  <c r="AM123" i="3"/>
  <c r="AN123" i="3"/>
  <c r="AO123" i="3"/>
  <c r="AI124" i="3"/>
  <c r="AJ124" i="3"/>
  <c r="AK124" i="3"/>
  <c r="AL124" i="3"/>
  <c r="AM124" i="3"/>
  <c r="AN124" i="3"/>
  <c r="AO124" i="3"/>
  <c r="AH125" i="3"/>
  <c r="AI125" i="3"/>
  <c r="AJ125" i="3"/>
  <c r="AK125" i="3"/>
  <c r="AL125" i="3"/>
  <c r="AM125" i="3"/>
  <c r="AN125" i="3"/>
  <c r="AO125" i="3"/>
  <c r="AH126" i="3"/>
  <c r="AI126" i="3"/>
  <c r="AJ126" i="3"/>
  <c r="AK126" i="3"/>
  <c r="AL126" i="3"/>
  <c r="AM126" i="3"/>
  <c r="AN126" i="3"/>
  <c r="AO126" i="3"/>
  <c r="AH127" i="3"/>
  <c r="AJ127" i="3"/>
  <c r="AL127" i="3"/>
  <c r="AM127" i="3"/>
  <c r="AN127" i="3"/>
  <c r="AO127" i="3"/>
  <c r="AH128" i="3"/>
  <c r="AI128" i="3"/>
  <c r="AJ128" i="3"/>
  <c r="AK128" i="3"/>
  <c r="AL128" i="3"/>
  <c r="AM128" i="3"/>
  <c r="AN128" i="3"/>
  <c r="AO128" i="3"/>
  <c r="AH129" i="3"/>
  <c r="AI129" i="3"/>
  <c r="AJ129" i="3"/>
  <c r="AL129" i="3"/>
  <c r="AM129" i="3"/>
  <c r="AN129" i="3"/>
  <c r="AO129" i="3"/>
  <c r="AH130" i="3"/>
  <c r="AI130" i="3"/>
  <c r="AJ130" i="3"/>
  <c r="AK130" i="3"/>
  <c r="AL130" i="3"/>
  <c r="AM130" i="3"/>
  <c r="AN130" i="3"/>
  <c r="AO130" i="3"/>
  <c r="AH131" i="3"/>
  <c r="AI131" i="3"/>
  <c r="AJ131" i="3"/>
  <c r="AK131" i="3"/>
  <c r="AL131" i="3"/>
  <c r="AM131" i="3"/>
  <c r="AN131" i="3"/>
  <c r="AO131" i="3"/>
  <c r="AH132" i="3"/>
  <c r="AI132" i="3"/>
  <c r="AJ132" i="3"/>
  <c r="AK132" i="3"/>
  <c r="AL132" i="3"/>
  <c r="AM132" i="3"/>
  <c r="AN132" i="3"/>
  <c r="AO132" i="3"/>
  <c r="AH133" i="3"/>
  <c r="AI133" i="3"/>
  <c r="AJ133" i="3"/>
  <c r="AK133" i="3"/>
  <c r="AL133" i="3"/>
  <c r="AM133" i="3"/>
  <c r="AN133" i="3"/>
  <c r="AO133" i="3"/>
  <c r="AH134" i="3"/>
  <c r="AJ134" i="3"/>
  <c r="AK134" i="3"/>
  <c r="AL134" i="3"/>
  <c r="AM134" i="3"/>
  <c r="AN134" i="3"/>
  <c r="AO134" i="3"/>
  <c r="AI135" i="3"/>
  <c r="AJ135" i="3"/>
  <c r="AK135" i="3"/>
  <c r="AL135" i="3"/>
  <c r="AM135" i="3"/>
  <c r="AN135" i="3"/>
  <c r="AO135" i="3"/>
  <c r="AH136" i="3"/>
  <c r="AJ136" i="3"/>
  <c r="AK136" i="3"/>
  <c r="AL136" i="3"/>
  <c r="AM136" i="3"/>
  <c r="AN136" i="3"/>
  <c r="AO136" i="3"/>
  <c r="AH137" i="3"/>
  <c r="AI137" i="3"/>
  <c r="AJ137" i="3"/>
  <c r="AK137" i="3"/>
  <c r="AL137" i="3"/>
  <c r="AM137" i="3"/>
  <c r="AN137" i="3"/>
  <c r="AO137" i="3"/>
  <c r="AH138" i="3"/>
  <c r="AJ138" i="3"/>
  <c r="AK138" i="3"/>
  <c r="AL138" i="3"/>
  <c r="AM138" i="3"/>
  <c r="AN138" i="3"/>
  <c r="AO138" i="3"/>
  <c r="AH139" i="3"/>
  <c r="AI139" i="3"/>
  <c r="AJ139" i="3"/>
  <c r="AK139" i="3"/>
  <c r="AL139" i="3"/>
  <c r="AM139" i="3"/>
  <c r="AN139" i="3"/>
  <c r="AO139" i="3"/>
  <c r="AH140" i="3"/>
  <c r="AI140" i="3"/>
  <c r="AJ140" i="3"/>
  <c r="AK140" i="3"/>
  <c r="AL140" i="3"/>
  <c r="AM140" i="3"/>
  <c r="AN140" i="3"/>
  <c r="AO140" i="3"/>
  <c r="AH141" i="3"/>
  <c r="AI141" i="3"/>
  <c r="AK141" i="3"/>
  <c r="AL141" i="3"/>
  <c r="AM141" i="3"/>
  <c r="AN141" i="3"/>
  <c r="AO141" i="3"/>
  <c r="AH142" i="3"/>
  <c r="AI142" i="3"/>
  <c r="AJ142" i="3"/>
  <c r="AK142" i="3"/>
  <c r="AL142" i="3"/>
  <c r="AM142" i="3"/>
  <c r="AN142" i="3"/>
  <c r="AO142" i="3"/>
  <c r="AH143" i="3"/>
  <c r="AI143" i="3"/>
  <c r="AJ143" i="3"/>
  <c r="AK143" i="3"/>
  <c r="AL143" i="3"/>
  <c r="AM143" i="3"/>
  <c r="AN143" i="3"/>
  <c r="AO143" i="3"/>
  <c r="AH144" i="3"/>
  <c r="AI144" i="3"/>
  <c r="AJ144" i="3"/>
  <c r="AK144" i="3"/>
  <c r="AL144" i="3"/>
  <c r="AM144" i="3"/>
  <c r="AN144" i="3"/>
  <c r="AO144" i="3"/>
  <c r="AI145" i="3"/>
  <c r="AJ145" i="3"/>
  <c r="AK145" i="3"/>
  <c r="AL145" i="3"/>
  <c r="AM145" i="3"/>
  <c r="AN145" i="3"/>
  <c r="AO145" i="3"/>
  <c r="AI146" i="3"/>
  <c r="AK146" i="3"/>
  <c r="AL146" i="3"/>
  <c r="AM146" i="3"/>
  <c r="AN146" i="3"/>
  <c r="AO146" i="3"/>
  <c r="AH147" i="3"/>
  <c r="AI147" i="3"/>
  <c r="AJ147" i="3"/>
  <c r="AK147" i="3"/>
  <c r="AL147" i="3"/>
  <c r="AM147" i="3"/>
  <c r="AN147" i="3"/>
  <c r="AO147" i="3"/>
  <c r="AH148" i="3"/>
  <c r="AI148" i="3"/>
  <c r="AJ148" i="3"/>
  <c r="AK148" i="3"/>
  <c r="AL148" i="3"/>
  <c r="AM148" i="3"/>
  <c r="AN148" i="3"/>
  <c r="AO148" i="3"/>
  <c r="AH149" i="3"/>
  <c r="AI149" i="3"/>
  <c r="AJ149" i="3"/>
  <c r="AK149" i="3"/>
  <c r="AL149" i="3"/>
  <c r="AM149" i="3"/>
  <c r="AN149" i="3"/>
  <c r="AO149" i="3"/>
  <c r="AH150" i="3"/>
  <c r="AI150" i="3"/>
  <c r="AJ150" i="3"/>
  <c r="AK150" i="3"/>
  <c r="AL150" i="3"/>
  <c r="AM150" i="3"/>
  <c r="AN150" i="3"/>
  <c r="AO150" i="3"/>
  <c r="AH151" i="3"/>
  <c r="AJ151" i="3"/>
  <c r="AK151" i="3"/>
  <c r="AL151" i="3"/>
  <c r="AM151" i="3"/>
  <c r="AN151" i="3"/>
  <c r="AO151" i="3"/>
  <c r="AH152" i="3"/>
  <c r="AI152" i="3"/>
  <c r="AJ152" i="3"/>
  <c r="AK152" i="3"/>
  <c r="AL152" i="3"/>
  <c r="AM152" i="3"/>
  <c r="AN152" i="3"/>
  <c r="AO152" i="3"/>
  <c r="AH153" i="3"/>
  <c r="AI153" i="3"/>
  <c r="AJ153" i="3"/>
  <c r="AK153" i="3"/>
  <c r="AM153" i="3"/>
  <c r="AN153" i="3"/>
  <c r="AO153" i="3"/>
  <c r="AH154" i="3"/>
  <c r="AI154" i="3"/>
  <c r="AJ154" i="3"/>
  <c r="AL154" i="3"/>
  <c r="AM154" i="3"/>
  <c r="AN154" i="3"/>
  <c r="AO154" i="3"/>
  <c r="AH155" i="3"/>
  <c r="AI155" i="3"/>
  <c r="AJ155" i="3"/>
  <c r="AK155" i="3"/>
  <c r="AL155" i="3"/>
  <c r="AM155" i="3"/>
  <c r="AN155" i="3"/>
  <c r="AO155" i="3"/>
  <c r="AH156" i="3"/>
  <c r="AI156" i="3"/>
  <c r="AJ156" i="3"/>
  <c r="AK156" i="3"/>
  <c r="AL156" i="3"/>
  <c r="AM156" i="3"/>
  <c r="AN156" i="3"/>
  <c r="AO156" i="3"/>
  <c r="AH157" i="3"/>
  <c r="AI157" i="3"/>
  <c r="AJ157" i="3"/>
  <c r="AK157" i="3"/>
  <c r="AL157" i="3"/>
  <c r="AM157" i="3"/>
  <c r="AN157" i="3"/>
  <c r="AO157" i="3"/>
  <c r="AH158" i="3"/>
  <c r="AI158" i="3"/>
  <c r="AJ158" i="3"/>
  <c r="AL158" i="3"/>
  <c r="AM158" i="3"/>
  <c r="AN158" i="3"/>
  <c r="AO158" i="3"/>
  <c r="AH159" i="3"/>
  <c r="AI159" i="3"/>
  <c r="AJ159" i="3"/>
  <c r="AK159" i="3"/>
  <c r="AL159" i="3"/>
  <c r="AM159" i="3"/>
  <c r="AN159" i="3"/>
  <c r="AO159" i="3"/>
  <c r="AH160" i="3"/>
  <c r="AI160" i="3"/>
  <c r="AJ160" i="3"/>
  <c r="AK160" i="3"/>
  <c r="AL160" i="3"/>
  <c r="AM160" i="3"/>
  <c r="AN160" i="3"/>
  <c r="AO160" i="3"/>
  <c r="AH161" i="3"/>
  <c r="AI161" i="3"/>
  <c r="AJ161" i="3"/>
  <c r="AL161" i="3"/>
  <c r="AM161" i="3"/>
  <c r="AN161" i="3"/>
  <c r="AO161" i="3"/>
  <c r="AH162" i="3"/>
  <c r="AI162" i="3"/>
  <c r="AJ162" i="3"/>
  <c r="AK162" i="3"/>
  <c r="AL162" i="3"/>
  <c r="AM162" i="3"/>
  <c r="AN162" i="3"/>
  <c r="AO162" i="3"/>
  <c r="AH163" i="3"/>
  <c r="AI163" i="3"/>
  <c r="AJ163" i="3"/>
  <c r="AK163" i="3"/>
  <c r="AL163" i="3"/>
  <c r="AM163" i="3"/>
  <c r="AN163" i="3"/>
  <c r="AO163" i="3"/>
  <c r="AH164" i="3"/>
  <c r="AJ164" i="3"/>
  <c r="AK164" i="3"/>
  <c r="AL164" i="3"/>
  <c r="AM164" i="3"/>
  <c r="AN164" i="3"/>
  <c r="AO164" i="3"/>
  <c r="AH165" i="3"/>
  <c r="AI165" i="3"/>
  <c r="AJ165" i="3"/>
  <c r="AK165" i="3"/>
  <c r="AL165" i="3"/>
  <c r="AM165" i="3"/>
  <c r="AN165" i="3"/>
  <c r="AO165" i="3"/>
  <c r="AH166" i="3"/>
  <c r="AI166" i="3"/>
  <c r="AJ166" i="3"/>
  <c r="AK166" i="3"/>
  <c r="AL166" i="3"/>
  <c r="AM166" i="3"/>
  <c r="AN166" i="3"/>
  <c r="AO166" i="3"/>
  <c r="AH167" i="3"/>
  <c r="AI167" i="3"/>
  <c r="AJ167" i="3"/>
  <c r="AK167" i="3"/>
  <c r="AL167" i="3"/>
  <c r="AM167" i="3"/>
  <c r="AN167" i="3"/>
  <c r="AO167" i="3"/>
  <c r="AJ168" i="3"/>
  <c r="AK168" i="3"/>
  <c r="AL168" i="3"/>
  <c r="AM168" i="3"/>
  <c r="AN168" i="3"/>
  <c r="AO168" i="3"/>
  <c r="AI169" i="3"/>
  <c r="AJ169" i="3"/>
  <c r="AK169" i="3"/>
  <c r="AL169" i="3"/>
  <c r="AM169" i="3"/>
  <c r="AN169" i="3"/>
  <c r="AO169" i="3"/>
  <c r="AI170" i="3"/>
  <c r="AJ170" i="3"/>
  <c r="AK170" i="3"/>
  <c r="AM170" i="3"/>
  <c r="AN170" i="3"/>
  <c r="AO170" i="3"/>
  <c r="AH171" i="3"/>
  <c r="AJ171" i="3"/>
  <c r="AK171" i="3"/>
  <c r="AL171" i="3"/>
  <c r="AM171" i="3"/>
  <c r="AN171" i="3"/>
  <c r="AO171" i="3"/>
  <c r="AI172" i="3"/>
  <c r="AJ172" i="3"/>
  <c r="AK172" i="3"/>
  <c r="AL172" i="3"/>
  <c r="AM172" i="3"/>
  <c r="AN172" i="3"/>
  <c r="AO172" i="3"/>
  <c r="AH173" i="3"/>
  <c r="AI173" i="3"/>
  <c r="AJ173" i="3"/>
  <c r="AL173" i="3"/>
  <c r="AM173" i="3"/>
  <c r="AN173" i="3"/>
  <c r="AO173" i="3"/>
  <c r="AH174" i="3"/>
  <c r="AI174" i="3"/>
  <c r="AJ174" i="3"/>
  <c r="AK174" i="3"/>
  <c r="AL174" i="3"/>
  <c r="AM174" i="3"/>
  <c r="AN174" i="3"/>
  <c r="AO174" i="3"/>
  <c r="AH175" i="3"/>
  <c r="AI175" i="3"/>
  <c r="AJ175" i="3"/>
  <c r="AK175" i="3"/>
  <c r="AM175" i="3"/>
  <c r="AN175" i="3"/>
  <c r="AO175" i="3"/>
  <c r="AH176" i="3"/>
  <c r="AJ176" i="3"/>
  <c r="AK176" i="3"/>
  <c r="AL176" i="3"/>
  <c r="AM176" i="3"/>
  <c r="AN176" i="3"/>
  <c r="AO176" i="3"/>
  <c r="AH177" i="3"/>
  <c r="AI177" i="3"/>
  <c r="AJ177" i="3"/>
  <c r="AK177" i="3"/>
  <c r="AL177" i="3"/>
  <c r="AM177" i="3"/>
  <c r="AN177" i="3"/>
  <c r="AO177" i="3"/>
  <c r="AH178" i="3"/>
  <c r="AI178" i="3"/>
  <c r="AJ178" i="3"/>
  <c r="AK178" i="3"/>
  <c r="AL178" i="3"/>
  <c r="AM178" i="3"/>
  <c r="AN178" i="3"/>
  <c r="AO178" i="3"/>
  <c r="AH179" i="3"/>
  <c r="AI179" i="3"/>
  <c r="AJ179" i="3"/>
  <c r="AL179" i="3"/>
  <c r="AM179" i="3"/>
  <c r="AN179" i="3"/>
  <c r="AO179" i="3"/>
  <c r="AH180" i="3"/>
  <c r="AI180" i="3"/>
  <c r="AJ180" i="3"/>
  <c r="AK180" i="3"/>
  <c r="AL180" i="3"/>
  <c r="AM180" i="3"/>
  <c r="AN180" i="3"/>
  <c r="AO180" i="3"/>
  <c r="AH181" i="3"/>
  <c r="AJ181" i="3"/>
  <c r="AK181" i="3"/>
  <c r="AL181" i="3"/>
  <c r="AM181" i="3"/>
  <c r="AN181" i="3"/>
  <c r="AO181" i="3"/>
  <c r="AH182" i="3"/>
  <c r="AJ182" i="3"/>
  <c r="AK182" i="3"/>
  <c r="AL182" i="3"/>
  <c r="AM182" i="3"/>
  <c r="AN182" i="3"/>
  <c r="AO182" i="3"/>
  <c r="AH183" i="3"/>
  <c r="AI183" i="3"/>
  <c r="AK183" i="3"/>
  <c r="AL183" i="3"/>
  <c r="AM183" i="3"/>
  <c r="AN183" i="3"/>
  <c r="AO183" i="3"/>
  <c r="AH184" i="3"/>
  <c r="AI184" i="3"/>
  <c r="AJ184" i="3"/>
  <c r="AK184" i="3"/>
  <c r="AL184" i="3"/>
  <c r="AM184" i="3"/>
  <c r="AN184" i="3"/>
  <c r="AO184" i="3"/>
  <c r="AH185" i="3"/>
  <c r="AI185" i="3"/>
  <c r="AJ185" i="3"/>
  <c r="AL185" i="3"/>
  <c r="AM185" i="3"/>
  <c r="AN185" i="3"/>
  <c r="AO185" i="3"/>
  <c r="AH186" i="3"/>
  <c r="AJ186" i="3"/>
  <c r="AK186" i="3"/>
  <c r="AL186" i="3"/>
  <c r="AM186" i="3"/>
  <c r="AN186" i="3"/>
  <c r="AO186" i="3"/>
  <c r="AH187" i="3"/>
  <c r="AI187" i="3"/>
  <c r="AJ187" i="3"/>
  <c r="AK187" i="3"/>
  <c r="AL187" i="3"/>
  <c r="AM187" i="3"/>
  <c r="AN187" i="3"/>
  <c r="AO187" i="3"/>
  <c r="AH188" i="3"/>
  <c r="AJ188" i="3"/>
  <c r="AK188" i="3"/>
  <c r="AM188" i="3"/>
  <c r="AN188" i="3"/>
  <c r="AO188" i="3"/>
  <c r="AH189" i="3"/>
  <c r="AI189" i="3"/>
  <c r="AJ189" i="3"/>
  <c r="AK189" i="3"/>
  <c r="AL189" i="3"/>
  <c r="AM189" i="3"/>
  <c r="AN189" i="3"/>
  <c r="AO189" i="3"/>
  <c r="AH190" i="3"/>
  <c r="AI190" i="3"/>
  <c r="AJ190" i="3"/>
  <c r="AK190" i="3"/>
  <c r="AL190" i="3"/>
  <c r="AM190" i="3"/>
  <c r="AN190" i="3"/>
  <c r="AO190" i="3"/>
  <c r="AH191" i="3"/>
  <c r="AI191" i="3"/>
  <c r="AJ191" i="3"/>
  <c r="AK191" i="3"/>
  <c r="AL191" i="3"/>
  <c r="AM191" i="3"/>
  <c r="AN191" i="3"/>
  <c r="AO191" i="3"/>
  <c r="AH192" i="3"/>
  <c r="AI192" i="3"/>
  <c r="AJ192" i="3"/>
  <c r="AK192" i="3"/>
  <c r="AL192" i="3"/>
  <c r="AM192" i="3"/>
  <c r="AN192" i="3"/>
  <c r="AO192" i="3"/>
  <c r="AH193" i="3"/>
  <c r="AI193" i="3"/>
  <c r="AJ193" i="3"/>
  <c r="AK193" i="3"/>
  <c r="AL193" i="3"/>
  <c r="AM193" i="3"/>
  <c r="AN193" i="3"/>
  <c r="AO193" i="3"/>
  <c r="AH194" i="3"/>
  <c r="AI194" i="3"/>
  <c r="AK194" i="3"/>
  <c r="AM194" i="3"/>
  <c r="AN194" i="3"/>
  <c r="AO194" i="3"/>
  <c r="AH195" i="3"/>
  <c r="AJ195" i="3"/>
  <c r="AK195" i="3"/>
  <c r="AL195" i="3"/>
  <c r="AM195" i="3"/>
  <c r="AN195" i="3"/>
  <c r="AO195" i="3"/>
  <c r="AH196" i="3"/>
  <c r="AI196" i="3"/>
  <c r="AJ196" i="3"/>
  <c r="AK196" i="3"/>
  <c r="AL196" i="3"/>
  <c r="AM196" i="3"/>
  <c r="AN196" i="3"/>
  <c r="AO196" i="3"/>
  <c r="AI197" i="3"/>
  <c r="AJ197" i="3"/>
  <c r="AK197" i="3"/>
  <c r="AL197" i="3"/>
  <c r="AM197" i="3"/>
  <c r="AN197" i="3"/>
  <c r="AO197" i="3"/>
  <c r="AH198" i="3"/>
  <c r="AI198" i="3"/>
  <c r="AJ198" i="3"/>
  <c r="AK198" i="3"/>
  <c r="AL198" i="3"/>
  <c r="AM198" i="3"/>
  <c r="AN198" i="3"/>
  <c r="AO198" i="3"/>
  <c r="AH199" i="3"/>
  <c r="AI199" i="3"/>
  <c r="AJ199" i="3"/>
  <c r="AK199" i="3"/>
  <c r="AL199" i="3"/>
  <c r="AM199" i="3"/>
  <c r="AN199" i="3"/>
  <c r="AO199" i="3"/>
  <c r="AH200" i="3"/>
  <c r="AJ200" i="3"/>
  <c r="AL200" i="3"/>
  <c r="AM200" i="3"/>
  <c r="AN200" i="3"/>
  <c r="AO200" i="3"/>
  <c r="AH201" i="3"/>
  <c r="AI201" i="3"/>
  <c r="AJ201" i="3"/>
  <c r="AK201" i="3"/>
  <c r="AL201" i="3"/>
  <c r="AM201" i="3"/>
  <c r="AN201" i="3"/>
  <c r="AO201" i="3"/>
  <c r="AH202" i="3"/>
  <c r="AI202" i="3"/>
  <c r="AJ202" i="3"/>
  <c r="AK202" i="3"/>
  <c r="AL202" i="3"/>
  <c r="AM202" i="3"/>
  <c r="AN202" i="3"/>
  <c r="AO202" i="3"/>
  <c r="AH203" i="3"/>
  <c r="AI203" i="3"/>
  <c r="AJ203" i="3"/>
  <c r="AK203" i="3"/>
  <c r="AL203" i="3"/>
  <c r="AM203" i="3"/>
  <c r="AN203" i="3"/>
  <c r="AO203" i="3"/>
  <c r="AH204" i="3"/>
  <c r="AI204" i="3"/>
  <c r="AJ204" i="3"/>
  <c r="AK204" i="3"/>
  <c r="AL204" i="3"/>
  <c r="AM204" i="3"/>
  <c r="AN204" i="3"/>
  <c r="AO204" i="3"/>
  <c r="AH205" i="3"/>
  <c r="AI205" i="3"/>
  <c r="AJ205" i="3"/>
  <c r="AL205" i="3"/>
  <c r="AM205" i="3"/>
  <c r="AN205" i="3"/>
  <c r="AO205" i="3"/>
  <c r="AH206" i="3"/>
  <c r="AI206" i="3"/>
  <c r="AJ206" i="3"/>
  <c r="AK206" i="3"/>
  <c r="AM206" i="3"/>
  <c r="AN206" i="3"/>
  <c r="AO206" i="3"/>
  <c r="AH207" i="3"/>
  <c r="AI207" i="3"/>
  <c r="AJ207" i="3"/>
  <c r="AK207" i="3"/>
  <c r="AL207" i="3"/>
  <c r="AM207" i="3"/>
  <c r="AN207" i="3"/>
  <c r="AO207" i="3"/>
  <c r="AH208" i="3"/>
  <c r="AI208" i="3"/>
  <c r="AJ208" i="3"/>
  <c r="AK208" i="3"/>
  <c r="AL208" i="3"/>
  <c r="AM208" i="3"/>
  <c r="AN208" i="3"/>
  <c r="AO208" i="3"/>
  <c r="AH209" i="3"/>
  <c r="AI209" i="3"/>
  <c r="AJ209" i="3"/>
  <c r="AK209" i="3"/>
  <c r="AL209" i="3"/>
  <c r="AM209" i="3"/>
  <c r="AN209" i="3"/>
  <c r="AO209" i="3"/>
  <c r="AH210" i="3"/>
  <c r="AI210" i="3"/>
  <c r="AJ210" i="3"/>
  <c r="AK210" i="3"/>
  <c r="AL210" i="3"/>
  <c r="AM210" i="3"/>
  <c r="AN210" i="3"/>
  <c r="AO210" i="3"/>
  <c r="AJ211" i="3"/>
  <c r="AK211" i="3"/>
  <c r="AL211" i="3"/>
  <c r="AM211" i="3"/>
  <c r="AN211" i="3"/>
  <c r="AO211" i="3"/>
  <c r="AJ212" i="3"/>
  <c r="AK212" i="3"/>
  <c r="AL212" i="3"/>
  <c r="AM212" i="3"/>
  <c r="AN212" i="3"/>
  <c r="AO212" i="3"/>
  <c r="AI213" i="3"/>
  <c r="AJ213" i="3"/>
  <c r="AK213" i="3"/>
  <c r="AL213" i="3"/>
  <c r="AM213" i="3"/>
  <c r="AN213" i="3"/>
  <c r="AO213" i="3"/>
  <c r="AJ214" i="3"/>
  <c r="AK214" i="3"/>
  <c r="AL214" i="3"/>
  <c r="AM214" i="3"/>
  <c r="AN214" i="3"/>
  <c r="AO214" i="3"/>
  <c r="AI215" i="3"/>
  <c r="AJ215" i="3"/>
  <c r="AK215" i="3"/>
  <c r="AL215" i="3"/>
  <c r="AM215" i="3"/>
  <c r="AN215" i="3"/>
  <c r="AO215" i="3"/>
  <c r="AH216" i="3"/>
  <c r="AI216" i="3"/>
  <c r="AJ216" i="3"/>
  <c r="AK216" i="3"/>
  <c r="AL216" i="3"/>
  <c r="AM216" i="3"/>
  <c r="AN216" i="3"/>
  <c r="AO216" i="3"/>
  <c r="AH217" i="3"/>
  <c r="AJ217" i="3"/>
  <c r="AK217" i="3"/>
  <c r="AL217" i="3"/>
  <c r="AM217" i="3"/>
  <c r="AN217" i="3"/>
  <c r="AO217" i="3"/>
  <c r="AH218" i="3"/>
  <c r="AI218" i="3"/>
  <c r="AJ218" i="3"/>
  <c r="AK218" i="3"/>
  <c r="AL218" i="3"/>
  <c r="AM218" i="3"/>
  <c r="AN218" i="3"/>
  <c r="AO218" i="3"/>
  <c r="AH219" i="3"/>
  <c r="AJ219" i="3"/>
  <c r="AK219" i="3"/>
  <c r="AL219" i="3"/>
  <c r="AM219" i="3"/>
  <c r="AN219" i="3"/>
  <c r="AO219" i="3"/>
  <c r="AJ220" i="3"/>
  <c r="AK220" i="3"/>
  <c r="AL220" i="3"/>
  <c r="AM220" i="3"/>
  <c r="AN220" i="3"/>
  <c r="AO220" i="3"/>
  <c r="AI221" i="3"/>
  <c r="AJ221" i="3"/>
  <c r="AK221" i="3"/>
  <c r="AL221" i="3"/>
  <c r="AM221" i="3"/>
  <c r="AN221" i="3"/>
  <c r="AO221" i="3"/>
  <c r="AJ222" i="3"/>
  <c r="AK222" i="3"/>
  <c r="AL222" i="3"/>
  <c r="AM222" i="3"/>
  <c r="AN222" i="3"/>
  <c r="AO222" i="3"/>
  <c r="AI223" i="3"/>
  <c r="AJ223" i="3"/>
  <c r="AK223" i="3"/>
  <c r="AL223" i="3"/>
  <c r="AM223" i="3"/>
  <c r="AN223" i="3"/>
  <c r="AO223" i="3"/>
  <c r="AH224" i="3"/>
  <c r="AJ224" i="3"/>
  <c r="AK224" i="3"/>
  <c r="AL224" i="3"/>
  <c r="AM224" i="3"/>
  <c r="AN224" i="3"/>
  <c r="AO224" i="3"/>
  <c r="AI225" i="3"/>
  <c r="AJ225" i="3"/>
  <c r="AK225" i="3"/>
  <c r="AL225" i="3"/>
  <c r="AM225" i="3"/>
  <c r="AN225" i="3"/>
  <c r="AO225" i="3"/>
  <c r="AH226" i="3"/>
  <c r="AJ226" i="3"/>
  <c r="AK226" i="3"/>
  <c r="AL226" i="3"/>
  <c r="AM226" i="3"/>
  <c r="AN226" i="3"/>
  <c r="AO226" i="3"/>
  <c r="AH227" i="3"/>
  <c r="AI227" i="3"/>
  <c r="AJ227" i="3"/>
  <c r="AK227" i="3"/>
  <c r="AL227" i="3"/>
  <c r="AM227" i="3"/>
  <c r="AN227" i="3"/>
  <c r="AO227" i="3"/>
  <c r="AH228" i="3"/>
  <c r="AI228" i="3"/>
  <c r="AJ228" i="3"/>
  <c r="AK228" i="3"/>
  <c r="AL228" i="3"/>
  <c r="AM228" i="3"/>
  <c r="AN228" i="3"/>
  <c r="AO228" i="3"/>
  <c r="AH229" i="3"/>
  <c r="AI229" i="3"/>
  <c r="AJ229" i="3"/>
  <c r="AK229" i="3"/>
  <c r="AL229" i="3"/>
  <c r="AM229" i="3"/>
  <c r="AN229" i="3"/>
  <c r="AO229" i="3"/>
  <c r="AH230" i="3"/>
  <c r="AI230" i="3"/>
  <c r="AJ230" i="3"/>
  <c r="AL230" i="3"/>
  <c r="AM230" i="3"/>
  <c r="AN230" i="3"/>
  <c r="AO230" i="3"/>
  <c r="AH231" i="3"/>
  <c r="AI231" i="3"/>
  <c r="AJ231" i="3"/>
  <c r="AL231" i="3"/>
  <c r="AM231" i="3"/>
  <c r="AN231" i="3"/>
  <c r="AO231" i="3"/>
  <c r="AH232" i="3"/>
  <c r="AJ232" i="3"/>
  <c r="AK232" i="3"/>
  <c r="AM232" i="3"/>
  <c r="AN232" i="3"/>
  <c r="AO232" i="3"/>
  <c r="AH233" i="3"/>
  <c r="AI233" i="3"/>
  <c r="AJ233" i="3"/>
  <c r="AK233" i="3"/>
  <c r="AM233" i="3"/>
  <c r="AN233" i="3"/>
  <c r="AO233" i="3"/>
  <c r="AH234" i="3"/>
  <c r="AI234" i="3"/>
  <c r="AJ234" i="3"/>
  <c r="AK234" i="3"/>
  <c r="AL234" i="3"/>
  <c r="AM234" i="3"/>
  <c r="AN234" i="3"/>
  <c r="AO234" i="3"/>
  <c r="AH235" i="3"/>
  <c r="AJ235" i="3"/>
  <c r="AK235" i="3"/>
  <c r="AL235" i="3"/>
  <c r="AM235" i="3"/>
  <c r="AN235" i="3"/>
  <c r="AO235" i="3"/>
  <c r="AH236" i="3"/>
  <c r="AI236" i="3"/>
  <c r="AJ236" i="3"/>
  <c r="AK236" i="3"/>
  <c r="AL236" i="3"/>
  <c r="AM236" i="3"/>
  <c r="AN236" i="3"/>
  <c r="AO236" i="3"/>
  <c r="AI237" i="3"/>
  <c r="AJ237" i="3"/>
  <c r="AK237" i="3"/>
  <c r="AL237" i="3"/>
  <c r="AM237" i="3"/>
  <c r="AN237" i="3"/>
  <c r="AO237" i="3"/>
  <c r="AH238" i="3"/>
  <c r="AI238" i="3"/>
  <c r="AJ238" i="3"/>
  <c r="AK238" i="3"/>
  <c r="AL238" i="3"/>
  <c r="AM238" i="3"/>
  <c r="AN238" i="3"/>
  <c r="AO238" i="3"/>
  <c r="AH239" i="3"/>
  <c r="AJ239" i="3"/>
  <c r="AL239" i="3"/>
  <c r="AM239" i="3"/>
  <c r="AN239" i="3"/>
  <c r="AO239" i="3"/>
  <c r="AH240" i="3"/>
  <c r="AI240" i="3"/>
  <c r="AK240" i="3"/>
  <c r="AL240" i="3"/>
  <c r="AM240" i="3"/>
  <c r="AN240" i="3"/>
  <c r="AO240" i="3"/>
  <c r="AH241" i="3"/>
  <c r="AI241" i="3"/>
  <c r="AJ241" i="3"/>
  <c r="AK241" i="3"/>
  <c r="AL241" i="3"/>
  <c r="AM241" i="3"/>
  <c r="AN241" i="3"/>
  <c r="AO241" i="3"/>
  <c r="AH242" i="3"/>
  <c r="AI242" i="3"/>
  <c r="AJ242" i="3"/>
  <c r="AK242" i="3"/>
  <c r="AL242" i="3"/>
  <c r="AM242" i="3"/>
  <c r="AN242" i="3"/>
  <c r="AO242" i="3"/>
  <c r="AH243" i="3"/>
  <c r="AI243" i="3"/>
  <c r="AJ243" i="3"/>
  <c r="AK243" i="3"/>
  <c r="AL243" i="3"/>
  <c r="AM243" i="3"/>
  <c r="AN243" i="3"/>
  <c r="AO243" i="3"/>
  <c r="AH244" i="3"/>
  <c r="AI244" i="3"/>
  <c r="AJ244" i="3"/>
  <c r="AK244" i="3"/>
  <c r="AL244" i="3"/>
  <c r="AM244" i="3"/>
  <c r="AN244" i="3"/>
  <c r="AO244" i="3"/>
  <c r="AH245" i="3"/>
  <c r="AI245" i="3"/>
  <c r="AJ245" i="3"/>
  <c r="AK245" i="3"/>
  <c r="AL245" i="3"/>
  <c r="AM245" i="3"/>
  <c r="AN245" i="3"/>
  <c r="AO245" i="3"/>
  <c r="AH246" i="3"/>
  <c r="AI246" i="3"/>
  <c r="AJ246" i="3"/>
  <c r="AK246" i="3"/>
  <c r="AL246" i="3"/>
  <c r="AM246" i="3"/>
  <c r="AN246" i="3"/>
  <c r="AO246" i="3"/>
  <c r="AI247" i="3"/>
  <c r="AJ247" i="3"/>
  <c r="AK247" i="3"/>
  <c r="AL247" i="3"/>
  <c r="AM247" i="3"/>
  <c r="AN247" i="3"/>
  <c r="AO247" i="3"/>
  <c r="AH248" i="3"/>
  <c r="AI248" i="3"/>
  <c r="AK248" i="3"/>
  <c r="AL248" i="3"/>
  <c r="AM248" i="3"/>
  <c r="AN248" i="3"/>
  <c r="AO248" i="3"/>
  <c r="AJ249" i="3"/>
  <c r="AK249" i="3"/>
  <c r="AL249" i="3"/>
  <c r="AM249" i="3"/>
  <c r="AN249" i="3"/>
  <c r="AO249" i="3"/>
  <c r="AH250" i="3"/>
  <c r="AI250" i="3"/>
  <c r="AJ250" i="3"/>
  <c r="AK250" i="3"/>
  <c r="AL250" i="3"/>
  <c r="AM250" i="3"/>
  <c r="AN250" i="3"/>
  <c r="AO250" i="3"/>
  <c r="AI251" i="3"/>
  <c r="AJ251" i="3"/>
  <c r="AK251" i="3"/>
  <c r="AL251" i="3"/>
  <c r="AM251" i="3"/>
  <c r="AN251" i="3"/>
  <c r="AO251" i="3"/>
  <c r="AH252" i="3"/>
  <c r="AI252" i="3"/>
  <c r="AJ252" i="3"/>
  <c r="AK252" i="3"/>
  <c r="AL252" i="3"/>
  <c r="AM252" i="3"/>
  <c r="AN252" i="3"/>
  <c r="AO252" i="3"/>
  <c r="AH253" i="3"/>
  <c r="AI253" i="3"/>
  <c r="AJ253" i="3"/>
  <c r="AK253" i="3"/>
  <c r="AL253" i="3"/>
  <c r="AM253" i="3"/>
  <c r="AN253" i="3"/>
  <c r="AO253" i="3"/>
  <c r="AH254" i="3"/>
  <c r="AI254" i="3"/>
  <c r="AJ254" i="3"/>
  <c r="AK254" i="3"/>
  <c r="AL254" i="3"/>
  <c r="AM254" i="3"/>
  <c r="AN254" i="3"/>
  <c r="AO254" i="3"/>
  <c r="AH255" i="3"/>
  <c r="AI255" i="3"/>
  <c r="AJ255" i="3"/>
  <c r="AK255" i="3"/>
  <c r="AL255" i="3"/>
  <c r="AM255" i="3"/>
  <c r="AN255" i="3"/>
  <c r="AO255" i="3"/>
  <c r="AK256" i="3"/>
  <c r="AL256" i="3"/>
  <c r="AM256" i="3"/>
  <c r="AN256" i="3"/>
  <c r="AO256" i="3"/>
  <c r="AI257" i="3"/>
  <c r="AJ257" i="3"/>
  <c r="AK257" i="3"/>
  <c r="AL257" i="3"/>
  <c r="AM257" i="3"/>
  <c r="AN257" i="3"/>
  <c r="AO257" i="3"/>
  <c r="AJ258" i="3"/>
  <c r="AK258" i="3"/>
  <c r="AL258" i="3"/>
  <c r="AM258" i="3"/>
  <c r="AN258" i="3"/>
  <c r="AO258" i="3"/>
  <c r="AH259" i="3"/>
  <c r="AI259" i="3"/>
  <c r="AJ259" i="3"/>
  <c r="AK259" i="3"/>
  <c r="AL259" i="3"/>
  <c r="AM259" i="3"/>
  <c r="AN259" i="3"/>
  <c r="AO259" i="3"/>
  <c r="AI260" i="3"/>
  <c r="AK260" i="3"/>
  <c r="AL260" i="3"/>
  <c r="AM260" i="3"/>
  <c r="AN260" i="3"/>
  <c r="AO260" i="3"/>
  <c r="AI261" i="3"/>
  <c r="AJ261" i="3"/>
  <c r="AK261" i="3"/>
  <c r="AL261" i="3"/>
  <c r="AM261" i="3"/>
  <c r="AN261" i="3"/>
  <c r="AO261" i="3"/>
  <c r="AI262" i="3"/>
  <c r="AJ262" i="3"/>
  <c r="AK262" i="3"/>
  <c r="AL262" i="3"/>
  <c r="AM262" i="3"/>
  <c r="AN262" i="3"/>
  <c r="AO262" i="3"/>
  <c r="AI263" i="3"/>
  <c r="AK263" i="3"/>
  <c r="AL263" i="3"/>
  <c r="AM263" i="3"/>
  <c r="AN263" i="3"/>
  <c r="AO263" i="3"/>
  <c r="AI264" i="3"/>
  <c r="AJ264" i="3"/>
  <c r="AK264" i="3"/>
  <c r="AL264" i="3"/>
  <c r="AM264" i="3"/>
  <c r="AN264" i="3"/>
  <c r="AO264" i="3"/>
  <c r="AI265" i="3"/>
  <c r="AK265" i="3"/>
  <c r="AL265" i="3"/>
  <c r="AM265" i="3"/>
  <c r="AN265" i="3"/>
  <c r="AO265" i="3"/>
  <c r="AH266" i="3"/>
  <c r="AI266" i="3"/>
  <c r="AJ266" i="3"/>
  <c r="AK266" i="3"/>
  <c r="AL266" i="3"/>
  <c r="AM266" i="3"/>
  <c r="AN266" i="3"/>
  <c r="AO266" i="3"/>
  <c r="AI267" i="3"/>
  <c r="AK267" i="3"/>
  <c r="AL267" i="3"/>
  <c r="AM267" i="3"/>
  <c r="AN267" i="3"/>
  <c r="AO267" i="3"/>
  <c r="AI268" i="3"/>
  <c r="AK268" i="3"/>
  <c r="AL268" i="3"/>
  <c r="AM268" i="3"/>
  <c r="AN268" i="3"/>
  <c r="AO268" i="3"/>
  <c r="AJ269" i="3"/>
  <c r="AK269" i="3"/>
  <c r="AL269" i="3"/>
  <c r="AM269" i="3"/>
  <c r="AN269" i="3"/>
  <c r="AO269" i="3"/>
  <c r="AI270" i="3"/>
  <c r="AK270" i="3"/>
  <c r="AL270" i="3"/>
  <c r="AM270" i="3"/>
  <c r="AN270" i="3"/>
  <c r="AO270" i="3"/>
  <c r="AI271" i="3"/>
  <c r="AJ271" i="3"/>
  <c r="AK271" i="3"/>
  <c r="AL271" i="3"/>
  <c r="AM271" i="3"/>
  <c r="AN271" i="3"/>
  <c r="AO271" i="3"/>
  <c r="AI272" i="3"/>
  <c r="AJ272" i="3"/>
  <c r="AK272" i="3"/>
  <c r="AL272" i="3"/>
  <c r="AM272" i="3"/>
  <c r="AN272" i="3"/>
  <c r="AO272" i="3"/>
  <c r="AH273" i="3"/>
  <c r="AI273" i="3"/>
  <c r="AJ273" i="3"/>
  <c r="AK273" i="3"/>
  <c r="AL273" i="3"/>
  <c r="AM273" i="3"/>
  <c r="AN273" i="3"/>
  <c r="AO273" i="3"/>
  <c r="AI274" i="3"/>
  <c r="AJ274" i="3"/>
  <c r="AK274" i="3"/>
  <c r="AL274" i="3"/>
  <c r="AM274" i="3"/>
  <c r="AN274" i="3"/>
  <c r="AO274" i="3"/>
  <c r="AH275" i="3"/>
  <c r="AI275" i="3"/>
  <c r="AJ275" i="3"/>
  <c r="AK275" i="3"/>
  <c r="AM275" i="3"/>
  <c r="AN275" i="3"/>
  <c r="AO275" i="3"/>
  <c r="AH276" i="3"/>
  <c r="AI276" i="3"/>
  <c r="AJ276" i="3"/>
  <c r="AK276" i="3"/>
  <c r="AL276" i="3"/>
  <c r="AM276" i="3"/>
  <c r="AN276" i="3"/>
  <c r="AO276" i="3"/>
  <c r="AI277" i="3"/>
  <c r="AJ277" i="3"/>
  <c r="AK277" i="3"/>
  <c r="AL277" i="3"/>
  <c r="AM277" i="3"/>
  <c r="AN277" i="3"/>
  <c r="AO277" i="3"/>
  <c r="AH278" i="3"/>
  <c r="AI278" i="3"/>
  <c r="AK278" i="3"/>
  <c r="AL278" i="3"/>
  <c r="AM278" i="3"/>
  <c r="AN278" i="3"/>
  <c r="AO278" i="3"/>
  <c r="AH279" i="3"/>
  <c r="AI279" i="3"/>
  <c r="AJ279" i="3"/>
  <c r="AK279" i="3"/>
  <c r="AL279" i="3"/>
  <c r="AM279" i="3"/>
  <c r="AN279" i="3"/>
  <c r="AO279" i="3"/>
  <c r="AH280" i="3"/>
  <c r="AI280" i="3"/>
  <c r="AJ280" i="3"/>
  <c r="AK280" i="3"/>
  <c r="AL280" i="3"/>
  <c r="AM280" i="3"/>
  <c r="AN280" i="3"/>
  <c r="AO280" i="3"/>
  <c r="AH281" i="3"/>
  <c r="AJ281" i="3"/>
  <c r="AK281" i="3"/>
  <c r="AL281" i="3"/>
  <c r="AM281" i="3"/>
  <c r="AN281" i="3"/>
  <c r="AO281" i="3"/>
  <c r="AH282" i="3"/>
  <c r="AI282" i="3"/>
  <c r="AJ282" i="3"/>
  <c r="AK282" i="3"/>
  <c r="AL282" i="3"/>
  <c r="AM282" i="3"/>
  <c r="AN282" i="3"/>
  <c r="AO282" i="3"/>
  <c r="AH283" i="3"/>
  <c r="AI283" i="3"/>
  <c r="AJ283" i="3"/>
  <c r="AK283" i="3"/>
  <c r="AL283" i="3"/>
  <c r="AM283" i="3"/>
  <c r="AN283" i="3"/>
  <c r="AO283" i="3"/>
  <c r="AH284" i="3"/>
  <c r="AI284" i="3"/>
  <c r="AJ284" i="3"/>
  <c r="AK284" i="3"/>
  <c r="AL284" i="3"/>
  <c r="AM284" i="3"/>
  <c r="AN284" i="3"/>
  <c r="AO284" i="3"/>
  <c r="AH285" i="3"/>
  <c r="AI285" i="3"/>
  <c r="AJ285" i="3"/>
  <c r="AK285" i="3"/>
  <c r="AL285" i="3"/>
  <c r="AM285" i="3"/>
  <c r="AN285" i="3"/>
  <c r="AO285" i="3"/>
  <c r="AH286" i="3"/>
  <c r="AI286" i="3"/>
  <c r="AJ286" i="3"/>
  <c r="AK286" i="3"/>
  <c r="AL286" i="3"/>
  <c r="AM286" i="3"/>
  <c r="AN286" i="3"/>
  <c r="AO286" i="3"/>
  <c r="AH287" i="3"/>
  <c r="AI287" i="3"/>
  <c r="AJ287" i="3"/>
  <c r="AK287" i="3"/>
  <c r="AL287" i="3"/>
  <c r="AM287" i="3"/>
  <c r="AN287" i="3"/>
  <c r="AO287" i="3"/>
  <c r="AH288" i="3"/>
  <c r="AI288" i="3"/>
  <c r="AJ288" i="3"/>
  <c r="AL288" i="3"/>
  <c r="AM288" i="3"/>
  <c r="AN288" i="3"/>
  <c r="AO288" i="3"/>
  <c r="AH289" i="3"/>
  <c r="AI289" i="3"/>
  <c r="AJ289" i="3"/>
  <c r="AK289" i="3"/>
  <c r="AL289" i="3"/>
  <c r="AM289" i="3"/>
  <c r="AN289" i="3"/>
  <c r="AO289" i="3"/>
  <c r="AH290" i="3"/>
  <c r="AI290" i="3"/>
  <c r="AJ290" i="3"/>
  <c r="AK290" i="3"/>
  <c r="AL290" i="3"/>
  <c r="AM290" i="3"/>
  <c r="AN290" i="3"/>
  <c r="AO290" i="3"/>
  <c r="AI291" i="3"/>
  <c r="AJ291" i="3"/>
  <c r="AK291" i="3"/>
  <c r="AL291" i="3"/>
  <c r="AM291" i="3"/>
  <c r="AN291" i="3"/>
  <c r="AO291" i="3"/>
  <c r="AH292" i="3"/>
  <c r="AI292" i="3"/>
  <c r="AJ292" i="3"/>
  <c r="AK292" i="3"/>
  <c r="AL292" i="3"/>
  <c r="AM292" i="3"/>
  <c r="AN292" i="3"/>
  <c r="AO292" i="3"/>
  <c r="AH293" i="3"/>
  <c r="AI293" i="3"/>
  <c r="AJ293" i="3"/>
  <c r="AK293" i="3"/>
  <c r="AL293" i="3"/>
  <c r="AM293" i="3"/>
  <c r="AN293" i="3"/>
  <c r="AO293" i="3"/>
  <c r="AH294" i="3"/>
  <c r="AI294" i="3"/>
  <c r="AJ294" i="3"/>
  <c r="AK294" i="3"/>
  <c r="AL294" i="3"/>
  <c r="AM294" i="3"/>
  <c r="AN294" i="3"/>
  <c r="AO294" i="3"/>
  <c r="AH295" i="3"/>
  <c r="AI295" i="3"/>
  <c r="AJ295" i="3"/>
  <c r="AK295" i="3"/>
  <c r="AL295" i="3"/>
  <c r="AM295" i="3"/>
  <c r="AN295" i="3"/>
  <c r="AO295" i="3"/>
  <c r="AH296" i="3"/>
  <c r="AI296" i="3"/>
  <c r="AJ296" i="3"/>
  <c r="AK296" i="3"/>
  <c r="AL296" i="3"/>
  <c r="AM296" i="3"/>
  <c r="AN296" i="3"/>
  <c r="AO296" i="3"/>
  <c r="AH297" i="3"/>
  <c r="AI297" i="3"/>
  <c r="AJ297" i="3"/>
  <c r="AK297" i="3"/>
  <c r="AL297" i="3"/>
  <c r="AM297" i="3"/>
  <c r="AN297" i="3"/>
  <c r="AO297" i="3"/>
  <c r="AI298" i="3"/>
  <c r="AJ298" i="3"/>
  <c r="AK298" i="3"/>
  <c r="AL298" i="3"/>
  <c r="AM298" i="3"/>
  <c r="AN298" i="3"/>
  <c r="AO298" i="3"/>
  <c r="AI299" i="3"/>
  <c r="AJ299" i="3"/>
  <c r="AK299" i="3"/>
  <c r="AL299" i="3"/>
  <c r="AM299" i="3"/>
  <c r="AN299" i="3"/>
  <c r="AO299" i="3"/>
  <c r="AH300" i="3"/>
  <c r="AI300" i="3"/>
  <c r="AJ300" i="3"/>
  <c r="AK300" i="3"/>
  <c r="AL300" i="3"/>
  <c r="AM300" i="3"/>
  <c r="AN300" i="3"/>
  <c r="AO300" i="3"/>
  <c r="AH301" i="3"/>
  <c r="AI301" i="3"/>
  <c r="AJ301" i="3"/>
  <c r="AK301" i="3"/>
  <c r="AL301" i="3"/>
  <c r="AM301" i="3"/>
  <c r="AN301" i="3"/>
  <c r="AO301" i="3"/>
  <c r="AH302" i="3"/>
  <c r="AI302" i="3"/>
  <c r="AJ302" i="3"/>
  <c r="AK302" i="3"/>
  <c r="AL302" i="3"/>
  <c r="AM302" i="3"/>
  <c r="AN302" i="3"/>
  <c r="AO302" i="3"/>
  <c r="AH303" i="3"/>
  <c r="AI303" i="3"/>
  <c r="AJ303" i="3"/>
  <c r="AK303" i="3"/>
  <c r="AL303" i="3"/>
  <c r="AM303" i="3"/>
  <c r="AN303" i="3"/>
  <c r="AO303" i="3"/>
  <c r="AH304" i="3"/>
  <c r="AI304" i="3"/>
  <c r="AJ304" i="3"/>
  <c r="AK304" i="3"/>
  <c r="AL304" i="3"/>
  <c r="AM304" i="3"/>
  <c r="AN304" i="3"/>
  <c r="AO304" i="3"/>
  <c r="AJ305" i="3"/>
  <c r="AK305" i="3"/>
  <c r="AL305" i="3"/>
  <c r="AM305" i="3"/>
  <c r="AN305" i="3"/>
  <c r="AO305" i="3"/>
  <c r="AH306" i="3"/>
  <c r="AI306" i="3"/>
  <c r="AJ306" i="3"/>
  <c r="AK306" i="3"/>
  <c r="AL306" i="3"/>
  <c r="AM306" i="3"/>
  <c r="AN306" i="3"/>
  <c r="AO306" i="3"/>
  <c r="AI307" i="3"/>
  <c r="AJ307" i="3"/>
  <c r="AK307" i="3"/>
  <c r="AL307" i="3"/>
  <c r="AM307" i="3"/>
  <c r="AN307" i="3"/>
  <c r="AO307" i="3"/>
  <c r="AI308" i="3"/>
  <c r="AK308" i="3"/>
  <c r="AL308" i="3"/>
  <c r="AM308" i="3"/>
  <c r="AN308" i="3"/>
  <c r="AO308" i="3"/>
  <c r="AJ309" i="3"/>
  <c r="AK309" i="3"/>
  <c r="AL309" i="3"/>
  <c r="AM309" i="3"/>
  <c r="AN309" i="3"/>
  <c r="AO309" i="3"/>
  <c r="AH310" i="3"/>
  <c r="AI310" i="3"/>
  <c r="AJ310" i="3"/>
  <c r="AK310" i="3"/>
  <c r="AL310" i="3"/>
  <c r="AM310" i="3"/>
  <c r="AN310" i="3"/>
  <c r="AO310" i="3"/>
  <c r="AH311" i="3"/>
  <c r="AI311" i="3"/>
  <c r="AJ311" i="3"/>
  <c r="AK311" i="3"/>
  <c r="AL311" i="3"/>
  <c r="AM311" i="3"/>
  <c r="AN311" i="3"/>
  <c r="AO311" i="3"/>
  <c r="AH312" i="3"/>
  <c r="AI312" i="3"/>
  <c r="AJ312" i="3"/>
  <c r="AK312" i="3"/>
  <c r="AL312" i="3"/>
  <c r="AM312" i="3"/>
  <c r="AN312" i="3"/>
  <c r="AO312" i="3"/>
  <c r="AH313" i="3"/>
  <c r="AI313" i="3"/>
  <c r="AK313" i="3"/>
  <c r="AL313" i="3"/>
  <c r="AM313" i="3"/>
  <c r="AN313" i="3"/>
  <c r="AO313" i="3"/>
  <c r="AH314" i="3"/>
  <c r="AI314" i="3"/>
  <c r="AJ314" i="3"/>
  <c r="AK314" i="3"/>
  <c r="AM314" i="3"/>
  <c r="AO314" i="3"/>
  <c r="AH315" i="3"/>
  <c r="AI315" i="3"/>
  <c r="AJ315" i="3"/>
  <c r="AK315" i="3"/>
  <c r="AL315" i="3"/>
  <c r="AM315" i="3"/>
  <c r="AN315" i="3"/>
  <c r="AO315" i="3"/>
  <c r="AH316" i="3"/>
  <c r="AI316" i="3"/>
  <c r="AJ316" i="3"/>
  <c r="AK316" i="3"/>
  <c r="AL316" i="3"/>
  <c r="AM316" i="3"/>
  <c r="AN316" i="3"/>
  <c r="AO316" i="3"/>
  <c r="AI317" i="3"/>
  <c r="AJ317" i="3"/>
  <c r="AK317" i="3"/>
  <c r="AL317" i="3"/>
  <c r="AM317" i="3"/>
  <c r="AN317" i="3"/>
  <c r="AO317" i="3"/>
  <c r="AH318" i="3"/>
  <c r="AI318" i="3"/>
  <c r="AJ318" i="3"/>
  <c r="AK318" i="3"/>
  <c r="AL318" i="3"/>
  <c r="AM318" i="3"/>
  <c r="AN318" i="3"/>
  <c r="AO318" i="3"/>
  <c r="AI319" i="3"/>
  <c r="AJ319" i="3"/>
  <c r="AK319" i="3"/>
  <c r="AL319" i="3"/>
  <c r="AM319" i="3"/>
  <c r="AN319" i="3"/>
  <c r="AO319" i="3"/>
  <c r="AI320" i="3"/>
  <c r="AJ320" i="3"/>
  <c r="AK320" i="3"/>
  <c r="AL320" i="3"/>
  <c r="AM320" i="3"/>
  <c r="AN320" i="3"/>
  <c r="AO320" i="3"/>
  <c r="AH321" i="3"/>
  <c r="AI321" i="3"/>
  <c r="AJ321" i="3"/>
  <c r="AK321" i="3"/>
  <c r="AL321" i="3"/>
  <c r="AM321" i="3"/>
  <c r="AN321" i="3"/>
  <c r="AO321" i="3"/>
  <c r="AH322" i="3"/>
  <c r="AI322" i="3"/>
  <c r="AJ322" i="3"/>
  <c r="AL322" i="3"/>
  <c r="AM322" i="3"/>
  <c r="AN322" i="3"/>
  <c r="AO322" i="3"/>
  <c r="AH323" i="3"/>
  <c r="AI323" i="3"/>
  <c r="AJ323" i="3"/>
  <c r="AK323" i="3"/>
  <c r="AL323" i="3"/>
  <c r="AM323" i="3"/>
  <c r="AN323" i="3"/>
  <c r="AO323" i="3"/>
  <c r="AH324" i="3"/>
  <c r="AI324" i="3"/>
  <c r="AJ324" i="3"/>
  <c r="AK324" i="3"/>
  <c r="AL324" i="3"/>
  <c r="AM324" i="3"/>
  <c r="AN324" i="3"/>
  <c r="AO324" i="3"/>
  <c r="AH325" i="3"/>
  <c r="AJ325" i="3"/>
  <c r="AK325" i="3"/>
  <c r="AL325" i="3"/>
  <c r="AM325" i="3"/>
  <c r="AN325" i="3"/>
  <c r="AO325" i="3"/>
  <c r="AH326" i="3"/>
  <c r="AJ326" i="3"/>
  <c r="AK326" i="3"/>
  <c r="AL326" i="3"/>
  <c r="AM326" i="3"/>
  <c r="AN326" i="3"/>
  <c r="AO326" i="3"/>
  <c r="AH327" i="3"/>
  <c r="AJ327" i="3"/>
  <c r="AK327" i="3"/>
  <c r="AL327" i="3"/>
  <c r="AM327" i="3"/>
  <c r="AN327" i="3"/>
  <c r="AO327" i="3"/>
  <c r="AH328" i="3"/>
  <c r="AI328" i="3"/>
  <c r="AK328" i="3"/>
  <c r="AL328" i="3"/>
  <c r="AM328" i="3"/>
  <c r="AN328" i="3"/>
  <c r="AO328" i="3"/>
  <c r="AI329" i="3"/>
  <c r="AJ329" i="3"/>
  <c r="AK329" i="3"/>
  <c r="AL329" i="3"/>
  <c r="AM329" i="3"/>
  <c r="AN329" i="3"/>
  <c r="AO329" i="3"/>
  <c r="AI330" i="3"/>
  <c r="AK330" i="3"/>
  <c r="AL330" i="3"/>
  <c r="AM330" i="3"/>
  <c r="AN330" i="3"/>
  <c r="AO330" i="3"/>
  <c r="AH331" i="3"/>
  <c r="AI331" i="3"/>
  <c r="AJ331" i="3"/>
  <c r="AK331" i="3"/>
  <c r="AL331" i="3"/>
  <c r="AM331" i="3"/>
  <c r="AN331" i="3"/>
  <c r="AO331" i="3"/>
  <c r="AJ332" i="3"/>
  <c r="AK332" i="3"/>
  <c r="AL332" i="3"/>
  <c r="AM332" i="3"/>
  <c r="AN332" i="3"/>
  <c r="AO332" i="3"/>
  <c r="AH333" i="3"/>
  <c r="AI333" i="3"/>
  <c r="AJ333" i="3"/>
  <c r="AK333" i="3"/>
  <c r="AL333" i="3"/>
  <c r="AM333" i="3"/>
  <c r="AN333" i="3"/>
  <c r="AO333" i="3"/>
  <c r="AH334" i="3"/>
  <c r="AI334" i="3"/>
  <c r="AJ334" i="3"/>
  <c r="AK334" i="3"/>
  <c r="AL334" i="3"/>
  <c r="AM334" i="3"/>
  <c r="AN334" i="3"/>
  <c r="AO334" i="3"/>
  <c r="AJ335" i="3"/>
  <c r="AK335" i="3"/>
  <c r="AL335" i="3"/>
  <c r="AM335" i="3"/>
  <c r="AN335" i="3"/>
  <c r="AO335" i="3"/>
  <c r="AJ336" i="3"/>
  <c r="AK336" i="3"/>
  <c r="AL336" i="3"/>
  <c r="AM336" i="3"/>
  <c r="AN336" i="3"/>
  <c r="AO336" i="3"/>
  <c r="AH337" i="3"/>
  <c r="AI337" i="3"/>
  <c r="AJ337" i="3"/>
  <c r="AK337" i="3"/>
  <c r="AL337" i="3"/>
  <c r="AM337" i="3"/>
  <c r="AN337" i="3"/>
  <c r="AO337" i="3"/>
  <c r="AH338" i="3"/>
  <c r="AI338" i="3"/>
  <c r="AJ338" i="3"/>
  <c r="AK338" i="3"/>
  <c r="AL338" i="3"/>
  <c r="AM338" i="3"/>
  <c r="AN338" i="3"/>
  <c r="AO338" i="3"/>
  <c r="AH339" i="3"/>
  <c r="AI339" i="3"/>
  <c r="AK339" i="3"/>
  <c r="AL339" i="3"/>
  <c r="AM339" i="3"/>
  <c r="AN339" i="3"/>
  <c r="AO339" i="3"/>
  <c r="AI340" i="3"/>
  <c r="AJ340" i="3"/>
  <c r="AK340" i="3"/>
  <c r="AL340" i="3"/>
  <c r="AM340" i="3"/>
  <c r="AN340" i="3"/>
  <c r="AO340" i="3"/>
  <c r="AH341" i="3"/>
  <c r="AJ341" i="3"/>
  <c r="AK341" i="3"/>
  <c r="AL341" i="3"/>
  <c r="AM341" i="3"/>
  <c r="AN341" i="3"/>
  <c r="AO341" i="3"/>
  <c r="AH342" i="3"/>
  <c r="AJ342" i="3"/>
  <c r="AK342" i="3"/>
  <c r="AL342" i="3"/>
  <c r="AM342" i="3"/>
  <c r="AN342" i="3"/>
  <c r="AO342" i="3"/>
  <c r="AJ343" i="3"/>
  <c r="AK343" i="3"/>
  <c r="AL343" i="3"/>
  <c r="AM343" i="3"/>
  <c r="AN343" i="3"/>
  <c r="AO343" i="3"/>
  <c r="AH344" i="3"/>
  <c r="AI344" i="3"/>
  <c r="AK344" i="3"/>
  <c r="AL344" i="3"/>
  <c r="AM344" i="3"/>
  <c r="AN344" i="3"/>
  <c r="AO344" i="3"/>
  <c r="AH345" i="3"/>
  <c r="AI345" i="3"/>
  <c r="AJ345" i="3"/>
  <c r="AK345" i="3"/>
  <c r="AL345" i="3"/>
  <c r="AM345" i="3"/>
  <c r="AN345" i="3"/>
  <c r="AO345" i="3"/>
  <c r="AH346" i="3"/>
  <c r="AI346" i="3"/>
  <c r="AJ346" i="3"/>
  <c r="AK346" i="3"/>
  <c r="AL346" i="3"/>
  <c r="AM346" i="3"/>
  <c r="AN346" i="3"/>
  <c r="AO346" i="3"/>
  <c r="AH347" i="3"/>
  <c r="AI347" i="3"/>
  <c r="AJ347" i="3"/>
  <c r="AK347" i="3"/>
  <c r="AL347" i="3"/>
  <c r="AM347" i="3"/>
  <c r="AN347" i="3"/>
  <c r="AO347" i="3"/>
  <c r="AH348" i="3"/>
  <c r="AJ348" i="3"/>
  <c r="AK348" i="3"/>
  <c r="AL348" i="3"/>
  <c r="AM348" i="3"/>
  <c r="AN348" i="3"/>
  <c r="AO348" i="3"/>
  <c r="AH349" i="3"/>
  <c r="AJ349" i="3"/>
  <c r="AK349" i="3"/>
  <c r="AL349" i="3"/>
  <c r="AM349" i="3"/>
  <c r="AN349" i="3"/>
  <c r="AO349" i="3"/>
  <c r="AH350" i="3"/>
  <c r="AI350" i="3"/>
  <c r="AJ350" i="3"/>
  <c r="AK350" i="3"/>
  <c r="AL350" i="3"/>
  <c r="AM350" i="3"/>
  <c r="AN350" i="3"/>
  <c r="AO350" i="3"/>
  <c r="AH351" i="3"/>
  <c r="AJ351" i="3"/>
  <c r="AK351" i="3"/>
  <c r="AL351" i="3"/>
  <c r="AM351" i="3"/>
  <c r="AN351" i="3"/>
  <c r="AO351" i="3"/>
  <c r="AH352" i="3"/>
  <c r="AI352" i="3"/>
  <c r="AJ352" i="3"/>
  <c r="AK352" i="3"/>
  <c r="AL352" i="3"/>
  <c r="AM352" i="3"/>
  <c r="AN352" i="3"/>
  <c r="AO352" i="3"/>
  <c r="AH353" i="3"/>
  <c r="AI353" i="3"/>
  <c r="AJ353" i="3"/>
  <c r="AK353" i="3"/>
  <c r="AL353" i="3"/>
  <c r="AM353" i="3"/>
  <c r="AN353" i="3"/>
  <c r="AO353" i="3"/>
  <c r="AH354" i="3"/>
  <c r="AI354" i="3"/>
  <c r="AJ354" i="3"/>
  <c r="AK354" i="3"/>
  <c r="AL354" i="3"/>
  <c r="AM354" i="3"/>
  <c r="AN354" i="3"/>
  <c r="AO354" i="3"/>
  <c r="AK355" i="3"/>
  <c r="AL355" i="3"/>
  <c r="AM355" i="3"/>
  <c r="AN355" i="3"/>
  <c r="AO355" i="3"/>
  <c r="AH356" i="3"/>
  <c r="AJ356" i="3"/>
  <c r="AK356" i="3"/>
  <c r="AL356" i="3"/>
  <c r="AM356" i="3"/>
  <c r="AN356" i="3"/>
  <c r="AO356" i="3"/>
  <c r="AH357" i="3"/>
  <c r="AI357" i="3"/>
  <c r="AJ357" i="3"/>
  <c r="AK357" i="3"/>
  <c r="AL357" i="3"/>
  <c r="AM357" i="3"/>
  <c r="AN357" i="3"/>
  <c r="AO357" i="3"/>
  <c r="AH358" i="3"/>
  <c r="AJ358" i="3"/>
  <c r="AK358" i="3"/>
  <c r="AL358" i="3"/>
  <c r="AM358" i="3"/>
  <c r="AN358" i="3"/>
  <c r="AO358" i="3"/>
  <c r="AI359" i="3"/>
  <c r="AJ359" i="3"/>
  <c r="AK359" i="3"/>
  <c r="AL359" i="3"/>
  <c r="AM359" i="3"/>
  <c r="AN359" i="3"/>
  <c r="AO359" i="3"/>
  <c r="AI360" i="3"/>
  <c r="AJ360" i="3"/>
  <c r="AK360" i="3"/>
  <c r="AL360" i="3"/>
  <c r="AM360" i="3"/>
  <c r="AN360" i="3"/>
  <c r="AO360" i="3"/>
  <c r="AK361" i="3"/>
  <c r="AL361" i="3"/>
  <c r="AM361" i="3"/>
  <c r="AN361" i="3"/>
  <c r="AO361" i="3"/>
  <c r="AH362" i="3"/>
  <c r="AJ362" i="3"/>
  <c r="AK362" i="3"/>
  <c r="AL362" i="3"/>
  <c r="AM362" i="3"/>
  <c r="AN362" i="3"/>
  <c r="AO362" i="3"/>
  <c r="AH363" i="3"/>
  <c r="AJ363" i="3"/>
  <c r="AK363" i="3"/>
  <c r="AL363" i="3"/>
  <c r="AM363" i="3"/>
  <c r="AN363" i="3"/>
  <c r="AO363" i="3"/>
  <c r="AH364" i="3"/>
  <c r="AJ364" i="3"/>
  <c r="AK364" i="3"/>
  <c r="AL364" i="3"/>
  <c r="AM364" i="3"/>
  <c r="AN364" i="3"/>
  <c r="AO364" i="3"/>
  <c r="AH365" i="3"/>
  <c r="AI365" i="3"/>
  <c r="AJ365" i="3"/>
  <c r="AK365" i="3"/>
  <c r="AL365" i="3"/>
  <c r="AM365" i="3"/>
  <c r="AN365" i="3"/>
  <c r="AO365" i="3"/>
  <c r="AH366" i="3"/>
  <c r="AI366" i="3"/>
  <c r="AJ366" i="3"/>
  <c r="AK366" i="3"/>
  <c r="AL366" i="3"/>
  <c r="AM366" i="3"/>
  <c r="AN366" i="3"/>
  <c r="AO366" i="3"/>
  <c r="AH367" i="3"/>
  <c r="AI367" i="3"/>
  <c r="AJ367" i="3"/>
  <c r="AK367" i="3"/>
  <c r="AL367" i="3"/>
  <c r="AM367" i="3"/>
  <c r="AN367" i="3"/>
  <c r="AO367" i="3"/>
  <c r="AH368" i="3"/>
  <c r="AI368" i="3"/>
  <c r="AJ368" i="3"/>
  <c r="AK368" i="3"/>
  <c r="AL368" i="3"/>
  <c r="AM368" i="3"/>
  <c r="AN368" i="3"/>
  <c r="AO368" i="3"/>
  <c r="AH369" i="3"/>
  <c r="AI369" i="3"/>
  <c r="AJ369" i="3"/>
  <c r="AK369" i="3"/>
  <c r="AL369" i="3"/>
  <c r="AM369" i="3"/>
  <c r="AN369" i="3"/>
  <c r="AO369" i="3"/>
  <c r="AH370" i="3"/>
  <c r="AI370" i="3"/>
  <c r="AK370" i="3"/>
  <c r="AL370" i="3"/>
  <c r="AM370" i="3"/>
  <c r="AN370" i="3"/>
  <c r="AO370" i="3"/>
  <c r="AH371" i="3"/>
  <c r="AI371" i="3"/>
  <c r="AJ371" i="3"/>
  <c r="AK371" i="3"/>
  <c r="AL371" i="3"/>
  <c r="AM371" i="3"/>
  <c r="AN371" i="3"/>
  <c r="AO371" i="3"/>
  <c r="AH372" i="3"/>
  <c r="AI372" i="3"/>
  <c r="AJ372" i="3"/>
  <c r="AK372" i="3"/>
  <c r="AL372" i="3"/>
  <c r="AM372" i="3"/>
  <c r="AN372" i="3"/>
  <c r="AO372" i="3"/>
  <c r="AH373" i="3"/>
  <c r="AI373" i="3"/>
  <c r="AJ373" i="3"/>
  <c r="AK373" i="3"/>
  <c r="AL373" i="3"/>
  <c r="AM373" i="3"/>
  <c r="AN373" i="3"/>
  <c r="AO373" i="3"/>
  <c r="AH374" i="3"/>
  <c r="AI374" i="3"/>
  <c r="AJ374" i="3"/>
  <c r="AL374" i="3"/>
  <c r="AM374" i="3"/>
  <c r="AN374" i="3"/>
  <c r="AO374" i="3"/>
  <c r="AH375" i="3"/>
  <c r="AI375" i="3"/>
  <c r="AJ375" i="3"/>
  <c r="AK375" i="3"/>
  <c r="AL375" i="3"/>
  <c r="AM375" i="3"/>
  <c r="AN375" i="3"/>
  <c r="AO375" i="3"/>
  <c r="AH376" i="3"/>
  <c r="AI376" i="3"/>
  <c r="AJ376" i="3"/>
  <c r="AK376" i="3"/>
  <c r="AL376" i="3"/>
  <c r="AM376" i="3"/>
  <c r="AN376" i="3"/>
  <c r="AO376" i="3"/>
  <c r="AH377" i="3"/>
  <c r="AJ377" i="3"/>
  <c r="AK377" i="3"/>
  <c r="AL377" i="3"/>
  <c r="AM377" i="3"/>
  <c r="AN377" i="3"/>
  <c r="AO377" i="3"/>
  <c r="AH378" i="3"/>
  <c r="AI378" i="3"/>
  <c r="AK378" i="3"/>
  <c r="AL378" i="3"/>
  <c r="AM378" i="3"/>
  <c r="AN378" i="3"/>
  <c r="AO378" i="3"/>
  <c r="AH379" i="3"/>
  <c r="AI379" i="3"/>
  <c r="AJ379" i="3"/>
  <c r="AK379" i="3"/>
  <c r="AL379" i="3"/>
  <c r="AM379" i="3"/>
  <c r="AN379" i="3"/>
  <c r="AO379" i="3"/>
  <c r="AH380" i="3"/>
  <c r="AI380" i="3"/>
  <c r="AJ380" i="3"/>
  <c r="AL380" i="3"/>
  <c r="AM380" i="3"/>
  <c r="AN380" i="3"/>
  <c r="AO380" i="3"/>
  <c r="AH381" i="3"/>
  <c r="AJ381" i="3"/>
  <c r="AK381" i="3"/>
  <c r="AL381" i="3"/>
  <c r="AM381" i="3"/>
  <c r="AN381" i="3"/>
  <c r="AO381" i="3"/>
  <c r="AH382" i="3"/>
  <c r="AJ382" i="3"/>
  <c r="AK382" i="3"/>
  <c r="AL382" i="3"/>
  <c r="AM382" i="3"/>
  <c r="AO382" i="3"/>
  <c r="AH383" i="3"/>
  <c r="AJ383" i="3"/>
  <c r="AL383" i="3"/>
  <c r="AM383" i="3"/>
  <c r="AN383" i="3"/>
  <c r="AO383" i="3"/>
  <c r="AH384" i="3"/>
  <c r="AI384" i="3"/>
  <c r="AJ384" i="3"/>
  <c r="AK384" i="3"/>
  <c r="AL384" i="3"/>
  <c r="AM384" i="3"/>
  <c r="AN384" i="3"/>
  <c r="AO384" i="3"/>
  <c r="AI385" i="3"/>
  <c r="AJ385" i="3"/>
  <c r="AK385" i="3"/>
  <c r="AL385" i="3"/>
  <c r="AM385" i="3"/>
  <c r="AN385" i="3"/>
  <c r="AO385" i="3"/>
  <c r="AH386" i="3"/>
  <c r="AK386" i="3"/>
  <c r="AL386" i="3"/>
  <c r="AM386" i="3"/>
  <c r="AN386" i="3"/>
  <c r="AO386" i="3"/>
  <c r="AH387" i="3"/>
  <c r="AI387" i="3"/>
  <c r="AJ387" i="3"/>
  <c r="AK387" i="3"/>
  <c r="AL387" i="3"/>
  <c r="AM387" i="3"/>
  <c r="AN387" i="3"/>
  <c r="AO387" i="3"/>
  <c r="AH388" i="3"/>
  <c r="AI388" i="3"/>
  <c r="AJ388" i="3"/>
  <c r="AL388" i="3"/>
  <c r="AM388" i="3"/>
  <c r="AN388" i="3"/>
  <c r="AO388" i="3"/>
  <c r="AH389" i="3"/>
  <c r="AI389" i="3"/>
  <c r="AJ389" i="3"/>
  <c r="AK389" i="3"/>
  <c r="AL389" i="3"/>
  <c r="AM389" i="3"/>
  <c r="AN389" i="3"/>
  <c r="AO389" i="3"/>
  <c r="AH390" i="3"/>
  <c r="AI390" i="3"/>
  <c r="AJ390" i="3"/>
  <c r="AK390" i="3"/>
  <c r="AL390" i="3"/>
  <c r="AM390" i="3"/>
  <c r="AN390" i="3"/>
  <c r="AO390" i="3"/>
  <c r="AK391" i="3"/>
  <c r="AL391" i="3"/>
  <c r="AM391" i="3"/>
  <c r="AN391" i="3"/>
  <c r="AO391" i="3"/>
  <c r="AH392" i="3"/>
  <c r="AJ392" i="3"/>
  <c r="AK392" i="3"/>
  <c r="AL392" i="3"/>
  <c r="AM392" i="3"/>
  <c r="AN392" i="3"/>
  <c r="AO392" i="3"/>
  <c r="AI393" i="3"/>
  <c r="AJ393" i="3"/>
  <c r="AK393" i="3"/>
  <c r="AL393" i="3"/>
  <c r="AM393" i="3"/>
  <c r="AN393" i="3"/>
  <c r="AO393" i="3"/>
  <c r="AI394" i="3"/>
  <c r="AJ394" i="3"/>
  <c r="AK394" i="3"/>
  <c r="AL394" i="3"/>
  <c r="AM394" i="3"/>
  <c r="AN394" i="3"/>
  <c r="AO394" i="3"/>
  <c r="AI395" i="3"/>
  <c r="AJ395" i="3"/>
  <c r="AK395" i="3"/>
  <c r="AL395" i="3"/>
  <c r="AM395" i="3"/>
  <c r="AN395" i="3"/>
  <c r="AO395" i="3"/>
  <c r="AI396" i="3"/>
  <c r="AJ396" i="3"/>
  <c r="AK396" i="3"/>
  <c r="AL396" i="3"/>
  <c r="AM396" i="3"/>
  <c r="AN396" i="3"/>
  <c r="AO396" i="3"/>
  <c r="AI397" i="3"/>
  <c r="AK397" i="3"/>
  <c r="AL397" i="3"/>
  <c r="AM397" i="3"/>
  <c r="AN397" i="3"/>
  <c r="AO397" i="3"/>
  <c r="AH398" i="3"/>
  <c r="AI398" i="3"/>
  <c r="AJ398" i="3"/>
  <c r="AK398" i="3"/>
  <c r="AL398" i="3"/>
  <c r="AM398" i="3"/>
  <c r="AN398" i="3"/>
  <c r="AO398" i="3"/>
  <c r="AH399" i="3"/>
  <c r="AJ399" i="3"/>
  <c r="AK399" i="3"/>
  <c r="AL399" i="3"/>
  <c r="AM399" i="3"/>
  <c r="AN399" i="3"/>
  <c r="AO399" i="3"/>
  <c r="AH400" i="3"/>
  <c r="AI400" i="3"/>
  <c r="AJ400" i="3"/>
  <c r="AK400" i="3"/>
  <c r="AL400" i="3"/>
  <c r="AM400" i="3"/>
  <c r="AN400" i="3"/>
  <c r="AO400" i="3"/>
  <c r="AH401" i="3"/>
  <c r="AI401" i="3"/>
  <c r="AK401" i="3"/>
  <c r="AL401" i="3"/>
  <c r="AM401" i="3"/>
  <c r="AN401" i="3"/>
  <c r="AO401" i="3"/>
  <c r="AI402" i="3"/>
  <c r="AJ402" i="3"/>
  <c r="AK402" i="3"/>
  <c r="AL402" i="3"/>
  <c r="AM402" i="3"/>
  <c r="AN402" i="3"/>
  <c r="AO402" i="3"/>
  <c r="AH403" i="3"/>
  <c r="AI403" i="3"/>
  <c r="AJ403" i="3"/>
  <c r="AL403" i="3"/>
  <c r="AM403" i="3"/>
  <c r="AN403" i="3"/>
  <c r="AO403" i="3"/>
  <c r="AH404" i="3"/>
  <c r="AI404" i="3"/>
  <c r="AJ404" i="3"/>
  <c r="AK404" i="3"/>
  <c r="AL404" i="3"/>
  <c r="AM404" i="3"/>
  <c r="AN404" i="3"/>
  <c r="AO404" i="3"/>
  <c r="AL405" i="3"/>
  <c r="AN405" i="3"/>
  <c r="AO405" i="3"/>
  <c r="AH406" i="3"/>
  <c r="AI406" i="3"/>
  <c r="AJ406" i="3"/>
  <c r="AK406" i="3"/>
  <c r="AL406" i="3"/>
  <c r="AM406" i="3"/>
  <c r="AN406" i="3"/>
  <c r="AO406" i="3"/>
  <c r="AH407" i="3"/>
  <c r="AI407" i="3"/>
  <c r="AK407" i="3"/>
  <c r="AL407" i="3"/>
  <c r="AM407" i="3"/>
  <c r="AN407" i="3"/>
  <c r="AO407" i="3"/>
  <c r="AI408" i="3"/>
  <c r="AK408" i="3"/>
  <c r="AL408" i="3"/>
  <c r="AM408" i="3"/>
  <c r="AN408" i="3"/>
  <c r="AO408" i="3"/>
  <c r="AH409" i="3"/>
  <c r="AI409" i="3"/>
  <c r="AJ409" i="3"/>
  <c r="AK409" i="3"/>
  <c r="AL409" i="3"/>
  <c r="AM409" i="3"/>
  <c r="AN409" i="3"/>
  <c r="AO409" i="3"/>
  <c r="AH410" i="3"/>
  <c r="AI410" i="3"/>
  <c r="AJ410" i="3"/>
  <c r="AK410" i="3"/>
  <c r="AL410" i="3"/>
  <c r="AM410" i="3"/>
  <c r="AN410" i="3"/>
  <c r="AO410" i="3"/>
  <c r="AH411" i="3"/>
  <c r="AJ411" i="3"/>
  <c r="AK411" i="3"/>
  <c r="AL411" i="3"/>
  <c r="AN411" i="3"/>
  <c r="AO411" i="3"/>
  <c r="AH412" i="3"/>
  <c r="AI412" i="3"/>
  <c r="AJ412" i="3"/>
  <c r="AK412" i="3"/>
  <c r="AL412" i="3"/>
  <c r="AN412" i="3"/>
  <c r="AO412" i="3"/>
  <c r="AH413" i="3"/>
  <c r="AI413" i="3"/>
  <c r="AJ413" i="3"/>
  <c r="AK413" i="3"/>
  <c r="AL413" i="3"/>
  <c r="AM413" i="3"/>
  <c r="AN413" i="3"/>
  <c r="AO413" i="3"/>
  <c r="AH414" i="3"/>
  <c r="AI414" i="3"/>
  <c r="AJ414" i="3"/>
  <c r="AK414" i="3"/>
  <c r="AL414" i="3"/>
  <c r="AM414" i="3"/>
  <c r="AN414" i="3"/>
  <c r="AO414" i="3"/>
  <c r="AH415" i="3"/>
  <c r="AK415" i="3"/>
  <c r="AM415" i="3"/>
  <c r="AN415" i="3"/>
  <c r="AO415" i="3"/>
  <c r="AI416" i="3"/>
  <c r="AJ416" i="3"/>
  <c r="AL416" i="3"/>
  <c r="AM416" i="3"/>
  <c r="AN416" i="3"/>
  <c r="AO416" i="3"/>
  <c r="AH417" i="3"/>
  <c r="AJ417" i="3"/>
  <c r="AL417" i="3"/>
  <c r="AO417" i="3"/>
  <c r="AH418" i="3"/>
  <c r="AI418" i="3"/>
  <c r="AJ418" i="3"/>
  <c r="AK418" i="3"/>
  <c r="AL418" i="3"/>
  <c r="AM418" i="3"/>
  <c r="AN418" i="3"/>
  <c r="AO418" i="3"/>
  <c r="AJ419" i="3"/>
  <c r="AK419" i="3"/>
  <c r="AL419" i="3"/>
  <c r="AM419" i="3"/>
  <c r="AN419" i="3"/>
  <c r="AO419" i="3"/>
  <c r="AH420" i="3"/>
  <c r="AI420" i="3"/>
  <c r="AJ420" i="3"/>
  <c r="AL420" i="3"/>
  <c r="AM420" i="3"/>
  <c r="AN420" i="3"/>
  <c r="AO420" i="3"/>
  <c r="AI421" i="3"/>
  <c r="AJ421" i="3"/>
  <c r="AK421" i="3"/>
  <c r="AL421" i="3"/>
  <c r="AM421" i="3"/>
  <c r="AN421" i="3"/>
  <c r="AO421" i="3"/>
  <c r="AI422" i="3"/>
  <c r="AJ422" i="3"/>
  <c r="AK422" i="3"/>
  <c r="AL422" i="3"/>
  <c r="AM422" i="3"/>
  <c r="AN422" i="3"/>
  <c r="AO422" i="3"/>
  <c r="AH423" i="3"/>
  <c r="AI423" i="3"/>
  <c r="AJ423" i="3"/>
  <c r="AK423" i="3"/>
  <c r="AL423" i="3"/>
  <c r="AM423" i="3"/>
  <c r="AN423" i="3"/>
  <c r="AO423" i="3"/>
  <c r="AI424" i="3"/>
  <c r="AJ424" i="3"/>
  <c r="AK424" i="3"/>
  <c r="AL424" i="3"/>
  <c r="AM424" i="3"/>
  <c r="AN424" i="3"/>
  <c r="AO424" i="3"/>
  <c r="AH425" i="3"/>
  <c r="AI425" i="3"/>
  <c r="AJ425" i="3"/>
  <c r="AK425" i="3"/>
  <c r="AL425" i="3"/>
  <c r="AM425" i="3"/>
  <c r="AN425" i="3"/>
  <c r="AO425" i="3"/>
  <c r="AH426" i="3"/>
  <c r="AI426" i="3"/>
  <c r="AJ426" i="3"/>
  <c r="AK426" i="3"/>
  <c r="AL426" i="3"/>
  <c r="AM426" i="3"/>
  <c r="AN426" i="3"/>
  <c r="AO426" i="3"/>
  <c r="AH427" i="3"/>
  <c r="AI427" i="3"/>
  <c r="AK427" i="3"/>
  <c r="AL427" i="3"/>
  <c r="AM427" i="3"/>
  <c r="AN427" i="3"/>
  <c r="AO427" i="3"/>
  <c r="AH428" i="3"/>
  <c r="AI428" i="3"/>
  <c r="AJ428" i="3"/>
  <c r="AK428" i="3"/>
  <c r="AL428" i="3"/>
  <c r="AM428" i="3"/>
  <c r="AN428" i="3"/>
  <c r="AO428" i="3"/>
  <c r="AH429" i="3"/>
  <c r="AI429" i="3"/>
  <c r="AJ429" i="3"/>
  <c r="AK429" i="3"/>
  <c r="AL429" i="3"/>
  <c r="AM429" i="3"/>
  <c r="AN429" i="3"/>
  <c r="AO429" i="3"/>
  <c r="AH430" i="3"/>
  <c r="AI430" i="3"/>
  <c r="AJ430" i="3"/>
  <c r="AK430" i="3"/>
  <c r="AL430" i="3"/>
  <c r="AM430" i="3"/>
  <c r="AN430" i="3"/>
  <c r="AO430" i="3"/>
  <c r="AH431" i="3"/>
  <c r="AI431" i="3"/>
  <c r="AJ431" i="3"/>
  <c r="AK431" i="3"/>
  <c r="AL431" i="3"/>
  <c r="AM431" i="3"/>
  <c r="AN431" i="3"/>
  <c r="AO431" i="3"/>
  <c r="AH432" i="3"/>
  <c r="AI432" i="3"/>
  <c r="AJ432" i="3"/>
  <c r="AK432" i="3"/>
  <c r="AL432" i="3"/>
  <c r="AM432" i="3"/>
  <c r="AN432" i="3"/>
  <c r="AO432" i="3"/>
  <c r="AH433" i="3"/>
  <c r="AJ433" i="3"/>
  <c r="AK433" i="3"/>
  <c r="AL433" i="3"/>
  <c r="AM433" i="3"/>
  <c r="AN433" i="3"/>
  <c r="AO433" i="3"/>
  <c r="AH434" i="3"/>
  <c r="AJ434" i="3"/>
  <c r="AK434" i="3"/>
  <c r="AL434" i="3"/>
  <c r="AM434" i="3"/>
  <c r="AN434" i="3"/>
  <c r="AO434" i="3"/>
  <c r="AH435" i="3"/>
  <c r="AI435" i="3"/>
  <c r="AJ435" i="3"/>
  <c r="AK435" i="3"/>
  <c r="AL435" i="3"/>
  <c r="AM435" i="3"/>
  <c r="AN435" i="3"/>
  <c r="AO435" i="3"/>
  <c r="AH436" i="3"/>
  <c r="AJ436" i="3"/>
  <c r="AK436" i="3"/>
  <c r="AL436" i="3"/>
  <c r="AM436" i="3"/>
  <c r="AN436" i="3"/>
  <c r="AO436" i="3"/>
  <c r="AH437" i="3"/>
  <c r="AI437" i="3"/>
  <c r="AJ437" i="3"/>
  <c r="AK437" i="3"/>
  <c r="AL437" i="3"/>
  <c r="AM437" i="3"/>
  <c r="AN437" i="3"/>
  <c r="AO437" i="3"/>
  <c r="AI438" i="3"/>
  <c r="AJ438" i="3"/>
  <c r="AK438" i="3"/>
  <c r="AM438" i="3"/>
  <c r="AN438" i="3"/>
  <c r="AO438" i="3"/>
  <c r="AI439" i="3"/>
  <c r="AJ439" i="3"/>
  <c r="AK439" i="3"/>
  <c r="AL439" i="3"/>
  <c r="AM439" i="3"/>
  <c r="AN439" i="3"/>
  <c r="AO439" i="3"/>
  <c r="AI440" i="3"/>
  <c r="AJ440" i="3"/>
  <c r="AK440" i="3"/>
  <c r="AL440" i="3"/>
  <c r="AM440" i="3"/>
  <c r="AN440" i="3"/>
  <c r="AO440" i="3"/>
  <c r="AH441" i="3"/>
  <c r="AJ441" i="3"/>
  <c r="AK441" i="3"/>
  <c r="AL441" i="3"/>
  <c r="AM441" i="3"/>
  <c r="AN441" i="3"/>
  <c r="AO441" i="3"/>
  <c r="AI442" i="3"/>
  <c r="AK442" i="3"/>
  <c r="AL442" i="3"/>
  <c r="AM442" i="3"/>
  <c r="AN442" i="3"/>
  <c r="AO442" i="3"/>
  <c r="AI443" i="3"/>
  <c r="AK443" i="3"/>
  <c r="AL443" i="3"/>
  <c r="AM443" i="3"/>
  <c r="AN443" i="3"/>
  <c r="AO443" i="3"/>
  <c r="AH444" i="3"/>
  <c r="AI444" i="3"/>
  <c r="AJ444" i="3"/>
  <c r="AL444" i="3"/>
  <c r="AM444" i="3"/>
  <c r="AN444" i="3"/>
  <c r="AO444" i="3"/>
  <c r="AH445" i="3"/>
  <c r="AI445" i="3"/>
  <c r="AJ445" i="3"/>
  <c r="AK445" i="3"/>
  <c r="AM445" i="3"/>
  <c r="AN445" i="3"/>
  <c r="AO445" i="3"/>
  <c r="AI446" i="3"/>
  <c r="AJ446" i="3"/>
  <c r="AK446" i="3"/>
  <c r="AL446" i="3"/>
  <c r="AM446" i="3"/>
  <c r="AN446" i="3"/>
  <c r="AO446" i="3"/>
  <c r="AH447" i="3"/>
  <c r="AI447" i="3"/>
  <c r="AJ447" i="3"/>
  <c r="AL447" i="3"/>
  <c r="AM447" i="3"/>
  <c r="AN447" i="3"/>
  <c r="AO447" i="3"/>
  <c r="AH448" i="3"/>
  <c r="AJ448" i="3"/>
  <c r="AK448" i="3"/>
  <c r="AL448" i="3"/>
  <c r="AM448" i="3"/>
  <c r="AN448" i="3"/>
  <c r="AO448" i="3"/>
  <c r="AH449" i="3"/>
  <c r="AI449" i="3"/>
  <c r="AK449" i="3"/>
  <c r="AL449" i="3"/>
  <c r="AN449" i="3"/>
  <c r="AO449" i="3"/>
  <c r="AH450" i="3"/>
  <c r="AI450" i="3"/>
  <c r="AJ450" i="3"/>
  <c r="AK450" i="3"/>
  <c r="AL450" i="3"/>
  <c r="AM450" i="3"/>
  <c r="AN450" i="3"/>
  <c r="AO450" i="3"/>
  <c r="AH451" i="3"/>
  <c r="AI451" i="3"/>
  <c r="AJ451" i="3"/>
  <c r="AK451" i="3"/>
  <c r="AL451" i="3"/>
  <c r="AM451" i="3"/>
  <c r="AN451" i="3"/>
  <c r="AO451" i="3"/>
  <c r="AH452" i="3"/>
  <c r="AI452" i="3"/>
  <c r="AK452" i="3"/>
  <c r="AL452" i="3"/>
  <c r="AM452" i="3"/>
  <c r="AN452" i="3"/>
  <c r="AO452" i="3"/>
  <c r="AH453" i="3"/>
  <c r="AI453" i="3"/>
  <c r="AJ453" i="3"/>
  <c r="AK453" i="3"/>
  <c r="AL453" i="3"/>
  <c r="AM453" i="3"/>
  <c r="AN453" i="3"/>
  <c r="AO453" i="3"/>
  <c r="AH454" i="3"/>
  <c r="AJ454" i="3"/>
  <c r="AK454" i="3"/>
  <c r="AL454" i="3"/>
  <c r="AM454" i="3"/>
  <c r="AN454" i="3"/>
  <c r="AO454" i="3"/>
  <c r="AH455" i="3"/>
  <c r="AK455" i="3"/>
  <c r="AL455" i="3"/>
  <c r="AM455" i="3"/>
  <c r="AN455" i="3"/>
  <c r="AO455" i="3"/>
  <c r="AI456" i="3"/>
  <c r="AJ456" i="3"/>
  <c r="AK456" i="3"/>
  <c r="AL456" i="3"/>
  <c r="AM456" i="3"/>
  <c r="AN456" i="3"/>
  <c r="AO456" i="3"/>
  <c r="AH457" i="3"/>
  <c r="AI457" i="3"/>
  <c r="AJ457" i="3"/>
  <c r="AK457" i="3"/>
  <c r="AL457" i="3"/>
  <c r="AM457" i="3"/>
  <c r="AN457" i="3"/>
  <c r="AO457" i="3"/>
  <c r="AH458" i="3"/>
  <c r="AK458" i="3"/>
  <c r="AL458" i="3"/>
  <c r="AM458" i="3"/>
  <c r="AN458" i="3"/>
  <c r="AO458" i="3"/>
  <c r="AH459" i="3"/>
  <c r="AI459" i="3"/>
  <c r="AJ459" i="3"/>
  <c r="AK459" i="3"/>
  <c r="AL459" i="3"/>
  <c r="AM459" i="3"/>
  <c r="AN459" i="3"/>
  <c r="AO459" i="3"/>
  <c r="AH460" i="3"/>
  <c r="AI460" i="3"/>
  <c r="AJ460" i="3"/>
  <c r="AK460" i="3"/>
  <c r="AL460" i="3"/>
  <c r="AM460" i="3"/>
  <c r="AN460" i="3"/>
  <c r="AO460" i="3"/>
  <c r="AH461" i="3"/>
  <c r="AI461" i="3"/>
  <c r="AJ461" i="3"/>
  <c r="AK461" i="3"/>
  <c r="AL461" i="3"/>
  <c r="AM461" i="3"/>
  <c r="AN461" i="3"/>
  <c r="AO461" i="3"/>
  <c r="AH462" i="3"/>
  <c r="AI462" i="3"/>
  <c r="AK462" i="3"/>
  <c r="AL462" i="3"/>
  <c r="AM462" i="3"/>
  <c r="AN462" i="3"/>
  <c r="AO462" i="3"/>
  <c r="AJ463" i="3"/>
  <c r="AK463" i="3"/>
  <c r="AL463" i="3"/>
  <c r="AM463" i="3"/>
  <c r="AN463" i="3"/>
  <c r="AO463" i="3"/>
  <c r="AI464" i="3"/>
  <c r="AJ464" i="3"/>
  <c r="AK464" i="3"/>
  <c r="AL464" i="3"/>
  <c r="AM464" i="3"/>
  <c r="AN464" i="3"/>
  <c r="AO464" i="3"/>
  <c r="AI465" i="3"/>
  <c r="AJ465" i="3"/>
  <c r="AK465" i="3"/>
  <c r="AL465" i="3"/>
  <c r="AM465" i="3"/>
  <c r="AN465" i="3"/>
  <c r="AO465" i="3"/>
  <c r="AI466" i="3"/>
  <c r="AK466" i="3"/>
  <c r="AL466" i="3"/>
  <c r="AM466" i="3"/>
  <c r="AN466" i="3"/>
  <c r="AO466" i="3"/>
  <c r="AI467" i="3"/>
  <c r="AJ467" i="3"/>
  <c r="AK467" i="3"/>
  <c r="AL467" i="3"/>
  <c r="AM467" i="3"/>
  <c r="AN467" i="3"/>
  <c r="AO467" i="3"/>
  <c r="AH468" i="3"/>
  <c r="AI468" i="3"/>
  <c r="AK468" i="3"/>
  <c r="AL468" i="3"/>
  <c r="AM468" i="3"/>
  <c r="AN468" i="3"/>
  <c r="AO468" i="3"/>
  <c r="AH469" i="3"/>
  <c r="AI469" i="3"/>
  <c r="AK469" i="3"/>
  <c r="AL469" i="3"/>
  <c r="AM469" i="3"/>
  <c r="AN469" i="3"/>
  <c r="AO469" i="3"/>
  <c r="AH470" i="3"/>
  <c r="AI470" i="3"/>
  <c r="AK470" i="3"/>
  <c r="AL470" i="3"/>
  <c r="AM470" i="3"/>
  <c r="AN470" i="3"/>
  <c r="AO470" i="3"/>
  <c r="AH471" i="3"/>
  <c r="AI471" i="3"/>
  <c r="AJ471" i="3"/>
  <c r="AK471" i="3"/>
  <c r="AL471" i="3"/>
  <c r="AM471" i="3"/>
  <c r="AN471" i="3"/>
  <c r="AO471" i="3"/>
  <c r="AH472" i="3"/>
  <c r="AK472" i="3"/>
  <c r="AL472" i="3"/>
  <c r="AM472" i="3"/>
  <c r="AN472" i="3"/>
  <c r="AO472" i="3"/>
  <c r="AH473" i="3"/>
  <c r="AK473" i="3"/>
  <c r="AL473" i="3"/>
  <c r="AM473" i="3"/>
  <c r="AN473" i="3"/>
  <c r="AO473" i="3"/>
  <c r="AI474" i="3"/>
  <c r="AJ474" i="3"/>
  <c r="AK474" i="3"/>
  <c r="AL474" i="3"/>
  <c r="AM474" i="3"/>
  <c r="AN474" i="3"/>
  <c r="AO474" i="3"/>
  <c r="AH475" i="3"/>
  <c r="AK475" i="3"/>
  <c r="AL475" i="3"/>
  <c r="AM475" i="3"/>
  <c r="AN475" i="3"/>
  <c r="AO475" i="3"/>
  <c r="AH476" i="3"/>
  <c r="AI476" i="3"/>
  <c r="AL476" i="3"/>
  <c r="AM476" i="3"/>
  <c r="AN476" i="3"/>
  <c r="AO476" i="3"/>
  <c r="AH477" i="3"/>
  <c r="AI477" i="3"/>
  <c r="AJ477" i="3"/>
  <c r="AK477" i="3"/>
  <c r="AL477" i="3"/>
  <c r="AM477" i="3"/>
  <c r="AN477" i="3"/>
  <c r="AO477" i="3"/>
  <c r="AK478" i="3"/>
  <c r="AL478" i="3"/>
  <c r="AM478" i="3"/>
  <c r="AN478" i="3"/>
  <c r="AO478" i="3"/>
  <c r="AH479" i="3"/>
  <c r="AI479" i="3"/>
  <c r="AK479" i="3"/>
  <c r="AL479" i="3"/>
  <c r="AN479" i="3"/>
  <c r="AO479" i="3"/>
  <c r="AJ480" i="3"/>
  <c r="AK480" i="3"/>
  <c r="AL480" i="3"/>
  <c r="AM480" i="3"/>
  <c r="AN480" i="3"/>
  <c r="AO480" i="3"/>
  <c r="AH481" i="3"/>
  <c r="AI481" i="3"/>
  <c r="AJ481" i="3"/>
  <c r="AK481" i="3"/>
  <c r="AL481" i="3"/>
  <c r="AM481" i="3"/>
  <c r="AN481" i="3"/>
  <c r="AO481" i="3"/>
  <c r="AH482" i="3"/>
  <c r="AI482" i="3"/>
  <c r="AJ482" i="3"/>
  <c r="AK482" i="3"/>
  <c r="AL482" i="3"/>
  <c r="AM482" i="3"/>
  <c r="AN482" i="3"/>
  <c r="AO482" i="3"/>
  <c r="AJ483" i="3"/>
  <c r="AK483" i="3"/>
  <c r="AL483" i="3"/>
  <c r="AM483" i="3"/>
  <c r="AN483" i="3"/>
  <c r="AO483" i="3"/>
  <c r="AH484" i="3"/>
  <c r="AI484" i="3"/>
  <c r="AJ484" i="3"/>
  <c r="AL484" i="3"/>
  <c r="AM484" i="3"/>
  <c r="AN484" i="3"/>
  <c r="AO484" i="3"/>
  <c r="AH485" i="3"/>
  <c r="AI485" i="3"/>
  <c r="AJ485" i="3"/>
  <c r="AK485" i="3"/>
  <c r="AL485" i="3"/>
  <c r="AM485" i="3"/>
  <c r="AN485" i="3"/>
  <c r="AO485" i="3"/>
  <c r="AH486" i="3"/>
  <c r="AJ486" i="3"/>
  <c r="AK486" i="3"/>
  <c r="AL486" i="3"/>
  <c r="AM486" i="3"/>
  <c r="AN486" i="3"/>
  <c r="AO486" i="3"/>
  <c r="AH487" i="3"/>
  <c r="AI487" i="3"/>
  <c r="AJ487" i="3"/>
  <c r="AL487" i="3"/>
  <c r="AM487" i="3"/>
  <c r="AN487" i="3"/>
  <c r="AO487" i="3"/>
  <c r="AK488" i="3"/>
  <c r="AL488" i="3"/>
  <c r="AM488" i="3"/>
  <c r="AN488" i="3"/>
  <c r="AO488" i="3"/>
  <c r="AH489" i="3"/>
  <c r="AI489" i="3"/>
  <c r="AJ489" i="3"/>
  <c r="AK489" i="3"/>
  <c r="AL489" i="3"/>
  <c r="AM489" i="3"/>
  <c r="AN489" i="3"/>
  <c r="AO489" i="3"/>
  <c r="AJ490" i="3"/>
  <c r="AK490" i="3"/>
  <c r="AL490" i="3"/>
  <c r="AM490" i="3"/>
  <c r="AN490" i="3"/>
  <c r="AO490" i="3"/>
  <c r="AH491" i="3"/>
  <c r="AI491" i="3"/>
  <c r="AJ491" i="3"/>
  <c r="AL491" i="3"/>
  <c r="AM491" i="3"/>
  <c r="AN491" i="3"/>
  <c r="AO491" i="3"/>
  <c r="AK492" i="3"/>
  <c r="AL492" i="3"/>
  <c r="AN492" i="3"/>
  <c r="AO492" i="3"/>
  <c r="AH493" i="3"/>
  <c r="AK493" i="3"/>
  <c r="AL493" i="3"/>
  <c r="AM493" i="3"/>
  <c r="AN493" i="3"/>
  <c r="AO493" i="3"/>
  <c r="AJ494" i="3"/>
  <c r="AK494" i="3"/>
  <c r="AL494" i="3"/>
  <c r="AM494" i="3"/>
  <c r="AN494" i="3"/>
  <c r="AO494" i="3"/>
  <c r="AI495" i="3"/>
  <c r="AJ495" i="3"/>
  <c r="AK495" i="3"/>
  <c r="AL495" i="3"/>
  <c r="AM495" i="3"/>
  <c r="AN495" i="3"/>
  <c r="AO495" i="3"/>
  <c r="AH496" i="3"/>
  <c r="AI496" i="3"/>
  <c r="AJ496" i="3"/>
  <c r="AK496" i="3"/>
  <c r="AL496" i="3"/>
  <c r="AM496" i="3"/>
  <c r="AN496" i="3"/>
  <c r="AO496" i="3"/>
  <c r="AH497" i="3"/>
  <c r="AI497" i="3"/>
  <c r="AJ497" i="3"/>
  <c r="AK497" i="3"/>
  <c r="AM497" i="3"/>
  <c r="AN497" i="3"/>
  <c r="AO497" i="3"/>
  <c r="AH498" i="3"/>
  <c r="AI498" i="3"/>
  <c r="AK498" i="3"/>
  <c r="AL498" i="3"/>
  <c r="AM498" i="3"/>
  <c r="AN498" i="3"/>
  <c r="AO498" i="3"/>
  <c r="AH499" i="3"/>
  <c r="AI499" i="3"/>
  <c r="AJ499" i="3"/>
  <c r="AK499" i="3"/>
  <c r="AL499" i="3"/>
  <c r="AM499" i="3"/>
  <c r="AN499" i="3"/>
  <c r="AO499" i="3"/>
  <c r="AH500" i="3"/>
  <c r="AJ500" i="3"/>
  <c r="AK500" i="3"/>
  <c r="AL500" i="3"/>
  <c r="AM500" i="3"/>
  <c r="AN500" i="3"/>
  <c r="AO500" i="3"/>
  <c r="AI501" i="3"/>
  <c r="AJ501" i="3"/>
  <c r="AK501" i="3"/>
  <c r="AL501" i="3"/>
  <c r="AM501" i="3"/>
  <c r="AN501" i="3"/>
  <c r="AO501" i="3"/>
  <c r="AH502" i="3"/>
  <c r="AI502" i="3"/>
  <c r="AJ502" i="3"/>
  <c r="AK502" i="3"/>
  <c r="AL502" i="3"/>
  <c r="AM502" i="3"/>
  <c r="AN502" i="3"/>
  <c r="AO502" i="3"/>
  <c r="AH503" i="3"/>
  <c r="AI503" i="3"/>
  <c r="AJ503" i="3"/>
  <c r="AK503" i="3"/>
  <c r="AM503" i="3"/>
  <c r="AN503" i="3"/>
  <c r="AO503" i="3"/>
  <c r="AH504" i="3"/>
  <c r="AI504" i="3"/>
  <c r="AJ504" i="3"/>
  <c r="AK504" i="3"/>
  <c r="AL504" i="3"/>
  <c r="AM504" i="3"/>
  <c r="AN504" i="3"/>
  <c r="AO504" i="3"/>
  <c r="AH505" i="3"/>
  <c r="AI505" i="3"/>
  <c r="AJ505" i="3"/>
  <c r="AK505" i="3"/>
  <c r="AL505" i="3"/>
  <c r="AM505" i="3"/>
  <c r="AN505" i="3"/>
  <c r="AO505" i="3"/>
  <c r="AI506" i="3"/>
  <c r="AJ506" i="3"/>
  <c r="AK506" i="3"/>
  <c r="AL506" i="3"/>
  <c r="AM506" i="3"/>
  <c r="AN506" i="3"/>
  <c r="AO506" i="3"/>
  <c r="AH507" i="3"/>
  <c r="AJ507" i="3"/>
  <c r="AK507" i="3"/>
  <c r="AL507" i="3"/>
  <c r="AM507" i="3"/>
  <c r="AN507" i="3"/>
  <c r="AO507" i="3"/>
  <c r="AJ508" i="3"/>
  <c r="AK508" i="3"/>
  <c r="AL508" i="3"/>
  <c r="AM508" i="3"/>
  <c r="AN508" i="3"/>
  <c r="AO508" i="3"/>
  <c r="AJ509" i="3"/>
  <c r="AK509" i="3"/>
  <c r="AL509" i="3"/>
  <c r="AM509" i="3"/>
  <c r="AN509" i="3"/>
  <c r="AO509" i="3"/>
  <c r="AH510" i="3"/>
  <c r="AI510" i="3"/>
  <c r="AJ510" i="3"/>
  <c r="AK510" i="3"/>
  <c r="AL510" i="3"/>
  <c r="AM510" i="3"/>
  <c r="AN510" i="3"/>
  <c r="AO510" i="3"/>
  <c r="AI511" i="3"/>
  <c r="AJ511" i="3"/>
  <c r="AK511" i="3"/>
  <c r="AM511" i="3"/>
  <c r="AN511" i="3"/>
  <c r="AO511" i="3"/>
  <c r="AH512" i="3"/>
  <c r="AJ512" i="3"/>
  <c r="AK512" i="3"/>
  <c r="AM512" i="3"/>
  <c r="AN512" i="3"/>
  <c r="AO512" i="3"/>
  <c r="AI513" i="3"/>
  <c r="AJ513" i="3"/>
  <c r="AK513" i="3"/>
  <c r="AL513" i="3"/>
  <c r="AM513" i="3"/>
  <c r="AN513" i="3"/>
  <c r="AO513" i="3"/>
  <c r="AH514" i="3"/>
  <c r="AI514" i="3"/>
  <c r="AJ514" i="3"/>
  <c r="AM514" i="3"/>
  <c r="AN514" i="3"/>
  <c r="AO514" i="3"/>
  <c r="AH515" i="3"/>
  <c r="AJ515" i="3"/>
  <c r="AK515" i="3"/>
  <c r="AL515" i="3"/>
  <c r="AM515" i="3"/>
  <c r="AN515" i="3"/>
  <c r="AO515" i="3"/>
  <c r="AH516" i="3"/>
  <c r="AL516" i="3"/>
  <c r="AN516" i="3"/>
  <c r="AO516" i="3"/>
  <c r="AH517" i="3"/>
  <c r="AI517" i="3"/>
  <c r="AJ517" i="3"/>
  <c r="AK517" i="3"/>
  <c r="AL517" i="3"/>
  <c r="AM517" i="3"/>
  <c r="AN517" i="3"/>
  <c r="AO517" i="3"/>
  <c r="AH518" i="3"/>
  <c r="AI518" i="3"/>
  <c r="AJ518" i="3"/>
  <c r="AK518" i="3"/>
  <c r="AL518" i="3"/>
  <c r="AM518" i="3"/>
  <c r="AN518" i="3"/>
  <c r="AO518" i="3"/>
  <c r="AH519" i="3"/>
  <c r="AI519" i="3"/>
  <c r="AJ519" i="3"/>
  <c r="AK519" i="3"/>
  <c r="AL519" i="3"/>
  <c r="AM519" i="3"/>
  <c r="AN519" i="3"/>
  <c r="AO519" i="3"/>
  <c r="AI520" i="3"/>
  <c r="AJ520" i="3"/>
  <c r="AL520" i="3"/>
  <c r="AM520" i="3"/>
  <c r="AN520" i="3"/>
  <c r="AO520" i="3"/>
  <c r="AI521" i="3"/>
  <c r="AJ521" i="3"/>
  <c r="AK521" i="3"/>
  <c r="AL521" i="3"/>
  <c r="AM521" i="3"/>
  <c r="AN521" i="3"/>
  <c r="AO521" i="3"/>
  <c r="AH522" i="3"/>
  <c r="AI522" i="3"/>
  <c r="AJ522" i="3"/>
  <c r="AK522" i="3"/>
  <c r="AL522" i="3"/>
  <c r="AM522" i="3"/>
  <c r="AN522" i="3"/>
  <c r="AO522" i="3"/>
  <c r="AH523" i="3"/>
  <c r="AI523" i="3"/>
  <c r="AJ523" i="3"/>
  <c r="AK523" i="3"/>
  <c r="AL523" i="3"/>
  <c r="AM523" i="3"/>
  <c r="AN523" i="3"/>
  <c r="AO523" i="3"/>
  <c r="AH524" i="3"/>
  <c r="AI524" i="3"/>
  <c r="AJ524" i="3"/>
  <c r="AL524" i="3"/>
  <c r="AM524" i="3"/>
  <c r="AN524" i="3"/>
  <c r="AO524" i="3"/>
  <c r="AH525" i="3"/>
  <c r="AI525" i="3"/>
  <c r="AJ525" i="3"/>
  <c r="AK525" i="3"/>
  <c r="AL525" i="3"/>
  <c r="AM525" i="3"/>
  <c r="AN525" i="3"/>
  <c r="AO525" i="3"/>
  <c r="AH526" i="3"/>
  <c r="AI526" i="3"/>
  <c r="AJ526" i="3"/>
  <c r="AK526" i="3"/>
  <c r="AL526" i="3"/>
  <c r="AM526" i="3"/>
  <c r="AN526" i="3"/>
  <c r="AO526" i="3"/>
  <c r="AH527" i="3"/>
  <c r="AI527" i="3"/>
  <c r="AJ527" i="3"/>
  <c r="AK527" i="3"/>
  <c r="AL527" i="3"/>
  <c r="AM527" i="3"/>
  <c r="AN527" i="3"/>
  <c r="AO527" i="3"/>
  <c r="AH528" i="3"/>
  <c r="AI528" i="3"/>
  <c r="AJ528" i="3"/>
  <c r="AK528" i="3"/>
  <c r="AL528" i="3"/>
  <c r="AM528" i="3"/>
  <c r="AN528" i="3"/>
  <c r="AO528" i="3"/>
  <c r="AH529" i="3"/>
  <c r="AK529" i="3"/>
  <c r="AM529" i="3"/>
  <c r="AN529" i="3"/>
  <c r="AO529" i="3"/>
  <c r="AH530" i="3"/>
  <c r="AK530" i="3"/>
  <c r="AL530" i="3"/>
  <c r="AM530" i="3"/>
  <c r="AN530" i="3"/>
  <c r="AO530" i="3"/>
  <c r="AH531" i="3"/>
  <c r="AI531" i="3"/>
  <c r="AJ531" i="3"/>
  <c r="AK531" i="3"/>
  <c r="AL531" i="3"/>
  <c r="AM531" i="3"/>
  <c r="AN531" i="3"/>
  <c r="AO531" i="3"/>
  <c r="AH532" i="3"/>
  <c r="AI532" i="3"/>
  <c r="AJ532" i="3"/>
  <c r="AK532" i="3"/>
  <c r="AL532" i="3"/>
  <c r="AM532" i="3"/>
  <c r="AN532" i="3"/>
  <c r="AO532" i="3"/>
  <c r="AH533" i="3"/>
  <c r="AI533" i="3"/>
  <c r="AJ533" i="3"/>
  <c r="AK533" i="3"/>
  <c r="AL533" i="3"/>
  <c r="AM533" i="3"/>
  <c r="AN533" i="3"/>
  <c r="AO533" i="3"/>
  <c r="AH534" i="3"/>
  <c r="AI534" i="3"/>
  <c r="AJ534" i="3"/>
  <c r="AK534" i="3"/>
  <c r="AL534" i="3"/>
  <c r="AM534" i="3"/>
  <c r="AN534" i="3"/>
  <c r="AO534" i="3"/>
  <c r="AH535" i="3"/>
  <c r="AJ535" i="3"/>
  <c r="AL535" i="3"/>
  <c r="AM535" i="3"/>
  <c r="AN535" i="3"/>
  <c r="AO535" i="3"/>
  <c r="AH536" i="3"/>
  <c r="AJ536" i="3"/>
  <c r="AK536" i="3"/>
  <c r="AL536" i="3"/>
  <c r="AM536" i="3"/>
  <c r="AN536" i="3"/>
  <c r="AO536" i="3"/>
  <c r="AH537" i="3"/>
  <c r="AI537" i="3"/>
  <c r="AJ537" i="3"/>
  <c r="AK537" i="3"/>
  <c r="AL537" i="3"/>
  <c r="AM537" i="3"/>
  <c r="AN537" i="3"/>
  <c r="AO537" i="3"/>
  <c r="AH538" i="3"/>
  <c r="AI538" i="3"/>
  <c r="AJ538" i="3"/>
  <c r="AK538" i="3"/>
  <c r="AL538" i="3"/>
  <c r="AM538" i="3"/>
  <c r="AN538" i="3"/>
  <c r="AO538" i="3"/>
  <c r="AH539" i="3"/>
  <c r="AI539" i="3"/>
  <c r="AJ539" i="3"/>
  <c r="AK539" i="3"/>
  <c r="AL539" i="3"/>
  <c r="AM539" i="3"/>
  <c r="AN539" i="3"/>
  <c r="AO539" i="3"/>
  <c r="AH540" i="3"/>
  <c r="AI540" i="3"/>
  <c r="AJ540" i="3"/>
  <c r="AK540" i="3"/>
  <c r="AL540" i="3"/>
  <c r="AM540" i="3"/>
  <c r="AN540" i="3"/>
  <c r="AO540" i="3"/>
  <c r="AI541" i="3"/>
  <c r="AJ541" i="3"/>
  <c r="AK541" i="3"/>
  <c r="AL541" i="3"/>
  <c r="AO541" i="3"/>
  <c r="AH542" i="3"/>
  <c r="AI542" i="3"/>
  <c r="AJ542" i="3"/>
  <c r="AK542" i="3"/>
  <c r="AL542" i="3"/>
  <c r="AM542" i="3"/>
  <c r="AN542" i="3"/>
  <c r="AO542" i="3"/>
  <c r="AI543" i="3"/>
  <c r="AJ543" i="3"/>
  <c r="AK543" i="3"/>
  <c r="AL543" i="3"/>
  <c r="AM543" i="3"/>
  <c r="AN543" i="3"/>
  <c r="AO543" i="3"/>
  <c r="AH544" i="3"/>
  <c r="AI544" i="3"/>
  <c r="AJ544" i="3"/>
  <c r="AK544" i="3"/>
  <c r="AL544" i="3"/>
  <c r="AM544" i="3"/>
  <c r="AN544" i="3"/>
  <c r="AO544" i="3"/>
  <c r="AI545" i="3"/>
  <c r="AJ545" i="3"/>
  <c r="AK545" i="3"/>
  <c r="AL545" i="3"/>
  <c r="AM545" i="3"/>
  <c r="AN545" i="3"/>
  <c r="AO545" i="3"/>
  <c r="AI546" i="3"/>
  <c r="AJ546" i="3"/>
  <c r="AK546" i="3"/>
  <c r="AL546" i="3"/>
  <c r="AM546" i="3"/>
  <c r="AN546" i="3"/>
  <c r="AO546" i="3"/>
  <c r="AH547" i="3"/>
  <c r="AI547" i="3"/>
  <c r="AJ547" i="3"/>
  <c r="AL547" i="3"/>
  <c r="AM547" i="3"/>
  <c r="AN547" i="3"/>
  <c r="AO547" i="3"/>
  <c r="AI548" i="3"/>
  <c r="AJ548" i="3"/>
  <c r="AK548" i="3"/>
  <c r="AL548" i="3"/>
  <c r="AM548" i="3"/>
  <c r="AN548" i="3"/>
  <c r="AO548" i="3"/>
  <c r="AH549" i="3"/>
  <c r="AI549" i="3"/>
  <c r="AJ549" i="3"/>
  <c r="AK549" i="3"/>
  <c r="AL549" i="3"/>
  <c r="AM549" i="3"/>
  <c r="AN549" i="3"/>
  <c r="AO549" i="3"/>
  <c r="AH550" i="3"/>
  <c r="AI550" i="3"/>
  <c r="AJ550" i="3"/>
  <c r="AL550" i="3"/>
  <c r="AM550" i="3"/>
  <c r="AN550" i="3"/>
  <c r="AO550" i="3"/>
  <c r="AH551" i="3"/>
  <c r="AI551" i="3"/>
  <c r="AJ551" i="3"/>
  <c r="AK551" i="3"/>
  <c r="AL551" i="3"/>
  <c r="AM551" i="3"/>
  <c r="AN551" i="3"/>
  <c r="AO551" i="3"/>
  <c r="AH552" i="3"/>
  <c r="AI552" i="3"/>
  <c r="AJ552" i="3"/>
  <c r="AK552" i="3"/>
  <c r="AL552" i="3"/>
  <c r="AM552" i="3"/>
  <c r="AN552" i="3"/>
  <c r="AO552" i="3"/>
  <c r="AH553" i="3"/>
  <c r="AI553" i="3"/>
  <c r="AK553" i="3"/>
  <c r="AL553" i="3"/>
  <c r="AM553" i="3"/>
  <c r="AN553" i="3"/>
  <c r="AO553" i="3"/>
  <c r="AH554" i="3"/>
  <c r="AI554" i="3"/>
  <c r="AJ554" i="3"/>
  <c r="AK554" i="3"/>
  <c r="AL554" i="3"/>
  <c r="AM554" i="3"/>
  <c r="AN554" i="3"/>
  <c r="AO554" i="3"/>
  <c r="AH555" i="3"/>
  <c r="AI555" i="3"/>
  <c r="AJ555" i="3"/>
  <c r="AK555" i="3"/>
  <c r="AL555" i="3"/>
  <c r="AM555" i="3"/>
  <c r="AN555" i="3"/>
  <c r="AO555" i="3"/>
  <c r="AI556" i="3"/>
  <c r="AJ556" i="3"/>
  <c r="AK556" i="3"/>
  <c r="AL556" i="3"/>
  <c r="AN556" i="3"/>
  <c r="AO556" i="3"/>
  <c r="AH557" i="3"/>
  <c r="AJ557" i="3"/>
  <c r="AK557" i="3"/>
  <c r="AL557" i="3"/>
  <c r="AM557" i="3"/>
  <c r="AN557" i="3"/>
  <c r="AO557" i="3"/>
  <c r="AJ558" i="3"/>
  <c r="AK558" i="3"/>
  <c r="AL558" i="3"/>
  <c r="AM558" i="3"/>
  <c r="AN558" i="3"/>
  <c r="AO558" i="3"/>
  <c r="AH559" i="3"/>
  <c r="AI559" i="3"/>
  <c r="AJ559" i="3"/>
  <c r="AK559" i="3"/>
  <c r="AL559" i="3"/>
  <c r="AM559" i="3"/>
  <c r="AN559" i="3"/>
  <c r="AO559" i="3"/>
  <c r="AH560" i="3"/>
  <c r="AI560" i="3"/>
  <c r="AJ560" i="3"/>
  <c r="AK560" i="3"/>
  <c r="AL560" i="3"/>
  <c r="AM560" i="3"/>
  <c r="AN560" i="3"/>
  <c r="AO560" i="3"/>
  <c r="AH561" i="3"/>
  <c r="AI561" i="3"/>
  <c r="AJ561" i="3"/>
  <c r="AK561" i="3"/>
  <c r="AL561" i="3"/>
  <c r="AM561" i="3"/>
  <c r="AN561" i="3"/>
  <c r="AO561" i="3"/>
  <c r="AH562" i="3"/>
  <c r="AI562" i="3"/>
  <c r="AJ562" i="3"/>
  <c r="AK562" i="3"/>
  <c r="AL562" i="3"/>
  <c r="AM562" i="3"/>
  <c r="AN562" i="3"/>
  <c r="AO562" i="3"/>
  <c r="AH563" i="3"/>
  <c r="AI563" i="3"/>
  <c r="AJ563" i="3"/>
  <c r="AK563" i="3"/>
  <c r="AL563" i="3"/>
  <c r="AM563" i="3"/>
  <c r="AN563" i="3"/>
  <c r="AO563" i="3"/>
  <c r="AH564" i="3"/>
  <c r="AJ564" i="3"/>
  <c r="AK564" i="3"/>
  <c r="AL564" i="3"/>
  <c r="AM564" i="3"/>
  <c r="AN564" i="3"/>
  <c r="AO564" i="3"/>
  <c r="AH565" i="3"/>
  <c r="AI565" i="3"/>
  <c r="AJ565" i="3"/>
  <c r="AK565" i="3"/>
  <c r="AL565" i="3"/>
  <c r="AM565" i="3"/>
  <c r="AN565" i="3"/>
  <c r="AO565" i="3"/>
  <c r="AH566" i="3"/>
  <c r="AI566" i="3"/>
  <c r="AJ566" i="3"/>
  <c r="AK566" i="3"/>
  <c r="AL566" i="3"/>
  <c r="AM566" i="3"/>
  <c r="AN566" i="3"/>
  <c r="AO566" i="3"/>
  <c r="AH567" i="3"/>
  <c r="AK567" i="3"/>
  <c r="AL567" i="3"/>
  <c r="AM567" i="3"/>
  <c r="AN567" i="3"/>
  <c r="AO567" i="3"/>
  <c r="AH568" i="3"/>
  <c r="AI568" i="3"/>
  <c r="AJ568" i="3"/>
  <c r="AK568" i="3"/>
  <c r="AL568" i="3"/>
  <c r="AM568" i="3"/>
  <c r="AN568" i="3"/>
  <c r="AO568" i="3"/>
  <c r="AI569" i="3"/>
  <c r="AJ569" i="3"/>
  <c r="AK569" i="3"/>
  <c r="AL569" i="3"/>
  <c r="AM569" i="3"/>
  <c r="AN569" i="3"/>
  <c r="AO569" i="3"/>
  <c r="AI570" i="3"/>
  <c r="AJ570" i="3"/>
  <c r="AK570" i="3"/>
  <c r="AM570" i="3"/>
  <c r="AN570" i="3"/>
  <c r="AO570" i="3"/>
  <c r="AI571" i="3"/>
  <c r="AJ571" i="3"/>
  <c r="AK571" i="3"/>
  <c r="AL571" i="3"/>
  <c r="AM571" i="3"/>
  <c r="AN571" i="3"/>
  <c r="AO571" i="3"/>
  <c r="AI572" i="3"/>
  <c r="AJ572" i="3"/>
  <c r="AK572" i="3"/>
  <c r="AL572" i="3"/>
  <c r="AM572" i="3"/>
  <c r="AN572" i="3"/>
  <c r="AO572" i="3"/>
  <c r="AI573" i="3"/>
  <c r="AJ573" i="3"/>
  <c r="AK573" i="3"/>
  <c r="AL573" i="3"/>
  <c r="AM573" i="3"/>
  <c r="AN573" i="3"/>
  <c r="AO573" i="3"/>
  <c r="AI574" i="3"/>
  <c r="AJ574" i="3"/>
  <c r="AK574" i="3"/>
  <c r="AM574" i="3"/>
  <c r="AN574" i="3"/>
  <c r="AO574" i="3"/>
  <c r="AI575" i="3"/>
  <c r="AJ575" i="3"/>
  <c r="AK575" i="3"/>
  <c r="AL575" i="3"/>
  <c r="AM575" i="3"/>
  <c r="AN575" i="3"/>
  <c r="AO575" i="3"/>
  <c r="AI576" i="3"/>
  <c r="AJ576" i="3"/>
  <c r="AK576" i="3"/>
  <c r="AL576" i="3"/>
  <c r="AM576" i="3"/>
  <c r="AN576" i="3"/>
  <c r="AO576" i="3"/>
  <c r="AI577" i="3"/>
  <c r="AJ577" i="3"/>
  <c r="AK577" i="3"/>
  <c r="AL577" i="3"/>
  <c r="AM577" i="3"/>
  <c r="AN577" i="3"/>
  <c r="AO577" i="3"/>
  <c r="AI578" i="3"/>
  <c r="AJ578" i="3"/>
  <c r="AK578" i="3"/>
  <c r="AL578" i="3"/>
  <c r="AM578" i="3"/>
  <c r="AN578" i="3"/>
  <c r="AO578" i="3"/>
  <c r="AI579" i="3"/>
  <c r="AJ579" i="3"/>
  <c r="AK579" i="3"/>
  <c r="AL579" i="3"/>
  <c r="AM579" i="3"/>
  <c r="AN579" i="3"/>
  <c r="AO579" i="3"/>
  <c r="AI580" i="3"/>
  <c r="AJ580" i="3"/>
  <c r="AK580" i="3"/>
  <c r="AM580" i="3"/>
  <c r="AN580" i="3"/>
  <c r="AO580" i="3"/>
  <c r="AI581" i="3"/>
  <c r="AJ581" i="3"/>
  <c r="AK581" i="3"/>
  <c r="AL581" i="3"/>
  <c r="AM581" i="3"/>
  <c r="AN581" i="3"/>
  <c r="AO581" i="3"/>
  <c r="AH582" i="3"/>
  <c r="AJ582" i="3"/>
  <c r="AL582" i="3"/>
  <c r="AM582" i="3"/>
  <c r="AN582" i="3"/>
  <c r="AO582" i="3"/>
  <c r="AH583" i="3"/>
  <c r="AI583" i="3"/>
  <c r="AJ583" i="3"/>
  <c r="AK583" i="3"/>
  <c r="AL583" i="3"/>
  <c r="AM583" i="3"/>
  <c r="AN583" i="3"/>
  <c r="AO583" i="3"/>
  <c r="AH584" i="3"/>
  <c r="AJ584" i="3"/>
  <c r="AK584" i="3"/>
  <c r="AL584" i="3"/>
  <c r="AM584" i="3"/>
  <c r="AN584" i="3"/>
  <c r="AO584" i="3"/>
  <c r="AH585" i="3"/>
  <c r="AJ585" i="3"/>
  <c r="AK585" i="3"/>
  <c r="AL585" i="3"/>
  <c r="AM585" i="3"/>
  <c r="AN585" i="3"/>
  <c r="AO585" i="3"/>
  <c r="AH586" i="3"/>
  <c r="AJ586" i="3"/>
  <c r="AK586" i="3"/>
  <c r="AL586" i="3"/>
  <c r="AM586" i="3"/>
  <c r="AN586" i="3"/>
  <c r="AO586" i="3"/>
  <c r="AH587" i="3"/>
  <c r="AI587" i="3"/>
  <c r="AJ587" i="3"/>
  <c r="AL587" i="3"/>
  <c r="AM587" i="3"/>
  <c r="AN587" i="3"/>
  <c r="AO587" i="3"/>
  <c r="AH588" i="3"/>
  <c r="AK588" i="3"/>
  <c r="AL588" i="3"/>
  <c r="AM588" i="3"/>
  <c r="AN588" i="3"/>
  <c r="AO588" i="3"/>
  <c r="AH589" i="3"/>
  <c r="AI589" i="3"/>
  <c r="AK589" i="3"/>
  <c r="AL589" i="3"/>
  <c r="AM589" i="3"/>
  <c r="AN589" i="3"/>
  <c r="AO589" i="3"/>
  <c r="AH590" i="3"/>
  <c r="AI590" i="3"/>
  <c r="AJ590" i="3"/>
  <c r="AK590" i="3"/>
  <c r="AL590" i="3"/>
  <c r="AM590" i="3"/>
  <c r="AN590" i="3"/>
  <c r="AO590" i="3"/>
  <c r="AH591" i="3"/>
  <c r="AI591" i="3"/>
  <c r="AJ591" i="3"/>
  <c r="AK591" i="3"/>
  <c r="AL591" i="3"/>
  <c r="AM591" i="3"/>
  <c r="AN591" i="3"/>
  <c r="AO591" i="3"/>
  <c r="AI592" i="3"/>
  <c r="AJ592" i="3"/>
  <c r="AK592" i="3"/>
  <c r="AL592" i="3"/>
  <c r="AM592" i="3"/>
  <c r="AN592" i="3"/>
  <c r="AO592" i="3"/>
  <c r="AI593" i="3"/>
  <c r="AJ593" i="3"/>
  <c r="AK593" i="3"/>
  <c r="AL593" i="3"/>
  <c r="AM593" i="3"/>
  <c r="AN593" i="3"/>
  <c r="AO593" i="3"/>
  <c r="AM594" i="3"/>
  <c r="AN594" i="3"/>
  <c r="AO594" i="3"/>
  <c r="AI595" i="3"/>
  <c r="AJ595" i="3"/>
  <c r="AK595" i="3"/>
  <c r="AL595" i="3"/>
  <c r="AM595" i="3"/>
  <c r="AN595" i="3"/>
  <c r="AO595" i="3"/>
  <c r="AJ596" i="3"/>
  <c r="AK596" i="3"/>
  <c r="AL596" i="3"/>
  <c r="AM596" i="3"/>
  <c r="AN596" i="3"/>
  <c r="AO596" i="3"/>
  <c r="AJ597" i="3"/>
  <c r="AK597" i="3"/>
  <c r="AL597" i="3"/>
  <c r="AM597" i="3"/>
  <c r="AN597" i="3"/>
  <c r="AO597" i="3"/>
  <c r="AI598" i="3"/>
  <c r="AJ598" i="3"/>
  <c r="AL598" i="3"/>
  <c r="AM598" i="3"/>
  <c r="AN598" i="3"/>
  <c r="AO598" i="3"/>
  <c r="AI599" i="3"/>
  <c r="AJ599" i="3"/>
  <c r="AK599" i="3"/>
  <c r="AL599" i="3"/>
  <c r="AM599" i="3"/>
  <c r="AN599" i="3"/>
  <c r="AO599" i="3"/>
  <c r="AI600" i="3"/>
  <c r="AK600" i="3"/>
  <c r="AL600" i="3"/>
  <c r="AM600" i="3"/>
  <c r="AN600" i="3"/>
  <c r="AO600" i="3"/>
  <c r="AH601" i="3"/>
  <c r="AI601" i="3"/>
  <c r="AJ601" i="3"/>
  <c r="AK601" i="3"/>
  <c r="AL601" i="3"/>
  <c r="AM601" i="3"/>
  <c r="AN601" i="3"/>
  <c r="AO601" i="3"/>
  <c r="AI602" i="3"/>
  <c r="AJ602" i="3"/>
  <c r="AK602" i="3"/>
  <c r="AL602" i="3"/>
  <c r="AM602" i="3"/>
  <c r="AN602" i="3"/>
  <c r="AO602" i="3"/>
  <c r="AH603" i="3"/>
  <c r="AI603" i="3"/>
  <c r="AJ603" i="3"/>
  <c r="AK603" i="3"/>
  <c r="AL603" i="3"/>
  <c r="AM603" i="3"/>
  <c r="AN603" i="3"/>
  <c r="AO603" i="3"/>
  <c r="AH604" i="3"/>
  <c r="AI604" i="3"/>
  <c r="AJ604" i="3"/>
  <c r="AK604" i="3"/>
  <c r="AL604" i="3"/>
  <c r="AM604" i="3"/>
  <c r="AN604" i="3"/>
  <c r="AO604" i="3"/>
  <c r="AH605" i="3"/>
  <c r="AI605" i="3"/>
  <c r="AJ605" i="3"/>
  <c r="AK605" i="3"/>
  <c r="AL605" i="3"/>
  <c r="AM605" i="3"/>
  <c r="AN605" i="3"/>
  <c r="AO605" i="3"/>
  <c r="AI606" i="3"/>
  <c r="AJ606" i="3"/>
  <c r="AK606" i="3"/>
  <c r="AL606" i="3"/>
  <c r="AM606" i="3"/>
  <c r="AN606" i="3"/>
  <c r="AO606" i="3"/>
  <c r="AH607" i="3"/>
  <c r="AI607" i="3"/>
  <c r="AJ607" i="3"/>
  <c r="AK607" i="3"/>
  <c r="AL607" i="3"/>
  <c r="AM607" i="3"/>
  <c r="AN607" i="3"/>
  <c r="AO607" i="3"/>
  <c r="AJ608" i="3"/>
  <c r="AK608" i="3"/>
  <c r="AL608" i="3"/>
  <c r="AM608" i="3"/>
  <c r="AN608" i="3"/>
  <c r="AO608" i="3"/>
  <c r="AH609" i="3"/>
  <c r="AI609" i="3"/>
  <c r="AJ609" i="3"/>
  <c r="AK609" i="3"/>
  <c r="AL609" i="3"/>
  <c r="AM609" i="3"/>
  <c r="AN609" i="3"/>
  <c r="AO609" i="3"/>
  <c r="AI610" i="3"/>
  <c r="AJ610" i="3"/>
  <c r="AK610" i="3"/>
  <c r="AL610" i="3"/>
  <c r="AM610" i="3"/>
  <c r="AN610" i="3"/>
  <c r="AO610" i="3"/>
  <c r="AI611" i="3"/>
  <c r="AJ611" i="3"/>
  <c r="AK611" i="3"/>
  <c r="AM611" i="3"/>
  <c r="AN611" i="3"/>
  <c r="AO611" i="3"/>
  <c r="AH612" i="3"/>
  <c r="AI612" i="3"/>
  <c r="AJ612" i="3"/>
  <c r="AK612" i="3"/>
  <c r="AL612" i="3"/>
  <c r="AM612" i="3"/>
  <c r="AN612" i="3"/>
  <c r="AO612" i="3"/>
  <c r="AI613" i="3"/>
  <c r="AJ613" i="3"/>
  <c r="AK613" i="3"/>
  <c r="AL613" i="3"/>
  <c r="AM613" i="3"/>
  <c r="AN613" i="3"/>
  <c r="AO613" i="3"/>
  <c r="AH614" i="3"/>
  <c r="AI614" i="3"/>
  <c r="AJ614" i="3"/>
  <c r="AK614" i="3"/>
  <c r="AL614" i="3"/>
  <c r="AM614" i="3"/>
  <c r="AN614" i="3"/>
  <c r="AO614" i="3"/>
  <c r="AH615" i="3"/>
  <c r="AI615" i="3"/>
  <c r="AJ615" i="3"/>
  <c r="AK615" i="3"/>
  <c r="AL615" i="3"/>
  <c r="AM615" i="3"/>
  <c r="AN615" i="3"/>
  <c r="AO615" i="3"/>
  <c r="AH616" i="3"/>
  <c r="AI616" i="3"/>
  <c r="AK616" i="3"/>
  <c r="AL616" i="3"/>
  <c r="AM616" i="3"/>
  <c r="AN616" i="3"/>
  <c r="AO616" i="3"/>
  <c r="AH617" i="3"/>
  <c r="AI617" i="3"/>
  <c r="AJ617" i="3"/>
  <c r="AK617" i="3"/>
  <c r="AL617" i="3"/>
  <c r="AM617" i="3"/>
  <c r="AN617" i="3"/>
  <c r="AO617" i="3"/>
  <c r="AH618" i="3"/>
  <c r="AI618" i="3"/>
  <c r="AJ618" i="3"/>
  <c r="AK618" i="3"/>
  <c r="AL618" i="3"/>
  <c r="AM618" i="3"/>
  <c r="AN618" i="3"/>
  <c r="AO618" i="3"/>
  <c r="AJ619" i="3"/>
  <c r="AK619" i="3"/>
  <c r="AL619" i="3"/>
  <c r="AM619" i="3"/>
  <c r="AN619" i="3"/>
  <c r="AO619" i="3"/>
  <c r="AH620" i="3"/>
  <c r="AJ620" i="3"/>
  <c r="AK620" i="3"/>
  <c r="AL620" i="3"/>
  <c r="AM620" i="3"/>
  <c r="AN620" i="3"/>
  <c r="AO620" i="3"/>
  <c r="AH621" i="3"/>
  <c r="AJ621" i="3"/>
  <c r="AK621" i="3"/>
  <c r="AL621" i="3"/>
  <c r="AM621" i="3"/>
  <c r="AN621" i="3"/>
  <c r="AO621" i="3"/>
  <c r="AH622" i="3"/>
  <c r="AJ622" i="3"/>
  <c r="AK622" i="3"/>
  <c r="AL622" i="3"/>
  <c r="AM622" i="3"/>
  <c r="AN622" i="3"/>
  <c r="AO622" i="3"/>
  <c r="AH623" i="3"/>
  <c r="AJ623" i="3"/>
  <c r="AK623" i="3"/>
  <c r="AL623" i="3"/>
  <c r="AM623" i="3"/>
  <c r="AN623" i="3"/>
  <c r="AO623" i="3"/>
  <c r="AH624" i="3"/>
  <c r="AJ624" i="3"/>
  <c r="AK624" i="3"/>
  <c r="AM624" i="3"/>
  <c r="AN624" i="3"/>
  <c r="AO624" i="3"/>
  <c r="AH625" i="3"/>
  <c r="AI625" i="3"/>
  <c r="AJ625" i="3"/>
  <c r="AK625" i="3"/>
  <c r="AL625" i="3"/>
  <c r="AM625" i="3"/>
  <c r="AN625" i="3"/>
  <c r="AO625" i="3"/>
  <c r="AH626" i="3"/>
  <c r="AI626" i="3"/>
  <c r="AJ626" i="3"/>
  <c r="AK626" i="3"/>
  <c r="AL626" i="3"/>
  <c r="AM626" i="3"/>
  <c r="AN626" i="3"/>
  <c r="AO626" i="3"/>
  <c r="AH627" i="3"/>
  <c r="AI627" i="3"/>
  <c r="AJ627" i="3"/>
  <c r="AK627" i="3"/>
  <c r="AL627" i="3"/>
  <c r="AM627" i="3"/>
  <c r="AN627" i="3"/>
  <c r="AO627" i="3"/>
  <c r="AH628" i="3"/>
  <c r="AI628" i="3"/>
  <c r="AJ628" i="3"/>
  <c r="AK628" i="3"/>
  <c r="AL628" i="3"/>
  <c r="AM628" i="3"/>
  <c r="AN628" i="3"/>
  <c r="AO628" i="3"/>
  <c r="AH629" i="3"/>
  <c r="AI629" i="3"/>
  <c r="AJ629" i="3"/>
  <c r="AK629" i="3"/>
  <c r="AL629" i="3"/>
  <c r="AM629" i="3"/>
  <c r="AN629" i="3"/>
  <c r="AO629" i="3"/>
  <c r="AH630" i="3"/>
  <c r="AI630" i="3"/>
  <c r="AJ630" i="3"/>
  <c r="AK630" i="3"/>
  <c r="AL630" i="3"/>
  <c r="AM630" i="3"/>
  <c r="AN630" i="3"/>
  <c r="AO630" i="3"/>
  <c r="AH631" i="3"/>
  <c r="AI631" i="3"/>
  <c r="AJ631" i="3"/>
  <c r="AK631" i="3"/>
  <c r="AL631" i="3"/>
  <c r="AM631" i="3"/>
  <c r="AN631" i="3"/>
  <c r="AO631" i="3"/>
  <c r="AH632" i="3"/>
  <c r="AJ632" i="3"/>
  <c r="AK632" i="3"/>
  <c r="AL632" i="3"/>
  <c r="AM632" i="3"/>
  <c r="AN632" i="3"/>
  <c r="AO632" i="3"/>
  <c r="AH633" i="3"/>
  <c r="AI633" i="3"/>
  <c r="AJ633" i="3"/>
  <c r="AK633" i="3"/>
  <c r="AL633" i="3"/>
  <c r="AM633" i="3"/>
  <c r="AN633" i="3"/>
  <c r="AO633" i="3"/>
  <c r="AH634" i="3"/>
  <c r="AI634" i="3"/>
  <c r="AK634" i="3"/>
  <c r="AL634" i="3"/>
  <c r="AM634" i="3"/>
  <c r="AN634" i="3"/>
  <c r="AO634" i="3"/>
  <c r="AH635" i="3"/>
  <c r="AI635" i="3"/>
  <c r="AK635" i="3"/>
  <c r="AL635" i="3"/>
  <c r="AM635" i="3"/>
  <c r="AN635" i="3"/>
  <c r="AO635" i="3"/>
  <c r="AJ636" i="3"/>
  <c r="AK636" i="3"/>
  <c r="AL636" i="3"/>
  <c r="AM636" i="3"/>
  <c r="AN636" i="3"/>
  <c r="AO636" i="3"/>
  <c r="AJ637" i="3"/>
  <c r="AK637" i="3"/>
  <c r="AL637" i="3"/>
  <c r="AM637" i="3"/>
  <c r="AN637" i="3"/>
  <c r="AO637" i="3"/>
  <c r="AH638" i="3"/>
  <c r="AI638" i="3"/>
  <c r="AJ638" i="3"/>
  <c r="AK638" i="3"/>
  <c r="AL638" i="3"/>
  <c r="AM638" i="3"/>
  <c r="AN638" i="3"/>
  <c r="AO638" i="3"/>
  <c r="AH639" i="3"/>
  <c r="AJ639" i="3"/>
  <c r="AK639" i="3"/>
  <c r="AL639" i="3"/>
  <c r="AM639" i="3"/>
  <c r="AN639" i="3"/>
  <c r="AO639" i="3"/>
  <c r="AI640" i="3"/>
  <c r="AJ640" i="3"/>
  <c r="AK640" i="3"/>
  <c r="AL640" i="3"/>
  <c r="AM640" i="3"/>
  <c r="AN640" i="3"/>
  <c r="AO640" i="3"/>
  <c r="AI641" i="3"/>
  <c r="AJ641" i="3"/>
  <c r="AK641" i="3"/>
  <c r="AL641" i="3"/>
  <c r="AM641" i="3"/>
  <c r="AN641" i="3"/>
  <c r="AO641" i="3"/>
  <c r="AI642" i="3"/>
  <c r="AJ642" i="3"/>
  <c r="AK642" i="3"/>
  <c r="AL642" i="3"/>
  <c r="AM642" i="3"/>
  <c r="AN642" i="3"/>
  <c r="AO642" i="3"/>
  <c r="AI643" i="3"/>
  <c r="AJ643" i="3"/>
  <c r="AK643" i="3"/>
  <c r="AL643" i="3"/>
  <c r="AM643" i="3"/>
  <c r="AN643" i="3"/>
  <c r="AO643" i="3"/>
  <c r="AI644" i="3"/>
  <c r="AJ644" i="3"/>
  <c r="AK644" i="3"/>
  <c r="AL644" i="3"/>
  <c r="AM644" i="3"/>
  <c r="AN644" i="3"/>
  <c r="AO644" i="3"/>
  <c r="AI645" i="3"/>
  <c r="AK645" i="3"/>
  <c r="AL645" i="3"/>
  <c r="AM645" i="3"/>
  <c r="AN645" i="3"/>
  <c r="AO645" i="3"/>
  <c r="AH646" i="3"/>
  <c r="AI646" i="3"/>
  <c r="AJ646" i="3"/>
  <c r="AK646" i="3"/>
  <c r="AL646" i="3"/>
  <c r="AN646" i="3"/>
  <c r="AO646" i="3"/>
  <c r="AI647" i="3"/>
  <c r="AJ647" i="3"/>
  <c r="AK647" i="3"/>
  <c r="AL647" i="3"/>
  <c r="AM647" i="3"/>
  <c r="AN647" i="3"/>
  <c r="AO647" i="3"/>
  <c r="AH648" i="3"/>
  <c r="AI648" i="3"/>
  <c r="AJ648" i="3"/>
  <c r="AL648" i="3"/>
  <c r="AM648" i="3"/>
  <c r="AN648" i="3"/>
  <c r="AO648" i="3"/>
  <c r="AJ649" i="3"/>
  <c r="AK649" i="3"/>
  <c r="AL649" i="3"/>
  <c r="AM649" i="3"/>
  <c r="AN649" i="3"/>
  <c r="AO649" i="3"/>
  <c r="AH650" i="3"/>
  <c r="AJ650" i="3"/>
  <c r="AK650" i="3"/>
  <c r="AL650" i="3"/>
  <c r="AM650" i="3"/>
  <c r="AN650" i="3"/>
  <c r="AO650" i="3"/>
  <c r="AH651" i="3"/>
  <c r="AI651" i="3"/>
  <c r="AJ651" i="3"/>
  <c r="AK651" i="3"/>
  <c r="AL651" i="3"/>
  <c r="AM651" i="3"/>
  <c r="AN651" i="3"/>
  <c r="AO651" i="3"/>
  <c r="AJ652" i="3"/>
  <c r="AK652" i="3"/>
  <c r="AL652" i="3"/>
  <c r="AM652" i="3"/>
  <c r="AN652" i="3"/>
  <c r="AO652" i="3"/>
  <c r="AH653" i="3"/>
  <c r="AI653" i="3"/>
  <c r="AL653" i="3"/>
  <c r="AM653" i="3"/>
  <c r="AN653" i="3"/>
  <c r="AO653" i="3"/>
  <c r="AH654" i="3"/>
  <c r="AI654" i="3"/>
  <c r="AJ654" i="3"/>
  <c r="AK654" i="3"/>
  <c r="AL654" i="3"/>
  <c r="AM654" i="3"/>
  <c r="AN654" i="3"/>
  <c r="AO654" i="3"/>
  <c r="AI655" i="3"/>
  <c r="AJ655" i="3"/>
  <c r="AK655" i="3"/>
  <c r="AL655" i="3"/>
  <c r="AM655" i="3"/>
  <c r="AN655" i="3"/>
  <c r="AO655" i="3"/>
  <c r="AJ656" i="3"/>
  <c r="AK656" i="3"/>
  <c r="AL656" i="3"/>
  <c r="AM656" i="3"/>
  <c r="AN656" i="3"/>
  <c r="AO656" i="3"/>
  <c r="AH657" i="3"/>
  <c r="AI657" i="3"/>
  <c r="AJ657" i="3"/>
  <c r="AK657" i="3"/>
  <c r="AL657" i="3"/>
  <c r="AM657" i="3"/>
  <c r="AN657" i="3"/>
  <c r="AO657" i="3"/>
  <c r="AH658" i="3"/>
  <c r="AI658" i="3"/>
  <c r="AJ658" i="3"/>
  <c r="AK658" i="3"/>
  <c r="AL658" i="3"/>
  <c r="AM658" i="3"/>
  <c r="AN658" i="3"/>
  <c r="AO658" i="3"/>
  <c r="AI659" i="3"/>
  <c r="AJ659" i="3"/>
  <c r="AK659" i="3"/>
  <c r="AL659" i="3"/>
  <c r="AM659" i="3"/>
  <c r="AN659" i="3"/>
  <c r="AK660" i="3"/>
  <c r="AL660" i="3"/>
  <c r="AM660" i="3"/>
  <c r="AN660" i="3"/>
  <c r="AO660" i="3"/>
  <c r="AI661" i="3"/>
  <c r="AJ661" i="3"/>
  <c r="AK661" i="3"/>
  <c r="AN661" i="3"/>
  <c r="AO661" i="3"/>
  <c r="AH662" i="3"/>
  <c r="AJ662" i="3"/>
  <c r="AL662" i="3"/>
  <c r="AM662" i="3"/>
  <c r="AN662" i="3"/>
  <c r="AO662" i="3"/>
  <c r="AI663" i="3"/>
  <c r="AJ663" i="3"/>
  <c r="AL663" i="3"/>
  <c r="AM663" i="3"/>
  <c r="AN663" i="3"/>
  <c r="AO663" i="3"/>
  <c r="AH664" i="3"/>
  <c r="AI664" i="3"/>
  <c r="AJ664" i="3"/>
  <c r="AK664" i="3"/>
  <c r="AL664" i="3"/>
  <c r="AM664" i="3"/>
  <c r="AN664" i="3"/>
  <c r="AO664" i="3"/>
  <c r="AH665" i="3"/>
  <c r="AI665" i="3"/>
  <c r="AK665" i="3"/>
  <c r="AL665" i="3"/>
  <c r="AM665" i="3"/>
  <c r="AN665" i="3"/>
  <c r="AO665" i="3"/>
  <c r="AH666" i="3"/>
  <c r="AI666" i="3"/>
  <c r="AK666" i="3"/>
  <c r="AL666" i="3"/>
  <c r="AM666" i="3"/>
  <c r="AN666" i="3"/>
  <c r="AO666" i="3"/>
  <c r="AL667" i="3"/>
  <c r="AM667" i="3"/>
  <c r="AN667" i="3"/>
  <c r="AO667" i="3"/>
  <c r="AI668" i="3"/>
  <c r="AK668" i="3"/>
  <c r="AL668" i="3"/>
  <c r="AM668" i="3"/>
  <c r="AN668" i="3"/>
  <c r="AO668" i="3"/>
  <c r="AH669" i="3"/>
  <c r="AI669" i="3"/>
  <c r="AJ669" i="3"/>
  <c r="AM669" i="3"/>
  <c r="AN669" i="3"/>
  <c r="AO669" i="3"/>
  <c r="AI670" i="3"/>
  <c r="AK670" i="3"/>
  <c r="AL670" i="3"/>
  <c r="AM670" i="3"/>
  <c r="AN670" i="3"/>
  <c r="AO670" i="3"/>
  <c r="AI671" i="3"/>
  <c r="AJ671" i="3"/>
  <c r="AK671" i="3"/>
  <c r="AL671" i="3"/>
  <c r="AM671" i="3"/>
  <c r="AN671" i="3"/>
  <c r="AO671" i="3"/>
  <c r="AH672" i="3"/>
  <c r="AI672" i="3"/>
  <c r="AJ672" i="3"/>
  <c r="AL672" i="3"/>
  <c r="AM672" i="3"/>
  <c r="AN672" i="3"/>
  <c r="AO672" i="3"/>
  <c r="AH673" i="3"/>
  <c r="AK673" i="3"/>
  <c r="AL673" i="3"/>
  <c r="AM673" i="3"/>
  <c r="AN673" i="3"/>
  <c r="AO673" i="3"/>
  <c r="AI674" i="3"/>
  <c r="AJ674" i="3"/>
  <c r="AK674" i="3"/>
  <c r="AL674" i="3"/>
  <c r="AM674" i="3"/>
  <c r="AN674" i="3"/>
  <c r="AO674" i="3"/>
  <c r="AJ675" i="3"/>
  <c r="AK675" i="3"/>
  <c r="AL675" i="3"/>
  <c r="AM675" i="3"/>
  <c r="AN675" i="3"/>
  <c r="AO675" i="3"/>
  <c r="AJ676" i="3"/>
  <c r="AK676" i="3"/>
  <c r="AL676" i="3"/>
  <c r="AM676" i="3"/>
  <c r="AN676" i="3"/>
  <c r="AO676" i="3"/>
  <c r="AH677" i="3"/>
  <c r="AI677" i="3"/>
  <c r="AJ677" i="3"/>
  <c r="AK677" i="3"/>
  <c r="AL677" i="3"/>
  <c r="AM677" i="3"/>
  <c r="AO677" i="3"/>
  <c r="AH678" i="3"/>
  <c r="AI678" i="3"/>
  <c r="AJ678" i="3"/>
  <c r="AK678" i="3"/>
  <c r="AL678" i="3"/>
  <c r="AM678" i="3"/>
  <c r="AN678" i="3"/>
  <c r="AO678" i="3"/>
  <c r="AH679" i="3"/>
  <c r="AI679" i="3"/>
  <c r="AJ679" i="3"/>
  <c r="AK679" i="3"/>
  <c r="AL679" i="3"/>
  <c r="AM679" i="3"/>
  <c r="AO679" i="3"/>
  <c r="AI680" i="3"/>
  <c r="AJ680" i="3"/>
  <c r="AL680" i="3"/>
  <c r="AM680" i="3"/>
  <c r="AN680" i="3"/>
  <c r="AO680" i="3"/>
  <c r="AH681" i="3"/>
  <c r="AJ681" i="3"/>
  <c r="AK681" i="3"/>
  <c r="AL681" i="3"/>
  <c r="AN681" i="3"/>
  <c r="AO681" i="3"/>
  <c r="AH682" i="3"/>
  <c r="AJ682" i="3"/>
  <c r="AK682" i="3"/>
  <c r="AL682" i="3"/>
  <c r="AM682" i="3"/>
  <c r="AN682" i="3"/>
  <c r="AO682" i="3"/>
  <c r="AH683" i="3"/>
  <c r="AI683" i="3"/>
  <c r="AJ683" i="3"/>
  <c r="AK683" i="3"/>
  <c r="AL683" i="3"/>
  <c r="AM683" i="3"/>
  <c r="AN683" i="3"/>
  <c r="AO683" i="3"/>
  <c r="AI684" i="3"/>
  <c r="AK684" i="3"/>
  <c r="AL684" i="3"/>
  <c r="AM684" i="3"/>
  <c r="AN684" i="3"/>
  <c r="AO684" i="3"/>
  <c r="AK685" i="3"/>
  <c r="AL685" i="3"/>
  <c r="AM685" i="3"/>
  <c r="AN685" i="3"/>
  <c r="AO685" i="3"/>
  <c r="AH686" i="3"/>
  <c r="AJ686" i="3"/>
  <c r="AL686" i="3"/>
  <c r="AM686" i="3"/>
  <c r="AN686" i="3"/>
  <c r="AO686" i="3"/>
  <c r="AI687" i="3"/>
  <c r="AJ687" i="3"/>
  <c r="AK687" i="3"/>
  <c r="AL687" i="3"/>
  <c r="AM687" i="3"/>
  <c r="AN687" i="3"/>
  <c r="AO687" i="3"/>
  <c r="AJ688" i="3"/>
  <c r="AK688" i="3"/>
  <c r="AL688" i="3"/>
  <c r="AM688" i="3"/>
  <c r="AN688" i="3"/>
  <c r="AO688" i="3"/>
  <c r="AH689" i="3"/>
  <c r="AI689" i="3"/>
  <c r="AL689" i="3"/>
  <c r="AM689" i="3"/>
  <c r="AN689" i="3"/>
  <c r="AO689" i="3"/>
  <c r="AH690" i="3"/>
  <c r="AJ690" i="3"/>
  <c r="AK690" i="3"/>
  <c r="AM690" i="3"/>
  <c r="AN690" i="3"/>
  <c r="AO690" i="3"/>
  <c r="AH691" i="3"/>
  <c r="AI691" i="3"/>
  <c r="AJ691" i="3"/>
  <c r="AK691" i="3"/>
  <c r="AL691" i="3"/>
  <c r="AN691" i="3"/>
  <c r="AO691" i="3"/>
  <c r="AH692" i="3"/>
  <c r="AI692" i="3"/>
  <c r="AJ692" i="3"/>
  <c r="AL692" i="3"/>
  <c r="AM692" i="3"/>
  <c r="AN692" i="3"/>
  <c r="AO692" i="3"/>
  <c r="AJ693" i="3"/>
  <c r="AK693" i="3"/>
  <c r="AL693" i="3"/>
  <c r="AM693" i="3"/>
  <c r="AN693" i="3"/>
  <c r="AO693" i="3"/>
  <c r="AH694" i="3"/>
  <c r="AJ694" i="3"/>
  <c r="AK694" i="3"/>
  <c r="AM694" i="3"/>
  <c r="AN694" i="3"/>
  <c r="AO694" i="3"/>
  <c r="AJ695" i="3"/>
  <c r="AK695" i="3"/>
  <c r="AM695" i="3"/>
  <c r="AN695" i="3"/>
  <c r="AO695" i="3"/>
  <c r="AJ696" i="3"/>
  <c r="AK696" i="3"/>
  <c r="AL696" i="3"/>
  <c r="AM696" i="3"/>
  <c r="AN696" i="3"/>
  <c r="AO696" i="3"/>
  <c r="AJ697" i="3"/>
  <c r="AK697" i="3"/>
  <c r="AL697" i="3"/>
  <c r="AM697" i="3"/>
  <c r="AN697" i="3"/>
  <c r="AO697" i="3"/>
  <c r="AJ698" i="3"/>
  <c r="AK698" i="3"/>
  <c r="AL698" i="3"/>
  <c r="AM698" i="3"/>
  <c r="AN698" i="3"/>
  <c r="AO698" i="3"/>
  <c r="AH699" i="3"/>
  <c r="AJ699" i="3"/>
  <c r="AK699" i="3"/>
  <c r="AL699" i="3"/>
  <c r="AN699" i="3"/>
  <c r="AO699" i="3"/>
  <c r="AJ700" i="3"/>
  <c r="AK700" i="3"/>
  <c r="AL700" i="3"/>
  <c r="AM700" i="3"/>
  <c r="AN700" i="3"/>
  <c r="AO700" i="3"/>
  <c r="AK701" i="3"/>
  <c r="AL701" i="3"/>
  <c r="AM701" i="3"/>
  <c r="AN701" i="3"/>
  <c r="AO701" i="3"/>
  <c r="AH702" i="3"/>
  <c r="AI702" i="3"/>
  <c r="AM702" i="3"/>
  <c r="AN702" i="3"/>
  <c r="AO702" i="3"/>
  <c r="AH703" i="3"/>
  <c r="AI703" i="3"/>
  <c r="AK703" i="3"/>
  <c r="AN703" i="3"/>
  <c r="AO703" i="3"/>
  <c r="AJ704" i="3"/>
  <c r="AK704" i="3"/>
  <c r="AL704" i="3"/>
  <c r="AM704" i="3"/>
  <c r="AN704" i="3"/>
  <c r="AO704" i="3"/>
  <c r="AH705" i="3"/>
  <c r="AJ705" i="3"/>
  <c r="AK705" i="3"/>
  <c r="AL705" i="3"/>
  <c r="AM705" i="3"/>
  <c r="AO705" i="3"/>
  <c r="AI706" i="3"/>
  <c r="AJ706" i="3"/>
  <c r="AK706" i="3"/>
  <c r="AL706" i="3"/>
  <c r="AM706" i="3"/>
  <c r="AN706" i="3"/>
  <c r="AO706" i="3"/>
  <c r="AH707" i="3"/>
  <c r="AI707" i="3"/>
  <c r="AK707" i="3"/>
  <c r="AL707" i="3"/>
  <c r="AM707" i="3"/>
  <c r="AO707" i="3"/>
  <c r="AJ708" i="3"/>
  <c r="AK708" i="3"/>
  <c r="AM708" i="3"/>
  <c r="AN708" i="3"/>
  <c r="AO708" i="3"/>
  <c r="AH709" i="3"/>
  <c r="AJ709" i="3"/>
  <c r="AK709" i="3"/>
  <c r="AL709" i="3"/>
  <c r="AM709" i="3"/>
  <c r="AN709" i="3"/>
  <c r="AO709" i="3"/>
  <c r="AH710" i="3"/>
  <c r="AI710" i="3"/>
  <c r="AJ710" i="3"/>
  <c r="AL710" i="3"/>
  <c r="AM710" i="3"/>
  <c r="AO710" i="3"/>
  <c r="AI711" i="3"/>
  <c r="AK711" i="3"/>
  <c r="AL711" i="3"/>
  <c r="AM711" i="3"/>
  <c r="AN711" i="3"/>
  <c r="AO711" i="3"/>
  <c r="AL712" i="3"/>
  <c r="AM712" i="3"/>
  <c r="AN712" i="3"/>
  <c r="AO712" i="3"/>
  <c r="AK713" i="3"/>
  <c r="AL713" i="3"/>
  <c r="AM713" i="3"/>
  <c r="AN713" i="3"/>
  <c r="AO713" i="3"/>
  <c r="AH714" i="3"/>
  <c r="AL714" i="3"/>
  <c r="AM714" i="3"/>
  <c r="AN714" i="3"/>
  <c r="AO714" i="3"/>
  <c r="AI715" i="3"/>
  <c r="AL715" i="3"/>
  <c r="AM715" i="3"/>
  <c r="AN715" i="3"/>
  <c r="AO715" i="3"/>
  <c r="AK716" i="3"/>
  <c r="AM716" i="3"/>
  <c r="AN716" i="3"/>
  <c r="AO716" i="3"/>
  <c r="AH717" i="3"/>
  <c r="AJ717" i="3"/>
  <c r="AK717" i="3"/>
  <c r="AL717" i="3"/>
  <c r="AN717" i="3"/>
  <c r="AO717" i="3"/>
  <c r="AJ718" i="3"/>
  <c r="AK718" i="3"/>
  <c r="AM718" i="3"/>
  <c r="AN718" i="3"/>
  <c r="AO718" i="3"/>
  <c r="AK719" i="3"/>
  <c r="AL719" i="3"/>
  <c r="AM719" i="3"/>
  <c r="AN719" i="3"/>
  <c r="AO719" i="3"/>
  <c r="AH720" i="3"/>
  <c r="AL720" i="3"/>
  <c r="AM720" i="3"/>
  <c r="AO720" i="3"/>
  <c r="AK721" i="3"/>
  <c r="AL721" i="3"/>
  <c r="AM721" i="3"/>
  <c r="AN721" i="3"/>
  <c r="AO721" i="3"/>
  <c r="AH722" i="3"/>
  <c r="AL722" i="3"/>
  <c r="AM722" i="3"/>
  <c r="AN722" i="3"/>
  <c r="AO722" i="3"/>
  <c r="AH723" i="3"/>
  <c r="AI723" i="3"/>
  <c r="AJ723" i="3"/>
  <c r="AK723" i="3"/>
  <c r="AL723" i="3"/>
  <c r="AM723" i="3"/>
  <c r="AN723" i="3"/>
  <c r="AO723" i="3"/>
  <c r="AI724" i="3"/>
  <c r="AL724" i="3"/>
  <c r="AM724" i="3"/>
  <c r="AN724" i="3"/>
  <c r="AO724" i="3"/>
  <c r="AJ3" i="3"/>
  <c r="AK3" i="3"/>
  <c r="AL3" i="3"/>
  <c r="AM3" i="3"/>
  <c r="AO3" i="3"/>
  <c r="AH3" i="3"/>
  <c r="Z3" i="3"/>
  <c r="AA3" i="3"/>
  <c r="AB3" i="3"/>
  <c r="AC3" i="3"/>
  <c r="AD3" i="3"/>
  <c r="AE3" i="3"/>
  <c r="AF3" i="3"/>
  <c r="Z4" i="3"/>
  <c r="AA4" i="3"/>
  <c r="AB4" i="3"/>
  <c r="AC4" i="3"/>
  <c r="AD4" i="3"/>
  <c r="AE4" i="3"/>
  <c r="AF4" i="3"/>
  <c r="AA5" i="3"/>
  <c r="AB5" i="3"/>
  <c r="AC5" i="3"/>
  <c r="AD5" i="3"/>
  <c r="AE5" i="3"/>
  <c r="AF5" i="3"/>
  <c r="Z6" i="3"/>
  <c r="AA6" i="3"/>
  <c r="AB6" i="3"/>
  <c r="AC6" i="3"/>
  <c r="AD6" i="3"/>
  <c r="AE6" i="3"/>
  <c r="AF6" i="3"/>
  <c r="Z7" i="3"/>
  <c r="AA7" i="3"/>
  <c r="AB7" i="3"/>
  <c r="AC7" i="3"/>
  <c r="AD7" i="3"/>
  <c r="AE7" i="3"/>
  <c r="AF7" i="3"/>
  <c r="AB8" i="3"/>
  <c r="AC8" i="3"/>
  <c r="AD8" i="3"/>
  <c r="AE8" i="3"/>
  <c r="AF8" i="3"/>
  <c r="Z9" i="3"/>
  <c r="AA9" i="3"/>
  <c r="AC9" i="3"/>
  <c r="AD9" i="3"/>
  <c r="AE9" i="3"/>
  <c r="AF9" i="3"/>
  <c r="Z10" i="3"/>
  <c r="AA10" i="3"/>
  <c r="AB10" i="3"/>
  <c r="AC10" i="3"/>
  <c r="AD10" i="3"/>
  <c r="AE10" i="3"/>
  <c r="AF10" i="3"/>
  <c r="AA11" i="3"/>
  <c r="AB11" i="3"/>
  <c r="AC11" i="3"/>
  <c r="AD11" i="3"/>
  <c r="AE11" i="3"/>
  <c r="AF11" i="3"/>
  <c r="AA12" i="3"/>
  <c r="AB12" i="3"/>
  <c r="AC12" i="3"/>
  <c r="AE12" i="3"/>
  <c r="AF12" i="3"/>
  <c r="Z13" i="3"/>
  <c r="AA13" i="3"/>
  <c r="AB13" i="3"/>
  <c r="AC13" i="3"/>
  <c r="AD13" i="3"/>
  <c r="AE13" i="3"/>
  <c r="AF13" i="3"/>
  <c r="Z14" i="3"/>
  <c r="AA14" i="3"/>
  <c r="AB14" i="3"/>
  <c r="AC14" i="3"/>
  <c r="AD14" i="3"/>
  <c r="AE14" i="3"/>
  <c r="AF14" i="3"/>
  <c r="Z15" i="3"/>
  <c r="AA15" i="3"/>
  <c r="AB15" i="3"/>
  <c r="AC15" i="3"/>
  <c r="AD15" i="3"/>
  <c r="AE15" i="3"/>
  <c r="AF15" i="3"/>
  <c r="Z16" i="3"/>
  <c r="AA16" i="3"/>
  <c r="AB16" i="3"/>
  <c r="AC16" i="3"/>
  <c r="AD16" i="3"/>
  <c r="AE16" i="3"/>
  <c r="AF16" i="3"/>
  <c r="Z17" i="3"/>
  <c r="AA17" i="3"/>
  <c r="AB17" i="3"/>
  <c r="AC17" i="3"/>
  <c r="AD17" i="3"/>
  <c r="AE17" i="3"/>
  <c r="AF17" i="3"/>
  <c r="Z18" i="3"/>
  <c r="AA18" i="3"/>
  <c r="AB18" i="3"/>
  <c r="AC18" i="3"/>
  <c r="AD18" i="3"/>
  <c r="AE18" i="3"/>
  <c r="AF18" i="3"/>
  <c r="Z19" i="3"/>
  <c r="AA19" i="3"/>
  <c r="AB19" i="3"/>
  <c r="AC19" i="3"/>
  <c r="AD19" i="3"/>
  <c r="AE19" i="3"/>
  <c r="AF19" i="3"/>
  <c r="Z20" i="3"/>
  <c r="AA20" i="3"/>
  <c r="AB20" i="3"/>
  <c r="AC20" i="3"/>
  <c r="AD20" i="3"/>
  <c r="AE20" i="3"/>
  <c r="AF20" i="3"/>
  <c r="AA21" i="3"/>
  <c r="AB21" i="3"/>
  <c r="AC21" i="3"/>
  <c r="AD21" i="3"/>
  <c r="AE21" i="3"/>
  <c r="AF21" i="3"/>
  <c r="Z22" i="3"/>
  <c r="AA22" i="3"/>
  <c r="AB22" i="3"/>
  <c r="AC22" i="3"/>
  <c r="AD22" i="3"/>
  <c r="AE22" i="3"/>
  <c r="AF22" i="3"/>
  <c r="Z23" i="3"/>
  <c r="AA23" i="3"/>
  <c r="AB23" i="3"/>
  <c r="AC23" i="3"/>
  <c r="AD23" i="3"/>
  <c r="AE23" i="3"/>
  <c r="AF23" i="3"/>
  <c r="Z24" i="3"/>
  <c r="AA24" i="3"/>
  <c r="AB24" i="3"/>
  <c r="AC24" i="3"/>
  <c r="AD24" i="3"/>
  <c r="AE24" i="3"/>
  <c r="AF24" i="3"/>
  <c r="Z25" i="3"/>
  <c r="AA25" i="3"/>
  <c r="AB25" i="3"/>
  <c r="AC25" i="3"/>
  <c r="AD25" i="3"/>
  <c r="AE25" i="3"/>
  <c r="AF25" i="3"/>
  <c r="Z26" i="3"/>
  <c r="AA26" i="3"/>
  <c r="AB26" i="3"/>
  <c r="AC26" i="3"/>
  <c r="AD26" i="3"/>
  <c r="AE26" i="3"/>
  <c r="AF26" i="3"/>
  <c r="Z27" i="3"/>
  <c r="AA27" i="3"/>
  <c r="AB27" i="3"/>
  <c r="AC27" i="3"/>
  <c r="AD27" i="3"/>
  <c r="AE27" i="3"/>
  <c r="AF27" i="3"/>
  <c r="Z28" i="3"/>
  <c r="AA28" i="3"/>
  <c r="AB28" i="3"/>
  <c r="AC28" i="3"/>
  <c r="AD28" i="3"/>
  <c r="AE28" i="3"/>
  <c r="AF28" i="3"/>
  <c r="Z29" i="3"/>
  <c r="AA29" i="3"/>
  <c r="AB29" i="3"/>
  <c r="AC29" i="3"/>
  <c r="AD29" i="3"/>
  <c r="AE29" i="3"/>
  <c r="AF29" i="3"/>
  <c r="Z30" i="3"/>
  <c r="AA30" i="3"/>
  <c r="AB30" i="3"/>
  <c r="AC30" i="3"/>
  <c r="AD30" i="3"/>
  <c r="AE30" i="3"/>
  <c r="AF30" i="3"/>
  <c r="Z31" i="3"/>
  <c r="AA31" i="3"/>
  <c r="AB31" i="3"/>
  <c r="AC31" i="3"/>
  <c r="AD31" i="3"/>
  <c r="AE31" i="3"/>
  <c r="AF31" i="3"/>
  <c r="AA32" i="3"/>
  <c r="AB32" i="3"/>
  <c r="AC32" i="3"/>
  <c r="AD32" i="3"/>
  <c r="AE32" i="3"/>
  <c r="AF32" i="3"/>
  <c r="Z33" i="3"/>
  <c r="AB33" i="3"/>
  <c r="AC33" i="3"/>
  <c r="AD33" i="3"/>
  <c r="AE33" i="3"/>
  <c r="AF33" i="3"/>
  <c r="Z34" i="3"/>
  <c r="AA34" i="3"/>
  <c r="AB34" i="3"/>
  <c r="AC34" i="3"/>
  <c r="AD34" i="3"/>
  <c r="AE34" i="3"/>
  <c r="AF34" i="3"/>
  <c r="Z35" i="3"/>
  <c r="AB35" i="3"/>
  <c r="AC35" i="3"/>
  <c r="AD35" i="3"/>
  <c r="AE35" i="3"/>
  <c r="AF35" i="3"/>
  <c r="Z36" i="3"/>
  <c r="AA36" i="3"/>
  <c r="AB36" i="3"/>
  <c r="AC36" i="3"/>
  <c r="AD36" i="3"/>
  <c r="AE36" i="3"/>
  <c r="AF36" i="3"/>
  <c r="Z37" i="3"/>
  <c r="AA37" i="3"/>
  <c r="AB37" i="3"/>
  <c r="AC37" i="3"/>
  <c r="AD37" i="3"/>
  <c r="AE37" i="3"/>
  <c r="AF37" i="3"/>
  <c r="Z38" i="3"/>
  <c r="AA38" i="3"/>
  <c r="AB38" i="3"/>
  <c r="AC38" i="3"/>
  <c r="AD38" i="3"/>
  <c r="AE38" i="3"/>
  <c r="AF38" i="3"/>
  <c r="Z39" i="3"/>
  <c r="AA39" i="3"/>
  <c r="AB39" i="3"/>
  <c r="AC39" i="3"/>
  <c r="AD39" i="3"/>
  <c r="AE39" i="3"/>
  <c r="AF39" i="3"/>
  <c r="AA40" i="3"/>
  <c r="AB40" i="3"/>
  <c r="AC40" i="3"/>
  <c r="AD40" i="3"/>
  <c r="AE40" i="3"/>
  <c r="AF40" i="3"/>
  <c r="Z41" i="3"/>
  <c r="AB41" i="3"/>
  <c r="AC41" i="3"/>
  <c r="AD41" i="3"/>
  <c r="AE41" i="3"/>
  <c r="AF41" i="3"/>
  <c r="Z42" i="3"/>
  <c r="AA42" i="3"/>
  <c r="AB42" i="3"/>
  <c r="AC42" i="3"/>
  <c r="AD42" i="3"/>
  <c r="AE42" i="3"/>
  <c r="AF42" i="3"/>
  <c r="Z43" i="3"/>
  <c r="AA43" i="3"/>
  <c r="AB43" i="3"/>
  <c r="AC43" i="3"/>
  <c r="AD43" i="3"/>
  <c r="AE43" i="3"/>
  <c r="AF43" i="3"/>
  <c r="Z44" i="3"/>
  <c r="AB44" i="3"/>
  <c r="AC44" i="3"/>
  <c r="AD44" i="3"/>
  <c r="AE44" i="3"/>
  <c r="AF44" i="3"/>
  <c r="Z45" i="3"/>
  <c r="AB45" i="3"/>
  <c r="AC45" i="3"/>
  <c r="AD45" i="3"/>
  <c r="AE45" i="3"/>
  <c r="AF45" i="3"/>
  <c r="Z46" i="3"/>
  <c r="AC46" i="3"/>
  <c r="AD46" i="3"/>
  <c r="AE46" i="3"/>
  <c r="AF46" i="3"/>
  <c r="Z47" i="3"/>
  <c r="AA47" i="3"/>
  <c r="AB47" i="3"/>
  <c r="AC47" i="3"/>
  <c r="AD47" i="3"/>
  <c r="AE47" i="3"/>
  <c r="AF47" i="3"/>
  <c r="AA48" i="3"/>
  <c r="AB48" i="3"/>
  <c r="AC48" i="3"/>
  <c r="AD48" i="3"/>
  <c r="AE48" i="3"/>
  <c r="AF48" i="3"/>
  <c r="Z49" i="3"/>
  <c r="AA49" i="3"/>
  <c r="AB49" i="3"/>
  <c r="AC49" i="3"/>
  <c r="AD49" i="3"/>
  <c r="AE49" i="3"/>
  <c r="AF49" i="3"/>
  <c r="Z50" i="3"/>
  <c r="AA50" i="3"/>
  <c r="AB50" i="3"/>
  <c r="AC50" i="3"/>
  <c r="AD50" i="3"/>
  <c r="AE50" i="3"/>
  <c r="AF50" i="3"/>
  <c r="Z51" i="3"/>
  <c r="AA51" i="3"/>
  <c r="AB51" i="3"/>
  <c r="AC51" i="3"/>
  <c r="AD51" i="3"/>
  <c r="AE51" i="3"/>
  <c r="AF51" i="3"/>
  <c r="Z52" i="3"/>
  <c r="AA52" i="3"/>
  <c r="AB52" i="3"/>
  <c r="AC52" i="3"/>
  <c r="AD52" i="3"/>
  <c r="AE52" i="3"/>
  <c r="AF52" i="3"/>
  <c r="Z53" i="3"/>
  <c r="AA53" i="3"/>
  <c r="AC53" i="3"/>
  <c r="AD53" i="3"/>
  <c r="AE53" i="3"/>
  <c r="AF53" i="3"/>
  <c r="AA54" i="3"/>
  <c r="AB54" i="3"/>
  <c r="AC54" i="3"/>
  <c r="AD54" i="3"/>
  <c r="AE54" i="3"/>
  <c r="AF54" i="3"/>
  <c r="AA55" i="3"/>
  <c r="AB55" i="3"/>
  <c r="AC55" i="3"/>
  <c r="AD55" i="3"/>
  <c r="AE55" i="3"/>
  <c r="AF55" i="3"/>
  <c r="AA56" i="3"/>
  <c r="AB56" i="3"/>
  <c r="AC56" i="3"/>
  <c r="AD56" i="3"/>
  <c r="AE56" i="3"/>
  <c r="AF56" i="3"/>
  <c r="Z57" i="3"/>
  <c r="AA57" i="3"/>
  <c r="AB57" i="3"/>
  <c r="AC57" i="3"/>
  <c r="AD57" i="3"/>
  <c r="AE57" i="3"/>
  <c r="AF57" i="3"/>
  <c r="Z58" i="3"/>
  <c r="AA58" i="3"/>
  <c r="AB58" i="3"/>
  <c r="AC58" i="3"/>
  <c r="AD58" i="3"/>
  <c r="AE58" i="3"/>
  <c r="AF58" i="3"/>
  <c r="Z59" i="3"/>
  <c r="AA59" i="3"/>
  <c r="AB59" i="3"/>
  <c r="AC59" i="3"/>
  <c r="AD59" i="3"/>
  <c r="AE59" i="3"/>
  <c r="AF59" i="3"/>
  <c r="AA60" i="3"/>
  <c r="AB60" i="3"/>
  <c r="AC60" i="3"/>
  <c r="AD60" i="3"/>
  <c r="AE60" i="3"/>
  <c r="AF60" i="3"/>
  <c r="Z61" i="3"/>
  <c r="AA61" i="3"/>
  <c r="AB61" i="3"/>
  <c r="AC61" i="3"/>
  <c r="AD61" i="3"/>
  <c r="AE61" i="3"/>
  <c r="AF61" i="3"/>
  <c r="Z62" i="3"/>
  <c r="AA62" i="3"/>
  <c r="AB62" i="3"/>
  <c r="AC62" i="3"/>
  <c r="AD62" i="3"/>
  <c r="AE62" i="3"/>
  <c r="AF62" i="3"/>
  <c r="AA63" i="3"/>
  <c r="AB63" i="3"/>
  <c r="AC63" i="3"/>
  <c r="AD63" i="3"/>
  <c r="AE63" i="3"/>
  <c r="AF63" i="3"/>
  <c r="Z64" i="3"/>
  <c r="AA64" i="3"/>
  <c r="AB64" i="3"/>
  <c r="AC64" i="3"/>
  <c r="AD64" i="3"/>
  <c r="AE64" i="3"/>
  <c r="AF64" i="3"/>
  <c r="Z65" i="3"/>
  <c r="AA65" i="3"/>
  <c r="AB65" i="3"/>
  <c r="AC65" i="3"/>
  <c r="AD65" i="3"/>
  <c r="AE65" i="3"/>
  <c r="AF65" i="3"/>
  <c r="Z66" i="3"/>
  <c r="AA66" i="3"/>
  <c r="AB66" i="3"/>
  <c r="AC66" i="3"/>
  <c r="AD66" i="3"/>
  <c r="AE66" i="3"/>
  <c r="AF66" i="3"/>
  <c r="Z67" i="3"/>
  <c r="AA67" i="3"/>
  <c r="AB67" i="3"/>
  <c r="AC67" i="3"/>
  <c r="AD67" i="3"/>
  <c r="AE67" i="3"/>
  <c r="AF67" i="3"/>
  <c r="AA68" i="3"/>
  <c r="AB68" i="3"/>
  <c r="AC68" i="3"/>
  <c r="AD68" i="3"/>
  <c r="AE68" i="3"/>
  <c r="AF68" i="3"/>
  <c r="Z69" i="3"/>
  <c r="AA69" i="3"/>
  <c r="AC69" i="3"/>
  <c r="AD69" i="3"/>
  <c r="AE69" i="3"/>
  <c r="AF69" i="3"/>
  <c r="Z70" i="3"/>
  <c r="AA70" i="3"/>
  <c r="AB70" i="3"/>
  <c r="AC70" i="3"/>
  <c r="AD70" i="3"/>
  <c r="AE70" i="3"/>
  <c r="AF70" i="3"/>
  <c r="Z71" i="3"/>
  <c r="AA71" i="3"/>
  <c r="AB71" i="3"/>
  <c r="AC71" i="3"/>
  <c r="AD71" i="3"/>
  <c r="AE71" i="3"/>
  <c r="AF71" i="3"/>
  <c r="Z72" i="3"/>
  <c r="AA72" i="3"/>
  <c r="AB72" i="3"/>
  <c r="AC72" i="3"/>
  <c r="AD72" i="3"/>
  <c r="AE72" i="3"/>
  <c r="AF72" i="3"/>
  <c r="Z73" i="3"/>
  <c r="AB73" i="3"/>
  <c r="AC73" i="3"/>
  <c r="AD73" i="3"/>
  <c r="AE73" i="3"/>
  <c r="AF73" i="3"/>
  <c r="AA74" i="3"/>
  <c r="AB74" i="3"/>
  <c r="AC74" i="3"/>
  <c r="AD74" i="3"/>
  <c r="AE74" i="3"/>
  <c r="AF74" i="3"/>
  <c r="AA75" i="3"/>
  <c r="AB75" i="3"/>
  <c r="AC75" i="3"/>
  <c r="AD75" i="3"/>
  <c r="AE75" i="3"/>
  <c r="AF75" i="3"/>
  <c r="Z76" i="3"/>
  <c r="AA76" i="3"/>
  <c r="AB76" i="3"/>
  <c r="AC76" i="3"/>
  <c r="AD76" i="3"/>
  <c r="AE76" i="3"/>
  <c r="AF76" i="3"/>
  <c r="AA77" i="3"/>
  <c r="AB77" i="3"/>
  <c r="AC77" i="3"/>
  <c r="AD77" i="3"/>
  <c r="AE77" i="3"/>
  <c r="AF77" i="3"/>
  <c r="Z78" i="3"/>
  <c r="AA78" i="3"/>
  <c r="AB78" i="3"/>
  <c r="AC78" i="3"/>
  <c r="AD78" i="3"/>
  <c r="AE78" i="3"/>
  <c r="AF78" i="3"/>
  <c r="Z79" i="3"/>
  <c r="AA79" i="3"/>
  <c r="AB79" i="3"/>
  <c r="AC79" i="3"/>
  <c r="AD79" i="3"/>
  <c r="AE79" i="3"/>
  <c r="AF79" i="3"/>
  <c r="AA80" i="3"/>
  <c r="AB80" i="3"/>
  <c r="AC80" i="3"/>
  <c r="AD80" i="3"/>
  <c r="AE80" i="3"/>
  <c r="AF80" i="3"/>
  <c r="Z81" i="3"/>
  <c r="AA81" i="3"/>
  <c r="AB81" i="3"/>
  <c r="AC81" i="3"/>
  <c r="AD81" i="3"/>
  <c r="AE81" i="3"/>
  <c r="AF81" i="3"/>
  <c r="Z82" i="3"/>
  <c r="AA82" i="3"/>
  <c r="AB82" i="3"/>
  <c r="AC82" i="3"/>
  <c r="AD82" i="3"/>
  <c r="AE82" i="3"/>
  <c r="AF82" i="3"/>
  <c r="Z83" i="3"/>
  <c r="AA83" i="3"/>
  <c r="AC83" i="3"/>
  <c r="AD83" i="3"/>
  <c r="AE83" i="3"/>
  <c r="AF83" i="3"/>
  <c r="Z84" i="3"/>
  <c r="AA84" i="3"/>
  <c r="AB84" i="3"/>
  <c r="AC84" i="3"/>
  <c r="AD84" i="3"/>
  <c r="AE84" i="3"/>
  <c r="AF84" i="3"/>
  <c r="Z85" i="3"/>
  <c r="AA85" i="3"/>
  <c r="AB85" i="3"/>
  <c r="AC85" i="3"/>
  <c r="AD85" i="3"/>
  <c r="AE85" i="3"/>
  <c r="AF85" i="3"/>
  <c r="Z86" i="3"/>
  <c r="AA86" i="3"/>
  <c r="AB86" i="3"/>
  <c r="AC86" i="3"/>
  <c r="AD86" i="3"/>
  <c r="AE86" i="3"/>
  <c r="AF86" i="3"/>
  <c r="Z87" i="3"/>
  <c r="AA87" i="3"/>
  <c r="AC87" i="3"/>
  <c r="AD87" i="3"/>
  <c r="AE87" i="3"/>
  <c r="AF87" i="3"/>
  <c r="Z88" i="3"/>
  <c r="AB88" i="3"/>
  <c r="AC88" i="3"/>
  <c r="AD88" i="3"/>
  <c r="AE88" i="3"/>
  <c r="AF88" i="3"/>
  <c r="Z89" i="3"/>
  <c r="AA89" i="3"/>
  <c r="AB89" i="3"/>
  <c r="AC89" i="3"/>
  <c r="AD89" i="3"/>
  <c r="AE89" i="3"/>
  <c r="AF89" i="3"/>
  <c r="Z90" i="3"/>
  <c r="AA90" i="3"/>
  <c r="AB90" i="3"/>
  <c r="AC90" i="3"/>
  <c r="AD90" i="3"/>
  <c r="AE90" i="3"/>
  <c r="AF90" i="3"/>
  <c r="Z91" i="3"/>
  <c r="AA91" i="3"/>
  <c r="AB91" i="3"/>
  <c r="AC91" i="3"/>
  <c r="AD91" i="3"/>
  <c r="AE91" i="3"/>
  <c r="AF91" i="3"/>
  <c r="Z92" i="3"/>
  <c r="AA92" i="3"/>
  <c r="AC92" i="3"/>
  <c r="AD92" i="3"/>
  <c r="AE92" i="3"/>
  <c r="AF92" i="3"/>
  <c r="Z93" i="3"/>
  <c r="AA93" i="3"/>
  <c r="AC93" i="3"/>
  <c r="AD93" i="3"/>
  <c r="AE93" i="3"/>
  <c r="AF93" i="3"/>
  <c r="Z94" i="3"/>
  <c r="AA94" i="3"/>
  <c r="AB94" i="3"/>
  <c r="AC94" i="3"/>
  <c r="AD94" i="3"/>
  <c r="AE94" i="3"/>
  <c r="AF94" i="3"/>
  <c r="Z95" i="3"/>
  <c r="AA95" i="3"/>
  <c r="AB95" i="3"/>
  <c r="AC95" i="3"/>
  <c r="AD95" i="3"/>
  <c r="AE95" i="3"/>
  <c r="AF95" i="3"/>
  <c r="Z96" i="3"/>
  <c r="AA96" i="3"/>
  <c r="AB96" i="3"/>
  <c r="AC96" i="3"/>
  <c r="AD96" i="3"/>
  <c r="AE96" i="3"/>
  <c r="AF96" i="3"/>
  <c r="AA97" i="3"/>
  <c r="AB97" i="3"/>
  <c r="AC97" i="3"/>
  <c r="AD97" i="3"/>
  <c r="AE97" i="3"/>
  <c r="AF97" i="3"/>
  <c r="AA98" i="3"/>
  <c r="AB98" i="3"/>
  <c r="AC98" i="3"/>
  <c r="AD98" i="3"/>
  <c r="AE98" i="3"/>
  <c r="AF98" i="3"/>
  <c r="AA99" i="3"/>
  <c r="AB99" i="3"/>
  <c r="AC99" i="3"/>
  <c r="AD99" i="3"/>
  <c r="AE99" i="3"/>
  <c r="AF99" i="3"/>
  <c r="AB100" i="3"/>
  <c r="AC100" i="3"/>
  <c r="AD100" i="3"/>
  <c r="AE100" i="3"/>
  <c r="AF100" i="3"/>
  <c r="AA101" i="3"/>
  <c r="AB101" i="3"/>
  <c r="AC101" i="3"/>
  <c r="AD101" i="3"/>
  <c r="AE101" i="3"/>
  <c r="AF101" i="3"/>
  <c r="Z102" i="3"/>
  <c r="AA102" i="3"/>
  <c r="AB102" i="3"/>
  <c r="AC102" i="3"/>
  <c r="AD102" i="3"/>
  <c r="AE102" i="3"/>
  <c r="AF102" i="3"/>
  <c r="AA103" i="3"/>
  <c r="AB103" i="3"/>
  <c r="AC103" i="3"/>
  <c r="AD103" i="3"/>
  <c r="AE103" i="3"/>
  <c r="AF103" i="3"/>
  <c r="AA104" i="3"/>
  <c r="AB104" i="3"/>
  <c r="AC104" i="3"/>
  <c r="AD104" i="3"/>
  <c r="AE104" i="3"/>
  <c r="AF104" i="3"/>
  <c r="Z105" i="3"/>
  <c r="AA105" i="3"/>
  <c r="AB105" i="3"/>
  <c r="AC105" i="3"/>
  <c r="AD105" i="3"/>
  <c r="AE105" i="3"/>
  <c r="AF105" i="3"/>
  <c r="Z106" i="3"/>
  <c r="AA106" i="3"/>
  <c r="AB106" i="3"/>
  <c r="AC106" i="3"/>
  <c r="AD106" i="3"/>
  <c r="AE106" i="3"/>
  <c r="AF106" i="3"/>
  <c r="AA107" i="3"/>
  <c r="AB107" i="3"/>
  <c r="AC107" i="3"/>
  <c r="AD107" i="3"/>
  <c r="AE107" i="3"/>
  <c r="AF107" i="3"/>
  <c r="Z108" i="3"/>
  <c r="AA108" i="3"/>
  <c r="AB108" i="3"/>
  <c r="AC108" i="3"/>
  <c r="AD108" i="3"/>
  <c r="AE108" i="3"/>
  <c r="AF108" i="3"/>
  <c r="Z109" i="3"/>
  <c r="AA109" i="3"/>
  <c r="AB109" i="3"/>
  <c r="AC109" i="3"/>
  <c r="AD109" i="3"/>
  <c r="AE109" i="3"/>
  <c r="AF109" i="3"/>
  <c r="Z110" i="3"/>
  <c r="AA110" i="3"/>
  <c r="AD110" i="3"/>
  <c r="AE110" i="3"/>
  <c r="AF110" i="3"/>
  <c r="Z111" i="3"/>
  <c r="AA111" i="3"/>
  <c r="AB111" i="3"/>
  <c r="AC111" i="3"/>
  <c r="AD111" i="3"/>
  <c r="AE111" i="3"/>
  <c r="AF111" i="3"/>
  <c r="Z112" i="3"/>
  <c r="AA112" i="3"/>
  <c r="AB112" i="3"/>
  <c r="AC112" i="3"/>
  <c r="AD112" i="3"/>
  <c r="AE112" i="3"/>
  <c r="AF112" i="3"/>
  <c r="Z113" i="3"/>
  <c r="AA113" i="3"/>
  <c r="AB113" i="3"/>
  <c r="AC113" i="3"/>
  <c r="AD113" i="3"/>
  <c r="AE113" i="3"/>
  <c r="AF113" i="3"/>
  <c r="Z114" i="3"/>
  <c r="AA114" i="3"/>
  <c r="AB114" i="3"/>
  <c r="AC114" i="3"/>
  <c r="AD114" i="3"/>
  <c r="AE114" i="3"/>
  <c r="AF114" i="3"/>
  <c r="Z115" i="3"/>
  <c r="AA115" i="3"/>
  <c r="AB115" i="3"/>
  <c r="AC115" i="3"/>
  <c r="AD115" i="3"/>
  <c r="AE115" i="3"/>
  <c r="AF115" i="3"/>
  <c r="AA116" i="3"/>
  <c r="AB116" i="3"/>
  <c r="AC116" i="3"/>
  <c r="AD116" i="3"/>
  <c r="AE116" i="3"/>
  <c r="AF116" i="3"/>
  <c r="Z117" i="3"/>
  <c r="AA117" i="3"/>
  <c r="AB117" i="3"/>
  <c r="AC117" i="3"/>
  <c r="AD117" i="3"/>
  <c r="AE117" i="3"/>
  <c r="AF117" i="3"/>
  <c r="Z118" i="3"/>
  <c r="AA118" i="3"/>
  <c r="AB118" i="3"/>
  <c r="AD118" i="3"/>
  <c r="AE118" i="3"/>
  <c r="AF118" i="3"/>
  <c r="Z119" i="3"/>
  <c r="AA119" i="3"/>
  <c r="AB119" i="3"/>
  <c r="AC119" i="3"/>
  <c r="AD119" i="3"/>
  <c r="AE119" i="3"/>
  <c r="AF119" i="3"/>
  <c r="Z120" i="3"/>
  <c r="AA120" i="3"/>
  <c r="AB120" i="3"/>
  <c r="AC120" i="3"/>
  <c r="AD120" i="3"/>
  <c r="AE120" i="3"/>
  <c r="AF120" i="3"/>
  <c r="Z121" i="3"/>
  <c r="AA121" i="3"/>
  <c r="AB121" i="3"/>
  <c r="AC121" i="3"/>
  <c r="AD121" i="3"/>
  <c r="AE121" i="3"/>
  <c r="AF121" i="3"/>
  <c r="AA122" i="3"/>
  <c r="AB122" i="3"/>
  <c r="AC122" i="3"/>
  <c r="AD122" i="3"/>
  <c r="AE122" i="3"/>
  <c r="AF122" i="3"/>
  <c r="Z123" i="3"/>
  <c r="AA123" i="3"/>
  <c r="AB123" i="3"/>
  <c r="AC123" i="3"/>
  <c r="AD123" i="3"/>
  <c r="AE123" i="3"/>
  <c r="AF123" i="3"/>
  <c r="Z124" i="3"/>
  <c r="AA124" i="3"/>
  <c r="AB124" i="3"/>
  <c r="AC124" i="3"/>
  <c r="AD124" i="3"/>
  <c r="AE124" i="3"/>
  <c r="AF124" i="3"/>
  <c r="Z125" i="3"/>
  <c r="AA125" i="3"/>
  <c r="AB125" i="3"/>
  <c r="AC125" i="3"/>
  <c r="AD125" i="3"/>
  <c r="AE125" i="3"/>
  <c r="AF125" i="3"/>
  <c r="Z126" i="3"/>
  <c r="AA126" i="3"/>
  <c r="AB126" i="3"/>
  <c r="AC126" i="3"/>
  <c r="AD126" i="3"/>
  <c r="AE126" i="3"/>
  <c r="AF126" i="3"/>
  <c r="AA127" i="3"/>
  <c r="AC127" i="3"/>
  <c r="AD127" i="3"/>
  <c r="AE127" i="3"/>
  <c r="AF127" i="3"/>
  <c r="Z128" i="3"/>
  <c r="AA128" i="3"/>
  <c r="AB128" i="3"/>
  <c r="AC128" i="3"/>
  <c r="AD128" i="3"/>
  <c r="AE128" i="3"/>
  <c r="AF128" i="3"/>
  <c r="Z129" i="3"/>
  <c r="AA129" i="3"/>
  <c r="AC129" i="3"/>
  <c r="AD129" i="3"/>
  <c r="AE129" i="3"/>
  <c r="AF129" i="3"/>
  <c r="Z130" i="3"/>
  <c r="AA130" i="3"/>
  <c r="AB130" i="3"/>
  <c r="AC130" i="3"/>
  <c r="AD130" i="3"/>
  <c r="AE130" i="3"/>
  <c r="AF130" i="3"/>
  <c r="Z131" i="3"/>
  <c r="AA131" i="3"/>
  <c r="AB131" i="3"/>
  <c r="AC131" i="3"/>
  <c r="AD131" i="3"/>
  <c r="AE131" i="3"/>
  <c r="AF131" i="3"/>
  <c r="Z132" i="3"/>
  <c r="AA132" i="3"/>
  <c r="AB132" i="3"/>
  <c r="AC132" i="3"/>
  <c r="AD132" i="3"/>
  <c r="AE132" i="3"/>
  <c r="AF132" i="3"/>
  <c r="Z133" i="3"/>
  <c r="AA133" i="3"/>
  <c r="AB133" i="3"/>
  <c r="AC133" i="3"/>
  <c r="AD133" i="3"/>
  <c r="AE133" i="3"/>
  <c r="AF133" i="3"/>
  <c r="AA134" i="3"/>
  <c r="AB134" i="3"/>
  <c r="AC134" i="3"/>
  <c r="AD134" i="3"/>
  <c r="AE134" i="3"/>
  <c r="AF134" i="3"/>
  <c r="Z135" i="3"/>
  <c r="AA135" i="3"/>
  <c r="AB135" i="3"/>
  <c r="AC135" i="3"/>
  <c r="AD135" i="3"/>
  <c r="AE135" i="3"/>
  <c r="AF135" i="3"/>
  <c r="AA136" i="3"/>
  <c r="AB136" i="3"/>
  <c r="AC136" i="3"/>
  <c r="AD136" i="3"/>
  <c r="AE136" i="3"/>
  <c r="AF136" i="3"/>
  <c r="Z137" i="3"/>
  <c r="AA137" i="3"/>
  <c r="AB137" i="3"/>
  <c r="AC137" i="3"/>
  <c r="AD137" i="3"/>
  <c r="AE137" i="3"/>
  <c r="AF137" i="3"/>
  <c r="AA138" i="3"/>
  <c r="AB138" i="3"/>
  <c r="AC138" i="3"/>
  <c r="AD138" i="3"/>
  <c r="AE138" i="3"/>
  <c r="AF138" i="3"/>
  <c r="Z139" i="3"/>
  <c r="AA139" i="3"/>
  <c r="AB139" i="3"/>
  <c r="AC139" i="3"/>
  <c r="AD139" i="3"/>
  <c r="AE139" i="3"/>
  <c r="AF139" i="3"/>
  <c r="Z140" i="3"/>
  <c r="AA140" i="3"/>
  <c r="AB140" i="3"/>
  <c r="AC140" i="3"/>
  <c r="AD140" i="3"/>
  <c r="AE140" i="3"/>
  <c r="AF140" i="3"/>
  <c r="Z141" i="3"/>
  <c r="AB141" i="3"/>
  <c r="AC141" i="3"/>
  <c r="AD141" i="3"/>
  <c r="AE141" i="3"/>
  <c r="AF141" i="3"/>
  <c r="Z142" i="3"/>
  <c r="AA142" i="3"/>
  <c r="AB142" i="3"/>
  <c r="AC142" i="3"/>
  <c r="AD142" i="3"/>
  <c r="AE142" i="3"/>
  <c r="AF142" i="3"/>
  <c r="Z143" i="3"/>
  <c r="AA143" i="3"/>
  <c r="AB143" i="3"/>
  <c r="AC143" i="3"/>
  <c r="AD143" i="3"/>
  <c r="AE143" i="3"/>
  <c r="AF143" i="3"/>
  <c r="Z144" i="3"/>
  <c r="AA144" i="3"/>
  <c r="AB144" i="3"/>
  <c r="AC144" i="3"/>
  <c r="AD144" i="3"/>
  <c r="AE144" i="3"/>
  <c r="AF144" i="3"/>
  <c r="Z145" i="3"/>
  <c r="AA145" i="3"/>
  <c r="AB145" i="3"/>
  <c r="AC145" i="3"/>
  <c r="AD145" i="3"/>
  <c r="AE145" i="3"/>
  <c r="AF145" i="3"/>
  <c r="Z146" i="3"/>
  <c r="AB146" i="3"/>
  <c r="AC146" i="3"/>
  <c r="AD146" i="3"/>
  <c r="AE146" i="3"/>
  <c r="AF146" i="3"/>
  <c r="Z147" i="3"/>
  <c r="AA147" i="3"/>
  <c r="AB147" i="3"/>
  <c r="AC147" i="3"/>
  <c r="AD147" i="3"/>
  <c r="AE147" i="3"/>
  <c r="AF147" i="3"/>
  <c r="Z148" i="3"/>
  <c r="AA148" i="3"/>
  <c r="AB148" i="3"/>
  <c r="AC148" i="3"/>
  <c r="AD148" i="3"/>
  <c r="AE148" i="3"/>
  <c r="AF148" i="3"/>
  <c r="Z149" i="3"/>
  <c r="AA149" i="3"/>
  <c r="AB149" i="3"/>
  <c r="AC149" i="3"/>
  <c r="AD149" i="3"/>
  <c r="AE149" i="3"/>
  <c r="AF149" i="3"/>
  <c r="Z150" i="3"/>
  <c r="AA150" i="3"/>
  <c r="AB150" i="3"/>
  <c r="AC150" i="3"/>
  <c r="AD150" i="3"/>
  <c r="AE150" i="3"/>
  <c r="AF150" i="3"/>
  <c r="AA151" i="3"/>
  <c r="AB151" i="3"/>
  <c r="AC151" i="3"/>
  <c r="AD151" i="3"/>
  <c r="AE151" i="3"/>
  <c r="AF151" i="3"/>
  <c r="Z152" i="3"/>
  <c r="AA152" i="3"/>
  <c r="AB152" i="3"/>
  <c r="AC152" i="3"/>
  <c r="AD152" i="3"/>
  <c r="AE152" i="3"/>
  <c r="AF152" i="3"/>
  <c r="Z153" i="3"/>
  <c r="AA153" i="3"/>
  <c r="AB153" i="3"/>
  <c r="AD153" i="3"/>
  <c r="AE153" i="3"/>
  <c r="AF153" i="3"/>
  <c r="Z154" i="3"/>
  <c r="AA154" i="3"/>
  <c r="AC154" i="3"/>
  <c r="AD154" i="3"/>
  <c r="AE154" i="3"/>
  <c r="AF154" i="3"/>
  <c r="Z155" i="3"/>
  <c r="AA155" i="3"/>
  <c r="AB155" i="3"/>
  <c r="AC155" i="3"/>
  <c r="AD155" i="3"/>
  <c r="AE155" i="3"/>
  <c r="AF155" i="3"/>
  <c r="Z156" i="3"/>
  <c r="AA156" i="3"/>
  <c r="AB156" i="3"/>
  <c r="AC156" i="3"/>
  <c r="AD156" i="3"/>
  <c r="AE156" i="3"/>
  <c r="AF156" i="3"/>
  <c r="Z157" i="3"/>
  <c r="AA157" i="3"/>
  <c r="AB157" i="3"/>
  <c r="AC157" i="3"/>
  <c r="AD157" i="3"/>
  <c r="AE157" i="3"/>
  <c r="AF157" i="3"/>
  <c r="Z158" i="3"/>
  <c r="AA158" i="3"/>
  <c r="AC158" i="3"/>
  <c r="AD158" i="3"/>
  <c r="AE158" i="3"/>
  <c r="AF158" i="3"/>
  <c r="Z159" i="3"/>
  <c r="AA159" i="3"/>
  <c r="AB159" i="3"/>
  <c r="AC159" i="3"/>
  <c r="AD159" i="3"/>
  <c r="AE159" i="3"/>
  <c r="AF159" i="3"/>
  <c r="Z160" i="3"/>
  <c r="AA160" i="3"/>
  <c r="AB160" i="3"/>
  <c r="AC160" i="3"/>
  <c r="AD160" i="3"/>
  <c r="AE160" i="3"/>
  <c r="AF160" i="3"/>
  <c r="Z161" i="3"/>
  <c r="AA161" i="3"/>
  <c r="AC161" i="3"/>
  <c r="AD161" i="3"/>
  <c r="AE161" i="3"/>
  <c r="AF161" i="3"/>
  <c r="Z162" i="3"/>
  <c r="AA162" i="3"/>
  <c r="AB162" i="3"/>
  <c r="AC162" i="3"/>
  <c r="AD162" i="3"/>
  <c r="AE162" i="3"/>
  <c r="AF162" i="3"/>
  <c r="Z163" i="3"/>
  <c r="AA163" i="3"/>
  <c r="AB163" i="3"/>
  <c r="AC163" i="3"/>
  <c r="AD163" i="3"/>
  <c r="AE163" i="3"/>
  <c r="AF163" i="3"/>
  <c r="AA164" i="3"/>
  <c r="AB164" i="3"/>
  <c r="AC164" i="3"/>
  <c r="AD164" i="3"/>
  <c r="AE164" i="3"/>
  <c r="AF164" i="3"/>
  <c r="Z165" i="3"/>
  <c r="AA165" i="3"/>
  <c r="AB165" i="3"/>
  <c r="AC165" i="3"/>
  <c r="AD165" i="3"/>
  <c r="AE165" i="3"/>
  <c r="AF165" i="3"/>
  <c r="Z166" i="3"/>
  <c r="AA166" i="3"/>
  <c r="AB166" i="3"/>
  <c r="AC166" i="3"/>
  <c r="AD166" i="3"/>
  <c r="AE166" i="3"/>
  <c r="AF166" i="3"/>
  <c r="Z167" i="3"/>
  <c r="AA167" i="3"/>
  <c r="AB167" i="3"/>
  <c r="AC167" i="3"/>
  <c r="AD167" i="3"/>
  <c r="AE167" i="3"/>
  <c r="AF167" i="3"/>
  <c r="AA168" i="3"/>
  <c r="AB168" i="3"/>
  <c r="AC168" i="3"/>
  <c r="AD168" i="3"/>
  <c r="AE168" i="3"/>
  <c r="AF168" i="3"/>
  <c r="Z169" i="3"/>
  <c r="AA169" i="3"/>
  <c r="AB169" i="3"/>
  <c r="AC169" i="3"/>
  <c r="AD169" i="3"/>
  <c r="AE169" i="3"/>
  <c r="AF169" i="3"/>
  <c r="Z170" i="3"/>
  <c r="AA170" i="3"/>
  <c r="AB170" i="3"/>
  <c r="AD170" i="3"/>
  <c r="AE170" i="3"/>
  <c r="AF170" i="3"/>
  <c r="AA171" i="3"/>
  <c r="AB171" i="3"/>
  <c r="AC171" i="3"/>
  <c r="AD171" i="3"/>
  <c r="AE171" i="3"/>
  <c r="AF171" i="3"/>
  <c r="Z172" i="3"/>
  <c r="AA172" i="3"/>
  <c r="AB172" i="3"/>
  <c r="AC172" i="3"/>
  <c r="AD172" i="3"/>
  <c r="AE172" i="3"/>
  <c r="AF172" i="3"/>
  <c r="Z173" i="3"/>
  <c r="AA173" i="3"/>
  <c r="AC173" i="3"/>
  <c r="AD173" i="3"/>
  <c r="AE173" i="3"/>
  <c r="AF173" i="3"/>
  <c r="Z174" i="3"/>
  <c r="AA174" i="3"/>
  <c r="AB174" i="3"/>
  <c r="AC174" i="3"/>
  <c r="AD174" i="3"/>
  <c r="AE174" i="3"/>
  <c r="AF174" i="3"/>
  <c r="Z175" i="3"/>
  <c r="AA175" i="3"/>
  <c r="AB175" i="3"/>
  <c r="AD175" i="3"/>
  <c r="AE175" i="3"/>
  <c r="AF175" i="3"/>
  <c r="AA176" i="3"/>
  <c r="AB176" i="3"/>
  <c r="AC176" i="3"/>
  <c r="AD176" i="3"/>
  <c r="AE176" i="3"/>
  <c r="AF176" i="3"/>
  <c r="Z177" i="3"/>
  <c r="AA177" i="3"/>
  <c r="AB177" i="3"/>
  <c r="AC177" i="3"/>
  <c r="AD177" i="3"/>
  <c r="AE177" i="3"/>
  <c r="AF177" i="3"/>
  <c r="Z178" i="3"/>
  <c r="AA178" i="3"/>
  <c r="AB178" i="3"/>
  <c r="AC178" i="3"/>
  <c r="AD178" i="3"/>
  <c r="AE178" i="3"/>
  <c r="AF178" i="3"/>
  <c r="Z179" i="3"/>
  <c r="AA179" i="3"/>
  <c r="AC179" i="3"/>
  <c r="AD179" i="3"/>
  <c r="AE179" i="3"/>
  <c r="AF179" i="3"/>
  <c r="Z180" i="3"/>
  <c r="AA180" i="3"/>
  <c r="AB180" i="3"/>
  <c r="AC180" i="3"/>
  <c r="AD180" i="3"/>
  <c r="AE180" i="3"/>
  <c r="AF180" i="3"/>
  <c r="AA181" i="3"/>
  <c r="AB181" i="3"/>
  <c r="AC181" i="3"/>
  <c r="AD181" i="3"/>
  <c r="AE181" i="3"/>
  <c r="AF181" i="3"/>
  <c r="AA182" i="3"/>
  <c r="AB182" i="3"/>
  <c r="AC182" i="3"/>
  <c r="AD182" i="3"/>
  <c r="AE182" i="3"/>
  <c r="AF182" i="3"/>
  <c r="Z183" i="3"/>
  <c r="AB183" i="3"/>
  <c r="AC183" i="3"/>
  <c r="AD183" i="3"/>
  <c r="AE183" i="3"/>
  <c r="AF183" i="3"/>
  <c r="Z184" i="3"/>
  <c r="AA184" i="3"/>
  <c r="AB184" i="3"/>
  <c r="AC184" i="3"/>
  <c r="AD184" i="3"/>
  <c r="AE184" i="3"/>
  <c r="AF184" i="3"/>
  <c r="Z185" i="3"/>
  <c r="AA185" i="3"/>
  <c r="AC185" i="3"/>
  <c r="AD185" i="3"/>
  <c r="AE185" i="3"/>
  <c r="AF185" i="3"/>
  <c r="AA186" i="3"/>
  <c r="AB186" i="3"/>
  <c r="AC186" i="3"/>
  <c r="AD186" i="3"/>
  <c r="AE186" i="3"/>
  <c r="AF186" i="3"/>
  <c r="Z187" i="3"/>
  <c r="AA187" i="3"/>
  <c r="AB187" i="3"/>
  <c r="AC187" i="3"/>
  <c r="AD187" i="3"/>
  <c r="AE187" i="3"/>
  <c r="AF187" i="3"/>
  <c r="AA188" i="3"/>
  <c r="AB188" i="3"/>
  <c r="AD188" i="3"/>
  <c r="AE188" i="3"/>
  <c r="AF188" i="3"/>
  <c r="Z189" i="3"/>
  <c r="AA189" i="3"/>
  <c r="AB189" i="3"/>
  <c r="AC189" i="3"/>
  <c r="AD189" i="3"/>
  <c r="AE189" i="3"/>
  <c r="AF189" i="3"/>
  <c r="Z190" i="3"/>
  <c r="AA190" i="3"/>
  <c r="AB190" i="3"/>
  <c r="AC190" i="3"/>
  <c r="AD190" i="3"/>
  <c r="AE190" i="3"/>
  <c r="AF190" i="3"/>
  <c r="Z191" i="3"/>
  <c r="AA191" i="3"/>
  <c r="AB191" i="3"/>
  <c r="AC191" i="3"/>
  <c r="AD191" i="3"/>
  <c r="AE191" i="3"/>
  <c r="AF191" i="3"/>
  <c r="Z192" i="3"/>
  <c r="AA192" i="3"/>
  <c r="AB192" i="3"/>
  <c r="AC192" i="3"/>
  <c r="AD192" i="3"/>
  <c r="AE192" i="3"/>
  <c r="AF192" i="3"/>
  <c r="Z193" i="3"/>
  <c r="AA193" i="3"/>
  <c r="AB193" i="3"/>
  <c r="AC193" i="3"/>
  <c r="AD193" i="3"/>
  <c r="AE193" i="3"/>
  <c r="AF193" i="3"/>
  <c r="Z194" i="3"/>
  <c r="AB194" i="3"/>
  <c r="AD194" i="3"/>
  <c r="AE194" i="3"/>
  <c r="AF194" i="3"/>
  <c r="AA195" i="3"/>
  <c r="AB195" i="3"/>
  <c r="AC195" i="3"/>
  <c r="AD195" i="3"/>
  <c r="AE195" i="3"/>
  <c r="AF195" i="3"/>
  <c r="Z196" i="3"/>
  <c r="AA196" i="3"/>
  <c r="AB196" i="3"/>
  <c r="AC196" i="3"/>
  <c r="AD196" i="3"/>
  <c r="AE196" i="3"/>
  <c r="AF196" i="3"/>
  <c r="Z197" i="3"/>
  <c r="AA197" i="3"/>
  <c r="AB197" i="3"/>
  <c r="AC197" i="3"/>
  <c r="AD197" i="3"/>
  <c r="AE197" i="3"/>
  <c r="AF197" i="3"/>
  <c r="Z198" i="3"/>
  <c r="AA198" i="3"/>
  <c r="AB198" i="3"/>
  <c r="AC198" i="3"/>
  <c r="AD198" i="3"/>
  <c r="AE198" i="3"/>
  <c r="AF198" i="3"/>
  <c r="Z199" i="3"/>
  <c r="AA199" i="3"/>
  <c r="AB199" i="3"/>
  <c r="AC199" i="3"/>
  <c r="AD199" i="3"/>
  <c r="AE199" i="3"/>
  <c r="AF199" i="3"/>
  <c r="AA200" i="3"/>
  <c r="AC200" i="3"/>
  <c r="AD200" i="3"/>
  <c r="AE200" i="3"/>
  <c r="AF200" i="3"/>
  <c r="Z201" i="3"/>
  <c r="AA201" i="3"/>
  <c r="AB201" i="3"/>
  <c r="AC201" i="3"/>
  <c r="AD201" i="3"/>
  <c r="AE201" i="3"/>
  <c r="AF201" i="3"/>
  <c r="Z202" i="3"/>
  <c r="AA202" i="3"/>
  <c r="AB202" i="3"/>
  <c r="AC202" i="3"/>
  <c r="AD202" i="3"/>
  <c r="AE202" i="3"/>
  <c r="AF202" i="3"/>
  <c r="Z203" i="3"/>
  <c r="AA203" i="3"/>
  <c r="AB203" i="3"/>
  <c r="AC203" i="3"/>
  <c r="AD203" i="3"/>
  <c r="AE203" i="3"/>
  <c r="AF203" i="3"/>
  <c r="Z204" i="3"/>
  <c r="AA204" i="3"/>
  <c r="AB204" i="3"/>
  <c r="AC204" i="3"/>
  <c r="AD204" i="3"/>
  <c r="AE204" i="3"/>
  <c r="AF204" i="3"/>
  <c r="Z205" i="3"/>
  <c r="AA205" i="3"/>
  <c r="AC205" i="3"/>
  <c r="AD205" i="3"/>
  <c r="AE205" i="3"/>
  <c r="AF205" i="3"/>
  <c r="Z206" i="3"/>
  <c r="AA206" i="3"/>
  <c r="AB206" i="3"/>
  <c r="AD206" i="3"/>
  <c r="AE206" i="3"/>
  <c r="AF206" i="3"/>
  <c r="Z207" i="3"/>
  <c r="AA207" i="3"/>
  <c r="AB207" i="3"/>
  <c r="AC207" i="3"/>
  <c r="AD207" i="3"/>
  <c r="AE207" i="3"/>
  <c r="AF207" i="3"/>
  <c r="Z208" i="3"/>
  <c r="AA208" i="3"/>
  <c r="AB208" i="3"/>
  <c r="AC208" i="3"/>
  <c r="AD208" i="3"/>
  <c r="AE208" i="3"/>
  <c r="AF208" i="3"/>
  <c r="Z209" i="3"/>
  <c r="AA209" i="3"/>
  <c r="AB209" i="3"/>
  <c r="AC209" i="3"/>
  <c r="AD209" i="3"/>
  <c r="AE209" i="3"/>
  <c r="AF209" i="3"/>
  <c r="Z210" i="3"/>
  <c r="AA210" i="3"/>
  <c r="AB210" i="3"/>
  <c r="AC210" i="3"/>
  <c r="AD210" i="3"/>
  <c r="AE210" i="3"/>
  <c r="AF210" i="3"/>
  <c r="AA211" i="3"/>
  <c r="AB211" i="3"/>
  <c r="AC211" i="3"/>
  <c r="AD211" i="3"/>
  <c r="AE211" i="3"/>
  <c r="AF211" i="3"/>
  <c r="AA212" i="3"/>
  <c r="AB212" i="3"/>
  <c r="AC212" i="3"/>
  <c r="AD212" i="3"/>
  <c r="AE212" i="3"/>
  <c r="AF212" i="3"/>
  <c r="Z213" i="3"/>
  <c r="AA213" i="3"/>
  <c r="AB213" i="3"/>
  <c r="AC213" i="3"/>
  <c r="AD213" i="3"/>
  <c r="AE213" i="3"/>
  <c r="AF213" i="3"/>
  <c r="AA214" i="3"/>
  <c r="AB214" i="3"/>
  <c r="AC214" i="3"/>
  <c r="AD214" i="3"/>
  <c r="AE214" i="3"/>
  <c r="AF214" i="3"/>
  <c r="Z215" i="3"/>
  <c r="AA215" i="3"/>
  <c r="AB215" i="3"/>
  <c r="AC215" i="3"/>
  <c r="AD215" i="3"/>
  <c r="AE215" i="3"/>
  <c r="AF215" i="3"/>
  <c r="Z216" i="3"/>
  <c r="AA216" i="3"/>
  <c r="AB216" i="3"/>
  <c r="AC216" i="3"/>
  <c r="AD216" i="3"/>
  <c r="AE216" i="3"/>
  <c r="AF216" i="3"/>
  <c r="AA217" i="3"/>
  <c r="AB217" i="3"/>
  <c r="AC217" i="3"/>
  <c r="AD217" i="3"/>
  <c r="AE217" i="3"/>
  <c r="AF217" i="3"/>
  <c r="Z218" i="3"/>
  <c r="AA218" i="3"/>
  <c r="AB218" i="3"/>
  <c r="AC218" i="3"/>
  <c r="AD218" i="3"/>
  <c r="AE218" i="3"/>
  <c r="AF218" i="3"/>
  <c r="AA219" i="3"/>
  <c r="AB219" i="3"/>
  <c r="AC219" i="3"/>
  <c r="AD219" i="3"/>
  <c r="AE219" i="3"/>
  <c r="AF219" i="3"/>
  <c r="AA220" i="3"/>
  <c r="AB220" i="3"/>
  <c r="AC220" i="3"/>
  <c r="AD220" i="3"/>
  <c r="AE220" i="3"/>
  <c r="AF220" i="3"/>
  <c r="Z221" i="3"/>
  <c r="AA221" i="3"/>
  <c r="AB221" i="3"/>
  <c r="AC221" i="3"/>
  <c r="AD221" i="3"/>
  <c r="AE221" i="3"/>
  <c r="AF221" i="3"/>
  <c r="AA222" i="3"/>
  <c r="AB222" i="3"/>
  <c r="AC222" i="3"/>
  <c r="AD222" i="3"/>
  <c r="AE222" i="3"/>
  <c r="AF222" i="3"/>
  <c r="Z223" i="3"/>
  <c r="AA223" i="3"/>
  <c r="AB223" i="3"/>
  <c r="AC223" i="3"/>
  <c r="AD223" i="3"/>
  <c r="AE223" i="3"/>
  <c r="AF223" i="3"/>
  <c r="AA224" i="3"/>
  <c r="AB224" i="3"/>
  <c r="AC224" i="3"/>
  <c r="AD224" i="3"/>
  <c r="AE224" i="3"/>
  <c r="AF224" i="3"/>
  <c r="Z225" i="3"/>
  <c r="AA225" i="3"/>
  <c r="AB225" i="3"/>
  <c r="AC225" i="3"/>
  <c r="AD225" i="3"/>
  <c r="AE225" i="3"/>
  <c r="AF225" i="3"/>
  <c r="AA226" i="3"/>
  <c r="AB226" i="3"/>
  <c r="AC226" i="3"/>
  <c r="AD226" i="3"/>
  <c r="AE226" i="3"/>
  <c r="AF226" i="3"/>
  <c r="Z227" i="3"/>
  <c r="AA227" i="3"/>
  <c r="AB227" i="3"/>
  <c r="AC227" i="3"/>
  <c r="AD227" i="3"/>
  <c r="AE227" i="3"/>
  <c r="AF227" i="3"/>
  <c r="Z228" i="3"/>
  <c r="AA228" i="3"/>
  <c r="AB228" i="3"/>
  <c r="AC228" i="3"/>
  <c r="AD228" i="3"/>
  <c r="AE228" i="3"/>
  <c r="AF228" i="3"/>
  <c r="Z229" i="3"/>
  <c r="AA229" i="3"/>
  <c r="AB229" i="3"/>
  <c r="AC229" i="3"/>
  <c r="AD229" i="3"/>
  <c r="AE229" i="3"/>
  <c r="AF229" i="3"/>
  <c r="Z230" i="3"/>
  <c r="AA230" i="3"/>
  <c r="AC230" i="3"/>
  <c r="AD230" i="3"/>
  <c r="AE230" i="3"/>
  <c r="AF230" i="3"/>
  <c r="Z231" i="3"/>
  <c r="AA231" i="3"/>
  <c r="AC231" i="3"/>
  <c r="AD231" i="3"/>
  <c r="AE231" i="3"/>
  <c r="AF231" i="3"/>
  <c r="AA232" i="3"/>
  <c r="AB232" i="3"/>
  <c r="AD232" i="3"/>
  <c r="AE232" i="3"/>
  <c r="AF232" i="3"/>
  <c r="AA233" i="3"/>
  <c r="AB233" i="3"/>
  <c r="AD233" i="3"/>
  <c r="AE233" i="3"/>
  <c r="AF233" i="3"/>
  <c r="Z234" i="3"/>
  <c r="AA234" i="3"/>
  <c r="AB234" i="3"/>
  <c r="AC234" i="3"/>
  <c r="AD234" i="3"/>
  <c r="AE234" i="3"/>
  <c r="AF234" i="3"/>
  <c r="AA235" i="3"/>
  <c r="AB235" i="3"/>
  <c r="AC235" i="3"/>
  <c r="AD235" i="3"/>
  <c r="AE235" i="3"/>
  <c r="AF235" i="3"/>
  <c r="Z236" i="3"/>
  <c r="AA236" i="3"/>
  <c r="AB236" i="3"/>
  <c r="AC236" i="3"/>
  <c r="AD236" i="3"/>
  <c r="AE236" i="3"/>
  <c r="AF236" i="3"/>
  <c r="Z237" i="3"/>
  <c r="AA237" i="3"/>
  <c r="AB237" i="3"/>
  <c r="AC237" i="3"/>
  <c r="AD237" i="3"/>
  <c r="AE237" i="3"/>
  <c r="AF237" i="3"/>
  <c r="Z238" i="3"/>
  <c r="AA238" i="3"/>
  <c r="AB238" i="3"/>
  <c r="AC238" i="3"/>
  <c r="AD238" i="3"/>
  <c r="AE238" i="3"/>
  <c r="AF238" i="3"/>
  <c r="AA239" i="3"/>
  <c r="AC239" i="3"/>
  <c r="AD239" i="3"/>
  <c r="AE239" i="3"/>
  <c r="AF239" i="3"/>
  <c r="Z240" i="3"/>
  <c r="AB240" i="3"/>
  <c r="AC240" i="3"/>
  <c r="AD240" i="3"/>
  <c r="AE240" i="3"/>
  <c r="AF240" i="3"/>
  <c r="Z241" i="3"/>
  <c r="AA241" i="3"/>
  <c r="AB241" i="3"/>
  <c r="AC241" i="3"/>
  <c r="AD241" i="3"/>
  <c r="AE241" i="3"/>
  <c r="AF241" i="3"/>
  <c r="Z242" i="3"/>
  <c r="AA242" i="3"/>
  <c r="AB242" i="3"/>
  <c r="AC242" i="3"/>
  <c r="AD242" i="3"/>
  <c r="AE242" i="3"/>
  <c r="AF242" i="3"/>
  <c r="Z243" i="3"/>
  <c r="AA243" i="3"/>
  <c r="AB243" i="3"/>
  <c r="AC243" i="3"/>
  <c r="AD243" i="3"/>
  <c r="AE243" i="3"/>
  <c r="AF243" i="3"/>
  <c r="Z244" i="3"/>
  <c r="AA244" i="3"/>
  <c r="AB244" i="3"/>
  <c r="AC244" i="3"/>
  <c r="AD244" i="3"/>
  <c r="AE244" i="3"/>
  <c r="AF244" i="3"/>
  <c r="Z245" i="3"/>
  <c r="AA245" i="3"/>
  <c r="AB245" i="3"/>
  <c r="AC245" i="3"/>
  <c r="AD245" i="3"/>
  <c r="AE245" i="3"/>
  <c r="AF245" i="3"/>
  <c r="Z246" i="3"/>
  <c r="AA246" i="3"/>
  <c r="AB246" i="3"/>
  <c r="AC246" i="3"/>
  <c r="AD246" i="3"/>
  <c r="AE246" i="3"/>
  <c r="AF246" i="3"/>
  <c r="Z247" i="3"/>
  <c r="AA247" i="3"/>
  <c r="AB247" i="3"/>
  <c r="AC247" i="3"/>
  <c r="AD247" i="3"/>
  <c r="AE247" i="3"/>
  <c r="AF247" i="3"/>
  <c r="Z248" i="3"/>
  <c r="AB248" i="3"/>
  <c r="AC248" i="3"/>
  <c r="AD248" i="3"/>
  <c r="AE248" i="3"/>
  <c r="AF248" i="3"/>
  <c r="AA249" i="3"/>
  <c r="AB249" i="3"/>
  <c r="AC249" i="3"/>
  <c r="AD249" i="3"/>
  <c r="AE249" i="3"/>
  <c r="AF249" i="3"/>
  <c r="Z250" i="3"/>
  <c r="AA250" i="3"/>
  <c r="AB250" i="3"/>
  <c r="AC250" i="3"/>
  <c r="AD250" i="3"/>
  <c r="AE250" i="3"/>
  <c r="AF250" i="3"/>
  <c r="Z251" i="3"/>
  <c r="AA251" i="3"/>
  <c r="AB251" i="3"/>
  <c r="AC251" i="3"/>
  <c r="AD251" i="3"/>
  <c r="AE251" i="3"/>
  <c r="AF251" i="3"/>
  <c r="Z252" i="3"/>
  <c r="AA252" i="3"/>
  <c r="AB252" i="3"/>
  <c r="AC252" i="3"/>
  <c r="AD252" i="3"/>
  <c r="AE252" i="3"/>
  <c r="AF252" i="3"/>
  <c r="Z253" i="3"/>
  <c r="AA253" i="3"/>
  <c r="AB253" i="3"/>
  <c r="AC253" i="3"/>
  <c r="AD253" i="3"/>
  <c r="AE253" i="3"/>
  <c r="AF253" i="3"/>
  <c r="Z254" i="3"/>
  <c r="AA254" i="3"/>
  <c r="AB254" i="3"/>
  <c r="AC254" i="3"/>
  <c r="AD254" i="3"/>
  <c r="AE254" i="3"/>
  <c r="AF254" i="3"/>
  <c r="Z255" i="3"/>
  <c r="AA255" i="3"/>
  <c r="AB255" i="3"/>
  <c r="AC255" i="3"/>
  <c r="AD255" i="3"/>
  <c r="AE255" i="3"/>
  <c r="AF255" i="3"/>
  <c r="AB256" i="3"/>
  <c r="AC256" i="3"/>
  <c r="AD256" i="3"/>
  <c r="AE256" i="3"/>
  <c r="AF256" i="3"/>
  <c r="Z257" i="3"/>
  <c r="AA257" i="3"/>
  <c r="AB257" i="3"/>
  <c r="AC257" i="3"/>
  <c r="AD257" i="3"/>
  <c r="AE257" i="3"/>
  <c r="AF257" i="3"/>
  <c r="AA258" i="3"/>
  <c r="AB258" i="3"/>
  <c r="AC258" i="3"/>
  <c r="AD258" i="3"/>
  <c r="AE258" i="3"/>
  <c r="AF258" i="3"/>
  <c r="Z259" i="3"/>
  <c r="AA259" i="3"/>
  <c r="AB259" i="3"/>
  <c r="AC259" i="3"/>
  <c r="AD259" i="3"/>
  <c r="AE259" i="3"/>
  <c r="AF259" i="3"/>
  <c r="Z260" i="3"/>
  <c r="AB260" i="3"/>
  <c r="AC260" i="3"/>
  <c r="AD260" i="3"/>
  <c r="AE260" i="3"/>
  <c r="AF260" i="3"/>
  <c r="Z261" i="3"/>
  <c r="AA261" i="3"/>
  <c r="AB261" i="3"/>
  <c r="AC261" i="3"/>
  <c r="AD261" i="3"/>
  <c r="AE261" i="3"/>
  <c r="AF261" i="3"/>
  <c r="Z262" i="3"/>
  <c r="AA262" i="3"/>
  <c r="AB262" i="3"/>
  <c r="AC262" i="3"/>
  <c r="AD262" i="3"/>
  <c r="AE262" i="3"/>
  <c r="AF262" i="3"/>
  <c r="Z263" i="3"/>
  <c r="AB263" i="3"/>
  <c r="AC263" i="3"/>
  <c r="AD263" i="3"/>
  <c r="AE263" i="3"/>
  <c r="AF263" i="3"/>
  <c r="Z264" i="3"/>
  <c r="AA264" i="3"/>
  <c r="AB264" i="3"/>
  <c r="AC264" i="3"/>
  <c r="AD264" i="3"/>
  <c r="AE264" i="3"/>
  <c r="AF264" i="3"/>
  <c r="Z265" i="3"/>
  <c r="AB265" i="3"/>
  <c r="AC265" i="3"/>
  <c r="AD265" i="3"/>
  <c r="AE265" i="3"/>
  <c r="AF265" i="3"/>
  <c r="Z266" i="3"/>
  <c r="AA266" i="3"/>
  <c r="AB266" i="3"/>
  <c r="AC266" i="3"/>
  <c r="AD266" i="3"/>
  <c r="AE266" i="3"/>
  <c r="AF266" i="3"/>
  <c r="Z267" i="3"/>
  <c r="AB267" i="3"/>
  <c r="AC267" i="3"/>
  <c r="AD267" i="3"/>
  <c r="AE267" i="3"/>
  <c r="AF267" i="3"/>
  <c r="Z268" i="3"/>
  <c r="AB268" i="3"/>
  <c r="AC268" i="3"/>
  <c r="AD268" i="3"/>
  <c r="AE268" i="3"/>
  <c r="AF268" i="3"/>
  <c r="AA269" i="3"/>
  <c r="AB269" i="3"/>
  <c r="AC269" i="3"/>
  <c r="AD269" i="3"/>
  <c r="AE269" i="3"/>
  <c r="AF269" i="3"/>
  <c r="Z270" i="3"/>
  <c r="AB270" i="3"/>
  <c r="AC270" i="3"/>
  <c r="AD270" i="3"/>
  <c r="AE270" i="3"/>
  <c r="AF270" i="3"/>
  <c r="Z271" i="3"/>
  <c r="AA271" i="3"/>
  <c r="AB271" i="3"/>
  <c r="AC271" i="3"/>
  <c r="AD271" i="3"/>
  <c r="AE271" i="3"/>
  <c r="AF271" i="3"/>
  <c r="Z272" i="3"/>
  <c r="AA272" i="3"/>
  <c r="AB272" i="3"/>
  <c r="AC272" i="3"/>
  <c r="AD272" i="3"/>
  <c r="AE272" i="3"/>
  <c r="AF272" i="3"/>
  <c r="Z273" i="3"/>
  <c r="AA273" i="3"/>
  <c r="AB273" i="3"/>
  <c r="AC273" i="3"/>
  <c r="AD273" i="3"/>
  <c r="AE273" i="3"/>
  <c r="AF273" i="3"/>
  <c r="Z274" i="3"/>
  <c r="AA274" i="3"/>
  <c r="AB274" i="3"/>
  <c r="AC274" i="3"/>
  <c r="AD274" i="3"/>
  <c r="AE274" i="3"/>
  <c r="AF274" i="3"/>
  <c r="Z275" i="3"/>
  <c r="AA275" i="3"/>
  <c r="AB275" i="3"/>
  <c r="AD275" i="3"/>
  <c r="AE275" i="3"/>
  <c r="AF275" i="3"/>
  <c r="Z276" i="3"/>
  <c r="AA276" i="3"/>
  <c r="AB276" i="3"/>
  <c r="AC276" i="3"/>
  <c r="AD276" i="3"/>
  <c r="AE276" i="3"/>
  <c r="AF276" i="3"/>
  <c r="Z277" i="3"/>
  <c r="AA277" i="3"/>
  <c r="AB277" i="3"/>
  <c r="AC277" i="3"/>
  <c r="AD277" i="3"/>
  <c r="AE277" i="3"/>
  <c r="AF277" i="3"/>
  <c r="Z278" i="3"/>
  <c r="AB278" i="3"/>
  <c r="AC278" i="3"/>
  <c r="AD278" i="3"/>
  <c r="AE278" i="3"/>
  <c r="AF278" i="3"/>
  <c r="Z279" i="3"/>
  <c r="AA279" i="3"/>
  <c r="AB279" i="3"/>
  <c r="AC279" i="3"/>
  <c r="AD279" i="3"/>
  <c r="AE279" i="3"/>
  <c r="AF279" i="3"/>
  <c r="Z280" i="3"/>
  <c r="AA280" i="3"/>
  <c r="AB280" i="3"/>
  <c r="AC280" i="3"/>
  <c r="AD280" i="3"/>
  <c r="AE280" i="3"/>
  <c r="AF280" i="3"/>
  <c r="AA281" i="3"/>
  <c r="AB281" i="3"/>
  <c r="AC281" i="3"/>
  <c r="AD281" i="3"/>
  <c r="AE281" i="3"/>
  <c r="AF281" i="3"/>
  <c r="Z282" i="3"/>
  <c r="AA282" i="3"/>
  <c r="AB282" i="3"/>
  <c r="AC282" i="3"/>
  <c r="AD282" i="3"/>
  <c r="AE282" i="3"/>
  <c r="AF282" i="3"/>
  <c r="Z283" i="3"/>
  <c r="AA283" i="3"/>
  <c r="AB283" i="3"/>
  <c r="AC283" i="3"/>
  <c r="AD283" i="3"/>
  <c r="AE283" i="3"/>
  <c r="AF283" i="3"/>
  <c r="Z284" i="3"/>
  <c r="AA284" i="3"/>
  <c r="AB284" i="3"/>
  <c r="AC284" i="3"/>
  <c r="AD284" i="3"/>
  <c r="AE284" i="3"/>
  <c r="AF284" i="3"/>
  <c r="Z285" i="3"/>
  <c r="AA285" i="3"/>
  <c r="AB285" i="3"/>
  <c r="AC285" i="3"/>
  <c r="AD285" i="3"/>
  <c r="AE285" i="3"/>
  <c r="AF285" i="3"/>
  <c r="Z286" i="3"/>
  <c r="AA286" i="3"/>
  <c r="AB286" i="3"/>
  <c r="AC286" i="3"/>
  <c r="AD286" i="3"/>
  <c r="AE286" i="3"/>
  <c r="AF286" i="3"/>
  <c r="Z287" i="3"/>
  <c r="AA287" i="3"/>
  <c r="AB287" i="3"/>
  <c r="AC287" i="3"/>
  <c r="AD287" i="3"/>
  <c r="AE287" i="3"/>
  <c r="AF287" i="3"/>
  <c r="Z288" i="3"/>
  <c r="AA288" i="3"/>
  <c r="AC288" i="3"/>
  <c r="AD288" i="3"/>
  <c r="AE288" i="3"/>
  <c r="AF288" i="3"/>
  <c r="Z289" i="3"/>
  <c r="AA289" i="3"/>
  <c r="AB289" i="3"/>
  <c r="AC289" i="3"/>
  <c r="AD289" i="3"/>
  <c r="AE289" i="3"/>
  <c r="AF289" i="3"/>
  <c r="Z290" i="3"/>
  <c r="AA290" i="3"/>
  <c r="AB290" i="3"/>
  <c r="AC290" i="3"/>
  <c r="AD290" i="3"/>
  <c r="AE290" i="3"/>
  <c r="AF290" i="3"/>
  <c r="Z291" i="3"/>
  <c r="AA291" i="3"/>
  <c r="AB291" i="3"/>
  <c r="AC291" i="3"/>
  <c r="AD291" i="3"/>
  <c r="AE291" i="3"/>
  <c r="AF291" i="3"/>
  <c r="Z292" i="3"/>
  <c r="AA292" i="3"/>
  <c r="AB292" i="3"/>
  <c r="AC292" i="3"/>
  <c r="AD292" i="3"/>
  <c r="AE292" i="3"/>
  <c r="AF292" i="3"/>
  <c r="Z293" i="3"/>
  <c r="AA293" i="3"/>
  <c r="AB293" i="3"/>
  <c r="AC293" i="3"/>
  <c r="AD293" i="3"/>
  <c r="AE293" i="3"/>
  <c r="AF293" i="3"/>
  <c r="Z294" i="3"/>
  <c r="AA294" i="3"/>
  <c r="AB294" i="3"/>
  <c r="AC294" i="3"/>
  <c r="AD294" i="3"/>
  <c r="AE294" i="3"/>
  <c r="AF294" i="3"/>
  <c r="Z295" i="3"/>
  <c r="AA295" i="3"/>
  <c r="AB295" i="3"/>
  <c r="AC295" i="3"/>
  <c r="AD295" i="3"/>
  <c r="AE295" i="3"/>
  <c r="AF295" i="3"/>
  <c r="Z296" i="3"/>
  <c r="AA296" i="3"/>
  <c r="AB296" i="3"/>
  <c r="AC296" i="3"/>
  <c r="AD296" i="3"/>
  <c r="AE296" i="3"/>
  <c r="AF296" i="3"/>
  <c r="Z297" i="3"/>
  <c r="AA297" i="3"/>
  <c r="AB297" i="3"/>
  <c r="AC297" i="3"/>
  <c r="AD297" i="3"/>
  <c r="AE297" i="3"/>
  <c r="AF297" i="3"/>
  <c r="Z298" i="3"/>
  <c r="AA298" i="3"/>
  <c r="AB298" i="3"/>
  <c r="AC298" i="3"/>
  <c r="AD298" i="3"/>
  <c r="AE298" i="3"/>
  <c r="AF298" i="3"/>
  <c r="Z299" i="3"/>
  <c r="AA299" i="3"/>
  <c r="AB299" i="3"/>
  <c r="AC299" i="3"/>
  <c r="AD299" i="3"/>
  <c r="AE299" i="3"/>
  <c r="AF299" i="3"/>
  <c r="Z300" i="3"/>
  <c r="AA300" i="3"/>
  <c r="AB300" i="3"/>
  <c r="AC300" i="3"/>
  <c r="AD300" i="3"/>
  <c r="AE300" i="3"/>
  <c r="AF300" i="3"/>
  <c r="Z301" i="3"/>
  <c r="AA301" i="3"/>
  <c r="AB301" i="3"/>
  <c r="AC301" i="3"/>
  <c r="AD301" i="3"/>
  <c r="AE301" i="3"/>
  <c r="AF301" i="3"/>
  <c r="Z302" i="3"/>
  <c r="AA302" i="3"/>
  <c r="AB302" i="3"/>
  <c r="AC302" i="3"/>
  <c r="AD302" i="3"/>
  <c r="AE302" i="3"/>
  <c r="AF302" i="3"/>
  <c r="Z303" i="3"/>
  <c r="AA303" i="3"/>
  <c r="AB303" i="3"/>
  <c r="AC303" i="3"/>
  <c r="AD303" i="3"/>
  <c r="AE303" i="3"/>
  <c r="AF303" i="3"/>
  <c r="Z304" i="3"/>
  <c r="AA304" i="3"/>
  <c r="AB304" i="3"/>
  <c r="AC304" i="3"/>
  <c r="AD304" i="3"/>
  <c r="AE304" i="3"/>
  <c r="AF304" i="3"/>
  <c r="AA305" i="3"/>
  <c r="AB305" i="3"/>
  <c r="AC305" i="3"/>
  <c r="AD305" i="3"/>
  <c r="AE305" i="3"/>
  <c r="AF305" i="3"/>
  <c r="Z306" i="3"/>
  <c r="AA306" i="3"/>
  <c r="AB306" i="3"/>
  <c r="AC306" i="3"/>
  <c r="AD306" i="3"/>
  <c r="AE306" i="3"/>
  <c r="AF306" i="3"/>
  <c r="Z307" i="3"/>
  <c r="AA307" i="3"/>
  <c r="AB307" i="3"/>
  <c r="AC307" i="3"/>
  <c r="AD307" i="3"/>
  <c r="AE307" i="3"/>
  <c r="AF307" i="3"/>
  <c r="Z308" i="3"/>
  <c r="AB308" i="3"/>
  <c r="AC308" i="3"/>
  <c r="AD308" i="3"/>
  <c r="AE308" i="3"/>
  <c r="AF308" i="3"/>
  <c r="AA309" i="3"/>
  <c r="AB309" i="3"/>
  <c r="AC309" i="3"/>
  <c r="AD309" i="3"/>
  <c r="AE309" i="3"/>
  <c r="AF309" i="3"/>
  <c r="Z310" i="3"/>
  <c r="AA310" i="3"/>
  <c r="AB310" i="3"/>
  <c r="AC310" i="3"/>
  <c r="AD310" i="3"/>
  <c r="AE310" i="3"/>
  <c r="AF310" i="3"/>
  <c r="Z311" i="3"/>
  <c r="AA311" i="3"/>
  <c r="AB311" i="3"/>
  <c r="AC311" i="3"/>
  <c r="AD311" i="3"/>
  <c r="AE311" i="3"/>
  <c r="AF311" i="3"/>
  <c r="Z312" i="3"/>
  <c r="AA312" i="3"/>
  <c r="AB312" i="3"/>
  <c r="AC312" i="3"/>
  <c r="AD312" i="3"/>
  <c r="AE312" i="3"/>
  <c r="AF312" i="3"/>
  <c r="Z313" i="3"/>
  <c r="AB313" i="3"/>
  <c r="AC313" i="3"/>
  <c r="AD313" i="3"/>
  <c r="AE313" i="3"/>
  <c r="AF313" i="3"/>
  <c r="Z314" i="3"/>
  <c r="AA314" i="3"/>
  <c r="AB314" i="3"/>
  <c r="AD314" i="3"/>
  <c r="AF314" i="3"/>
  <c r="Z315" i="3"/>
  <c r="AA315" i="3"/>
  <c r="AB315" i="3"/>
  <c r="AC315" i="3"/>
  <c r="AD315" i="3"/>
  <c r="AE315" i="3"/>
  <c r="AF315" i="3"/>
  <c r="Z316" i="3"/>
  <c r="AA316" i="3"/>
  <c r="AB316" i="3"/>
  <c r="AC316" i="3"/>
  <c r="AD316" i="3"/>
  <c r="AE316" i="3"/>
  <c r="AF316" i="3"/>
  <c r="Z317" i="3"/>
  <c r="AB317" i="3"/>
  <c r="AC317" i="3"/>
  <c r="AD317" i="3"/>
  <c r="AE317" i="3"/>
  <c r="AF317" i="3"/>
  <c r="Z318" i="3"/>
  <c r="AA318" i="3"/>
  <c r="AB318" i="3"/>
  <c r="AC318" i="3"/>
  <c r="AD318" i="3"/>
  <c r="AE318" i="3"/>
  <c r="AF318" i="3"/>
  <c r="Z319" i="3"/>
  <c r="AA319" i="3"/>
  <c r="AB319" i="3"/>
  <c r="AC319" i="3"/>
  <c r="AD319" i="3"/>
  <c r="AE319" i="3"/>
  <c r="AF319" i="3"/>
  <c r="Z320" i="3"/>
  <c r="AA320" i="3"/>
  <c r="AB320" i="3"/>
  <c r="AC320" i="3"/>
  <c r="AD320" i="3"/>
  <c r="AE320" i="3"/>
  <c r="AF320" i="3"/>
  <c r="Z321" i="3"/>
  <c r="AA321" i="3"/>
  <c r="AB321" i="3"/>
  <c r="AC321" i="3"/>
  <c r="AD321" i="3"/>
  <c r="AE321" i="3"/>
  <c r="AF321" i="3"/>
  <c r="Z322" i="3"/>
  <c r="AA322" i="3"/>
  <c r="AC322" i="3"/>
  <c r="AD322" i="3"/>
  <c r="AE322" i="3"/>
  <c r="AF322" i="3"/>
  <c r="Z323" i="3"/>
  <c r="AA323" i="3"/>
  <c r="AB323" i="3"/>
  <c r="AC323" i="3"/>
  <c r="AD323" i="3"/>
  <c r="AE323" i="3"/>
  <c r="AF323" i="3"/>
  <c r="Z324" i="3"/>
  <c r="AA324" i="3"/>
  <c r="AB324" i="3"/>
  <c r="AC324" i="3"/>
  <c r="AD324" i="3"/>
  <c r="AE324" i="3"/>
  <c r="AF324" i="3"/>
  <c r="AA325" i="3"/>
  <c r="AB325" i="3"/>
  <c r="AC325" i="3"/>
  <c r="AD325" i="3"/>
  <c r="AE325" i="3"/>
  <c r="AF325" i="3"/>
  <c r="AA326" i="3"/>
  <c r="AB326" i="3"/>
  <c r="AC326" i="3"/>
  <c r="AD326" i="3"/>
  <c r="AE326" i="3"/>
  <c r="AF326" i="3"/>
  <c r="AA327" i="3"/>
  <c r="AB327" i="3"/>
  <c r="AC327" i="3"/>
  <c r="AD327" i="3"/>
  <c r="AE327" i="3"/>
  <c r="AF327" i="3"/>
  <c r="Z328" i="3"/>
  <c r="AB328" i="3"/>
  <c r="AC328" i="3"/>
  <c r="AD328" i="3"/>
  <c r="AE328" i="3"/>
  <c r="AF328" i="3"/>
  <c r="Z329" i="3"/>
  <c r="AA329" i="3"/>
  <c r="AB329" i="3"/>
  <c r="AC329" i="3"/>
  <c r="AD329" i="3"/>
  <c r="AE329" i="3"/>
  <c r="AF329" i="3"/>
  <c r="Z330" i="3"/>
  <c r="AB330" i="3"/>
  <c r="AC330" i="3"/>
  <c r="AD330" i="3"/>
  <c r="AE330" i="3"/>
  <c r="AF330" i="3"/>
  <c r="Z331" i="3"/>
  <c r="AA331" i="3"/>
  <c r="AB331" i="3"/>
  <c r="AC331" i="3"/>
  <c r="AD331" i="3"/>
  <c r="AE331" i="3"/>
  <c r="AF331" i="3"/>
  <c r="AA332" i="3"/>
  <c r="AB332" i="3"/>
  <c r="AC332" i="3"/>
  <c r="AD332" i="3"/>
  <c r="AE332" i="3"/>
  <c r="AF332" i="3"/>
  <c r="Z333" i="3"/>
  <c r="AA333" i="3"/>
  <c r="AB333" i="3"/>
  <c r="AC333" i="3"/>
  <c r="AD333" i="3"/>
  <c r="AE333" i="3"/>
  <c r="AF333" i="3"/>
  <c r="Z334" i="3"/>
  <c r="AA334" i="3"/>
  <c r="AB334" i="3"/>
  <c r="AC334" i="3"/>
  <c r="AD334" i="3"/>
  <c r="AE334" i="3"/>
  <c r="AF334" i="3"/>
  <c r="AA335" i="3"/>
  <c r="AB335" i="3"/>
  <c r="AC335" i="3"/>
  <c r="AD335" i="3"/>
  <c r="AE335" i="3"/>
  <c r="AF335" i="3"/>
  <c r="AA336" i="3"/>
  <c r="AB336" i="3"/>
  <c r="AC336" i="3"/>
  <c r="AD336" i="3"/>
  <c r="AE336" i="3"/>
  <c r="AF336" i="3"/>
  <c r="Z337" i="3"/>
  <c r="AA337" i="3"/>
  <c r="AB337" i="3"/>
  <c r="AC337" i="3"/>
  <c r="AD337" i="3"/>
  <c r="AE337" i="3"/>
  <c r="AF337" i="3"/>
  <c r="Z338" i="3"/>
  <c r="AA338" i="3"/>
  <c r="AB338" i="3"/>
  <c r="AC338" i="3"/>
  <c r="AD338" i="3"/>
  <c r="AE338" i="3"/>
  <c r="AF338" i="3"/>
  <c r="Z339" i="3"/>
  <c r="AB339" i="3"/>
  <c r="AC339" i="3"/>
  <c r="AD339" i="3"/>
  <c r="AE339" i="3"/>
  <c r="AF339" i="3"/>
  <c r="Z340" i="3"/>
  <c r="AA340" i="3"/>
  <c r="AB340" i="3"/>
  <c r="AC340" i="3"/>
  <c r="AD340" i="3"/>
  <c r="AE340" i="3"/>
  <c r="AF340" i="3"/>
  <c r="AA341" i="3"/>
  <c r="AB341" i="3"/>
  <c r="AC341" i="3"/>
  <c r="AD341" i="3"/>
  <c r="AE341" i="3"/>
  <c r="AF341" i="3"/>
  <c r="AA342" i="3"/>
  <c r="AB342" i="3"/>
  <c r="AC342" i="3"/>
  <c r="AD342" i="3"/>
  <c r="AE342" i="3"/>
  <c r="AF342" i="3"/>
  <c r="AA343" i="3"/>
  <c r="AB343" i="3"/>
  <c r="AC343" i="3"/>
  <c r="AD343" i="3"/>
  <c r="AE343" i="3"/>
  <c r="AF343" i="3"/>
  <c r="Z344" i="3"/>
  <c r="AB344" i="3"/>
  <c r="AC344" i="3"/>
  <c r="AD344" i="3"/>
  <c r="AE344" i="3"/>
  <c r="AF344" i="3"/>
  <c r="Z345" i="3"/>
  <c r="AA345" i="3"/>
  <c r="AB345" i="3"/>
  <c r="AC345" i="3"/>
  <c r="AD345" i="3"/>
  <c r="AE345" i="3"/>
  <c r="AF345" i="3"/>
  <c r="Z346" i="3"/>
  <c r="AA346" i="3"/>
  <c r="AB346" i="3"/>
  <c r="AC346" i="3"/>
  <c r="AD346" i="3"/>
  <c r="AE346" i="3"/>
  <c r="AF346" i="3"/>
  <c r="Z347" i="3"/>
  <c r="AA347" i="3"/>
  <c r="AB347" i="3"/>
  <c r="AC347" i="3"/>
  <c r="AD347" i="3"/>
  <c r="AE347" i="3"/>
  <c r="AF347" i="3"/>
  <c r="AA348" i="3"/>
  <c r="AB348" i="3"/>
  <c r="AC348" i="3"/>
  <c r="AD348" i="3"/>
  <c r="AE348" i="3"/>
  <c r="AF348" i="3"/>
  <c r="AA349" i="3"/>
  <c r="AB349" i="3"/>
  <c r="AC349" i="3"/>
  <c r="AD349" i="3"/>
  <c r="AE349" i="3"/>
  <c r="AF349" i="3"/>
  <c r="Z350" i="3"/>
  <c r="AA350" i="3"/>
  <c r="AB350" i="3"/>
  <c r="AC350" i="3"/>
  <c r="AD350" i="3"/>
  <c r="AE350" i="3"/>
  <c r="AF350" i="3"/>
  <c r="AA351" i="3"/>
  <c r="AB351" i="3"/>
  <c r="AC351" i="3"/>
  <c r="AD351" i="3"/>
  <c r="AE351" i="3"/>
  <c r="AF351" i="3"/>
  <c r="Z352" i="3"/>
  <c r="AA352" i="3"/>
  <c r="AB352" i="3"/>
  <c r="AC352" i="3"/>
  <c r="AD352" i="3"/>
  <c r="AE352" i="3"/>
  <c r="AF352" i="3"/>
  <c r="Z353" i="3"/>
  <c r="AA353" i="3"/>
  <c r="AB353" i="3"/>
  <c r="AC353" i="3"/>
  <c r="AD353" i="3"/>
  <c r="AE353" i="3"/>
  <c r="AF353" i="3"/>
  <c r="Z354" i="3"/>
  <c r="AA354" i="3"/>
  <c r="AB354" i="3"/>
  <c r="AC354" i="3"/>
  <c r="AD354" i="3"/>
  <c r="AE354" i="3"/>
  <c r="AF354" i="3"/>
  <c r="AB355" i="3"/>
  <c r="AC355" i="3"/>
  <c r="AD355" i="3"/>
  <c r="AE355" i="3"/>
  <c r="AF355" i="3"/>
  <c r="AA356" i="3"/>
  <c r="AB356" i="3"/>
  <c r="AC356" i="3"/>
  <c r="AD356" i="3"/>
  <c r="AE356" i="3"/>
  <c r="AF356" i="3"/>
  <c r="Z357" i="3"/>
  <c r="AA357" i="3"/>
  <c r="AB357" i="3"/>
  <c r="AC357" i="3"/>
  <c r="AD357" i="3"/>
  <c r="AE357" i="3"/>
  <c r="AF357" i="3"/>
  <c r="AA358" i="3"/>
  <c r="AB358" i="3"/>
  <c r="AC358" i="3"/>
  <c r="AD358" i="3"/>
  <c r="AE358" i="3"/>
  <c r="AF358" i="3"/>
  <c r="Z359" i="3"/>
  <c r="AA359" i="3"/>
  <c r="AB359" i="3"/>
  <c r="AC359" i="3"/>
  <c r="AD359" i="3"/>
  <c r="AE359" i="3"/>
  <c r="AF359" i="3"/>
  <c r="Z360" i="3"/>
  <c r="AA360" i="3"/>
  <c r="AB360" i="3"/>
  <c r="AC360" i="3"/>
  <c r="AD360" i="3"/>
  <c r="AE360" i="3"/>
  <c r="AF360" i="3"/>
  <c r="AB361" i="3"/>
  <c r="AC361" i="3"/>
  <c r="AD361" i="3"/>
  <c r="AE361" i="3"/>
  <c r="AF361" i="3"/>
  <c r="AA362" i="3"/>
  <c r="AB362" i="3"/>
  <c r="AC362" i="3"/>
  <c r="AD362" i="3"/>
  <c r="AE362" i="3"/>
  <c r="AF362" i="3"/>
  <c r="AA363" i="3"/>
  <c r="AB363" i="3"/>
  <c r="AC363" i="3"/>
  <c r="AD363" i="3"/>
  <c r="AE363" i="3"/>
  <c r="AF363" i="3"/>
  <c r="AA364" i="3"/>
  <c r="AB364" i="3"/>
  <c r="AC364" i="3"/>
  <c r="AD364" i="3"/>
  <c r="AE364" i="3"/>
  <c r="AF364" i="3"/>
  <c r="Z365" i="3"/>
  <c r="AA365" i="3"/>
  <c r="AB365" i="3"/>
  <c r="AC365" i="3"/>
  <c r="AD365" i="3"/>
  <c r="AE365" i="3"/>
  <c r="AF365" i="3"/>
  <c r="Z366" i="3"/>
  <c r="AA366" i="3"/>
  <c r="AB366" i="3"/>
  <c r="AC366" i="3"/>
  <c r="AD366" i="3"/>
  <c r="AE366" i="3"/>
  <c r="AF366" i="3"/>
  <c r="Z367" i="3"/>
  <c r="AA367" i="3"/>
  <c r="AB367" i="3"/>
  <c r="AC367" i="3"/>
  <c r="AD367" i="3"/>
  <c r="AE367" i="3"/>
  <c r="AF367" i="3"/>
  <c r="Z368" i="3"/>
  <c r="AA368" i="3"/>
  <c r="AB368" i="3"/>
  <c r="AC368" i="3"/>
  <c r="AD368" i="3"/>
  <c r="AE368" i="3"/>
  <c r="AF368" i="3"/>
  <c r="Z369" i="3"/>
  <c r="AA369" i="3"/>
  <c r="AB369" i="3"/>
  <c r="AD369" i="3"/>
  <c r="AE369" i="3"/>
  <c r="AF369" i="3"/>
  <c r="Z370" i="3"/>
  <c r="AB370" i="3"/>
  <c r="AC370" i="3"/>
  <c r="AD370" i="3"/>
  <c r="AE370" i="3"/>
  <c r="AF370" i="3"/>
  <c r="Z371" i="3"/>
  <c r="AA371" i="3"/>
  <c r="AB371" i="3"/>
  <c r="AC371" i="3"/>
  <c r="AD371" i="3"/>
  <c r="AE371" i="3"/>
  <c r="AF371" i="3"/>
  <c r="Z372" i="3"/>
  <c r="AA372" i="3"/>
  <c r="AB372" i="3"/>
  <c r="AC372" i="3"/>
  <c r="AD372" i="3"/>
  <c r="AE372" i="3"/>
  <c r="AF372" i="3"/>
  <c r="Z373" i="3"/>
  <c r="AA373" i="3"/>
  <c r="AB373" i="3"/>
  <c r="AC373" i="3"/>
  <c r="AD373" i="3"/>
  <c r="AE373" i="3"/>
  <c r="AF373" i="3"/>
  <c r="Z374" i="3"/>
  <c r="AA374" i="3"/>
  <c r="AC374" i="3"/>
  <c r="AD374" i="3"/>
  <c r="AE374" i="3"/>
  <c r="AF374" i="3"/>
  <c r="Z375" i="3"/>
  <c r="AA375" i="3"/>
  <c r="AB375" i="3"/>
  <c r="AC375" i="3"/>
  <c r="AD375" i="3"/>
  <c r="AE375" i="3"/>
  <c r="AF375" i="3"/>
  <c r="Z376" i="3"/>
  <c r="AA376" i="3"/>
  <c r="AB376" i="3"/>
  <c r="AC376" i="3"/>
  <c r="AD376" i="3"/>
  <c r="AE376" i="3"/>
  <c r="AF376" i="3"/>
  <c r="AA377" i="3"/>
  <c r="AB377" i="3"/>
  <c r="AC377" i="3"/>
  <c r="AD377" i="3"/>
  <c r="AE377" i="3"/>
  <c r="AF377" i="3"/>
  <c r="Z378" i="3"/>
  <c r="AB378" i="3"/>
  <c r="AC378" i="3"/>
  <c r="AD378" i="3"/>
  <c r="AE378" i="3"/>
  <c r="AF378" i="3"/>
  <c r="Z379" i="3"/>
  <c r="AA379" i="3"/>
  <c r="AB379" i="3"/>
  <c r="AC379" i="3"/>
  <c r="AD379" i="3"/>
  <c r="AE379" i="3"/>
  <c r="AF379" i="3"/>
  <c r="Z380" i="3"/>
  <c r="AA380" i="3"/>
  <c r="AC380" i="3"/>
  <c r="AD380" i="3"/>
  <c r="AE380" i="3"/>
  <c r="AF380" i="3"/>
  <c r="AA381" i="3"/>
  <c r="AB381" i="3"/>
  <c r="AC381" i="3"/>
  <c r="AD381" i="3"/>
  <c r="AE381" i="3"/>
  <c r="AF381" i="3"/>
  <c r="AA382" i="3"/>
  <c r="AB382" i="3"/>
  <c r="AC382" i="3"/>
  <c r="AD382" i="3"/>
  <c r="AF382" i="3"/>
  <c r="AA383" i="3"/>
  <c r="AC383" i="3"/>
  <c r="AD383" i="3"/>
  <c r="AE383" i="3"/>
  <c r="AF383" i="3"/>
  <c r="Z384" i="3"/>
  <c r="AA384" i="3"/>
  <c r="AB384" i="3"/>
  <c r="AC384" i="3"/>
  <c r="AD384" i="3"/>
  <c r="AE384" i="3"/>
  <c r="AF384" i="3"/>
  <c r="Z385" i="3"/>
  <c r="AA385" i="3"/>
  <c r="AB385" i="3"/>
  <c r="AC385" i="3"/>
  <c r="AD385" i="3"/>
  <c r="AE385" i="3"/>
  <c r="AF385" i="3"/>
  <c r="AB386" i="3"/>
  <c r="AC386" i="3"/>
  <c r="AD386" i="3"/>
  <c r="AE386" i="3"/>
  <c r="AF386" i="3"/>
  <c r="Z387" i="3"/>
  <c r="AA387" i="3"/>
  <c r="AB387" i="3"/>
  <c r="AC387" i="3"/>
  <c r="AD387" i="3"/>
  <c r="AE387" i="3"/>
  <c r="AF387" i="3"/>
  <c r="Z388" i="3"/>
  <c r="AA388" i="3"/>
  <c r="AC388" i="3"/>
  <c r="AD388" i="3"/>
  <c r="AE388" i="3"/>
  <c r="AF388" i="3"/>
  <c r="Z389" i="3"/>
  <c r="AA389" i="3"/>
  <c r="AB389" i="3"/>
  <c r="AC389" i="3"/>
  <c r="AD389" i="3"/>
  <c r="AE389" i="3"/>
  <c r="AF389" i="3"/>
  <c r="Z390" i="3"/>
  <c r="AA390" i="3"/>
  <c r="AB390" i="3"/>
  <c r="AC390" i="3"/>
  <c r="AD390" i="3"/>
  <c r="AE390" i="3"/>
  <c r="AF390" i="3"/>
  <c r="AB391" i="3"/>
  <c r="AC391" i="3"/>
  <c r="AD391" i="3"/>
  <c r="AE391" i="3"/>
  <c r="AF391" i="3"/>
  <c r="AA392" i="3"/>
  <c r="AB392" i="3"/>
  <c r="AC392" i="3"/>
  <c r="AD392" i="3"/>
  <c r="AE392" i="3"/>
  <c r="AF392" i="3"/>
  <c r="Z393" i="3"/>
  <c r="AA393" i="3"/>
  <c r="AB393" i="3"/>
  <c r="AC393" i="3"/>
  <c r="AD393" i="3"/>
  <c r="AE393" i="3"/>
  <c r="AF393" i="3"/>
  <c r="Z394" i="3"/>
  <c r="AA394" i="3"/>
  <c r="AB394" i="3"/>
  <c r="AC394" i="3"/>
  <c r="AD394" i="3"/>
  <c r="AE394" i="3"/>
  <c r="AF394" i="3"/>
  <c r="Z395" i="3"/>
  <c r="AA395" i="3"/>
  <c r="AB395" i="3"/>
  <c r="AC395" i="3"/>
  <c r="AD395" i="3"/>
  <c r="AE395" i="3"/>
  <c r="AF395" i="3"/>
  <c r="Z396" i="3"/>
  <c r="AA396" i="3"/>
  <c r="AB396" i="3"/>
  <c r="AC396" i="3"/>
  <c r="AD396" i="3"/>
  <c r="AE396" i="3"/>
  <c r="AF396" i="3"/>
  <c r="Z397" i="3"/>
  <c r="AB397" i="3"/>
  <c r="AC397" i="3"/>
  <c r="AD397" i="3"/>
  <c r="AE397" i="3"/>
  <c r="AF397" i="3"/>
  <c r="Z398" i="3"/>
  <c r="AA398" i="3"/>
  <c r="AB398" i="3"/>
  <c r="AC398" i="3"/>
  <c r="AD398" i="3"/>
  <c r="AE398" i="3"/>
  <c r="AF398" i="3"/>
  <c r="AA399" i="3"/>
  <c r="AB399" i="3"/>
  <c r="AC399" i="3"/>
  <c r="AD399" i="3"/>
  <c r="AE399" i="3"/>
  <c r="AF399" i="3"/>
  <c r="Z400" i="3"/>
  <c r="AA400" i="3"/>
  <c r="AB400" i="3"/>
  <c r="AC400" i="3"/>
  <c r="AD400" i="3"/>
  <c r="AE400" i="3"/>
  <c r="AF400" i="3"/>
  <c r="Z401" i="3"/>
  <c r="AB401" i="3"/>
  <c r="AC401" i="3"/>
  <c r="AD401" i="3"/>
  <c r="AE401" i="3"/>
  <c r="AF401" i="3"/>
  <c r="Z402" i="3"/>
  <c r="AA402" i="3"/>
  <c r="AB402" i="3"/>
  <c r="AC402" i="3"/>
  <c r="AD402" i="3"/>
  <c r="AE402" i="3"/>
  <c r="AF402" i="3"/>
  <c r="Z403" i="3"/>
  <c r="AA403" i="3"/>
  <c r="AC403" i="3"/>
  <c r="AD403" i="3"/>
  <c r="AE403" i="3"/>
  <c r="AF403" i="3"/>
  <c r="Z404" i="3"/>
  <c r="AA404" i="3"/>
  <c r="AB404" i="3"/>
  <c r="AC404" i="3"/>
  <c r="AD404" i="3"/>
  <c r="AE404" i="3"/>
  <c r="AF404" i="3"/>
  <c r="AC405" i="3"/>
  <c r="AE405" i="3"/>
  <c r="AF405" i="3"/>
  <c r="Z406" i="3"/>
  <c r="AA406" i="3"/>
  <c r="AB406" i="3"/>
  <c r="AC406" i="3"/>
  <c r="AD406" i="3"/>
  <c r="AE406" i="3"/>
  <c r="AF406" i="3"/>
  <c r="Z407" i="3"/>
  <c r="AB407" i="3"/>
  <c r="AC407" i="3"/>
  <c r="AD407" i="3"/>
  <c r="AE407" i="3"/>
  <c r="AF407" i="3"/>
  <c r="Z408" i="3"/>
  <c r="AB408" i="3"/>
  <c r="AC408" i="3"/>
  <c r="AD408" i="3"/>
  <c r="AE408" i="3"/>
  <c r="AF408" i="3"/>
  <c r="Z409" i="3"/>
  <c r="AA409" i="3"/>
  <c r="AB409" i="3"/>
  <c r="AC409" i="3"/>
  <c r="AD409" i="3"/>
  <c r="AE409" i="3"/>
  <c r="AF409" i="3"/>
  <c r="Z410" i="3"/>
  <c r="AA410" i="3"/>
  <c r="AB410" i="3"/>
  <c r="AC410" i="3"/>
  <c r="AD410" i="3"/>
  <c r="AE410" i="3"/>
  <c r="AF410" i="3"/>
  <c r="AA411" i="3"/>
  <c r="AB411" i="3"/>
  <c r="AC411" i="3"/>
  <c r="AE411" i="3"/>
  <c r="AF411" i="3"/>
  <c r="Z412" i="3"/>
  <c r="AA412" i="3"/>
  <c r="AB412" i="3"/>
  <c r="AC412" i="3"/>
  <c r="AE412" i="3"/>
  <c r="AF412" i="3"/>
  <c r="Z413" i="3"/>
  <c r="AA413" i="3"/>
  <c r="AB413" i="3"/>
  <c r="AC413" i="3"/>
  <c r="AD413" i="3"/>
  <c r="AE413" i="3"/>
  <c r="AF413" i="3"/>
  <c r="Z414" i="3"/>
  <c r="AA414" i="3"/>
  <c r="AB414" i="3"/>
  <c r="AC414" i="3"/>
  <c r="AD414" i="3"/>
  <c r="AE414" i="3"/>
  <c r="AF414" i="3"/>
  <c r="AB415" i="3"/>
  <c r="AD415" i="3"/>
  <c r="AE415" i="3"/>
  <c r="AF415" i="3"/>
  <c r="Z416" i="3"/>
  <c r="AA416" i="3"/>
  <c r="AC416" i="3"/>
  <c r="AD416" i="3"/>
  <c r="AE416" i="3"/>
  <c r="AF416" i="3"/>
  <c r="AA417" i="3"/>
  <c r="AC417" i="3"/>
  <c r="AF417" i="3"/>
  <c r="Z418" i="3"/>
  <c r="AA418" i="3"/>
  <c r="AB418" i="3"/>
  <c r="AC418" i="3"/>
  <c r="AD418" i="3"/>
  <c r="AE418" i="3"/>
  <c r="AF418" i="3"/>
  <c r="AA419" i="3"/>
  <c r="AB419" i="3"/>
  <c r="AC419" i="3"/>
  <c r="AD419" i="3"/>
  <c r="AE419" i="3"/>
  <c r="AF419" i="3"/>
  <c r="Z420" i="3"/>
  <c r="AA420" i="3"/>
  <c r="AC420" i="3"/>
  <c r="AD420" i="3"/>
  <c r="AE420" i="3"/>
  <c r="AF420" i="3"/>
  <c r="Z421" i="3"/>
  <c r="AA421" i="3"/>
  <c r="AB421" i="3"/>
  <c r="AC421" i="3"/>
  <c r="AD421" i="3"/>
  <c r="AE421" i="3"/>
  <c r="AF421" i="3"/>
  <c r="Z422" i="3"/>
  <c r="AA422" i="3"/>
  <c r="AB422" i="3"/>
  <c r="AC422" i="3"/>
  <c r="AD422" i="3"/>
  <c r="AE422" i="3"/>
  <c r="AF422" i="3"/>
  <c r="Z423" i="3"/>
  <c r="AA423" i="3"/>
  <c r="AB423" i="3"/>
  <c r="AC423" i="3"/>
  <c r="AD423" i="3"/>
  <c r="AE423" i="3"/>
  <c r="AF423" i="3"/>
  <c r="Z424" i="3"/>
  <c r="AA424" i="3"/>
  <c r="AB424" i="3"/>
  <c r="AC424" i="3"/>
  <c r="AD424" i="3"/>
  <c r="AE424" i="3"/>
  <c r="AF424" i="3"/>
  <c r="Z425" i="3"/>
  <c r="AA425" i="3"/>
  <c r="AB425" i="3"/>
  <c r="AC425" i="3"/>
  <c r="AD425" i="3"/>
  <c r="AE425" i="3"/>
  <c r="AF425" i="3"/>
  <c r="Z426" i="3"/>
  <c r="AA426" i="3"/>
  <c r="AB426" i="3"/>
  <c r="AC426" i="3"/>
  <c r="AD426" i="3"/>
  <c r="AE426" i="3"/>
  <c r="AF426" i="3"/>
  <c r="Z427" i="3"/>
  <c r="AB427" i="3"/>
  <c r="AC427" i="3"/>
  <c r="AD427" i="3"/>
  <c r="AE427" i="3"/>
  <c r="AF427" i="3"/>
  <c r="Z428" i="3"/>
  <c r="AA428" i="3"/>
  <c r="AB428" i="3"/>
  <c r="AC428" i="3"/>
  <c r="AD428" i="3"/>
  <c r="AE428" i="3"/>
  <c r="AF428" i="3"/>
  <c r="Z429" i="3"/>
  <c r="AA429" i="3"/>
  <c r="AB429" i="3"/>
  <c r="AC429" i="3"/>
  <c r="AD429" i="3"/>
  <c r="AE429" i="3"/>
  <c r="AF429" i="3"/>
  <c r="Z430" i="3"/>
  <c r="AA430" i="3"/>
  <c r="AB430" i="3"/>
  <c r="AC430" i="3"/>
  <c r="AD430" i="3"/>
  <c r="AE430" i="3"/>
  <c r="AF430" i="3"/>
  <c r="Z431" i="3"/>
  <c r="AA431" i="3"/>
  <c r="AB431" i="3"/>
  <c r="AC431" i="3"/>
  <c r="AD431" i="3"/>
  <c r="AE431" i="3"/>
  <c r="AF431" i="3"/>
  <c r="Z432" i="3"/>
  <c r="AA432" i="3"/>
  <c r="AB432" i="3"/>
  <c r="AC432" i="3"/>
  <c r="AD432" i="3"/>
  <c r="AE432" i="3"/>
  <c r="AF432" i="3"/>
  <c r="AA433" i="3"/>
  <c r="AB433" i="3"/>
  <c r="AC433" i="3"/>
  <c r="AD433" i="3"/>
  <c r="AE433" i="3"/>
  <c r="AF433" i="3"/>
  <c r="AA434" i="3"/>
  <c r="AB434" i="3"/>
  <c r="AC434" i="3"/>
  <c r="AD434" i="3"/>
  <c r="AE434" i="3"/>
  <c r="AF434" i="3"/>
  <c r="Z435" i="3"/>
  <c r="AA435" i="3"/>
  <c r="AB435" i="3"/>
  <c r="AC435" i="3"/>
  <c r="AD435" i="3"/>
  <c r="AE435" i="3"/>
  <c r="AF435" i="3"/>
  <c r="AA436" i="3"/>
  <c r="AB436" i="3"/>
  <c r="AC436" i="3"/>
  <c r="AD436" i="3"/>
  <c r="AE436" i="3"/>
  <c r="AF436" i="3"/>
  <c r="Z437" i="3"/>
  <c r="AA437" i="3"/>
  <c r="AB437" i="3"/>
  <c r="AC437" i="3"/>
  <c r="AD437" i="3"/>
  <c r="AE437" i="3"/>
  <c r="AF437" i="3"/>
  <c r="Z438" i="3"/>
  <c r="AA438" i="3"/>
  <c r="AB438" i="3"/>
  <c r="AD438" i="3"/>
  <c r="AE438" i="3"/>
  <c r="AF438" i="3"/>
  <c r="Z439" i="3"/>
  <c r="AA439" i="3"/>
  <c r="AB439" i="3"/>
  <c r="AC439" i="3"/>
  <c r="AD439" i="3"/>
  <c r="AE439" i="3"/>
  <c r="AF439" i="3"/>
  <c r="Z440" i="3"/>
  <c r="AA440" i="3"/>
  <c r="AB440" i="3"/>
  <c r="AC440" i="3"/>
  <c r="AD440" i="3"/>
  <c r="AE440" i="3"/>
  <c r="AF440" i="3"/>
  <c r="AA441" i="3"/>
  <c r="AB441" i="3"/>
  <c r="AC441" i="3"/>
  <c r="AD441" i="3"/>
  <c r="AE441" i="3"/>
  <c r="AF441" i="3"/>
  <c r="Z442" i="3"/>
  <c r="AB442" i="3"/>
  <c r="AC442" i="3"/>
  <c r="AD442" i="3"/>
  <c r="AE442" i="3"/>
  <c r="AF442" i="3"/>
  <c r="Z443" i="3"/>
  <c r="AB443" i="3"/>
  <c r="AC443" i="3"/>
  <c r="AD443" i="3"/>
  <c r="AE443" i="3"/>
  <c r="AF443" i="3"/>
  <c r="Z444" i="3"/>
  <c r="AA444" i="3"/>
  <c r="AC444" i="3"/>
  <c r="AD444" i="3"/>
  <c r="AE444" i="3"/>
  <c r="AF444" i="3"/>
  <c r="Z445" i="3"/>
  <c r="AA445" i="3"/>
  <c r="AB445" i="3"/>
  <c r="AD445" i="3"/>
  <c r="AE445" i="3"/>
  <c r="AF445" i="3"/>
  <c r="Z446" i="3"/>
  <c r="AA446" i="3"/>
  <c r="AB446" i="3"/>
  <c r="AC446" i="3"/>
  <c r="AD446" i="3"/>
  <c r="AE446" i="3"/>
  <c r="AF446" i="3"/>
  <c r="Z447" i="3"/>
  <c r="AA447" i="3"/>
  <c r="AC447" i="3"/>
  <c r="AD447" i="3"/>
  <c r="AE447" i="3"/>
  <c r="AF447" i="3"/>
  <c r="AA448" i="3"/>
  <c r="AB448" i="3"/>
  <c r="AC448" i="3"/>
  <c r="AD448" i="3"/>
  <c r="AE448" i="3"/>
  <c r="AF448" i="3"/>
  <c r="Z449" i="3"/>
  <c r="AB449" i="3"/>
  <c r="AC449" i="3"/>
  <c r="AE449" i="3"/>
  <c r="AF449" i="3"/>
  <c r="Z450" i="3"/>
  <c r="AA450" i="3"/>
  <c r="AB450" i="3"/>
  <c r="AC450" i="3"/>
  <c r="AD450" i="3"/>
  <c r="AE450" i="3"/>
  <c r="AF450" i="3"/>
  <c r="Z451" i="3"/>
  <c r="AA451" i="3"/>
  <c r="AB451" i="3"/>
  <c r="AC451" i="3"/>
  <c r="AD451" i="3"/>
  <c r="AE451" i="3"/>
  <c r="AF451" i="3"/>
  <c r="Z452" i="3"/>
  <c r="AB452" i="3"/>
  <c r="AC452" i="3"/>
  <c r="AD452" i="3"/>
  <c r="AE452" i="3"/>
  <c r="AF452" i="3"/>
  <c r="Z453" i="3"/>
  <c r="AA453" i="3"/>
  <c r="AB453" i="3"/>
  <c r="AC453" i="3"/>
  <c r="AD453" i="3"/>
  <c r="AE453" i="3"/>
  <c r="AF453" i="3"/>
  <c r="AA454" i="3"/>
  <c r="AB454" i="3"/>
  <c r="AC454" i="3"/>
  <c r="AD454" i="3"/>
  <c r="AE454" i="3"/>
  <c r="AF454" i="3"/>
  <c r="AB455" i="3"/>
  <c r="AC455" i="3"/>
  <c r="AD455" i="3"/>
  <c r="AE455" i="3"/>
  <c r="AF455" i="3"/>
  <c r="Z456" i="3"/>
  <c r="AA456" i="3"/>
  <c r="AB456" i="3"/>
  <c r="AC456" i="3"/>
  <c r="AD456" i="3"/>
  <c r="AE456" i="3"/>
  <c r="AF456" i="3"/>
  <c r="Z457" i="3"/>
  <c r="AA457" i="3"/>
  <c r="AB457" i="3"/>
  <c r="AC457" i="3"/>
  <c r="AD457" i="3"/>
  <c r="AE457" i="3"/>
  <c r="AF457" i="3"/>
  <c r="AB458" i="3"/>
  <c r="AC458" i="3"/>
  <c r="AD458" i="3"/>
  <c r="AE458" i="3"/>
  <c r="AF458" i="3"/>
  <c r="Z459" i="3"/>
  <c r="AA459" i="3"/>
  <c r="AB459" i="3"/>
  <c r="AC459" i="3"/>
  <c r="AD459" i="3"/>
  <c r="AE459" i="3"/>
  <c r="AF459" i="3"/>
  <c r="Z460" i="3"/>
  <c r="AA460" i="3"/>
  <c r="AB460" i="3"/>
  <c r="AC460" i="3"/>
  <c r="AD460" i="3"/>
  <c r="AE460" i="3"/>
  <c r="AF460" i="3"/>
  <c r="Z461" i="3"/>
  <c r="AA461" i="3"/>
  <c r="AB461" i="3"/>
  <c r="AC461" i="3"/>
  <c r="AD461" i="3"/>
  <c r="AE461" i="3"/>
  <c r="AF461" i="3"/>
  <c r="Z462" i="3"/>
  <c r="AB462" i="3"/>
  <c r="AC462" i="3"/>
  <c r="AD462" i="3"/>
  <c r="AE462" i="3"/>
  <c r="AF462" i="3"/>
  <c r="AA463" i="3"/>
  <c r="AB463" i="3"/>
  <c r="AC463" i="3"/>
  <c r="AD463" i="3"/>
  <c r="AE463" i="3"/>
  <c r="AF463" i="3"/>
  <c r="Z464" i="3"/>
  <c r="AA464" i="3"/>
  <c r="AB464" i="3"/>
  <c r="AC464" i="3"/>
  <c r="AD464" i="3"/>
  <c r="AE464" i="3"/>
  <c r="AF464" i="3"/>
  <c r="Z465" i="3"/>
  <c r="AA465" i="3"/>
  <c r="AB465" i="3"/>
  <c r="AC465" i="3"/>
  <c r="AD465" i="3"/>
  <c r="AE465" i="3"/>
  <c r="AF465" i="3"/>
  <c r="Z466" i="3"/>
  <c r="AB466" i="3"/>
  <c r="AC466" i="3"/>
  <c r="AD466" i="3"/>
  <c r="AE466" i="3"/>
  <c r="AF466" i="3"/>
  <c r="Z467" i="3"/>
  <c r="AA467" i="3"/>
  <c r="AB467" i="3"/>
  <c r="AC467" i="3"/>
  <c r="AD467" i="3"/>
  <c r="AE467" i="3"/>
  <c r="AF467" i="3"/>
  <c r="Z468" i="3"/>
  <c r="AB468" i="3"/>
  <c r="AC468" i="3"/>
  <c r="AD468" i="3"/>
  <c r="AE468" i="3"/>
  <c r="AF468" i="3"/>
  <c r="AB469" i="3"/>
  <c r="AC469" i="3"/>
  <c r="AD469" i="3"/>
  <c r="AE469" i="3"/>
  <c r="AF469" i="3"/>
  <c r="Z470" i="3"/>
  <c r="AB470" i="3"/>
  <c r="AC470" i="3"/>
  <c r="AD470" i="3"/>
  <c r="AE470" i="3"/>
  <c r="AF470" i="3"/>
  <c r="Z471" i="3"/>
  <c r="AA471" i="3"/>
  <c r="AB471" i="3"/>
  <c r="AC471" i="3"/>
  <c r="AD471" i="3"/>
  <c r="AE471" i="3"/>
  <c r="AF471" i="3"/>
  <c r="AB472" i="3"/>
  <c r="AC472" i="3"/>
  <c r="AD472" i="3"/>
  <c r="AE472" i="3"/>
  <c r="AF472" i="3"/>
  <c r="AB473" i="3"/>
  <c r="AC473" i="3"/>
  <c r="AD473" i="3"/>
  <c r="AE473" i="3"/>
  <c r="AF473" i="3"/>
  <c r="Z474" i="3"/>
  <c r="AA474" i="3"/>
  <c r="AB474" i="3"/>
  <c r="AC474" i="3"/>
  <c r="AD474" i="3"/>
  <c r="AE474" i="3"/>
  <c r="AF474" i="3"/>
  <c r="AB475" i="3"/>
  <c r="AC475" i="3"/>
  <c r="AD475" i="3"/>
  <c r="AE475" i="3"/>
  <c r="AF475" i="3"/>
  <c r="Z476" i="3"/>
  <c r="AC476" i="3"/>
  <c r="AD476" i="3"/>
  <c r="AE476" i="3"/>
  <c r="AF476" i="3"/>
  <c r="Z477" i="3"/>
  <c r="AA477" i="3"/>
  <c r="AB477" i="3"/>
  <c r="AC477" i="3"/>
  <c r="AD477" i="3"/>
  <c r="AE477" i="3"/>
  <c r="AF477" i="3"/>
  <c r="AB478" i="3"/>
  <c r="AC478" i="3"/>
  <c r="AD478" i="3"/>
  <c r="AE478" i="3"/>
  <c r="AF478" i="3"/>
  <c r="Z479" i="3"/>
  <c r="AB479" i="3"/>
  <c r="AC479" i="3"/>
  <c r="AE479" i="3"/>
  <c r="AF479" i="3"/>
  <c r="AA480" i="3"/>
  <c r="AB480" i="3"/>
  <c r="AC480" i="3"/>
  <c r="AD480" i="3"/>
  <c r="AE480" i="3"/>
  <c r="AF480" i="3"/>
  <c r="Z481" i="3"/>
  <c r="AA481" i="3"/>
  <c r="AB481" i="3"/>
  <c r="AC481" i="3"/>
  <c r="AD481" i="3"/>
  <c r="AE481" i="3"/>
  <c r="AF481" i="3"/>
  <c r="Z482" i="3"/>
  <c r="AA482" i="3"/>
  <c r="AB482" i="3"/>
  <c r="AC482" i="3"/>
  <c r="AD482" i="3"/>
  <c r="AE482" i="3"/>
  <c r="AF482" i="3"/>
  <c r="AA483" i="3"/>
  <c r="AB483" i="3"/>
  <c r="AC483" i="3"/>
  <c r="AD483" i="3"/>
  <c r="AE483" i="3"/>
  <c r="AF483" i="3"/>
  <c r="Z484" i="3"/>
  <c r="AA484" i="3"/>
  <c r="AC484" i="3"/>
  <c r="AD484" i="3"/>
  <c r="AE484" i="3"/>
  <c r="AF484" i="3"/>
  <c r="Z485" i="3"/>
  <c r="AA485" i="3"/>
  <c r="AB485" i="3"/>
  <c r="AC485" i="3"/>
  <c r="AD485" i="3"/>
  <c r="AE485" i="3"/>
  <c r="AF485" i="3"/>
  <c r="AA486" i="3"/>
  <c r="AB486" i="3"/>
  <c r="AC486" i="3"/>
  <c r="AD486" i="3"/>
  <c r="AE486" i="3"/>
  <c r="AF486" i="3"/>
  <c r="Z487" i="3"/>
  <c r="AA487" i="3"/>
  <c r="AC487" i="3"/>
  <c r="AD487" i="3"/>
  <c r="AE487" i="3"/>
  <c r="AF487" i="3"/>
  <c r="AB488" i="3"/>
  <c r="AC488" i="3"/>
  <c r="AD488" i="3"/>
  <c r="AE488" i="3"/>
  <c r="AF488" i="3"/>
  <c r="Z489" i="3"/>
  <c r="AA489" i="3"/>
  <c r="AB489" i="3"/>
  <c r="AC489" i="3"/>
  <c r="AD489" i="3"/>
  <c r="AE489" i="3"/>
  <c r="AF489" i="3"/>
  <c r="AA490" i="3"/>
  <c r="AB490" i="3"/>
  <c r="AC490" i="3"/>
  <c r="AD490" i="3"/>
  <c r="AE490" i="3"/>
  <c r="AF490" i="3"/>
  <c r="Z491" i="3"/>
  <c r="AA491" i="3"/>
  <c r="AC491" i="3"/>
  <c r="AD491" i="3"/>
  <c r="AE491" i="3"/>
  <c r="AF491" i="3"/>
  <c r="AB492" i="3"/>
  <c r="AC492" i="3"/>
  <c r="AE492" i="3"/>
  <c r="AF492" i="3"/>
  <c r="AB493" i="3"/>
  <c r="AC493" i="3"/>
  <c r="AD493" i="3"/>
  <c r="AE493" i="3"/>
  <c r="AF493" i="3"/>
  <c r="AA494" i="3"/>
  <c r="AB494" i="3"/>
  <c r="AC494" i="3"/>
  <c r="AD494" i="3"/>
  <c r="AE494" i="3"/>
  <c r="AF494" i="3"/>
  <c r="Z495" i="3"/>
  <c r="AA495" i="3"/>
  <c r="AB495" i="3"/>
  <c r="AC495" i="3"/>
  <c r="AD495" i="3"/>
  <c r="AE495" i="3"/>
  <c r="AF495" i="3"/>
  <c r="Z496" i="3"/>
  <c r="AA496" i="3"/>
  <c r="AB496" i="3"/>
  <c r="AC496" i="3"/>
  <c r="AD496" i="3"/>
  <c r="AE496" i="3"/>
  <c r="AF496" i="3"/>
  <c r="Z497" i="3"/>
  <c r="AA497" i="3"/>
  <c r="AB497" i="3"/>
  <c r="AD497" i="3"/>
  <c r="AE497" i="3"/>
  <c r="AF497" i="3"/>
  <c r="Z498" i="3"/>
  <c r="AB498" i="3"/>
  <c r="AC498" i="3"/>
  <c r="AD498" i="3"/>
  <c r="AE498" i="3"/>
  <c r="AF498" i="3"/>
  <c r="Z499" i="3"/>
  <c r="AA499" i="3"/>
  <c r="AB499" i="3"/>
  <c r="AC499" i="3"/>
  <c r="AD499" i="3"/>
  <c r="AE499" i="3"/>
  <c r="AF499" i="3"/>
  <c r="AB500" i="3"/>
  <c r="AC500" i="3"/>
  <c r="AD500" i="3"/>
  <c r="AE500" i="3"/>
  <c r="AF500" i="3"/>
  <c r="Z501" i="3"/>
  <c r="AA501" i="3"/>
  <c r="AB501" i="3"/>
  <c r="AC501" i="3"/>
  <c r="AD501" i="3"/>
  <c r="AE501" i="3"/>
  <c r="AF501" i="3"/>
  <c r="Z502" i="3"/>
  <c r="AA502" i="3"/>
  <c r="AB502" i="3"/>
  <c r="AC502" i="3"/>
  <c r="AD502" i="3"/>
  <c r="AE502" i="3"/>
  <c r="AF502" i="3"/>
  <c r="Z503" i="3"/>
  <c r="AA503" i="3"/>
  <c r="AB503" i="3"/>
  <c r="AD503" i="3"/>
  <c r="AE503" i="3"/>
  <c r="AF503" i="3"/>
  <c r="Z504" i="3"/>
  <c r="AA504" i="3"/>
  <c r="AB504" i="3"/>
  <c r="AC504" i="3"/>
  <c r="AD504" i="3"/>
  <c r="AE504" i="3"/>
  <c r="AF504" i="3"/>
  <c r="Z505" i="3"/>
  <c r="AA505" i="3"/>
  <c r="AB505" i="3"/>
  <c r="AC505" i="3"/>
  <c r="AD505" i="3"/>
  <c r="AE505" i="3"/>
  <c r="AF505" i="3"/>
  <c r="Z506" i="3"/>
  <c r="AA506" i="3"/>
  <c r="AB506" i="3"/>
  <c r="AC506" i="3"/>
  <c r="AD506" i="3"/>
  <c r="AE506" i="3"/>
  <c r="AF506" i="3"/>
  <c r="AA507" i="3"/>
  <c r="AB507" i="3"/>
  <c r="AC507" i="3"/>
  <c r="AD507" i="3"/>
  <c r="AE507" i="3"/>
  <c r="AF507" i="3"/>
  <c r="AA508" i="3"/>
  <c r="AB508" i="3"/>
  <c r="AC508" i="3"/>
  <c r="AD508" i="3"/>
  <c r="AE508" i="3"/>
  <c r="AF508" i="3"/>
  <c r="AA509" i="3"/>
  <c r="AB509" i="3"/>
  <c r="AC509" i="3"/>
  <c r="AD509" i="3"/>
  <c r="AE509" i="3"/>
  <c r="AF509" i="3"/>
  <c r="Z510" i="3"/>
  <c r="AA510" i="3"/>
  <c r="AB510" i="3"/>
  <c r="AC510" i="3"/>
  <c r="AD510" i="3"/>
  <c r="AE510" i="3"/>
  <c r="AF510" i="3"/>
  <c r="Z511" i="3"/>
  <c r="AA511" i="3"/>
  <c r="AB511" i="3"/>
  <c r="AD511" i="3"/>
  <c r="AE511" i="3"/>
  <c r="AF511" i="3"/>
  <c r="AA512" i="3"/>
  <c r="AB512" i="3"/>
  <c r="AD512" i="3"/>
  <c r="AE512" i="3"/>
  <c r="AF512" i="3"/>
  <c r="Z513" i="3"/>
  <c r="AA513" i="3"/>
  <c r="AB513" i="3"/>
  <c r="AD513" i="3"/>
  <c r="AE513" i="3"/>
  <c r="AF513" i="3"/>
  <c r="Z514" i="3"/>
  <c r="AA514" i="3"/>
  <c r="AD514" i="3"/>
  <c r="AE514" i="3"/>
  <c r="AF514" i="3"/>
  <c r="AA515" i="3"/>
  <c r="AB515" i="3"/>
  <c r="AC515" i="3"/>
  <c r="AD515" i="3"/>
  <c r="AE515" i="3"/>
  <c r="AF515" i="3"/>
  <c r="AC516" i="3"/>
  <c r="AE516" i="3"/>
  <c r="AF516" i="3"/>
  <c r="Z517" i="3"/>
  <c r="AA517" i="3"/>
  <c r="AB517" i="3"/>
  <c r="AC517" i="3"/>
  <c r="AD517" i="3"/>
  <c r="AE517" i="3"/>
  <c r="AF517" i="3"/>
  <c r="Z518" i="3"/>
  <c r="AA518" i="3"/>
  <c r="AB518" i="3"/>
  <c r="AC518" i="3"/>
  <c r="AD518" i="3"/>
  <c r="AE518" i="3"/>
  <c r="AF518" i="3"/>
  <c r="Z519" i="3"/>
  <c r="AA519" i="3"/>
  <c r="AB519" i="3"/>
  <c r="AC519" i="3"/>
  <c r="AD519" i="3"/>
  <c r="AE519" i="3"/>
  <c r="AF519" i="3"/>
  <c r="Z520" i="3"/>
  <c r="AA520" i="3"/>
  <c r="AC520" i="3"/>
  <c r="AD520" i="3"/>
  <c r="AE520" i="3"/>
  <c r="AF520" i="3"/>
  <c r="Z521" i="3"/>
  <c r="AA521" i="3"/>
  <c r="AB521" i="3"/>
  <c r="AC521" i="3"/>
  <c r="AD521" i="3"/>
  <c r="AE521" i="3"/>
  <c r="AF521" i="3"/>
  <c r="Z522" i="3"/>
  <c r="AA522" i="3"/>
  <c r="AB522" i="3"/>
  <c r="AC522" i="3"/>
  <c r="AD522" i="3"/>
  <c r="AE522" i="3"/>
  <c r="AF522" i="3"/>
  <c r="Z523" i="3"/>
  <c r="AA523" i="3"/>
  <c r="AB523" i="3"/>
  <c r="AC523" i="3"/>
  <c r="AD523" i="3"/>
  <c r="AE523" i="3"/>
  <c r="AF523" i="3"/>
  <c r="Z524" i="3"/>
  <c r="AA524" i="3"/>
  <c r="AC524" i="3"/>
  <c r="AD524" i="3"/>
  <c r="AE524" i="3"/>
  <c r="AF524" i="3"/>
  <c r="Z525" i="3"/>
  <c r="AA525" i="3"/>
  <c r="AB525" i="3"/>
  <c r="AC525" i="3"/>
  <c r="AD525" i="3"/>
  <c r="AE525" i="3"/>
  <c r="AF525" i="3"/>
  <c r="Z526" i="3"/>
  <c r="AA526" i="3"/>
  <c r="AB526" i="3"/>
  <c r="AC526" i="3"/>
  <c r="AD526" i="3"/>
  <c r="AE526" i="3"/>
  <c r="AF526" i="3"/>
  <c r="Z527" i="3"/>
  <c r="AA527" i="3"/>
  <c r="AB527" i="3"/>
  <c r="AC527" i="3"/>
  <c r="AD527" i="3"/>
  <c r="AE527" i="3"/>
  <c r="AF527" i="3"/>
  <c r="Z528" i="3"/>
  <c r="AA528" i="3"/>
  <c r="AB528" i="3"/>
  <c r="AC528" i="3"/>
  <c r="AD528" i="3"/>
  <c r="AE528" i="3"/>
  <c r="AF528" i="3"/>
  <c r="AB529" i="3"/>
  <c r="AD529" i="3"/>
  <c r="AE529" i="3"/>
  <c r="AF529" i="3"/>
  <c r="AB530" i="3"/>
  <c r="AC530" i="3"/>
  <c r="AD530" i="3"/>
  <c r="AE530" i="3"/>
  <c r="AF530" i="3"/>
  <c r="Z531" i="3"/>
  <c r="AA531" i="3"/>
  <c r="AB531" i="3"/>
  <c r="AC531" i="3"/>
  <c r="AD531" i="3"/>
  <c r="AE531" i="3"/>
  <c r="AF531" i="3"/>
  <c r="Z532" i="3"/>
  <c r="AA532" i="3"/>
  <c r="AB532" i="3"/>
  <c r="AC532" i="3"/>
  <c r="AD532" i="3"/>
  <c r="AE532" i="3"/>
  <c r="AF532" i="3"/>
  <c r="Z533" i="3"/>
  <c r="AA533" i="3"/>
  <c r="AB533" i="3"/>
  <c r="AC533" i="3"/>
  <c r="AD533" i="3"/>
  <c r="AE533" i="3"/>
  <c r="AF533" i="3"/>
  <c r="Z534" i="3"/>
  <c r="AA534" i="3"/>
  <c r="AB534" i="3"/>
  <c r="AC534" i="3"/>
  <c r="AD534" i="3"/>
  <c r="AE534" i="3"/>
  <c r="AF534" i="3"/>
  <c r="AA535" i="3"/>
  <c r="AC535" i="3"/>
  <c r="AD535" i="3"/>
  <c r="AE535" i="3"/>
  <c r="AF535" i="3"/>
  <c r="AA536" i="3"/>
  <c r="AB536" i="3"/>
  <c r="AC536" i="3"/>
  <c r="AD536" i="3"/>
  <c r="AE536" i="3"/>
  <c r="AF536" i="3"/>
  <c r="Z537" i="3"/>
  <c r="AA537" i="3"/>
  <c r="AB537" i="3"/>
  <c r="AC537" i="3"/>
  <c r="AD537" i="3"/>
  <c r="AE537" i="3"/>
  <c r="AF537" i="3"/>
  <c r="Z538" i="3"/>
  <c r="AB538" i="3"/>
  <c r="AC538" i="3"/>
  <c r="AD538" i="3"/>
  <c r="AE538" i="3"/>
  <c r="AF538" i="3"/>
  <c r="Z539" i="3"/>
  <c r="AA539" i="3"/>
  <c r="AB539" i="3"/>
  <c r="AC539" i="3"/>
  <c r="AD539" i="3"/>
  <c r="AE539" i="3"/>
  <c r="AF539" i="3"/>
  <c r="Z540" i="3"/>
  <c r="AA540" i="3"/>
  <c r="AB540" i="3"/>
  <c r="AC540" i="3"/>
  <c r="AD540" i="3"/>
  <c r="AE540" i="3"/>
  <c r="AF540" i="3"/>
  <c r="Z541" i="3"/>
  <c r="AA541" i="3"/>
  <c r="AB541" i="3"/>
  <c r="AC541" i="3"/>
  <c r="AF541" i="3"/>
  <c r="Z542" i="3"/>
  <c r="AA542" i="3"/>
  <c r="AB542" i="3"/>
  <c r="AC542" i="3"/>
  <c r="AD542" i="3"/>
  <c r="AE542" i="3"/>
  <c r="AF542" i="3"/>
  <c r="Z543" i="3"/>
  <c r="AA543" i="3"/>
  <c r="AB543" i="3"/>
  <c r="AC543" i="3"/>
  <c r="AD543" i="3"/>
  <c r="AE543" i="3"/>
  <c r="AF543" i="3"/>
  <c r="Z544" i="3"/>
  <c r="AA544" i="3"/>
  <c r="AB544" i="3"/>
  <c r="AC544" i="3"/>
  <c r="AD544" i="3"/>
  <c r="AE544" i="3"/>
  <c r="AF544" i="3"/>
  <c r="Z545" i="3"/>
  <c r="AA545" i="3"/>
  <c r="AB545" i="3"/>
  <c r="AC545" i="3"/>
  <c r="AD545" i="3"/>
  <c r="AE545" i="3"/>
  <c r="AF545" i="3"/>
  <c r="Z546" i="3"/>
  <c r="AA546" i="3"/>
  <c r="AB546" i="3"/>
  <c r="AC546" i="3"/>
  <c r="AD546" i="3"/>
  <c r="AE546" i="3"/>
  <c r="AF546" i="3"/>
  <c r="Z547" i="3"/>
  <c r="AA547" i="3"/>
  <c r="AC547" i="3"/>
  <c r="AD547" i="3"/>
  <c r="AE547" i="3"/>
  <c r="AF547" i="3"/>
  <c r="Z548" i="3"/>
  <c r="AA548" i="3"/>
  <c r="AB548" i="3"/>
  <c r="AC548" i="3"/>
  <c r="AD548" i="3"/>
  <c r="AE548" i="3"/>
  <c r="AF548" i="3"/>
  <c r="Z549" i="3"/>
  <c r="AA549" i="3"/>
  <c r="AB549" i="3"/>
  <c r="AC549" i="3"/>
  <c r="AD549" i="3"/>
  <c r="AE549" i="3"/>
  <c r="AF549" i="3"/>
  <c r="Z550" i="3"/>
  <c r="AA550" i="3"/>
  <c r="AC550" i="3"/>
  <c r="AD550" i="3"/>
  <c r="AE550" i="3"/>
  <c r="AF550" i="3"/>
  <c r="Z551" i="3"/>
  <c r="AA551" i="3"/>
  <c r="AB551" i="3"/>
  <c r="AC551" i="3"/>
  <c r="AD551" i="3"/>
  <c r="AE551" i="3"/>
  <c r="AF551" i="3"/>
  <c r="Z552" i="3"/>
  <c r="AA552" i="3"/>
  <c r="AB552" i="3"/>
  <c r="AC552" i="3"/>
  <c r="AD552" i="3"/>
  <c r="AE552" i="3"/>
  <c r="AF552" i="3"/>
  <c r="Z553" i="3"/>
  <c r="AB553" i="3"/>
  <c r="AC553" i="3"/>
  <c r="AD553" i="3"/>
  <c r="AE553" i="3"/>
  <c r="AF553" i="3"/>
  <c r="Z554" i="3"/>
  <c r="AA554" i="3"/>
  <c r="AB554" i="3"/>
  <c r="AC554" i="3"/>
  <c r="AD554" i="3"/>
  <c r="AE554" i="3"/>
  <c r="AF554" i="3"/>
  <c r="Z555" i="3"/>
  <c r="AA555" i="3"/>
  <c r="AB555" i="3"/>
  <c r="AC555" i="3"/>
  <c r="AD555" i="3"/>
  <c r="AE555" i="3"/>
  <c r="AF555" i="3"/>
  <c r="Z556" i="3"/>
  <c r="AA556" i="3"/>
  <c r="AC556" i="3"/>
  <c r="AE556" i="3"/>
  <c r="AF556" i="3"/>
  <c r="AA557" i="3"/>
  <c r="AB557" i="3"/>
  <c r="AC557" i="3"/>
  <c r="AD557" i="3"/>
  <c r="AE557" i="3"/>
  <c r="AF557" i="3"/>
  <c r="AA558" i="3"/>
  <c r="AB558" i="3"/>
  <c r="AC558" i="3"/>
  <c r="AD558" i="3"/>
  <c r="AE558" i="3"/>
  <c r="AF558" i="3"/>
  <c r="Z559" i="3"/>
  <c r="AA559" i="3"/>
  <c r="AB559" i="3"/>
  <c r="AC559" i="3"/>
  <c r="AD559" i="3"/>
  <c r="AE559" i="3"/>
  <c r="AF559" i="3"/>
  <c r="Z560" i="3"/>
  <c r="AA560" i="3"/>
  <c r="AB560" i="3"/>
  <c r="AC560" i="3"/>
  <c r="AD560" i="3"/>
  <c r="AE560" i="3"/>
  <c r="AF560" i="3"/>
  <c r="Z561" i="3"/>
  <c r="AA561" i="3"/>
  <c r="AB561" i="3"/>
  <c r="AC561" i="3"/>
  <c r="AD561" i="3"/>
  <c r="AE561" i="3"/>
  <c r="AF561" i="3"/>
  <c r="Z562" i="3"/>
  <c r="AA562" i="3"/>
  <c r="AB562" i="3"/>
  <c r="AC562" i="3"/>
  <c r="AD562" i="3"/>
  <c r="AE562" i="3"/>
  <c r="AF562" i="3"/>
  <c r="Z563" i="3"/>
  <c r="AA563" i="3"/>
  <c r="AB563" i="3"/>
  <c r="AC563" i="3"/>
  <c r="AD563" i="3"/>
  <c r="AE563" i="3"/>
  <c r="AF563" i="3"/>
  <c r="AA564" i="3"/>
  <c r="AB564" i="3"/>
  <c r="AC564" i="3"/>
  <c r="AD564" i="3"/>
  <c r="AE564" i="3"/>
  <c r="AF564" i="3"/>
  <c r="Z565" i="3"/>
  <c r="AA565" i="3"/>
  <c r="AB565" i="3"/>
  <c r="AC565" i="3"/>
  <c r="AD565" i="3"/>
  <c r="AE565" i="3"/>
  <c r="AF565" i="3"/>
  <c r="Z566" i="3"/>
  <c r="AA566" i="3"/>
  <c r="AB566" i="3"/>
  <c r="AC566" i="3"/>
  <c r="AD566" i="3"/>
  <c r="AE566" i="3"/>
  <c r="AF566" i="3"/>
  <c r="AB567" i="3"/>
  <c r="AC567" i="3"/>
  <c r="AD567" i="3"/>
  <c r="AE567" i="3"/>
  <c r="AF567" i="3"/>
  <c r="Z568" i="3"/>
  <c r="AA568" i="3"/>
  <c r="AB568" i="3"/>
  <c r="AC568" i="3"/>
  <c r="AD568" i="3"/>
  <c r="AE568" i="3"/>
  <c r="AF568" i="3"/>
  <c r="Z569" i="3"/>
  <c r="AA569" i="3"/>
  <c r="AB569" i="3"/>
  <c r="AC569" i="3"/>
  <c r="AD569" i="3"/>
  <c r="AE569" i="3"/>
  <c r="AF569" i="3"/>
  <c r="Z570" i="3"/>
  <c r="AA570" i="3"/>
  <c r="AB570" i="3"/>
  <c r="AD570" i="3"/>
  <c r="AE570" i="3"/>
  <c r="AF570" i="3"/>
  <c r="Z571" i="3"/>
  <c r="AA571" i="3"/>
  <c r="AB571" i="3"/>
  <c r="AC571" i="3"/>
  <c r="AD571" i="3"/>
  <c r="AE571" i="3"/>
  <c r="AF571" i="3"/>
  <c r="Z572" i="3"/>
  <c r="AA572" i="3"/>
  <c r="AB572" i="3"/>
  <c r="AC572" i="3"/>
  <c r="AD572" i="3"/>
  <c r="AE572" i="3"/>
  <c r="AF572" i="3"/>
  <c r="Z573" i="3"/>
  <c r="AA573" i="3"/>
  <c r="AB573" i="3"/>
  <c r="AC573" i="3"/>
  <c r="AD573" i="3"/>
  <c r="AE573" i="3"/>
  <c r="AF573" i="3"/>
  <c r="Z574" i="3"/>
  <c r="AA574" i="3"/>
  <c r="AB574" i="3"/>
  <c r="AD574" i="3"/>
  <c r="AE574" i="3"/>
  <c r="AF574" i="3"/>
  <c r="Z575" i="3"/>
  <c r="AA575" i="3"/>
  <c r="AB575" i="3"/>
  <c r="AC575" i="3"/>
  <c r="AD575" i="3"/>
  <c r="AE575" i="3"/>
  <c r="AF575" i="3"/>
  <c r="Z576" i="3"/>
  <c r="AA576" i="3"/>
  <c r="AB576" i="3"/>
  <c r="AC576" i="3"/>
  <c r="AD576" i="3"/>
  <c r="AE576" i="3"/>
  <c r="AF576" i="3"/>
  <c r="Z577" i="3"/>
  <c r="AA577" i="3"/>
  <c r="AB577" i="3"/>
  <c r="AC577" i="3"/>
  <c r="AD577" i="3"/>
  <c r="AE577" i="3"/>
  <c r="AF577" i="3"/>
  <c r="Z578" i="3"/>
  <c r="AA578" i="3"/>
  <c r="AB578" i="3"/>
  <c r="AC578" i="3"/>
  <c r="AD578" i="3"/>
  <c r="AE578" i="3"/>
  <c r="AF578" i="3"/>
  <c r="Z579" i="3"/>
  <c r="AA579" i="3"/>
  <c r="AB579" i="3"/>
  <c r="AC579" i="3"/>
  <c r="AD579" i="3"/>
  <c r="AE579" i="3"/>
  <c r="AF579" i="3"/>
  <c r="Z580" i="3"/>
  <c r="AA580" i="3"/>
  <c r="AB580" i="3"/>
  <c r="AD580" i="3"/>
  <c r="AE580" i="3"/>
  <c r="AF580" i="3"/>
  <c r="Z581" i="3"/>
  <c r="AA581" i="3"/>
  <c r="AB581" i="3"/>
  <c r="AC581" i="3"/>
  <c r="AD581" i="3"/>
  <c r="AE581" i="3"/>
  <c r="AF581" i="3"/>
  <c r="AA582" i="3"/>
  <c r="AC582" i="3"/>
  <c r="AD582" i="3"/>
  <c r="AE582" i="3"/>
  <c r="AF582" i="3"/>
  <c r="Z583" i="3"/>
  <c r="AB583" i="3"/>
  <c r="AC583" i="3"/>
  <c r="AD583" i="3"/>
  <c r="AE583" i="3"/>
  <c r="AF583" i="3"/>
  <c r="AA584" i="3"/>
  <c r="AB584" i="3"/>
  <c r="AC584" i="3"/>
  <c r="AD584" i="3"/>
  <c r="AE584" i="3"/>
  <c r="AF584" i="3"/>
  <c r="AA585" i="3"/>
  <c r="AB585" i="3"/>
  <c r="AC585" i="3"/>
  <c r="AD585" i="3"/>
  <c r="AE585" i="3"/>
  <c r="AF585" i="3"/>
  <c r="AA586" i="3"/>
  <c r="AB586" i="3"/>
  <c r="AC586" i="3"/>
  <c r="AD586" i="3"/>
  <c r="AE586" i="3"/>
  <c r="AF586" i="3"/>
  <c r="Z587" i="3"/>
  <c r="AA587" i="3"/>
  <c r="AC587" i="3"/>
  <c r="AD587" i="3"/>
  <c r="AE587" i="3"/>
  <c r="AF587" i="3"/>
  <c r="AD588" i="3"/>
  <c r="AE588" i="3"/>
  <c r="AF588" i="3"/>
  <c r="Z589" i="3"/>
  <c r="AB589" i="3"/>
  <c r="AC589" i="3"/>
  <c r="AD589" i="3"/>
  <c r="AE589" i="3"/>
  <c r="AF589" i="3"/>
  <c r="Z590" i="3"/>
  <c r="AA590" i="3"/>
  <c r="AB590" i="3"/>
  <c r="AC590" i="3"/>
  <c r="AD590" i="3"/>
  <c r="AE590" i="3"/>
  <c r="AF590" i="3"/>
  <c r="Z591" i="3"/>
  <c r="AA591" i="3"/>
  <c r="AB591" i="3"/>
  <c r="AC591" i="3"/>
  <c r="AD591" i="3"/>
  <c r="AE591" i="3"/>
  <c r="AF591" i="3"/>
  <c r="Z592" i="3"/>
  <c r="AA592" i="3"/>
  <c r="AB592" i="3"/>
  <c r="AC592" i="3"/>
  <c r="AD592" i="3"/>
  <c r="AE592" i="3"/>
  <c r="AF592" i="3"/>
  <c r="Z593" i="3"/>
  <c r="AA593" i="3"/>
  <c r="AB593" i="3"/>
  <c r="AC593" i="3"/>
  <c r="AD593" i="3"/>
  <c r="AE593" i="3"/>
  <c r="AF593" i="3"/>
  <c r="AD594" i="3"/>
  <c r="AE594" i="3"/>
  <c r="AF594" i="3"/>
  <c r="AA595" i="3"/>
  <c r="AB595" i="3"/>
  <c r="AC595" i="3"/>
  <c r="AD595" i="3"/>
  <c r="AE595" i="3"/>
  <c r="AF595" i="3"/>
  <c r="AA596" i="3"/>
  <c r="AB596" i="3"/>
  <c r="AC596" i="3"/>
  <c r="AD596" i="3"/>
  <c r="AE596" i="3"/>
  <c r="AF596" i="3"/>
  <c r="AA597" i="3"/>
  <c r="AB597" i="3"/>
  <c r="AC597" i="3"/>
  <c r="AD597" i="3"/>
  <c r="AE597" i="3"/>
  <c r="AF597" i="3"/>
  <c r="Z598" i="3"/>
  <c r="AA598" i="3"/>
  <c r="AC598" i="3"/>
  <c r="AD598" i="3"/>
  <c r="AE598" i="3"/>
  <c r="AF598" i="3"/>
  <c r="Z599" i="3"/>
  <c r="AB599" i="3"/>
  <c r="AC599" i="3"/>
  <c r="AD599" i="3"/>
  <c r="AE599" i="3"/>
  <c r="AF599" i="3"/>
  <c r="Z600" i="3"/>
  <c r="AB600" i="3"/>
  <c r="AC600" i="3"/>
  <c r="AD600" i="3"/>
  <c r="AE600" i="3"/>
  <c r="AF600" i="3"/>
  <c r="Z601" i="3"/>
  <c r="AA601" i="3"/>
  <c r="AB601" i="3"/>
  <c r="AC601" i="3"/>
  <c r="AD601" i="3"/>
  <c r="AE601" i="3"/>
  <c r="AF601" i="3"/>
  <c r="Z602" i="3"/>
  <c r="AA602" i="3"/>
  <c r="AB602" i="3"/>
  <c r="AC602" i="3"/>
  <c r="AD602" i="3"/>
  <c r="AE602" i="3"/>
  <c r="AF602" i="3"/>
  <c r="Z603" i="3"/>
  <c r="AA603" i="3"/>
  <c r="AB603" i="3"/>
  <c r="AC603" i="3"/>
  <c r="AD603" i="3"/>
  <c r="AE603" i="3"/>
  <c r="AF603" i="3"/>
  <c r="Z604" i="3"/>
  <c r="AA604" i="3"/>
  <c r="AB604" i="3"/>
  <c r="AC604" i="3"/>
  <c r="AD604" i="3"/>
  <c r="AE604" i="3"/>
  <c r="AF604" i="3"/>
  <c r="Z605" i="3"/>
  <c r="AA605" i="3"/>
  <c r="AB605" i="3"/>
  <c r="AC605" i="3"/>
  <c r="AD605" i="3"/>
  <c r="AE605" i="3"/>
  <c r="AF605" i="3"/>
  <c r="Z606" i="3"/>
  <c r="AA606" i="3"/>
  <c r="AB606" i="3"/>
  <c r="AC606" i="3"/>
  <c r="AD606" i="3"/>
  <c r="AE606" i="3"/>
  <c r="AF606" i="3"/>
  <c r="Z607" i="3"/>
  <c r="AA607" i="3"/>
  <c r="AB607" i="3"/>
  <c r="AC607" i="3"/>
  <c r="AD607" i="3"/>
  <c r="AE607" i="3"/>
  <c r="AF607" i="3"/>
  <c r="AA608" i="3"/>
  <c r="AB608" i="3"/>
  <c r="AC608" i="3"/>
  <c r="AD608" i="3"/>
  <c r="AE608" i="3"/>
  <c r="AF608" i="3"/>
  <c r="Z609" i="3"/>
  <c r="AA609" i="3"/>
  <c r="AB609" i="3"/>
  <c r="AC609" i="3"/>
  <c r="AD609" i="3"/>
  <c r="AE609" i="3"/>
  <c r="AF609" i="3"/>
  <c r="Z610" i="3"/>
  <c r="AA610" i="3"/>
  <c r="AB610" i="3"/>
  <c r="AC610" i="3"/>
  <c r="AD610" i="3"/>
  <c r="AE610" i="3"/>
  <c r="AF610" i="3"/>
  <c r="Z611" i="3"/>
  <c r="AA611" i="3"/>
  <c r="AB611" i="3"/>
  <c r="AD611" i="3"/>
  <c r="AE611" i="3"/>
  <c r="AF611" i="3"/>
  <c r="Z612" i="3"/>
  <c r="AA612" i="3"/>
  <c r="AB612" i="3"/>
  <c r="AC612" i="3"/>
  <c r="AD612" i="3"/>
  <c r="AE612" i="3"/>
  <c r="AF612" i="3"/>
  <c r="Z613" i="3"/>
  <c r="AA613" i="3"/>
  <c r="AB613" i="3"/>
  <c r="AC613" i="3"/>
  <c r="AD613" i="3"/>
  <c r="AE613" i="3"/>
  <c r="AF613" i="3"/>
  <c r="Z614" i="3"/>
  <c r="AA614" i="3"/>
  <c r="AB614" i="3"/>
  <c r="AC614" i="3"/>
  <c r="AD614" i="3"/>
  <c r="AE614" i="3"/>
  <c r="AF614" i="3"/>
  <c r="Z615" i="3"/>
  <c r="AA615" i="3"/>
  <c r="AB615" i="3"/>
  <c r="AC615" i="3"/>
  <c r="AD615" i="3"/>
  <c r="AE615" i="3"/>
  <c r="AF615" i="3"/>
  <c r="Z616" i="3"/>
  <c r="AB616" i="3"/>
  <c r="AC616" i="3"/>
  <c r="AD616" i="3"/>
  <c r="AE616" i="3"/>
  <c r="AF616" i="3"/>
  <c r="Z617" i="3"/>
  <c r="AA617" i="3"/>
  <c r="AB617" i="3"/>
  <c r="AC617" i="3"/>
  <c r="AD617" i="3"/>
  <c r="AE617" i="3"/>
  <c r="AF617" i="3"/>
  <c r="Z618" i="3"/>
  <c r="AA618" i="3"/>
  <c r="AB618" i="3"/>
  <c r="AC618" i="3"/>
  <c r="AD618" i="3"/>
  <c r="AE618" i="3"/>
  <c r="AF618" i="3"/>
  <c r="AA619" i="3"/>
  <c r="AB619" i="3"/>
  <c r="AC619" i="3"/>
  <c r="AD619" i="3"/>
  <c r="AE619" i="3"/>
  <c r="AF619" i="3"/>
  <c r="AA620" i="3"/>
  <c r="AB620" i="3"/>
  <c r="AC620" i="3"/>
  <c r="AD620" i="3"/>
  <c r="AE620" i="3"/>
  <c r="AF620" i="3"/>
  <c r="AA621" i="3"/>
  <c r="AB621" i="3"/>
  <c r="AC621" i="3"/>
  <c r="AD621" i="3"/>
  <c r="AE621" i="3"/>
  <c r="AF621" i="3"/>
  <c r="AA622" i="3"/>
  <c r="AB622" i="3"/>
  <c r="AC622" i="3"/>
  <c r="AD622" i="3"/>
  <c r="AE622" i="3"/>
  <c r="AF622" i="3"/>
  <c r="AA623" i="3"/>
  <c r="AB623" i="3"/>
  <c r="AC623" i="3"/>
  <c r="AD623" i="3"/>
  <c r="AE623" i="3"/>
  <c r="AF623" i="3"/>
  <c r="AA624" i="3"/>
  <c r="AB624" i="3"/>
  <c r="AD624" i="3"/>
  <c r="AE624" i="3"/>
  <c r="AF624" i="3"/>
  <c r="Z625" i="3"/>
  <c r="AA625" i="3"/>
  <c r="AB625" i="3"/>
  <c r="AC625" i="3"/>
  <c r="AD625" i="3"/>
  <c r="AE625" i="3"/>
  <c r="AF625" i="3"/>
  <c r="Z626" i="3"/>
  <c r="AA626" i="3"/>
  <c r="AB626" i="3"/>
  <c r="AC626" i="3"/>
  <c r="AD626" i="3"/>
  <c r="AE626" i="3"/>
  <c r="AF626" i="3"/>
  <c r="Z627" i="3"/>
  <c r="AA627" i="3"/>
  <c r="AB627" i="3"/>
  <c r="AC627" i="3"/>
  <c r="AD627" i="3"/>
  <c r="AE627" i="3"/>
  <c r="AF627" i="3"/>
  <c r="Z628" i="3"/>
  <c r="AA628" i="3"/>
  <c r="AB628" i="3"/>
  <c r="AC628" i="3"/>
  <c r="AD628" i="3"/>
  <c r="AE628" i="3"/>
  <c r="AF628" i="3"/>
  <c r="Z629" i="3"/>
  <c r="AA629" i="3"/>
  <c r="AB629" i="3"/>
  <c r="AC629" i="3"/>
  <c r="AD629" i="3"/>
  <c r="AE629" i="3"/>
  <c r="AF629" i="3"/>
  <c r="Z630" i="3"/>
  <c r="AA630" i="3"/>
  <c r="AB630" i="3"/>
  <c r="AC630" i="3"/>
  <c r="AD630" i="3"/>
  <c r="AE630" i="3"/>
  <c r="AF630" i="3"/>
  <c r="Z631" i="3"/>
  <c r="AA631" i="3"/>
  <c r="AB631" i="3"/>
  <c r="AC631" i="3"/>
  <c r="AD631" i="3"/>
  <c r="AE631" i="3"/>
  <c r="AF631" i="3"/>
  <c r="AA632" i="3"/>
  <c r="AB632" i="3"/>
  <c r="AC632" i="3"/>
  <c r="AD632" i="3"/>
  <c r="AE632" i="3"/>
  <c r="AF632" i="3"/>
  <c r="AA633" i="3"/>
  <c r="AB633" i="3"/>
  <c r="AC633" i="3"/>
  <c r="AD633" i="3"/>
  <c r="AE633" i="3"/>
  <c r="AF633" i="3"/>
  <c r="Z634" i="3"/>
  <c r="AB634" i="3"/>
  <c r="AC634" i="3"/>
  <c r="AD634" i="3"/>
  <c r="AE634" i="3"/>
  <c r="AF634" i="3"/>
  <c r="Z635" i="3"/>
  <c r="AB635" i="3"/>
  <c r="AC635" i="3"/>
  <c r="AD635" i="3"/>
  <c r="AE635" i="3"/>
  <c r="AF635" i="3"/>
  <c r="AA636" i="3"/>
  <c r="AB636" i="3"/>
  <c r="AC636" i="3"/>
  <c r="AD636" i="3"/>
  <c r="AE636" i="3"/>
  <c r="AF636" i="3"/>
  <c r="AA637" i="3"/>
  <c r="AB637" i="3"/>
  <c r="AC637" i="3"/>
  <c r="AD637" i="3"/>
  <c r="AE637" i="3"/>
  <c r="AF637" i="3"/>
  <c r="Z638" i="3"/>
  <c r="AA638" i="3"/>
  <c r="AB638" i="3"/>
  <c r="AC638" i="3"/>
  <c r="AD638" i="3"/>
  <c r="AE638" i="3"/>
  <c r="AF638" i="3"/>
  <c r="AA639" i="3"/>
  <c r="AB639" i="3"/>
  <c r="AC639" i="3"/>
  <c r="AD639" i="3"/>
  <c r="AE639" i="3"/>
  <c r="AF639" i="3"/>
  <c r="Z640" i="3"/>
  <c r="AA640" i="3"/>
  <c r="AB640" i="3"/>
  <c r="AC640" i="3"/>
  <c r="AD640" i="3"/>
  <c r="AE640" i="3"/>
  <c r="AF640" i="3"/>
  <c r="Z641" i="3"/>
  <c r="AA641" i="3"/>
  <c r="AB641" i="3"/>
  <c r="AC641" i="3"/>
  <c r="AD641" i="3"/>
  <c r="AE641" i="3"/>
  <c r="AF641" i="3"/>
  <c r="Z642" i="3"/>
  <c r="AA642" i="3"/>
  <c r="AB642" i="3"/>
  <c r="AC642" i="3"/>
  <c r="AD642" i="3"/>
  <c r="AE642" i="3"/>
  <c r="AF642" i="3"/>
  <c r="Z643" i="3"/>
  <c r="AA643" i="3"/>
  <c r="AB643" i="3"/>
  <c r="AC643" i="3"/>
  <c r="AD643" i="3"/>
  <c r="AE643" i="3"/>
  <c r="AF643" i="3"/>
  <c r="Z644" i="3"/>
  <c r="AA644" i="3"/>
  <c r="AB644" i="3"/>
  <c r="AC644" i="3"/>
  <c r="AD644" i="3"/>
  <c r="AE644" i="3"/>
  <c r="AF644" i="3"/>
  <c r="Z645" i="3"/>
  <c r="AB645" i="3"/>
  <c r="AC645" i="3"/>
  <c r="AD645" i="3"/>
  <c r="AE645" i="3"/>
  <c r="AF645" i="3"/>
  <c r="Z646" i="3"/>
  <c r="AA646" i="3"/>
  <c r="AB646" i="3"/>
  <c r="AC646" i="3"/>
  <c r="AE646" i="3"/>
  <c r="AF646" i="3"/>
  <c r="Z647" i="3"/>
  <c r="AA647" i="3"/>
  <c r="AB647" i="3"/>
  <c r="AC647" i="3"/>
  <c r="AD647" i="3"/>
  <c r="AE647" i="3"/>
  <c r="AF647" i="3"/>
  <c r="Z648" i="3"/>
  <c r="AA648" i="3"/>
  <c r="AC648" i="3"/>
  <c r="AD648" i="3"/>
  <c r="AE648" i="3"/>
  <c r="AF648" i="3"/>
  <c r="AA649" i="3"/>
  <c r="AB649" i="3"/>
  <c r="AC649" i="3"/>
  <c r="AD649" i="3"/>
  <c r="AE649" i="3"/>
  <c r="AF649" i="3"/>
  <c r="AA650" i="3"/>
  <c r="AB650" i="3"/>
  <c r="AC650" i="3"/>
  <c r="AD650" i="3"/>
  <c r="AE650" i="3"/>
  <c r="AF650" i="3"/>
  <c r="Z651" i="3"/>
  <c r="AA651" i="3"/>
  <c r="AB651" i="3"/>
  <c r="AC651" i="3"/>
  <c r="AD651" i="3"/>
  <c r="AE651" i="3"/>
  <c r="AF651" i="3"/>
  <c r="AA652" i="3"/>
  <c r="AB652" i="3"/>
  <c r="AC652" i="3"/>
  <c r="AD652" i="3"/>
  <c r="AE652" i="3"/>
  <c r="AF652" i="3"/>
  <c r="Z653" i="3"/>
  <c r="AC653" i="3"/>
  <c r="AD653" i="3"/>
  <c r="AE653" i="3"/>
  <c r="AF653" i="3"/>
  <c r="Z654" i="3"/>
  <c r="AA654" i="3"/>
  <c r="AB654" i="3"/>
  <c r="AC654" i="3"/>
  <c r="AD654" i="3"/>
  <c r="AE654" i="3"/>
  <c r="AF654" i="3"/>
  <c r="Z655" i="3"/>
  <c r="AA655" i="3"/>
  <c r="AB655" i="3"/>
  <c r="AC655" i="3"/>
  <c r="AD655" i="3"/>
  <c r="AE655" i="3"/>
  <c r="AF655" i="3"/>
  <c r="AA656" i="3"/>
  <c r="AB656" i="3"/>
  <c r="AC656" i="3"/>
  <c r="AD656" i="3"/>
  <c r="AE656" i="3"/>
  <c r="AF656" i="3"/>
  <c r="Z657" i="3"/>
  <c r="AA657" i="3"/>
  <c r="AB657" i="3"/>
  <c r="AC657" i="3"/>
  <c r="AD657" i="3"/>
  <c r="AE657" i="3"/>
  <c r="AF657" i="3"/>
  <c r="Z658" i="3"/>
  <c r="AA658" i="3"/>
  <c r="AB658" i="3"/>
  <c r="AC658" i="3"/>
  <c r="AD658" i="3"/>
  <c r="AE658" i="3"/>
  <c r="AF658" i="3"/>
  <c r="Z659" i="3"/>
  <c r="AA659" i="3"/>
  <c r="AB659" i="3"/>
  <c r="AC659" i="3"/>
  <c r="AD659" i="3"/>
  <c r="AE659" i="3"/>
  <c r="AB660" i="3"/>
  <c r="AC660" i="3"/>
  <c r="AD660" i="3"/>
  <c r="AE660" i="3"/>
  <c r="AF660" i="3"/>
  <c r="Z661" i="3"/>
  <c r="AA661" i="3"/>
  <c r="AB661" i="3"/>
  <c r="AE661" i="3"/>
  <c r="AF661" i="3"/>
  <c r="AA662" i="3"/>
  <c r="AC662" i="3"/>
  <c r="AD662" i="3"/>
  <c r="AE662" i="3"/>
  <c r="AF662" i="3"/>
  <c r="Z663" i="3"/>
  <c r="AA663" i="3"/>
  <c r="AC663" i="3"/>
  <c r="AD663" i="3"/>
  <c r="AE663" i="3"/>
  <c r="AF663" i="3"/>
  <c r="Z664" i="3"/>
  <c r="AA664" i="3"/>
  <c r="AB664" i="3"/>
  <c r="AC664" i="3"/>
  <c r="AD664" i="3"/>
  <c r="AE664" i="3"/>
  <c r="AF664" i="3"/>
  <c r="Z665" i="3"/>
  <c r="AB665" i="3"/>
  <c r="AC665" i="3"/>
  <c r="AD665" i="3"/>
  <c r="AE665" i="3"/>
  <c r="AF665" i="3"/>
  <c r="Z666" i="3"/>
  <c r="AB666" i="3"/>
  <c r="AC666" i="3"/>
  <c r="AD666" i="3"/>
  <c r="AE666" i="3"/>
  <c r="AF666" i="3"/>
  <c r="AC667" i="3"/>
  <c r="AD667" i="3"/>
  <c r="AE667" i="3"/>
  <c r="AF667" i="3"/>
  <c r="Z668" i="3"/>
  <c r="AB668" i="3"/>
  <c r="AC668" i="3"/>
  <c r="AD668" i="3"/>
  <c r="AE668" i="3"/>
  <c r="AF668" i="3"/>
  <c r="Z669" i="3"/>
  <c r="AA669" i="3"/>
  <c r="AD669" i="3"/>
  <c r="AE669" i="3"/>
  <c r="AF669" i="3"/>
  <c r="Z670" i="3"/>
  <c r="AB670" i="3"/>
  <c r="AC670" i="3"/>
  <c r="AD670" i="3"/>
  <c r="AE670" i="3"/>
  <c r="AF670" i="3"/>
  <c r="AA671" i="3"/>
  <c r="AB671" i="3"/>
  <c r="AC671" i="3"/>
  <c r="AD671" i="3"/>
  <c r="AE671" i="3"/>
  <c r="AF671" i="3"/>
  <c r="Z672" i="3"/>
  <c r="AA672" i="3"/>
  <c r="AC672" i="3"/>
  <c r="AD672" i="3"/>
  <c r="AE672" i="3"/>
  <c r="AF672" i="3"/>
  <c r="AB673" i="3"/>
  <c r="AC673" i="3"/>
  <c r="AD673" i="3"/>
  <c r="AE673" i="3"/>
  <c r="AF673" i="3"/>
  <c r="Z674" i="3"/>
  <c r="AA674" i="3"/>
  <c r="AB674" i="3"/>
  <c r="AC674" i="3"/>
  <c r="AD674" i="3"/>
  <c r="AE674" i="3"/>
  <c r="AF674" i="3"/>
  <c r="AA675" i="3"/>
  <c r="AB675" i="3"/>
  <c r="AC675" i="3"/>
  <c r="AD675" i="3"/>
  <c r="AE675" i="3"/>
  <c r="AF675" i="3"/>
  <c r="AA676" i="3"/>
  <c r="AB676" i="3"/>
  <c r="AC676" i="3"/>
  <c r="AD676" i="3"/>
  <c r="AE676" i="3"/>
  <c r="AF676" i="3"/>
  <c r="Z677" i="3"/>
  <c r="AA677" i="3"/>
  <c r="AB677" i="3"/>
  <c r="AC677" i="3"/>
  <c r="AD677" i="3"/>
  <c r="AF677" i="3"/>
  <c r="Z678" i="3"/>
  <c r="AA678" i="3"/>
  <c r="AB678" i="3"/>
  <c r="AC678" i="3"/>
  <c r="AD678" i="3"/>
  <c r="AE678" i="3"/>
  <c r="AF678" i="3"/>
  <c r="Z679" i="3"/>
  <c r="AA679" i="3"/>
  <c r="AB679" i="3"/>
  <c r="AC679" i="3"/>
  <c r="AD679" i="3"/>
  <c r="AF679" i="3"/>
  <c r="Z680" i="3"/>
  <c r="AA680" i="3"/>
  <c r="AC680" i="3"/>
  <c r="AD680" i="3"/>
  <c r="AE680" i="3"/>
  <c r="AF680" i="3"/>
  <c r="AA681" i="3"/>
  <c r="AB681" i="3"/>
  <c r="AC681" i="3"/>
  <c r="AE681" i="3"/>
  <c r="AF681" i="3"/>
  <c r="AA682" i="3"/>
  <c r="AB682" i="3"/>
  <c r="AC682" i="3"/>
  <c r="AD682" i="3"/>
  <c r="AE682" i="3"/>
  <c r="AF682" i="3"/>
  <c r="Z683" i="3"/>
  <c r="AA683" i="3"/>
  <c r="AB683" i="3"/>
  <c r="AC683" i="3"/>
  <c r="AD683" i="3"/>
  <c r="AE683" i="3"/>
  <c r="AF683" i="3"/>
  <c r="Z684" i="3"/>
  <c r="AB684" i="3"/>
  <c r="AC684" i="3"/>
  <c r="AD684" i="3"/>
  <c r="AE684" i="3"/>
  <c r="AF684" i="3"/>
  <c r="AB685" i="3"/>
  <c r="AC685" i="3"/>
  <c r="AD685" i="3"/>
  <c r="AE685" i="3"/>
  <c r="AF685" i="3"/>
  <c r="AA686" i="3"/>
  <c r="AC686" i="3"/>
  <c r="AD686" i="3"/>
  <c r="AE686" i="3"/>
  <c r="AF686" i="3"/>
  <c r="Z687" i="3"/>
  <c r="AA687" i="3"/>
  <c r="AB687" i="3"/>
  <c r="AC687" i="3"/>
  <c r="AD687" i="3"/>
  <c r="AE687" i="3"/>
  <c r="AF687" i="3"/>
  <c r="AA688" i="3"/>
  <c r="AB688" i="3"/>
  <c r="AC688" i="3"/>
  <c r="AD688" i="3"/>
  <c r="AE688" i="3"/>
  <c r="AF688" i="3"/>
  <c r="Z689" i="3"/>
  <c r="AC689" i="3"/>
  <c r="AD689" i="3"/>
  <c r="AE689" i="3"/>
  <c r="AF689" i="3"/>
  <c r="AA690" i="3"/>
  <c r="AB690" i="3"/>
  <c r="AD690" i="3"/>
  <c r="AE690" i="3"/>
  <c r="AF690" i="3"/>
  <c r="Z691" i="3"/>
  <c r="AA691" i="3"/>
  <c r="AB691" i="3"/>
  <c r="AC691" i="3"/>
  <c r="AE691" i="3"/>
  <c r="AF691" i="3"/>
  <c r="Z692" i="3"/>
  <c r="AA692" i="3"/>
  <c r="AC692" i="3"/>
  <c r="AD692" i="3"/>
  <c r="AE692" i="3"/>
  <c r="AF692" i="3"/>
  <c r="AA693" i="3"/>
  <c r="AB693" i="3"/>
  <c r="AC693" i="3"/>
  <c r="AD693" i="3"/>
  <c r="AE693" i="3"/>
  <c r="AF693" i="3"/>
  <c r="AA694" i="3"/>
  <c r="AB694" i="3"/>
  <c r="AD694" i="3"/>
  <c r="AE694" i="3"/>
  <c r="AF694" i="3"/>
  <c r="AA695" i="3"/>
  <c r="AB695" i="3"/>
  <c r="AD695" i="3"/>
  <c r="AE695" i="3"/>
  <c r="AF695" i="3"/>
  <c r="AA696" i="3"/>
  <c r="AB696" i="3"/>
  <c r="AC696" i="3"/>
  <c r="AD696" i="3"/>
  <c r="AE696" i="3"/>
  <c r="AF696" i="3"/>
  <c r="AA697" i="3"/>
  <c r="AB697" i="3"/>
  <c r="AC697" i="3"/>
  <c r="AD697" i="3"/>
  <c r="AE697" i="3"/>
  <c r="AF697" i="3"/>
  <c r="AA698" i="3"/>
  <c r="AB698" i="3"/>
  <c r="AC698" i="3"/>
  <c r="AD698" i="3"/>
  <c r="AE698" i="3"/>
  <c r="AF698" i="3"/>
  <c r="AA699" i="3"/>
  <c r="AB699" i="3"/>
  <c r="AC699" i="3"/>
  <c r="AE699" i="3"/>
  <c r="AF699" i="3"/>
  <c r="AA700" i="3"/>
  <c r="AB700" i="3"/>
  <c r="AC700" i="3"/>
  <c r="AD700" i="3"/>
  <c r="AE700" i="3"/>
  <c r="AF700" i="3"/>
  <c r="AB701" i="3"/>
  <c r="AC701" i="3"/>
  <c r="AD701" i="3"/>
  <c r="AE701" i="3"/>
  <c r="AF701" i="3"/>
  <c r="Z702" i="3"/>
  <c r="AD702" i="3"/>
  <c r="AE702" i="3"/>
  <c r="AF702" i="3"/>
  <c r="Z703" i="3"/>
  <c r="AB703" i="3"/>
  <c r="AE703" i="3"/>
  <c r="AF703" i="3"/>
  <c r="AA704" i="3"/>
  <c r="AC704" i="3"/>
  <c r="AD704" i="3"/>
  <c r="AE704" i="3"/>
  <c r="AF704" i="3"/>
  <c r="AA705" i="3"/>
  <c r="AB705" i="3"/>
  <c r="AC705" i="3"/>
  <c r="AD705" i="3"/>
  <c r="AF705" i="3"/>
  <c r="Z706" i="3"/>
  <c r="AA706" i="3"/>
  <c r="AB706" i="3"/>
  <c r="AC706" i="3"/>
  <c r="AD706" i="3"/>
  <c r="AE706" i="3"/>
  <c r="AF706" i="3"/>
  <c r="Z707" i="3"/>
  <c r="AB707" i="3"/>
  <c r="AC707" i="3"/>
  <c r="AD707" i="3"/>
  <c r="AF707" i="3"/>
  <c r="AA708" i="3"/>
  <c r="AB708" i="3"/>
  <c r="AD708" i="3"/>
  <c r="AE708" i="3"/>
  <c r="AF708" i="3"/>
  <c r="AA709" i="3"/>
  <c r="AB709" i="3"/>
  <c r="AC709" i="3"/>
  <c r="AD709" i="3"/>
  <c r="AE709" i="3"/>
  <c r="AF709" i="3"/>
  <c r="Z710" i="3"/>
  <c r="AA710" i="3"/>
  <c r="AC710" i="3"/>
  <c r="AD710" i="3"/>
  <c r="AF710" i="3"/>
  <c r="Z711" i="3"/>
  <c r="AB711" i="3"/>
  <c r="AC711" i="3"/>
  <c r="AD711" i="3"/>
  <c r="AE711" i="3"/>
  <c r="AF711" i="3"/>
  <c r="AC712" i="3"/>
  <c r="AD712" i="3"/>
  <c r="AE712" i="3"/>
  <c r="AF712" i="3"/>
  <c r="AB713" i="3"/>
  <c r="AC713" i="3"/>
  <c r="AD713" i="3"/>
  <c r="AE713" i="3"/>
  <c r="AF713" i="3"/>
  <c r="AC714" i="3"/>
  <c r="AD714" i="3"/>
  <c r="AE714" i="3"/>
  <c r="AF714" i="3"/>
  <c r="Z715" i="3"/>
  <c r="AC715" i="3"/>
  <c r="AD715" i="3"/>
  <c r="AE715" i="3"/>
  <c r="AF715" i="3"/>
  <c r="AB716" i="3"/>
  <c r="AD716" i="3"/>
  <c r="AE716" i="3"/>
  <c r="AF716" i="3"/>
  <c r="AA717" i="3"/>
  <c r="AB717" i="3"/>
  <c r="AC717" i="3"/>
  <c r="AE717" i="3"/>
  <c r="AF717" i="3"/>
  <c r="AA718" i="3"/>
  <c r="AB718" i="3"/>
  <c r="AD718" i="3"/>
  <c r="AE718" i="3"/>
  <c r="AF718" i="3"/>
  <c r="AB719" i="3"/>
  <c r="AC719" i="3"/>
  <c r="AD719" i="3"/>
  <c r="AE719" i="3"/>
  <c r="AF719" i="3"/>
  <c r="AC720" i="3"/>
  <c r="AD720" i="3"/>
  <c r="AF720" i="3"/>
  <c r="AB721" i="3"/>
  <c r="AC721" i="3"/>
  <c r="AD721" i="3"/>
  <c r="AE721" i="3"/>
  <c r="AF721" i="3"/>
  <c r="AC722" i="3"/>
  <c r="AD722" i="3"/>
  <c r="AE722" i="3"/>
  <c r="AF722" i="3"/>
  <c r="Z723" i="3"/>
  <c r="AA723" i="3"/>
  <c r="AB723" i="3"/>
  <c r="AC723" i="3"/>
  <c r="AD723" i="3"/>
  <c r="AE723" i="3"/>
  <c r="AF723" i="3"/>
  <c r="Z724" i="3"/>
  <c r="AC724" i="3"/>
  <c r="AD724" i="3"/>
  <c r="AE724" i="3"/>
  <c r="AF724" i="3"/>
  <c r="Y5" i="3"/>
  <c r="Y7" i="3"/>
  <c r="Y8" i="3"/>
  <c r="Y9" i="3"/>
  <c r="Y10" i="3"/>
  <c r="Y11" i="3"/>
  <c r="Y12" i="3"/>
  <c r="Y13" i="3"/>
  <c r="Y14" i="3"/>
  <c r="Y15" i="3"/>
  <c r="Y16" i="3"/>
  <c r="Y17" i="3"/>
  <c r="Y19" i="3"/>
  <c r="Y20" i="3"/>
  <c r="Y21" i="3"/>
  <c r="Y22" i="3"/>
  <c r="Y23" i="3"/>
  <c r="Y24" i="3"/>
  <c r="Y25" i="3"/>
  <c r="Y26" i="3"/>
  <c r="Y27" i="3"/>
  <c r="Y28" i="3"/>
  <c r="Y29" i="3"/>
  <c r="Y31" i="3"/>
  <c r="Y33" i="3"/>
  <c r="Y34" i="3"/>
  <c r="Y35" i="3"/>
  <c r="Y36" i="3"/>
  <c r="Y41" i="3"/>
  <c r="Y42" i="3"/>
  <c r="Y43" i="3"/>
  <c r="Y44" i="3"/>
  <c r="Y45" i="3"/>
  <c r="Y46" i="3"/>
  <c r="Y47" i="3"/>
  <c r="Y48" i="3"/>
  <c r="Y49" i="3"/>
  <c r="Y50" i="3"/>
  <c r="Y53" i="3"/>
  <c r="Y54" i="3"/>
  <c r="Y55" i="3"/>
  <c r="Y57" i="3"/>
  <c r="Y58" i="3"/>
  <c r="Y59" i="3"/>
  <c r="Y61" i="3"/>
  <c r="Y62" i="3"/>
  <c r="Y63" i="3"/>
  <c r="Y64" i="3"/>
  <c r="Y65" i="3"/>
  <c r="Y69" i="3"/>
  <c r="Y71" i="3"/>
  <c r="Y75" i="3"/>
  <c r="Y77" i="3"/>
  <c r="Y78" i="3"/>
  <c r="Y79" i="3"/>
  <c r="Y81" i="3"/>
  <c r="Y82" i="3"/>
  <c r="Y83" i="3"/>
  <c r="Y86" i="3"/>
  <c r="Y87" i="3"/>
  <c r="Y88" i="3"/>
  <c r="Y89" i="3"/>
  <c r="Y90" i="3"/>
  <c r="Y93" i="3"/>
  <c r="Y94" i="3"/>
  <c r="Y95" i="3"/>
  <c r="Y96" i="3"/>
  <c r="Y97" i="3"/>
  <c r="Y98" i="3"/>
  <c r="Y99" i="3"/>
  <c r="Y100" i="3"/>
  <c r="Y102" i="3"/>
  <c r="Y103" i="3"/>
  <c r="Y104" i="3"/>
  <c r="Y105" i="3"/>
  <c r="Y106" i="3"/>
  <c r="Y107" i="3"/>
  <c r="Y108" i="3"/>
  <c r="Y109" i="3"/>
  <c r="Y110" i="3"/>
  <c r="Y111" i="3"/>
  <c r="Y117" i="3"/>
  <c r="Y118" i="3"/>
  <c r="Y119" i="3"/>
  <c r="Y120" i="3"/>
  <c r="Y122" i="3"/>
  <c r="Y125" i="3"/>
  <c r="Y126" i="3"/>
  <c r="Y127" i="3"/>
  <c r="Y128" i="3"/>
  <c r="Y129" i="3"/>
  <c r="Y130" i="3"/>
  <c r="Y131" i="3"/>
  <c r="Y132" i="3"/>
  <c r="Y133" i="3"/>
  <c r="Y134" i="3"/>
  <c r="Y136" i="3"/>
  <c r="Y137" i="3"/>
  <c r="Y138" i="3"/>
  <c r="Y139" i="3"/>
  <c r="Y140" i="3"/>
  <c r="Y141" i="3"/>
  <c r="Y142" i="3"/>
  <c r="Y143" i="3"/>
  <c r="Y144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71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6" i="3"/>
  <c r="Y217" i="3"/>
  <c r="Y218" i="3"/>
  <c r="Y219" i="3"/>
  <c r="Y224" i="3"/>
  <c r="Y226" i="3"/>
  <c r="Y227" i="3"/>
  <c r="Y228" i="3"/>
  <c r="Y229" i="3"/>
  <c r="Y230" i="3"/>
  <c r="Y231" i="3"/>
  <c r="Y232" i="3"/>
  <c r="Y233" i="3"/>
  <c r="Y234" i="3"/>
  <c r="Y235" i="3"/>
  <c r="Y236" i="3"/>
  <c r="Y238" i="3"/>
  <c r="Y239" i="3"/>
  <c r="Y240" i="3"/>
  <c r="Y241" i="3"/>
  <c r="Y242" i="3"/>
  <c r="Y243" i="3"/>
  <c r="Y244" i="3"/>
  <c r="Y245" i="3"/>
  <c r="Y246" i="3"/>
  <c r="Y250" i="3"/>
  <c r="Y252" i="3"/>
  <c r="Y253" i="3"/>
  <c r="Y254" i="3"/>
  <c r="Y255" i="3"/>
  <c r="Y259" i="3"/>
  <c r="Y266" i="3"/>
  <c r="Y273" i="3"/>
  <c r="Y275" i="3"/>
  <c r="Y276" i="3"/>
  <c r="Y278" i="3"/>
  <c r="Y279" i="3"/>
  <c r="Y280" i="3"/>
  <c r="Y281" i="3"/>
  <c r="Y282" i="3"/>
  <c r="Y283" i="3"/>
  <c r="Y285" i="3"/>
  <c r="Y286" i="3"/>
  <c r="Y287" i="3"/>
  <c r="Y288" i="3"/>
  <c r="Y289" i="3"/>
  <c r="Y290" i="3"/>
  <c r="Y292" i="3"/>
  <c r="Y293" i="3"/>
  <c r="Y294" i="3"/>
  <c r="Y295" i="3"/>
  <c r="Y296" i="3"/>
  <c r="Y297" i="3"/>
  <c r="Y300" i="3"/>
  <c r="Y301" i="3"/>
  <c r="Y302" i="3"/>
  <c r="Y303" i="3"/>
  <c r="Y304" i="3"/>
  <c r="Y306" i="3"/>
  <c r="Y310" i="3"/>
  <c r="Y311" i="3"/>
  <c r="Y312" i="3"/>
  <c r="Y313" i="3"/>
  <c r="Y314" i="3"/>
  <c r="Y315" i="3"/>
  <c r="Y316" i="3"/>
  <c r="Y318" i="3"/>
  <c r="Y321" i="3"/>
  <c r="Y322" i="3"/>
  <c r="Y323" i="3"/>
  <c r="Y324" i="3"/>
  <c r="Y325" i="3"/>
  <c r="Y326" i="3"/>
  <c r="Y327" i="3"/>
  <c r="Y328" i="3"/>
  <c r="Y331" i="3"/>
  <c r="Y333" i="3"/>
  <c r="Y334" i="3"/>
  <c r="Y337" i="3"/>
  <c r="Y338" i="3"/>
  <c r="Y339" i="3"/>
  <c r="Y341" i="3"/>
  <c r="Y342" i="3"/>
  <c r="Y344" i="3"/>
  <c r="Y345" i="3"/>
  <c r="Y346" i="3"/>
  <c r="Y347" i="3"/>
  <c r="Y348" i="3"/>
  <c r="Y349" i="3"/>
  <c r="Y350" i="3"/>
  <c r="Y351" i="3"/>
  <c r="Y352" i="3"/>
  <c r="Y353" i="3"/>
  <c r="Y354" i="3"/>
  <c r="Y356" i="3"/>
  <c r="Y357" i="3"/>
  <c r="Y358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6" i="3"/>
  <c r="Y387" i="3"/>
  <c r="Y388" i="3"/>
  <c r="Y389" i="3"/>
  <c r="Y390" i="3"/>
  <c r="Y398" i="3"/>
  <c r="Y399" i="3"/>
  <c r="Y400" i="3"/>
  <c r="Y401" i="3"/>
  <c r="Y403" i="3"/>
  <c r="Y404" i="3"/>
  <c r="Y406" i="3"/>
  <c r="Y407" i="3"/>
  <c r="Y409" i="3"/>
  <c r="Y410" i="3"/>
  <c r="Y411" i="3"/>
  <c r="Y412" i="3"/>
  <c r="Y413" i="3"/>
  <c r="Y414" i="3"/>
  <c r="Y415" i="3"/>
  <c r="Y417" i="3"/>
  <c r="Y418" i="3"/>
  <c r="Y420" i="3"/>
  <c r="Y423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41" i="3"/>
  <c r="Y444" i="3"/>
  <c r="Y445" i="3"/>
  <c r="Y447" i="3"/>
  <c r="Y448" i="3"/>
  <c r="Y449" i="3"/>
  <c r="Y450" i="3"/>
  <c r="Y451" i="3"/>
  <c r="Y452" i="3"/>
  <c r="Y453" i="3"/>
  <c r="Y454" i="3"/>
  <c r="Y455" i="3"/>
  <c r="Y457" i="3"/>
  <c r="Y458" i="3"/>
  <c r="Y459" i="3"/>
  <c r="Y460" i="3"/>
  <c r="Y461" i="3"/>
  <c r="Y462" i="3"/>
  <c r="Y468" i="3"/>
  <c r="Y469" i="3"/>
  <c r="Y470" i="3"/>
  <c r="Y471" i="3"/>
  <c r="Y472" i="3"/>
  <c r="Y473" i="3"/>
  <c r="Y475" i="3"/>
  <c r="Y476" i="3"/>
  <c r="Y477" i="3"/>
  <c r="Y479" i="3"/>
  <c r="Y481" i="3"/>
  <c r="Y482" i="3"/>
  <c r="Y484" i="3"/>
  <c r="Y485" i="3"/>
  <c r="Y486" i="3"/>
  <c r="Y487" i="3"/>
  <c r="Y489" i="3"/>
  <c r="Y491" i="3"/>
  <c r="Y493" i="3"/>
  <c r="Y496" i="3"/>
  <c r="Y497" i="3"/>
  <c r="Y498" i="3"/>
  <c r="Y499" i="3"/>
  <c r="Y500" i="3"/>
  <c r="Y502" i="3"/>
  <c r="Y503" i="3"/>
  <c r="Y504" i="3"/>
  <c r="Y505" i="3"/>
  <c r="Y507" i="3"/>
  <c r="Y510" i="3"/>
  <c r="Y512" i="3"/>
  <c r="Y514" i="3"/>
  <c r="Y515" i="3"/>
  <c r="Y516" i="3"/>
  <c r="Y517" i="3"/>
  <c r="Y518" i="3"/>
  <c r="Y519" i="3"/>
  <c r="Y522" i="3"/>
  <c r="Y523" i="3"/>
  <c r="Y524" i="3"/>
  <c r="Y525" i="3"/>
  <c r="Y526" i="3"/>
  <c r="Y527" i="3"/>
  <c r="Y528" i="3"/>
  <c r="Y530" i="3"/>
  <c r="Y531" i="3"/>
  <c r="Y532" i="3"/>
  <c r="Y533" i="3"/>
  <c r="Y534" i="3"/>
  <c r="Y535" i="3"/>
  <c r="Y536" i="3"/>
  <c r="Y537" i="3"/>
  <c r="Y538" i="3"/>
  <c r="Y539" i="3"/>
  <c r="Y540" i="3"/>
  <c r="Y542" i="3"/>
  <c r="Y544" i="3"/>
  <c r="Y547" i="3"/>
  <c r="Y549" i="3"/>
  <c r="Y550" i="3"/>
  <c r="Y551" i="3"/>
  <c r="Y553" i="3"/>
  <c r="Y554" i="3"/>
  <c r="Y555" i="3"/>
  <c r="Y557" i="3"/>
  <c r="Y559" i="3"/>
  <c r="Y560" i="3"/>
  <c r="Y562" i="3"/>
  <c r="Y563" i="3"/>
  <c r="Y564" i="3"/>
  <c r="Y565" i="3"/>
  <c r="Y566" i="3"/>
  <c r="Y567" i="3"/>
  <c r="Y568" i="3"/>
  <c r="Y582" i="3"/>
  <c r="Y583" i="3"/>
  <c r="Y585" i="3"/>
  <c r="Y586" i="3"/>
  <c r="Y587" i="3"/>
  <c r="Y588" i="3"/>
  <c r="Y589" i="3"/>
  <c r="Y590" i="3"/>
  <c r="Y591" i="3"/>
  <c r="Y601" i="3"/>
  <c r="Y603" i="3"/>
  <c r="Y604" i="3"/>
  <c r="Y605" i="3"/>
  <c r="Y607" i="3"/>
  <c r="Y609" i="3"/>
  <c r="Y612" i="3"/>
  <c r="Y614" i="3"/>
  <c r="Y615" i="3"/>
  <c r="Y616" i="3"/>
  <c r="Y617" i="3"/>
  <c r="Y618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4" i="3"/>
  <c r="Y635" i="3"/>
  <c r="Y638" i="3"/>
  <c r="Y639" i="3"/>
  <c r="Y648" i="3"/>
  <c r="Y650" i="3"/>
  <c r="Y651" i="3"/>
  <c r="Y653" i="3"/>
  <c r="Y654" i="3"/>
  <c r="Y657" i="3"/>
  <c r="Y658" i="3"/>
  <c r="Y662" i="3"/>
  <c r="Y664" i="3"/>
  <c r="Y665" i="3"/>
  <c r="Y666" i="3"/>
  <c r="Y669" i="3"/>
  <c r="Y672" i="3"/>
  <c r="Y673" i="3"/>
  <c r="Y677" i="3"/>
  <c r="Y678" i="3"/>
  <c r="Y679" i="3"/>
  <c r="Y681" i="3"/>
  <c r="Y682" i="3"/>
  <c r="Y683" i="3"/>
  <c r="Y686" i="3"/>
  <c r="Y689" i="3"/>
  <c r="Y690" i="3"/>
  <c r="Y691" i="3"/>
  <c r="Y692" i="3"/>
  <c r="Y694" i="3"/>
  <c r="Y699" i="3"/>
  <c r="Y702" i="3"/>
  <c r="Y703" i="3"/>
  <c r="Y705" i="3"/>
  <c r="Y707" i="3"/>
  <c r="Y709" i="3"/>
  <c r="Y710" i="3"/>
  <c r="Y714" i="3"/>
  <c r="Y717" i="3"/>
  <c r="Y720" i="3"/>
  <c r="Y722" i="3"/>
  <c r="Y723" i="3"/>
  <c r="E182" i="1"/>
  <c r="AQ40" i="3" s="1"/>
  <c r="H182" i="1"/>
  <c r="BR40" i="3" s="1"/>
  <c r="C182" i="1"/>
  <c r="Y37" i="3" s="1"/>
  <c r="D179" i="1"/>
  <c r="AJ194" i="3" s="1"/>
  <c r="E179" i="1"/>
  <c r="AV556" i="3" s="1"/>
  <c r="G179" i="1"/>
  <c r="BL491" i="3" s="1"/>
  <c r="C179" i="1"/>
  <c r="AB447" i="3" s="1"/>
  <c r="H176" i="1"/>
  <c r="BT317" i="3" s="1"/>
  <c r="E176" i="1"/>
  <c r="AS317" i="3" s="1"/>
  <c r="C176" i="1"/>
  <c r="AA317" i="3" s="1"/>
  <c r="I172" i="1"/>
  <c r="CA633" i="3" s="1"/>
  <c r="E172" i="1"/>
  <c r="AQ633" i="3" s="1"/>
  <c r="C172" i="1"/>
  <c r="Y633" i="3" s="1"/>
  <c r="I171" i="1"/>
  <c r="CB633" i="3" s="1"/>
  <c r="E171" i="1"/>
  <c r="AR633" i="3" s="1"/>
  <c r="C171" i="1"/>
  <c r="Z633" i="3" s="1"/>
  <c r="H109" i="1"/>
  <c r="BT476" i="3" s="1"/>
  <c r="H110" i="1"/>
  <c r="BU288" i="3" s="1"/>
  <c r="D109" i="1"/>
  <c r="AJ328" i="3" s="1"/>
  <c r="E109" i="1"/>
  <c r="AS476" i="3" s="1"/>
  <c r="D110" i="1"/>
  <c r="AK380" i="3" s="1"/>
  <c r="E110" i="1"/>
  <c r="AT288" i="3" s="1"/>
  <c r="C110" i="1"/>
  <c r="AB380" i="3" s="1"/>
  <c r="C109" i="1"/>
  <c r="AE314" i="3" s="1"/>
  <c r="G117" i="1"/>
  <c r="BJ488" i="3" s="1"/>
  <c r="D117" i="1"/>
  <c r="AI488" i="3" s="1"/>
  <c r="E117" i="1"/>
  <c r="AR488" i="3" s="1"/>
  <c r="C117" i="1"/>
  <c r="AB535" i="3" s="1"/>
  <c r="H116" i="1"/>
  <c r="H118" i="1" s="1"/>
  <c r="G114" i="1"/>
  <c r="G115" i="1" s="1"/>
  <c r="BI74" i="3" s="1"/>
  <c r="D116" i="1"/>
  <c r="D118" i="1" s="1"/>
  <c r="E116" i="1"/>
  <c r="AQ112" i="3" s="1"/>
  <c r="C116" i="1"/>
  <c r="C118" i="1" s="1"/>
  <c r="D115" i="1"/>
  <c r="AH74" i="3" s="1"/>
  <c r="E115" i="1"/>
  <c r="AR342" i="3" s="1"/>
  <c r="C115" i="1"/>
  <c r="Z342" i="3" s="1"/>
  <c r="D114" i="1"/>
  <c r="AH257" i="3" s="1"/>
  <c r="E114" i="1"/>
  <c r="AQ214" i="3" s="1"/>
  <c r="C114" i="1"/>
  <c r="Y215" i="3" s="1"/>
  <c r="C105" i="1"/>
  <c r="AA500" i="3" s="1"/>
  <c r="H111" i="1"/>
  <c r="H112" i="1" s="1"/>
  <c r="BT355" i="3" s="1"/>
  <c r="D111" i="1"/>
  <c r="D112" i="1" s="1"/>
  <c r="AH249" i="3" s="1"/>
  <c r="E111" i="1"/>
  <c r="E112" i="1" s="1"/>
  <c r="AS73" i="3" s="1"/>
  <c r="C111" i="1"/>
  <c r="Z256" i="3" s="1"/>
  <c r="O3" i="3"/>
  <c r="O6" i="3"/>
  <c r="P266" i="3"/>
  <c r="Q266" i="3"/>
  <c r="R266" i="3"/>
  <c r="S266" i="3"/>
  <c r="T266" i="3"/>
  <c r="U266" i="3"/>
  <c r="O266" i="3"/>
  <c r="K123" i="1"/>
  <c r="V123" i="1" s="1"/>
  <c r="K102" i="1"/>
  <c r="A159" i="1"/>
  <c r="O276" i="3" s="1"/>
  <c r="A162" i="1"/>
  <c r="N515" i="3" s="1"/>
  <c r="A154" i="1"/>
  <c r="A155" i="1"/>
  <c r="A156" i="1"/>
  <c r="O298" i="3" s="1"/>
  <c r="A157" i="1"/>
  <c r="N379" i="3" s="1"/>
  <c r="A158" i="1"/>
  <c r="Q365" i="3" s="1"/>
  <c r="A150" i="1"/>
  <c r="N162" i="3" s="1"/>
  <c r="A151" i="1"/>
  <c r="Q411" i="3" s="1"/>
  <c r="A152" i="1"/>
  <c r="A127" i="1"/>
  <c r="P174" i="3" s="1"/>
  <c r="A128" i="1"/>
  <c r="P69" i="3" s="1"/>
  <c r="O29" i="3"/>
  <c r="P29" i="3"/>
  <c r="Q29" i="3"/>
  <c r="R29" i="3"/>
  <c r="S29" i="3"/>
  <c r="T29" i="3"/>
  <c r="U29" i="3"/>
  <c r="Q10" i="3"/>
  <c r="A147" i="1"/>
  <c r="N487" i="3" s="1"/>
  <c r="A148" i="1"/>
  <c r="Q510" i="3" s="1"/>
  <c r="A149" i="1"/>
  <c r="A153" i="1"/>
  <c r="P273" i="3" s="1"/>
  <c r="A142" i="1"/>
  <c r="O175" i="3" s="1"/>
  <c r="A143" i="1"/>
  <c r="N13" i="3" s="1"/>
  <c r="A144" i="1"/>
  <c r="A145" i="1"/>
  <c r="A146" i="1"/>
  <c r="A139" i="1"/>
  <c r="U375" i="3" s="1"/>
  <c r="A140" i="1"/>
  <c r="N144" i="3" s="1"/>
  <c r="A136" i="1"/>
  <c r="O272" i="3" s="1"/>
  <c r="A137" i="1"/>
  <c r="N404" i="3" s="1"/>
  <c r="A138" i="1"/>
  <c r="A129" i="1"/>
  <c r="A209" i="1" s="1"/>
  <c r="A130" i="1"/>
  <c r="R252" i="3" s="1"/>
  <c r="A131" i="1"/>
  <c r="R208" i="3" s="1"/>
  <c r="A132" i="1"/>
  <c r="P262" i="3" s="1"/>
  <c r="A133" i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A124" i="1"/>
  <c r="P403" i="3" s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Q300" i="3"/>
  <c r="R300" i="3"/>
  <c r="S300" i="3"/>
  <c r="T300" i="3"/>
  <c r="U300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S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Q317" i="3"/>
  <c r="R317" i="3"/>
  <c r="T317" i="3"/>
  <c r="U317" i="3"/>
  <c r="O318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O320" i="3"/>
  <c r="P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O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O357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S365" i="3"/>
  <c r="T365" i="3"/>
  <c r="U365" i="3"/>
  <c r="O366" i="3"/>
  <c r="P366" i="3"/>
  <c r="Q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Q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S391" i="3"/>
  <c r="T391" i="3"/>
  <c r="U391" i="3"/>
  <c r="P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O403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T407" i="3"/>
  <c r="U407" i="3"/>
  <c r="O408" i="3"/>
  <c r="Q408" i="3"/>
  <c r="R408" i="3"/>
  <c r="S408" i="3"/>
  <c r="T408" i="3"/>
  <c r="U408" i="3"/>
  <c r="O409" i="3"/>
  <c r="P409" i="3"/>
  <c r="Q409" i="3"/>
  <c r="R409" i="3"/>
  <c r="S409" i="3"/>
  <c r="T409" i="3"/>
  <c r="U409" i="3"/>
  <c r="O410" i="3"/>
  <c r="P410" i="3"/>
  <c r="Q410" i="3"/>
  <c r="R410" i="3"/>
  <c r="S410" i="3"/>
  <c r="T410" i="3"/>
  <c r="U410" i="3"/>
  <c r="P411" i="3"/>
  <c r="R411" i="3"/>
  <c r="T411" i="3"/>
  <c r="U411" i="3"/>
  <c r="O412" i="3"/>
  <c r="Q412" i="3"/>
  <c r="R412" i="3"/>
  <c r="T412" i="3"/>
  <c r="U412" i="3"/>
  <c r="O413" i="3"/>
  <c r="P413" i="3"/>
  <c r="Q413" i="3"/>
  <c r="S413" i="3"/>
  <c r="T413" i="3"/>
  <c r="U413" i="3"/>
  <c r="O414" i="3"/>
  <c r="P414" i="3"/>
  <c r="Q414" i="3"/>
  <c r="S414" i="3"/>
  <c r="T414" i="3"/>
  <c r="U414" i="3"/>
  <c r="S415" i="3"/>
  <c r="T415" i="3"/>
  <c r="U415" i="3"/>
  <c r="P416" i="3"/>
  <c r="S416" i="3"/>
  <c r="T416" i="3"/>
  <c r="U416" i="3"/>
  <c r="P417" i="3"/>
  <c r="Q417" i="3"/>
  <c r="R417" i="3"/>
  <c r="U417" i="3"/>
  <c r="O418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O420" i="3"/>
  <c r="P420" i="3"/>
  <c r="R420" i="3"/>
  <c r="S420" i="3"/>
  <c r="T420" i="3"/>
  <c r="U420" i="3"/>
  <c r="O421" i="3"/>
  <c r="P421" i="3"/>
  <c r="Q421" i="3"/>
  <c r="R421" i="3"/>
  <c r="S421" i="3"/>
  <c r="T421" i="3"/>
  <c r="U421" i="3"/>
  <c r="O422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O424" i="3"/>
  <c r="Q424" i="3"/>
  <c r="R424" i="3"/>
  <c r="S424" i="3"/>
  <c r="T424" i="3"/>
  <c r="U424" i="3"/>
  <c r="P425" i="3"/>
  <c r="Q425" i="3"/>
  <c r="R425" i="3"/>
  <c r="S425" i="3"/>
  <c r="T425" i="3"/>
  <c r="U425" i="3"/>
  <c r="Q426" i="3"/>
  <c r="R426" i="3"/>
  <c r="S426" i="3"/>
  <c r="T426" i="3"/>
  <c r="U426" i="3"/>
  <c r="Q427" i="3"/>
  <c r="R427" i="3"/>
  <c r="S427" i="3"/>
  <c r="T427" i="3"/>
  <c r="U427" i="3"/>
  <c r="O428" i="3"/>
  <c r="P428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O431" i="3"/>
  <c r="P431" i="3"/>
  <c r="Q431" i="3"/>
  <c r="R431" i="3"/>
  <c r="S431" i="3"/>
  <c r="T431" i="3"/>
  <c r="U431" i="3"/>
  <c r="O432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O435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O437" i="3"/>
  <c r="P437" i="3"/>
  <c r="Q437" i="3"/>
  <c r="R437" i="3"/>
  <c r="S437" i="3"/>
  <c r="T437" i="3"/>
  <c r="U437" i="3"/>
  <c r="O438" i="3"/>
  <c r="P438" i="3"/>
  <c r="Q438" i="3"/>
  <c r="S438" i="3"/>
  <c r="T438" i="3"/>
  <c r="U438" i="3"/>
  <c r="O439" i="3"/>
  <c r="P439" i="3"/>
  <c r="Q439" i="3"/>
  <c r="R439" i="3"/>
  <c r="S439" i="3"/>
  <c r="T439" i="3"/>
  <c r="U439" i="3"/>
  <c r="O440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O442" i="3"/>
  <c r="P442" i="3"/>
  <c r="Q442" i="3"/>
  <c r="R442" i="3"/>
  <c r="S442" i="3"/>
  <c r="T442" i="3"/>
  <c r="U442" i="3"/>
  <c r="O443" i="3"/>
  <c r="Q443" i="3"/>
  <c r="R443" i="3"/>
  <c r="S443" i="3"/>
  <c r="T443" i="3"/>
  <c r="U443" i="3"/>
  <c r="O444" i="3"/>
  <c r="P444" i="3"/>
  <c r="R444" i="3"/>
  <c r="S444" i="3"/>
  <c r="T444" i="3"/>
  <c r="U444" i="3"/>
  <c r="O445" i="3"/>
  <c r="P445" i="3"/>
  <c r="Q445" i="3"/>
  <c r="S445" i="3"/>
  <c r="T445" i="3"/>
  <c r="U445" i="3"/>
  <c r="O446" i="3"/>
  <c r="P446" i="3"/>
  <c r="Q446" i="3"/>
  <c r="R446" i="3"/>
  <c r="T446" i="3"/>
  <c r="U446" i="3"/>
  <c r="O447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O449" i="3"/>
  <c r="T449" i="3"/>
  <c r="U449" i="3"/>
  <c r="O450" i="3"/>
  <c r="P450" i="3"/>
  <c r="Q450" i="3"/>
  <c r="R450" i="3"/>
  <c r="S450" i="3"/>
  <c r="T450" i="3"/>
  <c r="U450" i="3"/>
  <c r="O451" i="3"/>
  <c r="P451" i="3"/>
  <c r="Q451" i="3"/>
  <c r="R451" i="3"/>
  <c r="S451" i="3"/>
  <c r="T451" i="3"/>
  <c r="U451" i="3"/>
  <c r="O452" i="3"/>
  <c r="Q452" i="3"/>
  <c r="R452" i="3"/>
  <c r="S452" i="3"/>
  <c r="T452" i="3"/>
  <c r="U452" i="3"/>
  <c r="O453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O456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R458" i="3"/>
  <c r="S458" i="3"/>
  <c r="T458" i="3"/>
  <c r="U458" i="3"/>
  <c r="O459" i="3"/>
  <c r="P459" i="3"/>
  <c r="Q459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Q462" i="3"/>
  <c r="R462" i="3"/>
  <c r="S462" i="3"/>
  <c r="T462" i="3"/>
  <c r="U462" i="3"/>
  <c r="P463" i="3"/>
  <c r="Q463" i="3"/>
  <c r="R463" i="3"/>
  <c r="S463" i="3"/>
  <c r="T463" i="3"/>
  <c r="U463" i="3"/>
  <c r="O464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Q468" i="3"/>
  <c r="R468" i="3"/>
  <c r="S468" i="3"/>
  <c r="T468" i="3"/>
  <c r="U468" i="3"/>
  <c r="O469" i="3"/>
  <c r="P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R472" i="3"/>
  <c r="S472" i="3"/>
  <c r="T472" i="3"/>
  <c r="U472" i="3"/>
  <c r="Q473" i="3"/>
  <c r="R473" i="3"/>
  <c r="S473" i="3"/>
  <c r="T473" i="3"/>
  <c r="U473" i="3"/>
  <c r="O474" i="3"/>
  <c r="P474" i="3"/>
  <c r="R474" i="3"/>
  <c r="S474" i="3"/>
  <c r="T474" i="3"/>
  <c r="U474" i="3"/>
  <c r="Q475" i="3"/>
  <c r="R475" i="3"/>
  <c r="S475" i="3"/>
  <c r="T475" i="3"/>
  <c r="U475" i="3"/>
  <c r="O476" i="3"/>
  <c r="P476" i="3"/>
  <c r="R476" i="3"/>
  <c r="S476" i="3"/>
  <c r="T476" i="3"/>
  <c r="U476" i="3"/>
  <c r="O477" i="3"/>
  <c r="P477" i="3"/>
  <c r="Q477" i="3"/>
  <c r="R477" i="3"/>
  <c r="S477" i="3"/>
  <c r="T477" i="3"/>
  <c r="U477" i="3"/>
  <c r="Q478" i="3"/>
  <c r="R478" i="3"/>
  <c r="S478" i="3"/>
  <c r="T478" i="3"/>
  <c r="U478" i="3"/>
  <c r="O479" i="3"/>
  <c r="P479" i="3"/>
  <c r="Q479" i="3"/>
  <c r="R479" i="3"/>
  <c r="T479" i="3"/>
  <c r="U479" i="3"/>
  <c r="P480" i="3"/>
  <c r="Q480" i="3"/>
  <c r="R480" i="3"/>
  <c r="S480" i="3"/>
  <c r="T480" i="3"/>
  <c r="U480" i="3"/>
  <c r="O481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O484" i="3"/>
  <c r="P484" i="3"/>
  <c r="R484" i="3"/>
  <c r="S484" i="3"/>
  <c r="T484" i="3"/>
  <c r="U484" i="3"/>
  <c r="O485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O487" i="3"/>
  <c r="P487" i="3"/>
  <c r="R487" i="3"/>
  <c r="S487" i="3"/>
  <c r="T487" i="3"/>
  <c r="U487" i="3"/>
  <c r="O488" i="3"/>
  <c r="Q488" i="3"/>
  <c r="R488" i="3"/>
  <c r="S488" i="3"/>
  <c r="T488" i="3"/>
  <c r="U488" i="3"/>
  <c r="O489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O491" i="3"/>
  <c r="P491" i="3"/>
  <c r="Q491" i="3"/>
  <c r="R491" i="3"/>
  <c r="S491" i="3"/>
  <c r="T491" i="3"/>
  <c r="U491" i="3"/>
  <c r="O492" i="3"/>
  <c r="P492" i="3"/>
  <c r="Q492" i="3"/>
  <c r="R492" i="3"/>
  <c r="T492" i="3"/>
  <c r="U492" i="3"/>
  <c r="Q493" i="3"/>
  <c r="R493" i="3"/>
  <c r="S493" i="3"/>
  <c r="T493" i="3"/>
  <c r="U493" i="3"/>
  <c r="P494" i="3"/>
  <c r="Q494" i="3"/>
  <c r="R494" i="3"/>
  <c r="S494" i="3"/>
  <c r="T494" i="3"/>
  <c r="U494" i="3"/>
  <c r="O495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S497" i="3"/>
  <c r="T497" i="3"/>
  <c r="U497" i="3"/>
  <c r="O498" i="3"/>
  <c r="Q498" i="3"/>
  <c r="R498" i="3"/>
  <c r="U498" i="3"/>
  <c r="O499" i="3"/>
  <c r="Q499" i="3"/>
  <c r="R499" i="3"/>
  <c r="S499" i="3"/>
  <c r="T499" i="3"/>
  <c r="U499" i="3"/>
  <c r="O500" i="3"/>
  <c r="P500" i="3"/>
  <c r="R500" i="3"/>
  <c r="S500" i="3"/>
  <c r="T500" i="3"/>
  <c r="U500" i="3"/>
  <c r="O501" i="3"/>
  <c r="P501" i="3"/>
  <c r="Q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Q503" i="3"/>
  <c r="R503" i="3"/>
  <c r="S503" i="3"/>
  <c r="T503" i="3"/>
  <c r="U503" i="3"/>
  <c r="O504" i="3"/>
  <c r="P504" i="3"/>
  <c r="Q504" i="3"/>
  <c r="R504" i="3"/>
  <c r="U504" i="3"/>
  <c r="O505" i="3"/>
  <c r="P505" i="3"/>
  <c r="Q505" i="3"/>
  <c r="R505" i="3"/>
  <c r="S505" i="3"/>
  <c r="T505" i="3"/>
  <c r="U505" i="3"/>
  <c r="O506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O508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O510" i="3"/>
  <c r="P510" i="3"/>
  <c r="R510" i="3"/>
  <c r="S510" i="3"/>
  <c r="T510" i="3"/>
  <c r="U510" i="3"/>
  <c r="O511" i="3"/>
  <c r="S511" i="3"/>
  <c r="T511" i="3"/>
  <c r="U511" i="3"/>
  <c r="P512" i="3"/>
  <c r="Q512" i="3"/>
  <c r="R512" i="3"/>
  <c r="S512" i="3"/>
  <c r="T512" i="3"/>
  <c r="U512" i="3"/>
  <c r="O513" i="3"/>
  <c r="P513" i="3"/>
  <c r="Q513" i="3"/>
  <c r="R513" i="3"/>
  <c r="S513" i="3"/>
  <c r="T513" i="3"/>
  <c r="U513" i="3"/>
  <c r="O514" i="3"/>
  <c r="S514" i="3"/>
  <c r="T514" i="3"/>
  <c r="U514" i="3"/>
  <c r="O515" i="3"/>
  <c r="P515" i="3"/>
  <c r="Q515" i="3"/>
  <c r="S515" i="3"/>
  <c r="T515" i="3"/>
  <c r="U515" i="3"/>
  <c r="R516" i="3"/>
  <c r="T516" i="3"/>
  <c r="U516" i="3"/>
  <c r="O517" i="3"/>
  <c r="P517" i="3"/>
  <c r="Q517" i="3"/>
  <c r="R517" i="3"/>
  <c r="S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R520" i="3"/>
  <c r="S520" i="3"/>
  <c r="T520" i="3"/>
  <c r="U520" i="3"/>
  <c r="P521" i="3"/>
  <c r="Q521" i="3"/>
  <c r="R521" i="3"/>
  <c r="S521" i="3"/>
  <c r="T521" i="3"/>
  <c r="U521" i="3"/>
  <c r="O522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P524" i="3"/>
  <c r="S524" i="3"/>
  <c r="T524" i="3"/>
  <c r="U524" i="3"/>
  <c r="O525" i="3"/>
  <c r="P525" i="3"/>
  <c r="Q525" i="3"/>
  <c r="T525" i="3"/>
  <c r="U525" i="3"/>
  <c r="O526" i="3"/>
  <c r="P526" i="3"/>
  <c r="Q526" i="3"/>
  <c r="R526" i="3"/>
  <c r="S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S529" i="3"/>
  <c r="T529" i="3"/>
  <c r="U529" i="3"/>
  <c r="P530" i="3"/>
  <c r="Q530" i="3"/>
  <c r="R530" i="3"/>
  <c r="S530" i="3"/>
  <c r="T530" i="3"/>
  <c r="U530" i="3"/>
  <c r="O531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O537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U541" i="3"/>
  <c r="O542" i="3"/>
  <c r="P542" i="3"/>
  <c r="Q542" i="3"/>
  <c r="R542" i="3"/>
  <c r="S542" i="3"/>
  <c r="T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P545" i="3"/>
  <c r="Q545" i="3"/>
  <c r="R545" i="3"/>
  <c r="S545" i="3"/>
  <c r="U545" i="3"/>
  <c r="O546" i="3"/>
  <c r="P546" i="3"/>
  <c r="Q546" i="3"/>
  <c r="R546" i="3"/>
  <c r="S546" i="3"/>
  <c r="T546" i="3"/>
  <c r="U546" i="3"/>
  <c r="O547" i="3"/>
  <c r="P547" i="3"/>
  <c r="R547" i="3"/>
  <c r="S547" i="3"/>
  <c r="T547" i="3"/>
  <c r="U547" i="3"/>
  <c r="O548" i="3"/>
  <c r="P548" i="3"/>
  <c r="Q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R550" i="3"/>
  <c r="S550" i="3"/>
  <c r="T550" i="3"/>
  <c r="U550" i="3"/>
  <c r="O551" i="3"/>
  <c r="P551" i="3"/>
  <c r="Q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Q553" i="3"/>
  <c r="T553" i="3"/>
  <c r="U553" i="3"/>
  <c r="O554" i="3"/>
  <c r="P554" i="3"/>
  <c r="Q554" i="3"/>
  <c r="R554" i="3"/>
  <c r="S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O559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Q562" i="3"/>
  <c r="R562" i="3"/>
  <c r="S562" i="3"/>
  <c r="T562" i="3"/>
  <c r="U562" i="3"/>
  <c r="O563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O565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Q567" i="3"/>
  <c r="R567" i="3"/>
  <c r="S567" i="3"/>
  <c r="T567" i="3"/>
  <c r="U567" i="3"/>
  <c r="O568" i="3"/>
  <c r="P568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S570" i="3"/>
  <c r="T570" i="3"/>
  <c r="U570" i="3"/>
  <c r="O571" i="3"/>
  <c r="P571" i="3"/>
  <c r="Q571" i="3"/>
  <c r="R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S574" i="3"/>
  <c r="T574" i="3"/>
  <c r="U574" i="3"/>
  <c r="O575" i="3"/>
  <c r="P575" i="3"/>
  <c r="Q575" i="3"/>
  <c r="R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S578" i="3"/>
  <c r="T578" i="3"/>
  <c r="U578" i="3"/>
  <c r="O579" i="3"/>
  <c r="P579" i="3"/>
  <c r="Q579" i="3"/>
  <c r="R579" i="3"/>
  <c r="S579" i="3"/>
  <c r="T579" i="3"/>
  <c r="U579" i="3"/>
  <c r="O580" i="3"/>
  <c r="P580" i="3"/>
  <c r="Q580" i="3"/>
  <c r="S580" i="3"/>
  <c r="T580" i="3"/>
  <c r="U580" i="3"/>
  <c r="O581" i="3"/>
  <c r="P581" i="3"/>
  <c r="Q581" i="3"/>
  <c r="R581" i="3"/>
  <c r="S581" i="3"/>
  <c r="T581" i="3"/>
  <c r="U581" i="3"/>
  <c r="P582" i="3"/>
  <c r="R582" i="3"/>
  <c r="S582" i="3"/>
  <c r="T582" i="3"/>
  <c r="U582" i="3"/>
  <c r="O583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O587" i="3"/>
  <c r="P587" i="3"/>
  <c r="S587" i="3"/>
  <c r="T587" i="3"/>
  <c r="U587" i="3"/>
  <c r="O588" i="3"/>
  <c r="P588" i="3"/>
  <c r="Q588" i="3"/>
  <c r="R588" i="3"/>
  <c r="S588" i="3"/>
  <c r="T588" i="3"/>
  <c r="U588" i="3"/>
  <c r="O589" i="3"/>
  <c r="Q589" i="3"/>
  <c r="R589" i="3"/>
  <c r="S589" i="3"/>
  <c r="T589" i="3"/>
  <c r="U589" i="3"/>
  <c r="O590" i="3"/>
  <c r="P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S594" i="3"/>
  <c r="T594" i="3"/>
  <c r="U594" i="3"/>
  <c r="O595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O598" i="3"/>
  <c r="P598" i="3"/>
  <c r="R598" i="3"/>
  <c r="S598" i="3"/>
  <c r="T598" i="3"/>
  <c r="U598" i="3"/>
  <c r="O599" i="3"/>
  <c r="P599" i="3"/>
  <c r="Q599" i="3"/>
  <c r="R599" i="3"/>
  <c r="S599" i="3"/>
  <c r="T599" i="3"/>
  <c r="U599" i="3"/>
  <c r="O600" i="3"/>
  <c r="Q600" i="3"/>
  <c r="R600" i="3"/>
  <c r="S600" i="3"/>
  <c r="T600" i="3"/>
  <c r="U600" i="3"/>
  <c r="O601" i="3"/>
  <c r="P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O609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S611" i="3"/>
  <c r="T611" i="3"/>
  <c r="U611" i="3"/>
  <c r="O612" i="3"/>
  <c r="P612" i="3"/>
  <c r="Q612" i="3"/>
  <c r="R612" i="3"/>
  <c r="S612" i="3"/>
  <c r="T612" i="3"/>
  <c r="U612" i="3"/>
  <c r="O613" i="3"/>
  <c r="P613" i="3"/>
  <c r="Q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R615" i="3"/>
  <c r="S615" i="3"/>
  <c r="T615" i="3"/>
  <c r="U615" i="3"/>
  <c r="O616" i="3"/>
  <c r="Q616" i="3"/>
  <c r="R616" i="3"/>
  <c r="S616" i="3"/>
  <c r="T616" i="3"/>
  <c r="U616" i="3"/>
  <c r="O617" i="3"/>
  <c r="P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Q624" i="3"/>
  <c r="S624" i="3"/>
  <c r="T624" i="3"/>
  <c r="U624" i="3"/>
  <c r="O625" i="3"/>
  <c r="P625" i="3"/>
  <c r="Q625" i="3"/>
  <c r="R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O633" i="3"/>
  <c r="P633" i="3"/>
  <c r="Q633" i="3"/>
  <c r="R633" i="3"/>
  <c r="S633" i="3"/>
  <c r="T633" i="3"/>
  <c r="U633" i="3"/>
  <c r="O634" i="3"/>
  <c r="Q634" i="3"/>
  <c r="R634" i="3"/>
  <c r="S634" i="3"/>
  <c r="T634" i="3"/>
  <c r="U634" i="3"/>
  <c r="O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O638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O640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O645" i="3"/>
  <c r="Q645" i="3"/>
  <c r="R645" i="3"/>
  <c r="S645" i="3"/>
  <c r="T645" i="3"/>
  <c r="U645" i="3"/>
  <c r="O646" i="3"/>
  <c r="P646" i="3"/>
  <c r="Q646" i="3"/>
  <c r="R646" i="3"/>
  <c r="T646" i="3"/>
  <c r="U646" i="3"/>
  <c r="O647" i="3"/>
  <c r="P647" i="3"/>
  <c r="Q647" i="3"/>
  <c r="R647" i="3"/>
  <c r="S647" i="3"/>
  <c r="T647" i="3"/>
  <c r="U647" i="3"/>
  <c r="O648" i="3"/>
  <c r="P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O651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O653" i="3"/>
  <c r="R653" i="3"/>
  <c r="S653" i="3"/>
  <c r="T653" i="3"/>
  <c r="U653" i="3"/>
  <c r="O654" i="3"/>
  <c r="P654" i="3"/>
  <c r="Q654" i="3"/>
  <c r="R654" i="3"/>
  <c r="S654" i="3"/>
  <c r="T654" i="3"/>
  <c r="U654" i="3"/>
  <c r="O655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O657" i="3"/>
  <c r="P657" i="3"/>
  <c r="R657" i="3"/>
  <c r="S657" i="3"/>
  <c r="T657" i="3"/>
  <c r="U657" i="3"/>
  <c r="O658" i="3"/>
  <c r="P658" i="3"/>
  <c r="Q658" i="3"/>
  <c r="R658" i="3"/>
  <c r="S658" i="3"/>
  <c r="T658" i="3"/>
  <c r="U658" i="3"/>
  <c r="O659" i="3"/>
  <c r="P659" i="3"/>
  <c r="Q659" i="3"/>
  <c r="R659" i="3"/>
  <c r="S659" i="3"/>
  <c r="T659" i="3"/>
  <c r="Q660" i="3"/>
  <c r="R660" i="3"/>
  <c r="S660" i="3"/>
  <c r="T660" i="3"/>
  <c r="U660" i="3"/>
  <c r="O661" i="3"/>
  <c r="P661" i="3"/>
  <c r="Q661" i="3"/>
  <c r="T661" i="3"/>
  <c r="U661" i="3"/>
  <c r="P662" i="3"/>
  <c r="R662" i="3"/>
  <c r="S662" i="3"/>
  <c r="T662" i="3"/>
  <c r="U662" i="3"/>
  <c r="O663" i="3"/>
  <c r="P663" i="3"/>
  <c r="Q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Q665" i="3"/>
  <c r="R665" i="3"/>
  <c r="S665" i="3"/>
  <c r="T665" i="3"/>
  <c r="U665" i="3"/>
  <c r="O666" i="3"/>
  <c r="Q666" i="3"/>
  <c r="R666" i="3"/>
  <c r="S666" i="3"/>
  <c r="T666" i="3"/>
  <c r="U666" i="3"/>
  <c r="R667" i="3"/>
  <c r="S667" i="3"/>
  <c r="T667" i="3"/>
  <c r="U667" i="3"/>
  <c r="O668" i="3"/>
  <c r="Q668" i="3"/>
  <c r="R668" i="3"/>
  <c r="S668" i="3"/>
  <c r="T668" i="3"/>
  <c r="U668" i="3"/>
  <c r="O669" i="3"/>
  <c r="P669" i="3"/>
  <c r="S669" i="3"/>
  <c r="T669" i="3"/>
  <c r="U669" i="3"/>
  <c r="O670" i="3"/>
  <c r="Q670" i="3"/>
  <c r="R670" i="3"/>
  <c r="S670" i="3"/>
  <c r="T670" i="3"/>
  <c r="U670" i="3"/>
  <c r="O671" i="3"/>
  <c r="P671" i="3"/>
  <c r="Q671" i="3"/>
  <c r="R671" i="3"/>
  <c r="S671" i="3"/>
  <c r="T671" i="3"/>
  <c r="U671" i="3"/>
  <c r="O672" i="3"/>
  <c r="P672" i="3"/>
  <c r="R672" i="3"/>
  <c r="S672" i="3"/>
  <c r="T672" i="3"/>
  <c r="U672" i="3"/>
  <c r="Q673" i="3"/>
  <c r="R673" i="3"/>
  <c r="S673" i="3"/>
  <c r="T673" i="3"/>
  <c r="U673" i="3"/>
  <c r="O674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O677" i="3"/>
  <c r="P677" i="3"/>
  <c r="Q677" i="3"/>
  <c r="R677" i="3"/>
  <c r="S677" i="3"/>
  <c r="U677" i="3"/>
  <c r="O678" i="3"/>
  <c r="P678" i="3"/>
  <c r="Q678" i="3"/>
  <c r="R678" i="3"/>
  <c r="S678" i="3"/>
  <c r="T678" i="3"/>
  <c r="U678" i="3"/>
  <c r="O679" i="3"/>
  <c r="P679" i="3"/>
  <c r="Q679" i="3"/>
  <c r="R679" i="3"/>
  <c r="S679" i="3"/>
  <c r="U679" i="3"/>
  <c r="O680" i="3"/>
  <c r="P680" i="3"/>
  <c r="R680" i="3"/>
  <c r="S680" i="3"/>
  <c r="T680" i="3"/>
  <c r="U680" i="3"/>
  <c r="O681" i="3"/>
  <c r="P681" i="3"/>
  <c r="Q681" i="3"/>
  <c r="R681" i="3"/>
  <c r="T681" i="3"/>
  <c r="U681" i="3"/>
  <c r="P682" i="3"/>
  <c r="Q682" i="3"/>
  <c r="R682" i="3"/>
  <c r="S682" i="3"/>
  <c r="T682" i="3"/>
  <c r="U682" i="3"/>
  <c r="O683" i="3"/>
  <c r="P683" i="3"/>
  <c r="Q683" i="3"/>
  <c r="R683" i="3"/>
  <c r="S683" i="3"/>
  <c r="T683" i="3"/>
  <c r="U683" i="3"/>
  <c r="O684" i="3"/>
  <c r="Q684" i="3"/>
  <c r="R684" i="3"/>
  <c r="S684" i="3"/>
  <c r="T684" i="3"/>
  <c r="U684" i="3"/>
  <c r="Q685" i="3"/>
  <c r="R685" i="3"/>
  <c r="S685" i="3"/>
  <c r="T685" i="3"/>
  <c r="U685" i="3"/>
  <c r="P686" i="3"/>
  <c r="Q686" i="3"/>
  <c r="R686" i="3"/>
  <c r="S686" i="3"/>
  <c r="T686" i="3"/>
  <c r="U686" i="3"/>
  <c r="O687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O689" i="3"/>
  <c r="R689" i="3"/>
  <c r="S689" i="3"/>
  <c r="T689" i="3"/>
  <c r="U689" i="3"/>
  <c r="P690" i="3"/>
  <c r="Q690" i="3"/>
  <c r="S690" i="3"/>
  <c r="T690" i="3"/>
  <c r="U690" i="3"/>
  <c r="O691" i="3"/>
  <c r="P691" i="3"/>
  <c r="Q691" i="3"/>
  <c r="R691" i="3"/>
  <c r="T691" i="3"/>
  <c r="U691" i="3"/>
  <c r="O692" i="3"/>
  <c r="P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S694" i="3"/>
  <c r="T694" i="3"/>
  <c r="P695" i="3"/>
  <c r="Q695" i="3"/>
  <c r="R695" i="3"/>
  <c r="S695" i="3"/>
  <c r="T695" i="3"/>
  <c r="U695" i="3"/>
  <c r="O696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R699" i="3"/>
  <c r="T699" i="3"/>
  <c r="U699" i="3"/>
  <c r="P700" i="3"/>
  <c r="Q700" i="3"/>
  <c r="R700" i="3"/>
  <c r="S700" i="3"/>
  <c r="T700" i="3"/>
  <c r="U700" i="3"/>
  <c r="Q701" i="3"/>
  <c r="R701" i="3"/>
  <c r="S701" i="3"/>
  <c r="T701" i="3"/>
  <c r="U701" i="3"/>
  <c r="O702" i="3"/>
  <c r="S702" i="3"/>
  <c r="T702" i="3"/>
  <c r="U702" i="3"/>
  <c r="Q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U705" i="3"/>
  <c r="O706" i="3"/>
  <c r="P706" i="3"/>
  <c r="Q706" i="3"/>
  <c r="R706" i="3"/>
  <c r="S706" i="3"/>
  <c r="T706" i="3"/>
  <c r="U706" i="3"/>
  <c r="O707" i="3"/>
  <c r="Q707" i="3"/>
  <c r="S707" i="3"/>
  <c r="U707" i="3"/>
  <c r="P708" i="3"/>
  <c r="Q708" i="3"/>
  <c r="S708" i="3"/>
  <c r="T708" i="3"/>
  <c r="U708" i="3"/>
  <c r="P709" i="3"/>
  <c r="Q709" i="3"/>
  <c r="R709" i="3"/>
  <c r="S709" i="3"/>
  <c r="T709" i="3"/>
  <c r="U709" i="3"/>
  <c r="O710" i="3"/>
  <c r="P710" i="3"/>
  <c r="R710" i="3"/>
  <c r="S710" i="3"/>
  <c r="U710" i="3"/>
  <c r="O711" i="3"/>
  <c r="P711" i="3"/>
  <c r="Q711" i="3"/>
  <c r="R711" i="3"/>
  <c r="S711" i="3"/>
  <c r="T711" i="3"/>
  <c r="U711" i="3"/>
  <c r="R712" i="3"/>
  <c r="S712" i="3"/>
  <c r="T712" i="3"/>
  <c r="U712" i="3"/>
  <c r="Q713" i="3"/>
  <c r="R713" i="3"/>
  <c r="S713" i="3"/>
  <c r="T713" i="3"/>
  <c r="U713" i="3"/>
  <c r="R714" i="3"/>
  <c r="S714" i="3"/>
  <c r="T714" i="3"/>
  <c r="U714" i="3"/>
  <c r="O715" i="3"/>
  <c r="R715" i="3"/>
  <c r="S715" i="3"/>
  <c r="T715" i="3"/>
  <c r="U715" i="3"/>
  <c r="Q716" i="3"/>
  <c r="S716" i="3"/>
  <c r="T716" i="3"/>
  <c r="U716" i="3"/>
  <c r="P717" i="3"/>
  <c r="R717" i="3"/>
  <c r="T717" i="3"/>
  <c r="U717" i="3"/>
  <c r="P718" i="3"/>
  <c r="Q718" i="3"/>
  <c r="S718" i="3"/>
  <c r="T718" i="3"/>
  <c r="U718" i="3"/>
  <c r="Q719" i="3"/>
  <c r="R719" i="3"/>
  <c r="S719" i="3"/>
  <c r="T719" i="3"/>
  <c r="U719" i="3"/>
  <c r="Q720" i="3"/>
  <c r="R720" i="3"/>
  <c r="U720" i="3"/>
  <c r="R721" i="3"/>
  <c r="S721" i="3"/>
  <c r="T721" i="3"/>
  <c r="U721" i="3"/>
  <c r="R722" i="3"/>
  <c r="S722" i="3"/>
  <c r="T722" i="3"/>
  <c r="U722" i="3"/>
  <c r="O723" i="3"/>
  <c r="P723" i="3"/>
  <c r="Q723" i="3"/>
  <c r="R723" i="3"/>
  <c r="S723" i="3"/>
  <c r="T723" i="3"/>
  <c r="U723" i="3"/>
  <c r="O724" i="3"/>
  <c r="R724" i="3"/>
  <c r="S724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5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09" i="3"/>
  <c r="N410" i="3"/>
  <c r="N411" i="3"/>
  <c r="N412" i="3"/>
  <c r="N413" i="3"/>
  <c r="N414" i="3"/>
  <c r="N415" i="3"/>
  <c r="N417" i="3"/>
  <c r="N418" i="3"/>
  <c r="N420" i="3"/>
  <c r="N423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41" i="3"/>
  <c r="N444" i="3"/>
  <c r="N445" i="3"/>
  <c r="N447" i="3"/>
  <c r="N448" i="3"/>
  <c r="N449" i="3"/>
  <c r="N450" i="3"/>
  <c r="N451" i="3"/>
  <c r="N452" i="3"/>
  <c r="N453" i="3"/>
  <c r="N454" i="3"/>
  <c r="N455" i="3"/>
  <c r="N457" i="3"/>
  <c r="N458" i="3"/>
  <c r="N459" i="3"/>
  <c r="N460" i="3"/>
  <c r="N461" i="3"/>
  <c r="N462" i="3"/>
  <c r="N468" i="3"/>
  <c r="N469" i="3"/>
  <c r="N470" i="3"/>
  <c r="N471" i="3"/>
  <c r="N472" i="3"/>
  <c r="N473" i="3"/>
  <c r="N474" i="3"/>
  <c r="N475" i="3"/>
  <c r="N476" i="3"/>
  <c r="N477" i="3"/>
  <c r="N479" i="3"/>
  <c r="N481" i="3"/>
  <c r="N482" i="3"/>
  <c r="N484" i="3"/>
  <c r="N485" i="3"/>
  <c r="N486" i="3"/>
  <c r="N488" i="3"/>
  <c r="N489" i="3"/>
  <c r="N491" i="3"/>
  <c r="N492" i="3"/>
  <c r="N493" i="3"/>
  <c r="N496" i="3"/>
  <c r="N497" i="3"/>
  <c r="N498" i="3"/>
  <c r="N499" i="3"/>
  <c r="N500" i="3"/>
  <c r="N502" i="3"/>
  <c r="N503" i="3"/>
  <c r="N504" i="3"/>
  <c r="N505" i="3"/>
  <c r="N507" i="3"/>
  <c r="N510" i="3"/>
  <c r="N512" i="3"/>
  <c r="N513" i="3"/>
  <c r="N514" i="3"/>
  <c r="N516" i="3"/>
  <c r="N518" i="3"/>
  <c r="N519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2" i="3"/>
  <c r="N544" i="3"/>
  <c r="N547" i="3"/>
  <c r="N549" i="3"/>
  <c r="N550" i="3"/>
  <c r="N551" i="3"/>
  <c r="N552" i="3"/>
  <c r="N553" i="3"/>
  <c r="N554" i="3"/>
  <c r="N555" i="3"/>
  <c r="N557" i="3"/>
  <c r="N559" i="3"/>
  <c r="N560" i="3"/>
  <c r="N561" i="3"/>
  <c r="N562" i="3"/>
  <c r="N563" i="3"/>
  <c r="N564" i="3"/>
  <c r="N565" i="3"/>
  <c r="N566" i="3"/>
  <c r="N567" i="3"/>
  <c r="N568" i="3"/>
  <c r="N581" i="3"/>
  <c r="N582" i="3"/>
  <c r="N583" i="3"/>
  <c r="N584" i="3"/>
  <c r="N585" i="3"/>
  <c r="N586" i="3"/>
  <c r="N587" i="3"/>
  <c r="N588" i="3"/>
  <c r="N589" i="3"/>
  <c r="N590" i="3"/>
  <c r="N591" i="3"/>
  <c r="N601" i="3"/>
  <c r="N603" i="3"/>
  <c r="N604" i="3"/>
  <c r="N605" i="3"/>
  <c r="N607" i="3"/>
  <c r="N609" i="3"/>
  <c r="N610" i="3"/>
  <c r="N612" i="3"/>
  <c r="N614" i="3"/>
  <c r="N615" i="3"/>
  <c r="N616" i="3"/>
  <c r="N617" i="3"/>
  <c r="N618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8" i="3"/>
  <c r="N639" i="3"/>
  <c r="N642" i="3"/>
  <c r="N646" i="3"/>
  <c r="N648" i="3"/>
  <c r="N650" i="3"/>
  <c r="N651" i="3"/>
  <c r="N653" i="3"/>
  <c r="N654" i="3"/>
  <c r="N657" i="3"/>
  <c r="N658" i="3"/>
  <c r="N662" i="3"/>
  <c r="N664" i="3"/>
  <c r="N665" i="3"/>
  <c r="N666" i="3"/>
  <c r="N669" i="3"/>
  <c r="N672" i="3"/>
  <c r="N673" i="3"/>
  <c r="N677" i="3"/>
  <c r="N678" i="3"/>
  <c r="N679" i="3"/>
  <c r="N681" i="3"/>
  <c r="N682" i="3"/>
  <c r="N683" i="3"/>
  <c r="N690" i="3"/>
  <c r="N691" i="3"/>
  <c r="N692" i="3"/>
  <c r="N694" i="3"/>
  <c r="N702" i="3"/>
  <c r="N703" i="3"/>
  <c r="N707" i="3"/>
  <c r="N709" i="3"/>
  <c r="N710" i="3"/>
  <c r="N714" i="3"/>
  <c r="N720" i="3"/>
  <c r="N723" i="3"/>
  <c r="N3" i="3"/>
  <c r="E46" i="2"/>
  <c r="H46" i="2" s="1"/>
  <c r="J46" i="2" s="1"/>
  <c r="E4" i="2"/>
  <c r="H4" i="2" s="1"/>
  <c r="J4" i="2" s="1"/>
  <c r="E5" i="2"/>
  <c r="H5" i="2" s="1"/>
  <c r="J5" i="2" s="1"/>
  <c r="E6" i="2"/>
  <c r="H6" i="2" s="1"/>
  <c r="J6" i="2" s="1"/>
  <c r="E7" i="2"/>
  <c r="H7" i="2" s="1"/>
  <c r="J7" i="2" s="1"/>
  <c r="E8" i="2"/>
  <c r="H8" i="2" s="1"/>
  <c r="J8" i="2" s="1"/>
  <c r="E9" i="2"/>
  <c r="H9" i="2" s="1"/>
  <c r="J9" i="2" s="1"/>
  <c r="E10" i="2"/>
  <c r="H10" i="2" s="1"/>
  <c r="J10" i="2" s="1"/>
  <c r="E11" i="2"/>
  <c r="H11" i="2" s="1"/>
  <c r="J11" i="2" s="1"/>
  <c r="E12" i="2"/>
  <c r="H12" i="2" s="1"/>
  <c r="J12" i="2" s="1"/>
  <c r="E13" i="2"/>
  <c r="H13" i="2" s="1"/>
  <c r="J13" i="2" s="1"/>
  <c r="E14" i="2"/>
  <c r="H14" i="2" s="1"/>
  <c r="J14" i="2" s="1"/>
  <c r="E15" i="2"/>
  <c r="H15" i="2" s="1"/>
  <c r="J15" i="2" s="1"/>
  <c r="E16" i="2"/>
  <c r="H16" i="2" s="1"/>
  <c r="J16" i="2" s="1"/>
  <c r="E17" i="2"/>
  <c r="H17" i="2" s="1"/>
  <c r="J17" i="2" s="1"/>
  <c r="E18" i="2"/>
  <c r="H18" i="2" s="1"/>
  <c r="J18" i="2" s="1"/>
  <c r="E19" i="2"/>
  <c r="H19" i="2" s="1"/>
  <c r="J19" i="2" s="1"/>
  <c r="E20" i="2"/>
  <c r="H20" i="2" s="1"/>
  <c r="J20" i="2" s="1"/>
  <c r="E21" i="2"/>
  <c r="H21" i="2" s="1"/>
  <c r="J21" i="2" s="1"/>
  <c r="E22" i="2"/>
  <c r="H22" i="2" s="1"/>
  <c r="J22" i="2" s="1"/>
  <c r="E23" i="2"/>
  <c r="H23" i="2" s="1"/>
  <c r="J23" i="2" s="1"/>
  <c r="E24" i="2"/>
  <c r="H24" i="2" s="1"/>
  <c r="J24" i="2" s="1"/>
  <c r="E25" i="2"/>
  <c r="H25" i="2" s="1"/>
  <c r="J25" i="2" s="1"/>
  <c r="E26" i="2"/>
  <c r="H26" i="2" s="1"/>
  <c r="J26" i="2" s="1"/>
  <c r="E27" i="2"/>
  <c r="E28" i="2"/>
  <c r="E29" i="2"/>
  <c r="H29" i="2" s="1"/>
  <c r="J29" i="2" s="1"/>
  <c r="E30" i="2"/>
  <c r="H30" i="2" s="1"/>
  <c r="J30" i="2" s="1"/>
  <c r="E31" i="2"/>
  <c r="H31" i="2" s="1"/>
  <c r="J31" i="2" s="1"/>
  <c r="E32" i="2"/>
  <c r="H32" i="2" s="1"/>
  <c r="J32" i="2" s="1"/>
  <c r="E33" i="2"/>
  <c r="H33" i="2" s="1"/>
  <c r="J33" i="2" s="1"/>
  <c r="E34" i="2"/>
  <c r="H34" i="2" s="1"/>
  <c r="J34" i="2" s="1"/>
  <c r="E35" i="2"/>
  <c r="H35" i="2" s="1"/>
  <c r="J35" i="2" s="1"/>
  <c r="E36" i="2"/>
  <c r="H36" i="2" s="1"/>
  <c r="J36" i="2" s="1"/>
  <c r="E37" i="2"/>
  <c r="H37" i="2" s="1"/>
  <c r="J37" i="2" s="1"/>
  <c r="E38" i="2"/>
  <c r="H38" i="2" s="1"/>
  <c r="J38" i="2" s="1"/>
  <c r="E39" i="2"/>
  <c r="H39" i="2" s="1"/>
  <c r="J39" i="2" s="1"/>
  <c r="E40" i="2"/>
  <c r="H40" i="2" s="1"/>
  <c r="J40" i="2" s="1"/>
  <c r="E41" i="2"/>
  <c r="H41" i="2" s="1"/>
  <c r="J41" i="2" s="1"/>
  <c r="E42" i="2"/>
  <c r="H42" i="2" s="1"/>
  <c r="J42" i="2" s="1"/>
  <c r="E43" i="2"/>
  <c r="H43" i="2" s="1"/>
  <c r="J43" i="2" s="1"/>
  <c r="E44" i="2"/>
  <c r="J44" i="2" s="1"/>
  <c r="E45" i="2"/>
  <c r="H45" i="2" s="1"/>
  <c r="J45" i="2" s="1"/>
  <c r="E47" i="2"/>
  <c r="H47" i="2" s="1"/>
  <c r="J47" i="2" s="1"/>
  <c r="E48" i="2"/>
  <c r="H48" i="2" s="1"/>
  <c r="J48" i="2" s="1"/>
  <c r="E49" i="2"/>
  <c r="E50" i="2"/>
  <c r="H50" i="2" s="1"/>
  <c r="J50" i="2" s="1"/>
  <c r="E51" i="2"/>
  <c r="H51" i="2" s="1"/>
  <c r="J51" i="2" s="1"/>
  <c r="E52" i="2"/>
  <c r="H52" i="2" s="1"/>
  <c r="J52" i="2" s="1"/>
  <c r="E53" i="2"/>
  <c r="H53" i="2" s="1"/>
  <c r="J53" i="2" s="1"/>
  <c r="E54" i="2"/>
  <c r="H54" i="2" s="1"/>
  <c r="J54" i="2" s="1"/>
  <c r="E55" i="2"/>
  <c r="H55" i="2" s="1"/>
  <c r="J55" i="2" s="1"/>
  <c r="E56" i="2"/>
  <c r="H56" i="2" s="1"/>
  <c r="J56" i="2" s="1"/>
  <c r="E57" i="2"/>
  <c r="H57" i="2" s="1"/>
  <c r="J57" i="2" s="1"/>
  <c r="E58" i="2"/>
  <c r="H58" i="2" s="1"/>
  <c r="J58" i="2" s="1"/>
  <c r="E59" i="2"/>
  <c r="H59" i="2" s="1"/>
  <c r="J59" i="2" s="1"/>
  <c r="E60" i="2"/>
  <c r="H60" i="2" s="1"/>
  <c r="J60" i="2" s="1"/>
  <c r="E61" i="2"/>
  <c r="H61" i="2" s="1"/>
  <c r="J61" i="2" s="1"/>
  <c r="E62" i="2"/>
  <c r="H62" i="2" s="1"/>
  <c r="J62" i="2" s="1"/>
  <c r="E63" i="2"/>
  <c r="H63" i="2" s="1"/>
  <c r="J63" i="2" s="1"/>
  <c r="E64" i="2"/>
  <c r="H64" i="2" s="1"/>
  <c r="J64" i="2" s="1"/>
  <c r="E65" i="2"/>
  <c r="H65" i="2" s="1"/>
  <c r="J65" i="2" s="1"/>
  <c r="E66" i="2"/>
  <c r="H66" i="2" s="1"/>
  <c r="J66" i="2" s="1"/>
  <c r="E67" i="2"/>
  <c r="H67" i="2" s="1"/>
  <c r="J67" i="2" s="1"/>
  <c r="E68" i="2"/>
  <c r="H68" i="2" s="1"/>
  <c r="J68" i="2" s="1"/>
  <c r="E69" i="2"/>
  <c r="H69" i="2" s="1"/>
  <c r="J69" i="2" s="1"/>
  <c r="E70" i="2"/>
  <c r="H70" i="2" s="1"/>
  <c r="J70" i="2" s="1"/>
  <c r="E71" i="2"/>
  <c r="H71" i="2" s="1"/>
  <c r="J71" i="2" s="1"/>
  <c r="E72" i="2"/>
  <c r="H72" i="2" s="1"/>
  <c r="J72" i="2" s="1"/>
  <c r="E73" i="2"/>
  <c r="H73" i="2" s="1"/>
  <c r="J73" i="2" s="1"/>
  <c r="E74" i="2"/>
  <c r="H74" i="2" s="1"/>
  <c r="J74" i="2" s="1"/>
  <c r="E75" i="2"/>
  <c r="H75" i="2" s="1"/>
  <c r="J75" i="2" s="1"/>
  <c r="E76" i="2"/>
  <c r="H76" i="2" s="1"/>
  <c r="J76" i="2" s="1"/>
  <c r="E77" i="2"/>
  <c r="H77" i="2" s="1"/>
  <c r="J77" i="2" s="1"/>
  <c r="E78" i="2"/>
  <c r="H78" i="2" s="1"/>
  <c r="J78" i="2" s="1"/>
  <c r="E79" i="2"/>
  <c r="H79" i="2" s="1"/>
  <c r="J79" i="2" s="1"/>
  <c r="E80" i="2"/>
  <c r="H80" i="2" s="1"/>
  <c r="J80" i="2" s="1"/>
  <c r="E81" i="2"/>
  <c r="H81" i="2" s="1"/>
  <c r="J81" i="2" s="1"/>
  <c r="E82" i="2"/>
  <c r="H82" i="2" s="1"/>
  <c r="J82" i="2" s="1"/>
  <c r="E83" i="2"/>
  <c r="H83" i="2" s="1"/>
  <c r="J83" i="2" s="1"/>
  <c r="E84" i="2"/>
  <c r="H84" i="2" s="1"/>
  <c r="J84" i="2" s="1"/>
  <c r="E85" i="2"/>
  <c r="H85" i="2" s="1"/>
  <c r="J85" i="2" s="1"/>
  <c r="E86" i="2"/>
  <c r="H86" i="2" s="1"/>
  <c r="J86" i="2" s="1"/>
  <c r="E87" i="2"/>
  <c r="H87" i="2" s="1"/>
  <c r="J87" i="2" s="1"/>
  <c r="E88" i="2"/>
  <c r="H88" i="2" s="1"/>
  <c r="J88" i="2" s="1"/>
  <c r="E89" i="2"/>
  <c r="H89" i="2" s="1"/>
  <c r="J89" i="2" s="1"/>
  <c r="E90" i="2"/>
  <c r="H90" i="2" s="1"/>
  <c r="J90" i="2" s="1"/>
  <c r="E91" i="2"/>
  <c r="H91" i="2" s="1"/>
  <c r="J91" i="2" s="1"/>
  <c r="E92" i="2"/>
  <c r="H92" i="2" s="1"/>
  <c r="J92" i="2" s="1"/>
  <c r="E93" i="2"/>
  <c r="H93" i="2" s="1"/>
  <c r="J93" i="2" s="1"/>
  <c r="E94" i="2"/>
  <c r="H94" i="2" s="1"/>
  <c r="J94" i="2" s="1"/>
  <c r="E95" i="2"/>
  <c r="H95" i="2" s="1"/>
  <c r="J95" i="2" s="1"/>
  <c r="E96" i="2"/>
  <c r="H96" i="2" s="1"/>
  <c r="J96" i="2" s="1"/>
  <c r="E97" i="2"/>
  <c r="H97" i="2" s="1"/>
  <c r="J97" i="2" s="1"/>
  <c r="E98" i="2"/>
  <c r="H98" i="2" s="1"/>
  <c r="J98" i="2" s="1"/>
  <c r="E99" i="2"/>
  <c r="H99" i="2" s="1"/>
  <c r="J99" i="2" s="1"/>
  <c r="E100" i="2"/>
  <c r="H100" i="2" s="1"/>
  <c r="J100" i="2" s="1"/>
  <c r="E101" i="2"/>
  <c r="H101" i="2" s="1"/>
  <c r="J101" i="2" s="1"/>
  <c r="E102" i="2"/>
  <c r="H102" i="2" s="1"/>
  <c r="J102" i="2" s="1"/>
  <c r="E103" i="2"/>
  <c r="H103" i="2" s="1"/>
  <c r="J103" i="2" s="1"/>
  <c r="E104" i="2"/>
  <c r="H104" i="2" s="1"/>
  <c r="J104" i="2" s="1"/>
  <c r="E105" i="2"/>
  <c r="H105" i="2" s="1"/>
  <c r="J105" i="2" s="1"/>
  <c r="E106" i="2"/>
  <c r="H106" i="2" s="1"/>
  <c r="J106" i="2" s="1"/>
  <c r="E107" i="2"/>
  <c r="H107" i="2" s="1"/>
  <c r="J107" i="2" s="1"/>
  <c r="E108" i="2"/>
  <c r="H108" i="2" s="1"/>
  <c r="J108" i="2" s="1"/>
  <c r="E109" i="2"/>
  <c r="H109" i="2" s="1"/>
  <c r="J109" i="2" s="1"/>
  <c r="E110" i="2"/>
  <c r="H110" i="2" s="1"/>
  <c r="J110" i="2" s="1"/>
  <c r="E111" i="2"/>
  <c r="H111" i="2" s="1"/>
  <c r="J111" i="2" s="1"/>
  <c r="E112" i="2"/>
  <c r="E113" i="2"/>
  <c r="H113" i="2" s="1"/>
  <c r="J113" i="2" s="1"/>
  <c r="E114" i="2"/>
  <c r="H114" i="2" s="1"/>
  <c r="J114" i="2" s="1"/>
  <c r="E115" i="2"/>
  <c r="H115" i="2" s="1"/>
  <c r="J115" i="2" s="1"/>
  <c r="E116" i="2"/>
  <c r="H116" i="2" s="1"/>
  <c r="J116" i="2" s="1"/>
  <c r="E117" i="2"/>
  <c r="H117" i="2" s="1"/>
  <c r="J117" i="2" s="1"/>
  <c r="E118" i="2"/>
  <c r="H118" i="2" s="1"/>
  <c r="J118" i="2" s="1"/>
  <c r="E119" i="2"/>
  <c r="H119" i="2" s="1"/>
  <c r="J119" i="2" s="1"/>
  <c r="E120" i="2"/>
  <c r="H120" i="2" s="1"/>
  <c r="J120" i="2" s="1"/>
  <c r="E121" i="2"/>
  <c r="H121" i="2" s="1"/>
  <c r="J121" i="2" s="1"/>
  <c r="E122" i="2"/>
  <c r="H122" i="2" s="1"/>
  <c r="J122" i="2" s="1"/>
  <c r="E123" i="2"/>
  <c r="H123" i="2" s="1"/>
  <c r="J123" i="2" s="1"/>
  <c r="E124" i="2"/>
  <c r="H124" i="2" s="1"/>
  <c r="J124" i="2" s="1"/>
  <c r="E125" i="2"/>
  <c r="H125" i="2" s="1"/>
  <c r="J125" i="2" s="1"/>
  <c r="E126" i="2"/>
  <c r="H126" i="2" s="1"/>
  <c r="J126" i="2" s="1"/>
  <c r="E127" i="2"/>
  <c r="H127" i="2" s="1"/>
  <c r="J127" i="2" s="1"/>
  <c r="E128" i="2"/>
  <c r="H128" i="2" s="1"/>
  <c r="J128" i="2" s="1"/>
  <c r="E129" i="2"/>
  <c r="H129" i="2" s="1"/>
  <c r="J129" i="2" s="1"/>
  <c r="E130" i="2"/>
  <c r="H130" i="2" s="1"/>
  <c r="J130" i="2" s="1"/>
  <c r="E3" i="2"/>
  <c r="H3" i="2" s="1"/>
  <c r="J3" i="2" s="1"/>
  <c r="P353" i="3" l="1"/>
  <c r="V353" i="3" s="1"/>
  <c r="O299" i="3"/>
  <c r="O521" i="3"/>
  <c r="V521" i="3" s="1"/>
  <c r="X521" i="3" s="1"/>
  <c r="Q339" i="3"/>
  <c r="R587" i="3"/>
  <c r="S504" i="3"/>
  <c r="P499" i="3"/>
  <c r="V499" i="3" s="1"/>
  <c r="S407" i="3"/>
  <c r="Q392" i="3"/>
  <c r="R365" i="3"/>
  <c r="V365" i="3" s="1"/>
  <c r="X365" i="3" s="1"/>
  <c r="DE365" i="3" s="1"/>
  <c r="P300" i="3"/>
  <c r="P426" i="3"/>
  <c r="R366" i="3"/>
  <c r="V366" i="3" s="1"/>
  <c r="X366" i="3" s="1"/>
  <c r="S375" i="3"/>
  <c r="O301" i="3"/>
  <c r="V301" i="3" s="1"/>
  <c r="X301" i="3" s="1"/>
  <c r="DE301" i="3" s="1"/>
  <c r="R193" i="3"/>
  <c r="R553" i="3"/>
  <c r="Q458" i="3"/>
  <c r="O178" i="3"/>
  <c r="P503" i="3"/>
  <c r="V503" i="3" s="1"/>
  <c r="X503" i="3" s="1"/>
  <c r="DE503" i="3" s="1"/>
  <c r="Q474" i="3"/>
  <c r="V474" i="3" s="1"/>
  <c r="X474" i="3" s="1"/>
  <c r="DE474" i="3" s="1"/>
  <c r="Q472" i="3"/>
  <c r="R391" i="3"/>
  <c r="V391" i="3" s="1"/>
  <c r="X391" i="3" s="1"/>
  <c r="P384" i="3"/>
  <c r="V384" i="3" s="1"/>
  <c r="X384" i="3" s="1"/>
  <c r="P324" i="3"/>
  <c r="V324" i="3" s="1"/>
  <c r="X324" i="3" s="1"/>
  <c r="O304" i="3"/>
  <c r="V304" i="3" s="1"/>
  <c r="X304" i="3" s="1"/>
  <c r="DE304" i="3" s="1"/>
  <c r="P283" i="3"/>
  <c r="V283" i="3" s="1"/>
  <c r="X283" i="3" s="1"/>
  <c r="DE283" i="3" s="1"/>
  <c r="H27" i="2"/>
  <c r="J27" i="2" s="1"/>
  <c r="N152" i="3"/>
  <c r="V152" i="3" s="1"/>
  <c r="X152" i="3" s="1"/>
  <c r="S553" i="3"/>
  <c r="R524" i="3"/>
  <c r="T504" i="3"/>
  <c r="O346" i="3"/>
  <c r="V346" i="3" s="1"/>
  <c r="Q311" i="3"/>
  <c r="O300" i="3"/>
  <c r="N183" i="3"/>
  <c r="S525" i="3"/>
  <c r="P379" i="3"/>
  <c r="V379" i="3" s="1"/>
  <c r="X379" i="3" s="1"/>
  <c r="DE379" i="3" s="1"/>
  <c r="O338" i="3"/>
  <c r="V338" i="3" s="1"/>
  <c r="X338" i="3" s="1"/>
  <c r="Q153" i="3"/>
  <c r="Q178" i="3"/>
  <c r="Q232" i="3"/>
  <c r="P158" i="3"/>
  <c r="P149" i="3"/>
  <c r="V149" i="3" s="1"/>
  <c r="X149" i="3" s="1"/>
  <c r="P150" i="3"/>
  <c r="V150" i="3" s="1"/>
  <c r="X150" i="3" s="1"/>
  <c r="O292" i="3"/>
  <c r="V292" i="3" s="1"/>
  <c r="X292" i="3" s="1"/>
  <c r="P511" i="3"/>
  <c r="S498" i="3"/>
  <c r="R449" i="3"/>
  <c r="P311" i="3"/>
  <c r="P261" i="3"/>
  <c r="S446" i="3"/>
  <c r="Q369" i="3"/>
  <c r="V369" i="3" s="1"/>
  <c r="X369" i="3" s="1"/>
  <c r="DE369" i="3" s="1"/>
  <c r="P562" i="3"/>
  <c r="V562" i="3" s="1"/>
  <c r="X562" i="3" s="1"/>
  <c r="DE562" i="3" s="1"/>
  <c r="O524" i="3"/>
  <c r="P514" i="3"/>
  <c r="P143" i="3"/>
  <c r="V143" i="3" s="1"/>
  <c r="X143" i="3" s="1"/>
  <c r="DE143" i="3" s="1"/>
  <c r="Q194" i="3"/>
  <c r="Q163" i="3"/>
  <c r="V163" i="3" s="1"/>
  <c r="X163" i="3" s="1"/>
  <c r="DE163" i="3" s="1"/>
  <c r="P276" i="3"/>
  <c r="V276" i="3" s="1"/>
  <c r="X276" i="3" s="1"/>
  <c r="DE276" i="3" s="1"/>
  <c r="P170" i="3"/>
  <c r="O284" i="3"/>
  <c r="V284" i="3" s="1"/>
  <c r="X284" i="3" s="1"/>
  <c r="R177" i="3"/>
  <c r="V177" i="3" s="1"/>
  <c r="X177" i="3" s="1"/>
  <c r="P274" i="3"/>
  <c r="Y212" i="3"/>
  <c r="O124" i="3"/>
  <c r="AA711" i="3"/>
  <c r="AC512" i="3"/>
  <c r="AB491" i="3"/>
  <c r="E205" i="1"/>
  <c r="AS268" i="3" s="1"/>
  <c r="AA442" i="3"/>
  <c r="H28" i="2"/>
  <c r="J28" i="2" s="1"/>
  <c r="N179" i="3"/>
  <c r="N178" i="3"/>
  <c r="O425" i="3"/>
  <c r="V425" i="3" s="1"/>
  <c r="X425" i="3" s="1"/>
  <c r="Q415" i="3"/>
  <c r="P347" i="3"/>
  <c r="V347" i="3" s="1"/>
  <c r="X347" i="3" s="1"/>
  <c r="DE347" i="3" s="1"/>
  <c r="P110" i="3"/>
  <c r="Y632" i="3"/>
  <c r="Z696" i="3"/>
  <c r="Z588" i="3"/>
  <c r="O423" i="3"/>
  <c r="V423" i="3" s="1"/>
  <c r="X423" i="3" s="1"/>
  <c r="Z681" i="3"/>
  <c r="P520" i="3"/>
  <c r="Q657" i="3"/>
  <c r="V657" i="3" s="1"/>
  <c r="X657" i="3" s="1"/>
  <c r="DE657" i="3" s="1"/>
  <c r="R406" i="3"/>
  <c r="V406" i="3" s="1"/>
  <c r="X406" i="3" s="1"/>
  <c r="O115" i="3"/>
  <c r="V115" i="3" s="1"/>
  <c r="X115" i="3" s="1"/>
  <c r="AC695" i="3"/>
  <c r="N176" i="3"/>
  <c r="O545" i="3"/>
  <c r="O426" i="3"/>
  <c r="Y513" i="3"/>
  <c r="AA466" i="3"/>
  <c r="E210" i="1"/>
  <c r="AS263" i="3" s="1"/>
  <c r="P424" i="3"/>
  <c r="O319" i="3"/>
  <c r="Y247" i="3"/>
  <c r="AA344" i="3"/>
  <c r="AG344" i="3" s="1"/>
  <c r="AB672" i="3" s="1"/>
  <c r="AG672" i="3" s="1"/>
  <c r="N140" i="3"/>
  <c r="V140" i="3" s="1"/>
  <c r="X140" i="3" s="1"/>
  <c r="H49" i="2"/>
  <c r="J49" i="2" s="1"/>
  <c r="O393" i="3"/>
  <c r="Y32" i="3"/>
  <c r="R515" i="3"/>
  <c r="V515" i="3" s="1"/>
  <c r="X515" i="3" s="1"/>
  <c r="O416" i="3"/>
  <c r="R205" i="3"/>
  <c r="Y213" i="3"/>
  <c r="AJ594" i="3"/>
  <c r="N15" i="3"/>
  <c r="V15" i="3" s="1"/>
  <c r="X15" i="3" s="1"/>
  <c r="Z74" i="3"/>
  <c r="Q500" i="3"/>
  <c r="V500" i="3" s="1"/>
  <c r="X500" i="3" s="1"/>
  <c r="Q449" i="3"/>
  <c r="O427" i="3"/>
  <c r="O123" i="3"/>
  <c r="Y211" i="3"/>
  <c r="AA529" i="3"/>
  <c r="AK417" i="3"/>
  <c r="CJ687" i="3"/>
  <c r="Y284" i="3"/>
  <c r="Y257" i="3"/>
  <c r="Y40" i="3"/>
  <c r="S188" i="3"/>
  <c r="N29" i="3"/>
  <c r="V29" i="3" s="1"/>
  <c r="N725" i="3"/>
  <c r="V725" i="3" s="1"/>
  <c r="X725" i="3" s="1"/>
  <c r="DE725" i="3" s="1"/>
  <c r="AG24" i="3"/>
  <c r="AG10" i="3"/>
  <c r="H112" i="2"/>
  <c r="J112" i="2" s="1"/>
  <c r="AS265" i="3"/>
  <c r="AR515" i="3"/>
  <c r="AY515" i="3" s="1"/>
  <c r="E216" i="1"/>
  <c r="E217" i="1" s="1"/>
  <c r="AQ699" i="3" s="1"/>
  <c r="AQ717" i="3"/>
  <c r="D207" i="1"/>
  <c r="AJ397" i="3" s="1"/>
  <c r="D209" i="1"/>
  <c r="D206" i="1"/>
  <c r="AG36" i="3"/>
  <c r="AG111" i="3"/>
  <c r="CR568" i="3"/>
  <c r="CR566" i="3"/>
  <c r="CR565" i="3"/>
  <c r="CR563" i="3"/>
  <c r="CR560" i="3"/>
  <c r="CR552" i="3"/>
  <c r="CR544" i="3"/>
  <c r="CR542" i="3"/>
  <c r="CQ659" i="3" s="1"/>
  <c r="CR539" i="3"/>
  <c r="CR538" i="3"/>
  <c r="CR534" i="3"/>
  <c r="CR525" i="3"/>
  <c r="CR522" i="3"/>
  <c r="CR502" i="3"/>
  <c r="CR499" i="3"/>
  <c r="CK721" i="3" s="1"/>
  <c r="CR588" i="3"/>
  <c r="J206" i="1"/>
  <c r="CM720" i="3" s="1"/>
  <c r="Y92" i="3"/>
  <c r="Y248" i="3"/>
  <c r="Y70" i="3"/>
  <c r="AG70" i="3" s="1"/>
  <c r="AB594" i="3"/>
  <c r="AB704" i="3"/>
  <c r="Z469" i="3"/>
  <c r="Z671" i="3"/>
  <c r="Z233" i="3"/>
  <c r="Y392" i="3"/>
  <c r="AH247" i="3"/>
  <c r="AP247" i="3" s="1"/>
  <c r="Y646" i="3"/>
  <c r="Y561" i="3"/>
  <c r="AG561" i="3" s="1"/>
  <c r="AA538" i="3"/>
  <c r="AG538" i="3" s="1"/>
  <c r="Y584" i="3"/>
  <c r="AA583" i="3"/>
  <c r="V3" i="3"/>
  <c r="R413" i="3"/>
  <c r="V413" i="3" s="1"/>
  <c r="X413" i="3" s="1"/>
  <c r="DE413" i="3" s="1"/>
  <c r="U405" i="3"/>
  <c r="N387" i="3"/>
  <c r="V387" i="3" s="1"/>
  <c r="X387" i="3" s="1"/>
  <c r="N185" i="3"/>
  <c r="R707" i="3"/>
  <c r="O703" i="3"/>
  <c r="N686" i="3"/>
  <c r="N517" i="3"/>
  <c r="V517" i="3" s="1"/>
  <c r="X517" i="3" s="1"/>
  <c r="N386" i="3"/>
  <c r="N184" i="3"/>
  <c r="V184" i="3" s="1"/>
  <c r="X184" i="3" s="1"/>
  <c r="DE184" i="3" s="1"/>
  <c r="N156" i="3"/>
  <c r="V156" i="3" s="1"/>
  <c r="X156" i="3" s="1"/>
  <c r="Q615" i="3"/>
  <c r="V615" i="3" s="1"/>
  <c r="X615" i="3" s="1"/>
  <c r="S317" i="3"/>
  <c r="O270" i="3"/>
  <c r="P233" i="3"/>
  <c r="O193" i="3"/>
  <c r="O109" i="3"/>
  <c r="V109" i="3" s="1"/>
  <c r="X109" i="3" s="1"/>
  <c r="Y214" i="3"/>
  <c r="Y80" i="3"/>
  <c r="AB663" i="3"/>
  <c r="AB556" i="3"/>
  <c r="AC503" i="3"/>
  <c r="AG503" i="3" s="1"/>
  <c r="Z500" i="3"/>
  <c r="AG500" i="3" s="1"/>
  <c r="AA479" i="3"/>
  <c r="AB288" i="3"/>
  <c r="AG288" i="3" s="1"/>
  <c r="Z214" i="3"/>
  <c r="AA194" i="3"/>
  <c r="AJ711" i="3"/>
  <c r="AK594" i="3"/>
  <c r="AJ530" i="3"/>
  <c r="AK288" i="3"/>
  <c r="AP288" i="3" s="1"/>
  <c r="AH213" i="3"/>
  <c r="AI80" i="3"/>
  <c r="AR696" i="3"/>
  <c r="AR529" i="3"/>
  <c r="AQ513" i="3"/>
  <c r="AY513" i="3" s="1"/>
  <c r="AT491" i="3"/>
  <c r="AY491" i="3" s="1"/>
  <c r="AQ488" i="3"/>
  <c r="AS469" i="3"/>
  <c r="AY469" i="3" s="1"/>
  <c r="AQ37" i="3"/>
  <c r="AY37" i="3" s="1"/>
  <c r="BK194" i="3"/>
  <c r="BU663" i="3"/>
  <c r="BT529" i="3"/>
  <c r="BR513" i="3"/>
  <c r="BR488" i="3"/>
  <c r="BT469" i="3"/>
  <c r="BZ469" i="3" s="1"/>
  <c r="BR249" i="3"/>
  <c r="AJ470" i="3"/>
  <c r="AP470" i="3" s="1"/>
  <c r="AH114" i="3"/>
  <c r="AP114" i="3" s="1"/>
  <c r="AH80" i="3"/>
  <c r="AR681" i="3"/>
  <c r="AS588" i="3"/>
  <c r="AT535" i="3"/>
  <c r="AT380" i="3"/>
  <c r="AY380" i="3" s="1"/>
  <c r="AS328" i="3"/>
  <c r="AY328" i="3" s="1"/>
  <c r="AQ284" i="3"/>
  <c r="AY284" i="3" s="1"/>
  <c r="AR212" i="3"/>
  <c r="AR32" i="3"/>
  <c r="BL535" i="3"/>
  <c r="BL447" i="3"/>
  <c r="BQ447" i="3" s="1"/>
  <c r="BI213" i="3"/>
  <c r="BQ213" i="3" s="1"/>
  <c r="BS529" i="3"/>
  <c r="BU380" i="3"/>
  <c r="BZ380" i="3" s="1"/>
  <c r="BT328" i="3"/>
  <c r="BZ328" i="3" s="1"/>
  <c r="BR284" i="3"/>
  <c r="BZ284" i="3" s="1"/>
  <c r="AA492" i="3"/>
  <c r="Y521" i="3"/>
  <c r="AG521" i="3" s="1"/>
  <c r="Y438" i="3"/>
  <c r="AA594" i="3"/>
  <c r="Z529" i="3"/>
  <c r="Z492" i="3"/>
  <c r="Z391" i="3"/>
  <c r="Z212" i="3"/>
  <c r="AG212" i="3" s="1"/>
  <c r="Z32" i="3"/>
  <c r="AG32" i="3" s="1"/>
  <c r="C202" i="1" s="1"/>
  <c r="C210" i="1" s="1"/>
  <c r="AA263" i="3" s="1"/>
  <c r="AI594" i="3"/>
  <c r="AL503" i="3"/>
  <c r="AJ492" i="3"/>
  <c r="AJ455" i="3"/>
  <c r="AL118" i="3"/>
  <c r="AP118" i="3" s="1"/>
  <c r="AH72" i="3"/>
  <c r="AR588" i="3"/>
  <c r="AS479" i="3"/>
  <c r="AQ474" i="3"/>
  <c r="AY474" i="3" s="1"/>
  <c r="AT447" i="3"/>
  <c r="AY447" i="3" s="1"/>
  <c r="AS442" i="3"/>
  <c r="AV405" i="3"/>
  <c r="AQ215" i="3"/>
  <c r="AY215" i="3" s="1"/>
  <c r="AQ212" i="3"/>
  <c r="AQ32" i="3"/>
  <c r="BI247" i="3"/>
  <c r="BQ247" i="3" s="1"/>
  <c r="BS696" i="3"/>
  <c r="BT479" i="3"/>
  <c r="BR474" i="3"/>
  <c r="BZ474" i="3" s="1"/>
  <c r="BT442" i="3"/>
  <c r="BW405" i="3"/>
  <c r="BS80" i="3"/>
  <c r="Y474" i="3"/>
  <c r="AG474" i="3" s="1"/>
  <c r="R578" i="3"/>
  <c r="Q511" i="3"/>
  <c r="R414" i="3"/>
  <c r="V414" i="3" s="1"/>
  <c r="X414" i="3" s="1"/>
  <c r="DE414" i="3" s="1"/>
  <c r="Z594" i="3"/>
  <c r="AI492" i="3"/>
  <c r="AJ313" i="3"/>
  <c r="AP313" i="3" s="1"/>
  <c r="AJ256" i="3"/>
  <c r="AI214" i="3"/>
  <c r="AH211" i="3"/>
  <c r="AH197" i="3"/>
  <c r="AP197" i="3" s="1"/>
  <c r="AT686" i="3"/>
  <c r="AQ257" i="3"/>
  <c r="AY257" i="3" s="1"/>
  <c r="E204" i="1" s="1"/>
  <c r="AQ116" i="3"/>
  <c r="AQ113" i="3"/>
  <c r="AY113" i="3" s="1"/>
  <c r="AR74" i="3"/>
  <c r="BM512" i="3"/>
  <c r="BS681" i="3"/>
  <c r="BT588" i="3"/>
  <c r="BR114" i="3"/>
  <c r="BR80" i="3"/>
  <c r="C213" i="1"/>
  <c r="N166" i="3"/>
  <c r="V166" i="3" s="1"/>
  <c r="X166" i="3" s="1"/>
  <c r="S388" i="3"/>
  <c r="Q375" i="3"/>
  <c r="O273" i="3"/>
  <c r="V273" i="3" s="1"/>
  <c r="X273" i="3" s="1"/>
  <c r="O240" i="3"/>
  <c r="O187" i="3"/>
  <c r="V187" i="3" s="1"/>
  <c r="X187" i="3" s="1"/>
  <c r="DE187" i="3" s="1"/>
  <c r="O146" i="3"/>
  <c r="E118" i="1"/>
  <c r="Y116" i="3"/>
  <c r="AG29" i="3"/>
  <c r="Y30" i="3" s="1"/>
  <c r="AG30" i="3" s="1"/>
  <c r="Z488" i="3"/>
  <c r="AB417" i="3"/>
  <c r="AD405" i="3"/>
  <c r="AK663" i="3"/>
  <c r="AI508" i="3"/>
  <c r="AI500" i="3"/>
  <c r="AP500" i="3" s="1"/>
  <c r="AH492" i="3"/>
  <c r="AH438" i="3"/>
  <c r="AJ391" i="3"/>
  <c r="AN314" i="3"/>
  <c r="AI256" i="3"/>
  <c r="AH214" i="3"/>
  <c r="AJ73" i="3"/>
  <c r="AP73" i="3" s="1"/>
  <c r="AU695" i="3"/>
  <c r="AQ610" i="3"/>
  <c r="AY610" i="3" s="1"/>
  <c r="AT594" i="3"/>
  <c r="AQ521" i="3"/>
  <c r="AY521" i="3" s="1"/>
  <c r="AU512" i="3"/>
  <c r="AS470" i="3"/>
  <c r="AY470" i="3" s="1"/>
  <c r="AT417" i="3"/>
  <c r="AQ249" i="3"/>
  <c r="AQ74" i="3"/>
  <c r="BJ214" i="3"/>
  <c r="BI211" i="3"/>
  <c r="BI197" i="3"/>
  <c r="BQ197" i="3" s="1"/>
  <c r="BS588" i="3"/>
  <c r="BT470" i="3"/>
  <c r="BZ470" i="3" s="1"/>
  <c r="BU417" i="3"/>
  <c r="BV118" i="3"/>
  <c r="BZ118" i="3" s="1"/>
  <c r="BR72" i="3"/>
  <c r="BZ72" i="3" s="1"/>
  <c r="N165" i="3"/>
  <c r="V165" i="3" s="1"/>
  <c r="X165" i="3" s="1"/>
  <c r="N164" i="3"/>
  <c r="Q721" i="3"/>
  <c r="P624" i="3"/>
  <c r="T498" i="3"/>
  <c r="R416" i="3"/>
  <c r="O196" i="3"/>
  <c r="V196" i="3" s="1"/>
  <c r="X196" i="3" s="1"/>
  <c r="DE196" i="3" s="1"/>
  <c r="P144" i="3"/>
  <c r="C112" i="1"/>
  <c r="Y197" i="3"/>
  <c r="AG197" i="3" s="1"/>
  <c r="Y115" i="3"/>
  <c r="AG115" i="3" s="1"/>
  <c r="Y123" i="3" s="1"/>
  <c r="AG123" i="3" s="1"/>
  <c r="Y74" i="3"/>
  <c r="AG74" i="3" s="1"/>
  <c r="AG15" i="3"/>
  <c r="AC588" i="3"/>
  <c r="Z508" i="3"/>
  <c r="AA328" i="3"/>
  <c r="AG328" i="3" s="1"/>
  <c r="AI391" i="3"/>
  <c r="AJ344" i="3"/>
  <c r="AH115" i="3"/>
  <c r="AP115" i="3" s="1"/>
  <c r="AH112" i="3"/>
  <c r="AP112" i="3" s="1"/>
  <c r="AS594" i="3"/>
  <c r="AS530" i="3"/>
  <c r="AS492" i="3"/>
  <c r="AS455" i="3"/>
  <c r="AS313" i="3"/>
  <c r="AY313" i="3" s="1"/>
  <c r="AS194" i="3"/>
  <c r="BL594" i="3"/>
  <c r="BI214" i="3"/>
  <c r="BU686" i="3"/>
  <c r="BR521" i="3"/>
  <c r="BT492" i="3"/>
  <c r="BT455" i="3"/>
  <c r="BT313" i="3"/>
  <c r="BZ313" i="3" s="1"/>
  <c r="BT256" i="3"/>
  <c r="N83" i="3"/>
  <c r="O644" i="3"/>
  <c r="S720" i="3"/>
  <c r="Q699" i="3"/>
  <c r="T545" i="3"/>
  <c r="U430" i="3"/>
  <c r="V430" i="3" s="1"/>
  <c r="P412" i="3"/>
  <c r="O315" i="3"/>
  <c r="V315" i="3" s="1"/>
  <c r="X315" i="3" s="1"/>
  <c r="P232" i="3"/>
  <c r="Q175" i="3"/>
  <c r="Q162" i="3"/>
  <c r="V162" i="3" s="1"/>
  <c r="X162" i="3" s="1"/>
  <c r="DE162" i="3" s="1"/>
  <c r="O144" i="3"/>
  <c r="Y529" i="3"/>
  <c r="Y384" i="3"/>
  <c r="AG384" i="3" s="1"/>
  <c r="Z686" i="3" s="1"/>
  <c r="Y114" i="3"/>
  <c r="AG114" i="3" s="1"/>
  <c r="Y73" i="3"/>
  <c r="AB686" i="3"/>
  <c r="AB588" i="3"/>
  <c r="AC513" i="3"/>
  <c r="AA476" i="3"/>
  <c r="AI696" i="3"/>
  <c r="AM556" i="3"/>
  <c r="AJ529" i="3"/>
  <c r="AH513" i="3"/>
  <c r="AP513" i="3" s="1"/>
  <c r="AH391" i="3"/>
  <c r="AJ355" i="3"/>
  <c r="AR594" i="3"/>
  <c r="AR492" i="3"/>
  <c r="AS391" i="3"/>
  <c r="AW314" i="3"/>
  <c r="AQ213" i="3"/>
  <c r="AY213" i="3" s="1"/>
  <c r="AR80" i="3"/>
  <c r="BK594" i="3"/>
  <c r="BV695" i="3"/>
  <c r="BR610" i="3"/>
  <c r="BZ610" i="3" s="1"/>
  <c r="BT530" i="3"/>
  <c r="BS492" i="3"/>
  <c r="BT391" i="3"/>
  <c r="BX314" i="3"/>
  <c r="BS256" i="3"/>
  <c r="BT73" i="3"/>
  <c r="BZ73" i="3" s="1"/>
  <c r="Y113" i="3"/>
  <c r="AG113" i="3" s="1"/>
  <c r="AA588" i="3"/>
  <c r="AI681" i="3"/>
  <c r="AI529" i="3"/>
  <c r="AJ476" i="3"/>
  <c r="AJ466" i="3"/>
  <c r="AJ386" i="3"/>
  <c r="AI212" i="3"/>
  <c r="AI32" i="3"/>
  <c r="AS711" i="3"/>
  <c r="AQ492" i="3"/>
  <c r="AQ438" i="3"/>
  <c r="AR391" i="3"/>
  <c r="AS344" i="3"/>
  <c r="AQ247" i="3"/>
  <c r="AY247" i="3" s="1"/>
  <c r="AQ114" i="3"/>
  <c r="AY114" i="3" s="1"/>
  <c r="AQ80" i="3"/>
  <c r="BJ594" i="3"/>
  <c r="BR492" i="3"/>
  <c r="BR438" i="3"/>
  <c r="BS391" i="3"/>
  <c r="BT344" i="3"/>
  <c r="BZ344" i="3" s="1"/>
  <c r="BR115" i="3"/>
  <c r="BZ115" i="3" s="1"/>
  <c r="BR112" i="3"/>
  <c r="BZ112" i="3" s="1"/>
  <c r="AA530" i="3"/>
  <c r="AK535" i="3"/>
  <c r="AI342" i="3"/>
  <c r="AH215" i="3"/>
  <c r="AP215" i="3" s="1"/>
  <c r="AH212" i="3"/>
  <c r="AH32" i="3"/>
  <c r="AU503" i="3"/>
  <c r="AY503" i="3" s="1"/>
  <c r="AQ391" i="3"/>
  <c r="AS355" i="3"/>
  <c r="AU118" i="3"/>
  <c r="AY118" i="3" s="1"/>
  <c r="AQ72" i="3"/>
  <c r="AY72" i="3" s="1"/>
  <c r="BJ212" i="3"/>
  <c r="BJ32" i="3"/>
  <c r="BT711" i="3"/>
  <c r="BV503" i="3"/>
  <c r="BR391" i="3"/>
  <c r="BR37" i="3"/>
  <c r="BZ37" i="3" s="1"/>
  <c r="AA313" i="3"/>
  <c r="AG313" i="3" s="1"/>
  <c r="Z80" i="3"/>
  <c r="AK686" i="3"/>
  <c r="AJ588" i="3"/>
  <c r="AK491" i="3"/>
  <c r="AP491" i="3" s="1"/>
  <c r="AH488" i="3"/>
  <c r="AJ469" i="3"/>
  <c r="AP469" i="3" s="1"/>
  <c r="AH116" i="3"/>
  <c r="AH113" i="3"/>
  <c r="AP113" i="3" s="1"/>
  <c r="AI74" i="3"/>
  <c r="AS386" i="3"/>
  <c r="AS256" i="3"/>
  <c r="AR214" i="3"/>
  <c r="AY214" i="3" s="1"/>
  <c r="AQ211" i="3"/>
  <c r="AQ197" i="3"/>
  <c r="AY197" i="3" s="1"/>
  <c r="BJ508" i="3"/>
  <c r="BJ500" i="3"/>
  <c r="BQ500" i="3" s="1"/>
  <c r="BK466" i="3"/>
  <c r="BJ342" i="3"/>
  <c r="BQ342" i="3" s="1"/>
  <c r="BI215" i="3"/>
  <c r="BQ215" i="3" s="1"/>
  <c r="BI212" i="3"/>
  <c r="BI32" i="3"/>
  <c r="BT386" i="3"/>
  <c r="Y112" i="3"/>
  <c r="AG112" i="3" s="1"/>
  <c r="U694" i="3"/>
  <c r="N689" i="3"/>
  <c r="R525" i="3"/>
  <c r="AG23" i="3"/>
  <c r="Y421" i="3" s="1"/>
  <c r="AG421" i="3" s="1"/>
  <c r="AD556" i="3"/>
  <c r="AA455" i="3"/>
  <c r="AC369" i="3"/>
  <c r="AG369" i="3" s="1"/>
  <c r="AA256" i="3"/>
  <c r="AL695" i="3"/>
  <c r="AH610" i="3"/>
  <c r="AP610" i="3" s="1"/>
  <c r="AI588" i="3"/>
  <c r="AL512" i="3"/>
  <c r="AT663" i="3"/>
  <c r="AR508" i="3"/>
  <c r="AR500" i="3"/>
  <c r="AY500" i="3" s="1"/>
  <c r="AS466" i="3"/>
  <c r="AR256" i="3"/>
  <c r="BI257" i="3"/>
  <c r="BQ257" i="3" s="1"/>
  <c r="BJ74" i="3"/>
  <c r="BQ74" i="3" s="1"/>
  <c r="Q717" i="3"/>
  <c r="P182" i="3"/>
  <c r="Y492" i="3"/>
  <c r="AA386" i="3"/>
  <c r="AH521" i="3"/>
  <c r="AP521" i="3" s="1"/>
  <c r="AJ479" i="3"/>
  <c r="AH474" i="3"/>
  <c r="AP474" i="3" s="1"/>
  <c r="AK447" i="3"/>
  <c r="AP447" i="3" s="1"/>
  <c r="AJ442" i="3"/>
  <c r="AM405" i="3"/>
  <c r="AS529" i="3"/>
  <c r="AQ115" i="3"/>
  <c r="AY115" i="3" s="1"/>
  <c r="BN556" i="3"/>
  <c r="BR116" i="3"/>
  <c r="BR113" i="3"/>
  <c r="AG49" i="3"/>
  <c r="Y652" i="3" s="1"/>
  <c r="AG22" i="3"/>
  <c r="CR628" i="3"/>
  <c r="CK620" i="3" s="1"/>
  <c r="CR620" i="3" s="1"/>
  <c r="CR591" i="3"/>
  <c r="CM129" i="3" s="1"/>
  <c r="CR129" i="3" s="1"/>
  <c r="CR554" i="3"/>
  <c r="CR610" i="3"/>
  <c r="CR612" i="3"/>
  <c r="CR607" i="3"/>
  <c r="CR555" i="3"/>
  <c r="AG3" i="3"/>
  <c r="CR562" i="3"/>
  <c r="AG90" i="3"/>
  <c r="Y91" i="3" s="1"/>
  <c r="AG91" i="3" s="1"/>
  <c r="AG16" i="3"/>
  <c r="Y663" i="3" s="1"/>
  <c r="AG663" i="3" s="1"/>
  <c r="AG28" i="3"/>
  <c r="AG27" i="3"/>
  <c r="AG14" i="3"/>
  <c r="AG50" i="3"/>
  <c r="AG65" i="3"/>
  <c r="AA567" i="3" s="1"/>
  <c r="AG17" i="3"/>
  <c r="Y146" i="3" s="1"/>
  <c r="CR664" i="3"/>
  <c r="CR629" i="3"/>
  <c r="CR626" i="3"/>
  <c r="CR603" i="3"/>
  <c r="CJ602" i="3" s="1"/>
  <c r="CR602" i="3" s="1"/>
  <c r="CR559" i="3"/>
  <c r="J211" i="1"/>
  <c r="CK493" i="3" s="1"/>
  <c r="J209" i="1"/>
  <c r="CK595" i="3"/>
  <c r="CL599" i="3"/>
  <c r="AG86" i="3"/>
  <c r="AG25" i="3"/>
  <c r="AG7" i="3"/>
  <c r="AG19" i="3"/>
  <c r="AG13" i="3"/>
  <c r="AG133" i="3"/>
  <c r="AG106" i="3"/>
  <c r="AG78" i="3"/>
  <c r="AG62" i="3"/>
  <c r="AG26" i="3"/>
  <c r="AG37" i="3"/>
  <c r="AG64" i="3"/>
  <c r="AG117" i="3"/>
  <c r="AG61" i="3"/>
  <c r="AC580" i="3" s="1"/>
  <c r="AG31" i="3"/>
  <c r="Y446" i="3" s="1"/>
  <c r="AG446" i="3" s="1"/>
  <c r="AG144" i="3"/>
  <c r="Y145" i="3" s="1"/>
  <c r="AG145" i="3" s="1"/>
  <c r="AG131" i="3"/>
  <c r="AG59" i="3"/>
  <c r="CR627" i="3"/>
  <c r="CR604" i="3"/>
  <c r="AG57" i="3"/>
  <c r="AA339" i="3" s="1"/>
  <c r="AG339" i="3" s="1"/>
  <c r="AG42" i="3"/>
  <c r="CR631" i="3"/>
  <c r="CR605" i="3"/>
  <c r="CR618" i="3"/>
  <c r="CR617" i="3"/>
  <c r="CR671" i="3"/>
  <c r="AY3" i="3"/>
  <c r="CM710" i="3"/>
  <c r="CM702" i="3"/>
  <c r="CL8" i="3"/>
  <c r="CJ145" i="3"/>
  <c r="CR145" i="3" s="1"/>
  <c r="CL427" i="3"/>
  <c r="CR427" i="3" s="1"/>
  <c r="CL267" i="3"/>
  <c r="CL645" i="3"/>
  <c r="CL665" i="3"/>
  <c r="CR665" i="3" s="1"/>
  <c r="CL689" i="3"/>
  <c r="CP710" i="3"/>
  <c r="CR638" i="3"/>
  <c r="CK586" i="3"/>
  <c r="CR586" i="3" s="1"/>
  <c r="CK722" i="3"/>
  <c r="CJ572" i="3"/>
  <c r="CR572" i="3" s="1"/>
  <c r="CN624" i="3"/>
  <c r="CJ308" i="3"/>
  <c r="CN529" i="3"/>
  <c r="CR529" i="3" s="1"/>
  <c r="CN708" i="3"/>
  <c r="CL415" i="3"/>
  <c r="CJ421" i="3"/>
  <c r="CR421" i="3" s="1"/>
  <c r="CK719" i="3"/>
  <c r="CK717" i="3"/>
  <c r="CK682" i="3"/>
  <c r="CR682" i="3" s="1"/>
  <c r="CR625" i="3"/>
  <c r="CK608" i="3"/>
  <c r="CN694" i="3"/>
  <c r="CM712" i="3"/>
  <c r="CL553" i="3"/>
  <c r="CR553" i="3" s="1"/>
  <c r="CJ355" i="3"/>
  <c r="CP417" i="3"/>
  <c r="CP705" i="3"/>
  <c r="CR705" i="3" s="1"/>
  <c r="CO516" i="3"/>
  <c r="CJ619" i="3"/>
  <c r="CK97" i="3"/>
  <c r="CR97" i="3" s="1"/>
  <c r="CK619" i="3"/>
  <c r="CL667" i="3"/>
  <c r="CR651" i="3"/>
  <c r="CR633" i="3"/>
  <c r="CK623" i="3" s="1"/>
  <c r="CR623" i="3" s="1"/>
  <c r="CR632" i="3"/>
  <c r="CR614" i="3"/>
  <c r="CR601" i="3"/>
  <c r="CL721" i="3"/>
  <c r="CJ168" i="3"/>
  <c r="CK458" i="3"/>
  <c r="CJ695" i="3"/>
  <c r="CO681" i="3"/>
  <c r="CR681" i="3" s="1"/>
  <c r="CN718" i="3"/>
  <c r="CJ608" i="3"/>
  <c r="CL666" i="3"/>
  <c r="CR666" i="3" s="1"/>
  <c r="CK637" i="3"/>
  <c r="CL401" i="3"/>
  <c r="CR401" i="3" s="1"/>
  <c r="CM110" i="3"/>
  <c r="CR3" i="3"/>
  <c r="CR678" i="3"/>
  <c r="CN690" i="3"/>
  <c r="CK662" i="3"/>
  <c r="CN594" i="3"/>
  <c r="CL567" i="3"/>
  <c r="CJ606" i="3"/>
  <c r="J202" i="1"/>
  <c r="J210" i="1" s="1"/>
  <c r="CL263" i="3" s="1"/>
  <c r="CM405" i="3"/>
  <c r="CL701" i="3"/>
  <c r="CK712" i="3"/>
  <c r="CO479" i="3"/>
  <c r="CR479" i="3" s="1"/>
  <c r="CM672" i="3"/>
  <c r="CR672" i="3" s="1"/>
  <c r="CJ696" i="3" s="1"/>
  <c r="CR696" i="3" s="1"/>
  <c r="CM374" i="3"/>
  <c r="CR374" i="3" s="1"/>
  <c r="CJ123" i="3"/>
  <c r="CJ30" i="3"/>
  <c r="CJ711" i="3"/>
  <c r="CR711" i="3" s="1"/>
  <c r="CN703" i="3"/>
  <c r="CR683" i="3"/>
  <c r="CP679" i="3"/>
  <c r="CR679" i="3" s="1"/>
  <c r="CM724" i="3"/>
  <c r="CK656" i="3"/>
  <c r="CR642" i="3"/>
  <c r="CJ708" i="3"/>
  <c r="CM689" i="3"/>
  <c r="CR630" i="3"/>
  <c r="CP707" i="3"/>
  <c r="CR654" i="3"/>
  <c r="CO717" i="3"/>
  <c r="CR687" i="3"/>
  <c r="CR657" i="3"/>
  <c r="CR723" i="3"/>
  <c r="CK704" i="3"/>
  <c r="CL707" i="3"/>
  <c r="CR692" i="3"/>
  <c r="CR658" i="3"/>
  <c r="CJ262" i="3"/>
  <c r="CR262" i="3" s="1"/>
  <c r="CJ265" i="3"/>
  <c r="CJ268" i="3"/>
  <c r="CJ340" i="3"/>
  <c r="CJ439" i="3"/>
  <c r="CJ261" i="3"/>
  <c r="CR261" i="3" s="1"/>
  <c r="CJ264" i="3"/>
  <c r="CR264" i="3" s="1"/>
  <c r="CJ267" i="3"/>
  <c r="CJ291" i="3"/>
  <c r="CJ260" i="3"/>
  <c r="CJ263" i="3"/>
  <c r="CJ685" i="3"/>
  <c r="CJ419" i="3"/>
  <c r="CJ169" i="3"/>
  <c r="CR169" i="3" s="1"/>
  <c r="CK168" i="3"/>
  <c r="CJ170" i="3"/>
  <c r="CL278" i="3"/>
  <c r="CR278" i="3" s="1"/>
  <c r="CN194" i="3"/>
  <c r="CR194" i="3" s="1"/>
  <c r="CJ256" i="3"/>
  <c r="CJ274" i="3"/>
  <c r="CR274" i="3" s="1"/>
  <c r="CJ277" i="3"/>
  <c r="CR277" i="3" s="1"/>
  <c r="CN314" i="3"/>
  <c r="CR314" i="3" s="1"/>
  <c r="CN497" i="3"/>
  <c r="CR497" i="3" s="1"/>
  <c r="CJ511" i="3"/>
  <c r="CN611" i="3"/>
  <c r="CK226" i="3"/>
  <c r="CR226" i="3" s="1"/>
  <c r="CL88" i="3"/>
  <c r="CR88" i="3" s="1"/>
  <c r="CM46" i="3"/>
  <c r="CJ402" i="3"/>
  <c r="CJ501" i="3"/>
  <c r="CK63" i="3"/>
  <c r="CR63" i="3" s="1"/>
  <c r="CK480" i="3"/>
  <c r="CL33" i="3"/>
  <c r="CR33" i="3" s="1"/>
  <c r="CL408" i="3"/>
  <c r="CM69" i="3"/>
  <c r="CR69" i="3" s="1"/>
  <c r="CN153" i="3"/>
  <c r="CR153" i="3" s="1"/>
  <c r="CJ509" i="3"/>
  <c r="CK77" i="3"/>
  <c r="CR77" i="3" s="1"/>
  <c r="CK104" i="3"/>
  <c r="CR104" i="3" s="1"/>
  <c r="CK107" i="3"/>
  <c r="CR107" i="3" s="1"/>
  <c r="CK224" i="3"/>
  <c r="CR224" i="3" s="1"/>
  <c r="CO411" i="3"/>
  <c r="CL35" i="3"/>
  <c r="CR35" i="3" s="1"/>
  <c r="CL41" i="3"/>
  <c r="CR41" i="3" s="1"/>
  <c r="CL248" i="3"/>
  <c r="CR248" i="3" s="1"/>
  <c r="CM53" i="3"/>
  <c r="CR53" i="3" s="1"/>
  <c r="CM158" i="3"/>
  <c r="CR158" i="3" s="1"/>
  <c r="CM161" i="3"/>
  <c r="CR161" i="3" s="1"/>
  <c r="CM179" i="3"/>
  <c r="CR179" i="3" s="1"/>
  <c r="CM185" i="3"/>
  <c r="CR185" i="3" s="1"/>
  <c r="CJ394" i="3"/>
  <c r="CR394" i="3" s="1"/>
  <c r="CJ520" i="3"/>
  <c r="CJ706" i="3"/>
  <c r="CR706" i="3" s="1"/>
  <c r="CK181" i="3"/>
  <c r="CR181" i="3" s="1"/>
  <c r="CK217" i="3"/>
  <c r="CR217" i="3" s="1"/>
  <c r="CK325" i="3"/>
  <c r="CR325" i="3" s="1"/>
  <c r="CJ18" i="3"/>
  <c r="CR18" i="3" s="1"/>
  <c r="CJ51" i="3"/>
  <c r="CR51" i="3" s="1"/>
  <c r="CK171" i="3"/>
  <c r="CR171" i="3" s="1"/>
  <c r="CL183" i="3"/>
  <c r="CR183" i="3" s="1"/>
  <c r="CJ305" i="3"/>
  <c r="CK305" i="3"/>
  <c r="CK332" i="3"/>
  <c r="CK356" i="3"/>
  <c r="CR356" i="3" s="1"/>
  <c r="CK383" i="3"/>
  <c r="CL44" i="3"/>
  <c r="CR44" i="3" s="1"/>
  <c r="CM83" i="3"/>
  <c r="CR83" i="3" s="1"/>
  <c r="CL702" i="3"/>
  <c r="CK699" i="3"/>
  <c r="CP677" i="3"/>
  <c r="CR677" i="3" s="1"/>
  <c r="CK673" i="3"/>
  <c r="CM662" i="3"/>
  <c r="CM648" i="3"/>
  <c r="CR648" i="3" s="1"/>
  <c r="CK639" i="3"/>
  <c r="CR639" i="3" s="1"/>
  <c r="CK596" i="3"/>
  <c r="CJ569" i="3"/>
  <c r="CR569" i="3" s="1"/>
  <c r="CM516" i="3"/>
  <c r="CM487" i="3"/>
  <c r="CR487" i="3" s="1"/>
  <c r="CL468" i="3"/>
  <c r="CR468" i="3" s="1"/>
  <c r="CK415" i="3"/>
  <c r="CK512" i="3"/>
  <c r="CR512" i="3" s="1"/>
  <c r="CK405" i="3"/>
  <c r="CK434" i="3"/>
  <c r="CR434" i="3" s="1"/>
  <c r="CJ385" i="3"/>
  <c r="CR385" i="3" s="1"/>
  <c r="CK530" i="3"/>
  <c r="CR530" i="3" s="1"/>
  <c r="CJ712" i="3"/>
  <c r="CK222" i="3"/>
  <c r="CK258" i="3"/>
  <c r="CM714" i="3"/>
  <c r="CL616" i="3"/>
  <c r="CR616" i="3" s="1"/>
  <c r="CK585" i="3"/>
  <c r="CR585" i="3" s="1"/>
  <c r="CK582" i="3"/>
  <c r="CN570" i="3"/>
  <c r="CM550" i="3"/>
  <c r="CR550" i="3" s="1"/>
  <c r="CM547" i="3"/>
  <c r="CR547" i="3" s="1"/>
  <c r="CL516" i="3"/>
  <c r="CM416" i="3"/>
  <c r="CK355" i="3"/>
  <c r="CJ652" i="3"/>
  <c r="CJ667" i="3"/>
  <c r="CJ490" i="3"/>
  <c r="CK151" i="3"/>
  <c r="CR151" i="3" s="1"/>
  <c r="CK382" i="3"/>
  <c r="CL46" i="3"/>
  <c r="CJ543" i="3"/>
  <c r="CR543" i="3" s="1"/>
  <c r="CK75" i="3"/>
  <c r="CR75" i="3" s="1"/>
  <c r="CL141" i="3"/>
  <c r="CR141" i="3" s="1"/>
  <c r="CJ440" i="3"/>
  <c r="CR440" i="3" s="1"/>
  <c r="CJ446" i="3"/>
  <c r="CR446" i="3" s="1"/>
  <c r="CK182" i="3"/>
  <c r="CR182" i="3" s="1"/>
  <c r="CL722" i="3"/>
  <c r="CL668" i="3"/>
  <c r="CJ659" i="3"/>
  <c r="CO646" i="3"/>
  <c r="CR646" i="3" s="1"/>
  <c r="CL634" i="3"/>
  <c r="CR634" i="3" s="1"/>
  <c r="CM514" i="3"/>
  <c r="CL498" i="3"/>
  <c r="CR498" i="3" s="1"/>
  <c r="CL458" i="3"/>
  <c r="CM388" i="3"/>
  <c r="CR388" i="3" s="1"/>
  <c r="CK483" i="3"/>
  <c r="CJ332" i="3"/>
  <c r="CJ67" i="3"/>
  <c r="CN188" i="3"/>
  <c r="CJ637" i="3"/>
  <c r="CK235" i="3"/>
  <c r="CR235" i="3" s="1"/>
  <c r="CJ6" i="3"/>
  <c r="CJ66" i="3"/>
  <c r="CR66" i="3" s="1"/>
  <c r="CK351" i="3"/>
  <c r="CR351" i="3" s="1"/>
  <c r="CO12" i="3"/>
  <c r="CK68" i="3"/>
  <c r="CK200" i="3"/>
  <c r="CL146" i="3"/>
  <c r="CM230" i="3"/>
  <c r="CR230" i="3" s="1"/>
  <c r="CK694" i="3"/>
  <c r="CK688" i="3"/>
  <c r="CM680" i="3"/>
  <c r="CJ645" i="3"/>
  <c r="CK622" i="3"/>
  <c r="CR622" i="3" s="1"/>
  <c r="CK567" i="3"/>
  <c r="CK564" i="3"/>
  <c r="CR564" i="3" s="1"/>
  <c r="CK490" i="3"/>
  <c r="CJ121" i="3"/>
  <c r="CR121" i="3" s="1"/>
  <c r="CK433" i="3"/>
  <c r="CR433" i="3" s="1"/>
  <c r="CK448" i="3"/>
  <c r="CR448" i="3" s="1"/>
  <c r="CK441" i="3"/>
  <c r="CR441" i="3" s="1"/>
  <c r="CJ541" i="3"/>
  <c r="CJ556" i="3"/>
  <c r="CR556" i="3" s="1"/>
  <c r="CJ480" i="3"/>
  <c r="CK411" i="3"/>
  <c r="CK509" i="3"/>
  <c r="CN110" i="3"/>
  <c r="CM205" i="3"/>
  <c r="CR205" i="3" s="1"/>
  <c r="CL405" i="3"/>
  <c r="CK392" i="3"/>
  <c r="CR392" i="3" s="1"/>
  <c r="CJ4" i="3"/>
  <c r="CR4" i="3" s="1"/>
  <c r="CJ571" i="3"/>
  <c r="CR571" i="3" s="1"/>
  <c r="CJ574" i="3"/>
  <c r="CJ577" i="3"/>
  <c r="CR577" i="3" s="1"/>
  <c r="CJ580" i="3"/>
  <c r="CJ661" i="3"/>
  <c r="CK55" i="3"/>
  <c r="CR55" i="3" s="1"/>
  <c r="CK127" i="3"/>
  <c r="CK232" i="3"/>
  <c r="CK436" i="3"/>
  <c r="CR436" i="3" s="1"/>
  <c r="CJ135" i="3"/>
  <c r="CR135" i="3" s="1"/>
  <c r="CJ225" i="3"/>
  <c r="CR225" i="3" s="1"/>
  <c r="CJ408" i="3"/>
  <c r="CJ456" i="3"/>
  <c r="CR456" i="3" s="1"/>
  <c r="CJ546" i="3"/>
  <c r="CR546" i="3" s="1"/>
  <c r="CJ570" i="3"/>
  <c r="CJ573" i="3"/>
  <c r="CR573" i="3" s="1"/>
  <c r="CJ576" i="3"/>
  <c r="CR576" i="3" s="1"/>
  <c r="CJ579" i="3"/>
  <c r="CR579" i="3" s="1"/>
  <c r="CK12" i="3"/>
  <c r="CK48" i="3"/>
  <c r="CR48" i="3" s="1"/>
  <c r="CK336" i="3"/>
  <c r="CK348" i="3"/>
  <c r="CR348" i="3" s="1"/>
  <c r="CK417" i="3"/>
  <c r="CJ422" i="3"/>
  <c r="CR422" i="3" s="1"/>
  <c r="CK101" i="3"/>
  <c r="CK122" i="3"/>
  <c r="CR122" i="3" s="1"/>
  <c r="CK134" i="3"/>
  <c r="CR134" i="3" s="1"/>
  <c r="CK164" i="3"/>
  <c r="CR164" i="3" s="1"/>
  <c r="CK188" i="3"/>
  <c r="CK239" i="3"/>
  <c r="CL703" i="3"/>
  <c r="CK697" i="3"/>
  <c r="CN669" i="3"/>
  <c r="CJ668" i="3"/>
  <c r="CL660" i="3"/>
  <c r="CL589" i="3"/>
  <c r="CR589" i="3" s="1"/>
  <c r="CM383" i="3"/>
  <c r="CJ640" i="3"/>
  <c r="CR640" i="3" s="1"/>
  <c r="CM154" i="3"/>
  <c r="CR154" i="3" s="1"/>
  <c r="CK486" i="3"/>
  <c r="CR486" i="3" s="1"/>
  <c r="CN275" i="3"/>
  <c r="CR275" i="3" s="1"/>
  <c r="CK100" i="3"/>
  <c r="CK186" i="3"/>
  <c r="CR186" i="3" s="1"/>
  <c r="CK377" i="3"/>
  <c r="CR377" i="3" s="1"/>
  <c r="CK700" i="3"/>
  <c r="CM669" i="3"/>
  <c r="CK660" i="3"/>
  <c r="CK597" i="3"/>
  <c r="CJ575" i="3"/>
  <c r="CR575" i="3" s="1"/>
  <c r="CL472" i="3"/>
  <c r="CN716" i="3"/>
  <c r="CK103" i="3"/>
  <c r="CR103" i="3" s="1"/>
  <c r="CK686" i="3"/>
  <c r="CR686" i="3" s="1"/>
  <c r="CJ680" i="3"/>
  <c r="CO661" i="3"/>
  <c r="CJ660" i="3"/>
  <c r="CL635" i="3"/>
  <c r="CR635" i="3" s="1"/>
  <c r="CM520" i="3"/>
  <c r="CL462" i="3"/>
  <c r="CR462" i="3" s="1"/>
  <c r="CL407" i="3"/>
  <c r="CR407" i="3" s="1"/>
  <c r="CJ495" i="3"/>
  <c r="CR495" i="3" s="1"/>
  <c r="CN580" i="3"/>
  <c r="CK21" i="3"/>
  <c r="CR21" i="3" s="1"/>
  <c r="CK309" i="3"/>
  <c r="CK269" i="3"/>
  <c r="CK358" i="3"/>
  <c r="CR358" i="3" s="1"/>
  <c r="CJ443" i="3"/>
  <c r="CK56" i="3"/>
  <c r="CK695" i="3"/>
  <c r="CJ663" i="3"/>
  <c r="CR663" i="3" s="1"/>
  <c r="CN661" i="3"/>
  <c r="CM587" i="3"/>
  <c r="CR587" i="3" s="1"/>
  <c r="CJ578" i="3"/>
  <c r="CR578" i="3" s="1"/>
  <c r="CJ545" i="3"/>
  <c r="CR545" i="3" s="1"/>
  <c r="CL475" i="3"/>
  <c r="CL370" i="3"/>
  <c r="CR370" i="3" s="1"/>
  <c r="CN415" i="3"/>
  <c r="CN511" i="3"/>
  <c r="CN514" i="3"/>
  <c r="CK516" i="3"/>
  <c r="CP382" i="3"/>
  <c r="CK463" i="3"/>
  <c r="CN445" i="3"/>
  <c r="CR445" i="3" s="1"/>
  <c r="CM87" i="3"/>
  <c r="CR87" i="3" s="1"/>
  <c r="CJ416" i="3"/>
  <c r="CL308" i="3"/>
  <c r="CJ60" i="3"/>
  <c r="CJ317" i="3"/>
  <c r="CR317" i="3" s="1"/>
  <c r="CL684" i="3"/>
  <c r="CK675" i="3"/>
  <c r="CK652" i="3"/>
  <c r="CJ548" i="3"/>
  <c r="CR548" i="3" s="1"/>
  <c r="CP541" i="3"/>
  <c r="CL478" i="3"/>
  <c r="CJ478" i="3"/>
  <c r="CK454" i="3"/>
  <c r="CR454" i="3" s="1"/>
  <c r="CK494" i="3"/>
  <c r="CJ336" i="3"/>
  <c r="CJ335" i="3"/>
  <c r="CN233" i="3"/>
  <c r="CR233" i="3" s="1"/>
  <c r="CK40" i="3"/>
  <c r="CR40" i="3" s="1"/>
  <c r="CK472" i="3"/>
  <c r="CM127" i="3"/>
  <c r="CK54" i="3"/>
  <c r="CR54" i="3" s="1"/>
  <c r="CK60" i="3"/>
  <c r="CL45" i="3"/>
  <c r="CR45" i="3" s="1"/>
  <c r="CL240" i="3"/>
  <c r="CR240" i="3" s="1"/>
  <c r="CL339" i="3"/>
  <c r="CR339" i="3" s="1"/>
  <c r="CK701" i="3"/>
  <c r="CM667" i="3"/>
  <c r="CK584" i="3"/>
  <c r="CR584" i="3" s="1"/>
  <c r="CL449" i="3"/>
  <c r="CM444" i="3"/>
  <c r="CR444" i="3" s="1"/>
  <c r="CM420" i="3"/>
  <c r="CR420" i="3" s="1"/>
  <c r="CJ424" i="3"/>
  <c r="CJ39" i="3"/>
  <c r="CR39" i="3" s="1"/>
  <c r="CJ38" i="3"/>
  <c r="CR38" i="3" s="1"/>
  <c r="CJ395" i="3"/>
  <c r="CR395" i="3" s="1"/>
  <c r="CM653" i="3"/>
  <c r="CK535" i="3"/>
  <c r="CR535" i="3" s="1"/>
  <c r="CM524" i="3"/>
  <c r="CR524" i="3" s="1"/>
  <c r="CM476" i="3"/>
  <c r="CR476" i="3" s="1"/>
  <c r="CL473" i="3"/>
  <c r="CM403" i="3"/>
  <c r="CR403" i="3" s="1"/>
  <c r="CJ598" i="3"/>
  <c r="CJ718" i="3"/>
  <c r="CN170" i="3"/>
  <c r="CN206" i="3"/>
  <c r="CR206" i="3" s="1"/>
  <c r="CJ307" i="3"/>
  <c r="CK349" i="3"/>
  <c r="CR349" i="3" s="1"/>
  <c r="CK364" i="3"/>
  <c r="CR364" i="3" s="1"/>
  <c r="CO449" i="3"/>
  <c r="CK475" i="3"/>
  <c r="CN175" i="3"/>
  <c r="CR175" i="3" s="1"/>
  <c r="CN232" i="3"/>
  <c r="CK99" i="3"/>
  <c r="CR99" i="3" s="1"/>
  <c r="CK219" i="3"/>
  <c r="CR219" i="3" s="1"/>
  <c r="CK363" i="3"/>
  <c r="CR363" i="3" s="1"/>
  <c r="CK381" i="3"/>
  <c r="CR381" i="3" s="1"/>
  <c r="CK399" i="3"/>
  <c r="CR399" i="3" s="1"/>
  <c r="CO412" i="3"/>
  <c r="CR412" i="3" s="1"/>
  <c r="CK507" i="3"/>
  <c r="CR507" i="3" s="1"/>
  <c r="CL330" i="3"/>
  <c r="CL378" i="3"/>
  <c r="CR378" i="3" s="1"/>
  <c r="CJ251" i="3"/>
  <c r="CN438" i="3"/>
  <c r="CR438" i="3" s="1"/>
  <c r="CK281" i="3"/>
  <c r="CR281" i="3" s="1"/>
  <c r="CK341" i="3"/>
  <c r="CR341" i="3" s="1"/>
  <c r="CK362" i="3"/>
  <c r="CR362" i="3" s="1"/>
  <c r="CK386" i="3"/>
  <c r="CR386" i="3" s="1"/>
  <c r="CK473" i="3"/>
  <c r="CO492" i="3"/>
  <c r="CR492" i="3" s="1"/>
  <c r="CM173" i="3"/>
  <c r="CR173" i="3" s="1"/>
  <c r="CM239" i="3"/>
  <c r="CJ91" i="3"/>
  <c r="CR91" i="3" s="1"/>
  <c r="CJ466" i="3"/>
  <c r="CR466" i="3" s="1"/>
  <c r="CJ655" i="3"/>
  <c r="CR655" i="3" s="1"/>
  <c r="CK195" i="3"/>
  <c r="CR195" i="3" s="1"/>
  <c r="CM93" i="3"/>
  <c r="CR93" i="3" s="1"/>
  <c r="CK116" i="3"/>
  <c r="CR116" i="3" s="1"/>
  <c r="CM92" i="3"/>
  <c r="CR92" i="3" s="1"/>
  <c r="CJ271" i="3"/>
  <c r="CR271" i="3" s="1"/>
  <c r="CJ270" i="3"/>
  <c r="CJ360" i="3"/>
  <c r="CR360" i="3" s="1"/>
  <c r="CJ68" i="3"/>
  <c r="CJ146" i="3"/>
  <c r="CJ269" i="3"/>
  <c r="CJ272" i="3"/>
  <c r="CR272" i="3" s="1"/>
  <c r="CJ359" i="3"/>
  <c r="CR359" i="3" s="1"/>
  <c r="CM200" i="3"/>
  <c r="CL724" i="3"/>
  <c r="CK713" i="3"/>
  <c r="CO691" i="3"/>
  <c r="CR691" i="3" s="1"/>
  <c r="CK690" i="3"/>
  <c r="CK667" i="3"/>
  <c r="CL653" i="3"/>
  <c r="CK650" i="3"/>
  <c r="CR650" i="3" s="1"/>
  <c r="CJ647" i="3"/>
  <c r="CR647" i="3" s="1"/>
  <c r="CK636" i="3"/>
  <c r="CK621" i="3"/>
  <c r="CR621" i="3" s="1"/>
  <c r="CM582" i="3"/>
  <c r="CM484" i="3"/>
  <c r="CR484" i="3" s="1"/>
  <c r="CI96" i="3"/>
  <c r="CI342" i="3"/>
  <c r="CI331" i="3"/>
  <c r="CI306" i="3"/>
  <c r="CI289" i="3"/>
  <c r="CI286" i="3"/>
  <c r="CI283" i="3"/>
  <c r="CI280" i="3"/>
  <c r="AG108" i="3"/>
  <c r="CI259" i="3"/>
  <c r="CI236" i="3"/>
  <c r="CI227" i="3"/>
  <c r="CI131" i="3"/>
  <c r="CI128" i="3"/>
  <c r="CI125" i="3"/>
  <c r="CI73" i="3"/>
  <c r="CI70" i="3"/>
  <c r="CI59" i="3"/>
  <c r="AG149" i="3"/>
  <c r="CI303" i="3"/>
  <c r="CI300" i="3"/>
  <c r="CI245" i="3"/>
  <c r="CI242" i="3"/>
  <c r="CI143" i="3"/>
  <c r="CI140" i="3"/>
  <c r="CI137" i="3"/>
  <c r="CI111" i="3"/>
  <c r="CI10" i="3"/>
  <c r="AG160" i="3"/>
  <c r="CI22" i="3"/>
  <c r="CI34" i="3"/>
  <c r="AG253" i="3"/>
  <c r="CI400" i="3"/>
  <c r="CI435" i="3"/>
  <c r="CI432" i="3"/>
  <c r="CI429" i="3"/>
  <c r="CI426" i="3"/>
  <c r="CI243" i="3"/>
  <c r="AG142" i="3"/>
  <c r="AG102" i="3"/>
  <c r="AA703" i="3" s="1"/>
  <c r="CI255" i="3"/>
  <c r="AG167" i="3"/>
  <c r="Y169" i="3" s="1"/>
  <c r="AG169" i="3" s="1"/>
  <c r="CI159" i="3"/>
  <c r="CI147" i="3"/>
  <c r="AG71" i="3"/>
  <c r="CI485" i="3"/>
  <c r="CI58" i="3"/>
  <c r="AG126" i="3"/>
  <c r="CI491" i="3"/>
  <c r="CI250" i="3"/>
  <c r="CI247" i="3"/>
  <c r="CI244" i="3"/>
  <c r="CI241" i="3"/>
  <c r="CI238" i="3"/>
  <c r="CI15" i="3"/>
  <c r="AG82" i="3"/>
  <c r="CI638" i="3"/>
  <c r="CI603" i="3"/>
  <c r="CI591" i="3"/>
  <c r="CI588" i="3"/>
  <c r="CI561" i="3"/>
  <c r="CI288" i="3"/>
  <c r="CI285" i="3"/>
  <c r="CI282" i="3"/>
  <c r="CI279" i="3"/>
  <c r="CI27" i="3"/>
  <c r="CI723" i="3"/>
  <c r="CI658" i="3"/>
  <c r="CI347" i="3"/>
  <c r="CI344" i="3"/>
  <c r="CI333" i="3"/>
  <c r="CI210" i="3"/>
  <c r="CI207" i="3"/>
  <c r="CI204" i="3"/>
  <c r="CI201" i="3"/>
  <c r="CI198" i="3"/>
  <c r="CI192" i="3"/>
  <c r="CI189" i="3"/>
  <c r="CI180" i="3"/>
  <c r="CI177" i="3"/>
  <c r="CI174" i="3"/>
  <c r="CI166" i="3"/>
  <c r="CI163" i="3"/>
  <c r="CI160" i="3"/>
  <c r="CI157" i="3"/>
  <c r="CI148" i="3"/>
  <c r="CI90" i="3"/>
  <c r="CI36" i="3"/>
  <c r="CI678" i="3"/>
  <c r="CI629" i="3"/>
  <c r="CI626" i="3"/>
  <c r="CI617" i="3"/>
  <c r="CI614" i="3"/>
  <c r="CI555" i="3"/>
  <c r="CI552" i="3"/>
  <c r="CI549" i="3"/>
  <c r="CI482" i="3"/>
  <c r="CI470" i="3"/>
  <c r="CI423" i="3"/>
  <c r="CI311" i="3"/>
  <c r="CI216" i="3"/>
  <c r="CI213" i="3"/>
  <c r="CI664" i="3"/>
  <c r="CI609" i="3"/>
  <c r="CI517" i="3"/>
  <c r="CI500" i="3"/>
  <c r="CI409" i="3"/>
  <c r="CI406" i="3"/>
  <c r="CI389" i="3"/>
  <c r="CI380" i="3"/>
  <c r="CI371" i="3"/>
  <c r="CI368" i="3"/>
  <c r="CI365" i="3"/>
  <c r="CI354" i="3"/>
  <c r="CI345" i="3"/>
  <c r="CI334" i="3"/>
  <c r="CI120" i="3"/>
  <c r="CI117" i="3"/>
  <c r="CI114" i="3"/>
  <c r="CI108" i="3"/>
  <c r="CI105" i="3"/>
  <c r="CI102" i="3"/>
  <c r="CI82" i="3"/>
  <c r="CI79" i="3"/>
  <c r="CI65" i="3"/>
  <c r="CI62" i="3"/>
  <c r="CI42" i="3"/>
  <c r="CI16" i="3"/>
  <c r="CI13" i="3"/>
  <c r="CI7" i="3"/>
  <c r="CI612" i="3"/>
  <c r="CI538" i="3"/>
  <c r="CI532" i="3"/>
  <c r="CI526" i="3"/>
  <c r="CI523" i="3"/>
  <c r="CI503" i="3"/>
  <c r="CI459" i="3"/>
  <c r="CI453" i="3"/>
  <c r="CI450" i="3"/>
  <c r="CI447" i="3"/>
  <c r="CI418" i="3"/>
  <c r="CI357" i="3"/>
  <c r="CI323" i="3"/>
  <c r="CI295" i="3"/>
  <c r="CI292" i="3"/>
  <c r="CI254" i="3"/>
  <c r="CI28" i="3"/>
  <c r="CI25" i="3"/>
  <c r="CI19" i="3"/>
  <c r="CI633" i="3"/>
  <c r="CI630" i="3"/>
  <c r="CI627" i="3"/>
  <c r="CI618" i="3"/>
  <c r="CI615" i="3"/>
  <c r="CI544" i="3"/>
  <c r="CI477" i="3"/>
  <c r="CI474" i="3"/>
  <c r="CI471" i="3"/>
  <c r="CI337" i="3"/>
  <c r="CI315" i="3"/>
  <c r="CI312" i="3"/>
  <c r="CI257" i="3"/>
  <c r="I204" i="1" s="1"/>
  <c r="CI214" i="3"/>
  <c r="CI208" i="3"/>
  <c r="CI202" i="3"/>
  <c r="CI199" i="3"/>
  <c r="CI196" i="3"/>
  <c r="CI193" i="3"/>
  <c r="CI190" i="3"/>
  <c r="CI187" i="3"/>
  <c r="CI184" i="3"/>
  <c r="CI178" i="3"/>
  <c r="CI167" i="3"/>
  <c r="CI155" i="3"/>
  <c r="CI152" i="3"/>
  <c r="CI149" i="3"/>
  <c r="CI37" i="3"/>
  <c r="CI31" i="3"/>
  <c r="CI642" i="3"/>
  <c r="CI604" i="3"/>
  <c r="CI601" i="3"/>
  <c r="CI583" i="3"/>
  <c r="CI568" i="3"/>
  <c r="CI565" i="3"/>
  <c r="CI562" i="3"/>
  <c r="CI559" i="3"/>
  <c r="CI489" i="3"/>
  <c r="CI430" i="3"/>
  <c r="CI398" i="3"/>
  <c r="CI318" i="3"/>
  <c r="CI304" i="3"/>
  <c r="CI301" i="3"/>
  <c r="CI234" i="3"/>
  <c r="CI228" i="3"/>
  <c r="CI132" i="3"/>
  <c r="CI126" i="3"/>
  <c r="CI94" i="3"/>
  <c r="CI74" i="3"/>
  <c r="CI71" i="3"/>
  <c r="CI57" i="3"/>
  <c r="CI610" i="3"/>
  <c r="CI607" i="3"/>
  <c r="CI518" i="3"/>
  <c r="CI413" i="3"/>
  <c r="CI410" i="3"/>
  <c r="CI404" i="3"/>
  <c r="CI390" i="3"/>
  <c r="CI387" i="3"/>
  <c r="CI384" i="3"/>
  <c r="CI375" i="3"/>
  <c r="CI372" i="3"/>
  <c r="CI369" i="3"/>
  <c r="CI366" i="3"/>
  <c r="CI352" i="3"/>
  <c r="CI346" i="3"/>
  <c r="CI290" i="3"/>
  <c r="CI287" i="3"/>
  <c r="CI284" i="3"/>
  <c r="CI246" i="3"/>
  <c r="CI144" i="3"/>
  <c r="CI118" i="3"/>
  <c r="CI115" i="3"/>
  <c r="CI112" i="3"/>
  <c r="CI109" i="3"/>
  <c r="CI106" i="3"/>
  <c r="CI80" i="3"/>
  <c r="CI49" i="3"/>
  <c r="CI43" i="3"/>
  <c r="CI17" i="3"/>
  <c r="CI14" i="3"/>
  <c r="CI542" i="3"/>
  <c r="CI539" i="3"/>
  <c r="CI533" i="3"/>
  <c r="CI527" i="3"/>
  <c r="CI521" i="3"/>
  <c r="CI504" i="3"/>
  <c r="CI460" i="3"/>
  <c r="CI457" i="3"/>
  <c r="CI451" i="3"/>
  <c r="CI324" i="3"/>
  <c r="CI321" i="3"/>
  <c r="CI296" i="3"/>
  <c r="CI293" i="3"/>
  <c r="CI252" i="3"/>
  <c r="CI29" i="3"/>
  <c r="CI26" i="3"/>
  <c r="CI23" i="3"/>
  <c r="CI20" i="3"/>
  <c r="CI683" i="3"/>
  <c r="CI651" i="3"/>
  <c r="CI631" i="3"/>
  <c r="CI628" i="3"/>
  <c r="CI625" i="3"/>
  <c r="CI554" i="3"/>
  <c r="CI551" i="3"/>
  <c r="CI481" i="3"/>
  <c r="CI469" i="3"/>
  <c r="CI338" i="3"/>
  <c r="CI316" i="3"/>
  <c r="CI313" i="3"/>
  <c r="CI310" i="3"/>
  <c r="CI273" i="3"/>
  <c r="CI218" i="3"/>
  <c r="CI215" i="3"/>
  <c r="CI212" i="3"/>
  <c r="CI209" i="3"/>
  <c r="CI203" i="3"/>
  <c r="CI197" i="3"/>
  <c r="CI191" i="3"/>
  <c r="CI165" i="3"/>
  <c r="CI162" i="3"/>
  <c r="CI156" i="3"/>
  <c r="CI150" i="3"/>
  <c r="CI89" i="3"/>
  <c r="CI86" i="3"/>
  <c r="CI32" i="3"/>
  <c r="I202" i="1" s="1"/>
  <c r="I210" i="1" s="1"/>
  <c r="CC263" i="3" s="1"/>
  <c r="AG218" i="3"/>
  <c r="AA478" i="3" s="1"/>
  <c r="AG140" i="3"/>
  <c r="CI657" i="3"/>
  <c r="CI654" i="3"/>
  <c r="CI605" i="3"/>
  <c r="CI590" i="3"/>
  <c r="CI566" i="3"/>
  <c r="CI563" i="3"/>
  <c r="CI560" i="3"/>
  <c r="CI510" i="3"/>
  <c r="CI437" i="3"/>
  <c r="CI431" i="3"/>
  <c r="CI428" i="3"/>
  <c r="CI425" i="3"/>
  <c r="CI302" i="3"/>
  <c r="CI276" i="3"/>
  <c r="CI229" i="3"/>
  <c r="CI133" i="3"/>
  <c r="CI130" i="3"/>
  <c r="CI95" i="3"/>
  <c r="CI72" i="3"/>
  <c r="CI519" i="3"/>
  <c r="CI513" i="3"/>
  <c r="CI499" i="3"/>
  <c r="CI496" i="3"/>
  <c r="CI414" i="3"/>
  <c r="CI391" i="3"/>
  <c r="CI379" i="3"/>
  <c r="CI376" i="3"/>
  <c r="CI373" i="3"/>
  <c r="CI367" i="3"/>
  <c r="CI353" i="3"/>
  <c r="CI350" i="3"/>
  <c r="CI142" i="3"/>
  <c r="CI139" i="3"/>
  <c r="CI119" i="3"/>
  <c r="CI113" i="3"/>
  <c r="CI81" i="3"/>
  <c r="CI78" i="3"/>
  <c r="CI64" i="3"/>
  <c r="CI61" i="3"/>
  <c r="CI50" i="3"/>
  <c r="CI47" i="3"/>
  <c r="CI540" i="3"/>
  <c r="CI537" i="3"/>
  <c r="CI534" i="3"/>
  <c r="CI531" i="3"/>
  <c r="CI528" i="3"/>
  <c r="CI525" i="3"/>
  <c r="CI522" i="3"/>
  <c r="CI505" i="3"/>
  <c r="CI502" i="3"/>
  <c r="CI461" i="3"/>
  <c r="CI328" i="3"/>
  <c r="CI297" i="3"/>
  <c r="CI294" i="3"/>
  <c r="CI266" i="3"/>
  <c r="CI253" i="3"/>
  <c r="CI24" i="3"/>
  <c r="CI3" i="3"/>
  <c r="AG109" i="3"/>
  <c r="AG96" i="3"/>
  <c r="AG81" i="3"/>
  <c r="AG130" i="3"/>
  <c r="BZ27" i="3"/>
  <c r="BZ24" i="3"/>
  <c r="BZ3" i="3"/>
  <c r="BZ303" i="3"/>
  <c r="BZ242" i="3"/>
  <c r="BZ111" i="3"/>
  <c r="BZ62" i="3"/>
  <c r="BZ42" i="3"/>
  <c r="BZ16" i="3"/>
  <c r="BZ13" i="3"/>
  <c r="BZ10" i="3"/>
  <c r="BZ7" i="3"/>
  <c r="BZ254" i="3"/>
  <c r="AG95" i="3"/>
  <c r="AG34" i="3"/>
  <c r="AG94" i="3"/>
  <c r="AG79" i="3"/>
  <c r="AG47" i="3"/>
  <c r="AG20" i="3"/>
  <c r="BZ74" i="3"/>
  <c r="AG331" i="3"/>
  <c r="AG255" i="3"/>
  <c r="BZ315" i="3"/>
  <c r="BZ243" i="3"/>
  <c r="BZ14" i="3"/>
  <c r="BZ290" i="3"/>
  <c r="BZ255" i="3"/>
  <c r="BZ26" i="3"/>
  <c r="BZ218" i="3"/>
  <c r="BZ159" i="3"/>
  <c r="BZ147" i="3"/>
  <c r="BZ86" i="3"/>
  <c r="BZ629" i="3"/>
  <c r="BZ626" i="3"/>
  <c r="BZ617" i="3"/>
  <c r="BZ614" i="3"/>
  <c r="BZ555" i="3"/>
  <c r="BZ552" i="3"/>
  <c r="BZ549" i="3"/>
  <c r="BZ491" i="3"/>
  <c r="BZ430" i="3"/>
  <c r="BZ413" i="3"/>
  <c r="BZ410" i="3"/>
  <c r="BZ404" i="3"/>
  <c r="BZ338" i="3"/>
  <c r="BZ316" i="3"/>
  <c r="BZ310" i="3"/>
  <c r="BZ302" i="3"/>
  <c r="BZ276" i="3"/>
  <c r="BZ250" i="3"/>
  <c r="BZ247" i="3"/>
  <c r="BZ244" i="3"/>
  <c r="BZ241" i="3"/>
  <c r="BZ238" i="3"/>
  <c r="BZ142" i="3"/>
  <c r="BZ139" i="3"/>
  <c r="BZ119" i="3"/>
  <c r="BZ113" i="3"/>
  <c r="BZ81" i="3"/>
  <c r="BZ78" i="3"/>
  <c r="BZ50" i="3"/>
  <c r="BZ15" i="3"/>
  <c r="BZ678" i="3"/>
  <c r="BZ638" i="3"/>
  <c r="BZ603" i="3"/>
  <c r="BZ591" i="3"/>
  <c r="BZ561" i="3"/>
  <c r="BZ517" i="3"/>
  <c r="BZ500" i="3"/>
  <c r="BZ459" i="3"/>
  <c r="BZ453" i="3"/>
  <c r="BZ450" i="3"/>
  <c r="BZ447" i="3"/>
  <c r="BZ288" i="3"/>
  <c r="BZ285" i="3"/>
  <c r="BZ282" i="3"/>
  <c r="BZ279" i="3"/>
  <c r="BZ266" i="3"/>
  <c r="BZ253" i="3"/>
  <c r="BZ723" i="3"/>
  <c r="BZ207" i="3"/>
  <c r="BZ664" i="3"/>
  <c r="BZ612" i="3"/>
  <c r="BZ544" i="3"/>
  <c r="BZ489" i="3"/>
  <c r="BZ259" i="3"/>
  <c r="BZ236" i="3"/>
  <c r="BZ227" i="3"/>
  <c r="BZ131" i="3"/>
  <c r="BZ128" i="3"/>
  <c r="BZ125" i="3"/>
  <c r="BZ96" i="3"/>
  <c r="BZ70" i="3"/>
  <c r="BZ59" i="3"/>
  <c r="BZ633" i="3"/>
  <c r="BZ630" i="3"/>
  <c r="BZ627" i="3"/>
  <c r="BZ618" i="3"/>
  <c r="BZ615" i="3"/>
  <c r="BZ437" i="3"/>
  <c r="BZ431" i="3"/>
  <c r="BZ428" i="3"/>
  <c r="BZ425" i="3"/>
  <c r="BZ414" i="3"/>
  <c r="BZ311" i="3"/>
  <c r="BZ300" i="3"/>
  <c r="BZ245" i="3"/>
  <c r="BZ143" i="3"/>
  <c r="BZ140" i="3"/>
  <c r="BZ137" i="3"/>
  <c r="BZ120" i="3"/>
  <c r="BZ117" i="3"/>
  <c r="BZ114" i="3"/>
  <c r="BZ108" i="3"/>
  <c r="BZ105" i="3"/>
  <c r="BZ102" i="3"/>
  <c r="BZ82" i="3"/>
  <c r="BZ79" i="3"/>
  <c r="BZ65" i="3"/>
  <c r="BZ642" i="3"/>
  <c r="BZ604" i="3"/>
  <c r="BZ601" i="3"/>
  <c r="BZ583" i="3"/>
  <c r="BZ568" i="3"/>
  <c r="BZ565" i="3"/>
  <c r="BZ562" i="3"/>
  <c r="BZ559" i="3"/>
  <c r="BZ518" i="3"/>
  <c r="BZ460" i="3"/>
  <c r="BZ457" i="3"/>
  <c r="BZ451" i="3"/>
  <c r="BZ342" i="3"/>
  <c r="BZ331" i="3"/>
  <c r="BZ306" i="3"/>
  <c r="BZ289" i="3"/>
  <c r="BZ286" i="3"/>
  <c r="BZ283" i="3"/>
  <c r="BZ280" i="3"/>
  <c r="BZ28" i="3"/>
  <c r="BZ25" i="3"/>
  <c r="BZ22" i="3"/>
  <c r="BZ19" i="3"/>
  <c r="BZ607" i="3"/>
  <c r="BZ542" i="3"/>
  <c r="BZ539" i="3"/>
  <c r="BZ533" i="3"/>
  <c r="BZ527" i="3"/>
  <c r="BZ521" i="3"/>
  <c r="BZ504" i="3"/>
  <c r="BZ481" i="3"/>
  <c r="BZ389" i="3"/>
  <c r="BZ371" i="3"/>
  <c r="BZ368" i="3"/>
  <c r="BZ365" i="3"/>
  <c r="BZ354" i="3"/>
  <c r="BZ345" i="3"/>
  <c r="BZ334" i="3"/>
  <c r="BZ295" i="3"/>
  <c r="BZ292" i="3"/>
  <c r="BZ257" i="3"/>
  <c r="H204" i="1" s="1"/>
  <c r="BZ214" i="3"/>
  <c r="BZ208" i="3"/>
  <c r="BZ202" i="3"/>
  <c r="BZ199" i="3"/>
  <c r="BZ196" i="3"/>
  <c r="BZ193" i="3"/>
  <c r="BZ190" i="3"/>
  <c r="BZ187" i="3"/>
  <c r="BZ184" i="3"/>
  <c r="BZ178" i="3"/>
  <c r="BZ167" i="3"/>
  <c r="BZ155" i="3"/>
  <c r="BZ152" i="3"/>
  <c r="BZ149" i="3"/>
  <c r="BZ34" i="3"/>
  <c r="BZ31" i="3"/>
  <c r="BZ423" i="3"/>
  <c r="BZ400" i="3"/>
  <c r="BZ357" i="3"/>
  <c r="BZ323" i="3"/>
  <c r="BZ234" i="3"/>
  <c r="BZ228" i="3"/>
  <c r="BZ132" i="3"/>
  <c r="BZ126" i="3"/>
  <c r="BZ94" i="3"/>
  <c r="BZ71" i="3"/>
  <c r="BZ57" i="3"/>
  <c r="BZ683" i="3"/>
  <c r="BZ631" i="3"/>
  <c r="BZ628" i="3"/>
  <c r="BZ625" i="3"/>
  <c r="BZ554" i="3"/>
  <c r="BZ551" i="3"/>
  <c r="BZ510" i="3"/>
  <c r="BZ435" i="3"/>
  <c r="BZ432" i="3"/>
  <c r="BZ429" i="3"/>
  <c r="BZ426" i="3"/>
  <c r="BZ409" i="3"/>
  <c r="BZ406" i="3"/>
  <c r="BZ337" i="3"/>
  <c r="BZ312" i="3"/>
  <c r="BZ304" i="3"/>
  <c r="BZ301" i="3"/>
  <c r="BZ246" i="3"/>
  <c r="BZ144" i="3"/>
  <c r="BZ109" i="3"/>
  <c r="BZ106" i="3"/>
  <c r="BZ49" i="3"/>
  <c r="BZ43" i="3"/>
  <c r="BZ17" i="3"/>
  <c r="BZ651" i="3"/>
  <c r="BZ605" i="3"/>
  <c r="BZ590" i="3"/>
  <c r="BZ566" i="3"/>
  <c r="BZ563" i="3"/>
  <c r="BZ560" i="3"/>
  <c r="BZ519" i="3"/>
  <c r="BZ513" i="3"/>
  <c r="BZ499" i="3"/>
  <c r="BZ496" i="3"/>
  <c r="BZ461" i="3"/>
  <c r="BZ418" i="3"/>
  <c r="BZ318" i="3"/>
  <c r="BZ287" i="3"/>
  <c r="BZ252" i="3"/>
  <c r="BZ29" i="3"/>
  <c r="BZ23" i="3"/>
  <c r="BZ20" i="3"/>
  <c r="BZ657" i="3"/>
  <c r="BZ654" i="3"/>
  <c r="BZ540" i="3"/>
  <c r="BZ537" i="3"/>
  <c r="BZ534" i="3"/>
  <c r="BZ531" i="3"/>
  <c r="BZ528" i="3"/>
  <c r="BZ525" i="3"/>
  <c r="BZ522" i="3"/>
  <c r="BZ505" i="3"/>
  <c r="BZ502" i="3"/>
  <c r="BZ482" i="3"/>
  <c r="BZ390" i="3"/>
  <c r="BZ387" i="3"/>
  <c r="BZ384" i="3"/>
  <c r="BZ375" i="3"/>
  <c r="BZ372" i="3"/>
  <c r="BZ369" i="3"/>
  <c r="BZ366" i="3"/>
  <c r="BZ352" i="3"/>
  <c r="BZ346" i="3"/>
  <c r="BZ296" i="3"/>
  <c r="BZ293" i="3"/>
  <c r="BZ215" i="3"/>
  <c r="BZ212" i="3"/>
  <c r="BZ209" i="3"/>
  <c r="BZ203" i="3"/>
  <c r="BZ197" i="3"/>
  <c r="BZ191" i="3"/>
  <c r="BZ165" i="3"/>
  <c r="BZ162" i="3"/>
  <c r="BZ156" i="3"/>
  <c r="BZ150" i="3"/>
  <c r="BZ89" i="3"/>
  <c r="BZ32" i="3"/>
  <c r="H202" i="1" s="1"/>
  <c r="H210" i="1" s="1"/>
  <c r="BT263" i="3" s="1"/>
  <c r="BZ485" i="3"/>
  <c r="BZ398" i="3"/>
  <c r="BZ324" i="3"/>
  <c r="BZ321" i="3"/>
  <c r="BZ273" i="3"/>
  <c r="BZ229" i="3"/>
  <c r="BZ133" i="3"/>
  <c r="BZ130" i="3"/>
  <c r="BZ95" i="3"/>
  <c r="BZ58" i="3"/>
  <c r="BZ64" i="3"/>
  <c r="BZ61" i="3"/>
  <c r="BZ47" i="3"/>
  <c r="BZ658" i="3"/>
  <c r="BZ609" i="3"/>
  <c r="BZ538" i="3"/>
  <c r="BZ532" i="3"/>
  <c r="BZ526" i="3"/>
  <c r="BZ523" i="3"/>
  <c r="BZ503" i="3"/>
  <c r="BZ477" i="3"/>
  <c r="BZ471" i="3"/>
  <c r="BZ379" i="3"/>
  <c r="BZ376" i="3"/>
  <c r="BZ373" i="3"/>
  <c r="BZ367" i="3"/>
  <c r="BZ353" i="3"/>
  <c r="BZ350" i="3"/>
  <c r="BZ347" i="3"/>
  <c r="BZ333" i="3"/>
  <c r="BZ297" i="3"/>
  <c r="BZ294" i="3"/>
  <c r="BZ216" i="3"/>
  <c r="BZ213" i="3"/>
  <c r="BZ210" i="3"/>
  <c r="BZ204" i="3"/>
  <c r="BZ201" i="3"/>
  <c r="BZ198" i="3"/>
  <c r="BZ192" i="3"/>
  <c r="BZ189" i="3"/>
  <c r="BZ180" i="3"/>
  <c r="BZ177" i="3"/>
  <c r="BZ174" i="3"/>
  <c r="BZ166" i="3"/>
  <c r="BZ163" i="3"/>
  <c r="BZ160" i="3"/>
  <c r="BZ157" i="3"/>
  <c r="BZ148" i="3"/>
  <c r="BZ90" i="3"/>
  <c r="BZ36" i="3"/>
  <c r="BQ254" i="3"/>
  <c r="BQ86" i="3"/>
  <c r="AG213" i="3"/>
  <c r="BQ242" i="3"/>
  <c r="BQ62" i="3"/>
  <c r="AG241" i="3"/>
  <c r="BQ542" i="3"/>
  <c r="AG292" i="3"/>
  <c r="AG184" i="3"/>
  <c r="AG156" i="3"/>
  <c r="BQ14" i="3"/>
  <c r="BQ290" i="3"/>
  <c r="BQ26" i="3"/>
  <c r="BQ218" i="3"/>
  <c r="AG193" i="3"/>
  <c r="BQ398" i="3"/>
  <c r="AG302" i="3"/>
  <c r="AG287" i="3"/>
  <c r="AG246" i="3"/>
  <c r="AG204" i="3"/>
  <c r="AG180" i="3"/>
  <c r="BQ491" i="3"/>
  <c r="BQ430" i="3"/>
  <c r="BQ413" i="3"/>
  <c r="BQ410" i="3"/>
  <c r="BQ404" i="3"/>
  <c r="BQ338" i="3"/>
  <c r="BQ316" i="3"/>
  <c r="BQ313" i="3"/>
  <c r="BQ310" i="3"/>
  <c r="BQ302" i="3"/>
  <c r="BQ276" i="3"/>
  <c r="BQ50" i="3"/>
  <c r="BQ678" i="3"/>
  <c r="BQ638" i="3"/>
  <c r="BQ603" i="3"/>
  <c r="BQ591" i="3"/>
  <c r="BQ588" i="3"/>
  <c r="BQ561" i="3"/>
  <c r="BQ266" i="3"/>
  <c r="AG285" i="3"/>
  <c r="AG190" i="3"/>
  <c r="AG162" i="3"/>
  <c r="BQ723" i="3"/>
  <c r="BQ658" i="3"/>
  <c r="BQ148" i="3"/>
  <c r="BQ90" i="3"/>
  <c r="BQ36" i="3"/>
  <c r="BQ519" i="3"/>
  <c r="BQ513" i="3"/>
  <c r="BQ499" i="3"/>
  <c r="BQ496" i="3"/>
  <c r="BQ461" i="3"/>
  <c r="BQ418" i="3"/>
  <c r="BQ318" i="3"/>
  <c r="BQ287" i="3"/>
  <c r="BQ284" i="3"/>
  <c r="BQ255" i="3"/>
  <c r="BQ252" i="3"/>
  <c r="BQ29" i="3"/>
  <c r="BQ23" i="3"/>
  <c r="BQ20" i="3"/>
  <c r="BQ540" i="3"/>
  <c r="BQ537" i="3"/>
  <c r="BQ534" i="3"/>
  <c r="BQ531" i="3"/>
  <c r="BQ528" i="3"/>
  <c r="BQ525" i="3"/>
  <c r="BQ522" i="3"/>
  <c r="BQ505" i="3"/>
  <c r="BQ502" i="3"/>
  <c r="BQ482" i="3"/>
  <c r="BQ470" i="3"/>
  <c r="BQ390" i="3"/>
  <c r="BQ387" i="3"/>
  <c r="BQ384" i="3"/>
  <c r="BQ375" i="3"/>
  <c r="BQ372" i="3"/>
  <c r="BQ369" i="3"/>
  <c r="BQ366" i="3"/>
  <c r="BQ352" i="3"/>
  <c r="BQ346" i="3"/>
  <c r="BQ296" i="3"/>
  <c r="BQ293" i="3"/>
  <c r="BQ209" i="3"/>
  <c r="BQ203" i="3"/>
  <c r="BQ191" i="3"/>
  <c r="BQ165" i="3"/>
  <c r="BQ162" i="3"/>
  <c r="BQ159" i="3"/>
  <c r="BQ156" i="3"/>
  <c r="BQ150" i="3"/>
  <c r="BQ147" i="3"/>
  <c r="BQ89" i="3"/>
  <c r="BQ629" i="3"/>
  <c r="BQ626" i="3"/>
  <c r="BQ617" i="3"/>
  <c r="BQ614" i="3"/>
  <c r="BQ555" i="3"/>
  <c r="BQ552" i="3"/>
  <c r="BQ549" i="3"/>
  <c r="BQ485" i="3"/>
  <c r="BQ324" i="3"/>
  <c r="BQ321" i="3"/>
  <c r="BQ273" i="3"/>
  <c r="BQ229" i="3"/>
  <c r="BQ133" i="3"/>
  <c r="BQ130" i="3"/>
  <c r="BQ95" i="3"/>
  <c r="BQ72" i="3"/>
  <c r="BQ58" i="3"/>
  <c r="BQ250" i="3"/>
  <c r="BQ244" i="3"/>
  <c r="BQ241" i="3"/>
  <c r="BQ238" i="3"/>
  <c r="BQ142" i="3"/>
  <c r="BQ139" i="3"/>
  <c r="BQ119" i="3"/>
  <c r="BQ113" i="3"/>
  <c r="BQ81" i="3"/>
  <c r="BQ78" i="3"/>
  <c r="BQ64" i="3"/>
  <c r="BQ61" i="3"/>
  <c r="BQ47" i="3"/>
  <c r="BQ15" i="3"/>
  <c r="BQ3" i="3"/>
  <c r="BQ664" i="3"/>
  <c r="BQ609" i="3"/>
  <c r="BQ517" i="3"/>
  <c r="BQ459" i="3"/>
  <c r="BQ453" i="3"/>
  <c r="BQ450" i="3"/>
  <c r="BQ288" i="3"/>
  <c r="BQ285" i="3"/>
  <c r="BQ282" i="3"/>
  <c r="BQ279" i="3"/>
  <c r="BQ253" i="3"/>
  <c r="BQ27" i="3"/>
  <c r="BQ24" i="3"/>
  <c r="BQ612" i="3"/>
  <c r="BQ544" i="3"/>
  <c r="BQ538" i="3"/>
  <c r="BQ532" i="3"/>
  <c r="BQ526" i="3"/>
  <c r="BQ523" i="3"/>
  <c r="BQ503" i="3"/>
  <c r="BQ477" i="3"/>
  <c r="BQ474" i="3"/>
  <c r="BQ471" i="3"/>
  <c r="BQ391" i="3"/>
  <c r="BQ379" i="3"/>
  <c r="BQ376" i="3"/>
  <c r="BQ373" i="3"/>
  <c r="BQ367" i="3"/>
  <c r="BQ353" i="3"/>
  <c r="BQ350" i="3"/>
  <c r="BQ347" i="3"/>
  <c r="BQ344" i="3"/>
  <c r="BQ333" i="3"/>
  <c r="BQ297" i="3"/>
  <c r="BQ294" i="3"/>
  <c r="BQ216" i="3"/>
  <c r="BQ210" i="3"/>
  <c r="BQ207" i="3"/>
  <c r="BQ204" i="3"/>
  <c r="BQ201" i="3"/>
  <c r="BQ198" i="3"/>
  <c r="BQ192" i="3"/>
  <c r="BQ189" i="3"/>
  <c r="BQ180" i="3"/>
  <c r="BQ177" i="3"/>
  <c r="BQ174" i="3"/>
  <c r="BQ166" i="3"/>
  <c r="BQ163" i="3"/>
  <c r="BQ160" i="3"/>
  <c r="BQ157" i="3"/>
  <c r="AG311" i="3"/>
  <c r="BQ633" i="3"/>
  <c r="BQ630" i="3"/>
  <c r="BQ627" i="3"/>
  <c r="BQ618" i="3"/>
  <c r="BQ615" i="3"/>
  <c r="BQ489" i="3"/>
  <c r="BQ328" i="3"/>
  <c r="BQ259" i="3"/>
  <c r="BQ236" i="3"/>
  <c r="BQ227" i="3"/>
  <c r="BQ131" i="3"/>
  <c r="BQ128" i="3"/>
  <c r="BQ125" i="3"/>
  <c r="BQ96" i="3"/>
  <c r="BQ73" i="3"/>
  <c r="BQ70" i="3"/>
  <c r="BQ59" i="3"/>
  <c r="BQ642" i="3"/>
  <c r="BQ604" i="3"/>
  <c r="BQ601" i="3"/>
  <c r="BQ583" i="3"/>
  <c r="BQ568" i="3"/>
  <c r="BQ565" i="3"/>
  <c r="BQ562" i="3"/>
  <c r="BQ559" i="3"/>
  <c r="BQ437" i="3"/>
  <c r="BQ431" i="3"/>
  <c r="BQ428" i="3"/>
  <c r="BQ425" i="3"/>
  <c r="BQ414" i="3"/>
  <c r="BQ311" i="3"/>
  <c r="BQ303" i="3"/>
  <c r="BQ300" i="3"/>
  <c r="BQ245" i="3"/>
  <c r="BQ143" i="3"/>
  <c r="BQ140" i="3"/>
  <c r="BQ137" i="3"/>
  <c r="BQ120" i="3"/>
  <c r="BQ117" i="3"/>
  <c r="BQ114" i="3"/>
  <c r="BQ111" i="3"/>
  <c r="BQ108" i="3"/>
  <c r="BQ105" i="3"/>
  <c r="BQ102" i="3"/>
  <c r="BQ82" i="3"/>
  <c r="BQ79" i="3"/>
  <c r="BQ65" i="3"/>
  <c r="BQ42" i="3"/>
  <c r="BQ16" i="3"/>
  <c r="BQ13" i="3"/>
  <c r="BQ10" i="3"/>
  <c r="BQ7" i="3"/>
  <c r="BQ610" i="3"/>
  <c r="BQ607" i="3"/>
  <c r="BQ518" i="3"/>
  <c r="BQ460" i="3"/>
  <c r="BQ457" i="3"/>
  <c r="BQ451" i="3"/>
  <c r="BQ331" i="3"/>
  <c r="BQ306" i="3"/>
  <c r="BQ289" i="3"/>
  <c r="BQ286" i="3"/>
  <c r="BQ283" i="3"/>
  <c r="BQ280" i="3"/>
  <c r="BQ28" i="3"/>
  <c r="BQ25" i="3"/>
  <c r="BQ22" i="3"/>
  <c r="BQ19" i="3"/>
  <c r="BQ539" i="3"/>
  <c r="BQ533" i="3"/>
  <c r="BQ527" i="3"/>
  <c r="BQ521" i="3"/>
  <c r="BQ504" i="3"/>
  <c r="BQ481" i="3"/>
  <c r="BQ469" i="3"/>
  <c r="BQ389" i="3"/>
  <c r="BQ380" i="3"/>
  <c r="BQ371" i="3"/>
  <c r="BQ368" i="3"/>
  <c r="BQ365" i="3"/>
  <c r="BQ354" i="3"/>
  <c r="BQ345" i="3"/>
  <c r="BQ334" i="3"/>
  <c r="BQ295" i="3"/>
  <c r="BQ292" i="3"/>
  <c r="G204" i="1"/>
  <c r="BQ208" i="3"/>
  <c r="BQ202" i="3"/>
  <c r="BQ199" i="3"/>
  <c r="BQ196" i="3"/>
  <c r="BQ193" i="3"/>
  <c r="BQ190" i="3"/>
  <c r="BQ187" i="3"/>
  <c r="BQ184" i="3"/>
  <c r="BQ178" i="3"/>
  <c r="BQ167" i="3"/>
  <c r="BQ155" i="3"/>
  <c r="BQ152" i="3"/>
  <c r="BQ149" i="3"/>
  <c r="BQ37" i="3"/>
  <c r="BQ34" i="3"/>
  <c r="BQ31" i="3"/>
  <c r="BQ683" i="3"/>
  <c r="BQ651" i="3"/>
  <c r="BQ631" i="3"/>
  <c r="BQ628" i="3"/>
  <c r="BQ625" i="3"/>
  <c r="BQ554" i="3"/>
  <c r="BQ551" i="3"/>
  <c r="BQ423" i="3"/>
  <c r="BQ400" i="3"/>
  <c r="BQ357" i="3"/>
  <c r="BQ323" i="3"/>
  <c r="BQ234" i="3"/>
  <c r="BQ228" i="3"/>
  <c r="BQ132" i="3"/>
  <c r="BQ126" i="3"/>
  <c r="BQ94" i="3"/>
  <c r="BQ71" i="3"/>
  <c r="BQ57" i="3"/>
  <c r="BQ657" i="3"/>
  <c r="BQ654" i="3"/>
  <c r="BQ605" i="3"/>
  <c r="BQ590" i="3"/>
  <c r="BQ566" i="3"/>
  <c r="BQ563" i="3"/>
  <c r="BQ560" i="3"/>
  <c r="BQ510" i="3"/>
  <c r="BQ435" i="3"/>
  <c r="BQ432" i="3"/>
  <c r="BQ429" i="3"/>
  <c r="BQ426" i="3"/>
  <c r="BQ409" i="3"/>
  <c r="BQ406" i="3"/>
  <c r="BQ337" i="3"/>
  <c r="BQ315" i="3"/>
  <c r="BQ312" i="3"/>
  <c r="BQ304" i="3"/>
  <c r="BQ301" i="3"/>
  <c r="BQ246" i="3"/>
  <c r="BQ243" i="3"/>
  <c r="BQ144" i="3"/>
  <c r="BQ118" i="3"/>
  <c r="BQ115" i="3"/>
  <c r="BQ112" i="3"/>
  <c r="BQ109" i="3"/>
  <c r="BQ106" i="3"/>
  <c r="BQ80" i="3"/>
  <c r="BQ49" i="3"/>
  <c r="BQ43" i="3"/>
  <c r="BQ17" i="3"/>
  <c r="AG297" i="3"/>
  <c r="BH72" i="3"/>
  <c r="BH276" i="3"/>
  <c r="AG290" i="3"/>
  <c r="BH657" i="3"/>
  <c r="BH654" i="3"/>
  <c r="BH156" i="3"/>
  <c r="BH86" i="3"/>
  <c r="BH324" i="3"/>
  <c r="BH50" i="3"/>
  <c r="AG280" i="3"/>
  <c r="BH288" i="3"/>
  <c r="BH24" i="3"/>
  <c r="AG310" i="3"/>
  <c r="AG279" i="3"/>
  <c r="AG250" i="3"/>
  <c r="AG238" i="3"/>
  <c r="AG208" i="3"/>
  <c r="AG196" i="3"/>
  <c r="BH216" i="3"/>
  <c r="BH204" i="3"/>
  <c r="BH192" i="3"/>
  <c r="BH180" i="3"/>
  <c r="BH36" i="3"/>
  <c r="AG306" i="3"/>
  <c r="AG155" i="3"/>
  <c r="AG128" i="3"/>
  <c r="BH328" i="3"/>
  <c r="BH96" i="3"/>
  <c r="AG304" i="3"/>
  <c r="AG276" i="3"/>
  <c r="AG166" i="3"/>
  <c r="BH437" i="3"/>
  <c r="BH431" i="3"/>
  <c r="BH428" i="3"/>
  <c r="BH425" i="3"/>
  <c r="BH414" i="3"/>
  <c r="BH311" i="3"/>
  <c r="BH303" i="3"/>
  <c r="BH300" i="3"/>
  <c r="BH245" i="3"/>
  <c r="BH242" i="3"/>
  <c r="BH143" i="3"/>
  <c r="BH140" i="3"/>
  <c r="BH137" i="3"/>
  <c r="BH120" i="3"/>
  <c r="BH117" i="3"/>
  <c r="BH114" i="3"/>
  <c r="BH111" i="3"/>
  <c r="BH108" i="3"/>
  <c r="BH105" i="3"/>
  <c r="BH102" i="3"/>
  <c r="BH82" i="3"/>
  <c r="BH79" i="3"/>
  <c r="BH65" i="3"/>
  <c r="BH62" i="3"/>
  <c r="BH460" i="3"/>
  <c r="BH457" i="3"/>
  <c r="BH451" i="3"/>
  <c r="BH542" i="3"/>
  <c r="BH539" i="3"/>
  <c r="BH533" i="3"/>
  <c r="BH527" i="3"/>
  <c r="BH521" i="3"/>
  <c r="BH504" i="3"/>
  <c r="BH481" i="3"/>
  <c r="BH469" i="3"/>
  <c r="AG215" i="3"/>
  <c r="AG137" i="3"/>
  <c r="BH228" i="3"/>
  <c r="BH132" i="3"/>
  <c r="BH74" i="3"/>
  <c r="BH631" i="3"/>
  <c r="BH628" i="3"/>
  <c r="BH625" i="3"/>
  <c r="BH554" i="3"/>
  <c r="BH551" i="3"/>
  <c r="BH312" i="3"/>
  <c r="BH144" i="3"/>
  <c r="AG315" i="3"/>
  <c r="AG243" i="3"/>
  <c r="AG201" i="3"/>
  <c r="AG189" i="3"/>
  <c r="AG177" i="3"/>
  <c r="AG119" i="3"/>
  <c r="BH683" i="3"/>
  <c r="BH651" i="3"/>
  <c r="BH252" i="3"/>
  <c r="BH29" i="3"/>
  <c r="BH26" i="3"/>
  <c r="BH23" i="3"/>
  <c r="BH723" i="3"/>
  <c r="BH658" i="3"/>
  <c r="BH638" i="3"/>
  <c r="BH629" i="3"/>
  <c r="BH626" i="3"/>
  <c r="BH617" i="3"/>
  <c r="BH614" i="3"/>
  <c r="BH555" i="3"/>
  <c r="BH552" i="3"/>
  <c r="BH549" i="3"/>
  <c r="BH505" i="3"/>
  <c r="BH502" i="3"/>
  <c r="BH482" i="3"/>
  <c r="BH470" i="3"/>
  <c r="BH418" i="3"/>
  <c r="BH337" i="3"/>
  <c r="BH315" i="3"/>
  <c r="BH304" i="3"/>
  <c r="BH301" i="3"/>
  <c r="BH246" i="3"/>
  <c r="BH243" i="3"/>
  <c r="BH118" i="3"/>
  <c r="BH115" i="3"/>
  <c r="BH112" i="3"/>
  <c r="BH109" i="3"/>
  <c r="BH106" i="3"/>
  <c r="BH80" i="3"/>
  <c r="BH49" i="3"/>
  <c r="BH43" i="3"/>
  <c r="BH17" i="3"/>
  <c r="BH14" i="3"/>
  <c r="BH664" i="3"/>
  <c r="BH603" i="3"/>
  <c r="BH591" i="3"/>
  <c r="BH588" i="3"/>
  <c r="BH561" i="3"/>
  <c r="BH485" i="3"/>
  <c r="BH318" i="3"/>
  <c r="BH290" i="3"/>
  <c r="BH287" i="3"/>
  <c r="BH284" i="3"/>
  <c r="BH255" i="3"/>
  <c r="AG236" i="3"/>
  <c r="AG207" i="3"/>
  <c r="BH20" i="3"/>
  <c r="BH609" i="3"/>
  <c r="BH517" i="3"/>
  <c r="BH491" i="3"/>
  <c r="BH398" i="3"/>
  <c r="BH390" i="3"/>
  <c r="BH387" i="3"/>
  <c r="BH384" i="3"/>
  <c r="BH375" i="3"/>
  <c r="BH372" i="3"/>
  <c r="BH369" i="3"/>
  <c r="BH366" i="3"/>
  <c r="BH352" i="3"/>
  <c r="BH346" i="3"/>
  <c r="BH296" i="3"/>
  <c r="BH293" i="3"/>
  <c r="BH218" i="3"/>
  <c r="BH215" i="3"/>
  <c r="BH212" i="3"/>
  <c r="BH209" i="3"/>
  <c r="BH203" i="3"/>
  <c r="BH197" i="3"/>
  <c r="BH191" i="3"/>
  <c r="BH165" i="3"/>
  <c r="BH162" i="3"/>
  <c r="BH159" i="3"/>
  <c r="BH150" i="3"/>
  <c r="BH147" i="3"/>
  <c r="BH89" i="3"/>
  <c r="BH32" i="3"/>
  <c r="F202" i="1" s="1"/>
  <c r="F210" i="1" s="1"/>
  <c r="BB263" i="3" s="1"/>
  <c r="BH612" i="3"/>
  <c r="BH538" i="3"/>
  <c r="BH532" i="3"/>
  <c r="BH526" i="3"/>
  <c r="BH523" i="3"/>
  <c r="BH500" i="3"/>
  <c r="BH459" i="3"/>
  <c r="BH453" i="3"/>
  <c r="BH450" i="3"/>
  <c r="BH447" i="3"/>
  <c r="BH430" i="3"/>
  <c r="BH413" i="3"/>
  <c r="BH410" i="3"/>
  <c r="BH404" i="3"/>
  <c r="BH321" i="3"/>
  <c r="BH273" i="3"/>
  <c r="BH229" i="3"/>
  <c r="BH133" i="3"/>
  <c r="BH130" i="3"/>
  <c r="BH95" i="3"/>
  <c r="BH58" i="3"/>
  <c r="AG165" i="3"/>
  <c r="AG139" i="3"/>
  <c r="BH642" i="3"/>
  <c r="BH633" i="3"/>
  <c r="BH630" i="3"/>
  <c r="BH627" i="3"/>
  <c r="BH618" i="3"/>
  <c r="BH615" i="3"/>
  <c r="BH544" i="3"/>
  <c r="BH503" i="3"/>
  <c r="BH477" i="3"/>
  <c r="BH474" i="3"/>
  <c r="BH471" i="3"/>
  <c r="BH338" i="3"/>
  <c r="BH316" i="3"/>
  <c r="BH313" i="3"/>
  <c r="BH310" i="3"/>
  <c r="BH302" i="3"/>
  <c r="BH250" i="3"/>
  <c r="BH247" i="3"/>
  <c r="BH244" i="3"/>
  <c r="BH241" i="3"/>
  <c r="BH238" i="3"/>
  <c r="BH142" i="3"/>
  <c r="BH139" i="3"/>
  <c r="BH119" i="3"/>
  <c r="BH113" i="3"/>
  <c r="BH81" i="3"/>
  <c r="BH78" i="3"/>
  <c r="BH64" i="3"/>
  <c r="BH61" i="3"/>
  <c r="BH47" i="3"/>
  <c r="AG273" i="3"/>
  <c r="BH15" i="3"/>
  <c r="BH604" i="3"/>
  <c r="BH601" i="3"/>
  <c r="BH583" i="3"/>
  <c r="BH568" i="3"/>
  <c r="BH565" i="3"/>
  <c r="BH562" i="3"/>
  <c r="BH559" i="3"/>
  <c r="BH489" i="3"/>
  <c r="BH285" i="3"/>
  <c r="BH282" i="3"/>
  <c r="BH279" i="3"/>
  <c r="BH266" i="3"/>
  <c r="BH253" i="3"/>
  <c r="BH27" i="3"/>
  <c r="AG163" i="3"/>
  <c r="BH610" i="3"/>
  <c r="BH607" i="3"/>
  <c r="BH518" i="3"/>
  <c r="BH391" i="3"/>
  <c r="BH379" i="3"/>
  <c r="BH376" i="3"/>
  <c r="BH373" i="3"/>
  <c r="BH367" i="3"/>
  <c r="BH353" i="3"/>
  <c r="BH350" i="3"/>
  <c r="BH347" i="3"/>
  <c r="BH344" i="3"/>
  <c r="BH333" i="3"/>
  <c r="BH297" i="3"/>
  <c r="BH294" i="3"/>
  <c r="BH213" i="3"/>
  <c r="BH210" i="3"/>
  <c r="BH207" i="3"/>
  <c r="BH201" i="3"/>
  <c r="BH198" i="3"/>
  <c r="BH189" i="3"/>
  <c r="BH177" i="3"/>
  <c r="BH174" i="3"/>
  <c r="BH166" i="3"/>
  <c r="BH163" i="3"/>
  <c r="BH160" i="3"/>
  <c r="BH157" i="3"/>
  <c r="BH148" i="3"/>
  <c r="BH90" i="3"/>
  <c r="BH3" i="3"/>
  <c r="BH259" i="3"/>
  <c r="BH236" i="3"/>
  <c r="BH227" i="3"/>
  <c r="BH131" i="3"/>
  <c r="BH128" i="3"/>
  <c r="BH125" i="3"/>
  <c r="BH73" i="3"/>
  <c r="BH70" i="3"/>
  <c r="BH59" i="3"/>
  <c r="AG257" i="3"/>
  <c r="BH42" i="3"/>
  <c r="AG148" i="3"/>
  <c r="BH16" i="3"/>
  <c r="BH13" i="3"/>
  <c r="BH10" i="3"/>
  <c r="BH7" i="3"/>
  <c r="BH605" i="3"/>
  <c r="BH590" i="3"/>
  <c r="BH566" i="3"/>
  <c r="BH563" i="3"/>
  <c r="BH560" i="3"/>
  <c r="BH510" i="3"/>
  <c r="BH342" i="3"/>
  <c r="BH331" i="3"/>
  <c r="BH306" i="3"/>
  <c r="BH289" i="3"/>
  <c r="BH286" i="3"/>
  <c r="BH283" i="3"/>
  <c r="BH280" i="3"/>
  <c r="BH254" i="3"/>
  <c r="BH28" i="3"/>
  <c r="BH25" i="3"/>
  <c r="AG347" i="3"/>
  <c r="AG295" i="3"/>
  <c r="AG282" i="3"/>
  <c r="AG254" i="3"/>
  <c r="AG228" i="3"/>
  <c r="AG199" i="3"/>
  <c r="AG187" i="3"/>
  <c r="AG159" i="3"/>
  <c r="AG147" i="3"/>
  <c r="Z712" i="3" s="1"/>
  <c r="AG132" i="3"/>
  <c r="AG105" i="3"/>
  <c r="BH22" i="3"/>
  <c r="BH19" i="3"/>
  <c r="BH519" i="3"/>
  <c r="BH513" i="3"/>
  <c r="BH423" i="3"/>
  <c r="BH400" i="3"/>
  <c r="BH389" i="3"/>
  <c r="BH380" i="3"/>
  <c r="BH371" i="3"/>
  <c r="BH368" i="3"/>
  <c r="BH365" i="3"/>
  <c r="BH354" i="3"/>
  <c r="BH345" i="3"/>
  <c r="BH334" i="3"/>
  <c r="BH295" i="3"/>
  <c r="BH292" i="3"/>
  <c r="BH257" i="3"/>
  <c r="F204" i="1" s="1"/>
  <c r="BH214" i="3"/>
  <c r="BH208" i="3"/>
  <c r="BH202" i="3"/>
  <c r="BH199" i="3"/>
  <c r="BH196" i="3"/>
  <c r="BH193" i="3"/>
  <c r="BH190" i="3"/>
  <c r="BH187" i="3"/>
  <c r="BH184" i="3"/>
  <c r="BH178" i="3"/>
  <c r="BH167" i="3"/>
  <c r="BH155" i="3"/>
  <c r="BH152" i="3"/>
  <c r="BH149" i="3"/>
  <c r="BH37" i="3"/>
  <c r="BH34" i="3"/>
  <c r="BH31" i="3"/>
  <c r="AG294" i="3"/>
  <c r="AG198" i="3"/>
  <c r="AG174" i="3"/>
  <c r="BH678" i="3"/>
  <c r="BH540" i="3"/>
  <c r="BH537" i="3"/>
  <c r="BH534" i="3"/>
  <c r="BH531" i="3"/>
  <c r="BH528" i="3"/>
  <c r="BH525" i="3"/>
  <c r="BH522" i="3"/>
  <c r="BH499" i="3"/>
  <c r="BH496" i="3"/>
  <c r="BH461" i="3"/>
  <c r="BH435" i="3"/>
  <c r="BH432" i="3"/>
  <c r="BH429" i="3"/>
  <c r="BH426" i="3"/>
  <c r="BH409" i="3"/>
  <c r="BH406" i="3"/>
  <c r="BH357" i="3"/>
  <c r="BH323" i="3"/>
  <c r="BH234" i="3"/>
  <c r="BH126" i="3"/>
  <c r="BH94" i="3"/>
  <c r="BH71" i="3"/>
  <c r="BH57" i="3"/>
  <c r="AG372" i="3"/>
  <c r="AG450" i="3"/>
  <c r="AG333" i="3"/>
  <c r="AY504" i="3"/>
  <c r="AY481" i="3"/>
  <c r="AY49" i="3"/>
  <c r="AY14" i="3"/>
  <c r="AG522" i="3"/>
  <c r="AG505" i="3"/>
  <c r="AG366" i="3"/>
  <c r="AY604" i="3"/>
  <c r="AY601" i="3"/>
  <c r="AY583" i="3"/>
  <c r="AY568" i="3"/>
  <c r="AY565" i="3"/>
  <c r="AY562" i="3"/>
  <c r="AY559" i="3"/>
  <c r="AY25" i="3"/>
  <c r="AG375" i="3"/>
  <c r="AY631" i="3"/>
  <c r="AY628" i="3"/>
  <c r="AY625" i="3"/>
  <c r="AG471" i="3"/>
  <c r="AG453" i="3"/>
  <c r="AG406" i="3"/>
  <c r="AY651" i="3"/>
  <c r="AY26" i="3"/>
  <c r="AG485" i="3"/>
  <c r="AG404" i="3"/>
  <c r="AG373" i="3"/>
  <c r="AY657" i="3"/>
  <c r="AY654" i="3"/>
  <c r="AY86" i="3"/>
  <c r="AG451" i="3"/>
  <c r="AG418" i="3"/>
  <c r="AG357" i="3"/>
  <c r="AY229" i="3"/>
  <c r="AY133" i="3"/>
  <c r="AY130" i="3"/>
  <c r="AY95" i="3"/>
  <c r="AY58" i="3"/>
  <c r="AG342" i="3"/>
  <c r="AG324" i="3"/>
  <c r="AY316" i="3"/>
  <c r="AY310" i="3"/>
  <c r="AY302" i="3"/>
  <c r="AY276" i="3"/>
  <c r="AY61" i="3"/>
  <c r="AY50" i="3"/>
  <c r="AG353" i="3"/>
  <c r="AG380" i="3"/>
  <c r="AG368" i="3"/>
  <c r="AG338" i="3"/>
  <c r="AY73" i="3"/>
  <c r="AG459" i="3"/>
  <c r="AG429" i="3"/>
  <c r="AG318" i="3"/>
  <c r="Z662" i="3" s="1"/>
  <c r="AY62" i="3"/>
  <c r="AY13" i="3"/>
  <c r="AG534" i="3"/>
  <c r="AG428" i="3"/>
  <c r="AG350" i="3"/>
  <c r="AG334" i="3"/>
  <c r="AG316" i="3"/>
  <c r="AG300" i="3"/>
  <c r="AG259" i="3"/>
  <c r="Y439" i="3" s="1"/>
  <c r="AG439" i="3" s="1"/>
  <c r="AG244" i="3"/>
  <c r="Y708" i="3" s="1"/>
  <c r="AG202" i="3"/>
  <c r="AG178" i="3"/>
  <c r="AG150" i="3"/>
  <c r="AG120" i="3"/>
  <c r="AG365" i="3"/>
  <c r="AG284" i="3"/>
  <c r="AG532" i="3"/>
  <c r="AG426" i="3"/>
  <c r="AG296" i="3"/>
  <c r="AG283" i="3"/>
  <c r="AG242" i="3"/>
  <c r="AG229" i="3"/>
  <c r="Y419" i="3" s="1"/>
  <c r="AG387" i="3"/>
  <c r="AG346" i="3"/>
  <c r="Y687" i="3" s="1"/>
  <c r="AG687" i="3" s="1"/>
  <c r="AG312" i="3"/>
  <c r="AG227" i="3"/>
  <c r="AG210" i="3"/>
  <c r="AG499" i="3"/>
  <c r="AG435" i="3"/>
  <c r="AG345" i="3"/>
  <c r="AG323" i="3"/>
  <c r="AG289" i="3"/>
  <c r="AG303" i="3"/>
  <c r="AG247" i="3"/>
  <c r="AG234" i="3"/>
  <c r="AG430" i="3"/>
  <c r="AG413" i="3"/>
  <c r="AG398" i="3"/>
  <c r="AG352" i="3"/>
  <c r="AG321" i="3"/>
  <c r="AG216" i="3"/>
  <c r="AG192" i="3"/>
  <c r="AG152" i="3"/>
  <c r="AG125" i="3"/>
  <c r="AG379" i="3"/>
  <c r="AG367" i="3"/>
  <c r="AG337" i="3"/>
  <c r="AG301" i="3"/>
  <c r="AG286" i="3"/>
  <c r="AG266" i="3"/>
  <c r="AG245" i="3"/>
  <c r="AG203" i="3"/>
  <c r="AG191" i="3"/>
  <c r="AY554" i="3"/>
  <c r="AY551" i="3"/>
  <c r="AY423" i="3"/>
  <c r="AY288" i="3"/>
  <c r="AY285" i="3"/>
  <c r="AY282" i="3"/>
  <c r="AY279" i="3"/>
  <c r="AY250" i="3"/>
  <c r="AY244" i="3"/>
  <c r="AY241" i="3"/>
  <c r="AY238" i="3"/>
  <c r="AY142" i="3"/>
  <c r="AY139" i="3"/>
  <c r="AY119" i="3"/>
  <c r="AY81" i="3"/>
  <c r="AY78" i="3"/>
  <c r="AY64" i="3"/>
  <c r="AY47" i="3"/>
  <c r="AY15" i="3"/>
  <c r="AY605" i="3"/>
  <c r="AY590" i="3"/>
  <c r="AY581" i="3"/>
  <c r="AY566" i="3"/>
  <c r="AY563" i="3"/>
  <c r="AY560" i="3"/>
  <c r="AY510" i="3"/>
  <c r="AY435" i="3"/>
  <c r="AY432" i="3"/>
  <c r="AY429" i="3"/>
  <c r="AY426" i="3"/>
  <c r="AY400" i="3"/>
  <c r="AY389" i="3"/>
  <c r="AY371" i="3"/>
  <c r="AY368" i="3"/>
  <c r="AY365" i="3"/>
  <c r="AY342" i="3"/>
  <c r="AY331" i="3"/>
  <c r="AY297" i="3"/>
  <c r="AY294" i="3"/>
  <c r="AY266" i="3"/>
  <c r="AY253" i="3"/>
  <c r="AY27" i="3"/>
  <c r="AY24" i="3"/>
  <c r="AY723" i="3"/>
  <c r="AY678" i="3"/>
  <c r="AY540" i="3"/>
  <c r="AY537" i="3"/>
  <c r="AY534" i="3"/>
  <c r="AY531" i="3"/>
  <c r="AY528" i="3"/>
  <c r="AY525" i="3"/>
  <c r="AY522" i="3"/>
  <c r="AY519" i="3"/>
  <c r="AY499" i="3"/>
  <c r="AY496" i="3"/>
  <c r="AY461" i="3"/>
  <c r="AY409" i="3"/>
  <c r="AY406" i="3"/>
  <c r="AY354" i="3"/>
  <c r="AY345" i="3"/>
  <c r="AY334" i="3"/>
  <c r="AY216" i="3"/>
  <c r="AY210" i="3"/>
  <c r="AY207" i="3"/>
  <c r="AY204" i="3"/>
  <c r="AY201" i="3"/>
  <c r="AY198" i="3"/>
  <c r="AY192" i="3"/>
  <c r="AY189" i="3"/>
  <c r="AY180" i="3"/>
  <c r="AY177" i="3"/>
  <c r="AY174" i="3"/>
  <c r="AY166" i="3"/>
  <c r="AY163" i="3"/>
  <c r="AY160" i="3"/>
  <c r="AY157" i="3"/>
  <c r="AY148" i="3"/>
  <c r="AY90" i="3"/>
  <c r="AY36" i="3"/>
  <c r="AY505" i="3"/>
  <c r="AY502" i="3"/>
  <c r="AY482" i="3"/>
  <c r="AY418" i="3"/>
  <c r="AY357" i="3"/>
  <c r="AY311" i="3"/>
  <c r="AY303" i="3"/>
  <c r="AY300" i="3"/>
  <c r="AY259" i="3"/>
  <c r="AY236" i="3"/>
  <c r="AY227" i="3"/>
  <c r="AY131" i="3"/>
  <c r="AY128" i="3"/>
  <c r="AY125" i="3"/>
  <c r="AY96" i="3"/>
  <c r="AY70" i="3"/>
  <c r="AY59" i="3"/>
  <c r="AY658" i="3"/>
  <c r="AY638" i="3"/>
  <c r="AY629" i="3"/>
  <c r="AY626" i="3"/>
  <c r="AY617" i="3"/>
  <c r="AY614" i="3"/>
  <c r="AY555" i="3"/>
  <c r="AY552" i="3"/>
  <c r="AY549" i="3"/>
  <c r="AY485" i="3"/>
  <c r="AY337" i="3"/>
  <c r="AY323" i="3"/>
  <c r="AY306" i="3"/>
  <c r="AY289" i="3"/>
  <c r="AY286" i="3"/>
  <c r="AY283" i="3"/>
  <c r="AY280" i="3"/>
  <c r="AY245" i="3"/>
  <c r="AY242" i="3"/>
  <c r="AY143" i="3"/>
  <c r="AY140" i="3"/>
  <c r="AY137" i="3"/>
  <c r="AY120" i="3"/>
  <c r="AY117" i="3"/>
  <c r="AY111" i="3"/>
  <c r="AY108" i="3"/>
  <c r="AY105" i="3"/>
  <c r="AY102" i="3"/>
  <c r="AY82" i="3"/>
  <c r="AY79" i="3"/>
  <c r="AY65" i="3"/>
  <c r="AY42" i="3"/>
  <c r="AY16" i="3"/>
  <c r="AY10" i="3"/>
  <c r="AY7" i="3"/>
  <c r="AY664" i="3"/>
  <c r="AY603" i="3"/>
  <c r="AY591" i="3"/>
  <c r="AY561" i="3"/>
  <c r="AY430" i="3"/>
  <c r="AY398" i="3"/>
  <c r="AY390" i="3"/>
  <c r="AY387" i="3"/>
  <c r="AY384" i="3"/>
  <c r="AY375" i="3"/>
  <c r="AY372" i="3"/>
  <c r="AY369" i="3"/>
  <c r="AY366" i="3"/>
  <c r="AY295" i="3"/>
  <c r="AY292" i="3"/>
  <c r="AY254" i="3"/>
  <c r="AY28" i="3"/>
  <c r="AY22" i="3"/>
  <c r="AY19" i="3"/>
  <c r="AY609" i="3"/>
  <c r="AY538" i="3"/>
  <c r="AY532" i="3"/>
  <c r="AY526" i="3"/>
  <c r="AY523" i="3"/>
  <c r="AY517" i="3"/>
  <c r="AY459" i="3"/>
  <c r="AY453" i="3"/>
  <c r="AY450" i="3"/>
  <c r="AY413" i="3"/>
  <c r="AY410" i="3"/>
  <c r="AY404" i="3"/>
  <c r="AY352" i="3"/>
  <c r="AY346" i="3"/>
  <c r="AQ687" i="3" s="1"/>
  <c r="AY687" i="3" s="1"/>
  <c r="AY208" i="3"/>
  <c r="AY202" i="3"/>
  <c r="AY199" i="3"/>
  <c r="AY196" i="3"/>
  <c r="AY193" i="3"/>
  <c r="AY190" i="3"/>
  <c r="AY187" i="3"/>
  <c r="AY184" i="3"/>
  <c r="AY178" i="3"/>
  <c r="AY167" i="3"/>
  <c r="AY155" i="3"/>
  <c r="AY152" i="3"/>
  <c r="AY149" i="3"/>
  <c r="AY34" i="3"/>
  <c r="AY31" i="3"/>
  <c r="AY612" i="3"/>
  <c r="AY544" i="3"/>
  <c r="AY477" i="3"/>
  <c r="AY471" i="3"/>
  <c r="AY318" i="3"/>
  <c r="AY315" i="3"/>
  <c r="AY312" i="3"/>
  <c r="AY304" i="3"/>
  <c r="AY301" i="3"/>
  <c r="AY234" i="3"/>
  <c r="AY228" i="3"/>
  <c r="AY132" i="3"/>
  <c r="AY126" i="3"/>
  <c r="AY94" i="3"/>
  <c r="AY71" i="3"/>
  <c r="AY57" i="3"/>
  <c r="AY642" i="3"/>
  <c r="AY633" i="3"/>
  <c r="AY630" i="3"/>
  <c r="AY627" i="3"/>
  <c r="AY618" i="3"/>
  <c r="AY615" i="3"/>
  <c r="AY489" i="3"/>
  <c r="AY338" i="3"/>
  <c r="AY324" i="3"/>
  <c r="AY321" i="3"/>
  <c r="AY290" i="3"/>
  <c r="AY287" i="3"/>
  <c r="AY246" i="3"/>
  <c r="AY243" i="3"/>
  <c r="AY144" i="3"/>
  <c r="AY112" i="3"/>
  <c r="AY109" i="3"/>
  <c r="AY106" i="3"/>
  <c r="AY43" i="3"/>
  <c r="AY17" i="3"/>
  <c r="AY437" i="3"/>
  <c r="AY431" i="3"/>
  <c r="AY428" i="3"/>
  <c r="AY425" i="3"/>
  <c r="AY379" i="3"/>
  <c r="AY376" i="3"/>
  <c r="AY373" i="3"/>
  <c r="AY367" i="3"/>
  <c r="AY296" i="3"/>
  <c r="AY293" i="3"/>
  <c r="AY255" i="3"/>
  <c r="AY252" i="3"/>
  <c r="AY29" i="3"/>
  <c r="AY23" i="3"/>
  <c r="AY20" i="3"/>
  <c r="AG293" i="3"/>
  <c r="AG252" i="3"/>
  <c r="AG209" i="3"/>
  <c r="AG157" i="3"/>
  <c r="AG143" i="3"/>
  <c r="AG89" i="3"/>
  <c r="AG58" i="3"/>
  <c r="AG43" i="3"/>
  <c r="AY683" i="3"/>
  <c r="AY607" i="3"/>
  <c r="AY542" i="3"/>
  <c r="AY539" i="3"/>
  <c r="AY533" i="3"/>
  <c r="AY527" i="3"/>
  <c r="AY518" i="3"/>
  <c r="AY460" i="3"/>
  <c r="AY457" i="3"/>
  <c r="AY451" i="3"/>
  <c r="AY414" i="3"/>
  <c r="AY353" i="3"/>
  <c r="AY350" i="3"/>
  <c r="AY347" i="3"/>
  <c r="AY344" i="3"/>
  <c r="AY333" i="3"/>
  <c r="AY273" i="3"/>
  <c r="AY218" i="3"/>
  <c r="AY209" i="3"/>
  <c r="AY203" i="3"/>
  <c r="AY191" i="3"/>
  <c r="AY165" i="3"/>
  <c r="AY162" i="3"/>
  <c r="AY159" i="3"/>
  <c r="AY156" i="3"/>
  <c r="AY150" i="3"/>
  <c r="AY147" i="3"/>
  <c r="AY89" i="3"/>
  <c r="AG423" i="3"/>
  <c r="AG504" i="3"/>
  <c r="AG502" i="3"/>
  <c r="AG542" i="3"/>
  <c r="AD541" i="3" s="1"/>
  <c r="AG559" i="3"/>
  <c r="AG528" i="3"/>
  <c r="AG482" i="3"/>
  <c r="Z622" i="3" s="1"/>
  <c r="AG622" i="3" s="1"/>
  <c r="AG526" i="3"/>
  <c r="AP142" i="3"/>
  <c r="AP126" i="3"/>
  <c r="AP89" i="3"/>
  <c r="AG496" i="3"/>
  <c r="AG568" i="3"/>
  <c r="Z586" i="3" s="1"/>
  <c r="AG586" i="3" s="1"/>
  <c r="AG525" i="3"/>
  <c r="AG481" i="3"/>
  <c r="AG432" i="3"/>
  <c r="Z454" i="3" s="1"/>
  <c r="AG454" i="3" s="1"/>
  <c r="AG371" i="3"/>
  <c r="AG400" i="3"/>
  <c r="AG354" i="3"/>
  <c r="AG477" i="3"/>
  <c r="AG460" i="3"/>
  <c r="AG447" i="3"/>
  <c r="Z704" i="3" s="1"/>
  <c r="AG414" i="3"/>
  <c r="AA415" i="3" s="1"/>
  <c r="AP609" i="3"/>
  <c r="AG491" i="3"/>
  <c r="AG489" i="3"/>
  <c r="AG457" i="3"/>
  <c r="AG518" i="3"/>
  <c r="AG410" i="3"/>
  <c r="AG390" i="3"/>
  <c r="AP152" i="3"/>
  <c r="AP144" i="3"/>
  <c r="AP125" i="3"/>
  <c r="AP120" i="3"/>
  <c r="AP117" i="3"/>
  <c r="AP106" i="3"/>
  <c r="AP72" i="3"/>
  <c r="AP59" i="3"/>
  <c r="AP36" i="3"/>
  <c r="AP19" i="3"/>
  <c r="AG425" i="3"/>
  <c r="AG376" i="3"/>
  <c r="AP633" i="3"/>
  <c r="AP630" i="3"/>
  <c r="AP627" i="3"/>
  <c r="AP555" i="3"/>
  <c r="AP477" i="3"/>
  <c r="AP150" i="3"/>
  <c r="AP147" i="3"/>
  <c r="AP139" i="3"/>
  <c r="AP131" i="3"/>
  <c r="AP94" i="3"/>
  <c r="AP81" i="3"/>
  <c r="AP78" i="3"/>
  <c r="AP65" i="3"/>
  <c r="AP34" i="3"/>
  <c r="AP17" i="3"/>
  <c r="AH68" i="3" s="1"/>
  <c r="AG549" i="3"/>
  <c r="AG533" i="3"/>
  <c r="AP657" i="3"/>
  <c r="AP70" i="3"/>
  <c r="AP57" i="3"/>
  <c r="AP47" i="3"/>
  <c r="AP42" i="3"/>
  <c r="AP37" i="3"/>
  <c r="AP26" i="3"/>
  <c r="AP20" i="3"/>
  <c r="AG562" i="3"/>
  <c r="AP196" i="3"/>
  <c r="AP50" i="3"/>
  <c r="AP29" i="3"/>
  <c r="AP23" i="3"/>
  <c r="AH421" i="3" s="1"/>
  <c r="AP7" i="3"/>
  <c r="AP156" i="3"/>
  <c r="AP137" i="3"/>
  <c r="AP102" i="3"/>
  <c r="AG560" i="3"/>
  <c r="AG517" i="3"/>
  <c r="AG437" i="3"/>
  <c r="AG409" i="3"/>
  <c r="AG389" i="3"/>
  <c r="AC415" i="3" s="1"/>
  <c r="AP534" i="3"/>
  <c r="AP531" i="3"/>
  <c r="AP457" i="3"/>
  <c r="AP202" i="3"/>
  <c r="AP148" i="3"/>
  <c r="AP140" i="3"/>
  <c r="AP132" i="3"/>
  <c r="AP95" i="3"/>
  <c r="AP82" i="3"/>
  <c r="AP79" i="3"/>
  <c r="AP15" i="3"/>
  <c r="AP162" i="3"/>
  <c r="AP143" i="3"/>
  <c r="AP119" i="3"/>
  <c r="AP105" i="3"/>
  <c r="AP90" i="3"/>
  <c r="AP74" i="3"/>
  <c r="AP71" i="3"/>
  <c r="AP58" i="3"/>
  <c r="AP43" i="3"/>
  <c r="AP10" i="3"/>
  <c r="AP471" i="3"/>
  <c r="AP242" i="3"/>
  <c r="AP108" i="3"/>
  <c r="AP27" i="3"/>
  <c r="AP24" i="3"/>
  <c r="AG603" i="3"/>
  <c r="AG555" i="3"/>
  <c r="AG527" i="3"/>
  <c r="AP157" i="3"/>
  <c r="AP61" i="3"/>
  <c r="AP149" i="3"/>
  <c r="AP133" i="3"/>
  <c r="AP130" i="3"/>
  <c r="AP111" i="3"/>
  <c r="AP96" i="3"/>
  <c r="AP64" i="3"/>
  <c r="AP16" i="3"/>
  <c r="AP13" i="3"/>
  <c r="AG566" i="3"/>
  <c r="AG510" i="3"/>
  <c r="AG461" i="3"/>
  <c r="AG431" i="3"/>
  <c r="AP246" i="3"/>
  <c r="AP243" i="3"/>
  <c r="AP209" i="3"/>
  <c r="AP109" i="3"/>
  <c r="AP49" i="3"/>
  <c r="AP28" i="3"/>
  <c r="AP25" i="3"/>
  <c r="AP22" i="3"/>
  <c r="AG523" i="3"/>
  <c r="AP155" i="3"/>
  <c r="AP128" i="3"/>
  <c r="AP86" i="3"/>
  <c r="AP62" i="3"/>
  <c r="AP31" i="3"/>
  <c r="AP14" i="3"/>
  <c r="AP723" i="3"/>
  <c r="AP654" i="3"/>
  <c r="AP651" i="3"/>
  <c r="AP552" i="3"/>
  <c r="AP549" i="3"/>
  <c r="AP510" i="3"/>
  <c r="AP603" i="3"/>
  <c r="AP561" i="3"/>
  <c r="AP522" i="3"/>
  <c r="AP519" i="3"/>
  <c r="AP489" i="3"/>
  <c r="AP528" i="3"/>
  <c r="AP525" i="3"/>
  <c r="AP678" i="3"/>
  <c r="AP642" i="3"/>
  <c r="AP612" i="3"/>
  <c r="AP591" i="3"/>
  <c r="AP615" i="3"/>
  <c r="AP618" i="3"/>
  <c r="AP540" i="3"/>
  <c r="AP537" i="3"/>
  <c r="AP504" i="3"/>
  <c r="AP460" i="3"/>
  <c r="AP430" i="3"/>
  <c r="AP664" i="3"/>
  <c r="AP658" i="3"/>
  <c r="AP631" i="3"/>
  <c r="AP628" i="3"/>
  <c r="AP625" i="3"/>
  <c r="AP607" i="3"/>
  <c r="AP604" i="3"/>
  <c r="AP601" i="3"/>
  <c r="AP583" i="3"/>
  <c r="AP568" i="3"/>
  <c r="AP565" i="3"/>
  <c r="AP562" i="3"/>
  <c r="AP559" i="3"/>
  <c r="AP544" i="3"/>
  <c r="AP538" i="3"/>
  <c r="AP532" i="3"/>
  <c r="AP526" i="3"/>
  <c r="AP523" i="3"/>
  <c r="AP517" i="3"/>
  <c r="AP505" i="3"/>
  <c r="AP502" i="3"/>
  <c r="AP499" i="3"/>
  <c r="AP496" i="3"/>
  <c r="AP481" i="3"/>
  <c r="AP683" i="3"/>
  <c r="AP638" i="3"/>
  <c r="AP629" i="3"/>
  <c r="AP626" i="3"/>
  <c r="AP617" i="3"/>
  <c r="AP614" i="3"/>
  <c r="AP605" i="3"/>
  <c r="AP590" i="3"/>
  <c r="AP566" i="3"/>
  <c r="AP563" i="3"/>
  <c r="AP560" i="3"/>
  <c r="AP554" i="3"/>
  <c r="AP551" i="3"/>
  <c r="AP542" i="3"/>
  <c r="AP539" i="3"/>
  <c r="AP533" i="3"/>
  <c r="AP527" i="3"/>
  <c r="AP518" i="3"/>
  <c r="AP503" i="3"/>
  <c r="AP451" i="3"/>
  <c r="AP255" i="3"/>
  <c r="AP252" i="3"/>
  <c r="AP208" i="3"/>
  <c r="AP180" i="3"/>
  <c r="AP177" i="3"/>
  <c r="AP266" i="3"/>
  <c r="AP191" i="3"/>
  <c r="AP167" i="3"/>
  <c r="AP418" i="3"/>
  <c r="AP409" i="3"/>
  <c r="AP406" i="3"/>
  <c r="AP400" i="3"/>
  <c r="AP379" i="3"/>
  <c r="AP376" i="3"/>
  <c r="AP373" i="3"/>
  <c r="AP367" i="3"/>
  <c r="AP352" i="3"/>
  <c r="AP346" i="3"/>
  <c r="AP337" i="3"/>
  <c r="AP334" i="3"/>
  <c r="AP331" i="3"/>
  <c r="AP328" i="3"/>
  <c r="AP316" i="3"/>
  <c r="AP310" i="3"/>
  <c r="AP304" i="3"/>
  <c r="AP301" i="3"/>
  <c r="AP295" i="3"/>
  <c r="AP292" i="3"/>
  <c r="AP289" i="3"/>
  <c r="AP286" i="3"/>
  <c r="AP283" i="3"/>
  <c r="AP280" i="3"/>
  <c r="AP238" i="3"/>
  <c r="AP227" i="3"/>
  <c r="AP250" i="3"/>
  <c r="AP244" i="3"/>
  <c r="AP241" i="3"/>
  <c r="AP203" i="3"/>
  <c r="AP159" i="3"/>
  <c r="AP253" i="3"/>
  <c r="AP178" i="3"/>
  <c r="AP259" i="3"/>
  <c r="AP192" i="3"/>
  <c r="AP189" i="3"/>
  <c r="AP165" i="3"/>
  <c r="AP485" i="3"/>
  <c r="AP482" i="3"/>
  <c r="AP461" i="3"/>
  <c r="AP437" i="3"/>
  <c r="AP431" i="3"/>
  <c r="AP428" i="3"/>
  <c r="AP425" i="3"/>
  <c r="AP413" i="3"/>
  <c r="AP410" i="3"/>
  <c r="AP404" i="3"/>
  <c r="AP398" i="3"/>
  <c r="AP389" i="3"/>
  <c r="AP380" i="3"/>
  <c r="AP371" i="3"/>
  <c r="AP368" i="3"/>
  <c r="AP365" i="3"/>
  <c r="AP353" i="3"/>
  <c r="AP350" i="3"/>
  <c r="AP347" i="3"/>
  <c r="AP344" i="3"/>
  <c r="AP338" i="3"/>
  <c r="AP323" i="3"/>
  <c r="AP311" i="3"/>
  <c r="AP302" i="3"/>
  <c r="AP296" i="3"/>
  <c r="AP293" i="3"/>
  <c r="AP290" i="3"/>
  <c r="AP287" i="3"/>
  <c r="AP284" i="3"/>
  <c r="AP236" i="3"/>
  <c r="AP228" i="3"/>
  <c r="AP218" i="3"/>
  <c r="AP198" i="3"/>
  <c r="AP245" i="3"/>
  <c r="AP204" i="3"/>
  <c r="AP201" i="3"/>
  <c r="AP187" i="3"/>
  <c r="AP184" i="3"/>
  <c r="AP160" i="3"/>
  <c r="AP254" i="3"/>
  <c r="AP210" i="3"/>
  <c r="AP207" i="3"/>
  <c r="AP163" i="3"/>
  <c r="AP273" i="3"/>
  <c r="AP257" i="3"/>
  <c r="AP234" i="3"/>
  <c r="AP216" i="3"/>
  <c r="AP213" i="3"/>
  <c r="AP193" i="3"/>
  <c r="AP190" i="3"/>
  <c r="AP166" i="3"/>
  <c r="AP459" i="3"/>
  <c r="AP453" i="3"/>
  <c r="AP450" i="3"/>
  <c r="AP435" i="3"/>
  <c r="AP432" i="3"/>
  <c r="AP429" i="3"/>
  <c r="AP426" i="3"/>
  <c r="AP423" i="3"/>
  <c r="AP414" i="3"/>
  <c r="AP390" i="3"/>
  <c r="AP387" i="3"/>
  <c r="AP384" i="3"/>
  <c r="AP375" i="3"/>
  <c r="AP372" i="3"/>
  <c r="AP369" i="3"/>
  <c r="AP366" i="3"/>
  <c r="AP357" i="3"/>
  <c r="AP354" i="3"/>
  <c r="AP345" i="3"/>
  <c r="AP342" i="3"/>
  <c r="AP333" i="3"/>
  <c r="AP324" i="3"/>
  <c r="AP321" i="3"/>
  <c r="AP318" i="3"/>
  <c r="AP315" i="3"/>
  <c r="AP312" i="3"/>
  <c r="AP306" i="3"/>
  <c r="AP303" i="3"/>
  <c r="AP300" i="3"/>
  <c r="AP297" i="3"/>
  <c r="AP294" i="3"/>
  <c r="AP285" i="3"/>
  <c r="AP282" i="3"/>
  <c r="AP279" i="3"/>
  <c r="AP276" i="3"/>
  <c r="AP229" i="3"/>
  <c r="AP199" i="3"/>
  <c r="AP174" i="3"/>
  <c r="AP3" i="3"/>
  <c r="AG605" i="3"/>
  <c r="AG583" i="3"/>
  <c r="AG540" i="3"/>
  <c r="AG615" i="3"/>
  <c r="AG683" i="3"/>
  <c r="AG626" i="3"/>
  <c r="AG627" i="3"/>
  <c r="AG614" i="3"/>
  <c r="AG630" i="3"/>
  <c r="AG617" i="3"/>
  <c r="AG629" i="3"/>
  <c r="AG651" i="3"/>
  <c r="AG631" i="3"/>
  <c r="AG612" i="3"/>
  <c r="AG554" i="3"/>
  <c r="AG678" i="3"/>
  <c r="AG563" i="3"/>
  <c r="AG551" i="3"/>
  <c r="AG537" i="3"/>
  <c r="AG633" i="3"/>
  <c r="AG607" i="3"/>
  <c r="AG664" i="3"/>
  <c r="AG618" i="3"/>
  <c r="AG604" i="3"/>
  <c r="AG628" i="3"/>
  <c r="AG601" i="3"/>
  <c r="AG544" i="3"/>
  <c r="AG531" i="3"/>
  <c r="AG519" i="3"/>
  <c r="AG658" i="3"/>
  <c r="AG638" i="3"/>
  <c r="AG625" i="3"/>
  <c r="AG591" i="3"/>
  <c r="AG657" i="3"/>
  <c r="AG590" i="3"/>
  <c r="AG565" i="3"/>
  <c r="AG539" i="3"/>
  <c r="AG654" i="3"/>
  <c r="AG609" i="3"/>
  <c r="Z116" i="3"/>
  <c r="Z713" i="3"/>
  <c r="AG723" i="3"/>
  <c r="Y671" i="3"/>
  <c r="AG671" i="3" s="1"/>
  <c r="AE679" i="3"/>
  <c r="AG679" i="3" s="1"/>
  <c r="Y466" i="3"/>
  <c r="AG466" i="3" s="1"/>
  <c r="P75" i="3"/>
  <c r="N266" i="3"/>
  <c r="V266" i="3" s="1"/>
  <c r="O148" i="3"/>
  <c r="V148" i="3" s="1"/>
  <c r="X148" i="3" s="1"/>
  <c r="O105" i="3"/>
  <c r="V105" i="3" s="1"/>
  <c r="X105" i="3" s="1"/>
  <c r="A211" i="1"/>
  <c r="O493" i="3" s="1"/>
  <c r="A210" i="1"/>
  <c r="P263" i="3" s="1"/>
  <c r="P279" i="3"/>
  <c r="V279" i="3" s="1"/>
  <c r="X279" i="3" s="1"/>
  <c r="DE279" i="3" s="1"/>
  <c r="O161" i="3"/>
  <c r="A215" i="1"/>
  <c r="N717" i="3" s="1"/>
  <c r="P175" i="3"/>
  <c r="A216" i="1"/>
  <c r="N722" i="3" s="1"/>
  <c r="O85" i="3"/>
  <c r="O92" i="3"/>
  <c r="O81" i="3"/>
  <c r="V81" i="3" s="1"/>
  <c r="X81" i="3" s="1"/>
  <c r="O93" i="3"/>
  <c r="O84" i="3"/>
  <c r="A217" i="1"/>
  <c r="N699" i="3" s="1"/>
  <c r="A214" i="1"/>
  <c r="N705" i="3" s="1"/>
  <c r="V723" i="3"/>
  <c r="X723" i="3" s="1"/>
  <c r="DE723" i="3" s="1"/>
  <c r="V609" i="3"/>
  <c r="V561" i="3"/>
  <c r="X561" i="3" s="1"/>
  <c r="V537" i="3"/>
  <c r="V513" i="3"/>
  <c r="X513" i="3" s="1"/>
  <c r="V285" i="3"/>
  <c r="V7" i="3"/>
  <c r="V477" i="3"/>
  <c r="V453" i="3"/>
  <c r="X453" i="3" s="1"/>
  <c r="DE453" i="3" s="1"/>
  <c r="V429" i="3"/>
  <c r="X429" i="3" s="1"/>
  <c r="DE429" i="3" s="1"/>
  <c r="V357" i="3"/>
  <c r="X357" i="3" s="1"/>
  <c r="DE357" i="3" s="1"/>
  <c r="V321" i="3"/>
  <c r="X321" i="3" s="1"/>
  <c r="V489" i="3"/>
  <c r="X489" i="3" s="1"/>
  <c r="V345" i="3"/>
  <c r="X345" i="3" s="1"/>
  <c r="V236" i="3"/>
  <c r="X236" i="3" s="1"/>
  <c r="V128" i="3"/>
  <c r="X128" i="3" s="1"/>
  <c r="DE128" i="3" s="1"/>
  <c r="V80" i="3"/>
  <c r="X80" i="3" s="1"/>
  <c r="V631" i="3"/>
  <c r="X631" i="3" s="1"/>
  <c r="V618" i="3"/>
  <c r="X618" i="3" s="1"/>
  <c r="DE618" i="3" s="1"/>
  <c r="V601" i="3"/>
  <c r="X601" i="3" s="1"/>
  <c r="DE601" i="3" s="1"/>
  <c r="V568" i="3"/>
  <c r="X568" i="3" s="1"/>
  <c r="V554" i="3"/>
  <c r="X554" i="3" s="1"/>
  <c r="DE554" i="3" s="1"/>
  <c r="V461" i="3"/>
  <c r="X461" i="3" s="1"/>
  <c r="V431" i="3"/>
  <c r="X431" i="3" s="1"/>
  <c r="DE431" i="3" s="1"/>
  <c r="V354" i="3"/>
  <c r="V323" i="3"/>
  <c r="X323" i="3" s="1"/>
  <c r="V289" i="3"/>
  <c r="X289" i="3" s="1"/>
  <c r="DE289" i="3" s="1"/>
  <c r="V247" i="3"/>
  <c r="X247" i="3" s="1"/>
  <c r="V234" i="3"/>
  <c r="X234" i="3" s="1"/>
  <c r="V139" i="3"/>
  <c r="X139" i="3" s="1"/>
  <c r="DE139" i="3" s="1"/>
  <c r="V126" i="3"/>
  <c r="X126" i="3" s="1"/>
  <c r="V111" i="3"/>
  <c r="V70" i="3"/>
  <c r="X70" i="3" s="1"/>
  <c r="DE70" i="3" s="1"/>
  <c r="V37" i="3"/>
  <c r="X37" i="3" s="1"/>
  <c r="V24" i="3"/>
  <c r="X24" i="3" s="1"/>
  <c r="V630" i="3"/>
  <c r="X630" i="3" s="1"/>
  <c r="DE630" i="3" s="1"/>
  <c r="V617" i="3"/>
  <c r="X617" i="3" s="1"/>
  <c r="DE617" i="3" s="1"/>
  <c r="V591" i="3"/>
  <c r="X591" i="3" s="1"/>
  <c r="V510" i="3"/>
  <c r="X510" i="3" s="1"/>
  <c r="V460" i="3"/>
  <c r="X460" i="3" s="1"/>
  <c r="DE460" i="3" s="1"/>
  <c r="V447" i="3"/>
  <c r="X447" i="3" s="1"/>
  <c r="V398" i="3"/>
  <c r="V303" i="3"/>
  <c r="X303" i="3" s="1"/>
  <c r="DE303" i="3" s="1"/>
  <c r="V288" i="3"/>
  <c r="X288" i="3" s="1"/>
  <c r="DE288" i="3" s="1"/>
  <c r="V246" i="3"/>
  <c r="X246" i="3" s="1"/>
  <c r="V216" i="3"/>
  <c r="X216" i="3" s="1"/>
  <c r="DE216" i="3" s="1"/>
  <c r="V204" i="3"/>
  <c r="X204" i="3" s="1"/>
  <c r="DE204" i="3" s="1"/>
  <c r="V192" i="3"/>
  <c r="X192" i="3" s="1"/>
  <c r="DE192" i="3" s="1"/>
  <c r="V180" i="3"/>
  <c r="X180" i="3" s="1"/>
  <c r="DE180" i="3" s="1"/>
  <c r="V125" i="3"/>
  <c r="V82" i="3"/>
  <c r="X82" i="3" s="1"/>
  <c r="V50" i="3"/>
  <c r="X50" i="3" s="1"/>
  <c r="V36" i="3"/>
  <c r="X36" i="3" s="1"/>
  <c r="V23" i="3"/>
  <c r="V629" i="3"/>
  <c r="X629" i="3" s="1"/>
  <c r="V590" i="3"/>
  <c r="X590" i="3" s="1"/>
  <c r="DE590" i="3" s="1"/>
  <c r="V566" i="3"/>
  <c r="X566" i="3" s="1"/>
  <c r="V552" i="3"/>
  <c r="X552" i="3" s="1"/>
  <c r="DE552" i="3" s="1"/>
  <c r="V523" i="3"/>
  <c r="X523" i="3" s="1"/>
  <c r="DE523" i="3" s="1"/>
  <c r="V459" i="3"/>
  <c r="V380" i="3"/>
  <c r="X380" i="3" s="1"/>
  <c r="DE380" i="3" s="1"/>
  <c r="V368" i="3"/>
  <c r="X368" i="3" s="1"/>
  <c r="DE368" i="3" s="1"/>
  <c r="V352" i="3"/>
  <c r="X352" i="3" s="1"/>
  <c r="DE352" i="3" s="1"/>
  <c r="V302" i="3"/>
  <c r="X302" i="3" s="1"/>
  <c r="DE302" i="3" s="1"/>
  <c r="V287" i="3"/>
  <c r="X287" i="3" s="1"/>
  <c r="DE287" i="3" s="1"/>
  <c r="V245" i="3"/>
  <c r="X245" i="3" s="1"/>
  <c r="DE245" i="3" s="1"/>
  <c r="V215" i="3"/>
  <c r="V203" i="3"/>
  <c r="X203" i="3" s="1"/>
  <c r="DE203" i="3" s="1"/>
  <c r="V191" i="3"/>
  <c r="X191" i="3" s="1"/>
  <c r="DE191" i="3" s="1"/>
  <c r="V137" i="3"/>
  <c r="X137" i="3" s="1"/>
  <c r="V96" i="3"/>
  <c r="X96" i="3" s="1"/>
  <c r="V65" i="3"/>
  <c r="X65" i="3" s="1"/>
  <c r="DE65" i="3" s="1"/>
  <c r="V49" i="3"/>
  <c r="V22" i="3"/>
  <c r="X22" i="3" s="1"/>
  <c r="V633" i="3"/>
  <c r="X633" i="3" s="1"/>
  <c r="V628" i="3"/>
  <c r="V565" i="3"/>
  <c r="X565" i="3" s="1"/>
  <c r="V551" i="3"/>
  <c r="X551" i="3" s="1"/>
  <c r="DE551" i="3" s="1"/>
  <c r="V534" i="3"/>
  <c r="X534" i="3" s="1"/>
  <c r="DE534" i="3" s="1"/>
  <c r="V522" i="3"/>
  <c r="X522" i="3" s="1"/>
  <c r="DE522" i="3" s="1"/>
  <c r="V505" i="3"/>
  <c r="X505" i="3" s="1"/>
  <c r="V491" i="3"/>
  <c r="X491" i="3" s="1"/>
  <c r="DE491" i="3" s="1"/>
  <c r="V428" i="3"/>
  <c r="X428" i="3" s="1"/>
  <c r="DE428" i="3" s="1"/>
  <c r="V367" i="3"/>
  <c r="X367" i="3" s="1"/>
  <c r="V337" i="3"/>
  <c r="V318" i="3"/>
  <c r="X318" i="3" s="1"/>
  <c r="V286" i="3"/>
  <c r="X286" i="3" s="1"/>
  <c r="DE286" i="3" s="1"/>
  <c r="V259" i="3"/>
  <c r="X259" i="3" s="1"/>
  <c r="V244" i="3"/>
  <c r="V214" i="3"/>
  <c r="V202" i="3"/>
  <c r="X202" i="3" s="1"/>
  <c r="DE202" i="3" s="1"/>
  <c r="V190" i="3"/>
  <c r="X190" i="3" s="1"/>
  <c r="DE190" i="3" s="1"/>
  <c r="V120" i="3"/>
  <c r="X120" i="3" s="1"/>
  <c r="V108" i="3"/>
  <c r="X108" i="3" s="1"/>
  <c r="V95" i="3"/>
  <c r="X95" i="3" s="1"/>
  <c r="DE95" i="3" s="1"/>
  <c r="V64" i="3"/>
  <c r="X64" i="3" s="1"/>
  <c r="DE64" i="3" s="1"/>
  <c r="V34" i="3"/>
  <c r="X34" i="3" s="1"/>
  <c r="DE34" i="3" s="1"/>
  <c r="V664" i="3"/>
  <c r="X664" i="3" s="1"/>
  <c r="V642" i="3"/>
  <c r="X642" i="3" s="1"/>
  <c r="DE642" i="3" s="1"/>
  <c r="V627" i="3"/>
  <c r="X627" i="3" s="1"/>
  <c r="DE627" i="3" s="1"/>
  <c r="V614" i="3"/>
  <c r="X614" i="3" s="1"/>
  <c r="DE614" i="3" s="1"/>
  <c r="V588" i="3"/>
  <c r="X588" i="3" s="1"/>
  <c r="V533" i="3"/>
  <c r="X533" i="3" s="1"/>
  <c r="DE533" i="3" s="1"/>
  <c r="V457" i="3"/>
  <c r="X457" i="3" s="1"/>
  <c r="V410" i="3"/>
  <c r="X410" i="3" s="1"/>
  <c r="DE410" i="3" s="1"/>
  <c r="V350" i="3"/>
  <c r="X350" i="3" s="1"/>
  <c r="DE350" i="3" s="1"/>
  <c r="V334" i="3"/>
  <c r="X334" i="3" s="1"/>
  <c r="V316" i="3"/>
  <c r="X316" i="3" s="1"/>
  <c r="DE316" i="3" s="1"/>
  <c r="V257" i="3"/>
  <c r="X257" i="3" s="1"/>
  <c r="DE257" i="3" s="1"/>
  <c r="V243" i="3"/>
  <c r="X243" i="3" s="1"/>
  <c r="V213" i="3"/>
  <c r="V201" i="3"/>
  <c r="X201" i="3" s="1"/>
  <c r="DE201" i="3" s="1"/>
  <c r="V189" i="3"/>
  <c r="X189" i="3" s="1"/>
  <c r="DE189" i="3" s="1"/>
  <c r="V119" i="3"/>
  <c r="X119" i="3" s="1"/>
  <c r="V94" i="3"/>
  <c r="X94" i="3" s="1"/>
  <c r="V79" i="3"/>
  <c r="X79" i="3" s="1"/>
  <c r="V47" i="3"/>
  <c r="X47" i="3" s="1"/>
  <c r="V20" i="3"/>
  <c r="X20" i="3" s="1"/>
  <c r="DE20" i="3" s="1"/>
  <c r="V683" i="3"/>
  <c r="X683" i="3" s="1"/>
  <c r="DE683" i="3" s="1"/>
  <c r="V626" i="3"/>
  <c r="X626" i="3" s="1"/>
  <c r="V612" i="3"/>
  <c r="X612" i="3" s="1"/>
  <c r="DE612" i="3" s="1"/>
  <c r="V563" i="3"/>
  <c r="X563" i="3" s="1"/>
  <c r="DE563" i="3" s="1"/>
  <c r="V549" i="3"/>
  <c r="X549" i="3" s="1"/>
  <c r="V532" i="3"/>
  <c r="X532" i="3" s="1"/>
  <c r="DE532" i="3" s="1"/>
  <c r="V519" i="3"/>
  <c r="X519" i="3" s="1"/>
  <c r="DE519" i="3" s="1"/>
  <c r="V409" i="3"/>
  <c r="X409" i="3" s="1"/>
  <c r="DE409" i="3" s="1"/>
  <c r="V390" i="3"/>
  <c r="X390" i="3" s="1"/>
  <c r="V333" i="3"/>
  <c r="X333" i="3" s="1"/>
  <c r="DE333" i="3" s="1"/>
  <c r="V297" i="3"/>
  <c r="X297" i="3" s="1"/>
  <c r="DE297" i="3" s="1"/>
  <c r="V255" i="3"/>
  <c r="V242" i="3"/>
  <c r="X242" i="3" s="1"/>
  <c r="V229" i="3"/>
  <c r="X229" i="3" s="1"/>
  <c r="V212" i="3"/>
  <c r="V160" i="3"/>
  <c r="X160" i="3" s="1"/>
  <c r="DE160" i="3" s="1"/>
  <c r="V133" i="3"/>
  <c r="X133" i="3" s="1"/>
  <c r="V118" i="3"/>
  <c r="X118" i="3" s="1"/>
  <c r="DE118" i="3" s="1"/>
  <c r="V106" i="3"/>
  <c r="X106" i="3" s="1"/>
  <c r="V78" i="3"/>
  <c r="X78" i="3" s="1"/>
  <c r="DE78" i="3" s="1"/>
  <c r="V62" i="3"/>
  <c r="X62" i="3" s="1"/>
  <c r="V32" i="3"/>
  <c r="X32" i="3" s="1"/>
  <c r="DE32" i="3" s="1"/>
  <c r="V19" i="3"/>
  <c r="X19" i="3" s="1"/>
  <c r="V10" i="3"/>
  <c r="X10" i="3" s="1"/>
  <c r="DE10" i="3" s="1"/>
  <c r="V658" i="3"/>
  <c r="X658" i="3" s="1"/>
  <c r="DE658" i="3" s="1"/>
  <c r="V625" i="3"/>
  <c r="X625" i="3" s="1"/>
  <c r="DE625" i="3" s="1"/>
  <c r="V610" i="3"/>
  <c r="X610" i="3" s="1"/>
  <c r="V531" i="3"/>
  <c r="X531" i="3" s="1"/>
  <c r="V518" i="3"/>
  <c r="X518" i="3" s="1"/>
  <c r="V502" i="3"/>
  <c r="X502" i="3" s="1"/>
  <c r="DE502" i="3" s="1"/>
  <c r="V437" i="3"/>
  <c r="X437" i="3" s="1"/>
  <c r="DE437" i="3" s="1"/>
  <c r="V389" i="3"/>
  <c r="X389" i="3" s="1"/>
  <c r="DE389" i="3" s="1"/>
  <c r="V376" i="3"/>
  <c r="X376" i="3" s="1"/>
  <c r="V331" i="3"/>
  <c r="X331" i="3" s="1"/>
  <c r="V296" i="3"/>
  <c r="X296" i="3" s="1"/>
  <c r="DE296" i="3" s="1"/>
  <c r="V254" i="3"/>
  <c r="X254" i="3" s="1"/>
  <c r="DE254" i="3" s="1"/>
  <c r="V241" i="3"/>
  <c r="X241" i="3" s="1"/>
  <c r="V228" i="3"/>
  <c r="X228" i="3" s="1"/>
  <c r="V199" i="3"/>
  <c r="X199" i="3" s="1"/>
  <c r="DE199" i="3" s="1"/>
  <c r="V159" i="3"/>
  <c r="X159" i="3" s="1"/>
  <c r="DE159" i="3" s="1"/>
  <c r="V147" i="3"/>
  <c r="X147" i="3" s="1"/>
  <c r="V132" i="3"/>
  <c r="X132" i="3" s="1"/>
  <c r="DE132" i="3" s="1"/>
  <c r="V117" i="3"/>
  <c r="X117" i="3" s="1"/>
  <c r="V61" i="3"/>
  <c r="X61" i="3" s="1"/>
  <c r="V31" i="3"/>
  <c r="X31" i="3" s="1"/>
  <c r="V17" i="3"/>
  <c r="X17" i="3" s="1"/>
  <c r="V638" i="3"/>
  <c r="X638" i="3" s="1"/>
  <c r="DE638" i="3" s="1"/>
  <c r="V544" i="3"/>
  <c r="X544" i="3" s="1"/>
  <c r="V471" i="3"/>
  <c r="X471" i="3" s="1"/>
  <c r="V328" i="3"/>
  <c r="X328" i="3" s="1"/>
  <c r="V313" i="3"/>
  <c r="X313" i="3" s="1"/>
  <c r="V295" i="3"/>
  <c r="X295" i="3" s="1"/>
  <c r="DE295" i="3" s="1"/>
  <c r="V282" i="3"/>
  <c r="X282" i="3" s="1"/>
  <c r="DE282" i="3" s="1"/>
  <c r="V253" i="3"/>
  <c r="X253" i="3" s="1"/>
  <c r="DE253" i="3" s="1"/>
  <c r="V227" i="3"/>
  <c r="X227" i="3" s="1"/>
  <c r="V210" i="3"/>
  <c r="X210" i="3" s="1"/>
  <c r="DE210" i="3" s="1"/>
  <c r="V198" i="3"/>
  <c r="X198" i="3" s="1"/>
  <c r="DE198" i="3" s="1"/>
  <c r="V174" i="3"/>
  <c r="X174" i="3" s="1"/>
  <c r="V131" i="3"/>
  <c r="X131" i="3" s="1"/>
  <c r="V90" i="3"/>
  <c r="X90" i="3" s="1"/>
  <c r="DE90" i="3" s="1"/>
  <c r="V59" i="3"/>
  <c r="V16" i="3"/>
  <c r="X16" i="3" s="1"/>
  <c r="V654" i="3"/>
  <c r="X654" i="3" s="1"/>
  <c r="DE654" i="3" s="1"/>
  <c r="V607" i="3"/>
  <c r="X607" i="3" s="1"/>
  <c r="V560" i="3"/>
  <c r="X560" i="3" s="1"/>
  <c r="V542" i="3"/>
  <c r="X542" i="3" s="1"/>
  <c r="DE542" i="3" s="1"/>
  <c r="V485" i="3"/>
  <c r="X485" i="3" s="1"/>
  <c r="DE485" i="3" s="1"/>
  <c r="V470" i="3"/>
  <c r="X470" i="3" s="1"/>
  <c r="V435" i="3"/>
  <c r="X435" i="3" s="1"/>
  <c r="DE435" i="3" s="1"/>
  <c r="V404" i="3"/>
  <c r="V312" i="3"/>
  <c r="V294" i="3"/>
  <c r="X294" i="3" s="1"/>
  <c r="DE294" i="3" s="1"/>
  <c r="V252" i="3"/>
  <c r="X252" i="3" s="1"/>
  <c r="V209" i="3"/>
  <c r="X209" i="3" s="1"/>
  <c r="DE209" i="3" s="1"/>
  <c r="V197" i="3"/>
  <c r="X197" i="3" s="1"/>
  <c r="DE197" i="3" s="1"/>
  <c r="V157" i="3"/>
  <c r="X157" i="3" s="1"/>
  <c r="V130" i="3"/>
  <c r="X130" i="3" s="1"/>
  <c r="V89" i="3"/>
  <c r="X89" i="3" s="1"/>
  <c r="V74" i="3"/>
  <c r="V58" i="3"/>
  <c r="X58" i="3" s="1"/>
  <c r="V43" i="3"/>
  <c r="V28" i="3"/>
  <c r="V678" i="3"/>
  <c r="X678" i="3" s="1"/>
  <c r="DE678" i="3" s="1"/>
  <c r="V605" i="3"/>
  <c r="X605" i="3" s="1"/>
  <c r="V583" i="3"/>
  <c r="X583" i="3" s="1"/>
  <c r="V559" i="3"/>
  <c r="V540" i="3"/>
  <c r="X540" i="3" s="1"/>
  <c r="V528" i="3"/>
  <c r="X528" i="3" s="1"/>
  <c r="V469" i="3"/>
  <c r="X469" i="3" s="1"/>
  <c r="V451" i="3"/>
  <c r="X451" i="3" s="1"/>
  <c r="V418" i="3"/>
  <c r="X418" i="3" s="1"/>
  <c r="V373" i="3"/>
  <c r="X373" i="3" s="1"/>
  <c r="V293" i="3"/>
  <c r="X293" i="3" s="1"/>
  <c r="DE293" i="3" s="1"/>
  <c r="V280" i="3"/>
  <c r="X280" i="3" s="1"/>
  <c r="V250" i="3"/>
  <c r="X250" i="3" s="1"/>
  <c r="DE250" i="3" s="1"/>
  <c r="V238" i="3"/>
  <c r="X238" i="3" s="1"/>
  <c r="DE238" i="3" s="1"/>
  <c r="V208" i="3"/>
  <c r="X208" i="3" s="1"/>
  <c r="V142" i="3"/>
  <c r="X142" i="3" s="1"/>
  <c r="V114" i="3"/>
  <c r="X114" i="3" s="1"/>
  <c r="V102" i="3"/>
  <c r="X102" i="3" s="1"/>
  <c r="V73" i="3"/>
  <c r="X73" i="3" s="1"/>
  <c r="V57" i="3"/>
  <c r="V42" i="3"/>
  <c r="X42" i="3" s="1"/>
  <c r="V27" i="3"/>
  <c r="X27" i="3" s="1"/>
  <c r="V14" i="3"/>
  <c r="X14" i="3" s="1"/>
  <c r="V651" i="3"/>
  <c r="X651" i="3" s="1"/>
  <c r="DE651" i="3" s="1"/>
  <c r="V604" i="3"/>
  <c r="X604" i="3" s="1"/>
  <c r="DE604" i="3" s="1"/>
  <c r="V539" i="3"/>
  <c r="X539" i="3" s="1"/>
  <c r="V527" i="3"/>
  <c r="X527" i="3" s="1"/>
  <c r="V482" i="3"/>
  <c r="X482" i="3" s="1"/>
  <c r="V450" i="3"/>
  <c r="X450" i="3" s="1"/>
  <c r="DE450" i="3" s="1"/>
  <c r="V372" i="3"/>
  <c r="X372" i="3" s="1"/>
  <c r="DE372" i="3" s="1"/>
  <c r="V344" i="3"/>
  <c r="X344" i="3" s="1"/>
  <c r="V310" i="3"/>
  <c r="X310" i="3" s="1"/>
  <c r="V207" i="3"/>
  <c r="X207" i="3" s="1"/>
  <c r="DE207" i="3" s="1"/>
  <c r="V167" i="3"/>
  <c r="X167" i="3" s="1"/>
  <c r="DE167" i="3" s="1"/>
  <c r="V155" i="3"/>
  <c r="X155" i="3" s="1"/>
  <c r="DE155" i="3" s="1"/>
  <c r="V113" i="3"/>
  <c r="V72" i="3"/>
  <c r="X72" i="3" s="1"/>
  <c r="DE72" i="3" s="1"/>
  <c r="V26" i="3"/>
  <c r="X26" i="3" s="1"/>
  <c r="V13" i="3"/>
  <c r="X13" i="3" s="1"/>
  <c r="DE13" i="3" s="1"/>
  <c r="V603" i="3"/>
  <c r="V581" i="3"/>
  <c r="X581" i="3" s="1"/>
  <c r="V555" i="3"/>
  <c r="X555" i="3" s="1"/>
  <c r="DE555" i="3" s="1"/>
  <c r="V538" i="3"/>
  <c r="X538" i="3" s="1"/>
  <c r="V526" i="3"/>
  <c r="X526" i="3" s="1"/>
  <c r="V496" i="3"/>
  <c r="X496" i="3" s="1"/>
  <c r="DE496" i="3" s="1"/>
  <c r="V481" i="3"/>
  <c r="X481" i="3" s="1"/>
  <c r="V432" i="3"/>
  <c r="X432" i="3" s="1"/>
  <c r="V400" i="3"/>
  <c r="X400" i="3" s="1"/>
  <c r="DE400" i="3" s="1"/>
  <c r="V371" i="3"/>
  <c r="X371" i="3" s="1"/>
  <c r="DE371" i="3" s="1"/>
  <c r="V342" i="3"/>
  <c r="X342" i="3" s="1"/>
  <c r="DE342" i="3" s="1"/>
  <c r="V306" i="3"/>
  <c r="X306" i="3" s="1"/>
  <c r="V290" i="3"/>
  <c r="X290" i="3" s="1"/>
  <c r="DE290" i="3" s="1"/>
  <c r="V218" i="3"/>
  <c r="V112" i="3"/>
  <c r="X112" i="3" s="1"/>
  <c r="V86" i="3"/>
  <c r="V71" i="3"/>
  <c r="X71" i="3" s="1"/>
  <c r="DE71" i="3" s="1"/>
  <c r="V25" i="3"/>
  <c r="X25" i="3" s="1"/>
  <c r="V193" i="3" l="1"/>
  <c r="X193" i="3" s="1"/>
  <c r="DE193" i="3" s="1"/>
  <c r="DB81" i="3"/>
  <c r="DE81" i="3"/>
  <c r="DB615" i="3"/>
  <c r="DE615" i="3"/>
  <c r="DB384" i="3"/>
  <c r="DE384" i="3"/>
  <c r="DB605" i="3"/>
  <c r="DE605" i="3"/>
  <c r="DB390" i="3"/>
  <c r="DE390" i="3"/>
  <c r="DB629" i="3"/>
  <c r="DE629" i="3"/>
  <c r="DB481" i="3"/>
  <c r="DE481" i="3"/>
  <c r="DB27" i="3"/>
  <c r="DE27" i="3"/>
  <c r="DB373" i="3"/>
  <c r="DE373" i="3"/>
  <c r="DB58" i="3"/>
  <c r="DE58" i="3"/>
  <c r="DB470" i="3"/>
  <c r="DE470" i="3"/>
  <c r="DB61" i="3"/>
  <c r="DE61" i="3"/>
  <c r="DB119" i="3"/>
  <c r="DE119" i="3"/>
  <c r="DB588" i="3"/>
  <c r="DE588" i="3"/>
  <c r="DB631" i="3"/>
  <c r="DE631" i="3"/>
  <c r="DB166" i="3"/>
  <c r="DE166" i="3"/>
  <c r="DB156" i="3"/>
  <c r="DE156" i="3"/>
  <c r="DB391" i="3"/>
  <c r="DE391" i="3"/>
  <c r="DB539" i="3"/>
  <c r="DE539" i="3"/>
  <c r="DB108" i="3"/>
  <c r="DE108" i="3"/>
  <c r="DB280" i="3"/>
  <c r="DE280" i="3"/>
  <c r="DB174" i="3"/>
  <c r="DE174" i="3"/>
  <c r="DB331" i="3"/>
  <c r="DE331" i="3"/>
  <c r="DB79" i="3"/>
  <c r="DE79" i="3"/>
  <c r="DB25" i="3"/>
  <c r="DE25" i="3"/>
  <c r="DB42" i="3"/>
  <c r="DE42" i="3"/>
  <c r="DB418" i="3"/>
  <c r="DE418" i="3"/>
  <c r="DB227" i="3"/>
  <c r="DE227" i="3"/>
  <c r="DB117" i="3"/>
  <c r="DE117" i="3"/>
  <c r="DB106" i="3"/>
  <c r="DE106" i="3"/>
  <c r="DB565" i="3"/>
  <c r="DE565" i="3"/>
  <c r="DB36" i="3"/>
  <c r="DE36" i="3"/>
  <c r="DB447" i="3"/>
  <c r="DE447" i="3"/>
  <c r="DB234" i="3"/>
  <c r="DE234" i="3"/>
  <c r="DB80" i="3"/>
  <c r="DE80" i="3"/>
  <c r="DB513" i="3"/>
  <c r="DE513" i="3"/>
  <c r="DB423" i="3"/>
  <c r="DE423" i="3"/>
  <c r="DB292" i="3"/>
  <c r="DE292" i="3"/>
  <c r="DB62" i="3"/>
  <c r="DE62" i="3"/>
  <c r="DB451" i="3"/>
  <c r="DE451" i="3"/>
  <c r="DB89" i="3"/>
  <c r="DE89" i="3"/>
  <c r="DB259" i="3"/>
  <c r="DE259" i="3"/>
  <c r="DB50" i="3"/>
  <c r="DE50" i="3"/>
  <c r="DB247" i="3"/>
  <c r="DE247" i="3"/>
  <c r="DB150" i="3"/>
  <c r="DE150" i="3"/>
  <c r="DB544" i="3"/>
  <c r="DE544" i="3"/>
  <c r="DB137" i="3"/>
  <c r="DE137" i="3"/>
  <c r="DB457" i="3"/>
  <c r="DE457" i="3"/>
  <c r="DB432" i="3"/>
  <c r="DE432" i="3"/>
  <c r="DB31" i="3"/>
  <c r="DE31" i="3"/>
  <c r="DB126" i="3"/>
  <c r="DE126" i="3"/>
  <c r="DB526" i="3"/>
  <c r="DE526" i="3"/>
  <c r="DB538" i="3"/>
  <c r="DE538" i="3"/>
  <c r="DB344" i="3"/>
  <c r="DE344" i="3"/>
  <c r="DB73" i="3"/>
  <c r="DE73" i="3"/>
  <c r="DB469" i="3"/>
  <c r="DE469" i="3"/>
  <c r="DB130" i="3"/>
  <c r="DE130" i="3"/>
  <c r="DB560" i="3"/>
  <c r="DE560" i="3"/>
  <c r="DB147" i="3"/>
  <c r="DE147" i="3"/>
  <c r="DB518" i="3"/>
  <c r="DE518" i="3"/>
  <c r="DB133" i="3"/>
  <c r="DE133" i="3"/>
  <c r="DB549" i="3"/>
  <c r="DE549" i="3"/>
  <c r="DB633" i="3"/>
  <c r="DE633" i="3"/>
  <c r="DB82" i="3"/>
  <c r="DE82" i="3"/>
  <c r="DB510" i="3"/>
  <c r="DE510" i="3"/>
  <c r="DB236" i="3"/>
  <c r="DE236" i="3"/>
  <c r="DB561" i="3"/>
  <c r="DE561" i="3"/>
  <c r="DB315" i="3"/>
  <c r="DE315" i="3"/>
  <c r="DB517" i="3"/>
  <c r="DE517" i="3"/>
  <c r="DB149" i="3"/>
  <c r="DE149" i="3"/>
  <c r="DB105" i="3"/>
  <c r="DE105" i="3"/>
  <c r="DB376" i="3"/>
  <c r="DE376" i="3"/>
  <c r="DB94" i="3"/>
  <c r="DE94" i="3"/>
  <c r="DB310" i="3"/>
  <c r="DE310" i="3"/>
  <c r="DB112" i="3"/>
  <c r="DE112" i="3"/>
  <c r="DB102" i="3"/>
  <c r="DE102" i="3"/>
  <c r="DB528" i="3"/>
  <c r="DE528" i="3"/>
  <c r="DB157" i="3"/>
  <c r="DE157" i="3"/>
  <c r="DB607" i="3"/>
  <c r="DE607" i="3"/>
  <c r="DB531" i="3"/>
  <c r="DE531" i="3"/>
  <c r="DB243" i="3"/>
  <c r="DE243" i="3"/>
  <c r="DB664" i="3"/>
  <c r="DE664" i="3"/>
  <c r="DB318" i="3"/>
  <c r="DE318" i="3"/>
  <c r="DB591" i="3"/>
  <c r="DE591" i="3"/>
  <c r="DB323" i="3"/>
  <c r="DE323" i="3"/>
  <c r="DB345" i="3"/>
  <c r="DE345" i="3"/>
  <c r="DB515" i="3"/>
  <c r="DE515" i="3"/>
  <c r="DB47" i="3"/>
  <c r="DE47" i="3"/>
  <c r="DB120" i="3"/>
  <c r="DE120" i="3"/>
  <c r="DB505" i="3"/>
  <c r="DE505" i="3"/>
  <c r="DB566" i="3"/>
  <c r="DE566" i="3"/>
  <c r="DB568" i="3"/>
  <c r="DE568" i="3"/>
  <c r="DB581" i="3"/>
  <c r="DE581" i="3"/>
  <c r="DB114" i="3"/>
  <c r="DE114" i="3"/>
  <c r="DB540" i="3"/>
  <c r="DE540" i="3"/>
  <c r="DB313" i="3"/>
  <c r="DE313" i="3"/>
  <c r="DB610" i="3"/>
  <c r="DE610" i="3"/>
  <c r="DB489" i="3"/>
  <c r="DE489" i="3"/>
  <c r="DB482" i="3"/>
  <c r="DE482" i="3"/>
  <c r="DB142" i="3"/>
  <c r="DE142" i="3"/>
  <c r="DB328" i="3"/>
  <c r="DE328" i="3"/>
  <c r="DB228" i="3"/>
  <c r="DE228" i="3"/>
  <c r="DB229" i="3"/>
  <c r="DE229" i="3"/>
  <c r="DB626" i="3"/>
  <c r="DE626" i="3"/>
  <c r="DB367" i="3"/>
  <c r="DE367" i="3"/>
  <c r="DB321" i="3"/>
  <c r="DE321" i="3"/>
  <c r="DB109" i="3"/>
  <c r="DE109" i="3"/>
  <c r="DB152" i="3"/>
  <c r="DE152" i="3"/>
  <c r="DB306" i="3"/>
  <c r="DE306" i="3"/>
  <c r="DB527" i="3"/>
  <c r="DE527" i="3"/>
  <c r="DB208" i="3"/>
  <c r="DE208" i="3"/>
  <c r="DB583" i="3"/>
  <c r="DE583" i="3"/>
  <c r="DB252" i="3"/>
  <c r="DE252" i="3"/>
  <c r="DB471" i="3"/>
  <c r="DE471" i="3"/>
  <c r="DB241" i="3"/>
  <c r="DE241" i="3"/>
  <c r="DB242" i="3"/>
  <c r="DE242" i="3"/>
  <c r="DB334" i="3"/>
  <c r="DE334" i="3"/>
  <c r="DB96" i="3"/>
  <c r="DE96" i="3"/>
  <c r="DB24" i="3"/>
  <c r="DE24" i="3"/>
  <c r="DB461" i="3"/>
  <c r="DE461" i="3"/>
  <c r="DB37" i="3"/>
  <c r="DE37" i="3"/>
  <c r="DB165" i="3"/>
  <c r="DE165" i="3"/>
  <c r="DB387" i="3"/>
  <c r="DE387" i="3"/>
  <c r="DB140" i="3"/>
  <c r="DE140" i="3"/>
  <c r="DB115" i="3"/>
  <c r="DE115" i="3"/>
  <c r="DB425" i="3"/>
  <c r="DE425" i="3"/>
  <c r="DB177" i="3"/>
  <c r="DE177" i="3"/>
  <c r="DB338" i="3"/>
  <c r="DE338" i="3"/>
  <c r="DB521" i="3"/>
  <c r="DE521" i="3"/>
  <c r="DB26" i="3"/>
  <c r="DE26" i="3"/>
  <c r="DB148" i="3"/>
  <c r="DE148" i="3"/>
  <c r="DB273" i="3"/>
  <c r="DE273" i="3"/>
  <c r="DB500" i="3"/>
  <c r="DE500" i="3"/>
  <c r="DB406" i="3"/>
  <c r="DE406" i="3"/>
  <c r="DB284" i="3"/>
  <c r="DE284" i="3"/>
  <c r="DB131" i="3"/>
  <c r="DE131" i="3"/>
  <c r="DB246" i="3"/>
  <c r="DE246" i="3"/>
  <c r="DB324" i="3"/>
  <c r="DE324" i="3"/>
  <c r="DB366" i="3"/>
  <c r="DE366" i="3"/>
  <c r="DB19" i="3"/>
  <c r="DE19" i="3"/>
  <c r="DB17" i="3"/>
  <c r="DE17" i="3"/>
  <c r="DB14" i="3"/>
  <c r="DE14" i="3"/>
  <c r="DB15" i="3"/>
  <c r="DE15" i="3"/>
  <c r="DB22" i="3"/>
  <c r="DE22" i="3"/>
  <c r="DB16" i="3"/>
  <c r="DE16" i="3"/>
  <c r="DB90" i="3"/>
  <c r="V375" i="3"/>
  <c r="P721" i="3" s="1"/>
  <c r="CJ593" i="3"/>
  <c r="CR593" i="3" s="1"/>
  <c r="CJ597" i="3"/>
  <c r="CJ594" i="3"/>
  <c r="CK211" i="3"/>
  <c r="CR211" i="3" s="1"/>
  <c r="V504" i="3"/>
  <c r="X504" i="3" s="1"/>
  <c r="V300" i="3"/>
  <c r="X300" i="3" s="1"/>
  <c r="V426" i="3"/>
  <c r="X426" i="3" s="1"/>
  <c r="AQ722" i="3"/>
  <c r="V311" i="3"/>
  <c r="X311" i="3" s="1"/>
  <c r="V525" i="3"/>
  <c r="X525" i="3" s="1"/>
  <c r="V178" i="3"/>
  <c r="X178" i="3" s="1"/>
  <c r="Y395" i="3"/>
  <c r="AG395" i="3" s="1"/>
  <c r="Y424" i="3"/>
  <c r="AG424" i="3" s="1"/>
  <c r="AB230" i="3"/>
  <c r="AG230" i="3" s="1"/>
  <c r="AC570" i="3"/>
  <c r="DB253" i="3"/>
  <c r="DB333" i="3"/>
  <c r="DB257" i="3"/>
  <c r="DB428" i="3"/>
  <c r="DB192" i="3"/>
  <c r="DB71" i="3"/>
  <c r="DB496" i="3"/>
  <c r="DB207" i="3"/>
  <c r="DB293" i="3"/>
  <c r="DB678" i="3"/>
  <c r="DB199" i="3"/>
  <c r="DB160" i="3"/>
  <c r="DB503" i="3"/>
  <c r="DB551" i="3"/>
  <c r="DB590" i="3"/>
  <c r="DB288" i="3"/>
  <c r="DB70" i="3"/>
  <c r="DB723" i="3"/>
  <c r="DB279" i="3"/>
  <c r="DB143" i="3"/>
  <c r="DB283" i="3"/>
  <c r="DB297" i="3"/>
  <c r="DB519" i="3"/>
  <c r="DB286" i="3"/>
  <c r="DB245" i="3"/>
  <c r="DB303" i="3"/>
  <c r="DB554" i="3"/>
  <c r="DB389" i="3"/>
  <c r="DB625" i="3"/>
  <c r="DB532" i="3"/>
  <c r="DB410" i="3"/>
  <c r="DB64" i="3"/>
  <c r="DB301" i="3"/>
  <c r="DB287" i="3"/>
  <c r="DB357" i="3"/>
  <c r="DB372" i="3"/>
  <c r="DB563" i="3"/>
  <c r="DB450" i="3"/>
  <c r="DB180" i="3"/>
  <c r="DB555" i="3"/>
  <c r="DB435" i="3"/>
  <c r="DB254" i="3"/>
  <c r="DB658" i="3"/>
  <c r="DB189" i="3"/>
  <c r="DB95" i="3"/>
  <c r="DB302" i="3"/>
  <c r="DB139" i="3"/>
  <c r="DB601" i="3"/>
  <c r="DB429" i="3"/>
  <c r="DB562" i="3"/>
  <c r="DB198" i="3"/>
  <c r="DB201" i="3"/>
  <c r="DB474" i="3"/>
  <c r="DB618" i="3"/>
  <c r="DB453" i="3"/>
  <c r="DB187" i="3"/>
  <c r="DB414" i="3"/>
  <c r="DB193" i="3"/>
  <c r="DB347" i="3"/>
  <c r="DB485" i="3"/>
  <c r="DB210" i="3"/>
  <c r="DB296" i="3"/>
  <c r="DB612" i="3"/>
  <c r="DB352" i="3"/>
  <c r="DB460" i="3"/>
  <c r="DB725" i="3"/>
  <c r="DB413" i="3"/>
  <c r="DB379" i="3"/>
  <c r="DB276" i="3"/>
  <c r="DB533" i="3"/>
  <c r="DB289" i="3"/>
  <c r="DB657" i="3"/>
  <c r="DB290" i="3"/>
  <c r="DB65" i="3"/>
  <c r="DB342" i="3"/>
  <c r="DB128" i="3"/>
  <c r="DB371" i="3"/>
  <c r="DB365" i="3"/>
  <c r="DB190" i="3"/>
  <c r="DB617" i="3"/>
  <c r="DB162" i="3"/>
  <c r="DB72" i="3"/>
  <c r="DB282" i="3"/>
  <c r="DB238" i="3"/>
  <c r="DB209" i="3"/>
  <c r="DB295" i="3"/>
  <c r="DB614" i="3"/>
  <c r="DB202" i="3"/>
  <c r="DB163" i="3"/>
  <c r="DB204" i="3"/>
  <c r="DB630" i="3"/>
  <c r="DB604" i="3"/>
  <c r="DB118" i="3"/>
  <c r="DB627" i="3"/>
  <c r="DB522" i="3"/>
  <c r="DB191" i="3"/>
  <c r="DB552" i="3"/>
  <c r="DB216" i="3"/>
  <c r="DB369" i="3"/>
  <c r="DB184" i="3"/>
  <c r="DB638" i="3"/>
  <c r="DB368" i="3"/>
  <c r="DB542" i="3"/>
  <c r="DB683" i="3"/>
  <c r="DB380" i="3"/>
  <c r="DB197" i="3"/>
  <c r="DB78" i="3"/>
  <c r="DB491" i="3"/>
  <c r="DB304" i="3"/>
  <c r="DB400" i="3"/>
  <c r="DB132" i="3"/>
  <c r="DB437" i="3"/>
  <c r="DB316" i="3"/>
  <c r="DB523" i="3"/>
  <c r="DB155" i="3"/>
  <c r="DB250" i="3"/>
  <c r="DB654" i="3"/>
  <c r="DB502" i="3"/>
  <c r="DB409" i="3"/>
  <c r="DB167" i="3"/>
  <c r="DB651" i="3"/>
  <c r="DB294" i="3"/>
  <c r="DB159" i="3"/>
  <c r="DB350" i="3"/>
  <c r="DB642" i="3"/>
  <c r="DB534" i="3"/>
  <c r="DB203" i="3"/>
  <c r="DB431" i="3"/>
  <c r="DB196" i="3"/>
  <c r="DB20" i="3"/>
  <c r="DB34" i="3"/>
  <c r="DB13" i="3"/>
  <c r="DB32" i="3"/>
  <c r="DB10" i="3"/>
  <c r="AG513" i="3"/>
  <c r="Z585" i="3"/>
  <c r="AG585" i="3" s="1"/>
  <c r="AA146" i="3"/>
  <c r="AG146" i="3" s="1"/>
  <c r="AC188" i="3"/>
  <c r="Y637" i="3"/>
  <c r="Z597" i="3"/>
  <c r="Z351" i="3"/>
  <c r="AG351" i="3" s="1"/>
  <c r="Z200" i="3"/>
  <c r="Z68" i="3"/>
  <c r="AB582" i="3"/>
  <c r="Y6" i="3"/>
  <c r="AG6" i="3" s="1"/>
  <c r="Y668" i="3"/>
  <c r="CA687" i="3"/>
  <c r="CI687" i="3" s="1"/>
  <c r="AZ687" i="3"/>
  <c r="BH687" i="3" s="1"/>
  <c r="BI687" i="3"/>
  <c r="BQ687" i="3" s="1"/>
  <c r="X346" i="3"/>
  <c r="N687" i="3"/>
  <c r="V687" i="3" s="1"/>
  <c r="X687" i="3" s="1"/>
  <c r="AH687" i="3"/>
  <c r="AP687" i="3" s="1"/>
  <c r="BR687" i="3"/>
  <c r="BZ687" i="3" s="1"/>
  <c r="Y66" i="3"/>
  <c r="AG66" i="3" s="1"/>
  <c r="Y309" i="3" s="1"/>
  <c r="AD12" i="3"/>
  <c r="AY32" i="3"/>
  <c r="AU669" i="3" s="1"/>
  <c r="Y135" i="3"/>
  <c r="AG135" i="3" s="1"/>
  <c r="Z136" i="3" s="1"/>
  <c r="AG136" i="3" s="1"/>
  <c r="Z632" i="3"/>
  <c r="AG632" i="3" s="1"/>
  <c r="AI632" i="3"/>
  <c r="AP632" i="3" s="1"/>
  <c r="Z56" i="3"/>
  <c r="BS632" i="3"/>
  <c r="BZ632" i="3" s="1"/>
  <c r="CB632" i="3"/>
  <c r="CI632" i="3" s="1"/>
  <c r="X337" i="3"/>
  <c r="DE337" i="3" s="1"/>
  <c r="O632" i="3"/>
  <c r="V632" i="3" s="1"/>
  <c r="X632" i="3" s="1"/>
  <c r="AR632" i="3"/>
  <c r="AY632" i="3" s="1"/>
  <c r="BJ632" i="3"/>
  <c r="BQ632" i="3" s="1"/>
  <c r="BA632" i="3"/>
  <c r="BH632" i="3" s="1"/>
  <c r="Y68" i="3"/>
  <c r="Z619" i="3"/>
  <c r="CM9" i="3"/>
  <c r="CR9" i="3" s="1"/>
  <c r="CJ600" i="3"/>
  <c r="CJ599" i="3"/>
  <c r="CR599" i="3" s="1"/>
  <c r="Y39" i="3"/>
  <c r="AG39" i="3" s="1"/>
  <c r="AA685" i="3" s="1"/>
  <c r="CJ595" i="3"/>
  <c r="CR595" i="3" s="1"/>
  <c r="CJ596" i="3"/>
  <c r="BZ80" i="3"/>
  <c r="CJ592" i="3"/>
  <c r="CR592" i="3" s="1"/>
  <c r="Y38" i="3"/>
  <c r="AG38" i="3" s="1"/>
  <c r="CR690" i="3"/>
  <c r="AY74" i="3"/>
  <c r="AR97" i="3" s="1"/>
  <c r="AJ493" i="3"/>
  <c r="AP493" i="3" s="1"/>
  <c r="AH494" i="3"/>
  <c r="AP214" i="3"/>
  <c r="AJ701" i="3" s="1"/>
  <c r="Y443" i="3"/>
  <c r="Z186" i="3"/>
  <c r="AG186" i="3" s="1"/>
  <c r="CR695" i="3"/>
  <c r="Z701" i="3"/>
  <c r="Z358" i="3"/>
  <c r="AG358" i="3" s="1"/>
  <c r="CK536" i="3"/>
  <c r="CR536" i="3" s="1"/>
  <c r="Z697" i="3"/>
  <c r="CO541" i="3"/>
  <c r="CR541" i="3" s="1"/>
  <c r="Z305" i="3"/>
  <c r="AB87" i="3"/>
  <c r="AG87" i="3" s="1"/>
  <c r="Y667" i="3"/>
  <c r="Y706" i="3"/>
  <c r="AG706" i="3" s="1"/>
  <c r="CL670" i="3"/>
  <c r="AP80" i="3"/>
  <c r="AI103" i="3" s="1"/>
  <c r="AP103" i="3" s="1"/>
  <c r="G211" i="1"/>
  <c r="BJ493" i="3" s="1"/>
  <c r="G206" i="1"/>
  <c r="BL720" i="3" s="1"/>
  <c r="CR336" i="3"/>
  <c r="CR570" i="3"/>
  <c r="E211" i="1"/>
  <c r="AR493" i="3" s="1"/>
  <c r="E206" i="1"/>
  <c r="AT720" i="3" s="1"/>
  <c r="AP212" i="3"/>
  <c r="BQ32" i="3"/>
  <c r="G202" i="1" s="1"/>
  <c r="BI581" i="3" s="1"/>
  <c r="BQ581" i="3" s="1"/>
  <c r="AP588" i="3"/>
  <c r="BZ391" i="3"/>
  <c r="H211" i="1"/>
  <c r="BS493" i="3" s="1"/>
  <c r="H206" i="1"/>
  <c r="BU720" i="3" s="1"/>
  <c r="F211" i="1"/>
  <c r="BA493" i="3" s="1"/>
  <c r="F206" i="1"/>
  <c r="BC720" i="3" s="1"/>
  <c r="I211" i="1"/>
  <c r="CB493" i="3" s="1"/>
  <c r="I206" i="1"/>
  <c r="CD720" i="3" s="1"/>
  <c r="AP32" i="3"/>
  <c r="D202" i="1" s="1"/>
  <c r="D210" i="1" s="1"/>
  <c r="AJ263" i="3" s="1"/>
  <c r="AA634" i="3"/>
  <c r="AG634" i="3" s="1"/>
  <c r="AG214" i="3"/>
  <c r="AA701" i="3" s="1"/>
  <c r="Y270" i="3"/>
  <c r="Z636" i="3"/>
  <c r="Y271" i="3"/>
  <c r="AG271" i="3" s="1"/>
  <c r="Z361" i="3" s="1"/>
  <c r="AB200" i="3"/>
  <c r="Y359" i="3"/>
  <c r="AG359" i="3" s="1"/>
  <c r="Y269" i="3"/>
  <c r="Z235" i="3"/>
  <c r="AG235" i="3" s="1"/>
  <c r="AC702" i="3" s="1"/>
  <c r="Y67" i="3"/>
  <c r="AG67" i="3" s="1"/>
  <c r="Y360" i="3"/>
  <c r="AG360" i="3" s="1"/>
  <c r="Y272" i="3"/>
  <c r="AG272" i="3" s="1"/>
  <c r="AA361" i="3" s="1"/>
  <c r="AY391" i="3"/>
  <c r="Z486" i="3"/>
  <c r="AG486" i="3" s="1"/>
  <c r="CR637" i="3"/>
  <c r="AG588" i="3"/>
  <c r="AG686" i="3"/>
  <c r="AY80" i="3"/>
  <c r="AU716" i="3" s="1"/>
  <c r="BQ212" i="3"/>
  <c r="AY588" i="3"/>
  <c r="AY212" i="3"/>
  <c r="AA183" i="3"/>
  <c r="AG183" i="3" s="1"/>
  <c r="AC445" i="3"/>
  <c r="AG445" i="3" s="1"/>
  <c r="Y684" i="3" s="1"/>
  <c r="AA707" i="3"/>
  <c r="AA308" i="3"/>
  <c r="AE707" i="3"/>
  <c r="Z171" i="3"/>
  <c r="AG171" i="3" s="1"/>
  <c r="Z693" i="3" s="1"/>
  <c r="AB667" i="3"/>
  <c r="AB724" i="3"/>
  <c r="AA44" i="3"/>
  <c r="AG44" i="3" s="1"/>
  <c r="AE417" i="3"/>
  <c r="Y51" i="3"/>
  <c r="AG51" i="3" s="1"/>
  <c r="Y649" i="3" s="1"/>
  <c r="Y305" i="3"/>
  <c r="AG305" i="3" s="1"/>
  <c r="Y416" i="3"/>
  <c r="Z356" i="3"/>
  <c r="AG356" i="3" s="1"/>
  <c r="Z332" i="3"/>
  <c r="AB648" i="3"/>
  <c r="AG648" i="3" s="1"/>
  <c r="AC703" i="3"/>
  <c r="Y645" i="3"/>
  <c r="AD681" i="3"/>
  <c r="AG681" i="3" s="1"/>
  <c r="Z325" i="3"/>
  <c r="AG325" i="3" s="1"/>
  <c r="AA653" i="3"/>
  <c r="Z667" i="3"/>
  <c r="Y18" i="3"/>
  <c r="AG18" i="3" s="1"/>
  <c r="Y483" i="3" s="1"/>
  <c r="Y520" i="3"/>
  <c r="AA702" i="3"/>
  <c r="AA684" i="3"/>
  <c r="AC718" i="3"/>
  <c r="AD691" i="3"/>
  <c r="AG691" i="3" s="1"/>
  <c r="Z217" i="3"/>
  <c r="AG217" i="3" s="1"/>
  <c r="AE720" i="3"/>
  <c r="AD717" i="3"/>
  <c r="Z181" i="3"/>
  <c r="AG181" i="3" s="1"/>
  <c r="AB689" i="3"/>
  <c r="AA724" i="3"/>
  <c r="Z463" i="3"/>
  <c r="AB83" i="3"/>
  <c r="AG83" i="3" s="1"/>
  <c r="Y394" i="3"/>
  <c r="AG394" i="3" s="1"/>
  <c r="AA589" i="3"/>
  <c r="AG589" i="3" s="1"/>
  <c r="Z383" i="3"/>
  <c r="V144" i="3"/>
  <c r="X144" i="3" s="1"/>
  <c r="AP391" i="3"/>
  <c r="BQ214" i="3"/>
  <c r="BK701" i="3" s="1"/>
  <c r="BZ588" i="3"/>
  <c r="AG80" i="3"/>
  <c r="AC716" i="3" s="1"/>
  <c r="CR480" i="3"/>
  <c r="AG116" i="3"/>
  <c r="AA141" i="3"/>
  <c r="AG141" i="3" s="1"/>
  <c r="Y440" i="3"/>
  <c r="AG440" i="3" s="1"/>
  <c r="AC118" i="3"/>
  <c r="AG118" i="3" s="1"/>
  <c r="AA73" i="3"/>
  <c r="AG73" i="3" s="1"/>
  <c r="Z104" i="3" s="1"/>
  <c r="AG104" i="3" s="1"/>
  <c r="AA355" i="3"/>
  <c r="Y72" i="3"/>
  <c r="AG72" i="3" s="1"/>
  <c r="Y249" i="3"/>
  <c r="AA470" i="3"/>
  <c r="AG470" i="3" s="1"/>
  <c r="AA469" i="3"/>
  <c r="AG469" i="3" s="1"/>
  <c r="Y610" i="3"/>
  <c r="AG610" i="3" s="1"/>
  <c r="Y488" i="3"/>
  <c r="AA391" i="3"/>
  <c r="Y391" i="3"/>
  <c r="C212" i="1"/>
  <c r="Y642" i="3" s="1"/>
  <c r="AG642" i="3" s="1"/>
  <c r="Y552" i="3"/>
  <c r="AG552" i="3" s="1"/>
  <c r="Z195" i="3"/>
  <c r="AG195" i="3" s="1"/>
  <c r="Z182" i="3"/>
  <c r="AG182" i="3" s="1"/>
  <c r="Y655" i="3"/>
  <c r="AG655" i="3" s="1"/>
  <c r="AB93" i="3"/>
  <c r="AG93" i="3" s="1"/>
  <c r="AB92" i="3"/>
  <c r="AG92" i="3" s="1"/>
  <c r="Z708" i="3" s="1"/>
  <c r="AD479" i="3"/>
  <c r="AG479" i="3" s="1"/>
  <c r="Z100" i="3"/>
  <c r="AB669" i="3"/>
  <c r="Z54" i="3"/>
  <c r="AG54" i="3" s="1"/>
  <c r="Y85" i="3" s="1"/>
  <c r="AG85" i="3" s="1"/>
  <c r="Z377" i="3"/>
  <c r="AG377" i="3" s="1"/>
  <c r="Z472" i="3"/>
  <c r="AC275" i="3"/>
  <c r="AG275" i="3" s="1"/>
  <c r="AA45" i="3"/>
  <c r="AG45" i="3" s="1"/>
  <c r="Y84" i="3" s="1"/>
  <c r="AG84" i="3" s="1"/>
  <c r="Z40" i="3"/>
  <c r="AG40" i="3" s="1"/>
  <c r="Z716" i="3" s="1"/>
  <c r="AA458" i="3"/>
  <c r="AA665" i="3"/>
  <c r="AG665" i="3" s="1"/>
  <c r="AB127" i="3"/>
  <c r="AB702" i="3"/>
  <c r="AC624" i="3"/>
  <c r="AC233" i="3"/>
  <c r="AG233" i="3" s="1"/>
  <c r="AB680" i="3"/>
  <c r="AB653" i="3"/>
  <c r="AA240" i="3"/>
  <c r="AG240" i="3" s="1"/>
  <c r="Z122" i="3"/>
  <c r="AG122" i="3" s="1"/>
  <c r="AC661" i="3"/>
  <c r="Z60" i="3"/>
  <c r="Z494" i="3"/>
  <c r="AA8" i="3"/>
  <c r="AC669" i="3"/>
  <c r="Z21" i="3"/>
  <c r="AG21" i="3" s="1"/>
  <c r="CR267" i="3"/>
  <c r="CR332" i="3"/>
  <c r="Z637" i="3"/>
  <c r="AB154" i="3"/>
  <c r="AG154" i="3" s="1"/>
  <c r="Y606" i="3"/>
  <c r="AG606" i="3" s="1"/>
  <c r="Z309" i="3"/>
  <c r="Y495" i="3"/>
  <c r="AG495" i="3" s="1"/>
  <c r="CR188" i="3"/>
  <c r="Z269" i="3"/>
  <c r="Z134" i="3"/>
  <c r="AG134" i="3" s="1"/>
  <c r="CR594" i="3"/>
  <c r="AA473" i="3"/>
  <c r="Z55" i="3"/>
  <c r="AG55" i="3" s="1"/>
  <c r="Y56" i="3" s="1"/>
  <c r="Z336" i="3"/>
  <c r="AA498" i="3"/>
  <c r="AG498" i="3" s="1"/>
  <c r="Y721" i="3" s="1"/>
  <c r="G205" i="1"/>
  <c r="BK268" i="3" s="1"/>
  <c r="CR110" i="3"/>
  <c r="CR511" i="3"/>
  <c r="CR490" i="3"/>
  <c r="CR411" i="3"/>
  <c r="CR717" i="3"/>
  <c r="F207" i="1"/>
  <c r="BB397" i="3" s="1"/>
  <c r="F209" i="1"/>
  <c r="G207" i="1"/>
  <c r="BK397" i="3" s="1"/>
  <c r="G209" i="1"/>
  <c r="CR308" i="3"/>
  <c r="CR263" i="3"/>
  <c r="H207" i="1"/>
  <c r="BT397" i="3" s="1"/>
  <c r="H209" i="1"/>
  <c r="I207" i="1"/>
  <c r="CC397" i="3" s="1"/>
  <c r="I209" i="1"/>
  <c r="E207" i="1"/>
  <c r="AS397" i="3" s="1"/>
  <c r="E209" i="1"/>
  <c r="CJ494" i="3"/>
  <c r="CR494" i="3" s="1"/>
  <c r="CL493" i="3"/>
  <c r="CR493" i="3" s="1"/>
  <c r="Z219" i="3"/>
  <c r="AG219" i="3" s="1"/>
  <c r="Y222" i="3" s="1"/>
  <c r="CR680" i="3"/>
  <c r="CR668" i="3"/>
  <c r="CR458" i="3"/>
  <c r="AA635" i="3"/>
  <c r="AG635" i="3" s="1"/>
  <c r="Y543" i="3"/>
  <c r="AG543" i="3" s="1"/>
  <c r="Z151" i="3"/>
  <c r="AG151" i="3" s="1"/>
  <c r="AA46" i="3"/>
  <c r="Y490" i="3"/>
  <c r="Z382" i="3"/>
  <c r="Z75" i="3"/>
  <c r="AG75" i="3" s="1"/>
  <c r="AF659" i="3"/>
  <c r="AA670" i="3"/>
  <c r="Y60" i="3"/>
  <c r="Y317" i="3"/>
  <c r="AG317" i="3" s="1"/>
  <c r="AE710" i="3"/>
  <c r="BB599" i="3"/>
  <c r="BA595" i="3"/>
  <c r="BJ595" i="3"/>
  <c r="BK599" i="3"/>
  <c r="AR595" i="3"/>
  <c r="AS599" i="3"/>
  <c r="BS595" i="3"/>
  <c r="BT599" i="3"/>
  <c r="CB595" i="3"/>
  <c r="CC599" i="3"/>
  <c r="CR653" i="3"/>
  <c r="Z682" i="3"/>
  <c r="AG682" i="3" s="1"/>
  <c r="AB692" i="3"/>
  <c r="AG692" i="3" s="1"/>
  <c r="AD412" i="3"/>
  <c r="AG412" i="3" s="1"/>
  <c r="CR68" i="3"/>
  <c r="CR710" i="3"/>
  <c r="Z475" i="3"/>
  <c r="AA616" i="3"/>
  <c r="AG616" i="3" s="1"/>
  <c r="Z364" i="3"/>
  <c r="AG364" i="3" s="1"/>
  <c r="AC175" i="3"/>
  <c r="AG175" i="3" s="1"/>
  <c r="Z639" i="3"/>
  <c r="AG639" i="3" s="1"/>
  <c r="Z381" i="3"/>
  <c r="AG381" i="3" s="1"/>
  <c r="Z363" i="3"/>
  <c r="AG363" i="3" s="1"/>
  <c r="CR645" i="3"/>
  <c r="CR12" i="3"/>
  <c r="AB484" i="3"/>
  <c r="AG484" i="3" s="1"/>
  <c r="Y251" i="3"/>
  <c r="AG251" i="3" s="1"/>
  <c r="Z127" i="3"/>
  <c r="Z694" i="3"/>
  <c r="AB403" i="3"/>
  <c r="AG403" i="3" s="1"/>
  <c r="Z99" i="3"/>
  <c r="AG99" i="3" s="1"/>
  <c r="Y4" i="3"/>
  <c r="AG4" i="3" s="1"/>
  <c r="Z11" i="3" s="1"/>
  <c r="AG11" i="3" s="1"/>
  <c r="AB383" i="3"/>
  <c r="Z348" i="3"/>
  <c r="AG348" i="3" s="1"/>
  <c r="Z349" i="3"/>
  <c r="AG349" i="3" s="1"/>
  <c r="Z362" i="3"/>
  <c r="AG362" i="3" s="1"/>
  <c r="Y456" i="3"/>
  <c r="AG456" i="3" s="1"/>
  <c r="AB662" i="3"/>
  <c r="AG662" i="3" s="1"/>
  <c r="Y647" i="3"/>
  <c r="AG647" i="3" s="1"/>
  <c r="Z535" i="3"/>
  <c r="AG535" i="3" s="1"/>
  <c r="Z239" i="3"/>
  <c r="Z48" i="3"/>
  <c r="AG48" i="3" s="1"/>
  <c r="AB239" i="3"/>
  <c r="Z473" i="3"/>
  <c r="Z564" i="3"/>
  <c r="AG564" i="3" s="1"/>
  <c r="AA468" i="3"/>
  <c r="AG468" i="3" s="1"/>
  <c r="AE677" i="3"/>
  <c r="AG677" i="3" s="1"/>
  <c r="Z582" i="3"/>
  <c r="AG582" i="3" s="1"/>
  <c r="Z436" i="3"/>
  <c r="AG436" i="3" s="1"/>
  <c r="Z12" i="3"/>
  <c r="AB388" i="3"/>
  <c r="AG388" i="3" s="1"/>
  <c r="AA370" i="3"/>
  <c r="AG370" i="3" s="1"/>
  <c r="Y578" i="3"/>
  <c r="AG578" i="3" s="1"/>
  <c r="AA330" i="3"/>
  <c r="Y225" i="3"/>
  <c r="AG225" i="3" s="1"/>
  <c r="Z232" i="3"/>
  <c r="Z101" i="3"/>
  <c r="AC206" i="3"/>
  <c r="AG206" i="3" s="1"/>
  <c r="Z341" i="3"/>
  <c r="AG341" i="3" s="1"/>
  <c r="AB587" i="3"/>
  <c r="AG587" i="3" s="1"/>
  <c r="Y332" i="3"/>
  <c r="Z596" i="3"/>
  <c r="Z417" i="3"/>
  <c r="Z188" i="3"/>
  <c r="AC170" i="3"/>
  <c r="Z281" i="3"/>
  <c r="AG281" i="3" s="1"/>
  <c r="AB173" i="3"/>
  <c r="AG173" i="3" s="1"/>
  <c r="AC110" i="3"/>
  <c r="Y573" i="3"/>
  <c r="AG573" i="3" s="1"/>
  <c r="AA475" i="3"/>
  <c r="Z164" i="3"/>
  <c r="AG164" i="3" s="1"/>
  <c r="Z584" i="3"/>
  <c r="AG584" i="3" s="1"/>
  <c r="AD492" i="3"/>
  <c r="AG492" i="3" s="1"/>
  <c r="AB476" i="3"/>
  <c r="AG476" i="3" s="1"/>
  <c r="Y422" i="3"/>
  <c r="AG422" i="3" s="1"/>
  <c r="Z685" i="3"/>
  <c r="AB444" i="3"/>
  <c r="AG444" i="3" s="1"/>
  <c r="Y385" i="3"/>
  <c r="AG385" i="3" s="1"/>
  <c r="AB374" i="3"/>
  <c r="AG374" i="3" s="1"/>
  <c r="Z567" i="3"/>
  <c r="AG567" i="3" s="1"/>
  <c r="CR516" i="3"/>
  <c r="CR662" i="3"/>
  <c r="CR619" i="3"/>
  <c r="CR305" i="3"/>
  <c r="Z415" i="3"/>
  <c r="AG415" i="3" s="1"/>
  <c r="AA472" i="3"/>
  <c r="Z512" i="3"/>
  <c r="AG512" i="3" s="1"/>
  <c r="AA278" i="3"/>
  <c r="AG278" i="3" s="1"/>
  <c r="Z168" i="3"/>
  <c r="AD661" i="3"/>
  <c r="Y170" i="3"/>
  <c r="I203" i="1"/>
  <c r="CB515" i="3" s="1"/>
  <c r="CI515" i="3" s="1"/>
  <c r="I205" i="1"/>
  <c r="CC268" i="3" s="1"/>
  <c r="CR669" i="3"/>
  <c r="F203" i="1"/>
  <c r="BB265" i="3" s="1"/>
  <c r="F205" i="1"/>
  <c r="BB268" i="3" s="1"/>
  <c r="H203" i="1"/>
  <c r="BT265" i="3" s="1"/>
  <c r="H205" i="1"/>
  <c r="BT268" i="3" s="1"/>
  <c r="J203" i="1"/>
  <c r="CL265" i="3" s="1"/>
  <c r="CR265" i="3" s="1"/>
  <c r="J205" i="1"/>
  <c r="CL268" i="3" s="1"/>
  <c r="CR268" i="3" s="1"/>
  <c r="Y261" i="3"/>
  <c r="AG261" i="3" s="1"/>
  <c r="Y263" i="3"/>
  <c r="AG263" i="3" s="1"/>
  <c r="Y264" i="3"/>
  <c r="AG264" i="3" s="1"/>
  <c r="Y262" i="3"/>
  <c r="AG262" i="3" s="1"/>
  <c r="C203" i="1"/>
  <c r="AA265" i="3" s="1"/>
  <c r="C205" i="1"/>
  <c r="AA268" i="3" s="1"/>
  <c r="Y265" i="3"/>
  <c r="Y267" i="3"/>
  <c r="Y268" i="3"/>
  <c r="Y291" i="3"/>
  <c r="AG291" i="3" s="1"/>
  <c r="CR416" i="3"/>
  <c r="CR146" i="3"/>
  <c r="CR659" i="3"/>
  <c r="Y340" i="3"/>
  <c r="AG340" i="3" s="1"/>
  <c r="CR472" i="3"/>
  <c r="AH168" i="3"/>
  <c r="AJ721" i="3"/>
  <c r="AH355" i="3"/>
  <c r="CJ719" i="3"/>
  <c r="CR719" i="3" s="1"/>
  <c r="AH718" i="3"/>
  <c r="AI690" i="3"/>
  <c r="AJ8" i="3"/>
  <c r="AL529" i="3"/>
  <c r="AP529" i="3" s="1"/>
  <c r="AN705" i="3"/>
  <c r="AH711" i="3"/>
  <c r="AP711" i="3" s="1"/>
  <c r="AH18" i="3"/>
  <c r="AP18" i="3" s="1"/>
  <c r="AJ645" i="3"/>
  <c r="AI608" i="3"/>
  <c r="AH712" i="3"/>
  <c r="AJ267" i="3"/>
  <c r="AI721" i="3"/>
  <c r="AI235" i="3"/>
  <c r="AP235" i="3" s="1"/>
  <c r="CR660" i="3"/>
  <c r="AI97" i="3"/>
  <c r="AP97" i="3" s="1"/>
  <c r="AH38" i="3"/>
  <c r="AP38" i="3" s="1"/>
  <c r="AL445" i="3"/>
  <c r="AP445" i="3" s="1"/>
  <c r="AJ401" i="3"/>
  <c r="AP401" i="3" s="1"/>
  <c r="BB260" i="3"/>
  <c r="AZ581" i="3"/>
  <c r="BH581" i="3" s="1"/>
  <c r="AK405" i="3"/>
  <c r="AH608" i="3"/>
  <c r="AI75" i="3"/>
  <c r="AP75" i="3" s="1"/>
  <c r="AH91" i="3"/>
  <c r="AP91" i="3" s="1"/>
  <c r="AI624" i="3"/>
  <c r="CR597" i="3"/>
  <c r="CR567" i="3"/>
  <c r="AI355" i="3"/>
  <c r="AJ666" i="3"/>
  <c r="AP666" i="3" s="1"/>
  <c r="BR581" i="3"/>
  <c r="BZ581" i="3" s="1"/>
  <c r="BT260" i="3"/>
  <c r="AH308" i="3"/>
  <c r="AK702" i="3"/>
  <c r="AI40" i="3"/>
  <c r="AP40" i="3" s="1"/>
  <c r="CC260" i="3"/>
  <c r="CA581" i="3"/>
  <c r="CI581" i="3" s="1"/>
  <c r="AK712" i="3"/>
  <c r="AL594" i="3"/>
  <c r="AH602" i="3"/>
  <c r="AP602" i="3" s="1"/>
  <c r="AL194" i="3"/>
  <c r="AP194" i="3" s="1"/>
  <c r="CL260" i="3"/>
  <c r="CR260" i="3" s="1"/>
  <c r="CJ581" i="3"/>
  <c r="CR581" i="3" s="1"/>
  <c r="AJ689" i="3"/>
  <c r="AI620" i="3"/>
  <c r="AP620" i="3" s="1"/>
  <c r="AH30" i="3"/>
  <c r="AP30" i="3" s="1"/>
  <c r="CR608" i="3"/>
  <c r="Y581" i="3"/>
  <c r="AG581" i="3" s="1"/>
  <c r="AA260" i="3"/>
  <c r="Y569" i="3"/>
  <c r="AG569" i="3" s="1"/>
  <c r="Y408" i="3"/>
  <c r="Y575" i="3"/>
  <c r="AG575" i="3" s="1"/>
  <c r="Y579" i="3"/>
  <c r="AG579" i="3" s="1"/>
  <c r="Y572" i="3"/>
  <c r="AG572" i="3" s="1"/>
  <c r="Y571" i="3"/>
  <c r="AG571" i="3" s="1"/>
  <c r="Y580" i="3"/>
  <c r="AG580" i="3" s="1"/>
  <c r="Y307" i="3"/>
  <c r="AG307" i="3" s="1"/>
  <c r="AA405" i="3"/>
  <c r="Z656" i="3"/>
  <c r="AA378" i="3"/>
  <c r="AG378" i="3" s="1"/>
  <c r="AA715" i="3" s="1"/>
  <c r="AB487" i="3"/>
  <c r="AG487" i="3" s="1"/>
  <c r="AB524" i="3"/>
  <c r="AG524" i="3" s="1"/>
  <c r="AA462" i="3"/>
  <c r="AG462" i="3" s="1"/>
  <c r="Y465" i="3" s="1"/>
  <c r="AG465" i="3" s="1"/>
  <c r="AB205" i="3"/>
  <c r="AG205" i="3" s="1"/>
  <c r="Y715" i="3" s="1"/>
  <c r="AD449" i="3"/>
  <c r="Z490" i="3"/>
  <c r="Z392" i="3"/>
  <c r="AG392" i="3" s="1"/>
  <c r="AC232" i="3"/>
  <c r="AB420" i="3"/>
  <c r="AG420" i="3" s="1"/>
  <c r="Z507" i="3"/>
  <c r="AG507" i="3" s="1"/>
  <c r="Z386" i="3"/>
  <c r="AG386" i="3" s="1"/>
  <c r="AC438" i="3"/>
  <c r="AG438" i="3" s="1"/>
  <c r="Z399" i="3"/>
  <c r="AG399" i="3" s="1"/>
  <c r="Y545" i="3"/>
  <c r="AG545" i="3" s="1"/>
  <c r="CJ724" i="3"/>
  <c r="CR724" i="3" s="1"/>
  <c r="Y602" i="3"/>
  <c r="AG602" i="3" s="1"/>
  <c r="AQ718" i="3"/>
  <c r="AQ168" i="3"/>
  <c r="AZ308" i="3"/>
  <c r="BM529" i="3"/>
  <c r="BQ529" i="3" s="1"/>
  <c r="BL712" i="3"/>
  <c r="BL702" i="3"/>
  <c r="CC267" i="3"/>
  <c r="CA608" i="3"/>
  <c r="CD702" i="3"/>
  <c r="CE529" i="3"/>
  <c r="CI529" i="3" s="1"/>
  <c r="CL715" i="3"/>
  <c r="CJ84" i="3"/>
  <c r="CR84" i="3" s="1"/>
  <c r="CJ715" i="3"/>
  <c r="CR291" i="3"/>
  <c r="Z660" i="3"/>
  <c r="AC529" i="3"/>
  <c r="AG529" i="3" s="1"/>
  <c r="AQ355" i="3"/>
  <c r="AA401" i="3"/>
  <c r="AG401" i="3" s="1"/>
  <c r="Y168" i="3"/>
  <c r="AA721" i="3"/>
  <c r="BA355" i="3"/>
  <c r="BC712" i="3"/>
  <c r="BR308" i="3"/>
  <c r="CA355" i="3"/>
  <c r="Z458" i="3"/>
  <c r="CJ76" i="3"/>
  <c r="CR76" i="3" s="1"/>
  <c r="Z649" i="3"/>
  <c r="Z608" i="3"/>
  <c r="Z620" i="3"/>
  <c r="AG620" i="3" s="1"/>
  <c r="Y680" i="3"/>
  <c r="Z355" i="3"/>
  <c r="AQ421" i="3"/>
  <c r="AS689" i="3"/>
  <c r="AS701" i="3"/>
  <c r="AR721" i="3"/>
  <c r="AA689" i="3"/>
  <c r="Y355" i="3"/>
  <c r="BA721" i="3"/>
  <c r="Z222" i="3"/>
  <c r="C204" i="1"/>
  <c r="BB721" i="3"/>
  <c r="BF705" i="3"/>
  <c r="BA620" i="3"/>
  <c r="BH620" i="3" s="1"/>
  <c r="BR355" i="3"/>
  <c r="BT701" i="3"/>
  <c r="BU712" i="3"/>
  <c r="CL361" i="3"/>
  <c r="CJ508" i="3"/>
  <c r="CR508" i="3" s="1"/>
  <c r="CJ85" i="3"/>
  <c r="CJ684" i="3"/>
  <c r="CR684" i="3" s="1"/>
  <c r="CJ721" i="3"/>
  <c r="CR721" i="3" s="1"/>
  <c r="CK693" i="3"/>
  <c r="CJ641" i="3"/>
  <c r="CR641" i="3" s="1"/>
  <c r="Y593" i="3"/>
  <c r="AG593" i="3" s="1"/>
  <c r="BB8" i="3"/>
  <c r="CD405" i="3"/>
  <c r="AQ308" i="3"/>
  <c r="BT8" i="3"/>
  <c r="CR509" i="3"/>
  <c r="AP421" i="3"/>
  <c r="AE705" i="3"/>
  <c r="AA722" i="3"/>
  <c r="BA97" i="3"/>
  <c r="BJ620" i="3"/>
  <c r="BQ620" i="3" s="1"/>
  <c r="BK401" i="3"/>
  <c r="BQ401" i="3" s="1"/>
  <c r="BI355" i="3"/>
  <c r="BS608" i="3"/>
  <c r="BT721" i="3"/>
  <c r="CA421" i="3"/>
  <c r="CB608" i="3"/>
  <c r="CA602" i="3"/>
  <c r="CI602" i="3" s="1"/>
  <c r="CC401" i="3"/>
  <c r="CI401" i="3" s="1"/>
  <c r="Z623" i="3"/>
  <c r="AG623" i="3" s="1"/>
  <c r="Z434" i="3"/>
  <c r="AG434" i="3" s="1"/>
  <c r="AA666" i="3"/>
  <c r="AG666" i="3" s="1"/>
  <c r="CJ56" i="3"/>
  <c r="CR56" i="3" s="1"/>
  <c r="AC514" i="3"/>
  <c r="Y478" i="3"/>
  <c r="Z621" i="3"/>
  <c r="AG621" i="3" s="1"/>
  <c r="AT712" i="3"/>
  <c r="AS721" i="3"/>
  <c r="AR690" i="3"/>
  <c r="BB645" i="3"/>
  <c r="BD594" i="3"/>
  <c r="BK721" i="3"/>
  <c r="Y712" i="3"/>
  <c r="BJ97" i="3"/>
  <c r="BR608" i="3"/>
  <c r="BT401" i="3"/>
  <c r="BZ401" i="3" s="1"/>
  <c r="BT645" i="3"/>
  <c r="CC721" i="3"/>
  <c r="CC701" i="3"/>
  <c r="CR473" i="3"/>
  <c r="CK716" i="3"/>
  <c r="CL720" i="3"/>
  <c r="AQ602" i="3"/>
  <c r="AY602" i="3" s="1"/>
  <c r="AA720" i="3"/>
  <c r="AD516" i="3"/>
  <c r="AU594" i="3"/>
  <c r="Z97" i="3"/>
  <c r="AG97" i="3" s="1"/>
  <c r="AW705" i="3"/>
  <c r="AS666" i="3"/>
  <c r="AS267" i="3"/>
  <c r="AA267" i="3"/>
  <c r="Z688" i="3"/>
  <c r="Z719" i="3"/>
  <c r="BB401" i="3"/>
  <c r="BC405" i="3"/>
  <c r="BO705" i="3"/>
  <c r="BJ355" i="3"/>
  <c r="BK645" i="3"/>
  <c r="BI608" i="3"/>
  <c r="BK267" i="3"/>
  <c r="BU405" i="3"/>
  <c r="BX705" i="3"/>
  <c r="BT689" i="3"/>
  <c r="CA30" i="3"/>
  <c r="CB97" i="3"/>
  <c r="CI97" i="3" s="1"/>
  <c r="CK361" i="3"/>
  <c r="CJ405" i="3"/>
  <c r="CR405" i="3" s="1"/>
  <c r="AA719" i="3"/>
  <c r="AC694" i="3"/>
  <c r="Z717" i="3"/>
  <c r="AU529" i="3"/>
  <c r="AR608" i="3"/>
  <c r="AB405" i="3"/>
  <c r="Z483" i="3"/>
  <c r="BB701" i="3"/>
  <c r="BK689" i="3"/>
  <c r="BI168" i="3"/>
  <c r="BJ721" i="3"/>
  <c r="BL405" i="3"/>
  <c r="BS721" i="3"/>
  <c r="BS620" i="3"/>
  <c r="BZ620" i="3" s="1"/>
  <c r="BT267" i="3"/>
  <c r="AB712" i="3"/>
  <c r="CC689" i="3"/>
  <c r="CA168" i="3"/>
  <c r="CK708" i="3"/>
  <c r="CR708" i="3" s="1"/>
  <c r="CR694" i="3"/>
  <c r="Y335" i="3"/>
  <c r="Z690" i="3"/>
  <c r="AB514" i="3"/>
  <c r="Z530" i="3"/>
  <c r="AG530" i="3" s="1"/>
  <c r="AZ608" i="3"/>
  <c r="AC594" i="3"/>
  <c r="BI308" i="3"/>
  <c r="BV594" i="3"/>
  <c r="BS355" i="3"/>
  <c r="BR168" i="3"/>
  <c r="BT666" i="3"/>
  <c r="BZ666" i="3" s="1"/>
  <c r="CC645" i="3"/>
  <c r="Z652" i="3"/>
  <c r="AG652" i="3" s="1"/>
  <c r="CR67" i="3"/>
  <c r="CR439" i="3"/>
  <c r="CR501" i="3"/>
  <c r="CR707" i="3"/>
  <c r="CR689" i="3"/>
  <c r="Y608" i="3"/>
  <c r="Z700" i="3"/>
  <c r="AT405" i="3"/>
  <c r="AS401" i="3"/>
  <c r="AY401" i="3" s="1"/>
  <c r="AR355" i="3"/>
  <c r="AQ712" i="3"/>
  <c r="Y577" i="3"/>
  <c r="AG577" i="3" s="1"/>
  <c r="Y711" i="3"/>
  <c r="AG711" i="3" s="1"/>
  <c r="Y260" i="3"/>
  <c r="Y718" i="3"/>
  <c r="AZ168" i="3"/>
  <c r="AZ355" i="3"/>
  <c r="BD529" i="3"/>
  <c r="BH529" i="3" s="1"/>
  <c r="BA608" i="3"/>
  <c r="AZ421" i="3"/>
  <c r="BC702" i="3"/>
  <c r="BJ608" i="3"/>
  <c r="BM594" i="3"/>
  <c r="BI421" i="3"/>
  <c r="BK666" i="3"/>
  <c r="BQ666" i="3" s="1"/>
  <c r="BR602" i="3"/>
  <c r="BZ602" i="3" s="1"/>
  <c r="BU702" i="3"/>
  <c r="BS97" i="3"/>
  <c r="BZ97" i="3" s="1"/>
  <c r="CB721" i="3"/>
  <c r="CC666" i="3"/>
  <c r="CI666" i="3" s="1"/>
  <c r="CC8" i="3"/>
  <c r="AA645" i="3"/>
  <c r="CR606" i="3"/>
  <c r="CR408" i="3"/>
  <c r="CR520" i="3"/>
  <c r="Y480" i="3"/>
  <c r="AQ30" i="3"/>
  <c r="AB516" i="3"/>
  <c r="Z536" i="3"/>
  <c r="AG536" i="3" s="1"/>
  <c r="AS8" i="3"/>
  <c r="AQ711" i="3"/>
  <c r="AY711" i="3" s="1"/>
  <c r="AQ608" i="3"/>
  <c r="AS645" i="3"/>
  <c r="Z721" i="3"/>
  <c r="Y308" i="3"/>
  <c r="BB267" i="3"/>
  <c r="AZ602" i="3"/>
  <c r="BH602" i="3" s="1"/>
  <c r="BB689" i="3"/>
  <c r="BK8" i="3"/>
  <c r="BI30" i="3"/>
  <c r="BI602" i="3"/>
  <c r="BQ602" i="3" s="1"/>
  <c r="BV529" i="3"/>
  <c r="BZ529" i="3" s="1"/>
  <c r="BR421" i="3"/>
  <c r="Y640" i="3"/>
  <c r="AG640" i="3" s="1"/>
  <c r="AA667" i="3"/>
  <c r="CA308" i="3"/>
  <c r="CK649" i="3"/>
  <c r="CR168" i="3"/>
  <c r="CK624" i="3"/>
  <c r="CR624" i="3" s="1"/>
  <c r="BB666" i="3"/>
  <c r="BH666" i="3" s="1"/>
  <c r="AB110" i="3"/>
  <c r="AE541" i="3"/>
  <c r="AC708" i="3"/>
  <c r="AT702" i="3"/>
  <c r="AR620" i="3"/>
  <c r="AY620" i="3" s="1"/>
  <c r="AZ30" i="3"/>
  <c r="BR30" i="3"/>
  <c r="CE594" i="3"/>
  <c r="CB620" i="3"/>
  <c r="CI620" i="3" s="1"/>
  <c r="CG705" i="3"/>
  <c r="CD712" i="3"/>
  <c r="CR475" i="3"/>
  <c r="CJ636" i="3"/>
  <c r="CR636" i="3" s="1"/>
  <c r="CR251" i="3"/>
  <c r="CR170" i="3"/>
  <c r="CR424" i="3"/>
  <c r="CR46" i="3"/>
  <c r="CR60" i="3"/>
  <c r="CR596" i="3"/>
  <c r="CR269" i="3"/>
  <c r="CK5" i="3"/>
  <c r="CR5" i="3" s="1"/>
  <c r="CK11" i="3"/>
  <c r="CR11" i="3" s="1"/>
  <c r="CR6" i="3"/>
  <c r="CJ298" i="3"/>
  <c r="CR298" i="3" s="1"/>
  <c r="CK136" i="3"/>
  <c r="CR136" i="3" s="1"/>
  <c r="CJ172" i="3"/>
  <c r="CR172" i="3" s="1"/>
  <c r="CK335" i="3"/>
  <c r="CR335" i="3" s="1"/>
  <c r="CK455" i="3"/>
  <c r="CR455" i="3" s="1"/>
  <c r="CL713" i="3"/>
  <c r="CK720" i="3"/>
  <c r="CL685" i="3"/>
  <c r="CR685" i="3" s="1"/>
  <c r="CR449" i="3"/>
  <c r="CR239" i="3"/>
  <c r="CJ124" i="3"/>
  <c r="CR124" i="3" s="1"/>
  <c r="CJ319" i="3"/>
  <c r="CR319" i="3" s="1"/>
  <c r="CJ397" i="3"/>
  <c r="CR397" i="3" s="1"/>
  <c r="CJ613" i="3"/>
  <c r="CR613" i="3" s="1"/>
  <c r="CK220" i="3"/>
  <c r="CL100" i="3"/>
  <c r="CR100" i="3" s="1"/>
  <c r="CM322" i="3"/>
  <c r="CR322" i="3" s="1"/>
  <c r="CJ309" i="3"/>
  <c r="CR309" i="3" s="1"/>
  <c r="CJ330" i="3"/>
  <c r="CR330" i="3" s="1"/>
  <c r="CJ396" i="3"/>
  <c r="CR396" i="3" s="1"/>
  <c r="CJ558" i="3"/>
  <c r="CK138" i="3"/>
  <c r="CR138" i="3" s="1"/>
  <c r="CK327" i="3"/>
  <c r="CR327" i="3" s="1"/>
  <c r="CL270" i="3"/>
  <c r="CR270" i="3" s="1"/>
  <c r="CM231" i="3"/>
  <c r="CR231" i="3" s="1"/>
  <c r="CJ320" i="3"/>
  <c r="CJ329" i="3"/>
  <c r="CR329" i="3" s="1"/>
  <c r="CJ506" i="3"/>
  <c r="CR506" i="3" s="1"/>
  <c r="CK8" i="3"/>
  <c r="CR8" i="3" s="1"/>
  <c r="CK98" i="3"/>
  <c r="CR98" i="3" s="1"/>
  <c r="CK326" i="3"/>
  <c r="CR326" i="3" s="1"/>
  <c r="CL452" i="3"/>
  <c r="CR452" i="3" s="1"/>
  <c r="CK478" i="3"/>
  <c r="CR478" i="3" s="1"/>
  <c r="CM598" i="3"/>
  <c r="CR598" i="3" s="1"/>
  <c r="CL600" i="3"/>
  <c r="CR661" i="3"/>
  <c r="CR580" i="3"/>
  <c r="CR123" i="3"/>
  <c r="CN702" i="3"/>
  <c r="CR702" i="3" s="1"/>
  <c r="CR514" i="3"/>
  <c r="CR383" i="3"/>
  <c r="CJ299" i="3"/>
  <c r="CR299" i="3" s="1"/>
  <c r="CK698" i="3"/>
  <c r="CR382" i="3"/>
  <c r="CJ463" i="3"/>
  <c r="CR463" i="3" s="1"/>
  <c r="CJ465" i="3"/>
  <c r="CR465" i="3" s="1"/>
  <c r="CJ464" i="3"/>
  <c r="CR464" i="3" s="1"/>
  <c r="CJ467" i="3"/>
  <c r="CR467" i="3" s="1"/>
  <c r="CL716" i="3"/>
  <c r="CJ442" i="3"/>
  <c r="CR442" i="3" s="1"/>
  <c r="CK676" i="3"/>
  <c r="CJ676" i="3"/>
  <c r="CJ483" i="3"/>
  <c r="CR483" i="3" s="1"/>
  <c r="CL673" i="3"/>
  <c r="CR673" i="3" s="1"/>
  <c r="CR355" i="3"/>
  <c r="CJ220" i="3"/>
  <c r="CJ223" i="3"/>
  <c r="CR223" i="3" s="1"/>
  <c r="CJ222" i="3"/>
  <c r="CR222" i="3" s="1"/>
  <c r="CJ237" i="3"/>
  <c r="CR237" i="3" s="1"/>
  <c r="CJ221" i="3"/>
  <c r="CR221" i="3" s="1"/>
  <c r="CR307" i="3"/>
  <c r="CR200" i="3"/>
  <c r="CR667" i="3"/>
  <c r="CR582" i="3"/>
  <c r="CJ704" i="3"/>
  <c r="CR704" i="3" s="1"/>
  <c r="CJ656" i="3"/>
  <c r="CR656" i="3" s="1"/>
  <c r="CK343" i="3"/>
  <c r="CO699" i="3"/>
  <c r="CR699" i="3" s="1"/>
  <c r="CJ258" i="3"/>
  <c r="CR258" i="3" s="1"/>
  <c r="CJ393" i="3"/>
  <c r="CR393" i="3" s="1"/>
  <c r="CN574" i="3"/>
  <c r="CR574" i="3" s="1"/>
  <c r="CK558" i="3"/>
  <c r="CJ101" i="3"/>
  <c r="CR101" i="3" s="1"/>
  <c r="CK176" i="3"/>
  <c r="CR176" i="3" s="1"/>
  <c r="CK557" i="3"/>
  <c r="CR557" i="3" s="1"/>
  <c r="CJ611" i="3"/>
  <c r="CR611" i="3" s="1"/>
  <c r="CM715" i="3"/>
  <c r="CM722" i="3"/>
  <c r="CR722" i="3" s="1"/>
  <c r="CR402" i="3"/>
  <c r="CJ52" i="3"/>
  <c r="CJ343" i="3"/>
  <c r="CJ649" i="3"/>
  <c r="CJ697" i="3"/>
  <c r="CR697" i="3" s="1"/>
  <c r="CR232" i="3"/>
  <c r="CR127" i="3"/>
  <c r="CR415" i="3"/>
  <c r="CC415" i="3"/>
  <c r="CD516" i="3"/>
  <c r="CE716" i="3"/>
  <c r="CB103" i="3"/>
  <c r="CI103" i="3" s="1"/>
  <c r="CA490" i="3"/>
  <c r="CB151" i="3"/>
  <c r="CI151" i="3" s="1"/>
  <c r="CB382" i="3"/>
  <c r="CC46" i="3"/>
  <c r="CA543" i="3"/>
  <c r="CI543" i="3" s="1"/>
  <c r="CB75" i="3"/>
  <c r="CI75" i="3" s="1"/>
  <c r="CC141" i="3"/>
  <c r="CI141" i="3" s="1"/>
  <c r="CA440" i="3"/>
  <c r="CI440" i="3" s="1"/>
  <c r="CA446" i="3"/>
  <c r="CI446" i="3" s="1"/>
  <c r="CB182" i="3"/>
  <c r="CI182" i="3" s="1"/>
  <c r="CA67" i="3"/>
  <c r="CE188" i="3"/>
  <c r="CA637" i="3"/>
  <c r="CB235" i="3"/>
  <c r="CI235" i="3" s="1"/>
  <c r="CA6" i="3"/>
  <c r="CA66" i="3"/>
  <c r="CI66" i="3" s="1"/>
  <c r="CB351" i="3"/>
  <c r="CI351" i="3" s="1"/>
  <c r="CB585" i="3"/>
  <c r="CI585" i="3" s="1"/>
  <c r="CB597" i="3"/>
  <c r="CC567" i="3"/>
  <c r="CD582" i="3"/>
  <c r="CE570" i="3"/>
  <c r="CA668" i="3"/>
  <c r="CF12" i="3"/>
  <c r="CB68" i="3"/>
  <c r="CB200" i="3"/>
  <c r="CC146" i="3"/>
  <c r="CD230" i="3"/>
  <c r="CI230" i="3" s="1"/>
  <c r="CA262" i="3"/>
  <c r="CI262" i="3" s="1"/>
  <c r="CA265" i="3"/>
  <c r="CA268" i="3"/>
  <c r="CA340" i="3"/>
  <c r="CA439" i="3"/>
  <c r="CA261" i="3"/>
  <c r="CI261" i="3" s="1"/>
  <c r="CA264" i="3"/>
  <c r="CA267" i="3"/>
  <c r="CA291" i="3"/>
  <c r="CA260" i="3"/>
  <c r="CA263" i="3"/>
  <c r="CI263" i="3" s="1"/>
  <c r="CA424" i="3"/>
  <c r="CA39" i="3"/>
  <c r="CI39" i="3" s="1"/>
  <c r="CA38" i="3"/>
  <c r="CI38" i="3" s="1"/>
  <c r="CA395" i="3"/>
  <c r="CI395" i="3" s="1"/>
  <c r="CB355" i="3"/>
  <c r="CB622" i="3"/>
  <c r="CI622" i="3" s="1"/>
  <c r="CB621" i="3"/>
  <c r="CI621" i="3" s="1"/>
  <c r="CA478" i="3"/>
  <c r="CB454" i="3"/>
  <c r="CI454" i="3" s="1"/>
  <c r="CB494" i="3"/>
  <c r="CG710" i="3"/>
  <c r="CA60" i="3"/>
  <c r="CA317" i="3"/>
  <c r="CI317" i="3" s="1"/>
  <c r="CA711" i="3"/>
  <c r="CI711" i="3" s="1"/>
  <c r="CB222" i="3"/>
  <c r="CB258" i="3"/>
  <c r="CA718" i="3"/>
  <c r="CA619" i="3"/>
  <c r="CA660" i="3"/>
  <c r="CB660" i="3"/>
  <c r="CC660" i="3"/>
  <c r="CC703" i="3"/>
  <c r="CD667" i="3"/>
  <c r="CB458" i="3"/>
  <c r="CF717" i="3"/>
  <c r="CC653" i="3"/>
  <c r="CC707" i="3"/>
  <c r="CC516" i="3"/>
  <c r="CF516" i="3"/>
  <c r="CB650" i="3"/>
  <c r="CI650" i="3" s="1"/>
  <c r="CE194" i="3"/>
  <c r="CI194" i="3" s="1"/>
  <c r="CA256" i="3"/>
  <c r="CA274" i="3"/>
  <c r="CI274" i="3" s="1"/>
  <c r="CA277" i="3"/>
  <c r="CI277" i="3" s="1"/>
  <c r="CE314" i="3"/>
  <c r="CI314" i="3" s="1"/>
  <c r="CE497" i="3"/>
  <c r="CI497" i="3" s="1"/>
  <c r="CA511" i="3"/>
  <c r="CE611" i="3"/>
  <c r="CB226" i="3"/>
  <c r="CI226" i="3" s="1"/>
  <c r="CB673" i="3"/>
  <c r="CC88" i="3"/>
  <c r="CI88" i="3" s="1"/>
  <c r="CD46" i="3"/>
  <c r="CD520" i="3"/>
  <c r="CD547" i="3"/>
  <c r="CI547" i="3" s="1"/>
  <c r="CD550" i="3"/>
  <c r="CI550" i="3" s="1"/>
  <c r="CA402" i="3"/>
  <c r="CA501" i="3"/>
  <c r="CI501" i="3" s="1"/>
  <c r="CB63" i="3"/>
  <c r="CI63" i="3" s="1"/>
  <c r="CB480" i="3"/>
  <c r="CF646" i="3"/>
  <c r="CI646" i="3" s="1"/>
  <c r="CC33" i="3"/>
  <c r="CI33" i="3" s="1"/>
  <c r="CC408" i="3"/>
  <c r="CD69" i="3"/>
  <c r="CI69" i="3" s="1"/>
  <c r="CE153" i="3"/>
  <c r="CI153" i="3" s="1"/>
  <c r="CA509" i="3"/>
  <c r="CA548" i="3"/>
  <c r="CI548" i="3" s="1"/>
  <c r="CA695" i="3"/>
  <c r="CB77" i="3"/>
  <c r="CI77" i="3" s="1"/>
  <c r="CB104" i="3"/>
  <c r="CI104" i="3" s="1"/>
  <c r="CB107" i="3"/>
  <c r="CI107" i="3" s="1"/>
  <c r="CB224" i="3"/>
  <c r="CI224" i="3" s="1"/>
  <c r="CF411" i="3"/>
  <c r="CC35" i="3"/>
  <c r="CI35" i="3" s="1"/>
  <c r="CC41" i="3"/>
  <c r="CI41" i="3" s="1"/>
  <c r="CC248" i="3"/>
  <c r="CI248" i="3" s="1"/>
  <c r="CC407" i="3"/>
  <c r="CI407" i="3" s="1"/>
  <c r="CD53" i="3"/>
  <c r="CI53" i="3" s="1"/>
  <c r="CD158" i="3"/>
  <c r="CI158" i="3" s="1"/>
  <c r="CD161" i="3"/>
  <c r="CI161" i="3" s="1"/>
  <c r="CD179" i="3"/>
  <c r="CI179" i="3" s="1"/>
  <c r="CD185" i="3"/>
  <c r="CI185" i="3" s="1"/>
  <c r="CA121" i="3"/>
  <c r="CI121" i="3" s="1"/>
  <c r="CB433" i="3"/>
  <c r="CI433" i="3" s="1"/>
  <c r="CB448" i="3"/>
  <c r="CI448" i="3" s="1"/>
  <c r="CE694" i="3"/>
  <c r="CB441" i="3"/>
  <c r="CI441" i="3" s="1"/>
  <c r="CE110" i="3"/>
  <c r="CD205" i="3"/>
  <c r="CI205" i="3" s="1"/>
  <c r="CC405" i="3"/>
  <c r="CB392" i="3"/>
  <c r="CI392" i="3" s="1"/>
  <c r="CB699" i="3"/>
  <c r="CB705" i="3"/>
  <c r="CB717" i="3"/>
  <c r="CB722" i="3"/>
  <c r="CD672" i="3"/>
  <c r="CI672" i="3" s="1"/>
  <c r="CB719" i="3"/>
  <c r="CD692" i="3"/>
  <c r="CI692" i="3" s="1"/>
  <c r="CA685" i="3"/>
  <c r="CB682" i="3"/>
  <c r="CI682" i="3" s="1"/>
  <c r="CB688" i="3"/>
  <c r="CA419" i="3"/>
  <c r="CA385" i="3"/>
  <c r="CI385" i="3" s="1"/>
  <c r="CB694" i="3"/>
  <c r="CB675" i="3"/>
  <c r="CD714" i="3"/>
  <c r="CB530" i="3"/>
  <c r="CI530" i="3" s="1"/>
  <c r="CB686" i="3"/>
  <c r="CI686" i="3" s="1"/>
  <c r="CB695" i="3"/>
  <c r="CA91" i="3"/>
  <c r="CI91" i="3" s="1"/>
  <c r="CA466" i="3"/>
  <c r="CA655" i="3"/>
  <c r="CI655" i="3" s="1"/>
  <c r="CF479" i="3"/>
  <c r="CI479" i="3" s="1"/>
  <c r="CB195" i="3"/>
  <c r="CI195" i="3" s="1"/>
  <c r="CG679" i="3"/>
  <c r="CI679" i="3" s="1"/>
  <c r="CD93" i="3"/>
  <c r="CI93" i="3" s="1"/>
  <c r="CA671" i="3"/>
  <c r="CI671" i="3" s="1"/>
  <c r="CB116" i="3"/>
  <c r="CI116" i="3" s="1"/>
  <c r="CD92" i="3"/>
  <c r="CI92" i="3" s="1"/>
  <c r="CB652" i="3"/>
  <c r="CA123" i="3"/>
  <c r="CA4" i="3"/>
  <c r="CI4" i="3" s="1"/>
  <c r="CA571" i="3"/>
  <c r="CI571" i="3" s="1"/>
  <c r="CA574" i="3"/>
  <c r="CA577" i="3"/>
  <c r="CI577" i="3" s="1"/>
  <c r="CA580" i="3"/>
  <c r="CA661" i="3"/>
  <c r="CB55" i="3"/>
  <c r="CI55" i="3" s="1"/>
  <c r="CB127" i="3"/>
  <c r="CB232" i="3"/>
  <c r="CB436" i="3"/>
  <c r="CI436" i="3" s="1"/>
  <c r="CC475" i="3"/>
  <c r="CD484" i="3"/>
  <c r="CI484" i="3" s="1"/>
  <c r="CA135" i="3"/>
  <c r="CI135" i="3" s="1"/>
  <c r="CA225" i="3"/>
  <c r="CI225" i="3" s="1"/>
  <c r="CA408" i="3"/>
  <c r="CA456" i="3"/>
  <c r="CI456" i="3" s="1"/>
  <c r="CA546" i="3"/>
  <c r="CI546" i="3" s="1"/>
  <c r="CA570" i="3"/>
  <c r="CA573" i="3"/>
  <c r="CI573" i="3" s="1"/>
  <c r="CA576" i="3"/>
  <c r="CI576" i="3" s="1"/>
  <c r="CA579" i="3"/>
  <c r="CI579" i="3" s="1"/>
  <c r="CB12" i="3"/>
  <c r="CB48" i="3"/>
  <c r="CI48" i="3" s="1"/>
  <c r="CB336" i="3"/>
  <c r="CB348" i="3"/>
  <c r="CI348" i="3" s="1"/>
  <c r="CB417" i="3"/>
  <c r="CD444" i="3"/>
  <c r="CI444" i="3" s="1"/>
  <c r="CA422" i="3"/>
  <c r="CI422" i="3" s="1"/>
  <c r="CA569" i="3"/>
  <c r="CI569" i="3" s="1"/>
  <c r="CA572" i="3"/>
  <c r="CI572" i="3" s="1"/>
  <c r="CA575" i="3"/>
  <c r="CI575" i="3" s="1"/>
  <c r="CA578" i="3"/>
  <c r="CI578" i="3" s="1"/>
  <c r="CB101" i="3"/>
  <c r="CB122" i="3"/>
  <c r="CI122" i="3" s="1"/>
  <c r="CB134" i="3"/>
  <c r="CI134" i="3" s="1"/>
  <c r="CB164" i="3"/>
  <c r="CI164" i="3" s="1"/>
  <c r="CB188" i="3"/>
  <c r="CB239" i="3"/>
  <c r="CB596" i="3"/>
  <c r="CC473" i="3"/>
  <c r="CE170" i="3"/>
  <c r="CE206" i="3"/>
  <c r="CI206" i="3" s="1"/>
  <c r="CA307" i="3"/>
  <c r="CB349" i="3"/>
  <c r="CI349" i="3" s="1"/>
  <c r="CB364" i="3"/>
  <c r="CI364" i="3" s="1"/>
  <c r="CF449" i="3"/>
  <c r="CB475" i="3"/>
  <c r="CB490" i="3"/>
  <c r="CB535" i="3"/>
  <c r="CI535" i="3" s="1"/>
  <c r="CB685" i="3"/>
  <c r="CC370" i="3"/>
  <c r="CI370" i="3" s="1"/>
  <c r="CC616" i="3"/>
  <c r="CI616" i="3" s="1"/>
  <c r="CD388" i="3"/>
  <c r="CI388" i="3" s="1"/>
  <c r="CD403" i="3"/>
  <c r="CI403" i="3" s="1"/>
  <c r="CD487" i="3"/>
  <c r="CI487" i="3" s="1"/>
  <c r="CD514" i="3"/>
  <c r="CE175" i="3"/>
  <c r="CI175" i="3" s="1"/>
  <c r="CE232" i="3"/>
  <c r="CA708" i="3"/>
  <c r="CB99" i="3"/>
  <c r="CI99" i="3" s="1"/>
  <c r="CB219" i="3"/>
  <c r="CI219" i="3" s="1"/>
  <c r="CB363" i="3"/>
  <c r="CI363" i="3" s="1"/>
  <c r="CB381" i="3"/>
  <c r="CI381" i="3" s="1"/>
  <c r="CB399" i="3"/>
  <c r="CI399" i="3" s="1"/>
  <c r="CF412" i="3"/>
  <c r="CI412" i="3" s="1"/>
  <c r="CB507" i="3"/>
  <c r="CI507" i="3" s="1"/>
  <c r="CB564" i="3"/>
  <c r="CI564" i="3" s="1"/>
  <c r="CB567" i="3"/>
  <c r="CB582" i="3"/>
  <c r="CB639" i="3"/>
  <c r="CI639" i="3" s="1"/>
  <c r="CC330" i="3"/>
  <c r="CC378" i="3"/>
  <c r="CI378" i="3" s="1"/>
  <c r="CC462" i="3"/>
  <c r="CI462" i="3" s="1"/>
  <c r="CC468" i="3"/>
  <c r="CI468" i="3" s="1"/>
  <c r="CD420" i="3"/>
  <c r="CI420" i="3" s="1"/>
  <c r="CA251" i="3"/>
  <c r="CE438" i="3"/>
  <c r="CI438" i="3" s="1"/>
  <c r="CA545" i="3"/>
  <c r="CI545" i="3" s="1"/>
  <c r="CA647" i="3"/>
  <c r="CI647" i="3" s="1"/>
  <c r="CB281" i="3"/>
  <c r="CI281" i="3" s="1"/>
  <c r="CB341" i="3"/>
  <c r="CI341" i="3" s="1"/>
  <c r="CB362" i="3"/>
  <c r="CI362" i="3" s="1"/>
  <c r="CB386" i="3"/>
  <c r="CI386" i="3" s="1"/>
  <c r="CB473" i="3"/>
  <c r="CF492" i="3"/>
  <c r="CI492" i="3" s="1"/>
  <c r="CB584" i="3"/>
  <c r="CI584" i="3" s="1"/>
  <c r="CD173" i="3"/>
  <c r="CI173" i="3" s="1"/>
  <c r="CD239" i="3"/>
  <c r="CD374" i="3"/>
  <c r="CI374" i="3" s="1"/>
  <c r="CD383" i="3"/>
  <c r="CD476" i="3"/>
  <c r="CI476" i="3" s="1"/>
  <c r="CD524" i="3"/>
  <c r="CI524" i="3" s="1"/>
  <c r="CD587" i="3"/>
  <c r="CI587" i="3" s="1"/>
  <c r="CD662" i="3"/>
  <c r="CB712" i="3"/>
  <c r="CC722" i="3"/>
  <c r="CA271" i="3"/>
  <c r="CI271" i="3" s="1"/>
  <c r="CB619" i="3"/>
  <c r="CC634" i="3"/>
  <c r="CI634" i="3" s="1"/>
  <c r="CA270" i="3"/>
  <c r="CA360" i="3"/>
  <c r="CB636" i="3"/>
  <c r="CA68" i="3"/>
  <c r="CA146" i="3"/>
  <c r="CA269" i="3"/>
  <c r="CA272" i="3"/>
  <c r="CI272" i="3" s="1"/>
  <c r="CA359" i="3"/>
  <c r="CI359" i="3" s="1"/>
  <c r="CD200" i="3"/>
  <c r="CA336" i="3"/>
  <c r="CA335" i="3"/>
  <c r="CE690" i="3"/>
  <c r="CC719" i="3"/>
  <c r="CA680" i="3"/>
  <c r="CD710" i="3"/>
  <c r="CA394" i="3"/>
  <c r="CA520" i="3"/>
  <c r="CA706" i="3"/>
  <c r="CI706" i="3" s="1"/>
  <c r="CB181" i="3"/>
  <c r="CI181" i="3" s="1"/>
  <c r="CB217" i="3"/>
  <c r="CI217" i="3" s="1"/>
  <c r="CB325" i="3"/>
  <c r="CI325" i="3" s="1"/>
  <c r="CC724" i="3"/>
  <c r="CA18" i="3"/>
  <c r="CI18" i="3" s="1"/>
  <c r="CA51" i="3"/>
  <c r="CI51" i="3" s="1"/>
  <c r="CA645" i="3"/>
  <c r="CA663" i="3"/>
  <c r="CI663" i="3" s="1"/>
  <c r="CE703" i="3"/>
  <c r="CE718" i="3"/>
  <c r="CB171" i="3"/>
  <c r="CI171" i="3" s="1"/>
  <c r="CF691" i="3"/>
  <c r="CI691" i="3" s="1"/>
  <c r="CC183" i="3"/>
  <c r="CI183" i="3" s="1"/>
  <c r="CC702" i="3"/>
  <c r="CD648" i="3"/>
  <c r="CI648" i="3" s="1"/>
  <c r="CA305" i="3"/>
  <c r="CB305" i="3"/>
  <c r="CB332" i="3"/>
  <c r="CB356" i="3"/>
  <c r="CI356" i="3" s="1"/>
  <c r="CB383" i="3"/>
  <c r="CF681" i="3"/>
  <c r="CI681" i="3" s="1"/>
  <c r="CC44" i="3"/>
  <c r="CI44" i="3" s="1"/>
  <c r="CG720" i="3"/>
  <c r="CD83" i="3"/>
  <c r="CI83" i="3" s="1"/>
  <c r="CD689" i="3"/>
  <c r="CA712" i="3"/>
  <c r="CA592" i="3"/>
  <c r="CI592" i="3" s="1"/>
  <c r="CA595" i="3"/>
  <c r="CA598" i="3"/>
  <c r="CB211" i="3"/>
  <c r="CI211" i="3" s="1"/>
  <c r="CA594" i="3"/>
  <c r="CA597" i="3"/>
  <c r="CA600" i="3"/>
  <c r="CD9" i="3"/>
  <c r="CI9" i="3" s="1"/>
  <c r="CD129" i="3"/>
  <c r="CI129" i="3" s="1"/>
  <c r="CA593" i="3"/>
  <c r="CI593" i="3" s="1"/>
  <c r="CA596" i="3"/>
  <c r="CA599" i="3"/>
  <c r="CB405" i="3"/>
  <c r="CB434" i="3"/>
  <c r="CI434" i="3" s="1"/>
  <c r="CA495" i="3"/>
  <c r="CI495" i="3" s="1"/>
  <c r="CE580" i="3"/>
  <c r="CB21" i="3"/>
  <c r="CI21" i="3" s="1"/>
  <c r="CB309" i="3"/>
  <c r="CB269" i="3"/>
  <c r="CE233" i="3"/>
  <c r="CI233" i="3" s="1"/>
  <c r="CB40" i="3"/>
  <c r="CI40" i="3" s="1"/>
  <c r="CB472" i="3"/>
  <c r="CD127" i="3"/>
  <c r="CE661" i="3"/>
  <c r="CB54" i="3"/>
  <c r="CI54" i="3" s="1"/>
  <c r="CB60" i="3"/>
  <c r="CC45" i="3"/>
  <c r="CI45" i="3" s="1"/>
  <c r="CC240" i="3"/>
  <c r="CI240" i="3" s="1"/>
  <c r="CC339" i="3"/>
  <c r="CI339" i="3" s="1"/>
  <c r="CE624" i="3"/>
  <c r="CC458" i="3"/>
  <c r="CD653" i="3"/>
  <c r="CD680" i="3"/>
  <c r="CB690" i="3"/>
  <c r="CB358" i="3"/>
  <c r="CI358" i="3" s="1"/>
  <c r="CA443" i="3"/>
  <c r="CB56" i="3"/>
  <c r="CB701" i="3"/>
  <c r="CB713" i="3"/>
  <c r="CA606" i="3"/>
  <c r="CE669" i="3"/>
  <c r="CB463" i="3"/>
  <c r="CB667" i="3"/>
  <c r="CC589" i="3"/>
  <c r="CI589" i="3" s="1"/>
  <c r="CG707" i="3"/>
  <c r="CD724" i="3"/>
  <c r="CE445" i="3"/>
  <c r="CI445" i="3" s="1"/>
  <c r="CC684" i="3"/>
  <c r="CD87" i="3"/>
  <c r="CI87" i="3" s="1"/>
  <c r="CA416" i="3"/>
  <c r="CC308" i="3"/>
  <c r="CG417" i="3"/>
  <c r="CA640" i="3"/>
  <c r="CI640" i="3" s="1"/>
  <c r="CB637" i="3"/>
  <c r="CC478" i="3"/>
  <c r="CD154" i="3"/>
  <c r="CI154" i="3" s="1"/>
  <c r="CB486" i="3"/>
  <c r="CI486" i="3" s="1"/>
  <c r="CC668" i="3"/>
  <c r="CA652" i="3"/>
  <c r="CA667" i="3"/>
  <c r="CB697" i="3"/>
  <c r="CA145" i="3"/>
  <c r="CI145" i="3" s="1"/>
  <c r="CC635" i="3"/>
  <c r="CI635" i="3" s="1"/>
  <c r="CA541" i="3"/>
  <c r="CA556" i="3"/>
  <c r="CI556" i="3" s="1"/>
  <c r="CC553" i="3"/>
  <c r="CI553" i="3" s="1"/>
  <c r="CA480" i="3"/>
  <c r="CB411" i="3"/>
  <c r="CA659" i="3"/>
  <c r="CB509" i="3"/>
  <c r="CB483" i="3"/>
  <c r="CA332" i="3"/>
  <c r="CB662" i="3"/>
  <c r="CA169" i="3"/>
  <c r="CI169" i="3" s="1"/>
  <c r="CC472" i="3"/>
  <c r="CC667" i="3"/>
  <c r="CG677" i="3"/>
  <c r="CI677" i="3" s="1"/>
  <c r="CB168" i="3"/>
  <c r="CA170" i="3"/>
  <c r="CC278" i="3"/>
  <c r="CI278" i="3" s="1"/>
  <c r="CE708" i="3"/>
  <c r="CB656" i="3"/>
  <c r="CB704" i="3"/>
  <c r="CE275" i="3"/>
  <c r="CI275" i="3" s="1"/>
  <c r="CB100" i="3"/>
  <c r="CB186" i="3"/>
  <c r="CI186" i="3" s="1"/>
  <c r="CD669" i="3"/>
  <c r="CB377" i="3"/>
  <c r="CI377" i="3" s="1"/>
  <c r="CC665" i="3"/>
  <c r="CI665" i="3" s="1"/>
  <c r="CC670" i="3"/>
  <c r="CH659" i="3"/>
  <c r="CF541" i="3"/>
  <c r="CB536" i="3"/>
  <c r="CI536" i="3" s="1"/>
  <c r="CB415" i="3"/>
  <c r="CF661" i="3"/>
  <c r="CB512" i="3"/>
  <c r="CI512" i="3" s="1"/>
  <c r="CB586" i="3"/>
  <c r="CI586" i="3" s="1"/>
  <c r="CB700" i="3"/>
  <c r="CB624" i="3"/>
  <c r="CB623" i="3"/>
  <c r="CI623" i="3" s="1"/>
  <c r="CC427" i="3"/>
  <c r="CI427" i="3" s="1"/>
  <c r="CE415" i="3"/>
  <c r="CE511" i="3"/>
  <c r="CE514" i="3"/>
  <c r="CB516" i="3"/>
  <c r="CG382" i="3"/>
  <c r="CC498" i="3"/>
  <c r="CI498" i="3" s="1"/>
  <c r="CC449" i="3"/>
  <c r="CD416" i="3"/>
  <c r="CG541" i="3"/>
  <c r="CD110" i="3"/>
  <c r="BV708" i="3"/>
  <c r="BS656" i="3"/>
  <c r="BS704" i="3"/>
  <c r="BR271" i="3"/>
  <c r="BZ271" i="3" s="1"/>
  <c r="BS619" i="3"/>
  <c r="BT634" i="3"/>
  <c r="BZ634" i="3" s="1"/>
  <c r="BR270" i="3"/>
  <c r="BR360" i="3"/>
  <c r="BS636" i="3"/>
  <c r="BR68" i="3"/>
  <c r="BR146" i="3"/>
  <c r="BR269" i="3"/>
  <c r="BR272" i="3"/>
  <c r="BZ272" i="3" s="1"/>
  <c r="BR359" i="3"/>
  <c r="BZ359" i="3" s="1"/>
  <c r="BU200" i="3"/>
  <c r="BR490" i="3"/>
  <c r="BS151" i="3"/>
  <c r="BZ151" i="3" s="1"/>
  <c r="BS382" i="3"/>
  <c r="BT46" i="3"/>
  <c r="BR543" i="3"/>
  <c r="BS75" i="3"/>
  <c r="BT141" i="3"/>
  <c r="BZ141" i="3" s="1"/>
  <c r="BR440" i="3"/>
  <c r="BZ440" i="3" s="1"/>
  <c r="BR446" i="3"/>
  <c r="BZ446" i="3" s="1"/>
  <c r="BS182" i="3"/>
  <c r="BZ182" i="3" s="1"/>
  <c r="BT703" i="3"/>
  <c r="BU667" i="3"/>
  <c r="BS458" i="3"/>
  <c r="BW717" i="3"/>
  <c r="BT653" i="3"/>
  <c r="BT707" i="3"/>
  <c r="BS699" i="3"/>
  <c r="BS705" i="3"/>
  <c r="BS717" i="3"/>
  <c r="BS722" i="3"/>
  <c r="BT516" i="3"/>
  <c r="BW516" i="3"/>
  <c r="BS650" i="3"/>
  <c r="BZ650" i="3" s="1"/>
  <c r="BS690" i="3"/>
  <c r="BR680" i="3"/>
  <c r="BU710" i="3"/>
  <c r="BR145" i="3"/>
  <c r="BZ145" i="3" s="1"/>
  <c r="BT635" i="3"/>
  <c r="BZ635" i="3" s="1"/>
  <c r="BS405" i="3"/>
  <c r="BS434" i="3"/>
  <c r="BZ434" i="3" s="1"/>
  <c r="BR424" i="3"/>
  <c r="BR39" i="3"/>
  <c r="BZ39" i="3" s="1"/>
  <c r="BR38" i="3"/>
  <c r="BZ38" i="3" s="1"/>
  <c r="BR395" i="3"/>
  <c r="BZ395" i="3" s="1"/>
  <c r="BS222" i="3"/>
  <c r="BS258" i="3"/>
  <c r="BS712" i="3"/>
  <c r="BT722" i="3"/>
  <c r="BR385" i="3"/>
  <c r="BZ385" i="3" s="1"/>
  <c r="BS694" i="3"/>
  <c r="BS675" i="3"/>
  <c r="BU714" i="3"/>
  <c r="BS530" i="3"/>
  <c r="BZ530" i="3" s="1"/>
  <c r="BS686" i="3"/>
  <c r="BZ686" i="3" s="1"/>
  <c r="BS695" i="3"/>
  <c r="BR685" i="3"/>
  <c r="BS682" i="3"/>
  <c r="BZ682" i="3" s="1"/>
  <c r="BS688" i="3"/>
  <c r="BR419" i="3"/>
  <c r="BR336" i="3"/>
  <c r="BR335" i="3"/>
  <c r="BV690" i="3"/>
  <c r="BT719" i="3"/>
  <c r="BR652" i="3"/>
  <c r="BR667" i="3"/>
  <c r="BS697" i="3"/>
  <c r="BV233" i="3"/>
  <c r="BZ233" i="3" s="1"/>
  <c r="BS40" i="3"/>
  <c r="BZ40" i="3" s="1"/>
  <c r="BS472" i="3"/>
  <c r="BU127" i="3"/>
  <c r="BV661" i="3"/>
  <c r="BS54" i="3"/>
  <c r="BZ54" i="3" s="1"/>
  <c r="BS60" i="3"/>
  <c r="BT45" i="3"/>
  <c r="BZ45" i="3" s="1"/>
  <c r="BT240" i="3"/>
  <c r="BZ240" i="3" s="1"/>
  <c r="BT339" i="3"/>
  <c r="BZ339" i="3" s="1"/>
  <c r="BV624" i="3"/>
  <c r="BT458" i="3"/>
  <c r="BU653" i="3"/>
  <c r="BU680" i="3"/>
  <c r="BR262" i="3"/>
  <c r="BZ262" i="3" s="1"/>
  <c r="BR265" i="3"/>
  <c r="BR268" i="3"/>
  <c r="BR340" i="3"/>
  <c r="BR439" i="3"/>
  <c r="BR261" i="3"/>
  <c r="BZ261" i="3" s="1"/>
  <c r="BR264" i="3"/>
  <c r="BR267" i="3"/>
  <c r="BR291" i="3"/>
  <c r="BR260" i="3"/>
  <c r="BR263" i="3"/>
  <c r="BZ263" i="3" s="1"/>
  <c r="BR718" i="3"/>
  <c r="BS463" i="3"/>
  <c r="BS667" i="3"/>
  <c r="BT589" i="3"/>
  <c r="BZ589" i="3" s="1"/>
  <c r="BX707" i="3"/>
  <c r="BU724" i="3"/>
  <c r="BV445" i="3"/>
  <c r="BZ445" i="3" s="1"/>
  <c r="BT684" i="3"/>
  <c r="BU87" i="3"/>
  <c r="BZ87" i="3" s="1"/>
  <c r="BR416" i="3"/>
  <c r="BT308" i="3"/>
  <c r="BX417" i="3"/>
  <c r="BR541" i="3"/>
  <c r="BR556" i="3"/>
  <c r="BZ556" i="3" s="1"/>
  <c r="BT553" i="3"/>
  <c r="BZ553" i="3" s="1"/>
  <c r="BR480" i="3"/>
  <c r="BS411" i="3"/>
  <c r="BR659" i="3"/>
  <c r="BS509" i="3"/>
  <c r="BR619" i="3"/>
  <c r="BR660" i="3"/>
  <c r="BS660" i="3"/>
  <c r="BT660" i="3"/>
  <c r="BU672" i="3"/>
  <c r="BZ672" i="3" s="1"/>
  <c r="BS719" i="3"/>
  <c r="BU692" i="3"/>
  <c r="BZ692" i="3" s="1"/>
  <c r="BR495" i="3"/>
  <c r="BV580" i="3"/>
  <c r="BS21" i="3"/>
  <c r="BZ21" i="3" s="1"/>
  <c r="BS309" i="3"/>
  <c r="BS269" i="3"/>
  <c r="BS586" i="3"/>
  <c r="BZ586" i="3" s="1"/>
  <c r="BS700" i="3"/>
  <c r="BX710" i="3"/>
  <c r="BR60" i="3"/>
  <c r="BR317" i="3"/>
  <c r="BZ317" i="3" s="1"/>
  <c r="BV170" i="3"/>
  <c r="BV206" i="3"/>
  <c r="BZ206" i="3" s="1"/>
  <c r="BR307" i="3"/>
  <c r="BS349" i="3"/>
  <c r="BZ349" i="3" s="1"/>
  <c r="BS364" i="3"/>
  <c r="BZ364" i="3" s="1"/>
  <c r="BW449" i="3"/>
  <c r="BS475" i="3"/>
  <c r="BS490" i="3"/>
  <c r="BS535" i="3"/>
  <c r="BZ535" i="3" s="1"/>
  <c r="BS685" i="3"/>
  <c r="BT370" i="3"/>
  <c r="BZ370" i="3" s="1"/>
  <c r="BT616" i="3"/>
  <c r="BZ616" i="3" s="1"/>
  <c r="BU388" i="3"/>
  <c r="BZ388" i="3" s="1"/>
  <c r="BU403" i="3"/>
  <c r="BZ403" i="3" s="1"/>
  <c r="BU487" i="3"/>
  <c r="BZ487" i="3" s="1"/>
  <c r="BU514" i="3"/>
  <c r="BV175" i="3"/>
  <c r="BZ175" i="3" s="1"/>
  <c r="BV232" i="3"/>
  <c r="BR708" i="3"/>
  <c r="BS99" i="3"/>
  <c r="BZ99" i="3" s="1"/>
  <c r="BS219" i="3"/>
  <c r="BZ219" i="3" s="1"/>
  <c r="BS363" i="3"/>
  <c r="BZ363" i="3" s="1"/>
  <c r="BS381" i="3"/>
  <c r="BZ381" i="3" s="1"/>
  <c r="BS399" i="3"/>
  <c r="BZ399" i="3" s="1"/>
  <c r="BW412" i="3"/>
  <c r="BZ412" i="3" s="1"/>
  <c r="BS507" i="3"/>
  <c r="BZ507" i="3" s="1"/>
  <c r="BS564" i="3"/>
  <c r="BZ564" i="3" s="1"/>
  <c r="BS567" i="3"/>
  <c r="BS582" i="3"/>
  <c r="BS639" i="3"/>
  <c r="BZ639" i="3" s="1"/>
  <c r="BT330" i="3"/>
  <c r="BT378" i="3"/>
  <c r="BZ378" i="3" s="1"/>
  <c r="BT462" i="3"/>
  <c r="BZ462" i="3" s="1"/>
  <c r="BT468" i="3"/>
  <c r="BZ468" i="3" s="1"/>
  <c r="BU420" i="3"/>
  <c r="BZ420" i="3" s="1"/>
  <c r="BR251" i="3"/>
  <c r="BV438" i="3"/>
  <c r="BZ438" i="3" s="1"/>
  <c r="BR545" i="3"/>
  <c r="BZ545" i="3" s="1"/>
  <c r="BR647" i="3"/>
  <c r="BZ647" i="3" s="1"/>
  <c r="BS281" i="3"/>
  <c r="BZ281" i="3" s="1"/>
  <c r="BS341" i="3"/>
  <c r="BZ341" i="3" s="1"/>
  <c r="BS362" i="3"/>
  <c r="BZ362" i="3" s="1"/>
  <c r="BS386" i="3"/>
  <c r="BZ386" i="3" s="1"/>
  <c r="BS473" i="3"/>
  <c r="BW492" i="3"/>
  <c r="BZ492" i="3" s="1"/>
  <c r="BS584" i="3"/>
  <c r="BZ584" i="3" s="1"/>
  <c r="BU173" i="3"/>
  <c r="BZ173" i="3" s="1"/>
  <c r="BU239" i="3"/>
  <c r="BU374" i="3"/>
  <c r="BZ374" i="3" s="1"/>
  <c r="BU383" i="3"/>
  <c r="BU476" i="3"/>
  <c r="BZ476" i="3" s="1"/>
  <c r="BU524" i="3"/>
  <c r="BZ524" i="3" s="1"/>
  <c r="BU587" i="3"/>
  <c r="BZ587" i="3" s="1"/>
  <c r="BU662" i="3"/>
  <c r="BS415" i="3"/>
  <c r="BW661" i="3"/>
  <c r="BS512" i="3"/>
  <c r="BZ512" i="3" s="1"/>
  <c r="BS483" i="3"/>
  <c r="BR332" i="3"/>
  <c r="BS662" i="3"/>
  <c r="BV716" i="3"/>
  <c r="BS103" i="3"/>
  <c r="BZ103" i="3" s="1"/>
  <c r="BT427" i="3"/>
  <c r="BZ427" i="3" s="1"/>
  <c r="BV415" i="3"/>
  <c r="BV511" i="3"/>
  <c r="BV514" i="3"/>
  <c r="BS516" i="3"/>
  <c r="BX382" i="3"/>
  <c r="BT498" i="3"/>
  <c r="BZ498" i="3" s="1"/>
  <c r="BT449" i="3"/>
  <c r="BU416" i="3"/>
  <c r="BR91" i="3"/>
  <c r="BZ91" i="3" s="1"/>
  <c r="BR466" i="3"/>
  <c r="BZ466" i="3" s="1"/>
  <c r="BR655" i="3"/>
  <c r="BZ655" i="3" s="1"/>
  <c r="BW479" i="3"/>
  <c r="BZ479" i="3" s="1"/>
  <c r="BS195" i="3"/>
  <c r="BZ195" i="3" s="1"/>
  <c r="BX679" i="3"/>
  <c r="BZ679" i="3" s="1"/>
  <c r="BU93" i="3"/>
  <c r="BZ93" i="3" s="1"/>
  <c r="BR671" i="3"/>
  <c r="BZ671" i="3" s="1"/>
  <c r="BS116" i="3"/>
  <c r="BZ116" i="3" s="1"/>
  <c r="BU92" i="3"/>
  <c r="BZ92" i="3" s="1"/>
  <c r="BR606" i="3"/>
  <c r="BZ606" i="3" s="1"/>
  <c r="BV669" i="3"/>
  <c r="BR478" i="3"/>
  <c r="BS454" i="3"/>
  <c r="BZ454" i="3" s="1"/>
  <c r="BS494" i="3"/>
  <c r="BT415" i="3"/>
  <c r="BU516" i="3"/>
  <c r="BV194" i="3"/>
  <c r="BZ194" i="3" s="1"/>
  <c r="BR256" i="3"/>
  <c r="BR274" i="3"/>
  <c r="BZ274" i="3" s="1"/>
  <c r="BR277" i="3"/>
  <c r="BZ277" i="3" s="1"/>
  <c r="BV314" i="3"/>
  <c r="BZ314" i="3" s="1"/>
  <c r="BV497" i="3"/>
  <c r="BZ497" i="3" s="1"/>
  <c r="BR511" i="3"/>
  <c r="BV611" i="3"/>
  <c r="BS226" i="3"/>
  <c r="BZ226" i="3" s="1"/>
  <c r="BS673" i="3"/>
  <c r="BT88" i="3"/>
  <c r="BZ88" i="3" s="1"/>
  <c r="BU46" i="3"/>
  <c r="BU520" i="3"/>
  <c r="BU547" i="3"/>
  <c r="BZ547" i="3" s="1"/>
  <c r="BU550" i="3"/>
  <c r="BZ550" i="3" s="1"/>
  <c r="BR402" i="3"/>
  <c r="BR501" i="3"/>
  <c r="BZ501" i="3" s="1"/>
  <c r="BS63" i="3"/>
  <c r="BZ63" i="3" s="1"/>
  <c r="BS480" i="3"/>
  <c r="BW646" i="3"/>
  <c r="BZ646" i="3" s="1"/>
  <c r="BT33" i="3"/>
  <c r="BZ33" i="3" s="1"/>
  <c r="BT408" i="3"/>
  <c r="BU69" i="3"/>
  <c r="BZ69" i="3" s="1"/>
  <c r="BV153" i="3"/>
  <c r="BZ153" i="3" s="1"/>
  <c r="BR509" i="3"/>
  <c r="BR548" i="3"/>
  <c r="BZ548" i="3" s="1"/>
  <c r="BR695" i="3"/>
  <c r="BS77" i="3"/>
  <c r="BZ77" i="3" s="1"/>
  <c r="BS104" i="3"/>
  <c r="BZ104" i="3" s="1"/>
  <c r="BS107" i="3"/>
  <c r="BZ107" i="3" s="1"/>
  <c r="BS224" i="3"/>
  <c r="BZ224" i="3" s="1"/>
  <c r="BW411" i="3"/>
  <c r="BT35" i="3"/>
  <c r="BZ35" i="3" s="1"/>
  <c r="BT41" i="3"/>
  <c r="BZ41" i="3" s="1"/>
  <c r="BT248" i="3"/>
  <c r="BZ248" i="3" s="1"/>
  <c r="BT407" i="3"/>
  <c r="BZ407" i="3" s="1"/>
  <c r="BU53" i="3"/>
  <c r="BZ53" i="3" s="1"/>
  <c r="BU158" i="3"/>
  <c r="BZ158" i="3" s="1"/>
  <c r="BU161" i="3"/>
  <c r="BZ161" i="3" s="1"/>
  <c r="BU179" i="3"/>
  <c r="BZ179" i="3" s="1"/>
  <c r="BU185" i="3"/>
  <c r="BZ185" i="3" s="1"/>
  <c r="BR711" i="3"/>
  <c r="BZ711" i="3" s="1"/>
  <c r="BR394" i="3"/>
  <c r="BR520" i="3"/>
  <c r="BR706" i="3"/>
  <c r="BS181" i="3"/>
  <c r="BZ181" i="3" s="1"/>
  <c r="BS217" i="3"/>
  <c r="BZ217" i="3" s="1"/>
  <c r="BS325" i="3"/>
  <c r="BZ325" i="3" s="1"/>
  <c r="BT724" i="3"/>
  <c r="BR18" i="3"/>
  <c r="BZ18" i="3" s="1"/>
  <c r="BR51" i="3"/>
  <c r="BZ51" i="3" s="1"/>
  <c r="BR645" i="3"/>
  <c r="BR663" i="3"/>
  <c r="BV703" i="3"/>
  <c r="BV718" i="3"/>
  <c r="BS171" i="3"/>
  <c r="BZ171" i="3" s="1"/>
  <c r="BW691" i="3"/>
  <c r="BZ691" i="3" s="1"/>
  <c r="BT183" i="3"/>
  <c r="BZ183" i="3" s="1"/>
  <c r="BT702" i="3"/>
  <c r="BU648" i="3"/>
  <c r="BZ648" i="3" s="1"/>
  <c r="BR305" i="3"/>
  <c r="BS305" i="3"/>
  <c r="BS332" i="3"/>
  <c r="BS356" i="3"/>
  <c r="BZ356" i="3" s="1"/>
  <c r="BS383" i="3"/>
  <c r="BW681" i="3"/>
  <c r="BZ681" i="3" s="1"/>
  <c r="BT44" i="3"/>
  <c r="BZ44" i="3" s="1"/>
  <c r="BX720" i="3"/>
  <c r="BU83" i="3"/>
  <c r="BZ83" i="3" s="1"/>
  <c r="BU689" i="3"/>
  <c r="BR640" i="3"/>
  <c r="BZ640" i="3" s="1"/>
  <c r="BS637" i="3"/>
  <c r="BT478" i="3"/>
  <c r="BU154" i="3"/>
  <c r="BZ154" i="3" s="1"/>
  <c r="BS486" i="3"/>
  <c r="BZ486" i="3" s="1"/>
  <c r="BT668" i="3"/>
  <c r="BS358" i="3"/>
  <c r="BR443" i="3"/>
  <c r="BS56" i="3"/>
  <c r="BS701" i="3"/>
  <c r="BS713" i="3"/>
  <c r="BT670" i="3"/>
  <c r="BY659" i="3"/>
  <c r="BW541" i="3"/>
  <c r="BS536" i="3"/>
  <c r="BZ536" i="3" s="1"/>
  <c r="BR712" i="3"/>
  <c r="BR592" i="3"/>
  <c r="BZ592" i="3" s="1"/>
  <c r="BR595" i="3"/>
  <c r="BR598" i="3"/>
  <c r="BS211" i="3"/>
  <c r="BZ211" i="3" s="1"/>
  <c r="BR594" i="3"/>
  <c r="BR597" i="3"/>
  <c r="BR600" i="3"/>
  <c r="BU9" i="3"/>
  <c r="BZ9" i="3" s="1"/>
  <c r="BU129" i="3"/>
  <c r="BZ129" i="3" s="1"/>
  <c r="BR593" i="3"/>
  <c r="BZ593" i="3" s="1"/>
  <c r="BR596" i="3"/>
  <c r="BR599" i="3"/>
  <c r="BV275" i="3"/>
  <c r="BZ275" i="3" s="1"/>
  <c r="BS100" i="3"/>
  <c r="BS186" i="3"/>
  <c r="BZ186" i="3" s="1"/>
  <c r="BU669" i="3"/>
  <c r="BS377" i="3"/>
  <c r="BZ377" i="3" s="1"/>
  <c r="BT665" i="3"/>
  <c r="BZ665" i="3" s="1"/>
  <c r="BX541" i="3"/>
  <c r="BU110" i="3"/>
  <c r="BS622" i="3"/>
  <c r="BZ622" i="3" s="1"/>
  <c r="BS621" i="3"/>
  <c r="BZ621" i="3" s="1"/>
  <c r="BR67" i="3"/>
  <c r="BV188" i="3"/>
  <c r="BR637" i="3"/>
  <c r="BS235" i="3"/>
  <c r="BZ235" i="3" s="1"/>
  <c r="BR6" i="3"/>
  <c r="BR66" i="3"/>
  <c r="BZ66" i="3" s="1"/>
  <c r="BS351" i="3"/>
  <c r="BZ351" i="3" s="1"/>
  <c r="BS585" i="3"/>
  <c r="BZ585" i="3" s="1"/>
  <c r="BS597" i="3"/>
  <c r="BT567" i="3"/>
  <c r="BU582" i="3"/>
  <c r="BV570" i="3"/>
  <c r="BR668" i="3"/>
  <c r="BW12" i="3"/>
  <c r="BS68" i="3"/>
  <c r="BS200" i="3"/>
  <c r="BT146" i="3"/>
  <c r="BU230" i="3"/>
  <c r="BZ230" i="3" s="1"/>
  <c r="BS652" i="3"/>
  <c r="BR123" i="3"/>
  <c r="BR4" i="3"/>
  <c r="BZ4" i="3" s="1"/>
  <c r="BR571" i="3"/>
  <c r="BZ571" i="3" s="1"/>
  <c r="BR574" i="3"/>
  <c r="BR577" i="3"/>
  <c r="BZ577" i="3" s="1"/>
  <c r="BR580" i="3"/>
  <c r="BR661" i="3"/>
  <c r="BS55" i="3"/>
  <c r="BZ55" i="3" s="1"/>
  <c r="BS127" i="3"/>
  <c r="BS232" i="3"/>
  <c r="BS436" i="3"/>
  <c r="BZ436" i="3" s="1"/>
  <c r="BT475" i="3"/>
  <c r="BU484" i="3"/>
  <c r="BZ484" i="3" s="1"/>
  <c r="BR135" i="3"/>
  <c r="BZ135" i="3" s="1"/>
  <c r="BR225" i="3"/>
  <c r="BZ225" i="3" s="1"/>
  <c r="BR408" i="3"/>
  <c r="BR456" i="3"/>
  <c r="BZ456" i="3" s="1"/>
  <c r="BR546" i="3"/>
  <c r="BZ546" i="3" s="1"/>
  <c r="BR570" i="3"/>
  <c r="BR573" i="3"/>
  <c r="BZ573" i="3" s="1"/>
  <c r="BR576" i="3"/>
  <c r="BZ576" i="3" s="1"/>
  <c r="BR579" i="3"/>
  <c r="BZ579" i="3" s="1"/>
  <c r="BS12" i="3"/>
  <c r="BS48" i="3"/>
  <c r="BZ48" i="3" s="1"/>
  <c r="BS336" i="3"/>
  <c r="BS348" i="3"/>
  <c r="BZ348" i="3" s="1"/>
  <c r="BS417" i="3"/>
  <c r="BU444" i="3"/>
  <c r="BZ444" i="3" s="1"/>
  <c r="BR422" i="3"/>
  <c r="BZ422" i="3" s="1"/>
  <c r="BR569" i="3"/>
  <c r="BZ569" i="3" s="1"/>
  <c r="BR572" i="3"/>
  <c r="BZ572" i="3" s="1"/>
  <c r="BR575" i="3"/>
  <c r="BZ575" i="3" s="1"/>
  <c r="BR578" i="3"/>
  <c r="BZ578" i="3" s="1"/>
  <c r="BS101" i="3"/>
  <c r="BS122" i="3"/>
  <c r="BZ122" i="3" s="1"/>
  <c r="BS134" i="3"/>
  <c r="BZ134" i="3" s="1"/>
  <c r="BS164" i="3"/>
  <c r="BZ164" i="3" s="1"/>
  <c r="BS188" i="3"/>
  <c r="BS239" i="3"/>
  <c r="BS596" i="3"/>
  <c r="BT473" i="3"/>
  <c r="BR169" i="3"/>
  <c r="BZ169" i="3" s="1"/>
  <c r="BT472" i="3"/>
  <c r="BT667" i="3"/>
  <c r="BX677" i="3"/>
  <c r="BZ677" i="3" s="1"/>
  <c r="BS168" i="3"/>
  <c r="BR170" i="3"/>
  <c r="BT278" i="3"/>
  <c r="BZ278" i="3" s="1"/>
  <c r="BV110" i="3"/>
  <c r="BU205" i="3"/>
  <c r="BZ205" i="3" s="1"/>
  <c r="BT405" i="3"/>
  <c r="BS392" i="3"/>
  <c r="BZ392" i="3" s="1"/>
  <c r="BR121" i="3"/>
  <c r="BZ121" i="3" s="1"/>
  <c r="BS433" i="3"/>
  <c r="BZ433" i="3" s="1"/>
  <c r="BS448" i="3"/>
  <c r="BZ448" i="3" s="1"/>
  <c r="BV694" i="3"/>
  <c r="BS441" i="3"/>
  <c r="BZ441" i="3" s="1"/>
  <c r="BS624" i="3"/>
  <c r="BS623" i="3"/>
  <c r="BZ623" i="3" s="1"/>
  <c r="BN661" i="3"/>
  <c r="BJ512" i="3"/>
  <c r="BQ512" i="3" s="1"/>
  <c r="BJ415" i="3"/>
  <c r="BJ494" i="3"/>
  <c r="BI478" i="3"/>
  <c r="BJ454" i="3"/>
  <c r="BQ454" i="3" s="1"/>
  <c r="BK405" i="3"/>
  <c r="BJ392" i="3"/>
  <c r="BQ392" i="3" s="1"/>
  <c r="BM110" i="3"/>
  <c r="BL205" i="3"/>
  <c r="BQ205" i="3" s="1"/>
  <c r="BM175" i="3"/>
  <c r="BQ175" i="3" s="1"/>
  <c r="BM232" i="3"/>
  <c r="BI708" i="3"/>
  <c r="BJ99" i="3"/>
  <c r="BQ99" i="3" s="1"/>
  <c r="BJ219" i="3"/>
  <c r="BQ219" i="3" s="1"/>
  <c r="BJ363" i="3"/>
  <c r="BQ363" i="3" s="1"/>
  <c r="BJ381" i="3"/>
  <c r="BQ381" i="3" s="1"/>
  <c r="BJ399" i="3"/>
  <c r="BQ399" i="3" s="1"/>
  <c r="BN412" i="3"/>
  <c r="BQ412" i="3" s="1"/>
  <c r="BJ507" i="3"/>
  <c r="BQ507" i="3" s="1"/>
  <c r="BJ564" i="3"/>
  <c r="BQ564" i="3" s="1"/>
  <c r="BJ567" i="3"/>
  <c r="BJ582" i="3"/>
  <c r="BJ639" i="3"/>
  <c r="BQ639" i="3" s="1"/>
  <c r="BK330" i="3"/>
  <c r="BK378" i="3"/>
  <c r="BQ378" i="3" s="1"/>
  <c r="BK462" i="3"/>
  <c r="BQ462" i="3" s="1"/>
  <c r="BK468" i="3"/>
  <c r="BQ468" i="3" s="1"/>
  <c r="BL420" i="3"/>
  <c r="BQ420" i="3" s="1"/>
  <c r="BI251" i="3"/>
  <c r="BM438" i="3"/>
  <c r="BQ438" i="3" s="1"/>
  <c r="BI545" i="3"/>
  <c r="BQ545" i="3" s="1"/>
  <c r="BI647" i="3"/>
  <c r="BQ647" i="3" s="1"/>
  <c r="BJ281" i="3"/>
  <c r="BQ281" i="3" s="1"/>
  <c r="BJ341" i="3"/>
  <c r="BQ341" i="3" s="1"/>
  <c r="BJ362" i="3"/>
  <c r="BQ362" i="3" s="1"/>
  <c r="BJ386" i="3"/>
  <c r="BQ386" i="3" s="1"/>
  <c r="BJ473" i="3"/>
  <c r="BN492" i="3"/>
  <c r="BQ492" i="3" s="1"/>
  <c r="BJ584" i="3"/>
  <c r="BQ584" i="3" s="1"/>
  <c r="BL173" i="3"/>
  <c r="BQ173" i="3" s="1"/>
  <c r="BL239" i="3"/>
  <c r="BL374" i="3"/>
  <c r="BQ374" i="3" s="1"/>
  <c r="BL383" i="3"/>
  <c r="BL476" i="3"/>
  <c r="BQ476" i="3" s="1"/>
  <c r="BL524" i="3"/>
  <c r="BQ524" i="3" s="1"/>
  <c r="BL587" i="3"/>
  <c r="BQ587" i="3" s="1"/>
  <c r="BL662" i="3"/>
  <c r="BM170" i="3"/>
  <c r="BM206" i="3"/>
  <c r="BQ206" i="3" s="1"/>
  <c r="BI307" i="3"/>
  <c r="BJ349" i="3"/>
  <c r="BQ349" i="3" s="1"/>
  <c r="BJ364" i="3"/>
  <c r="BQ364" i="3" s="1"/>
  <c r="BN449" i="3"/>
  <c r="BJ475" i="3"/>
  <c r="BJ490" i="3"/>
  <c r="BJ535" i="3"/>
  <c r="BQ535" i="3" s="1"/>
  <c r="BJ685" i="3"/>
  <c r="BK370" i="3"/>
  <c r="BK616" i="3"/>
  <c r="BQ616" i="3" s="1"/>
  <c r="BL388" i="3"/>
  <c r="BQ388" i="3" s="1"/>
  <c r="BL403" i="3"/>
  <c r="BQ403" i="3" s="1"/>
  <c r="BL487" i="3"/>
  <c r="BQ487" i="3" s="1"/>
  <c r="BL514" i="3"/>
  <c r="BI680" i="3"/>
  <c r="BL710" i="3"/>
  <c r="BM716" i="3"/>
  <c r="BJ103" i="3"/>
  <c r="BQ103" i="3" s="1"/>
  <c r="BJ168" i="3"/>
  <c r="BI170" i="3"/>
  <c r="BK278" i="3"/>
  <c r="BI169" i="3"/>
  <c r="BQ169" i="3" s="1"/>
  <c r="BK472" i="3"/>
  <c r="BK667" i="3"/>
  <c r="BO677" i="3"/>
  <c r="BQ677" i="3" s="1"/>
  <c r="BJ586" i="3"/>
  <c r="BQ586" i="3" s="1"/>
  <c r="BJ700" i="3"/>
  <c r="BI261" i="3"/>
  <c r="BQ261" i="3" s="1"/>
  <c r="BI264" i="3"/>
  <c r="BI267" i="3"/>
  <c r="BI291" i="3"/>
  <c r="BI260" i="3"/>
  <c r="BI263" i="3"/>
  <c r="BI262" i="3"/>
  <c r="BQ262" i="3" s="1"/>
  <c r="BI265" i="3"/>
  <c r="BI268" i="3"/>
  <c r="BI340" i="3"/>
  <c r="BI439" i="3"/>
  <c r="BI495" i="3"/>
  <c r="BQ495" i="3" s="1"/>
  <c r="BM580" i="3"/>
  <c r="BJ21" i="3"/>
  <c r="BQ21" i="3" s="1"/>
  <c r="BJ309" i="3"/>
  <c r="BJ269" i="3"/>
  <c r="BI711" i="3"/>
  <c r="BQ711" i="3" s="1"/>
  <c r="BJ690" i="3"/>
  <c r="BI60" i="3"/>
  <c r="BI317" i="3"/>
  <c r="BQ317" i="3" s="1"/>
  <c r="BO710" i="3"/>
  <c r="BI336" i="3"/>
  <c r="BI335" i="3"/>
  <c r="BM690" i="3"/>
  <c r="BK719" i="3"/>
  <c r="BJ222" i="3"/>
  <c r="BJ258" i="3"/>
  <c r="BL516" i="3"/>
  <c r="BK415" i="3"/>
  <c r="BM445" i="3"/>
  <c r="BQ445" i="3" s="1"/>
  <c r="BK684" i="3"/>
  <c r="BL87" i="3"/>
  <c r="BQ87" i="3" s="1"/>
  <c r="BI416" i="3"/>
  <c r="BK308" i="3"/>
  <c r="BO417" i="3"/>
  <c r="BJ463" i="3"/>
  <c r="BJ667" i="3"/>
  <c r="BK589" i="3"/>
  <c r="BQ589" i="3" s="1"/>
  <c r="BO707" i="3"/>
  <c r="BL724" i="3"/>
  <c r="BI135" i="3"/>
  <c r="BQ135" i="3" s="1"/>
  <c r="BI225" i="3"/>
  <c r="BQ225" i="3" s="1"/>
  <c r="BI408" i="3"/>
  <c r="BI456" i="3"/>
  <c r="BQ456" i="3" s="1"/>
  <c r="BI546" i="3"/>
  <c r="BQ546" i="3" s="1"/>
  <c r="BI570" i="3"/>
  <c r="BI573" i="3"/>
  <c r="BQ573" i="3" s="1"/>
  <c r="BI576" i="3"/>
  <c r="BQ576" i="3" s="1"/>
  <c r="BI579" i="3"/>
  <c r="BQ579" i="3" s="1"/>
  <c r="BJ48" i="3"/>
  <c r="BQ48" i="3" s="1"/>
  <c r="BJ336" i="3"/>
  <c r="BJ348" i="3"/>
  <c r="BQ348" i="3" s="1"/>
  <c r="BJ417" i="3"/>
  <c r="BL444" i="3"/>
  <c r="BQ444" i="3" s="1"/>
  <c r="BI422" i="3"/>
  <c r="BQ422" i="3" s="1"/>
  <c r="BI569" i="3"/>
  <c r="BQ569" i="3" s="1"/>
  <c r="BI572" i="3"/>
  <c r="BQ572" i="3" s="1"/>
  <c r="BI575" i="3"/>
  <c r="BQ575" i="3" s="1"/>
  <c r="BI578" i="3"/>
  <c r="BQ578" i="3" s="1"/>
  <c r="BI4" i="3"/>
  <c r="BQ4" i="3" s="1"/>
  <c r="BJ101" i="3"/>
  <c r="BJ122" i="3"/>
  <c r="BQ122" i="3" s="1"/>
  <c r="BJ134" i="3"/>
  <c r="BQ134" i="3" s="1"/>
  <c r="BJ164" i="3"/>
  <c r="BQ164" i="3" s="1"/>
  <c r="BJ188" i="3"/>
  <c r="BJ239" i="3"/>
  <c r="BJ596" i="3"/>
  <c r="BK473" i="3"/>
  <c r="BJ12" i="3"/>
  <c r="BI571" i="3"/>
  <c r="BQ571" i="3" s="1"/>
  <c r="BI574" i="3"/>
  <c r="BI577" i="3"/>
  <c r="BQ577" i="3" s="1"/>
  <c r="BI580" i="3"/>
  <c r="BI661" i="3"/>
  <c r="BJ55" i="3"/>
  <c r="BQ55" i="3" s="1"/>
  <c r="BJ127" i="3"/>
  <c r="BJ232" i="3"/>
  <c r="BJ436" i="3"/>
  <c r="BQ436" i="3" s="1"/>
  <c r="BK475" i="3"/>
  <c r="BL484" i="3"/>
  <c r="BQ484" i="3" s="1"/>
  <c r="BI18" i="3"/>
  <c r="BQ18" i="3" s="1"/>
  <c r="BI51" i="3"/>
  <c r="BQ51" i="3" s="1"/>
  <c r="BI645" i="3"/>
  <c r="BI663" i="3"/>
  <c r="BQ663" i="3" s="1"/>
  <c r="BM703" i="3"/>
  <c r="BM718" i="3"/>
  <c r="BJ171" i="3"/>
  <c r="BQ171" i="3" s="1"/>
  <c r="BN691" i="3"/>
  <c r="BQ691" i="3" s="1"/>
  <c r="BK183" i="3"/>
  <c r="BQ183" i="3" s="1"/>
  <c r="BK702" i="3"/>
  <c r="BL648" i="3"/>
  <c r="BQ648" i="3" s="1"/>
  <c r="BI305" i="3"/>
  <c r="BJ305" i="3"/>
  <c r="BJ332" i="3"/>
  <c r="BJ356" i="3"/>
  <c r="BQ356" i="3" s="1"/>
  <c r="BJ383" i="3"/>
  <c r="BN681" i="3"/>
  <c r="BQ681" i="3" s="1"/>
  <c r="BK44" i="3"/>
  <c r="BQ44" i="3" s="1"/>
  <c r="BO720" i="3"/>
  <c r="BL83" i="3"/>
  <c r="BQ83" i="3" s="1"/>
  <c r="BL689" i="3"/>
  <c r="BI394" i="3"/>
  <c r="BI520" i="3"/>
  <c r="BI706" i="3"/>
  <c r="BJ181" i="3"/>
  <c r="BQ181" i="3" s="1"/>
  <c r="BJ217" i="3"/>
  <c r="BQ217" i="3" s="1"/>
  <c r="BJ325" i="3"/>
  <c r="BQ325" i="3" s="1"/>
  <c r="BK724" i="3"/>
  <c r="BI402" i="3"/>
  <c r="BI501" i="3"/>
  <c r="BQ501" i="3" s="1"/>
  <c r="BJ63" i="3"/>
  <c r="BQ63" i="3" s="1"/>
  <c r="BJ480" i="3"/>
  <c r="BN646" i="3"/>
  <c r="BQ646" i="3" s="1"/>
  <c r="BK33" i="3"/>
  <c r="BQ33" i="3" s="1"/>
  <c r="BK408" i="3"/>
  <c r="BL69" i="3"/>
  <c r="BQ69" i="3" s="1"/>
  <c r="BM153" i="3"/>
  <c r="BQ153" i="3" s="1"/>
  <c r="BI509" i="3"/>
  <c r="BI548" i="3"/>
  <c r="BQ548" i="3" s="1"/>
  <c r="BI695" i="3"/>
  <c r="BJ77" i="3"/>
  <c r="BQ77" i="3" s="1"/>
  <c r="BJ104" i="3"/>
  <c r="BQ104" i="3" s="1"/>
  <c r="BJ107" i="3"/>
  <c r="BQ107" i="3" s="1"/>
  <c r="BJ224" i="3"/>
  <c r="BQ224" i="3" s="1"/>
  <c r="BN411" i="3"/>
  <c r="BK35" i="3"/>
  <c r="BQ35" i="3" s="1"/>
  <c r="BK41" i="3"/>
  <c r="BQ41" i="3" s="1"/>
  <c r="BK248" i="3"/>
  <c r="BQ248" i="3" s="1"/>
  <c r="BK407" i="3"/>
  <c r="BQ407" i="3" s="1"/>
  <c r="BL53" i="3"/>
  <c r="BQ53" i="3" s="1"/>
  <c r="BL158" i="3"/>
  <c r="BQ158" i="3" s="1"/>
  <c r="BL161" i="3"/>
  <c r="BQ161" i="3" s="1"/>
  <c r="BL179" i="3"/>
  <c r="BQ179" i="3" s="1"/>
  <c r="BL185" i="3"/>
  <c r="BQ185" i="3" s="1"/>
  <c r="BM194" i="3"/>
  <c r="BQ194" i="3" s="1"/>
  <c r="BI256" i="3"/>
  <c r="BI274" i="3"/>
  <c r="BQ274" i="3" s="1"/>
  <c r="BI277" i="3"/>
  <c r="BQ277" i="3" s="1"/>
  <c r="BM314" i="3"/>
  <c r="BQ314" i="3" s="1"/>
  <c r="BM497" i="3"/>
  <c r="BQ497" i="3" s="1"/>
  <c r="BI511" i="3"/>
  <c r="BM611" i="3"/>
  <c r="BJ226" i="3"/>
  <c r="BQ226" i="3" s="1"/>
  <c r="BJ673" i="3"/>
  <c r="BK88" i="3"/>
  <c r="BQ88" i="3" s="1"/>
  <c r="BL46" i="3"/>
  <c r="BL520" i="3"/>
  <c r="BL547" i="3"/>
  <c r="BQ547" i="3" s="1"/>
  <c r="BL550" i="3"/>
  <c r="BQ550" i="3" s="1"/>
  <c r="BI712" i="3"/>
  <c r="BI660" i="3"/>
  <c r="BJ660" i="3"/>
  <c r="BK660" i="3"/>
  <c r="BI619" i="3"/>
  <c r="BI543" i="3"/>
  <c r="BQ543" i="3" s="1"/>
  <c r="BJ75" i="3"/>
  <c r="BQ75" i="3" s="1"/>
  <c r="BK141" i="3"/>
  <c r="BI440" i="3"/>
  <c r="BQ440" i="3" s="1"/>
  <c r="BI446" i="3"/>
  <c r="BQ446" i="3" s="1"/>
  <c r="BJ182" i="3"/>
  <c r="BQ182" i="3" s="1"/>
  <c r="BI490" i="3"/>
  <c r="BJ151" i="3"/>
  <c r="BQ151" i="3" s="1"/>
  <c r="BJ382" i="3"/>
  <c r="BK46" i="3"/>
  <c r="BI443" i="3"/>
  <c r="BJ56" i="3"/>
  <c r="BJ701" i="3"/>
  <c r="BJ713" i="3"/>
  <c r="BJ358" i="3"/>
  <c r="BQ358" i="3" s="1"/>
  <c r="BJ624" i="3"/>
  <c r="BJ623" i="3"/>
  <c r="BQ623" i="3" s="1"/>
  <c r="BL672" i="3"/>
  <c r="BQ672" i="3" s="1"/>
  <c r="BJ719" i="3"/>
  <c r="BL692" i="3"/>
  <c r="BQ692" i="3" s="1"/>
  <c r="BJ483" i="3"/>
  <c r="BI332" i="3"/>
  <c r="BJ662" i="3"/>
  <c r="BN541" i="3"/>
  <c r="BJ536" i="3"/>
  <c r="BQ536" i="3" s="1"/>
  <c r="BK670" i="3"/>
  <c r="BP659" i="3"/>
  <c r="BI652" i="3"/>
  <c r="BI667" i="3"/>
  <c r="BJ697" i="3"/>
  <c r="BI419" i="3"/>
  <c r="BI685" i="3"/>
  <c r="BJ682" i="3"/>
  <c r="BQ682" i="3" s="1"/>
  <c r="BJ688" i="3"/>
  <c r="BI123" i="3"/>
  <c r="BJ652" i="3"/>
  <c r="BJ405" i="3"/>
  <c r="BJ434" i="3"/>
  <c r="BQ434" i="3" s="1"/>
  <c r="BM415" i="3"/>
  <c r="BM511" i="3"/>
  <c r="BM514" i="3"/>
  <c r="BJ516" i="3"/>
  <c r="BO382" i="3"/>
  <c r="BK498" i="3"/>
  <c r="BQ498" i="3" s="1"/>
  <c r="BK449" i="3"/>
  <c r="BL416" i="3"/>
  <c r="BK427" i="3"/>
  <c r="BQ427" i="3" s="1"/>
  <c r="BI66" i="3"/>
  <c r="BQ66" i="3" s="1"/>
  <c r="BJ351" i="3"/>
  <c r="BQ351" i="3" s="1"/>
  <c r="BJ585" i="3"/>
  <c r="BQ585" i="3" s="1"/>
  <c r="BJ597" i="3"/>
  <c r="BK567" i="3"/>
  <c r="BL582" i="3"/>
  <c r="BM570" i="3"/>
  <c r="BI668" i="3"/>
  <c r="BJ68" i="3"/>
  <c r="BJ200" i="3"/>
  <c r="BK146" i="3"/>
  <c r="BL230" i="3"/>
  <c r="BQ230" i="3" s="1"/>
  <c r="BI6" i="3"/>
  <c r="BI67" i="3"/>
  <c r="BM188" i="3"/>
  <c r="BI637" i="3"/>
  <c r="BJ235" i="3"/>
  <c r="BQ235" i="3" s="1"/>
  <c r="BN12" i="3"/>
  <c r="BM708" i="3"/>
  <c r="BJ656" i="3"/>
  <c r="BJ704" i="3"/>
  <c r="BI270" i="3"/>
  <c r="BI360" i="3"/>
  <c r="BJ636" i="3"/>
  <c r="BI68" i="3"/>
  <c r="BI146" i="3"/>
  <c r="BI269" i="3"/>
  <c r="BI272" i="3"/>
  <c r="BQ272" i="3" s="1"/>
  <c r="BI359" i="3"/>
  <c r="BQ359" i="3" s="1"/>
  <c r="BL200" i="3"/>
  <c r="BI271" i="3"/>
  <c r="BQ271" i="3" s="1"/>
  <c r="BJ619" i="3"/>
  <c r="BK634" i="3"/>
  <c r="BQ634" i="3" s="1"/>
  <c r="BK516" i="3"/>
  <c r="BN516" i="3"/>
  <c r="BJ650" i="3"/>
  <c r="BQ650" i="3" s="1"/>
  <c r="BM661" i="3"/>
  <c r="BJ54" i="3"/>
  <c r="BQ54" i="3" s="1"/>
  <c r="BJ60" i="3"/>
  <c r="BK45" i="3"/>
  <c r="BQ45" i="3" s="1"/>
  <c r="BK240" i="3"/>
  <c r="BQ240" i="3" s="1"/>
  <c r="BK339" i="3"/>
  <c r="BQ339" i="3" s="1"/>
  <c r="BM624" i="3"/>
  <c r="BK458" i="3"/>
  <c r="BL653" i="3"/>
  <c r="BL680" i="3"/>
  <c r="BM233" i="3"/>
  <c r="BQ233" i="3" s="1"/>
  <c r="BJ40" i="3"/>
  <c r="BQ40" i="3" s="1"/>
  <c r="BJ472" i="3"/>
  <c r="BL127" i="3"/>
  <c r="BI39" i="3"/>
  <c r="BQ39" i="3" s="1"/>
  <c r="BI38" i="3"/>
  <c r="BQ38" i="3" s="1"/>
  <c r="BI395" i="3"/>
  <c r="BQ395" i="3" s="1"/>
  <c r="BI424" i="3"/>
  <c r="BM694" i="3"/>
  <c r="BJ441" i="3"/>
  <c r="BQ441" i="3" s="1"/>
  <c r="BI121" i="3"/>
  <c r="BQ121" i="3" s="1"/>
  <c r="BJ433" i="3"/>
  <c r="BQ433" i="3" s="1"/>
  <c r="BJ448" i="3"/>
  <c r="BQ448" i="3" s="1"/>
  <c r="BJ699" i="3"/>
  <c r="BJ705" i="3"/>
  <c r="BJ717" i="3"/>
  <c r="BJ722" i="3"/>
  <c r="BK722" i="3"/>
  <c r="BJ712" i="3"/>
  <c r="BJ621" i="3"/>
  <c r="BQ621" i="3" s="1"/>
  <c r="BJ622" i="3"/>
  <c r="BQ622" i="3" s="1"/>
  <c r="BJ486" i="3"/>
  <c r="BQ486" i="3" s="1"/>
  <c r="BK668" i="3"/>
  <c r="BI640" i="3"/>
  <c r="BQ640" i="3" s="1"/>
  <c r="BJ637" i="3"/>
  <c r="BK478" i="3"/>
  <c r="BL154" i="3"/>
  <c r="BQ154" i="3" s="1"/>
  <c r="BJ186" i="3"/>
  <c r="BQ186" i="3" s="1"/>
  <c r="BL669" i="3"/>
  <c r="BJ377" i="3"/>
  <c r="BQ377" i="3" s="1"/>
  <c r="BK665" i="3"/>
  <c r="BQ665" i="3" s="1"/>
  <c r="BM275" i="3"/>
  <c r="BQ275" i="3" s="1"/>
  <c r="BJ100" i="3"/>
  <c r="BK635" i="3"/>
  <c r="BQ635" i="3" s="1"/>
  <c r="BI145" i="3"/>
  <c r="BQ145" i="3" s="1"/>
  <c r="BO541" i="3"/>
  <c r="BL110" i="3"/>
  <c r="BJ458" i="3"/>
  <c r="BN717" i="3"/>
  <c r="BK653" i="3"/>
  <c r="BK707" i="3"/>
  <c r="BK703" i="3"/>
  <c r="BL667" i="3"/>
  <c r="BJ195" i="3"/>
  <c r="BQ195" i="3" s="1"/>
  <c r="BO679" i="3"/>
  <c r="BQ679" i="3" s="1"/>
  <c r="BL93" i="3"/>
  <c r="BQ93" i="3" s="1"/>
  <c r="BI671" i="3"/>
  <c r="BQ671" i="3" s="1"/>
  <c r="BJ116" i="3"/>
  <c r="BQ116" i="3" s="1"/>
  <c r="BL92" i="3"/>
  <c r="BQ92" i="3" s="1"/>
  <c r="BI91" i="3"/>
  <c r="BQ91" i="3" s="1"/>
  <c r="BI466" i="3"/>
  <c r="BI655" i="3"/>
  <c r="BQ655" i="3" s="1"/>
  <c r="BN479" i="3"/>
  <c r="BQ479" i="3" s="1"/>
  <c r="BI594" i="3"/>
  <c r="BI597" i="3"/>
  <c r="BI600" i="3"/>
  <c r="BL129" i="3"/>
  <c r="BQ129" i="3" s="1"/>
  <c r="BI593" i="3"/>
  <c r="BQ593" i="3" s="1"/>
  <c r="BI596" i="3"/>
  <c r="BI599" i="3"/>
  <c r="BI592" i="3"/>
  <c r="BQ592" i="3" s="1"/>
  <c r="BI595" i="3"/>
  <c r="BQ595" i="3" s="1"/>
  <c r="BI598" i="3"/>
  <c r="BJ211" i="3"/>
  <c r="BQ211" i="3" s="1"/>
  <c r="BL9" i="3"/>
  <c r="BQ9" i="3" s="1"/>
  <c r="BI718" i="3"/>
  <c r="BJ675" i="3"/>
  <c r="BL714" i="3"/>
  <c r="BJ530" i="3"/>
  <c r="BQ530" i="3" s="1"/>
  <c r="BJ686" i="3"/>
  <c r="BQ686" i="3" s="1"/>
  <c r="BJ695" i="3"/>
  <c r="BI385" i="3"/>
  <c r="BQ385" i="3" s="1"/>
  <c r="BJ694" i="3"/>
  <c r="BI480" i="3"/>
  <c r="BJ411" i="3"/>
  <c r="BI659" i="3"/>
  <c r="BJ509" i="3"/>
  <c r="BI541" i="3"/>
  <c r="BI556" i="3"/>
  <c r="BQ556" i="3" s="1"/>
  <c r="BK553" i="3"/>
  <c r="BQ553" i="3" s="1"/>
  <c r="BD110" i="3"/>
  <c r="BC205" i="3"/>
  <c r="BH205" i="3" s="1"/>
  <c r="BB405" i="3"/>
  <c r="BA392" i="3"/>
  <c r="BH392" i="3" s="1"/>
  <c r="AZ91" i="3"/>
  <c r="BH91" i="3" s="1"/>
  <c r="AZ466" i="3"/>
  <c r="AZ655" i="3"/>
  <c r="BH655" i="3" s="1"/>
  <c r="BE479" i="3"/>
  <c r="BH479" i="3" s="1"/>
  <c r="BA195" i="3"/>
  <c r="BH195" i="3" s="1"/>
  <c r="BF679" i="3"/>
  <c r="BH679" i="3" s="1"/>
  <c r="BC93" i="3"/>
  <c r="BH93" i="3" s="1"/>
  <c r="AZ671" i="3"/>
  <c r="BH671" i="3" s="1"/>
  <c r="BA116" i="3"/>
  <c r="BH116" i="3" s="1"/>
  <c r="BC92" i="3"/>
  <c r="BH92" i="3" s="1"/>
  <c r="AZ640" i="3"/>
  <c r="BH640" i="3" s="1"/>
  <c r="BA637" i="3"/>
  <c r="BB478" i="3"/>
  <c r="BC154" i="3"/>
  <c r="BH154" i="3" s="1"/>
  <c r="BA486" i="3"/>
  <c r="BH486" i="3" s="1"/>
  <c r="BB668" i="3"/>
  <c r="AZ680" i="3"/>
  <c r="BC710" i="3"/>
  <c r="BD716" i="3"/>
  <c r="BA103" i="3"/>
  <c r="BH103" i="3" s="1"/>
  <c r="BD233" i="3"/>
  <c r="BH233" i="3" s="1"/>
  <c r="BA40" i="3"/>
  <c r="BH40" i="3" s="1"/>
  <c r="BA472" i="3"/>
  <c r="BC127" i="3"/>
  <c r="BD661" i="3"/>
  <c r="BA54" i="3"/>
  <c r="BH54" i="3" s="1"/>
  <c r="BA60" i="3"/>
  <c r="BB45" i="3"/>
  <c r="BH45" i="3" s="1"/>
  <c r="BB240" i="3"/>
  <c r="BB339" i="3"/>
  <c r="BH339" i="3" s="1"/>
  <c r="BD624" i="3"/>
  <c r="BB458" i="3"/>
  <c r="BC653" i="3"/>
  <c r="BC680" i="3"/>
  <c r="AZ619" i="3"/>
  <c r="AZ660" i="3"/>
  <c r="BA660" i="3"/>
  <c r="BB660" i="3"/>
  <c r="AZ478" i="3"/>
  <c r="BA454" i="3"/>
  <c r="BH454" i="3" s="1"/>
  <c r="BA494" i="3"/>
  <c r="BA690" i="3"/>
  <c r="BD708" i="3"/>
  <c r="BA656" i="3"/>
  <c r="BA704" i="3"/>
  <c r="AZ4" i="3"/>
  <c r="BH4" i="3" s="1"/>
  <c r="AZ571" i="3"/>
  <c r="BH571" i="3" s="1"/>
  <c r="AZ574" i="3"/>
  <c r="AZ577" i="3"/>
  <c r="BH577" i="3" s="1"/>
  <c r="AZ580" i="3"/>
  <c r="AZ661" i="3"/>
  <c r="BA55" i="3"/>
  <c r="BH55" i="3" s="1"/>
  <c r="BA127" i="3"/>
  <c r="BA232" i="3"/>
  <c r="BA436" i="3"/>
  <c r="BH436" i="3" s="1"/>
  <c r="BB475" i="3"/>
  <c r="BC484" i="3"/>
  <c r="BH484" i="3" s="1"/>
  <c r="AZ135" i="3"/>
  <c r="BH135" i="3" s="1"/>
  <c r="AZ225" i="3"/>
  <c r="BH225" i="3" s="1"/>
  <c r="AZ408" i="3"/>
  <c r="AZ456" i="3"/>
  <c r="BH456" i="3" s="1"/>
  <c r="AZ546" i="3"/>
  <c r="BH546" i="3" s="1"/>
  <c r="AZ570" i="3"/>
  <c r="AZ573" i="3"/>
  <c r="BH573" i="3" s="1"/>
  <c r="AZ576" i="3"/>
  <c r="BH576" i="3" s="1"/>
  <c r="AZ579" i="3"/>
  <c r="BH579" i="3" s="1"/>
  <c r="BA12" i="3"/>
  <c r="BA48" i="3"/>
  <c r="BH48" i="3" s="1"/>
  <c r="BA336" i="3"/>
  <c r="BA348" i="3"/>
  <c r="BH348" i="3" s="1"/>
  <c r="BA417" i="3"/>
  <c r="BC444" i="3"/>
  <c r="BH444" i="3" s="1"/>
  <c r="AZ422" i="3"/>
  <c r="BH422" i="3" s="1"/>
  <c r="AZ569" i="3"/>
  <c r="BH569" i="3" s="1"/>
  <c r="AZ572" i="3"/>
  <c r="BH572" i="3" s="1"/>
  <c r="AZ575" i="3"/>
  <c r="BH575" i="3" s="1"/>
  <c r="AZ578" i="3"/>
  <c r="BH578" i="3" s="1"/>
  <c r="BA101" i="3"/>
  <c r="BA122" i="3"/>
  <c r="BH122" i="3" s="1"/>
  <c r="BA134" i="3"/>
  <c r="BH134" i="3" s="1"/>
  <c r="BA164" i="3"/>
  <c r="BH164" i="3" s="1"/>
  <c r="BA188" i="3"/>
  <c r="BA239" i="3"/>
  <c r="BA596" i="3"/>
  <c r="BB473" i="3"/>
  <c r="BB415" i="3"/>
  <c r="BC516" i="3"/>
  <c r="AZ169" i="3"/>
  <c r="BH169" i="3" s="1"/>
  <c r="BB472" i="3"/>
  <c r="BB667" i="3"/>
  <c r="BF677" i="3"/>
  <c r="BH677" i="3" s="1"/>
  <c r="BA168" i="3"/>
  <c r="AZ170" i="3"/>
  <c r="BB278" i="3"/>
  <c r="BH278" i="3" s="1"/>
  <c r="AZ685" i="3"/>
  <c r="BA682" i="3"/>
  <c r="BH682" i="3" s="1"/>
  <c r="BA688" i="3"/>
  <c r="AZ419" i="3"/>
  <c r="AZ336" i="3"/>
  <c r="AZ335" i="3"/>
  <c r="BD690" i="3"/>
  <c r="BB719" i="3"/>
  <c r="BB427" i="3"/>
  <c r="BH427" i="3" s="1"/>
  <c r="BD415" i="3"/>
  <c r="BD511" i="3"/>
  <c r="BD514" i="3"/>
  <c r="BA516" i="3"/>
  <c r="BF382" i="3"/>
  <c r="BB498" i="3"/>
  <c r="BH498" i="3" s="1"/>
  <c r="BB449" i="3"/>
  <c r="BC416" i="3"/>
  <c r="AZ394" i="3"/>
  <c r="AZ520" i="3"/>
  <c r="AZ706" i="3"/>
  <c r="BA181" i="3"/>
  <c r="BH181" i="3" s="1"/>
  <c r="BA217" i="3"/>
  <c r="BH217" i="3" s="1"/>
  <c r="BA325" i="3"/>
  <c r="BH325" i="3" s="1"/>
  <c r="BB724" i="3"/>
  <c r="AZ18" i="3"/>
  <c r="BH18" i="3" s="1"/>
  <c r="AZ51" i="3"/>
  <c r="BH51" i="3" s="1"/>
  <c r="AZ645" i="3"/>
  <c r="AZ663" i="3"/>
  <c r="BH663" i="3" s="1"/>
  <c r="BD703" i="3"/>
  <c r="BD718" i="3"/>
  <c r="BA171" i="3"/>
  <c r="BH171" i="3" s="1"/>
  <c r="BE691" i="3"/>
  <c r="BH691" i="3" s="1"/>
  <c r="BB183" i="3"/>
  <c r="BH183" i="3" s="1"/>
  <c r="BB702" i="3"/>
  <c r="BC648" i="3"/>
  <c r="BH648" i="3" s="1"/>
  <c r="AZ305" i="3"/>
  <c r="BA305" i="3"/>
  <c r="BA332" i="3"/>
  <c r="BA356" i="3"/>
  <c r="BH356" i="3" s="1"/>
  <c r="BA383" i="3"/>
  <c r="BE681" i="3"/>
  <c r="BH681" i="3" s="1"/>
  <c r="BB44" i="3"/>
  <c r="BH44" i="3" s="1"/>
  <c r="BF720" i="3"/>
  <c r="BC83" i="3"/>
  <c r="BH83" i="3" s="1"/>
  <c r="BC689" i="3"/>
  <c r="AZ606" i="3"/>
  <c r="BD669" i="3"/>
  <c r="BA483" i="3"/>
  <c r="AZ332" i="3"/>
  <c r="BA662" i="3"/>
  <c r="AZ592" i="3"/>
  <c r="BH592" i="3" s="1"/>
  <c r="AZ595" i="3"/>
  <c r="BH595" i="3" s="1"/>
  <c r="AZ598" i="3"/>
  <c r="BA211" i="3"/>
  <c r="BH211" i="3" s="1"/>
  <c r="AZ594" i="3"/>
  <c r="AZ597" i="3"/>
  <c r="AZ600" i="3"/>
  <c r="BC9" i="3"/>
  <c r="BH9" i="3" s="1"/>
  <c r="BC129" i="3"/>
  <c r="BH129" i="3" s="1"/>
  <c r="AZ593" i="3"/>
  <c r="BH593" i="3" s="1"/>
  <c r="AZ596" i="3"/>
  <c r="AZ599" i="3"/>
  <c r="BH599" i="3" s="1"/>
  <c r="BA222" i="3"/>
  <c r="BA258" i="3"/>
  <c r="BA586" i="3"/>
  <c r="BH586" i="3" s="1"/>
  <c r="BA700" i="3"/>
  <c r="BA652" i="3"/>
  <c r="AZ123" i="3"/>
  <c r="AZ67" i="3"/>
  <c r="BD188" i="3"/>
  <c r="AZ637" i="3"/>
  <c r="BA235" i="3"/>
  <c r="BH235" i="3" s="1"/>
  <c r="AZ6" i="3"/>
  <c r="AZ66" i="3"/>
  <c r="BH66" i="3" s="1"/>
  <c r="BA351" i="3"/>
  <c r="BH351" i="3" s="1"/>
  <c r="BA585" i="3"/>
  <c r="BH585" i="3" s="1"/>
  <c r="BA597" i="3"/>
  <c r="BB567" i="3"/>
  <c r="BC582" i="3"/>
  <c r="BD570" i="3"/>
  <c r="AZ668" i="3"/>
  <c r="BE12" i="3"/>
  <c r="BA68" i="3"/>
  <c r="BA200" i="3"/>
  <c r="BB146" i="3"/>
  <c r="BC230" i="3"/>
  <c r="BH230" i="3" s="1"/>
  <c r="AZ490" i="3"/>
  <c r="BA151" i="3"/>
  <c r="BH151" i="3" s="1"/>
  <c r="BA382" i="3"/>
  <c r="BB46" i="3"/>
  <c r="AZ543" i="3"/>
  <c r="BA75" i="3"/>
  <c r="BH75" i="3" s="1"/>
  <c r="BB141" i="3"/>
  <c r="AZ440" i="3"/>
  <c r="BH440" i="3" s="1"/>
  <c r="AZ446" i="3"/>
  <c r="BH446" i="3" s="1"/>
  <c r="BA182" i="3"/>
  <c r="BH182" i="3" s="1"/>
  <c r="BA405" i="3"/>
  <c r="BA434" i="3"/>
  <c r="BH434" i="3" s="1"/>
  <c r="BA358" i="3"/>
  <c r="AZ443" i="3"/>
  <c r="BA56" i="3"/>
  <c r="BA701" i="3"/>
  <c r="BA713" i="3"/>
  <c r="AZ718" i="3"/>
  <c r="AZ262" i="3"/>
  <c r="BH262" i="3" s="1"/>
  <c r="AZ265" i="3"/>
  <c r="AZ268" i="3"/>
  <c r="AZ340" i="3"/>
  <c r="AZ439" i="3"/>
  <c r="AZ261" i="3"/>
  <c r="BH261" i="3" s="1"/>
  <c r="AZ264" i="3"/>
  <c r="AZ267" i="3"/>
  <c r="AZ291" i="3"/>
  <c r="AZ260" i="3"/>
  <c r="AZ263" i="3"/>
  <c r="BH263" i="3" s="1"/>
  <c r="BC672" i="3"/>
  <c r="BH672" i="3" s="1"/>
  <c r="BA719" i="3"/>
  <c r="BC692" i="3"/>
  <c r="BH692" i="3" s="1"/>
  <c r="BA624" i="3"/>
  <c r="BA623" i="3"/>
  <c r="BH623" i="3" s="1"/>
  <c r="AZ541" i="3"/>
  <c r="AZ556" i="3"/>
  <c r="BH556" i="3" s="1"/>
  <c r="BB553" i="3"/>
  <c r="BH553" i="3" s="1"/>
  <c r="AZ480" i="3"/>
  <c r="BA411" i="3"/>
  <c r="AZ659" i="3"/>
  <c r="BA509" i="3"/>
  <c r="BA712" i="3"/>
  <c r="BB722" i="3"/>
  <c r="BA622" i="3"/>
  <c r="BH622" i="3" s="1"/>
  <c r="BA621" i="3"/>
  <c r="BH621" i="3" s="1"/>
  <c r="AZ145" i="3"/>
  <c r="BH145" i="3" s="1"/>
  <c r="BB635" i="3"/>
  <c r="BH635" i="3" s="1"/>
  <c r="AZ121" i="3"/>
  <c r="BH121" i="3" s="1"/>
  <c r="BA433" i="3"/>
  <c r="BH433" i="3" s="1"/>
  <c r="BA448" i="3"/>
  <c r="BH448" i="3" s="1"/>
  <c r="BD694" i="3"/>
  <c r="BA441" i="3"/>
  <c r="BH441" i="3" s="1"/>
  <c r="AZ424" i="3"/>
  <c r="AZ39" i="3"/>
  <c r="BH39" i="3" s="1"/>
  <c r="AZ38" i="3"/>
  <c r="BH38" i="3" s="1"/>
  <c r="AZ395" i="3"/>
  <c r="BH395" i="3" s="1"/>
  <c r="BF710" i="3"/>
  <c r="AZ60" i="3"/>
  <c r="AZ317" i="3"/>
  <c r="BH317" i="3" s="1"/>
  <c r="BA415" i="3"/>
  <c r="BE661" i="3"/>
  <c r="BA512" i="3"/>
  <c r="BH512" i="3" s="1"/>
  <c r="BB670" i="3"/>
  <c r="BG659" i="3"/>
  <c r="BE541" i="3"/>
  <c r="BA536" i="3"/>
  <c r="BH536" i="3" s="1"/>
  <c r="BB703" i="3"/>
  <c r="BC667" i="3"/>
  <c r="BA458" i="3"/>
  <c r="BE717" i="3"/>
  <c r="BB653" i="3"/>
  <c r="BB707" i="3"/>
  <c r="BB516" i="3"/>
  <c r="BE516" i="3"/>
  <c r="BA650" i="3"/>
  <c r="BH650" i="3" s="1"/>
  <c r="AZ495" i="3"/>
  <c r="BH495" i="3" s="1"/>
  <c r="BD580" i="3"/>
  <c r="BA21" i="3"/>
  <c r="BH21" i="3" s="1"/>
  <c r="BA309" i="3"/>
  <c r="BA269" i="3"/>
  <c r="AZ271" i="3"/>
  <c r="BH271" i="3" s="1"/>
  <c r="BA619" i="3"/>
  <c r="BB634" i="3"/>
  <c r="BH634" i="3" s="1"/>
  <c r="AZ270" i="3"/>
  <c r="AZ360" i="3"/>
  <c r="BA636" i="3"/>
  <c r="AZ68" i="3"/>
  <c r="AZ146" i="3"/>
  <c r="AZ269" i="3"/>
  <c r="AZ272" i="3"/>
  <c r="BH272" i="3" s="1"/>
  <c r="AZ359" i="3"/>
  <c r="BH359" i="3" s="1"/>
  <c r="BC200" i="3"/>
  <c r="BD194" i="3"/>
  <c r="BH194" i="3" s="1"/>
  <c r="AZ256" i="3"/>
  <c r="AZ274" i="3"/>
  <c r="BH274" i="3" s="1"/>
  <c r="AZ277" i="3"/>
  <c r="BH277" i="3" s="1"/>
  <c r="BD314" i="3"/>
  <c r="BH314" i="3" s="1"/>
  <c r="BD497" i="3"/>
  <c r="BH497" i="3" s="1"/>
  <c r="AZ511" i="3"/>
  <c r="BD611" i="3"/>
  <c r="BA226" i="3"/>
  <c r="BH226" i="3" s="1"/>
  <c r="BA673" i="3"/>
  <c r="BB88" i="3"/>
  <c r="BH88" i="3" s="1"/>
  <c r="BC46" i="3"/>
  <c r="BC520" i="3"/>
  <c r="BC547" i="3"/>
  <c r="BH547" i="3" s="1"/>
  <c r="BC550" i="3"/>
  <c r="BH550" i="3" s="1"/>
  <c r="AZ402" i="3"/>
  <c r="AZ501" i="3"/>
  <c r="BA63" i="3"/>
  <c r="BH63" i="3" s="1"/>
  <c r="BA480" i="3"/>
  <c r="BE646" i="3"/>
  <c r="BH646" i="3" s="1"/>
  <c r="BB33" i="3"/>
  <c r="BH33" i="3" s="1"/>
  <c r="BB408" i="3"/>
  <c r="BC69" i="3"/>
  <c r="BH69" i="3" s="1"/>
  <c r="BD153" i="3"/>
  <c r="BH153" i="3" s="1"/>
  <c r="AZ509" i="3"/>
  <c r="AZ548" i="3"/>
  <c r="BH548" i="3" s="1"/>
  <c r="AZ695" i="3"/>
  <c r="BA77" i="3"/>
  <c r="BH77" i="3" s="1"/>
  <c r="BA104" i="3"/>
  <c r="BH104" i="3" s="1"/>
  <c r="BA107" i="3"/>
  <c r="BH107" i="3" s="1"/>
  <c r="BA224" i="3"/>
  <c r="BH224" i="3" s="1"/>
  <c r="BE411" i="3"/>
  <c r="BB35" i="3"/>
  <c r="BH35" i="3" s="1"/>
  <c r="BB41" i="3"/>
  <c r="BH41" i="3" s="1"/>
  <c r="BB248" i="3"/>
  <c r="BH248" i="3" s="1"/>
  <c r="BB407" i="3"/>
  <c r="BH407" i="3" s="1"/>
  <c r="BC53" i="3"/>
  <c r="BH53" i="3" s="1"/>
  <c r="BC158" i="3"/>
  <c r="BH158" i="3" s="1"/>
  <c r="BC161" i="3"/>
  <c r="BH161" i="3" s="1"/>
  <c r="BC179" i="3"/>
  <c r="BH179" i="3" s="1"/>
  <c r="BC185" i="3"/>
  <c r="BH185" i="3" s="1"/>
  <c r="BD170" i="3"/>
  <c r="BD206" i="3"/>
  <c r="BH206" i="3" s="1"/>
  <c r="AZ307" i="3"/>
  <c r="BA349" i="3"/>
  <c r="BH349" i="3" s="1"/>
  <c r="BA364" i="3"/>
  <c r="BH364" i="3" s="1"/>
  <c r="BE449" i="3"/>
  <c r="BA475" i="3"/>
  <c r="BA490" i="3"/>
  <c r="BA535" i="3"/>
  <c r="BH535" i="3" s="1"/>
  <c r="BA685" i="3"/>
  <c r="BB370" i="3"/>
  <c r="BB616" i="3"/>
  <c r="BH616" i="3" s="1"/>
  <c r="BC388" i="3"/>
  <c r="BH388" i="3" s="1"/>
  <c r="BC403" i="3"/>
  <c r="BC487" i="3"/>
  <c r="BH487" i="3" s="1"/>
  <c r="BC514" i="3"/>
  <c r="BD175" i="3"/>
  <c r="BH175" i="3" s="1"/>
  <c r="BD232" i="3"/>
  <c r="AZ708" i="3"/>
  <c r="BA99" i="3"/>
  <c r="BH99" i="3" s="1"/>
  <c r="BA219" i="3"/>
  <c r="BH219" i="3" s="1"/>
  <c r="BA363" i="3"/>
  <c r="BH363" i="3" s="1"/>
  <c r="BA381" i="3"/>
  <c r="BH381" i="3" s="1"/>
  <c r="BA399" i="3"/>
  <c r="BH399" i="3" s="1"/>
  <c r="BE412" i="3"/>
  <c r="BH412" i="3" s="1"/>
  <c r="BA507" i="3"/>
  <c r="BH507" i="3" s="1"/>
  <c r="BA564" i="3"/>
  <c r="BH564" i="3" s="1"/>
  <c r="BA567" i="3"/>
  <c r="BA582" i="3"/>
  <c r="BA639" i="3"/>
  <c r="BH639" i="3" s="1"/>
  <c r="BB330" i="3"/>
  <c r="BB378" i="3"/>
  <c r="BH378" i="3" s="1"/>
  <c r="BB462" i="3"/>
  <c r="BH462" i="3" s="1"/>
  <c r="BB468" i="3"/>
  <c r="BH468" i="3" s="1"/>
  <c r="BC420" i="3"/>
  <c r="BH420" i="3" s="1"/>
  <c r="AZ251" i="3"/>
  <c r="BD438" i="3"/>
  <c r="BH438" i="3" s="1"/>
  <c r="AZ545" i="3"/>
  <c r="BH545" i="3" s="1"/>
  <c r="AZ647" i="3"/>
  <c r="BH647" i="3" s="1"/>
  <c r="BA281" i="3"/>
  <c r="BH281" i="3" s="1"/>
  <c r="BA341" i="3"/>
  <c r="BH341" i="3" s="1"/>
  <c r="BA362" i="3"/>
  <c r="BH362" i="3" s="1"/>
  <c r="BA386" i="3"/>
  <c r="BH386" i="3" s="1"/>
  <c r="BA473" i="3"/>
  <c r="BE492" i="3"/>
  <c r="BH492" i="3" s="1"/>
  <c r="BA584" i="3"/>
  <c r="BH584" i="3" s="1"/>
  <c r="BC173" i="3"/>
  <c r="BH173" i="3" s="1"/>
  <c r="BC239" i="3"/>
  <c r="BC374" i="3"/>
  <c r="BH374" i="3" s="1"/>
  <c r="BC383" i="3"/>
  <c r="BC476" i="3"/>
  <c r="BH476" i="3" s="1"/>
  <c r="BC524" i="3"/>
  <c r="BH524" i="3" s="1"/>
  <c r="BC587" i="3"/>
  <c r="BH587" i="3" s="1"/>
  <c r="BC662" i="3"/>
  <c r="AZ711" i="3"/>
  <c r="BH711" i="3" s="1"/>
  <c r="AZ385" i="3"/>
  <c r="BH385" i="3" s="1"/>
  <c r="BA694" i="3"/>
  <c r="BA675" i="3"/>
  <c r="BC714" i="3"/>
  <c r="BA530" i="3"/>
  <c r="BH530" i="3" s="1"/>
  <c r="BA686" i="3"/>
  <c r="BH686" i="3" s="1"/>
  <c r="BA695" i="3"/>
  <c r="BD275" i="3"/>
  <c r="BH275" i="3" s="1"/>
  <c r="BA100" i="3"/>
  <c r="BA186" i="3"/>
  <c r="BH186" i="3" s="1"/>
  <c r="BC669" i="3"/>
  <c r="BA377" i="3"/>
  <c r="BH377" i="3" s="1"/>
  <c r="BB665" i="3"/>
  <c r="BH665" i="3" s="1"/>
  <c r="BF541" i="3"/>
  <c r="BC110" i="3"/>
  <c r="AZ712" i="3"/>
  <c r="BA463" i="3"/>
  <c r="BA667" i="3"/>
  <c r="BB589" i="3"/>
  <c r="BH589" i="3" s="1"/>
  <c r="BF707" i="3"/>
  <c r="BC724" i="3"/>
  <c r="BD445" i="3"/>
  <c r="BH445" i="3" s="1"/>
  <c r="BB684" i="3"/>
  <c r="BC87" i="3"/>
  <c r="BH87" i="3" s="1"/>
  <c r="AZ416" i="3"/>
  <c r="BB308" i="3"/>
  <c r="BF417" i="3"/>
  <c r="AZ652" i="3"/>
  <c r="AZ667" i="3"/>
  <c r="BA697" i="3"/>
  <c r="BA699" i="3"/>
  <c r="BA705" i="3"/>
  <c r="BA717" i="3"/>
  <c r="BA722" i="3"/>
  <c r="AS670" i="3"/>
  <c r="AX659" i="3"/>
  <c r="AV541" i="3"/>
  <c r="AR536" i="3"/>
  <c r="AS703" i="3"/>
  <c r="AT667" i="3"/>
  <c r="AR458" i="3"/>
  <c r="AV717" i="3"/>
  <c r="AS653" i="3"/>
  <c r="AS707" i="3"/>
  <c r="AU110" i="3"/>
  <c r="AT205" i="3"/>
  <c r="AY205" i="3" s="1"/>
  <c r="AS405" i="3"/>
  <c r="AR392" i="3"/>
  <c r="AY392" i="3" s="1"/>
  <c r="AQ145" i="3"/>
  <c r="AS635" i="3"/>
  <c r="AQ91" i="3"/>
  <c r="AQ466" i="3"/>
  <c r="AQ655" i="3"/>
  <c r="AV479" i="3"/>
  <c r="AR195" i="3"/>
  <c r="AW679" i="3"/>
  <c r="AT93" i="3"/>
  <c r="AQ671" i="3"/>
  <c r="AR116" i="3"/>
  <c r="AT92" i="3"/>
  <c r="AS415" i="3"/>
  <c r="AT516" i="3"/>
  <c r="AT9" i="3"/>
  <c r="AQ592" i="3"/>
  <c r="AQ595" i="3"/>
  <c r="AQ598" i="3"/>
  <c r="AR211" i="3"/>
  <c r="AQ594" i="3"/>
  <c r="AQ597" i="3"/>
  <c r="AQ600" i="3"/>
  <c r="AT129" i="3"/>
  <c r="AQ593" i="3"/>
  <c r="AQ596" i="3"/>
  <c r="AQ599" i="3"/>
  <c r="AQ262" i="3"/>
  <c r="AQ265" i="3"/>
  <c r="AQ268" i="3"/>
  <c r="AQ340" i="3"/>
  <c r="AQ439" i="3"/>
  <c r="AQ261" i="3"/>
  <c r="AQ264" i="3"/>
  <c r="AQ267" i="3"/>
  <c r="AQ291" i="3"/>
  <c r="AQ260" i="3"/>
  <c r="AQ263" i="3"/>
  <c r="AW541" i="3"/>
  <c r="AT110" i="3"/>
  <c r="AQ424" i="3"/>
  <c r="AQ39" i="3"/>
  <c r="AQ38" i="3"/>
  <c r="AQ395" i="3"/>
  <c r="AR624" i="3"/>
  <c r="AR623" i="3"/>
  <c r="AR222" i="3"/>
  <c r="AR258" i="3"/>
  <c r="AS427" i="3"/>
  <c r="AY427" i="3" s="1"/>
  <c r="AU415" i="3"/>
  <c r="AU511" i="3"/>
  <c r="AU514" i="3"/>
  <c r="AR516" i="3"/>
  <c r="AW382" i="3"/>
  <c r="AS498" i="3"/>
  <c r="AY498" i="3" s="1"/>
  <c r="AS449" i="3"/>
  <c r="AT416" i="3"/>
  <c r="AQ121" i="3"/>
  <c r="AR433" i="3"/>
  <c r="AR448" i="3"/>
  <c r="AU694" i="3"/>
  <c r="AR441" i="3"/>
  <c r="AR483" i="3"/>
  <c r="AQ332" i="3"/>
  <c r="AR662" i="3"/>
  <c r="AQ169" i="3"/>
  <c r="AS472" i="3"/>
  <c r="AS667" i="3"/>
  <c r="AW677" i="3"/>
  <c r="AR168" i="3"/>
  <c r="AQ170" i="3"/>
  <c r="AS278" i="3"/>
  <c r="AQ336" i="3"/>
  <c r="AQ335" i="3"/>
  <c r="AU690" i="3"/>
  <c r="AS719" i="3"/>
  <c r="AR405" i="3"/>
  <c r="AR434" i="3"/>
  <c r="AU170" i="3"/>
  <c r="AU206" i="3"/>
  <c r="AY206" i="3" s="1"/>
  <c r="AQ307" i="3"/>
  <c r="AR349" i="3"/>
  <c r="AY349" i="3" s="1"/>
  <c r="AR364" i="3"/>
  <c r="AY364" i="3" s="1"/>
  <c r="AV449" i="3"/>
  <c r="AR475" i="3"/>
  <c r="AR490" i="3"/>
  <c r="AR535" i="3"/>
  <c r="AY535" i="3" s="1"/>
  <c r="AR685" i="3"/>
  <c r="AS370" i="3"/>
  <c r="AY370" i="3" s="1"/>
  <c r="AS616" i="3"/>
  <c r="AY616" i="3" s="1"/>
  <c r="AT388" i="3"/>
  <c r="AY388" i="3" s="1"/>
  <c r="AT403" i="3"/>
  <c r="AT487" i="3"/>
  <c r="AY487" i="3" s="1"/>
  <c r="AT514" i="3"/>
  <c r="AU175" i="3"/>
  <c r="AU232" i="3"/>
  <c r="AQ708" i="3"/>
  <c r="AR99" i="3"/>
  <c r="AY99" i="3" s="1"/>
  <c r="AR219" i="3"/>
  <c r="AY219" i="3" s="1"/>
  <c r="AR363" i="3"/>
  <c r="AY363" i="3" s="1"/>
  <c r="AR381" i="3"/>
  <c r="AY381" i="3" s="1"/>
  <c r="AR399" i="3"/>
  <c r="AY399" i="3" s="1"/>
  <c r="AV412" i="3"/>
  <c r="AY412" i="3" s="1"/>
  <c r="AR507" i="3"/>
  <c r="AY507" i="3" s="1"/>
  <c r="AR564" i="3"/>
  <c r="AY564" i="3" s="1"/>
  <c r="AR567" i="3"/>
  <c r="AR582" i="3"/>
  <c r="AR639" i="3"/>
  <c r="AY639" i="3" s="1"/>
  <c r="AS330" i="3"/>
  <c r="AS378" i="3"/>
  <c r="AY378" i="3" s="1"/>
  <c r="AS462" i="3"/>
  <c r="AY462" i="3" s="1"/>
  <c r="AS468" i="3"/>
  <c r="AY468" i="3" s="1"/>
  <c r="AT420" i="3"/>
  <c r="AY420" i="3" s="1"/>
  <c r="AQ251" i="3"/>
  <c r="AU438" i="3"/>
  <c r="AY438" i="3" s="1"/>
  <c r="AQ545" i="3"/>
  <c r="AY545" i="3" s="1"/>
  <c r="AQ647" i="3"/>
  <c r="AY647" i="3" s="1"/>
  <c r="AR281" i="3"/>
  <c r="AY281" i="3" s="1"/>
  <c r="AR341" i="3"/>
  <c r="AR362" i="3"/>
  <c r="AY362" i="3" s="1"/>
  <c r="AR386" i="3"/>
  <c r="AY386" i="3" s="1"/>
  <c r="AR473" i="3"/>
  <c r="AV492" i="3"/>
  <c r="AY492" i="3" s="1"/>
  <c r="AR584" i="3"/>
  <c r="AY584" i="3" s="1"/>
  <c r="AT173" i="3"/>
  <c r="AY173" i="3" s="1"/>
  <c r="AT239" i="3"/>
  <c r="AT374" i="3"/>
  <c r="AY374" i="3" s="1"/>
  <c r="AT383" i="3"/>
  <c r="AT476" i="3"/>
  <c r="AY476" i="3" s="1"/>
  <c r="AT524" i="3"/>
  <c r="AY524" i="3" s="1"/>
  <c r="AT587" i="3"/>
  <c r="AY587" i="3" s="1"/>
  <c r="AT662" i="3"/>
  <c r="AR21" i="3"/>
  <c r="AY21" i="3" s="1"/>
  <c r="AQ495" i="3"/>
  <c r="AU580" i="3"/>
  <c r="AR309" i="3"/>
  <c r="AR269" i="3"/>
  <c r="AQ652" i="3"/>
  <c r="AQ667" i="3"/>
  <c r="AR697" i="3"/>
  <c r="AQ271" i="3"/>
  <c r="AR619" i="3"/>
  <c r="AS634" i="3"/>
  <c r="AQ270" i="3"/>
  <c r="AQ360" i="3"/>
  <c r="AR636" i="3"/>
  <c r="AQ68" i="3"/>
  <c r="AQ146" i="3"/>
  <c r="AQ269" i="3"/>
  <c r="AQ272" i="3"/>
  <c r="AQ359" i="3"/>
  <c r="AT200" i="3"/>
  <c r="AU233" i="3"/>
  <c r="AY233" i="3" s="1"/>
  <c r="AR40" i="3"/>
  <c r="AY40" i="3" s="1"/>
  <c r="AR472" i="3"/>
  <c r="AT127" i="3"/>
  <c r="AU661" i="3"/>
  <c r="AR54" i="3"/>
  <c r="AY54" i="3" s="1"/>
  <c r="AR60" i="3"/>
  <c r="AS45" i="3"/>
  <c r="AY45" i="3" s="1"/>
  <c r="AS240" i="3"/>
  <c r="AY240" i="3" s="1"/>
  <c r="AS339" i="3"/>
  <c r="AY339" i="3" s="1"/>
  <c r="AU624" i="3"/>
  <c r="AS458" i="3"/>
  <c r="AT653" i="3"/>
  <c r="AT680" i="3"/>
  <c r="AQ685" i="3"/>
  <c r="AR682" i="3"/>
  <c r="AR688" i="3"/>
  <c r="AQ419" i="3"/>
  <c r="AU275" i="3"/>
  <c r="AY275" i="3" s="1"/>
  <c r="AR100" i="3"/>
  <c r="AR186" i="3"/>
  <c r="AY186" i="3" s="1"/>
  <c r="AT669" i="3"/>
  <c r="AR377" i="3"/>
  <c r="AY377" i="3" s="1"/>
  <c r="AS665" i="3"/>
  <c r="AY665" i="3" s="1"/>
  <c r="AQ385" i="3"/>
  <c r="AR694" i="3"/>
  <c r="AR675" i="3"/>
  <c r="AT714" i="3"/>
  <c r="AR530" i="3"/>
  <c r="AR686" i="3"/>
  <c r="AR695" i="3"/>
  <c r="AQ571" i="3"/>
  <c r="AY571" i="3" s="1"/>
  <c r="AQ574" i="3"/>
  <c r="AQ577" i="3"/>
  <c r="AY577" i="3" s="1"/>
  <c r="AQ580" i="3"/>
  <c r="AQ661" i="3"/>
  <c r="AR55" i="3"/>
  <c r="AY55" i="3" s="1"/>
  <c r="AR127" i="3"/>
  <c r="AR232" i="3"/>
  <c r="AR436" i="3"/>
  <c r="AY436" i="3" s="1"/>
  <c r="AS475" i="3"/>
  <c r="AT484" i="3"/>
  <c r="AY484" i="3" s="1"/>
  <c r="AQ135" i="3"/>
  <c r="AY135" i="3" s="1"/>
  <c r="AQ225" i="3"/>
  <c r="AY225" i="3" s="1"/>
  <c r="AQ408" i="3"/>
  <c r="AQ456" i="3"/>
  <c r="AY456" i="3" s="1"/>
  <c r="AQ546" i="3"/>
  <c r="AY546" i="3" s="1"/>
  <c r="AQ570" i="3"/>
  <c r="AQ573" i="3"/>
  <c r="AY573" i="3" s="1"/>
  <c r="AQ576" i="3"/>
  <c r="AY576" i="3" s="1"/>
  <c r="AQ579" i="3"/>
  <c r="AY579" i="3" s="1"/>
  <c r="AR48" i="3"/>
  <c r="AY48" i="3" s="1"/>
  <c r="AR336" i="3"/>
  <c r="AR348" i="3"/>
  <c r="AY348" i="3" s="1"/>
  <c r="AR417" i="3"/>
  <c r="AT444" i="3"/>
  <c r="AY444" i="3" s="1"/>
  <c r="AQ422" i="3"/>
  <c r="AY422" i="3" s="1"/>
  <c r="AQ569" i="3"/>
  <c r="AY569" i="3" s="1"/>
  <c r="AQ572" i="3"/>
  <c r="AY572" i="3" s="1"/>
  <c r="AQ575" i="3"/>
  <c r="AY575" i="3" s="1"/>
  <c r="AQ578" i="3"/>
  <c r="AY578" i="3" s="1"/>
  <c r="AR101" i="3"/>
  <c r="AR122" i="3"/>
  <c r="AY122" i="3" s="1"/>
  <c r="AR134" i="3"/>
  <c r="AY134" i="3" s="1"/>
  <c r="AR164" i="3"/>
  <c r="AY164" i="3" s="1"/>
  <c r="AR188" i="3"/>
  <c r="AR239" i="3"/>
  <c r="AR596" i="3"/>
  <c r="AS473" i="3"/>
  <c r="AW710" i="3"/>
  <c r="AQ60" i="3"/>
  <c r="AQ317" i="3"/>
  <c r="AR712" i="3"/>
  <c r="AS722" i="3"/>
  <c r="AQ640" i="3"/>
  <c r="AR637" i="3"/>
  <c r="AS478" i="3"/>
  <c r="AT154" i="3"/>
  <c r="AR486" i="3"/>
  <c r="AS668" i="3"/>
  <c r="AR103" i="3"/>
  <c r="AY103" i="3" s="1"/>
  <c r="AQ541" i="3"/>
  <c r="AQ556" i="3"/>
  <c r="AS553" i="3"/>
  <c r="AQ480" i="3"/>
  <c r="AR411" i="3"/>
  <c r="AQ659" i="3"/>
  <c r="AR509" i="3"/>
  <c r="AQ18" i="3"/>
  <c r="AY18" i="3" s="1"/>
  <c r="AQ394" i="3"/>
  <c r="AQ520" i="3"/>
  <c r="AQ706" i="3"/>
  <c r="AR181" i="3"/>
  <c r="AY181" i="3" s="1"/>
  <c r="AR217" i="3"/>
  <c r="AY217" i="3" s="1"/>
  <c r="AR325" i="3"/>
  <c r="AY325" i="3" s="1"/>
  <c r="AS724" i="3"/>
  <c r="AQ51" i="3"/>
  <c r="AY51" i="3" s="1"/>
  <c r="AQ645" i="3"/>
  <c r="AQ663" i="3"/>
  <c r="AU703" i="3"/>
  <c r="AU718" i="3"/>
  <c r="AR171" i="3"/>
  <c r="AY171" i="3" s="1"/>
  <c r="AV691" i="3"/>
  <c r="AY691" i="3" s="1"/>
  <c r="AS183" i="3"/>
  <c r="AY183" i="3" s="1"/>
  <c r="AS702" i="3"/>
  <c r="AT648" i="3"/>
  <c r="AY648" i="3" s="1"/>
  <c r="AQ305" i="3"/>
  <c r="AR305" i="3"/>
  <c r="AR332" i="3"/>
  <c r="AR356" i="3"/>
  <c r="AY356" i="3" s="1"/>
  <c r="AR383" i="3"/>
  <c r="AV681" i="3"/>
  <c r="AY681" i="3" s="1"/>
  <c r="AS44" i="3"/>
  <c r="AY44" i="3" s="1"/>
  <c r="AW720" i="3"/>
  <c r="AT83" i="3"/>
  <c r="AY83" i="3" s="1"/>
  <c r="AT689" i="3"/>
  <c r="AQ478" i="3"/>
  <c r="AR454" i="3"/>
  <c r="AR494" i="3"/>
  <c r="AR415" i="3"/>
  <c r="AV661" i="3"/>
  <c r="AR512" i="3"/>
  <c r="AY512" i="3" s="1"/>
  <c r="AQ680" i="3"/>
  <c r="AT710" i="3"/>
  <c r="AR358" i="3"/>
  <c r="AQ443" i="3"/>
  <c r="AR56" i="3"/>
  <c r="AR701" i="3"/>
  <c r="AR713" i="3"/>
  <c r="AR699" i="3"/>
  <c r="AR705" i="3"/>
  <c r="AR717" i="3"/>
  <c r="AR722" i="3"/>
  <c r="AR463" i="3"/>
  <c r="AR667" i="3"/>
  <c r="AS589" i="3"/>
  <c r="AY589" i="3" s="1"/>
  <c r="AW707" i="3"/>
  <c r="AT724" i="3"/>
  <c r="AU445" i="3"/>
  <c r="AY445" i="3" s="1"/>
  <c r="AS684" i="3"/>
  <c r="AT87" i="3"/>
  <c r="AY87" i="3" s="1"/>
  <c r="AQ416" i="3"/>
  <c r="AS308" i="3"/>
  <c r="AW417" i="3"/>
  <c r="AR586" i="3"/>
  <c r="AR700" i="3"/>
  <c r="AU708" i="3"/>
  <c r="AR656" i="3"/>
  <c r="AR704" i="3"/>
  <c r="AQ67" i="3"/>
  <c r="AU188" i="3"/>
  <c r="AQ637" i="3"/>
  <c r="AR235" i="3"/>
  <c r="AQ66" i="3"/>
  <c r="AR351" i="3"/>
  <c r="AR585" i="3"/>
  <c r="AR597" i="3"/>
  <c r="AS567" i="3"/>
  <c r="AT582" i="3"/>
  <c r="AU570" i="3"/>
  <c r="AQ668" i="3"/>
  <c r="AR68" i="3"/>
  <c r="AR200" i="3"/>
  <c r="AS146" i="3"/>
  <c r="AT230" i="3"/>
  <c r="AR622" i="3"/>
  <c r="AR621" i="3"/>
  <c r="AU194" i="3"/>
  <c r="AY194" i="3" s="1"/>
  <c r="AQ256" i="3"/>
  <c r="AQ274" i="3"/>
  <c r="AY274" i="3" s="1"/>
  <c r="AQ277" i="3"/>
  <c r="AY277" i="3" s="1"/>
  <c r="AU314" i="3"/>
  <c r="AY314" i="3" s="1"/>
  <c r="AU497" i="3"/>
  <c r="AY497" i="3" s="1"/>
  <c r="AQ511" i="3"/>
  <c r="AU611" i="3"/>
  <c r="AR226" i="3"/>
  <c r="AY226" i="3" s="1"/>
  <c r="AR673" i="3"/>
  <c r="AS88" i="3"/>
  <c r="AY88" i="3" s="1"/>
  <c r="AT46" i="3"/>
  <c r="AT520" i="3"/>
  <c r="AT547" i="3"/>
  <c r="AY547" i="3" s="1"/>
  <c r="AT550" i="3"/>
  <c r="AY550" i="3" s="1"/>
  <c r="AQ402" i="3"/>
  <c r="AQ501" i="3"/>
  <c r="AR63" i="3"/>
  <c r="AY63" i="3" s="1"/>
  <c r="AR480" i="3"/>
  <c r="AV646" i="3"/>
  <c r="AY646" i="3" s="1"/>
  <c r="AS33" i="3"/>
  <c r="AY33" i="3" s="1"/>
  <c r="AS408" i="3"/>
  <c r="AT69" i="3"/>
  <c r="AY69" i="3" s="1"/>
  <c r="AU153" i="3"/>
  <c r="AY153" i="3" s="1"/>
  <c r="AQ509" i="3"/>
  <c r="AQ548" i="3"/>
  <c r="AY548" i="3" s="1"/>
  <c r="AQ695" i="3"/>
  <c r="AR77" i="3"/>
  <c r="AY77" i="3" s="1"/>
  <c r="AR104" i="3"/>
  <c r="AY104" i="3" s="1"/>
  <c r="AR107" i="3"/>
  <c r="AY107" i="3" s="1"/>
  <c r="AR224" i="3"/>
  <c r="AY224" i="3" s="1"/>
  <c r="AV411" i="3"/>
  <c r="AS35" i="3"/>
  <c r="AY35" i="3" s="1"/>
  <c r="AS41" i="3"/>
  <c r="AY41" i="3" s="1"/>
  <c r="AS248" i="3"/>
  <c r="AY248" i="3" s="1"/>
  <c r="AS407" i="3"/>
  <c r="AY407" i="3" s="1"/>
  <c r="AT53" i="3"/>
  <c r="AY53" i="3" s="1"/>
  <c r="AT158" i="3"/>
  <c r="AY158" i="3" s="1"/>
  <c r="AT161" i="3"/>
  <c r="AY161" i="3" s="1"/>
  <c r="AT179" i="3"/>
  <c r="AY179" i="3" s="1"/>
  <c r="AT185" i="3"/>
  <c r="AY185" i="3" s="1"/>
  <c r="AT672" i="3"/>
  <c r="AY672" i="3" s="1"/>
  <c r="AR719" i="3"/>
  <c r="AT692" i="3"/>
  <c r="AY692" i="3" s="1"/>
  <c r="AQ619" i="3"/>
  <c r="AQ660" i="3"/>
  <c r="AR660" i="3"/>
  <c r="AS660" i="3"/>
  <c r="AR652" i="3"/>
  <c r="AQ123" i="3"/>
  <c r="AQ490" i="3"/>
  <c r="AR151" i="3"/>
  <c r="AY151" i="3" s="1"/>
  <c r="AR382" i="3"/>
  <c r="AS46" i="3"/>
  <c r="AQ543" i="3"/>
  <c r="AY543" i="3" s="1"/>
  <c r="AR75" i="3"/>
  <c r="AY75" i="3" s="1"/>
  <c r="AS141" i="3"/>
  <c r="AQ440" i="3"/>
  <c r="AQ446" i="3"/>
  <c r="AY446" i="3" s="1"/>
  <c r="AR182" i="3"/>
  <c r="AY182" i="3" s="1"/>
  <c r="AS516" i="3"/>
  <c r="AV516" i="3"/>
  <c r="AR650" i="3"/>
  <c r="AY650" i="3" s="1"/>
  <c r="AQ4" i="3"/>
  <c r="AY4" i="3" s="1"/>
  <c r="AR12" i="3"/>
  <c r="AQ6" i="3"/>
  <c r="AV12" i="3"/>
  <c r="AA668" i="3"/>
  <c r="AG668" i="3" s="1"/>
  <c r="BZ75" i="3"/>
  <c r="BH543" i="3"/>
  <c r="Y685" i="3"/>
  <c r="Y574" i="3"/>
  <c r="Z722" i="3"/>
  <c r="AJ141" i="3"/>
  <c r="AP141" i="3" s="1"/>
  <c r="Y600" i="3"/>
  <c r="Y599" i="3"/>
  <c r="Z695" i="3"/>
  <c r="AB714" i="3"/>
  <c r="Y596" i="3"/>
  <c r="AB129" i="3"/>
  <c r="AG129" i="3" s="1"/>
  <c r="AB9" i="3"/>
  <c r="AG9" i="3" s="1"/>
  <c r="Y597" i="3"/>
  <c r="AG597" i="3" s="1"/>
  <c r="Z675" i="3"/>
  <c r="AB598" i="3"/>
  <c r="Y546" i="3"/>
  <c r="AG546" i="3" s="1"/>
  <c r="AJ46" i="3"/>
  <c r="Y598" i="3"/>
  <c r="BH401" i="3"/>
  <c r="AI623" i="3"/>
  <c r="AP623" i="3" s="1"/>
  <c r="BH240" i="3"/>
  <c r="Y619" i="3"/>
  <c r="AG619" i="3" s="1"/>
  <c r="Z211" i="3"/>
  <c r="AG211" i="3" s="1"/>
  <c r="Y660" i="3"/>
  <c r="Y661" i="3"/>
  <c r="Y576" i="3"/>
  <c r="AG576" i="3" s="1"/>
  <c r="AA660" i="3"/>
  <c r="Z699" i="3"/>
  <c r="Z705" i="3"/>
  <c r="Y570" i="3"/>
  <c r="AG570" i="3" s="1"/>
  <c r="Y329" i="3"/>
  <c r="AG329" i="3" s="1"/>
  <c r="Y613" i="3"/>
  <c r="AG613" i="3" s="1"/>
  <c r="Y506" i="3"/>
  <c r="AG506" i="3" s="1"/>
  <c r="AC690" i="3"/>
  <c r="Z478" i="3"/>
  <c r="AJ45" i="3"/>
  <c r="AP45" i="3" s="1"/>
  <c r="AL233" i="3"/>
  <c r="AP233" i="3" s="1"/>
  <c r="AI182" i="3"/>
  <c r="AP182" i="3" s="1"/>
  <c r="AI200" i="3"/>
  <c r="AB710" i="3"/>
  <c r="AH416" i="3"/>
  <c r="Z258" i="3"/>
  <c r="AH39" i="3"/>
  <c r="AI151" i="3"/>
  <c r="AP151" i="3" s="1"/>
  <c r="AI195" i="3"/>
  <c r="AP195" i="3" s="1"/>
  <c r="AI68" i="3"/>
  <c r="AP68" i="3" s="1"/>
  <c r="AM12" i="3"/>
  <c r="AK93" i="3"/>
  <c r="AP93" i="3" s="1"/>
  <c r="AH66" i="3"/>
  <c r="AH6" i="3"/>
  <c r="AL188" i="3"/>
  <c r="AH67" i="3"/>
  <c r="AK92" i="3"/>
  <c r="AP92" i="3" s="1"/>
  <c r="AK161" i="3"/>
  <c r="AP161" i="3" s="1"/>
  <c r="AH359" i="3"/>
  <c r="AK87" i="3"/>
  <c r="AP87" i="3" s="1"/>
  <c r="AH271" i="3"/>
  <c r="Y336" i="3"/>
  <c r="AI116" i="3"/>
  <c r="AP116" i="3" s="1"/>
  <c r="AI54" i="3"/>
  <c r="AP54" i="3" s="1"/>
  <c r="AJ308" i="3"/>
  <c r="AI104" i="3"/>
  <c r="AP104" i="3" s="1"/>
  <c r="AI351" i="3"/>
  <c r="AP351" i="3" s="1"/>
  <c r="Z650" i="3"/>
  <c r="AG650" i="3" s="1"/>
  <c r="AJ183" i="3"/>
  <c r="AP183" i="3" s="1"/>
  <c r="AI181" i="3"/>
  <c r="AP181" i="3" s="1"/>
  <c r="AJ146" i="3"/>
  <c r="AI217" i="3"/>
  <c r="AP217" i="3" s="1"/>
  <c r="AA516" i="3"/>
  <c r="AK83" i="3"/>
  <c r="AP83" i="3" s="1"/>
  <c r="AI60" i="3"/>
  <c r="AK127" i="3"/>
  <c r="AJ44" i="3"/>
  <c r="AP44" i="3" s="1"/>
  <c r="AH51" i="3"/>
  <c r="Y121" i="3"/>
  <c r="AG121" i="3" s="1"/>
  <c r="Z433" i="3"/>
  <c r="AG433" i="3" s="1"/>
  <c r="Z448" i="3"/>
  <c r="AG448" i="3" s="1"/>
  <c r="Z441" i="3"/>
  <c r="AG441" i="3" s="1"/>
  <c r="AI77" i="3"/>
  <c r="AP77" i="3" s="1"/>
  <c r="AK158" i="3"/>
  <c r="AP158" i="3" s="1"/>
  <c r="AL153" i="3"/>
  <c r="AP153" i="3" s="1"/>
  <c r="AK53" i="3"/>
  <c r="AP53" i="3" s="1"/>
  <c r="Y659" i="3"/>
  <c r="Z509" i="3"/>
  <c r="AK69" i="3"/>
  <c r="AP69" i="3" s="1"/>
  <c r="Z411" i="3"/>
  <c r="AJ33" i="3"/>
  <c r="AP33" i="3" s="1"/>
  <c r="AK200" i="3"/>
  <c r="AI63" i="3"/>
  <c r="AP63" i="3" s="1"/>
  <c r="AK46" i="3"/>
  <c r="AH270" i="3"/>
  <c r="AJ88" i="3"/>
  <c r="AP88" i="3" s="1"/>
  <c r="AH360" i="3"/>
  <c r="AJ41" i="3"/>
  <c r="AP41" i="3" s="1"/>
  <c r="AI226" i="3"/>
  <c r="AP226" i="3" s="1"/>
  <c r="AH272" i="3"/>
  <c r="AA270" i="3"/>
  <c r="AJ35" i="3"/>
  <c r="AP35" i="3" s="1"/>
  <c r="AH274" i="3"/>
  <c r="AH269" i="3"/>
  <c r="AA553" i="3"/>
  <c r="AG553" i="3" s="1"/>
  <c r="AI224" i="3"/>
  <c r="AP224" i="3" s="1"/>
  <c r="AH256" i="3"/>
  <c r="AH146" i="3"/>
  <c r="AI107" i="3"/>
  <c r="AP107" i="3" s="1"/>
  <c r="AC511" i="3"/>
  <c r="Z405" i="3"/>
  <c r="AE382" i="3"/>
  <c r="AG382" i="3" s="1"/>
  <c r="AH60" i="3"/>
  <c r="AH317" i="3"/>
  <c r="AN710" i="3"/>
  <c r="AA427" i="3"/>
  <c r="AG427" i="3" s="1"/>
  <c r="AA449" i="3"/>
  <c r="Z516" i="3"/>
  <c r="AB416" i="3"/>
  <c r="Y556" i="3"/>
  <c r="AG556" i="3" s="1"/>
  <c r="AH145" i="3"/>
  <c r="AJ635" i="3"/>
  <c r="AP635" i="3" s="1"/>
  <c r="Y541" i="3"/>
  <c r="Y124" i="3"/>
  <c r="AG124" i="3" s="1"/>
  <c r="Z138" i="3"/>
  <c r="AG138" i="3" s="1"/>
  <c r="AH543" i="3"/>
  <c r="AH440" i="3"/>
  <c r="AI382" i="3"/>
  <c r="AH490" i="3"/>
  <c r="AH446" i="3"/>
  <c r="AK185" i="3"/>
  <c r="AP185" i="3" s="1"/>
  <c r="AH402" i="3"/>
  <c r="AH277" i="3"/>
  <c r="AJ407" i="3"/>
  <c r="AP407" i="3" s="1"/>
  <c r="AH511" i="3"/>
  <c r="AK179" i="3"/>
  <c r="AP179" i="3" s="1"/>
  <c r="AL611" i="3"/>
  <c r="AL314" i="3"/>
  <c r="AP314" i="3" s="1"/>
  <c r="AH548" i="3"/>
  <c r="AI673" i="3"/>
  <c r="AM646" i="3"/>
  <c r="AP646" i="3" s="1"/>
  <c r="AL497" i="3"/>
  <c r="AP497" i="3" s="1"/>
  <c r="AJ248" i="3"/>
  <c r="AP248" i="3" s="1"/>
  <c r="AJ408" i="3"/>
  <c r="AI480" i="3"/>
  <c r="AK520" i="3"/>
  <c r="AH501" i="3"/>
  <c r="AM411" i="3"/>
  <c r="AH509" i="3"/>
  <c r="AK547" i="3"/>
  <c r="AP547" i="3" s="1"/>
  <c r="AK550" i="3"/>
  <c r="AP550" i="3" s="1"/>
  <c r="AH695" i="3"/>
  <c r="AI171" i="3"/>
  <c r="AP171" i="3" s="1"/>
  <c r="AH663" i="3"/>
  <c r="AM691" i="3"/>
  <c r="AP691" i="3" s="1"/>
  <c r="AI325" i="3"/>
  <c r="AP325" i="3" s="1"/>
  <c r="AI383" i="3"/>
  <c r="AI356" i="3"/>
  <c r="AP356" i="3" s="1"/>
  <c r="AJ724" i="3"/>
  <c r="AH305" i="3"/>
  <c r="AI332" i="3"/>
  <c r="AH645" i="3"/>
  <c r="AM681" i="3"/>
  <c r="AP681" i="3" s="1"/>
  <c r="AL718" i="3"/>
  <c r="AI305" i="3"/>
  <c r="AH520" i="3"/>
  <c r="AN720" i="3"/>
  <c r="AK648" i="3"/>
  <c r="AP648" i="3" s="1"/>
  <c r="AL703" i="3"/>
  <c r="AK689" i="3"/>
  <c r="AJ702" i="3"/>
  <c r="AH394" i="3"/>
  <c r="AH706" i="3"/>
  <c r="AH123" i="3"/>
  <c r="AI652" i="3"/>
  <c r="AI697" i="3"/>
  <c r="AH652" i="3"/>
  <c r="AH667" i="3"/>
  <c r="AI21" i="3"/>
  <c r="AP21" i="3" s="1"/>
  <c r="AI269" i="3"/>
  <c r="AL580" i="3"/>
  <c r="AI309" i="3"/>
  <c r="AH495" i="3"/>
  <c r="Z624" i="3"/>
  <c r="AJ722" i="3"/>
  <c r="AI712" i="3"/>
  <c r="AI619" i="3"/>
  <c r="AJ634" i="3"/>
  <c r="AP634" i="3" s="1"/>
  <c r="AI636" i="3"/>
  <c r="AL669" i="3"/>
  <c r="AI100" i="3"/>
  <c r="AL275" i="3"/>
  <c r="AP275" i="3" s="1"/>
  <c r="AK669" i="3"/>
  <c r="AI377" i="3"/>
  <c r="AP377" i="3" s="1"/>
  <c r="AI186" i="3"/>
  <c r="AP186" i="3" s="1"/>
  <c r="AJ665" i="3"/>
  <c r="AP665" i="3" s="1"/>
  <c r="AH671" i="3"/>
  <c r="AN679" i="3"/>
  <c r="AP679" i="3" s="1"/>
  <c r="AH466" i="3"/>
  <c r="AM479" i="3"/>
  <c r="AP479" i="3" s="1"/>
  <c r="AH655" i="3"/>
  <c r="AI458" i="3"/>
  <c r="AJ703" i="3"/>
  <c r="AJ653" i="3"/>
  <c r="AJ707" i="3"/>
  <c r="AK667" i="3"/>
  <c r="AM717" i="3"/>
  <c r="AH424" i="3"/>
  <c r="AH395" i="3"/>
  <c r="AI585" i="3"/>
  <c r="AP585" i="3" s="1"/>
  <c r="AH668" i="3"/>
  <c r="AK230" i="3"/>
  <c r="AP230" i="3" s="1"/>
  <c r="AI597" i="3"/>
  <c r="AK582" i="3"/>
  <c r="AH637" i="3"/>
  <c r="AJ567" i="3"/>
  <c r="AL570" i="3"/>
  <c r="AA100" i="3"/>
  <c r="AI56" i="3"/>
  <c r="AH443" i="3"/>
  <c r="AI701" i="3"/>
  <c r="AI358" i="3"/>
  <c r="AP358" i="3" s="1"/>
  <c r="AI713" i="3"/>
  <c r="AN707" i="3"/>
  <c r="AN417" i="3"/>
  <c r="AK724" i="3"/>
  <c r="AI463" i="3"/>
  <c r="AI667" i="3"/>
  <c r="AJ589" i="3"/>
  <c r="AP589" i="3" s="1"/>
  <c r="AJ684" i="3"/>
  <c r="AI472" i="3"/>
  <c r="AJ240" i="3"/>
  <c r="AP240" i="3" s="1"/>
  <c r="AL624" i="3"/>
  <c r="AL661" i="3"/>
  <c r="AJ458" i="3"/>
  <c r="AK680" i="3"/>
  <c r="AK653" i="3"/>
  <c r="AJ339" i="3"/>
  <c r="AP339" i="3" s="1"/>
  <c r="AK154" i="3"/>
  <c r="AP154" i="3" s="1"/>
  <c r="AI486" i="3"/>
  <c r="AP486" i="3" s="1"/>
  <c r="AH640" i="3"/>
  <c r="AI637" i="3"/>
  <c r="AJ478" i="3"/>
  <c r="AJ668" i="3"/>
  <c r="AL415" i="3"/>
  <c r="AN382" i="3"/>
  <c r="AJ449" i="3"/>
  <c r="AK416" i="3"/>
  <c r="AI516" i="3"/>
  <c r="AJ498" i="3"/>
  <c r="AP498" i="3" s="1"/>
  <c r="AJ427" i="3"/>
  <c r="AP427" i="3" s="1"/>
  <c r="AL514" i="3"/>
  <c r="AL511" i="3"/>
  <c r="AI586" i="3"/>
  <c r="AP586" i="3" s="1"/>
  <c r="AI700" i="3"/>
  <c r="AK110" i="3"/>
  <c r="AN541" i="3"/>
  <c r="AH121" i="3"/>
  <c r="AI441" i="3"/>
  <c r="AP441" i="3" s="1"/>
  <c r="AI433" i="3"/>
  <c r="AP433" i="3" s="1"/>
  <c r="AI448" i="3"/>
  <c r="AP448" i="3" s="1"/>
  <c r="AL694" i="3"/>
  <c r="AH262" i="3"/>
  <c r="AH265" i="3"/>
  <c r="AH268" i="3"/>
  <c r="AH260" i="3"/>
  <c r="AH263" i="3"/>
  <c r="AH291" i="3"/>
  <c r="AH267" i="3"/>
  <c r="AH264" i="3"/>
  <c r="AH261" i="3"/>
  <c r="AH340" i="3"/>
  <c r="AH439" i="3"/>
  <c r="AJ516" i="3"/>
  <c r="AM516" i="3"/>
  <c r="AI650" i="3"/>
  <c r="AP650" i="3" s="1"/>
  <c r="AH419" i="3"/>
  <c r="AH685" i="3"/>
  <c r="AI688" i="3"/>
  <c r="AI682" i="3"/>
  <c r="AP682" i="3" s="1"/>
  <c r="AI621" i="3"/>
  <c r="AP621" i="3" s="1"/>
  <c r="AI622" i="3"/>
  <c r="AP622" i="3" s="1"/>
  <c r="AH680" i="3"/>
  <c r="AK710" i="3"/>
  <c r="AI717" i="3"/>
  <c r="AI722" i="3"/>
  <c r="AI705" i="3"/>
  <c r="AP705" i="3" s="1"/>
  <c r="AI699" i="3"/>
  <c r="AH332" i="3"/>
  <c r="AI483" i="3"/>
  <c r="AI662" i="3"/>
  <c r="AL708" i="3"/>
  <c r="AI656" i="3"/>
  <c r="AI704" i="3"/>
  <c r="AH619" i="3"/>
  <c r="AH660" i="3"/>
  <c r="AI660" i="3"/>
  <c r="AJ660" i="3"/>
  <c r="AM541" i="3"/>
  <c r="AI536" i="3"/>
  <c r="AP536" i="3" s="1"/>
  <c r="AJ670" i="3"/>
  <c r="AO659" i="3"/>
  <c r="AJ415" i="3"/>
  <c r="AK516" i="3"/>
  <c r="AL110" i="3"/>
  <c r="AK205" i="3"/>
  <c r="AP205" i="3" s="1"/>
  <c r="AI392" i="3"/>
  <c r="AP392" i="3" s="1"/>
  <c r="AJ405" i="3"/>
  <c r="AI411" i="3"/>
  <c r="AH659" i="3"/>
  <c r="AI509" i="3"/>
  <c r="AH541" i="3"/>
  <c r="AH556" i="3"/>
  <c r="AJ553" i="3"/>
  <c r="AP553" i="3" s="1"/>
  <c r="AH480" i="3"/>
  <c r="AH4" i="3"/>
  <c r="AI55" i="3"/>
  <c r="AP55" i="3" s="1"/>
  <c r="AI127" i="3"/>
  <c r="AI232" i="3"/>
  <c r="AH135" i="3"/>
  <c r="AH225" i="3"/>
  <c r="AI12" i="3"/>
  <c r="AI48" i="3"/>
  <c r="AP48" i="3" s="1"/>
  <c r="AI101" i="3"/>
  <c r="AI122" i="3"/>
  <c r="AP122" i="3" s="1"/>
  <c r="AI134" i="3"/>
  <c r="AP134" i="3" s="1"/>
  <c r="AI164" i="3"/>
  <c r="AP164" i="3" s="1"/>
  <c r="AI188" i="3"/>
  <c r="AI239" i="3"/>
  <c r="AH408" i="3"/>
  <c r="AH456" i="3"/>
  <c r="AI336" i="3"/>
  <c r="AI348" i="3"/>
  <c r="AP348" i="3" s="1"/>
  <c r="AI417" i="3"/>
  <c r="AH422" i="3"/>
  <c r="AI436" i="3"/>
  <c r="AP436" i="3" s="1"/>
  <c r="AH569" i="3"/>
  <c r="AH572" i="3"/>
  <c r="AH575" i="3"/>
  <c r="AH578" i="3"/>
  <c r="AI596" i="3"/>
  <c r="AJ473" i="3"/>
  <c r="AH571" i="3"/>
  <c r="AH574" i="3"/>
  <c r="AH577" i="3"/>
  <c r="AH580" i="3"/>
  <c r="AH661" i="3"/>
  <c r="AJ475" i="3"/>
  <c r="AK444" i="3"/>
  <c r="AP444" i="3" s="1"/>
  <c r="AH573" i="3"/>
  <c r="AH570" i="3"/>
  <c r="AK484" i="3"/>
  <c r="AP484" i="3" s="1"/>
  <c r="AH579" i="3"/>
  <c r="AH546" i="3"/>
  <c r="AH576" i="3"/>
  <c r="AI415" i="3"/>
  <c r="AI512" i="3"/>
  <c r="AP512" i="3" s="1"/>
  <c r="AM661" i="3"/>
  <c r="AH336" i="3"/>
  <c r="AH335" i="3"/>
  <c r="AL690" i="3"/>
  <c r="AJ719" i="3"/>
  <c r="AI222" i="3"/>
  <c r="AI258" i="3"/>
  <c r="AI211" i="3"/>
  <c r="AP211" i="3" s="1"/>
  <c r="AK9" i="3"/>
  <c r="AP9" i="3" s="1"/>
  <c r="AK129" i="3"/>
  <c r="AP129" i="3" s="1"/>
  <c r="AH593" i="3"/>
  <c r="AH596" i="3"/>
  <c r="AH599" i="3"/>
  <c r="AH592" i="3"/>
  <c r="AH595" i="3"/>
  <c r="AH598" i="3"/>
  <c r="AH594" i="3"/>
  <c r="AH600" i="3"/>
  <c r="AH597" i="3"/>
  <c r="AI719" i="3"/>
  <c r="AK692" i="3"/>
  <c r="AP692" i="3" s="1"/>
  <c r="AK672" i="3"/>
  <c r="AP672" i="3" s="1"/>
  <c r="AI405" i="3"/>
  <c r="AI434" i="3"/>
  <c r="AP434" i="3" s="1"/>
  <c r="AH169" i="3"/>
  <c r="AH170" i="3"/>
  <c r="AI168" i="3"/>
  <c r="AJ278" i="3"/>
  <c r="AP278" i="3" s="1"/>
  <c r="AJ472" i="3"/>
  <c r="AN677" i="3"/>
  <c r="AP677" i="3" s="1"/>
  <c r="AJ667" i="3"/>
  <c r="AH385" i="3"/>
  <c r="AI530" i="3"/>
  <c r="AP530" i="3" s="1"/>
  <c r="AI695" i="3"/>
  <c r="AI675" i="3"/>
  <c r="AK714" i="3"/>
  <c r="AI686" i="3"/>
  <c r="AP686" i="3" s="1"/>
  <c r="AI694" i="3"/>
  <c r="AI454" i="3"/>
  <c r="AP454" i="3" s="1"/>
  <c r="AI494" i="3"/>
  <c r="AH478" i="3"/>
  <c r="AL170" i="3"/>
  <c r="AL206" i="3"/>
  <c r="AP206" i="3" s="1"/>
  <c r="AL175" i="3"/>
  <c r="AP175" i="3" s="1"/>
  <c r="AL232" i="3"/>
  <c r="AI99" i="3"/>
  <c r="AP99" i="3" s="1"/>
  <c r="AH251" i="3"/>
  <c r="AI219" i="3"/>
  <c r="AP219" i="3" s="1"/>
  <c r="AI363" i="3"/>
  <c r="AP363" i="3" s="1"/>
  <c r="AI381" i="3"/>
  <c r="AP381" i="3" s="1"/>
  <c r="AI399" i="3"/>
  <c r="AP399" i="3" s="1"/>
  <c r="AM412" i="3"/>
  <c r="AP412" i="3" s="1"/>
  <c r="AJ330" i="3"/>
  <c r="AJ378" i="3"/>
  <c r="AP378" i="3" s="1"/>
  <c r="AL438" i="3"/>
  <c r="AP438" i="3" s="1"/>
  <c r="AI281" i="3"/>
  <c r="AP281" i="3" s="1"/>
  <c r="AI341" i="3"/>
  <c r="AP341" i="3" s="1"/>
  <c r="AI362" i="3"/>
  <c r="AP362" i="3" s="1"/>
  <c r="AI386" i="3"/>
  <c r="AP386" i="3" s="1"/>
  <c r="AK239" i="3"/>
  <c r="AK173" i="3"/>
  <c r="AP173" i="3" s="1"/>
  <c r="AK374" i="3"/>
  <c r="AP374" i="3" s="1"/>
  <c r="AK383" i="3"/>
  <c r="AH307" i="3"/>
  <c r="AI349" i="3"/>
  <c r="AP349" i="3" s="1"/>
  <c r="AI364" i="3"/>
  <c r="AP364" i="3" s="1"/>
  <c r="AM449" i="3"/>
  <c r="AJ370" i="3"/>
  <c r="AP370" i="3" s="1"/>
  <c r="AK403" i="3"/>
  <c r="AP403" i="3" s="1"/>
  <c r="AI507" i="3"/>
  <c r="AP507" i="3" s="1"/>
  <c r="AI564" i="3"/>
  <c r="AP564" i="3" s="1"/>
  <c r="AI567" i="3"/>
  <c r="AI582" i="3"/>
  <c r="AI639" i="3"/>
  <c r="AP639" i="3" s="1"/>
  <c r="AJ468" i="3"/>
  <c r="AP468" i="3" s="1"/>
  <c r="AH545" i="3"/>
  <c r="AH647" i="3"/>
  <c r="AK420" i="3"/>
  <c r="AP420" i="3" s="1"/>
  <c r="AJ462" i="3"/>
  <c r="AP462" i="3" s="1"/>
  <c r="AI473" i="3"/>
  <c r="AM492" i="3"/>
  <c r="AP492" i="3" s="1"/>
  <c r="AI584" i="3"/>
  <c r="AP584" i="3" s="1"/>
  <c r="AK388" i="3"/>
  <c r="AP388" i="3" s="1"/>
  <c r="AK476" i="3"/>
  <c r="AP476" i="3" s="1"/>
  <c r="AK524" i="3"/>
  <c r="AP524" i="3" s="1"/>
  <c r="AK587" i="3"/>
  <c r="AP587" i="3" s="1"/>
  <c r="AI475" i="3"/>
  <c r="AI490" i="3"/>
  <c r="AI535" i="3"/>
  <c r="AP535" i="3" s="1"/>
  <c r="AJ616" i="3"/>
  <c r="AP616" i="3" s="1"/>
  <c r="AK662" i="3"/>
  <c r="AK487" i="3"/>
  <c r="AP487" i="3" s="1"/>
  <c r="AH708" i="3"/>
  <c r="AK514" i="3"/>
  <c r="AI685" i="3"/>
  <c r="Z220" i="3"/>
  <c r="AA600" i="3"/>
  <c r="Z326" i="3"/>
  <c r="AG326" i="3" s="1"/>
  <c r="Z98" i="3"/>
  <c r="AG98" i="3" s="1"/>
  <c r="AB322" i="3"/>
  <c r="AG322" i="3" s="1"/>
  <c r="AB231" i="3"/>
  <c r="AG231" i="3" s="1"/>
  <c r="AA452" i="3"/>
  <c r="AG452" i="3" s="1"/>
  <c r="Z8" i="3"/>
  <c r="Y592" i="3"/>
  <c r="AG592" i="3" s="1"/>
  <c r="Y594" i="3"/>
  <c r="Y595" i="3"/>
  <c r="Y319" i="3"/>
  <c r="AG319" i="3" s="1"/>
  <c r="Y558" i="3"/>
  <c r="Y330" i="3"/>
  <c r="Z698" i="3"/>
  <c r="Y656" i="3"/>
  <c r="Y704" i="3"/>
  <c r="AG704" i="3" s="1"/>
  <c r="Y719" i="3"/>
  <c r="Y696" i="3"/>
  <c r="AG696" i="3" s="1"/>
  <c r="Y641" i="3"/>
  <c r="AG641" i="3" s="1"/>
  <c r="P267" i="3"/>
  <c r="X266" i="3"/>
  <c r="DE266" i="3" s="1"/>
  <c r="P689" i="3"/>
  <c r="N718" i="3"/>
  <c r="X459" i="3"/>
  <c r="P645" i="3"/>
  <c r="X113" i="3"/>
  <c r="O97" i="3"/>
  <c r="V97" i="3" s="1"/>
  <c r="X97" i="3" s="1"/>
  <c r="X74" i="3"/>
  <c r="P666" i="3"/>
  <c r="V666" i="3" s="1"/>
  <c r="X666" i="3" s="1"/>
  <c r="DE666" i="3" s="1"/>
  <c r="X404" i="3"/>
  <c r="DE404" i="3" s="1"/>
  <c r="Q712" i="3"/>
  <c r="X255" i="3"/>
  <c r="O620" i="3"/>
  <c r="V620" i="3" s="1"/>
  <c r="X620" i="3" s="1"/>
  <c r="DE620" i="3" s="1"/>
  <c r="X628" i="3"/>
  <c r="O608" i="3"/>
  <c r="X609" i="3"/>
  <c r="Q702" i="3"/>
  <c r="X86" i="3"/>
  <c r="DE86" i="3" s="1"/>
  <c r="R594" i="3"/>
  <c r="X215" i="3"/>
  <c r="DE215" i="3" s="1"/>
  <c r="O690" i="3"/>
  <c r="X559" i="3"/>
  <c r="DE559" i="3" s="1"/>
  <c r="O721" i="3"/>
  <c r="X499" i="3"/>
  <c r="DE499" i="3" s="1"/>
  <c r="R529" i="3"/>
  <c r="V529" i="3" s="1"/>
  <c r="X529" i="3" s="1"/>
  <c r="DE529" i="3" s="1"/>
  <c r="X477" i="3"/>
  <c r="DE477" i="3" s="1"/>
  <c r="N355" i="3"/>
  <c r="X353" i="3"/>
  <c r="O355" i="3"/>
  <c r="X354" i="3"/>
  <c r="DE354" i="3" s="1"/>
  <c r="N602" i="3"/>
  <c r="V602" i="3" s="1"/>
  <c r="X602" i="3" s="1"/>
  <c r="DE602" i="3" s="1"/>
  <c r="X603" i="3"/>
  <c r="DE603" i="3" s="1"/>
  <c r="Q405" i="3"/>
  <c r="X398" i="3"/>
  <c r="DE398" i="3" s="1"/>
  <c r="N712" i="3"/>
  <c r="X285" i="3"/>
  <c r="DE285" i="3" s="1"/>
  <c r="N640" i="3"/>
  <c r="V640" i="3" s="1"/>
  <c r="X640" i="3" s="1"/>
  <c r="X218" i="3"/>
  <c r="DE218" i="3" s="1"/>
  <c r="P701" i="3"/>
  <c r="X214" i="3"/>
  <c r="DE214" i="3" s="1"/>
  <c r="N711" i="3"/>
  <c r="V711" i="3" s="1"/>
  <c r="X430" i="3"/>
  <c r="DE430" i="3" s="1"/>
  <c r="O564" i="3"/>
  <c r="V564" i="3" s="1"/>
  <c r="X564" i="3" s="1"/>
  <c r="X244" i="3"/>
  <c r="DE244" i="3" s="1"/>
  <c r="P401" i="3"/>
  <c r="V401" i="3" s="1"/>
  <c r="X125" i="3"/>
  <c r="DE125" i="3" s="1"/>
  <c r="N608" i="3"/>
  <c r="X537" i="3"/>
  <c r="N30" i="3"/>
  <c r="V30" i="3" s="1"/>
  <c r="X30" i="3" s="1"/>
  <c r="DE30" i="3" s="1"/>
  <c r="X29" i="3"/>
  <c r="DE29" i="3" s="1"/>
  <c r="T710" i="3"/>
  <c r="X59" i="3"/>
  <c r="DE59" i="3" s="1"/>
  <c r="T705" i="3"/>
  <c r="X43" i="3"/>
  <c r="DE43" i="3" s="1"/>
  <c r="P8" i="3"/>
  <c r="X28" i="3"/>
  <c r="DE28" i="3" s="1"/>
  <c r="R661" i="3"/>
  <c r="X57" i="3"/>
  <c r="DE57" i="3" s="1"/>
  <c r="O697" i="3"/>
  <c r="X49" i="3"/>
  <c r="DE49" i="3" s="1"/>
  <c r="N421" i="3"/>
  <c r="V421" i="3" s="1"/>
  <c r="X421" i="3" s="1"/>
  <c r="X23" i="3"/>
  <c r="DE23" i="3" s="1"/>
  <c r="P493" i="3"/>
  <c r="V493" i="3" s="1"/>
  <c r="X493" i="3" s="1"/>
  <c r="N494" i="3"/>
  <c r="N606" i="3"/>
  <c r="V606" i="3" s="1"/>
  <c r="X606" i="3" s="1"/>
  <c r="R669" i="3"/>
  <c r="N680" i="3"/>
  <c r="Q710" i="3"/>
  <c r="R110" i="3"/>
  <c r="Q205" i="3"/>
  <c r="V205" i="3" s="1"/>
  <c r="P405" i="3"/>
  <c r="O392" i="3"/>
  <c r="V392" i="3" s="1"/>
  <c r="X392" i="3" s="1"/>
  <c r="DE392" i="3" s="1"/>
  <c r="Q129" i="3"/>
  <c r="V129" i="3" s="1"/>
  <c r="X129" i="3" s="1"/>
  <c r="Q9" i="3"/>
  <c r="V9" i="3" s="1"/>
  <c r="O211" i="3"/>
  <c r="V211" i="3" s="1"/>
  <c r="X211" i="3" s="1"/>
  <c r="DE211" i="3" s="1"/>
  <c r="P449" i="3"/>
  <c r="O516" i="3"/>
  <c r="R514" i="3"/>
  <c r="P427" i="3"/>
  <c r="V427" i="3" s="1"/>
  <c r="X427" i="3" s="1"/>
  <c r="T382" i="3"/>
  <c r="R415" i="3"/>
  <c r="R511" i="3"/>
  <c r="P498" i="3"/>
  <c r="V498" i="3" s="1"/>
  <c r="Q416" i="3"/>
  <c r="N478" i="3"/>
  <c r="O494" i="3"/>
  <c r="O454" i="3"/>
  <c r="V454" i="3" s="1"/>
  <c r="X454" i="3" s="1"/>
  <c r="Q672" i="3"/>
  <c r="V672" i="3" s="1"/>
  <c r="O719" i="3"/>
  <c r="Q692" i="3"/>
  <c r="V692" i="3" s="1"/>
  <c r="X692" i="3" s="1"/>
  <c r="DE692" i="3" s="1"/>
  <c r="P719" i="3"/>
  <c r="R690" i="3"/>
  <c r="P141" i="3"/>
  <c r="V141" i="3" s="1"/>
  <c r="X141" i="3" s="1"/>
  <c r="O75" i="3"/>
  <c r="V75" i="3" s="1"/>
  <c r="P46" i="3"/>
  <c r="O151" i="3"/>
  <c r="V151" i="3" s="1"/>
  <c r="X151" i="3" s="1"/>
  <c r="O182" i="3"/>
  <c r="V182" i="3" s="1"/>
  <c r="X182" i="3" s="1"/>
  <c r="O382" i="3"/>
  <c r="S661" i="3"/>
  <c r="O415" i="3"/>
  <c r="O512" i="3"/>
  <c r="V512" i="3" s="1"/>
  <c r="X512" i="3" s="1"/>
  <c r="DE512" i="3" s="1"/>
  <c r="P33" i="3"/>
  <c r="V33" i="3" s="1"/>
  <c r="X33" i="3" s="1"/>
  <c r="DE33" i="3" s="1"/>
  <c r="Q158" i="3"/>
  <c r="V158" i="3" s="1"/>
  <c r="X158" i="3" s="1"/>
  <c r="Q69" i="3"/>
  <c r="V69" i="3" s="1"/>
  <c r="X69" i="3" s="1"/>
  <c r="P88" i="3"/>
  <c r="V88" i="3" s="1"/>
  <c r="X88" i="3" s="1"/>
  <c r="DE88" i="3" s="1"/>
  <c r="O107" i="3"/>
  <c r="V107" i="3" s="1"/>
  <c r="X107" i="3" s="1"/>
  <c r="DE107" i="3" s="1"/>
  <c r="R194" i="3"/>
  <c r="V194" i="3" s="1"/>
  <c r="X194" i="3" s="1"/>
  <c r="DE194" i="3" s="1"/>
  <c r="O480" i="3"/>
  <c r="Q550" i="3"/>
  <c r="V550" i="3" s="1"/>
  <c r="X550" i="3" s="1"/>
  <c r="DE550" i="3" s="1"/>
  <c r="P35" i="3"/>
  <c r="V35" i="3" s="1"/>
  <c r="X35" i="3" s="1"/>
  <c r="R153" i="3"/>
  <c r="V153" i="3" s="1"/>
  <c r="X153" i="3" s="1"/>
  <c r="P408" i="3"/>
  <c r="S411" i="3"/>
  <c r="S646" i="3"/>
  <c r="V646" i="3" s="1"/>
  <c r="X646" i="3" s="1"/>
  <c r="DE646" i="3" s="1"/>
  <c r="Q179" i="3"/>
  <c r="V179" i="3" s="1"/>
  <c r="X179" i="3" s="1"/>
  <c r="R497" i="3"/>
  <c r="V497" i="3" s="1"/>
  <c r="X497" i="3" s="1"/>
  <c r="DE497" i="3" s="1"/>
  <c r="O104" i="3"/>
  <c r="V104" i="3" s="1"/>
  <c r="X104" i="3" s="1"/>
  <c r="O224" i="3"/>
  <c r="V224" i="3" s="1"/>
  <c r="X224" i="3" s="1"/>
  <c r="Q547" i="3"/>
  <c r="V547" i="3" s="1"/>
  <c r="X547" i="3" s="1"/>
  <c r="DE547" i="3" s="1"/>
  <c r="O63" i="3"/>
  <c r="V63" i="3" s="1"/>
  <c r="X63" i="3" s="1"/>
  <c r="DE63" i="3" s="1"/>
  <c r="P248" i="3"/>
  <c r="V248" i="3" s="1"/>
  <c r="X248" i="3" s="1"/>
  <c r="O226" i="3"/>
  <c r="V226" i="3" s="1"/>
  <c r="X226" i="3" s="1"/>
  <c r="DE226" i="3" s="1"/>
  <c r="R314" i="3"/>
  <c r="V314" i="3" s="1"/>
  <c r="X314" i="3" s="1"/>
  <c r="DE314" i="3" s="1"/>
  <c r="O77" i="3"/>
  <c r="V77" i="3" s="1"/>
  <c r="X77" i="3" s="1"/>
  <c r="P407" i="3"/>
  <c r="V407" i="3" s="1"/>
  <c r="X407" i="3" s="1"/>
  <c r="DE407" i="3" s="1"/>
  <c r="Q520" i="3"/>
  <c r="O673" i="3"/>
  <c r="P41" i="3"/>
  <c r="V41" i="3" s="1"/>
  <c r="X41" i="3" s="1"/>
  <c r="Q46" i="3"/>
  <c r="Q53" i="3"/>
  <c r="V53" i="3" s="1"/>
  <c r="X53" i="3" s="1"/>
  <c r="DE53" i="3" s="1"/>
  <c r="Q161" i="3"/>
  <c r="V161" i="3" s="1"/>
  <c r="X161" i="3" s="1"/>
  <c r="DE161" i="3" s="1"/>
  <c r="Q185" i="3"/>
  <c r="V185" i="3" s="1"/>
  <c r="X185" i="3" s="1"/>
  <c r="DE185" i="3" s="1"/>
  <c r="R611" i="3"/>
  <c r="P667" i="3"/>
  <c r="P278" i="3"/>
  <c r="V278" i="3" s="1"/>
  <c r="X278" i="3" s="1"/>
  <c r="T677" i="3"/>
  <c r="V677" i="3" s="1"/>
  <c r="X677" i="3" s="1"/>
  <c r="P472" i="3"/>
  <c r="O168" i="3"/>
  <c r="N385" i="3"/>
  <c r="V385" i="3" s="1"/>
  <c r="X385" i="3" s="1"/>
  <c r="O686" i="3"/>
  <c r="V686" i="3" s="1"/>
  <c r="X686" i="3" s="1"/>
  <c r="O530" i="3"/>
  <c r="V530" i="3" s="1"/>
  <c r="X530" i="3" s="1"/>
  <c r="O695" i="3"/>
  <c r="Q714" i="3"/>
  <c r="O675" i="3"/>
  <c r="O694" i="3"/>
  <c r="N495" i="3"/>
  <c r="V495" i="3" s="1"/>
  <c r="X495" i="3" s="1"/>
  <c r="O269" i="3"/>
  <c r="O309" i="3"/>
  <c r="O21" i="3"/>
  <c r="V21" i="3" s="1"/>
  <c r="X21" i="3" s="1"/>
  <c r="R580" i="3"/>
  <c r="N121" i="3"/>
  <c r="V121" i="3" s="1"/>
  <c r="X121" i="3" s="1"/>
  <c r="DE121" i="3" s="1"/>
  <c r="R694" i="3"/>
  <c r="O441" i="3"/>
  <c r="V441" i="3" s="1"/>
  <c r="X441" i="3" s="1"/>
  <c r="DE441" i="3" s="1"/>
  <c r="O448" i="3"/>
  <c r="V448" i="3" s="1"/>
  <c r="X448" i="3" s="1"/>
  <c r="DE448" i="3" s="1"/>
  <c r="O433" i="3"/>
  <c r="V433" i="3" s="1"/>
  <c r="X433" i="3" s="1"/>
  <c r="DE433" i="3" s="1"/>
  <c r="Q230" i="3"/>
  <c r="V230" i="3" s="1"/>
  <c r="X230" i="3" s="1"/>
  <c r="DE230" i="3" s="1"/>
  <c r="O68" i="3"/>
  <c r="O200" i="3"/>
  <c r="O585" i="3"/>
  <c r="V585" i="3" s="1"/>
  <c r="X585" i="3" s="1"/>
  <c r="DE585" i="3" s="1"/>
  <c r="O597" i="3"/>
  <c r="S12" i="3"/>
  <c r="R188" i="3"/>
  <c r="O235" i="3"/>
  <c r="V235" i="3" s="1"/>
  <c r="Q582" i="3"/>
  <c r="O351" i="3"/>
  <c r="V351" i="3" s="1"/>
  <c r="X351" i="3" s="1"/>
  <c r="DE351" i="3" s="1"/>
  <c r="R570" i="3"/>
  <c r="P146" i="3"/>
  <c r="P567" i="3"/>
  <c r="Q110" i="3"/>
  <c r="T541" i="3"/>
  <c r="R708" i="3"/>
  <c r="O704" i="3"/>
  <c r="O656" i="3"/>
  <c r="O700" i="3"/>
  <c r="O586" i="3"/>
  <c r="V586" i="3" s="1"/>
  <c r="X586" i="3" s="1"/>
  <c r="DE586" i="3" s="1"/>
  <c r="O688" i="3"/>
  <c r="O682" i="3"/>
  <c r="V682" i="3" s="1"/>
  <c r="X682" i="3" s="1"/>
  <c r="Q93" i="3"/>
  <c r="V93" i="3" s="1"/>
  <c r="X93" i="3" s="1"/>
  <c r="O116" i="3"/>
  <c r="V116" i="3" s="1"/>
  <c r="X116" i="3" s="1"/>
  <c r="DE116" i="3" s="1"/>
  <c r="O195" i="3"/>
  <c r="V195" i="3" s="1"/>
  <c r="X195" i="3" s="1"/>
  <c r="DE195" i="3" s="1"/>
  <c r="Q92" i="3"/>
  <c r="V92" i="3" s="1"/>
  <c r="T679" i="3"/>
  <c r="V679" i="3" s="1"/>
  <c r="X679" i="3" s="1"/>
  <c r="DE679" i="3" s="1"/>
  <c r="S479" i="3"/>
  <c r="V479" i="3" s="1"/>
  <c r="X479" i="3" s="1"/>
  <c r="DE479" i="3" s="1"/>
  <c r="N443" i="3"/>
  <c r="O701" i="3"/>
  <c r="O713" i="3"/>
  <c r="O56" i="3"/>
  <c r="O358" i="3"/>
  <c r="V358" i="3" s="1"/>
  <c r="X358" i="3" s="1"/>
  <c r="O434" i="3"/>
  <c r="V434" i="3" s="1"/>
  <c r="X434" i="3" s="1"/>
  <c r="DE434" i="3" s="1"/>
  <c r="O405" i="3"/>
  <c r="O40" i="3"/>
  <c r="V40" i="3" s="1"/>
  <c r="P45" i="3"/>
  <c r="V45" i="3" s="1"/>
  <c r="Q653" i="3"/>
  <c r="O54" i="3"/>
  <c r="V54" i="3" s="1"/>
  <c r="P458" i="3"/>
  <c r="R624" i="3"/>
  <c r="O472" i="3"/>
  <c r="O60" i="3"/>
  <c r="P240" i="3"/>
  <c r="V240" i="3" s="1"/>
  <c r="X240" i="3" s="1"/>
  <c r="DE240" i="3" s="1"/>
  <c r="R233" i="3"/>
  <c r="V233" i="3" s="1"/>
  <c r="X233" i="3" s="1"/>
  <c r="Q127" i="3"/>
  <c r="P339" i="3"/>
  <c r="V339" i="3" s="1"/>
  <c r="Q680" i="3"/>
  <c r="P478" i="3"/>
  <c r="O486" i="3"/>
  <c r="V486" i="3" s="1"/>
  <c r="X486" i="3" s="1"/>
  <c r="Q154" i="3"/>
  <c r="V154" i="3" s="1"/>
  <c r="O637" i="3"/>
  <c r="P668" i="3"/>
  <c r="O100" i="3"/>
  <c r="O377" i="3"/>
  <c r="V377" i="3" s="1"/>
  <c r="X377" i="3" s="1"/>
  <c r="DE377" i="3" s="1"/>
  <c r="P665" i="3"/>
  <c r="V665" i="3" s="1"/>
  <c r="X665" i="3" s="1"/>
  <c r="DE665" i="3" s="1"/>
  <c r="O186" i="3"/>
  <c r="V186" i="3" s="1"/>
  <c r="X186" i="3" s="1"/>
  <c r="DE186" i="3" s="1"/>
  <c r="Q669" i="3"/>
  <c r="R275" i="3"/>
  <c r="V275" i="3" s="1"/>
  <c r="X275" i="3" s="1"/>
  <c r="DE275" i="3" s="1"/>
  <c r="N123" i="3"/>
  <c r="V123" i="3" s="1"/>
  <c r="X123" i="3" s="1"/>
  <c r="O652" i="3"/>
  <c r="P516" i="3"/>
  <c r="O650" i="3"/>
  <c r="V650" i="3" s="1"/>
  <c r="X650" i="3" s="1"/>
  <c r="DE650" i="3" s="1"/>
  <c r="S516" i="3"/>
  <c r="O222" i="3"/>
  <c r="O258" i="3"/>
  <c r="R175" i="3"/>
  <c r="V175" i="3" s="1"/>
  <c r="X175" i="3" s="1"/>
  <c r="DE175" i="3" s="1"/>
  <c r="O281" i="3"/>
  <c r="V281" i="3" s="1"/>
  <c r="X281" i="3" s="1"/>
  <c r="DE281" i="3" s="1"/>
  <c r="O341" i="3"/>
  <c r="V341" i="3" s="1"/>
  <c r="X341" i="3" s="1"/>
  <c r="P370" i="3"/>
  <c r="V370" i="3" s="1"/>
  <c r="X370" i="3" s="1"/>
  <c r="DE370" i="3" s="1"/>
  <c r="O473" i="3"/>
  <c r="R170" i="3"/>
  <c r="R206" i="3"/>
  <c r="V206" i="3" s="1"/>
  <c r="X206" i="3" s="1"/>
  <c r="DE206" i="3" s="1"/>
  <c r="Q514" i="3"/>
  <c r="P468" i="3"/>
  <c r="V468" i="3" s="1"/>
  <c r="X468" i="3" s="1"/>
  <c r="DE468" i="3" s="1"/>
  <c r="O475" i="3"/>
  <c r="O535" i="3"/>
  <c r="V535" i="3" s="1"/>
  <c r="X535" i="3" s="1"/>
  <c r="DE535" i="3" s="1"/>
  <c r="R232" i="3"/>
  <c r="Q239" i="3"/>
  <c r="O362" i="3"/>
  <c r="V362" i="3" s="1"/>
  <c r="X362" i="3" s="1"/>
  <c r="DE362" i="3" s="1"/>
  <c r="O386" i="3"/>
  <c r="V386" i="3" s="1"/>
  <c r="X386" i="3" s="1"/>
  <c r="DE386" i="3" s="1"/>
  <c r="Q420" i="3"/>
  <c r="V420" i="3" s="1"/>
  <c r="X420" i="3" s="1"/>
  <c r="O381" i="3"/>
  <c r="V381" i="3" s="1"/>
  <c r="X381" i="3" s="1"/>
  <c r="DE381" i="3" s="1"/>
  <c r="Q403" i="3"/>
  <c r="V403" i="3" s="1"/>
  <c r="X403" i="3" s="1"/>
  <c r="DE403" i="3" s="1"/>
  <c r="S449" i="3"/>
  <c r="Q487" i="3"/>
  <c r="V487" i="3" s="1"/>
  <c r="X487" i="3" s="1"/>
  <c r="DE487" i="3" s="1"/>
  <c r="O99" i="3"/>
  <c r="V99" i="3" s="1"/>
  <c r="N393" i="3" s="1"/>
  <c r="V393" i="3" s="1"/>
  <c r="X393" i="3" s="1"/>
  <c r="O219" i="3"/>
  <c r="V219" i="3" s="1"/>
  <c r="O364" i="3"/>
  <c r="V364" i="3" s="1"/>
  <c r="X364" i="3" s="1"/>
  <c r="DE364" i="3" s="1"/>
  <c r="Q374" i="3"/>
  <c r="V374" i="3" s="1"/>
  <c r="X374" i="3" s="1"/>
  <c r="S492" i="3"/>
  <c r="V492" i="3" s="1"/>
  <c r="X492" i="3" s="1"/>
  <c r="Q662" i="3"/>
  <c r="P616" i="3"/>
  <c r="V616" i="3" s="1"/>
  <c r="X616" i="3" s="1"/>
  <c r="DE616" i="3" s="1"/>
  <c r="Q388" i="3"/>
  <c r="V388" i="3" s="1"/>
  <c r="X388" i="3" s="1"/>
  <c r="DE388" i="3" s="1"/>
  <c r="O582" i="3"/>
  <c r="P330" i="3"/>
  <c r="O349" i="3"/>
  <c r="V349" i="3" s="1"/>
  <c r="X349" i="3" s="1"/>
  <c r="DE349" i="3" s="1"/>
  <c r="P378" i="3"/>
  <c r="V378" i="3" s="1"/>
  <c r="Q383" i="3"/>
  <c r="P462" i="3"/>
  <c r="V462" i="3" s="1"/>
  <c r="Q587" i="3"/>
  <c r="V587" i="3" s="1"/>
  <c r="X587" i="3" s="1"/>
  <c r="O685" i="3"/>
  <c r="Q173" i="3"/>
  <c r="V173" i="3" s="1"/>
  <c r="X173" i="3" s="1"/>
  <c r="S412" i="3"/>
  <c r="V412" i="3" s="1"/>
  <c r="X412" i="3" s="1"/>
  <c r="O584" i="3"/>
  <c r="V584" i="3" s="1"/>
  <c r="X584" i="3" s="1"/>
  <c r="DE584" i="3" s="1"/>
  <c r="O363" i="3"/>
  <c r="V363" i="3" s="1"/>
  <c r="X363" i="3" s="1"/>
  <c r="DE363" i="3" s="1"/>
  <c r="O399" i="3"/>
  <c r="V399" i="3" s="1"/>
  <c r="X399" i="3" s="1"/>
  <c r="R438" i="3"/>
  <c r="V438" i="3" s="1"/>
  <c r="X438" i="3" s="1"/>
  <c r="O507" i="3"/>
  <c r="V507" i="3" s="1"/>
  <c r="O567" i="3"/>
  <c r="O639" i="3"/>
  <c r="V639" i="3" s="1"/>
  <c r="X639" i="3" s="1"/>
  <c r="Q476" i="3"/>
  <c r="V476" i="3" s="1"/>
  <c r="X476" i="3" s="1"/>
  <c r="DE476" i="3" s="1"/>
  <c r="O490" i="3"/>
  <c r="Q524" i="3"/>
  <c r="V524" i="3" s="1"/>
  <c r="X524" i="3" s="1"/>
  <c r="DE524" i="3" s="1"/>
  <c r="O717" i="3"/>
  <c r="O705" i="3"/>
  <c r="O722" i="3"/>
  <c r="O699" i="3"/>
  <c r="O232" i="3"/>
  <c r="O239" i="3"/>
  <c r="O336" i="3"/>
  <c r="O348" i="3"/>
  <c r="V348" i="3" s="1"/>
  <c r="X348" i="3" s="1"/>
  <c r="DE348" i="3" s="1"/>
  <c r="P473" i="3"/>
  <c r="O12" i="3"/>
  <c r="Q444" i="3"/>
  <c r="V444" i="3" s="1"/>
  <c r="X444" i="3" s="1"/>
  <c r="DE444" i="3" s="1"/>
  <c r="P475" i="3"/>
  <c r="O164" i="3"/>
  <c r="V164" i="3" s="1"/>
  <c r="X164" i="3" s="1"/>
  <c r="DE164" i="3" s="1"/>
  <c r="O188" i="3"/>
  <c r="O417" i="3"/>
  <c r="O436" i="3"/>
  <c r="V436" i="3" s="1"/>
  <c r="X436" i="3" s="1"/>
  <c r="DE436" i="3" s="1"/>
  <c r="O101" i="3"/>
  <c r="Q484" i="3"/>
  <c r="V484" i="3" s="1"/>
  <c r="X484" i="3" s="1"/>
  <c r="DE484" i="3" s="1"/>
  <c r="O48" i="3"/>
  <c r="V48" i="3" s="1"/>
  <c r="X48" i="3" s="1"/>
  <c r="DE48" i="3" s="1"/>
  <c r="O55" i="3"/>
  <c r="V55" i="3" s="1"/>
  <c r="O127" i="3"/>
  <c r="O596" i="3"/>
  <c r="O122" i="3"/>
  <c r="V122" i="3" s="1"/>
  <c r="X122" i="3" s="1"/>
  <c r="DE122" i="3" s="1"/>
  <c r="O134" i="3"/>
  <c r="V134" i="3" s="1"/>
  <c r="X134" i="3" s="1"/>
  <c r="DE134" i="3" s="1"/>
  <c r="O624" i="3"/>
  <c r="O623" i="3"/>
  <c r="V623" i="3" s="1"/>
  <c r="X623" i="3" s="1"/>
  <c r="DE623" i="3" s="1"/>
  <c r="O660" i="3"/>
  <c r="P660" i="3"/>
  <c r="R716" i="3"/>
  <c r="O103" i="3"/>
  <c r="V103" i="3" s="1"/>
  <c r="X103" i="3" s="1"/>
  <c r="O305" i="3"/>
  <c r="R718" i="3"/>
  <c r="Q689" i="3"/>
  <c r="Q648" i="3"/>
  <c r="V648" i="3" s="1"/>
  <c r="X648" i="3" s="1"/>
  <c r="DE648" i="3" s="1"/>
  <c r="Q83" i="3"/>
  <c r="V83" i="3" s="1"/>
  <c r="X83" i="3" s="1"/>
  <c r="O181" i="3"/>
  <c r="V181" i="3" s="1"/>
  <c r="X181" i="3" s="1"/>
  <c r="DE181" i="3" s="1"/>
  <c r="O217" i="3"/>
  <c r="V217" i="3" s="1"/>
  <c r="X217" i="3" s="1"/>
  <c r="DE217" i="3" s="1"/>
  <c r="P44" i="3"/>
  <c r="V44" i="3" s="1"/>
  <c r="X44" i="3" s="1"/>
  <c r="DE44" i="3" s="1"/>
  <c r="O171" i="3"/>
  <c r="V171" i="3" s="1"/>
  <c r="R703" i="3"/>
  <c r="P702" i="3"/>
  <c r="P183" i="3"/>
  <c r="V183" i="3" s="1"/>
  <c r="X183" i="3" s="1"/>
  <c r="DE183" i="3" s="1"/>
  <c r="O383" i="3"/>
  <c r="S691" i="3"/>
  <c r="V691" i="3" s="1"/>
  <c r="X691" i="3" s="1"/>
  <c r="DE691" i="3" s="1"/>
  <c r="T720" i="3"/>
  <c r="P724" i="3"/>
  <c r="S681" i="3"/>
  <c r="V681" i="3" s="1"/>
  <c r="X681" i="3" s="1"/>
  <c r="O325" i="3"/>
  <c r="V325" i="3" s="1"/>
  <c r="X325" i="3" s="1"/>
  <c r="DE325" i="3" s="1"/>
  <c r="O332" i="3"/>
  <c r="O356" i="3"/>
  <c r="V356" i="3" s="1"/>
  <c r="X356" i="3" s="1"/>
  <c r="P634" i="3"/>
  <c r="V634" i="3" s="1"/>
  <c r="X634" i="3" s="1"/>
  <c r="DE634" i="3" s="1"/>
  <c r="O636" i="3"/>
  <c r="O619" i="3"/>
  <c r="Q200" i="3"/>
  <c r="P684" i="3"/>
  <c r="O667" i="3"/>
  <c r="O463" i="3"/>
  <c r="Q87" i="3"/>
  <c r="V87" i="3" s="1"/>
  <c r="X87" i="3" s="1"/>
  <c r="DE87" i="3" s="1"/>
  <c r="Q724" i="3"/>
  <c r="T417" i="3"/>
  <c r="P589" i="3"/>
  <c r="V589" i="3" s="1"/>
  <c r="X589" i="3" s="1"/>
  <c r="DE589" i="3" s="1"/>
  <c r="P308" i="3"/>
  <c r="R445" i="3"/>
  <c r="V445" i="3" s="1"/>
  <c r="T707" i="3"/>
  <c r="P653" i="3"/>
  <c r="P703" i="3"/>
  <c r="O458" i="3"/>
  <c r="Q667" i="3"/>
  <c r="P707" i="3"/>
  <c r="S717" i="3"/>
  <c r="S541" i="3"/>
  <c r="U659" i="3"/>
  <c r="P670" i="3"/>
  <c r="O536" i="3"/>
  <c r="V536" i="3" s="1"/>
  <c r="X536" i="3" s="1"/>
  <c r="DE536" i="3" s="1"/>
  <c r="O509" i="3"/>
  <c r="P553" i="3"/>
  <c r="V553" i="3" s="1"/>
  <c r="X553" i="3" s="1"/>
  <c r="O411" i="3"/>
  <c r="N332" i="3"/>
  <c r="O662" i="3"/>
  <c r="O483" i="3"/>
  <c r="O621" i="3"/>
  <c r="V621" i="3" s="1"/>
  <c r="X621" i="3" s="1"/>
  <c r="DE621" i="3" s="1"/>
  <c r="O622" i="3"/>
  <c r="V622" i="3" s="1"/>
  <c r="X622" i="3" s="1"/>
  <c r="DE622" i="3" s="1"/>
  <c r="P722" i="3"/>
  <c r="O712" i="3"/>
  <c r="P415" i="3"/>
  <c r="Q516" i="3"/>
  <c r="N619" i="3"/>
  <c r="N660" i="3"/>
  <c r="N419" i="3"/>
  <c r="N685" i="3"/>
  <c r="N168" i="3"/>
  <c r="N594" i="3"/>
  <c r="N595" i="3"/>
  <c r="V595" i="3" s="1"/>
  <c r="X595" i="3" s="1"/>
  <c r="N596" i="3"/>
  <c r="N597" i="3"/>
  <c r="N598" i="3"/>
  <c r="N599" i="3"/>
  <c r="V599" i="3" s="1"/>
  <c r="X599" i="3" s="1"/>
  <c r="DE599" i="3" s="1"/>
  <c r="N600" i="3"/>
  <c r="N592" i="3"/>
  <c r="V592" i="3" s="1"/>
  <c r="X592" i="3" s="1"/>
  <c r="N593" i="3"/>
  <c r="V593" i="3" s="1"/>
  <c r="X593" i="3" s="1"/>
  <c r="DE593" i="3" s="1"/>
  <c r="N402" i="3"/>
  <c r="V402" i="3" s="1"/>
  <c r="X402" i="3" s="1"/>
  <c r="N511" i="3"/>
  <c r="N548" i="3"/>
  <c r="V548" i="3" s="1"/>
  <c r="X548" i="3" s="1"/>
  <c r="DE548" i="3" s="1"/>
  <c r="N501" i="3"/>
  <c r="V501" i="3" s="1"/>
  <c r="X501" i="3" s="1"/>
  <c r="N274" i="3"/>
  <c r="V274" i="3" s="1"/>
  <c r="X274" i="3" s="1"/>
  <c r="DE274" i="3" s="1"/>
  <c r="N695" i="3"/>
  <c r="N277" i="3"/>
  <c r="V277" i="3" s="1"/>
  <c r="X277" i="3" s="1"/>
  <c r="N256" i="3"/>
  <c r="V256" i="3" s="1"/>
  <c r="X256" i="3" s="1"/>
  <c r="N509" i="3"/>
  <c r="N18" i="3"/>
  <c r="V18" i="3" s="1"/>
  <c r="N645" i="3"/>
  <c r="N394" i="3"/>
  <c r="V394" i="3" s="1"/>
  <c r="X394" i="3" s="1"/>
  <c r="N706" i="3"/>
  <c r="V706" i="3" s="1"/>
  <c r="X706" i="3" s="1"/>
  <c r="DE706" i="3" s="1"/>
  <c r="N663" i="3"/>
  <c r="V663" i="3" s="1"/>
  <c r="X663" i="3" s="1"/>
  <c r="N51" i="3"/>
  <c r="V51" i="3" s="1"/>
  <c r="X51" i="3" s="1"/>
  <c r="N520" i="3"/>
  <c r="N305" i="3"/>
  <c r="N270" i="3"/>
  <c r="N271" i="3"/>
  <c r="V271" i="3" s="1"/>
  <c r="N272" i="3"/>
  <c r="V272" i="3" s="1"/>
  <c r="N68" i="3"/>
  <c r="N359" i="3"/>
  <c r="V359" i="3" s="1"/>
  <c r="X359" i="3" s="1"/>
  <c r="N360" i="3"/>
  <c r="V360" i="3" s="1"/>
  <c r="X360" i="3" s="1"/>
  <c r="DE360" i="3" s="1"/>
  <c r="N146" i="3"/>
  <c r="N269" i="3"/>
  <c r="N416" i="3"/>
  <c r="N335" i="3"/>
  <c r="N336" i="3"/>
  <c r="N440" i="3"/>
  <c r="V440" i="3" s="1"/>
  <c r="X440" i="3" s="1"/>
  <c r="DE440" i="3" s="1"/>
  <c r="N490" i="3"/>
  <c r="N446" i="3"/>
  <c r="V446" i="3" s="1"/>
  <c r="X446" i="3" s="1"/>
  <c r="DE446" i="3" s="1"/>
  <c r="N543" i="3"/>
  <c r="V543" i="3" s="1"/>
  <c r="X543" i="3" s="1"/>
  <c r="N307" i="3"/>
  <c r="V307" i="3" s="1"/>
  <c r="X307" i="3" s="1"/>
  <c r="DE307" i="3" s="1"/>
  <c r="N647" i="3"/>
  <c r="V647" i="3" s="1"/>
  <c r="X647" i="3" s="1"/>
  <c r="DE647" i="3" s="1"/>
  <c r="N251" i="3"/>
  <c r="V251" i="3" s="1"/>
  <c r="X251" i="3" s="1"/>
  <c r="DE251" i="3" s="1"/>
  <c r="N708" i="3"/>
  <c r="N545" i="3"/>
  <c r="V545" i="3" s="1"/>
  <c r="X545" i="3" s="1"/>
  <c r="N667" i="3"/>
  <c r="N652" i="3"/>
  <c r="N439" i="3"/>
  <c r="V439" i="3" s="1"/>
  <c r="X439" i="3" s="1"/>
  <c r="DE439" i="3" s="1"/>
  <c r="N260" i="3"/>
  <c r="V260" i="3" s="1"/>
  <c r="X260" i="3" s="1"/>
  <c r="N261" i="3"/>
  <c r="V261" i="3" s="1"/>
  <c r="X261" i="3" s="1"/>
  <c r="N262" i="3"/>
  <c r="V262" i="3" s="1"/>
  <c r="X262" i="3" s="1"/>
  <c r="DE262" i="3" s="1"/>
  <c r="N263" i="3"/>
  <c r="V263" i="3" s="1"/>
  <c r="X263" i="3" s="1"/>
  <c r="DE263" i="3" s="1"/>
  <c r="N264" i="3"/>
  <c r="V264" i="3" s="1"/>
  <c r="X264" i="3" s="1"/>
  <c r="DE264" i="3" s="1"/>
  <c r="N265" i="3"/>
  <c r="V265" i="3" s="1"/>
  <c r="X265" i="3" s="1"/>
  <c r="N267" i="3"/>
  <c r="N291" i="3"/>
  <c r="V291" i="3" s="1"/>
  <c r="X291" i="3" s="1"/>
  <c r="DE291" i="3" s="1"/>
  <c r="N268" i="3"/>
  <c r="V268" i="3" s="1"/>
  <c r="X268" i="3" s="1"/>
  <c r="N340" i="3"/>
  <c r="V340" i="3" s="1"/>
  <c r="X340" i="3" s="1"/>
  <c r="N66" i="3"/>
  <c r="V66" i="3" s="1"/>
  <c r="X66" i="3" s="1"/>
  <c r="DE66" i="3" s="1"/>
  <c r="N6" i="3"/>
  <c r="V6" i="3" s="1"/>
  <c r="X6" i="3" s="1"/>
  <c r="DE6" i="3" s="1"/>
  <c r="N67" i="3"/>
  <c r="V67" i="3" s="1"/>
  <c r="X67" i="3" s="1"/>
  <c r="DE67" i="3" s="1"/>
  <c r="N668" i="3"/>
  <c r="N637" i="3"/>
  <c r="N655" i="3"/>
  <c r="V655" i="3" s="1"/>
  <c r="X655" i="3" s="1"/>
  <c r="DE655" i="3" s="1"/>
  <c r="N91" i="3"/>
  <c r="V91" i="3" s="1"/>
  <c r="X91" i="3" s="1"/>
  <c r="DE91" i="3" s="1"/>
  <c r="N466" i="3"/>
  <c r="V466" i="3" s="1"/>
  <c r="X466" i="3" s="1"/>
  <c r="N671" i="3"/>
  <c r="V671" i="3" s="1"/>
  <c r="X671" i="3" s="1"/>
  <c r="DE671" i="3" s="1"/>
  <c r="N4" i="3"/>
  <c r="V4" i="3" s="1"/>
  <c r="N546" i="3"/>
  <c r="V546" i="3" s="1"/>
  <c r="X546" i="3" s="1"/>
  <c r="DE546" i="3" s="1"/>
  <c r="N570" i="3"/>
  <c r="N571" i="3"/>
  <c r="V571" i="3" s="1"/>
  <c r="X571" i="3" s="1"/>
  <c r="N572" i="3"/>
  <c r="V572" i="3" s="1"/>
  <c r="X572" i="3" s="1"/>
  <c r="N573" i="3"/>
  <c r="V573" i="3" s="1"/>
  <c r="X573" i="3" s="1"/>
  <c r="N225" i="3"/>
  <c r="N574" i="3"/>
  <c r="N575" i="3"/>
  <c r="V575" i="3" s="1"/>
  <c r="X575" i="3" s="1"/>
  <c r="N408" i="3"/>
  <c r="N456" i="3"/>
  <c r="V456" i="3" s="1"/>
  <c r="X456" i="3" s="1"/>
  <c r="N576" i="3"/>
  <c r="V576" i="3" s="1"/>
  <c r="X576" i="3" s="1"/>
  <c r="N577" i="3"/>
  <c r="V577" i="3" s="1"/>
  <c r="X577" i="3" s="1"/>
  <c r="N661" i="3"/>
  <c r="N422" i="3"/>
  <c r="V422" i="3" s="1"/>
  <c r="X422" i="3" s="1"/>
  <c r="N578" i="3"/>
  <c r="V578" i="3" s="1"/>
  <c r="X578" i="3" s="1"/>
  <c r="N579" i="3"/>
  <c r="V579" i="3" s="1"/>
  <c r="X579" i="3" s="1"/>
  <c r="N135" i="3"/>
  <c r="N580" i="3"/>
  <c r="N569" i="3"/>
  <c r="V569" i="3" s="1"/>
  <c r="X569" i="3" s="1"/>
  <c r="DE569" i="3" s="1"/>
  <c r="N395" i="3"/>
  <c r="V395" i="3" s="1"/>
  <c r="X395" i="3" s="1"/>
  <c r="N38" i="3"/>
  <c r="V38" i="3" s="1"/>
  <c r="X38" i="3" s="1"/>
  <c r="N39" i="3"/>
  <c r="N424" i="3"/>
  <c r="V424" i="3" s="1"/>
  <c r="X424" i="3" s="1"/>
  <c r="N60" i="3"/>
  <c r="N317" i="3"/>
  <c r="V317" i="3" s="1"/>
  <c r="X317" i="3" s="1"/>
  <c r="N169" i="3"/>
  <c r="V169" i="3" s="1"/>
  <c r="X169" i="3" s="1"/>
  <c r="N170" i="3"/>
  <c r="N659" i="3"/>
  <c r="N480" i="3"/>
  <c r="N541" i="3"/>
  <c r="N556" i="3"/>
  <c r="V556" i="3" s="1"/>
  <c r="X556" i="3" s="1"/>
  <c r="DE556" i="3" s="1"/>
  <c r="X375" i="3" l="1"/>
  <c r="DE375" i="3" s="1"/>
  <c r="DB501" i="3"/>
  <c r="DE501" i="3"/>
  <c r="DB486" i="3"/>
  <c r="DE486" i="3"/>
  <c r="DB248" i="3"/>
  <c r="DE248" i="3"/>
  <c r="DB182" i="3"/>
  <c r="DE182" i="3"/>
  <c r="DB129" i="3"/>
  <c r="DE129" i="3"/>
  <c r="DB421" i="3"/>
  <c r="DE421" i="3"/>
  <c r="DB640" i="3"/>
  <c r="DE640" i="3"/>
  <c r="DB572" i="3"/>
  <c r="DE572" i="3"/>
  <c r="DB578" i="3"/>
  <c r="DE578" i="3"/>
  <c r="DB571" i="3"/>
  <c r="DE571" i="3"/>
  <c r="DB51" i="3"/>
  <c r="DE51" i="3"/>
  <c r="DB151" i="3"/>
  <c r="DE151" i="3"/>
  <c r="DB537" i="3"/>
  <c r="DE537" i="3"/>
  <c r="DB628" i="3"/>
  <c r="DE628" i="3"/>
  <c r="DB426" i="3"/>
  <c r="DE426" i="3"/>
  <c r="DB579" i="3"/>
  <c r="DE579" i="3"/>
  <c r="DB663" i="3"/>
  <c r="DE663" i="3"/>
  <c r="DB103" i="3"/>
  <c r="DE103" i="3"/>
  <c r="DB438" i="3"/>
  <c r="DE438" i="3"/>
  <c r="DB123" i="3"/>
  <c r="DE123" i="3"/>
  <c r="DB300" i="3"/>
  <c r="DE300" i="3"/>
  <c r="DB422" i="3"/>
  <c r="DE422" i="3"/>
  <c r="DB340" i="3"/>
  <c r="DE340" i="3"/>
  <c r="DB317" i="3"/>
  <c r="DE317" i="3"/>
  <c r="DB268" i="3"/>
  <c r="DE268" i="3"/>
  <c r="DB545" i="3"/>
  <c r="DE545" i="3"/>
  <c r="DB402" i="3"/>
  <c r="DE402" i="3"/>
  <c r="DB399" i="3"/>
  <c r="DE399" i="3"/>
  <c r="DB93" i="3"/>
  <c r="DE93" i="3"/>
  <c r="DB224" i="3"/>
  <c r="DE224" i="3"/>
  <c r="DB255" i="3"/>
  <c r="DE255" i="3"/>
  <c r="DB504" i="3"/>
  <c r="DE504" i="3"/>
  <c r="DB394" i="3"/>
  <c r="DE394" i="3"/>
  <c r="DB553" i="3"/>
  <c r="DE553" i="3"/>
  <c r="DB420" i="3"/>
  <c r="DE420" i="3"/>
  <c r="DB682" i="3"/>
  <c r="DE682" i="3"/>
  <c r="DB530" i="3"/>
  <c r="DE530" i="3"/>
  <c r="DB104" i="3"/>
  <c r="DE104" i="3"/>
  <c r="DB141" i="3"/>
  <c r="DE141" i="3"/>
  <c r="DB169" i="3"/>
  <c r="DE169" i="3"/>
  <c r="DB577" i="3"/>
  <c r="DE577" i="3"/>
  <c r="DB424" i="3"/>
  <c r="DE424" i="3"/>
  <c r="DB576" i="3"/>
  <c r="DE576" i="3"/>
  <c r="DB592" i="3"/>
  <c r="DE592" i="3"/>
  <c r="DB341" i="3"/>
  <c r="DE341" i="3"/>
  <c r="DB233" i="3"/>
  <c r="DE233" i="3"/>
  <c r="DB358" i="3"/>
  <c r="DE358" i="3"/>
  <c r="DB686" i="3"/>
  <c r="DE686" i="3"/>
  <c r="DB41" i="3"/>
  <c r="DE41" i="3"/>
  <c r="DB69" i="3"/>
  <c r="DE69" i="3"/>
  <c r="DB466" i="3"/>
  <c r="DE466" i="3"/>
  <c r="DB359" i="3"/>
  <c r="DE359" i="3"/>
  <c r="DB356" i="3"/>
  <c r="DE356" i="3"/>
  <c r="DB412" i="3"/>
  <c r="DE412" i="3"/>
  <c r="DB385" i="3"/>
  <c r="DE385" i="3"/>
  <c r="DB179" i="3"/>
  <c r="DE179" i="3"/>
  <c r="DB158" i="3"/>
  <c r="DE158" i="3"/>
  <c r="DB427" i="3"/>
  <c r="DE427" i="3"/>
  <c r="DB564" i="3"/>
  <c r="DE564" i="3"/>
  <c r="DB144" i="3"/>
  <c r="DE144" i="3"/>
  <c r="DB456" i="3"/>
  <c r="DE456" i="3"/>
  <c r="DB265" i="3"/>
  <c r="DE265" i="3"/>
  <c r="DB38" i="3"/>
  <c r="DE38" i="3"/>
  <c r="DB173" i="3"/>
  <c r="DE173" i="3"/>
  <c r="DB492" i="3"/>
  <c r="DE492" i="3"/>
  <c r="DB74" i="3"/>
  <c r="DE74" i="3"/>
  <c r="DB575" i="3"/>
  <c r="DE575" i="3"/>
  <c r="DB543" i="3"/>
  <c r="DE543" i="3"/>
  <c r="DB256" i="3"/>
  <c r="DE256" i="3"/>
  <c r="DB374" i="3"/>
  <c r="DE374" i="3"/>
  <c r="DB606" i="3"/>
  <c r="DE606" i="3"/>
  <c r="DB97" i="3"/>
  <c r="DE97" i="3"/>
  <c r="DB395" i="3"/>
  <c r="DE395" i="3"/>
  <c r="DB277" i="3"/>
  <c r="DE277" i="3"/>
  <c r="DB681" i="3"/>
  <c r="DE681" i="3"/>
  <c r="DB83" i="3"/>
  <c r="DE83" i="3"/>
  <c r="DB587" i="3"/>
  <c r="DE587" i="3"/>
  <c r="DB677" i="3"/>
  <c r="DE677" i="3"/>
  <c r="DB77" i="3"/>
  <c r="DE77" i="3"/>
  <c r="DB353" i="3"/>
  <c r="DE353" i="3"/>
  <c r="DB113" i="3"/>
  <c r="DE113" i="3"/>
  <c r="DB632" i="3"/>
  <c r="DE632" i="3"/>
  <c r="DB178" i="3"/>
  <c r="DE178" i="3"/>
  <c r="DB278" i="3"/>
  <c r="DE278" i="3"/>
  <c r="DB153" i="3"/>
  <c r="DE153" i="3"/>
  <c r="DB454" i="3"/>
  <c r="DE454" i="3"/>
  <c r="DB493" i="3"/>
  <c r="DE493" i="3"/>
  <c r="DB687" i="3"/>
  <c r="DE687" i="3"/>
  <c r="DB525" i="3"/>
  <c r="DE525" i="3"/>
  <c r="DB261" i="3"/>
  <c r="DE261" i="3"/>
  <c r="DB573" i="3"/>
  <c r="DE573" i="3"/>
  <c r="DB260" i="3"/>
  <c r="DE260" i="3"/>
  <c r="DB595" i="3"/>
  <c r="DE595" i="3"/>
  <c r="DB639" i="3"/>
  <c r="DE639" i="3"/>
  <c r="DB393" i="3"/>
  <c r="DE393" i="3"/>
  <c r="DB495" i="3"/>
  <c r="DE495" i="3"/>
  <c r="DB35" i="3"/>
  <c r="DE35" i="3"/>
  <c r="DB609" i="3"/>
  <c r="DE609" i="3"/>
  <c r="DB459" i="3"/>
  <c r="DE459" i="3"/>
  <c r="DB346" i="3"/>
  <c r="DE346" i="3"/>
  <c r="DB311" i="3"/>
  <c r="DE311" i="3"/>
  <c r="DB21" i="3"/>
  <c r="DE21" i="3"/>
  <c r="N308" i="3"/>
  <c r="AG473" i="3"/>
  <c r="AD411" i="3"/>
  <c r="Y511" i="3"/>
  <c r="AG12" i="3"/>
  <c r="AC194" i="3"/>
  <c r="AG194" i="3" s="1"/>
  <c r="Z327" i="3"/>
  <c r="AG327" i="3" s="1"/>
  <c r="Y320" i="3"/>
  <c r="AG320" i="3" s="1"/>
  <c r="AG637" i="3"/>
  <c r="Y396" i="3"/>
  <c r="AG396" i="3" s="1"/>
  <c r="Y397" i="3"/>
  <c r="AG309" i="3"/>
  <c r="AG68" i="3"/>
  <c r="Y298" i="3"/>
  <c r="AG298" i="3" s="1"/>
  <c r="AG188" i="3"/>
  <c r="AG200" i="3"/>
  <c r="AQ606" i="3"/>
  <c r="AA713" i="3"/>
  <c r="AG383" i="3"/>
  <c r="G210" i="1"/>
  <c r="BK263" i="3" s="1"/>
  <c r="BQ263" i="3" s="1"/>
  <c r="Z720" i="3"/>
  <c r="G203" i="1"/>
  <c r="BK265" i="3" s="1"/>
  <c r="BQ265" i="3" s="1"/>
  <c r="BK260" i="3"/>
  <c r="BM669" i="3"/>
  <c r="BI606" i="3"/>
  <c r="BQ606" i="3" s="1"/>
  <c r="Z335" i="3"/>
  <c r="AG270" i="3"/>
  <c r="Y172" i="3"/>
  <c r="AG172" i="3" s="1"/>
  <c r="Z455" i="3"/>
  <c r="AG455" i="3" s="1"/>
  <c r="AG56" i="3"/>
  <c r="DB546" i="3"/>
  <c r="DB706" i="3"/>
  <c r="DB183" i="3"/>
  <c r="DB484" i="3"/>
  <c r="DB403" i="3"/>
  <c r="DB116" i="3"/>
  <c r="DB433" i="3"/>
  <c r="DB161" i="3"/>
  <c r="DB547" i="3"/>
  <c r="DB194" i="3"/>
  <c r="DB620" i="3"/>
  <c r="DB266" i="3"/>
  <c r="DB291" i="3"/>
  <c r="DB593" i="3"/>
  <c r="DB381" i="3"/>
  <c r="DB275" i="3"/>
  <c r="DB448" i="3"/>
  <c r="DB53" i="3"/>
  <c r="DB107" i="3"/>
  <c r="DB57" i="3"/>
  <c r="DB125" i="3"/>
  <c r="DB398" i="3"/>
  <c r="DB559" i="3"/>
  <c r="DB671" i="3"/>
  <c r="DB251" i="3"/>
  <c r="DB360" i="3"/>
  <c r="DB436" i="3"/>
  <c r="DB363" i="3"/>
  <c r="DB388" i="3"/>
  <c r="DB370" i="3"/>
  <c r="DB434" i="3"/>
  <c r="DB351" i="3"/>
  <c r="DB441" i="3"/>
  <c r="DB88" i="3"/>
  <c r="DB647" i="3"/>
  <c r="DB634" i="3"/>
  <c r="DB584" i="3"/>
  <c r="DB616" i="3"/>
  <c r="DB386" i="3"/>
  <c r="DB186" i="3"/>
  <c r="DB497" i="3"/>
  <c r="DB244" i="3"/>
  <c r="DB603" i="3"/>
  <c r="DB215" i="3"/>
  <c r="DB404" i="3"/>
  <c r="DB264" i="3"/>
  <c r="DB599" i="3"/>
  <c r="DB536" i="3"/>
  <c r="DB44" i="3"/>
  <c r="DB623" i="3"/>
  <c r="DB362" i="3"/>
  <c r="DB281" i="3"/>
  <c r="DB665" i="3"/>
  <c r="DB240" i="3"/>
  <c r="DB586" i="3"/>
  <c r="DB121" i="3"/>
  <c r="DB602" i="3"/>
  <c r="DB666" i="3"/>
  <c r="DB91" i="3"/>
  <c r="DB307" i="3"/>
  <c r="DB655" i="3"/>
  <c r="DB263" i="3"/>
  <c r="DB589" i="3"/>
  <c r="DB217" i="3"/>
  <c r="DB164" i="3"/>
  <c r="DB175" i="3"/>
  <c r="DB377" i="3"/>
  <c r="DB646" i="3"/>
  <c r="DB692" i="3"/>
  <c r="DB43" i="3"/>
  <c r="DB430" i="3"/>
  <c r="DB354" i="3"/>
  <c r="DB86" i="3"/>
  <c r="DB569" i="3"/>
  <c r="DB446" i="3"/>
  <c r="DB325" i="3"/>
  <c r="DB181" i="3"/>
  <c r="DB134" i="3"/>
  <c r="DB524" i="3"/>
  <c r="DB407" i="3"/>
  <c r="DB512" i="3"/>
  <c r="DB556" i="3"/>
  <c r="DB262" i="3"/>
  <c r="DB122" i="3"/>
  <c r="DB444" i="3"/>
  <c r="DB364" i="3"/>
  <c r="DB535" i="3"/>
  <c r="DB59" i="3"/>
  <c r="DB214" i="3"/>
  <c r="DB375" i="3"/>
  <c r="DB337" i="3"/>
  <c r="DB440" i="3"/>
  <c r="DB274" i="3"/>
  <c r="DB622" i="3"/>
  <c r="DB87" i="3"/>
  <c r="DB648" i="3"/>
  <c r="DB476" i="3"/>
  <c r="DB479" i="3"/>
  <c r="DB585" i="3"/>
  <c r="DB314" i="3"/>
  <c r="DB211" i="3"/>
  <c r="DB67" i="3"/>
  <c r="DB439" i="3"/>
  <c r="DB621" i="3"/>
  <c r="DB468" i="3"/>
  <c r="DB650" i="3"/>
  <c r="DB679" i="3"/>
  <c r="DB226" i="3"/>
  <c r="DB218" i="3"/>
  <c r="DB477" i="3"/>
  <c r="DB66" i="3"/>
  <c r="DB548" i="3"/>
  <c r="DB691" i="3"/>
  <c r="DB348" i="3"/>
  <c r="DB487" i="3"/>
  <c r="DB550" i="3"/>
  <c r="DB529" i="3"/>
  <c r="DB48" i="3"/>
  <c r="DB349" i="3"/>
  <c r="DB206" i="3"/>
  <c r="DB195" i="3"/>
  <c r="DB230" i="3"/>
  <c r="DB185" i="3"/>
  <c r="DB63" i="3"/>
  <c r="DB392" i="3"/>
  <c r="DB49" i="3"/>
  <c r="DB285" i="3"/>
  <c r="DB499" i="3"/>
  <c r="DB28" i="3"/>
  <c r="DB33" i="3"/>
  <c r="DB6" i="3"/>
  <c r="DB23" i="3"/>
  <c r="DB29" i="3"/>
  <c r="DB30" i="3"/>
  <c r="AG707" i="3"/>
  <c r="AG8" i="3"/>
  <c r="AG127" i="3"/>
  <c r="AG594" i="3"/>
  <c r="AC153" i="3"/>
  <c r="AG153" i="3" s="1"/>
  <c r="Y223" i="3"/>
  <c r="AG223" i="3" s="1"/>
  <c r="AB550" i="3"/>
  <c r="AG550" i="3" s="1"/>
  <c r="CI308" i="3"/>
  <c r="AH581" i="3"/>
  <c r="AP581" i="3" s="1"/>
  <c r="BZ595" i="3"/>
  <c r="BH689" i="3"/>
  <c r="BZ308" i="3"/>
  <c r="AP624" i="3"/>
  <c r="AB185" i="3"/>
  <c r="AG185" i="3" s="1"/>
  <c r="AA407" i="3"/>
  <c r="AG407" i="3" s="1"/>
  <c r="AB179" i="3"/>
  <c r="AG179" i="3" s="1"/>
  <c r="AB161" i="3"/>
  <c r="AG161" i="3" s="1"/>
  <c r="AA35" i="3"/>
  <c r="AG35" i="3" s="1"/>
  <c r="AB520" i="3"/>
  <c r="AG520" i="3" s="1"/>
  <c r="Z224" i="3"/>
  <c r="AG224" i="3" s="1"/>
  <c r="AC314" i="3"/>
  <c r="AG314" i="3" s="1"/>
  <c r="Z226" i="3"/>
  <c r="AG226" i="3" s="1"/>
  <c r="Z480" i="3"/>
  <c r="AB46" i="3"/>
  <c r="AG46" i="3" s="1"/>
  <c r="Y274" i="3"/>
  <c r="AG274" i="3" s="1"/>
  <c r="Z107" i="3"/>
  <c r="AG107" i="3" s="1"/>
  <c r="Y256" i="3"/>
  <c r="AG256" i="3" s="1"/>
  <c r="AA41" i="3"/>
  <c r="AG41" i="3" s="1"/>
  <c r="BQ599" i="3"/>
  <c r="Y402" i="3"/>
  <c r="AG402" i="3" s="1"/>
  <c r="Z419" i="3" s="1"/>
  <c r="AG419" i="3" s="1"/>
  <c r="Y548" i="3"/>
  <c r="AG548" i="3" s="1"/>
  <c r="AA88" i="3"/>
  <c r="AG88" i="3" s="1"/>
  <c r="Z673" i="3"/>
  <c r="Y277" i="3"/>
  <c r="AG277" i="3" s="1"/>
  <c r="Y695" i="3"/>
  <c r="AG695" i="3" s="1"/>
  <c r="AC611" i="3"/>
  <c r="Y501" i="3"/>
  <c r="AG501" i="3" s="1"/>
  <c r="Z63" i="3"/>
  <c r="AG63" i="3" s="1"/>
  <c r="CJ361" i="3"/>
  <c r="CR361" i="3" s="1"/>
  <c r="AD646" i="3"/>
  <c r="AG646" i="3" s="1"/>
  <c r="Z77" i="3"/>
  <c r="AG77" i="3" s="1"/>
  <c r="Z676" i="3" s="1"/>
  <c r="AG332" i="3"/>
  <c r="AB547" i="3"/>
  <c r="AG547" i="3" s="1"/>
  <c r="AG308" i="3"/>
  <c r="AB69" i="3"/>
  <c r="AG69" i="3" s="1"/>
  <c r="AB53" i="3"/>
  <c r="AG53" i="3" s="1"/>
  <c r="AH606" i="3"/>
  <c r="AJ260" i="3"/>
  <c r="D205" i="1"/>
  <c r="AJ268" i="3" s="1"/>
  <c r="AP268" i="3" s="1"/>
  <c r="CR600" i="3"/>
  <c r="D203" i="1"/>
  <c r="AJ265" i="3" s="1"/>
  <c r="AP265" i="3" s="1"/>
  <c r="BQ168" i="3"/>
  <c r="AP494" i="3"/>
  <c r="AP689" i="3"/>
  <c r="CI645" i="3"/>
  <c r="AG645" i="3"/>
  <c r="AY416" i="3"/>
  <c r="AV417" i="3" s="1"/>
  <c r="BH232" i="3"/>
  <c r="CI490" i="3"/>
  <c r="AG458" i="3"/>
  <c r="AA716" i="3"/>
  <c r="AG475" i="3"/>
  <c r="AG60" i="3"/>
  <c r="AL716" i="3"/>
  <c r="AG269" i="3"/>
  <c r="AP690" i="3"/>
  <c r="CO417" i="3"/>
  <c r="CR417" i="3" s="1"/>
  <c r="BH308" i="3"/>
  <c r="BH520" i="3"/>
  <c r="BZ267" i="3"/>
  <c r="BR636" i="3" s="1"/>
  <c r="BZ636" i="3" s="1"/>
  <c r="Y299" i="3"/>
  <c r="AG299" i="3" s="1"/>
  <c r="BQ645" i="3"/>
  <c r="AG100" i="3"/>
  <c r="Z103" i="3"/>
  <c r="AG103" i="3" s="1"/>
  <c r="AG689" i="3"/>
  <c r="BQ689" i="3"/>
  <c r="BQ472" i="3"/>
  <c r="AG667" i="3"/>
  <c r="AG653" i="3"/>
  <c r="BZ599" i="3"/>
  <c r="AG717" i="3"/>
  <c r="BH645" i="3"/>
  <c r="BJ515" i="3"/>
  <c r="BQ515" i="3" s="1"/>
  <c r="AG669" i="3"/>
  <c r="AG684" i="3"/>
  <c r="AY608" i="3"/>
  <c r="CI599" i="3"/>
  <c r="AB722" i="3"/>
  <c r="AG722" i="3" s="1"/>
  <c r="AB715" i="3"/>
  <c r="AG715" i="3" s="1"/>
  <c r="BQ308" i="3"/>
  <c r="BZ170" i="3"/>
  <c r="P635" i="3"/>
  <c r="V635" i="3" s="1"/>
  <c r="X635" i="3" s="1"/>
  <c r="DE635" i="3" s="1"/>
  <c r="N145" i="3"/>
  <c r="V145" i="3" s="1"/>
  <c r="X145" i="3" s="1"/>
  <c r="DE145" i="3" s="1"/>
  <c r="CL714" i="3"/>
  <c r="BZ689" i="3"/>
  <c r="AK720" i="3"/>
  <c r="C211" i="1"/>
  <c r="Z493" i="3" s="1"/>
  <c r="C206" i="1"/>
  <c r="AB720" i="3" s="1"/>
  <c r="AG661" i="3"/>
  <c r="AG416" i="3"/>
  <c r="AD417" i="3" s="1"/>
  <c r="AG417" i="3" s="1"/>
  <c r="Y258" i="3"/>
  <c r="AG258" i="3" s="1"/>
  <c r="AG680" i="3"/>
  <c r="CI267" i="3"/>
  <c r="CA636" i="3" s="1"/>
  <c r="CI636" i="3" s="1"/>
  <c r="CI475" i="3"/>
  <c r="AY689" i="3"/>
  <c r="AG624" i="3"/>
  <c r="Y697" i="3"/>
  <c r="AG697" i="3" s="1"/>
  <c r="AA673" i="3"/>
  <c r="Y343" i="3"/>
  <c r="Y52" i="3"/>
  <c r="AG52" i="3" s="1"/>
  <c r="Y644" i="3" s="1"/>
  <c r="AG644" i="3" s="1"/>
  <c r="Y676" i="3"/>
  <c r="AG391" i="3"/>
  <c r="BH596" i="3"/>
  <c r="Y509" i="3"/>
  <c r="AG509" i="3" s="1"/>
  <c r="AC497" i="3"/>
  <c r="AG497" i="3" s="1"/>
  <c r="AA248" i="3"/>
  <c r="AG248" i="3" s="1"/>
  <c r="AA408" i="3"/>
  <c r="AG408" i="3" s="1"/>
  <c r="AA33" i="3"/>
  <c r="AG33" i="3" s="1"/>
  <c r="AB158" i="3"/>
  <c r="AG158" i="3" s="1"/>
  <c r="AG608" i="3"/>
  <c r="BH567" i="3"/>
  <c r="AP608" i="3"/>
  <c r="BH110" i="3"/>
  <c r="BH653" i="3"/>
  <c r="CC265" i="3"/>
  <c r="CI265" i="3" s="1"/>
  <c r="Y101" i="3"/>
  <c r="AG101" i="3" s="1"/>
  <c r="Z558" i="3"/>
  <c r="AG558" i="3" s="1"/>
  <c r="Y611" i="3"/>
  <c r="Y393" i="3"/>
  <c r="AG393" i="3" s="1"/>
  <c r="AC574" i="3"/>
  <c r="AG574" i="3" s="1"/>
  <c r="Z557" i="3"/>
  <c r="AG557" i="3" s="1"/>
  <c r="AG232" i="3"/>
  <c r="Y713" i="3" s="1"/>
  <c r="AG713" i="3" s="1"/>
  <c r="Z176" i="3"/>
  <c r="AG176" i="3" s="1"/>
  <c r="Y463" i="3"/>
  <c r="AG463" i="3" s="1"/>
  <c r="AG472" i="3"/>
  <c r="AA714" i="3" s="1"/>
  <c r="Y467" i="3"/>
  <c r="AG467" i="3" s="1"/>
  <c r="AG710" i="3"/>
  <c r="Y464" i="3"/>
  <c r="AG464" i="3" s="1"/>
  <c r="BZ608" i="3"/>
  <c r="CI567" i="3"/>
  <c r="CI110" i="3"/>
  <c r="AG702" i="3"/>
  <c r="Z5" i="3"/>
  <c r="AG5" i="3" s="1"/>
  <c r="AG490" i="3"/>
  <c r="AG222" i="3"/>
  <c r="AG705" i="3"/>
  <c r="Y221" i="3"/>
  <c r="AG221" i="3" s="1"/>
  <c r="Y220" i="3"/>
  <c r="AG220" i="3" s="1"/>
  <c r="Y237" i="3"/>
  <c r="AG237" i="3" s="1"/>
  <c r="AD703" i="3"/>
  <c r="AG703" i="3" s="1"/>
  <c r="Z249" i="3"/>
  <c r="AG249" i="3" s="1"/>
  <c r="AA488" i="3"/>
  <c r="AG488" i="3" s="1"/>
  <c r="AG336" i="3"/>
  <c r="AY645" i="3"/>
  <c r="CI595" i="3"/>
  <c r="BH624" i="3"/>
  <c r="BQ490" i="3"/>
  <c r="AP168" i="3"/>
  <c r="BH188" i="3"/>
  <c r="BZ624" i="3"/>
  <c r="BH705" i="3"/>
  <c r="AG110" i="3"/>
  <c r="AG659" i="3"/>
  <c r="BQ355" i="3"/>
  <c r="BA515" i="3"/>
  <c r="BH515" i="3" s="1"/>
  <c r="CI608" i="3"/>
  <c r="BQ269" i="3"/>
  <c r="BQ110" i="3"/>
  <c r="BQ267" i="3"/>
  <c r="BI636" i="3" s="1"/>
  <c r="BQ636" i="3" s="1"/>
  <c r="BQ411" i="3"/>
  <c r="CI260" i="3"/>
  <c r="CI597" i="3"/>
  <c r="AG511" i="3"/>
  <c r="AG449" i="3"/>
  <c r="AA712" i="3" s="1"/>
  <c r="AG712" i="3" s="1"/>
  <c r="AG170" i="3"/>
  <c r="CC493" i="3"/>
  <c r="CI493" i="3" s="1"/>
  <c r="CA494" i="3"/>
  <c r="CI494" i="3" s="1"/>
  <c r="BT493" i="3"/>
  <c r="BZ493" i="3" s="1"/>
  <c r="BR494" i="3"/>
  <c r="BZ494" i="3" s="1"/>
  <c r="BZ580" i="3"/>
  <c r="BI494" i="3"/>
  <c r="BQ494" i="3" s="1"/>
  <c r="BK493" i="3"/>
  <c r="BQ493" i="3" s="1"/>
  <c r="BB493" i="3"/>
  <c r="BH493" i="3" s="1"/>
  <c r="AZ494" i="3"/>
  <c r="BH494" i="3" s="1"/>
  <c r="BH408" i="3"/>
  <c r="AZ675" i="3" s="1"/>
  <c r="BH675" i="3" s="1"/>
  <c r="AS493" i="3"/>
  <c r="AY493" i="3" s="1"/>
  <c r="AQ494" i="3"/>
  <c r="C207" i="1"/>
  <c r="AA397" i="3" s="1"/>
  <c r="C209" i="1"/>
  <c r="AD699" i="3"/>
  <c r="AG699" i="3" s="1"/>
  <c r="AG335" i="3"/>
  <c r="AG239" i="3"/>
  <c r="Z343" i="3"/>
  <c r="Y76" i="3"/>
  <c r="AG76" i="3" s="1"/>
  <c r="AG267" i="3"/>
  <c r="Y636" i="3" s="1"/>
  <c r="AG636" i="3" s="1"/>
  <c r="AG656" i="3"/>
  <c r="AG168" i="3"/>
  <c r="AG685" i="3"/>
  <c r="AG411" i="3"/>
  <c r="Z515" i="3"/>
  <c r="AG515" i="3" s="1"/>
  <c r="CK515" i="3"/>
  <c r="CR515" i="3" s="1"/>
  <c r="CI717" i="3"/>
  <c r="Z595" i="3"/>
  <c r="AG595" i="3" s="1"/>
  <c r="AA599" i="3"/>
  <c r="AG599" i="3" s="1"/>
  <c r="AG694" i="3"/>
  <c r="AG596" i="3"/>
  <c r="AG330" i="3"/>
  <c r="BS515" i="3"/>
  <c r="BZ515" i="3" s="1"/>
  <c r="CI68" i="3"/>
  <c r="BQ336" i="3"/>
  <c r="AG260" i="3"/>
  <c r="AY46" i="3"/>
  <c r="AY239" i="3"/>
  <c r="AG480" i="3"/>
  <c r="AG355" i="3"/>
  <c r="AY336" i="3"/>
  <c r="BZ265" i="3"/>
  <c r="BZ416" i="3"/>
  <c r="BW417" i="3" s="1"/>
  <c r="BZ417" i="3" s="1"/>
  <c r="BZ60" i="3"/>
  <c r="AG265" i="3"/>
  <c r="CI516" i="3"/>
  <c r="CI269" i="3"/>
  <c r="BZ332" i="3"/>
  <c r="BZ408" i="3"/>
  <c r="BR675" i="3" s="1"/>
  <c r="BZ675" i="3" s="1"/>
  <c r="AH676" i="3"/>
  <c r="AJ673" i="3"/>
  <c r="AP673" i="3" s="1"/>
  <c r="AH483" i="3"/>
  <c r="AP483" i="3" s="1"/>
  <c r="BH416" i="3"/>
  <c r="BE417" i="3" s="1"/>
  <c r="BH417" i="3" s="1"/>
  <c r="BZ661" i="3"/>
  <c r="BZ695" i="3"/>
  <c r="BZ269" i="3"/>
  <c r="BH267" i="3"/>
  <c r="CI60" i="3"/>
  <c r="CI146" i="3"/>
  <c r="CI582" i="3"/>
  <c r="BH458" i="3"/>
  <c r="CI520" i="3"/>
  <c r="CI705" i="3"/>
  <c r="CI570" i="3"/>
  <c r="BH594" i="3"/>
  <c r="AP355" i="3"/>
  <c r="BH619" i="3"/>
  <c r="AY308" i="3"/>
  <c r="BH475" i="3"/>
  <c r="BH46" i="3"/>
  <c r="BQ383" i="3"/>
  <c r="BZ645" i="3"/>
  <c r="AP308" i="3"/>
  <c r="AG690" i="3"/>
  <c r="AY475" i="3"/>
  <c r="BH511" i="3"/>
  <c r="BH305" i="3"/>
  <c r="AY490" i="3"/>
  <c r="BQ332" i="3"/>
  <c r="CK249" i="3"/>
  <c r="CR249" i="3" s="1"/>
  <c r="BH355" i="3"/>
  <c r="AY520" i="3"/>
  <c r="BH669" i="3"/>
  <c r="CI652" i="3"/>
  <c r="BH490" i="3"/>
  <c r="BZ146" i="3"/>
  <c r="BH200" i="3"/>
  <c r="BZ669" i="3"/>
  <c r="CI170" i="3"/>
  <c r="AG649" i="3"/>
  <c r="AG268" i="3"/>
  <c r="Y508" i="3"/>
  <c r="AG508" i="3" s="1"/>
  <c r="AG483" i="3"/>
  <c r="BQ594" i="3"/>
  <c r="CI689" i="3"/>
  <c r="CR720" i="3"/>
  <c r="BZ594" i="3"/>
  <c r="BH265" i="3"/>
  <c r="BH12" i="3"/>
  <c r="CI694" i="3"/>
  <c r="AY232" i="3"/>
  <c r="BQ619" i="3"/>
  <c r="CI449" i="3"/>
  <c r="CI408" i="3"/>
  <c r="CA675" i="3" s="1"/>
  <c r="CI675" i="3" s="1"/>
  <c r="BH608" i="3"/>
  <c r="BH717" i="3"/>
  <c r="CI662" i="3"/>
  <c r="CR220" i="3"/>
  <c r="BQ653" i="3"/>
  <c r="BQ60" i="3"/>
  <c r="BQ232" i="3"/>
  <c r="AP188" i="3"/>
  <c r="BQ170" i="3"/>
  <c r="CR715" i="3"/>
  <c r="CI710" i="3"/>
  <c r="BZ619" i="3"/>
  <c r="BZ336" i="3"/>
  <c r="BZ168" i="3"/>
  <c r="BZ355" i="3"/>
  <c r="BQ669" i="3"/>
  <c r="BQ480" i="3"/>
  <c r="BQ567" i="3"/>
  <c r="BQ662" i="3"/>
  <c r="BQ597" i="3"/>
  <c r="BH60" i="3"/>
  <c r="BH68" i="3"/>
  <c r="BH127" i="3"/>
  <c r="BH473" i="3"/>
  <c r="AI716" i="3"/>
  <c r="BH239" i="3"/>
  <c r="CI480" i="3"/>
  <c r="AI693" i="3"/>
  <c r="BH336" i="3"/>
  <c r="BQ520" i="3"/>
  <c r="AL702" i="3"/>
  <c r="AP702" i="3" s="1"/>
  <c r="AH361" i="3"/>
  <c r="AH405" i="3"/>
  <c r="AJ720" i="3"/>
  <c r="AH84" i="3"/>
  <c r="AP84" i="3" s="1"/>
  <c r="AY449" i="3"/>
  <c r="AS712" i="3" s="1"/>
  <c r="BH597" i="3"/>
  <c r="BZ383" i="3"/>
  <c r="AH508" i="3"/>
  <c r="AP508" i="3" s="1"/>
  <c r="AH721" i="3"/>
  <c r="AP721" i="3" s="1"/>
  <c r="AH442" i="3"/>
  <c r="AP442" i="3" s="1"/>
  <c r="BJ11" i="3"/>
  <c r="BQ11" i="3" s="1"/>
  <c r="BZ188" i="3"/>
  <c r="CI416" i="3"/>
  <c r="AH684" i="3"/>
  <c r="AP684" i="3" s="1"/>
  <c r="AH85" i="3"/>
  <c r="AP85" i="3" s="1"/>
  <c r="BJ5" i="3"/>
  <c r="BQ5" i="3" s="1"/>
  <c r="AI649" i="3"/>
  <c r="AI708" i="3"/>
  <c r="AP708" i="3" s="1"/>
  <c r="AH76" i="3"/>
  <c r="AP76" i="3" s="1"/>
  <c r="CI336" i="3"/>
  <c r="AH724" i="3"/>
  <c r="AP724" i="3" s="1"/>
  <c r="AJ715" i="3"/>
  <c r="AH715" i="3"/>
  <c r="BH514" i="3"/>
  <c r="AH56" i="3"/>
  <c r="AP56" i="3" s="1"/>
  <c r="BZ127" i="3"/>
  <c r="CI511" i="3"/>
  <c r="AG478" i="3"/>
  <c r="AG721" i="3"/>
  <c r="AG600" i="3"/>
  <c r="AG514" i="3"/>
  <c r="AG541" i="3"/>
  <c r="AY580" i="3"/>
  <c r="AY690" i="3"/>
  <c r="AY511" i="3"/>
  <c r="AY383" i="3"/>
  <c r="V580" i="3"/>
  <c r="X580" i="3" s="1"/>
  <c r="AY251" i="3"/>
  <c r="BB361" i="3"/>
  <c r="AQ76" i="3"/>
  <c r="AQ684" i="3"/>
  <c r="AY684" i="3" s="1"/>
  <c r="AY394" i="3"/>
  <c r="BA716" i="3"/>
  <c r="BA708" i="3"/>
  <c r="BH708" i="3" s="1"/>
  <c r="BS716" i="3"/>
  <c r="AZ76" i="3"/>
  <c r="BH76" i="3" s="1"/>
  <c r="AG719" i="3"/>
  <c r="AP593" i="3"/>
  <c r="AP135" i="3"/>
  <c r="AP291" i="3"/>
  <c r="AP466" i="3"/>
  <c r="AH704" i="3" s="1"/>
  <c r="AP402" i="3"/>
  <c r="AP145" i="3"/>
  <c r="AP272" i="3"/>
  <c r="AP39" i="3"/>
  <c r="AI455" i="3" s="1"/>
  <c r="AP455" i="3" s="1"/>
  <c r="AZ85" i="3"/>
  <c r="AR649" i="3"/>
  <c r="BB715" i="3"/>
  <c r="BH421" i="3"/>
  <c r="BQ421" i="3"/>
  <c r="BT715" i="3"/>
  <c r="BS649" i="3"/>
  <c r="BZ705" i="3"/>
  <c r="CL488" i="3"/>
  <c r="CR488" i="3" s="1"/>
  <c r="CA405" i="3"/>
  <c r="CI405" i="3" s="1"/>
  <c r="AP571" i="3"/>
  <c r="BH394" i="3"/>
  <c r="BI724" i="3"/>
  <c r="BQ724" i="3" s="1"/>
  <c r="CI291" i="3"/>
  <c r="CJ675" i="3"/>
  <c r="CR675" i="3" s="1"/>
  <c r="AP546" i="3"/>
  <c r="AP408" i="3"/>
  <c r="AP260" i="3"/>
  <c r="AP395" i="3"/>
  <c r="AP671" i="3"/>
  <c r="AP663" i="3"/>
  <c r="AP446" i="3"/>
  <c r="BI56" i="3"/>
  <c r="BQ56" i="3" s="1"/>
  <c r="BH97" i="3"/>
  <c r="BR76" i="3"/>
  <c r="BZ76" i="3" s="1"/>
  <c r="AQ85" i="3"/>
  <c r="BQ694" i="3"/>
  <c r="BJ361" i="3"/>
  <c r="BQ68" i="3"/>
  <c r="BI721" i="3"/>
  <c r="BQ721" i="3" s="1"/>
  <c r="BZ421" i="3"/>
  <c r="BR684" i="3"/>
  <c r="BZ684" i="3" s="1"/>
  <c r="BR84" i="3"/>
  <c r="BZ84" i="3" s="1"/>
  <c r="BQ97" i="3"/>
  <c r="AP647" i="3"/>
  <c r="AP385" i="3"/>
  <c r="AP579" i="3"/>
  <c r="AP640" i="3"/>
  <c r="AP424" i="3"/>
  <c r="AP256" i="3"/>
  <c r="AP6" i="3"/>
  <c r="AQ405" i="3"/>
  <c r="AG660" i="3"/>
  <c r="BB720" i="3"/>
  <c r="AR716" i="3"/>
  <c r="BA361" i="3"/>
  <c r="BH466" i="3"/>
  <c r="AZ704" i="3" s="1"/>
  <c r="BH704" i="3" s="1"/>
  <c r="BJ708" i="3"/>
  <c r="BQ708" i="3" s="1"/>
  <c r="BJ649" i="3"/>
  <c r="BQ394" i="3"/>
  <c r="BI508" i="3"/>
  <c r="BQ508" i="3" s="1"/>
  <c r="BR56" i="3"/>
  <c r="BZ56" i="3" s="1"/>
  <c r="CA684" i="3"/>
  <c r="CI684" i="3" s="1"/>
  <c r="CA85" i="3"/>
  <c r="CB361" i="3"/>
  <c r="CI251" i="3"/>
  <c r="CA715" i="3"/>
  <c r="CL712" i="3"/>
  <c r="CR712" i="3" s="1"/>
  <c r="AP545" i="3"/>
  <c r="AP307" i="3"/>
  <c r="AP578" i="3"/>
  <c r="AP4" i="3"/>
  <c r="AP360" i="3"/>
  <c r="AP66" i="3"/>
  <c r="AH397" i="3" s="1"/>
  <c r="Y361" i="3"/>
  <c r="AG361" i="3" s="1"/>
  <c r="BH67" i="3"/>
  <c r="BH268" i="3"/>
  <c r="BA693" i="3"/>
  <c r="BZ570" i="3"/>
  <c r="BR85" i="3"/>
  <c r="CI473" i="3"/>
  <c r="CC715" i="3"/>
  <c r="CI188" i="3"/>
  <c r="AG708" i="3"/>
  <c r="CR30" i="3"/>
  <c r="BI715" i="3"/>
  <c r="AP575" i="3"/>
  <c r="AP262" i="3"/>
  <c r="AP548" i="3"/>
  <c r="AP440" i="3"/>
  <c r="AQ721" i="3"/>
  <c r="AY721" i="3" s="1"/>
  <c r="BH606" i="3"/>
  <c r="BI84" i="3"/>
  <c r="BQ84" i="3" s="1"/>
  <c r="BQ264" i="3"/>
  <c r="BZ668" i="3"/>
  <c r="BS693" i="3"/>
  <c r="BZ520" i="3"/>
  <c r="BZ490" i="3"/>
  <c r="CI690" i="3"/>
  <c r="CI421" i="3"/>
  <c r="CR320" i="3"/>
  <c r="CR256" i="3"/>
  <c r="Y405" i="3"/>
  <c r="AG405" i="3" s="1"/>
  <c r="AP456" i="3"/>
  <c r="AP67" i="3"/>
  <c r="CA721" i="3"/>
  <c r="CI721" i="3" s="1"/>
  <c r="AP594" i="3"/>
  <c r="AP573" i="3"/>
  <c r="AP572" i="3"/>
  <c r="AP123" i="3"/>
  <c r="AP645" i="3"/>
  <c r="AP543" i="3"/>
  <c r="AG598" i="3"/>
  <c r="AR693" i="3"/>
  <c r="AZ508" i="3"/>
  <c r="BH508" i="3" s="1"/>
  <c r="BK720" i="3"/>
  <c r="BQ705" i="3"/>
  <c r="BZ511" i="3"/>
  <c r="BR508" i="3"/>
  <c r="BZ508" i="3" s="1"/>
  <c r="CC720" i="3"/>
  <c r="CC361" i="3"/>
  <c r="BR405" i="3"/>
  <c r="BZ405" i="3" s="1"/>
  <c r="AP569" i="3"/>
  <c r="AP556" i="3"/>
  <c r="AP439" i="3"/>
  <c r="AP706" i="3"/>
  <c r="AP317" i="3"/>
  <c r="AP51" i="3"/>
  <c r="AH697" i="3" s="1"/>
  <c r="AQ508" i="3"/>
  <c r="BH360" i="3"/>
  <c r="BH170" i="3"/>
  <c r="AZ84" i="3"/>
  <c r="BH84" i="3" s="1"/>
  <c r="BI85" i="3"/>
  <c r="BR724" i="3"/>
  <c r="BZ724" i="3" s="1"/>
  <c r="CB716" i="3"/>
  <c r="CI67" i="3"/>
  <c r="CI12" i="3"/>
  <c r="CB708" i="3"/>
  <c r="CI708" i="3" s="1"/>
  <c r="CA76" i="3"/>
  <c r="CI76" i="3" s="1"/>
  <c r="CK709" i="3"/>
  <c r="CR709" i="3" s="1"/>
  <c r="BQ608" i="3"/>
  <c r="BI405" i="3"/>
  <c r="BQ405" i="3" s="1"/>
  <c r="AQ84" i="3"/>
  <c r="AY84" i="3" s="1"/>
  <c r="BQ307" i="3"/>
  <c r="AP595" i="3"/>
  <c r="AP340" i="3"/>
  <c r="AP394" i="3"/>
  <c r="AP274" i="3"/>
  <c r="AP271" i="3"/>
  <c r="BQ200" i="3"/>
  <c r="AQ56" i="3"/>
  <c r="AS715" i="3"/>
  <c r="AQ724" i="3"/>
  <c r="AZ684" i="3"/>
  <c r="BH684" i="3" s="1"/>
  <c r="AZ721" i="3"/>
  <c r="BH721" i="3" s="1"/>
  <c r="BQ291" i="3"/>
  <c r="BT361" i="3"/>
  <c r="CI466" i="3"/>
  <c r="CB693" i="3"/>
  <c r="CI264" i="3"/>
  <c r="CI268" i="3"/>
  <c r="CA724" i="3"/>
  <c r="CI724" i="3" s="1"/>
  <c r="CJ693" i="3"/>
  <c r="CR693" i="3" s="1"/>
  <c r="CR340" i="3"/>
  <c r="CA84" i="3"/>
  <c r="CI84" i="3" s="1"/>
  <c r="AP251" i="3"/>
  <c r="AP592" i="3"/>
  <c r="AP422" i="3"/>
  <c r="AP261" i="3"/>
  <c r="AP495" i="3"/>
  <c r="AP501" i="3"/>
  <c r="BI76" i="3"/>
  <c r="BQ76" i="3" s="1"/>
  <c r="BK361" i="3"/>
  <c r="BQ141" i="3"/>
  <c r="BH269" i="3"/>
  <c r="BH332" i="3"/>
  <c r="BQ541" i="3"/>
  <c r="BJ716" i="3"/>
  <c r="BJ693" i="3"/>
  <c r="BK715" i="3"/>
  <c r="BR715" i="3"/>
  <c r="BS361" i="3"/>
  <c r="BS708" i="3"/>
  <c r="BZ708" i="3" s="1"/>
  <c r="BR721" i="3"/>
  <c r="BZ721" i="3" s="1"/>
  <c r="CR676" i="3"/>
  <c r="CK714" i="3"/>
  <c r="AP263" i="3"/>
  <c r="AP169" i="3"/>
  <c r="AP599" i="3"/>
  <c r="AP264" i="3"/>
  <c r="AP121" i="3"/>
  <c r="AP655" i="3"/>
  <c r="AP606" i="3"/>
  <c r="AP359" i="3"/>
  <c r="AZ56" i="3"/>
  <c r="BH56" i="3" s="1"/>
  <c r="BH264" i="3"/>
  <c r="BZ200" i="3"/>
  <c r="AQ715" i="3"/>
  <c r="BH694" i="3"/>
  <c r="BA649" i="3"/>
  <c r="BI684" i="3"/>
  <c r="BQ684" i="3" s="1"/>
  <c r="BT720" i="3"/>
  <c r="BZ439" i="3"/>
  <c r="CA508" i="3"/>
  <c r="CI508" i="3" s="1"/>
  <c r="CA56" i="3"/>
  <c r="CI56" i="3" s="1"/>
  <c r="Y724" i="3"/>
  <c r="AG724" i="3" s="1"/>
  <c r="AP576" i="3"/>
  <c r="AZ724" i="3"/>
  <c r="BH724" i="3" s="1"/>
  <c r="AZ715" i="3"/>
  <c r="AP577" i="3"/>
  <c r="AP225" i="3"/>
  <c r="AP267" i="3"/>
  <c r="AP277" i="3"/>
  <c r="AY141" i="3"/>
  <c r="AZ405" i="3"/>
  <c r="BH405" i="3" s="1"/>
  <c r="AY501" i="3"/>
  <c r="BQ707" i="3"/>
  <c r="BZ475" i="3"/>
  <c r="BZ307" i="3"/>
  <c r="BZ291" i="3"/>
  <c r="CI606" i="3"/>
  <c r="CB649" i="3"/>
  <c r="CI594" i="3"/>
  <c r="CI355" i="3"/>
  <c r="CO703" i="3"/>
  <c r="CR703" i="3" s="1"/>
  <c r="CR85" i="3"/>
  <c r="CR558" i="3"/>
  <c r="CI305" i="3"/>
  <c r="BZ717" i="3"/>
  <c r="BZ68" i="3"/>
  <c r="BZ543" i="3"/>
  <c r="BZ662" i="3"/>
  <c r="BZ449" i="3"/>
  <c r="BZ360" i="3"/>
  <c r="BZ509" i="3"/>
  <c r="BZ232" i="3"/>
  <c r="BQ408" i="3"/>
  <c r="BQ466" i="3"/>
  <c r="BQ67" i="3"/>
  <c r="BQ717" i="3"/>
  <c r="BQ46" i="3"/>
  <c r="BQ511" i="3"/>
  <c r="BQ660" i="3"/>
  <c r="BQ239" i="3"/>
  <c r="BQ251" i="3"/>
  <c r="BQ146" i="3"/>
  <c r="BQ416" i="3"/>
  <c r="BQ458" i="3"/>
  <c r="BQ449" i="3"/>
  <c r="BQ580" i="3"/>
  <c r="BQ596" i="3"/>
  <c r="BH424" i="3"/>
  <c r="BH291" i="3"/>
  <c r="BH146" i="3"/>
  <c r="BH415" i="3"/>
  <c r="BH668" i="3"/>
  <c r="BH383" i="3"/>
  <c r="BH141" i="3"/>
  <c r="BH472" i="3"/>
  <c r="BH382" i="3"/>
  <c r="BH307" i="3"/>
  <c r="CR649" i="3"/>
  <c r="CR343" i="3"/>
  <c r="CK419" i="3"/>
  <c r="CR419" i="3" s="1"/>
  <c r="CL443" i="3"/>
  <c r="CR443" i="3" s="1"/>
  <c r="CJ670" i="3"/>
  <c r="CR670" i="3" s="1"/>
  <c r="CJ688" i="3"/>
  <c r="CR688" i="3" s="1"/>
  <c r="CJ698" i="3"/>
  <c r="CR698" i="3" s="1"/>
  <c r="CJ716" i="3"/>
  <c r="CR716" i="3" s="1"/>
  <c r="CJ713" i="3"/>
  <c r="CR713" i="3" s="1"/>
  <c r="CR52" i="3"/>
  <c r="CI411" i="3"/>
  <c r="CI669" i="3"/>
  <c r="CI596" i="3"/>
  <c r="CI332" i="3"/>
  <c r="CI232" i="3"/>
  <c r="CA676" i="3"/>
  <c r="CC673" i="3"/>
  <c r="CI673" i="3" s="1"/>
  <c r="CA483" i="3"/>
  <c r="CI483" i="3" s="1"/>
  <c r="CI6" i="3"/>
  <c r="AY175" i="3"/>
  <c r="CB343" i="3"/>
  <c r="CF699" i="3"/>
  <c r="CI699" i="3" s="1"/>
  <c r="CI653" i="3"/>
  <c r="CI415" i="3"/>
  <c r="CI667" i="3"/>
  <c r="CA52" i="3"/>
  <c r="CA343" i="3"/>
  <c r="CA649" i="3"/>
  <c r="CA697" i="3"/>
  <c r="CI697" i="3" s="1"/>
  <c r="CI514" i="3"/>
  <c r="CI168" i="3"/>
  <c r="CI458" i="3"/>
  <c r="CI200" i="3"/>
  <c r="CI123" i="3"/>
  <c r="CE702" i="3"/>
  <c r="CI702" i="3" s="1"/>
  <c r="CI46" i="3"/>
  <c r="CB5" i="3"/>
  <c r="CI5" i="3" s="1"/>
  <c r="CB11" i="3"/>
  <c r="CI11" i="3" s="1"/>
  <c r="CD715" i="3"/>
  <c r="CD722" i="3"/>
  <c r="CI722" i="3" s="1"/>
  <c r="CI509" i="3"/>
  <c r="CA124" i="3"/>
  <c r="CI124" i="3" s="1"/>
  <c r="CA319" i="3"/>
  <c r="CA397" i="3"/>
  <c r="CI397" i="3" s="1"/>
  <c r="CA613" i="3"/>
  <c r="CI613" i="3" s="1"/>
  <c r="CB220" i="3"/>
  <c r="CB478" i="3"/>
  <c r="CI478" i="3" s="1"/>
  <c r="CC100" i="3"/>
  <c r="CI100" i="3" s="1"/>
  <c r="CD322" i="3"/>
  <c r="CI322" i="3" s="1"/>
  <c r="CD598" i="3"/>
  <c r="CI598" i="3" s="1"/>
  <c r="CA309" i="3"/>
  <c r="CI309" i="3" s="1"/>
  <c r="CA330" i="3"/>
  <c r="CA396" i="3"/>
  <c r="CI396" i="3" s="1"/>
  <c r="CA558" i="3"/>
  <c r="CB138" i="3"/>
  <c r="CI138" i="3" s="1"/>
  <c r="CB327" i="3"/>
  <c r="CI327" i="3" s="1"/>
  <c r="CC270" i="3"/>
  <c r="CI270" i="3" s="1"/>
  <c r="CC600" i="3"/>
  <c r="CI600" i="3" s="1"/>
  <c r="CD231" i="3"/>
  <c r="CI231" i="3" s="1"/>
  <c r="CA320" i="3"/>
  <c r="CI320" i="3" s="1"/>
  <c r="CA329" i="3"/>
  <c r="CI329" i="3" s="1"/>
  <c r="CA506" i="3"/>
  <c r="CI506" i="3" s="1"/>
  <c r="CB8" i="3"/>
  <c r="CI8" i="3" s="1"/>
  <c r="CB98" i="3"/>
  <c r="CI98" i="3" s="1"/>
  <c r="CB326" i="3"/>
  <c r="CI326" i="3" s="1"/>
  <c r="CC452" i="3"/>
  <c r="CI452" i="3" s="1"/>
  <c r="CA442" i="3"/>
  <c r="CI442" i="3" s="1"/>
  <c r="CB676" i="3"/>
  <c r="CI382" i="3"/>
  <c r="CI659" i="3"/>
  <c r="CI383" i="3"/>
  <c r="CI680" i="3"/>
  <c r="CI360" i="3"/>
  <c r="CI127" i="3"/>
  <c r="CI695" i="3"/>
  <c r="CI668" i="3"/>
  <c r="CI661" i="3"/>
  <c r="CI307" i="3"/>
  <c r="CI580" i="3"/>
  <c r="CI394" i="3"/>
  <c r="CA172" i="3"/>
  <c r="CI172" i="3" s="1"/>
  <c r="CC685" i="3"/>
  <c r="CI685" i="3" s="1"/>
  <c r="CB720" i="3"/>
  <c r="CB335" i="3"/>
  <c r="CI335" i="3" s="1"/>
  <c r="CB455" i="3"/>
  <c r="CI455" i="3" s="1"/>
  <c r="CC713" i="3"/>
  <c r="CI624" i="3"/>
  <c r="CA299" i="3"/>
  <c r="CI299" i="3" s="1"/>
  <c r="CB698" i="3"/>
  <c r="CI472" i="3"/>
  <c r="CA463" i="3"/>
  <c r="CI463" i="3" s="1"/>
  <c r="CA465" i="3"/>
  <c r="CI465" i="3" s="1"/>
  <c r="CA464" i="3"/>
  <c r="CI464" i="3" s="1"/>
  <c r="CA467" i="3"/>
  <c r="CI467" i="3" s="1"/>
  <c r="CC716" i="3"/>
  <c r="CA220" i="3"/>
  <c r="CA223" i="3"/>
  <c r="CA222" i="3"/>
  <c r="CI222" i="3" s="1"/>
  <c r="CA237" i="3"/>
  <c r="CI237" i="3" s="1"/>
  <c r="CA221" i="3"/>
  <c r="CI221" i="3" s="1"/>
  <c r="CA696" i="3"/>
  <c r="CI696" i="3" s="1"/>
  <c r="CA641" i="3"/>
  <c r="CI641" i="3" s="1"/>
  <c r="CA719" i="3"/>
  <c r="CI719" i="3" s="1"/>
  <c r="CI541" i="3"/>
  <c r="CA258" i="3"/>
  <c r="CI258" i="3" s="1"/>
  <c r="CA393" i="3"/>
  <c r="CI393" i="3" s="1"/>
  <c r="CE574" i="3"/>
  <c r="CI574" i="3" s="1"/>
  <c r="CB558" i="3"/>
  <c r="CA101" i="3"/>
  <c r="CI101" i="3" s="1"/>
  <c r="CA611" i="3"/>
  <c r="CI611" i="3" s="1"/>
  <c r="CB176" i="3"/>
  <c r="CI176" i="3" s="1"/>
  <c r="CB557" i="3"/>
  <c r="CI557" i="3" s="1"/>
  <c r="CI660" i="3"/>
  <c r="CI239" i="3"/>
  <c r="CA298" i="3"/>
  <c r="CI298" i="3" s="1"/>
  <c r="CB136" i="3"/>
  <c r="CI136" i="3" s="1"/>
  <c r="CI619" i="3"/>
  <c r="CI707" i="3"/>
  <c r="BZ6" i="3"/>
  <c r="BR299" i="3"/>
  <c r="BZ299" i="3" s="1"/>
  <c r="BS698" i="3"/>
  <c r="BR298" i="3"/>
  <c r="BZ298" i="3" s="1"/>
  <c r="BS136" i="3"/>
  <c r="BZ136" i="3" s="1"/>
  <c r="BS5" i="3"/>
  <c r="BZ5" i="3" s="1"/>
  <c r="BS11" i="3"/>
  <c r="BZ11" i="3" s="1"/>
  <c r="BR52" i="3"/>
  <c r="BR343" i="3"/>
  <c r="BR649" i="3"/>
  <c r="BR697" i="3"/>
  <c r="BZ697" i="3" s="1"/>
  <c r="BR676" i="3"/>
  <c r="BT673" i="3"/>
  <c r="BZ673" i="3" s="1"/>
  <c r="BR483" i="3"/>
  <c r="BZ483" i="3" s="1"/>
  <c r="BZ12" i="3"/>
  <c r="BZ596" i="3"/>
  <c r="BZ394" i="3"/>
  <c r="BR172" i="3"/>
  <c r="BZ172" i="3" s="1"/>
  <c r="BT685" i="3"/>
  <c r="BZ685" i="3" s="1"/>
  <c r="BS720" i="3"/>
  <c r="BS335" i="3"/>
  <c r="BZ335" i="3" s="1"/>
  <c r="BS455" i="3"/>
  <c r="BZ455" i="3" s="1"/>
  <c r="BT713" i="3"/>
  <c r="BZ516" i="3"/>
  <c r="BZ411" i="3"/>
  <c r="BZ458" i="3"/>
  <c r="BZ382" i="3"/>
  <c r="BU715" i="3"/>
  <c r="BU722" i="3"/>
  <c r="BZ722" i="3" s="1"/>
  <c r="BZ480" i="3"/>
  <c r="BZ110" i="3"/>
  <c r="BZ67" i="3"/>
  <c r="BZ495" i="3"/>
  <c r="BZ694" i="3"/>
  <c r="BZ123" i="3"/>
  <c r="BV702" i="3"/>
  <c r="BZ702" i="3" s="1"/>
  <c r="BR656" i="3"/>
  <c r="BZ656" i="3" s="1"/>
  <c r="BR704" i="3"/>
  <c r="BZ704" i="3" s="1"/>
  <c r="BR696" i="3"/>
  <c r="BZ696" i="3" s="1"/>
  <c r="BR641" i="3"/>
  <c r="BZ641" i="3" s="1"/>
  <c r="BR719" i="3"/>
  <c r="BZ719" i="3" s="1"/>
  <c r="BZ541" i="3"/>
  <c r="BZ597" i="3"/>
  <c r="BZ710" i="3"/>
  <c r="BZ251" i="3"/>
  <c r="BR463" i="3"/>
  <c r="BZ463" i="3" s="1"/>
  <c r="BR465" i="3"/>
  <c r="BZ465" i="3" s="1"/>
  <c r="BR464" i="3"/>
  <c r="BZ464" i="3" s="1"/>
  <c r="BR467" i="3"/>
  <c r="BZ467" i="3" s="1"/>
  <c r="BT716" i="3"/>
  <c r="BZ472" i="3"/>
  <c r="BZ680" i="3"/>
  <c r="BZ473" i="3"/>
  <c r="BR258" i="3"/>
  <c r="BZ258" i="3" s="1"/>
  <c r="BR393" i="3"/>
  <c r="BZ393" i="3" s="1"/>
  <c r="BV574" i="3"/>
  <c r="BZ574" i="3" s="1"/>
  <c r="BS558" i="3"/>
  <c r="BR101" i="3"/>
  <c r="BZ101" i="3" s="1"/>
  <c r="BR611" i="3"/>
  <c r="BZ611" i="3" s="1"/>
  <c r="BS176" i="3"/>
  <c r="BZ176" i="3" s="1"/>
  <c r="BS557" i="3"/>
  <c r="BZ557" i="3" s="1"/>
  <c r="BZ239" i="3"/>
  <c r="BR442" i="3"/>
  <c r="BZ442" i="3" s="1"/>
  <c r="BS676" i="3"/>
  <c r="BZ415" i="3"/>
  <c r="BZ660" i="3"/>
  <c r="BZ690" i="3"/>
  <c r="BZ707" i="3"/>
  <c r="BR124" i="3"/>
  <c r="BZ124" i="3" s="1"/>
  <c r="BR319" i="3"/>
  <c r="BR397" i="3"/>
  <c r="BZ397" i="3" s="1"/>
  <c r="BR613" i="3"/>
  <c r="BZ613" i="3" s="1"/>
  <c r="BS220" i="3"/>
  <c r="BS478" i="3"/>
  <c r="BZ478" i="3" s="1"/>
  <c r="BT100" i="3"/>
  <c r="BZ100" i="3" s="1"/>
  <c r="BU322" i="3"/>
  <c r="BZ322" i="3" s="1"/>
  <c r="BU598" i="3"/>
  <c r="BZ598" i="3" s="1"/>
  <c r="BR309" i="3"/>
  <c r="BZ309" i="3" s="1"/>
  <c r="BR330" i="3"/>
  <c r="BZ330" i="3" s="1"/>
  <c r="BR396" i="3"/>
  <c r="BZ396" i="3" s="1"/>
  <c r="BR558" i="3"/>
  <c r="BS138" i="3"/>
  <c r="BZ138" i="3" s="1"/>
  <c r="BS327" i="3"/>
  <c r="BZ327" i="3" s="1"/>
  <c r="BT270" i="3"/>
  <c r="BZ270" i="3" s="1"/>
  <c r="BT600" i="3"/>
  <c r="BZ600" i="3" s="1"/>
  <c r="BU231" i="3"/>
  <c r="BZ231" i="3" s="1"/>
  <c r="BR320" i="3"/>
  <c r="BZ320" i="3" s="1"/>
  <c r="BR329" i="3"/>
  <c r="BZ329" i="3" s="1"/>
  <c r="BR506" i="3"/>
  <c r="BZ506" i="3" s="1"/>
  <c r="BS8" i="3"/>
  <c r="BZ8" i="3" s="1"/>
  <c r="BS98" i="3"/>
  <c r="BZ98" i="3" s="1"/>
  <c r="BS326" i="3"/>
  <c r="BZ326" i="3" s="1"/>
  <c r="BT452" i="3"/>
  <c r="BZ452" i="3" s="1"/>
  <c r="BS343" i="3"/>
  <c r="BW699" i="3"/>
  <c r="BZ699" i="3" s="1"/>
  <c r="BZ582" i="3"/>
  <c r="BZ653" i="3"/>
  <c r="BR220" i="3"/>
  <c r="BR223" i="3"/>
  <c r="BZ223" i="3" s="1"/>
  <c r="BR222" i="3"/>
  <c r="BZ222" i="3" s="1"/>
  <c r="BR237" i="3"/>
  <c r="BZ237" i="3" s="1"/>
  <c r="BR221" i="3"/>
  <c r="BZ221" i="3" s="1"/>
  <c r="BZ268" i="3"/>
  <c r="BZ567" i="3"/>
  <c r="BZ514" i="3"/>
  <c r="BZ659" i="3"/>
  <c r="BZ46" i="3"/>
  <c r="BI52" i="3"/>
  <c r="BI343" i="3"/>
  <c r="BI649" i="3"/>
  <c r="BI697" i="3"/>
  <c r="BQ697" i="3" s="1"/>
  <c r="BJ720" i="3"/>
  <c r="BJ335" i="3"/>
  <c r="BQ335" i="3" s="1"/>
  <c r="BJ455" i="3"/>
  <c r="BQ455" i="3" s="1"/>
  <c r="BK713" i="3"/>
  <c r="BI172" i="3"/>
  <c r="BQ172" i="3" s="1"/>
  <c r="BK685" i="3"/>
  <c r="BQ685" i="3" s="1"/>
  <c r="BQ123" i="3"/>
  <c r="BM702" i="3"/>
  <c r="BQ702" i="3" s="1"/>
  <c r="BQ402" i="3"/>
  <c r="BI299" i="3"/>
  <c r="BQ299" i="3" s="1"/>
  <c r="BJ698" i="3"/>
  <c r="BQ475" i="3"/>
  <c r="BQ360" i="3"/>
  <c r="BI483" i="3"/>
  <c r="BQ483" i="3" s="1"/>
  <c r="BI676" i="3"/>
  <c r="BK673" i="3"/>
  <c r="BQ673" i="3" s="1"/>
  <c r="BQ624" i="3"/>
  <c r="BQ570" i="3"/>
  <c r="BQ710" i="3"/>
  <c r="BQ12" i="3"/>
  <c r="BQ680" i="3"/>
  <c r="BQ6" i="3"/>
  <c r="BQ668" i="3"/>
  <c r="BQ514" i="3"/>
  <c r="BQ516" i="3"/>
  <c r="BQ690" i="3"/>
  <c r="BI465" i="3"/>
  <c r="BQ465" i="3" s="1"/>
  <c r="BI464" i="3"/>
  <c r="BQ464" i="3" s="1"/>
  <c r="BI467" i="3"/>
  <c r="BQ467" i="3" s="1"/>
  <c r="BK716" i="3"/>
  <c r="BI463" i="3"/>
  <c r="BQ463" i="3" s="1"/>
  <c r="BI222" i="3"/>
  <c r="BQ222" i="3" s="1"/>
  <c r="BI237" i="3"/>
  <c r="BQ237" i="3" s="1"/>
  <c r="BI221" i="3"/>
  <c r="BQ221" i="3" s="1"/>
  <c r="BI220" i="3"/>
  <c r="BI223" i="3"/>
  <c r="BL722" i="3"/>
  <c r="BQ722" i="3" s="1"/>
  <c r="BL715" i="3"/>
  <c r="BQ473" i="3"/>
  <c r="BI298" i="3"/>
  <c r="BQ298" i="3" s="1"/>
  <c r="BJ136" i="3"/>
  <c r="BQ136" i="3" s="1"/>
  <c r="BQ188" i="3"/>
  <c r="BQ127" i="3"/>
  <c r="BI258" i="3"/>
  <c r="BQ258" i="3" s="1"/>
  <c r="BI393" i="3"/>
  <c r="BQ393" i="3" s="1"/>
  <c r="BM574" i="3"/>
  <c r="BQ574" i="3" s="1"/>
  <c r="BJ558" i="3"/>
  <c r="BI101" i="3"/>
  <c r="BQ101" i="3" s="1"/>
  <c r="BI611" i="3"/>
  <c r="BQ611" i="3" s="1"/>
  <c r="BJ176" i="3"/>
  <c r="BQ176" i="3" s="1"/>
  <c r="BJ557" i="3"/>
  <c r="BQ557" i="3" s="1"/>
  <c r="BQ582" i="3"/>
  <c r="BQ415" i="3"/>
  <c r="BQ659" i="3"/>
  <c r="BI309" i="3"/>
  <c r="BQ309" i="3" s="1"/>
  <c r="BI330" i="3"/>
  <c r="BQ330" i="3" s="1"/>
  <c r="BI396" i="3"/>
  <c r="BQ396" i="3" s="1"/>
  <c r="BI558" i="3"/>
  <c r="BJ8" i="3"/>
  <c r="BQ8" i="3" s="1"/>
  <c r="BJ138" i="3"/>
  <c r="BQ138" i="3" s="1"/>
  <c r="BJ327" i="3"/>
  <c r="BQ327" i="3" s="1"/>
  <c r="BK270" i="3"/>
  <c r="BQ270" i="3" s="1"/>
  <c r="BK600" i="3"/>
  <c r="BQ600" i="3" s="1"/>
  <c r="BL231" i="3"/>
  <c r="BQ231" i="3" s="1"/>
  <c r="BI320" i="3"/>
  <c r="BQ320" i="3" s="1"/>
  <c r="BI329" i="3"/>
  <c r="BQ329" i="3" s="1"/>
  <c r="BI506" i="3"/>
  <c r="BQ506" i="3" s="1"/>
  <c r="BJ98" i="3"/>
  <c r="BQ98" i="3" s="1"/>
  <c r="BJ326" i="3"/>
  <c r="BQ326" i="3" s="1"/>
  <c r="BK452" i="3"/>
  <c r="BQ452" i="3" s="1"/>
  <c r="BI124" i="3"/>
  <c r="BQ124" i="3" s="1"/>
  <c r="BI319" i="3"/>
  <c r="BI397" i="3"/>
  <c r="BQ397" i="3" s="1"/>
  <c r="BI613" i="3"/>
  <c r="BJ220" i="3"/>
  <c r="BJ478" i="3"/>
  <c r="BQ478" i="3" s="1"/>
  <c r="BK100" i="3"/>
  <c r="BQ100" i="3" s="1"/>
  <c r="BL322" i="3"/>
  <c r="BQ322" i="3" s="1"/>
  <c r="BL598" i="3"/>
  <c r="BQ598" i="3" s="1"/>
  <c r="BI442" i="3"/>
  <c r="BQ442" i="3" s="1"/>
  <c r="BJ676" i="3"/>
  <c r="BQ661" i="3"/>
  <c r="BN699" i="3"/>
  <c r="BQ699" i="3" s="1"/>
  <c r="BJ343" i="3"/>
  <c r="BQ268" i="3"/>
  <c r="BI696" i="3"/>
  <c r="BQ696" i="3" s="1"/>
  <c r="BI641" i="3"/>
  <c r="BQ641" i="3" s="1"/>
  <c r="BI719" i="3"/>
  <c r="BQ719" i="3" s="1"/>
  <c r="BQ382" i="3"/>
  <c r="BQ695" i="3"/>
  <c r="BQ509" i="3"/>
  <c r="AZ713" i="3"/>
  <c r="AZ124" i="3"/>
  <c r="BH124" i="3" s="1"/>
  <c r="AZ319" i="3"/>
  <c r="BH319" i="3" s="1"/>
  <c r="AZ397" i="3"/>
  <c r="BH397" i="3" s="1"/>
  <c r="AZ613" i="3"/>
  <c r="BA220" i="3"/>
  <c r="BA478" i="3"/>
  <c r="BH478" i="3" s="1"/>
  <c r="BB100" i="3"/>
  <c r="BH100" i="3" s="1"/>
  <c r="BC322" i="3"/>
  <c r="BH322" i="3" s="1"/>
  <c r="BC598" i="3"/>
  <c r="BH598" i="3" s="1"/>
  <c r="AZ309" i="3"/>
  <c r="BH309" i="3" s="1"/>
  <c r="AZ330" i="3"/>
  <c r="BH330" i="3" s="1"/>
  <c r="AZ396" i="3"/>
  <c r="BH396" i="3" s="1"/>
  <c r="AZ558" i="3"/>
  <c r="BA138" i="3"/>
  <c r="BH138" i="3" s="1"/>
  <c r="BA327" i="3"/>
  <c r="BH327" i="3" s="1"/>
  <c r="BB270" i="3"/>
  <c r="BH270" i="3" s="1"/>
  <c r="BB600" i="3"/>
  <c r="BH600" i="3" s="1"/>
  <c r="BC231" i="3"/>
  <c r="BH231" i="3" s="1"/>
  <c r="AZ320" i="3"/>
  <c r="BH320" i="3" s="1"/>
  <c r="AZ329" i="3"/>
  <c r="BH329" i="3" s="1"/>
  <c r="AZ506" i="3"/>
  <c r="BH506" i="3" s="1"/>
  <c r="BA8" i="3"/>
  <c r="BH8" i="3" s="1"/>
  <c r="BA98" i="3"/>
  <c r="BH98" i="3" s="1"/>
  <c r="BA326" i="3"/>
  <c r="BH326" i="3" s="1"/>
  <c r="BB452" i="3"/>
  <c r="BH452" i="3" s="1"/>
  <c r="BH123" i="3"/>
  <c r="BD702" i="3"/>
  <c r="BH702" i="3" s="1"/>
  <c r="AZ299" i="3"/>
  <c r="BH299" i="3" s="1"/>
  <c r="BA698" i="3"/>
  <c r="BH402" i="3"/>
  <c r="AZ463" i="3"/>
  <c r="BH463" i="3" s="1"/>
  <c r="AZ465" i="3"/>
  <c r="BH465" i="3" s="1"/>
  <c r="AZ464" i="3"/>
  <c r="BH464" i="3" s="1"/>
  <c r="AZ467" i="3"/>
  <c r="BH467" i="3" s="1"/>
  <c r="BB716" i="3"/>
  <c r="AZ442" i="3"/>
  <c r="BH442" i="3" s="1"/>
  <c r="BA676" i="3"/>
  <c r="AZ258" i="3"/>
  <c r="BH258" i="3" s="1"/>
  <c r="AZ393" i="3"/>
  <c r="BH393" i="3" s="1"/>
  <c r="BD574" i="3"/>
  <c r="BH574" i="3" s="1"/>
  <c r="BA558" i="3"/>
  <c r="AZ101" i="3"/>
  <c r="BH101" i="3" s="1"/>
  <c r="AZ611" i="3"/>
  <c r="BA176" i="3"/>
  <c r="BH176" i="3" s="1"/>
  <c r="BA557" i="3"/>
  <c r="BH557" i="3" s="1"/>
  <c r="BH680" i="3"/>
  <c r="BA5" i="3"/>
  <c r="BH5" i="3" s="1"/>
  <c r="BA11" i="3"/>
  <c r="BH11" i="3" s="1"/>
  <c r="AZ52" i="3"/>
  <c r="AZ343" i="3"/>
  <c r="AZ649" i="3"/>
  <c r="AZ697" i="3"/>
  <c r="BH697" i="3" s="1"/>
  <c r="BH509" i="3"/>
  <c r="BH690" i="3"/>
  <c r="AZ298" i="3"/>
  <c r="BH298" i="3" s="1"/>
  <c r="BA136" i="3"/>
  <c r="BH136" i="3" s="1"/>
  <c r="AZ696" i="3"/>
  <c r="BH696" i="3" s="1"/>
  <c r="AZ641" i="3"/>
  <c r="BH641" i="3" s="1"/>
  <c r="AZ719" i="3"/>
  <c r="BH719" i="3" s="1"/>
  <c r="BH659" i="3"/>
  <c r="BH251" i="3"/>
  <c r="BH411" i="3"/>
  <c r="AZ676" i="3"/>
  <c r="BB673" i="3"/>
  <c r="BH673" i="3" s="1"/>
  <c r="AZ483" i="3"/>
  <c r="BH483" i="3" s="1"/>
  <c r="BH449" i="3"/>
  <c r="BH570" i="3"/>
  <c r="BH661" i="3"/>
  <c r="BH695" i="3"/>
  <c r="BH480" i="3"/>
  <c r="BH662" i="3"/>
  <c r="BH580" i="3"/>
  <c r="BH707" i="3"/>
  <c r="BH340" i="3"/>
  <c r="AZ220" i="3"/>
  <c r="AZ223" i="3"/>
  <c r="AZ222" i="3"/>
  <c r="BH222" i="3" s="1"/>
  <c r="AZ237" i="3"/>
  <c r="BH237" i="3" s="1"/>
  <c r="AZ221" i="3"/>
  <c r="BH221" i="3" s="1"/>
  <c r="BH516" i="3"/>
  <c r="BH6" i="3"/>
  <c r="BA343" i="3"/>
  <c r="BE699" i="3"/>
  <c r="BH699" i="3" s="1"/>
  <c r="AZ172" i="3"/>
  <c r="BH172" i="3" s="1"/>
  <c r="BB685" i="3"/>
  <c r="BH685" i="3" s="1"/>
  <c r="BA720" i="3"/>
  <c r="BA335" i="3"/>
  <c r="BH335" i="3" s="1"/>
  <c r="BA455" i="3"/>
  <c r="BH455" i="3" s="1"/>
  <c r="BB713" i="3"/>
  <c r="BH541" i="3"/>
  <c r="BH501" i="3"/>
  <c r="BH660" i="3"/>
  <c r="BH710" i="3"/>
  <c r="AQ442" i="3"/>
  <c r="AY442" i="3" s="1"/>
  <c r="AR676" i="3"/>
  <c r="AQ220" i="3"/>
  <c r="AQ223" i="3"/>
  <c r="AQ222" i="3"/>
  <c r="AQ237" i="3"/>
  <c r="AQ221" i="3"/>
  <c r="AQ258" i="3"/>
  <c r="AQ393" i="3"/>
  <c r="AU574" i="3"/>
  <c r="AR558" i="3"/>
  <c r="AQ101" i="3"/>
  <c r="AQ611" i="3"/>
  <c r="AR176" i="3"/>
  <c r="AR557" i="3"/>
  <c r="AQ676" i="3"/>
  <c r="AS673" i="3"/>
  <c r="AY673" i="3" s="1"/>
  <c r="AQ483" i="3"/>
  <c r="AQ298" i="3"/>
  <c r="AR136" i="3"/>
  <c r="AQ299" i="3"/>
  <c r="AY299" i="3" s="1"/>
  <c r="AR698" i="3"/>
  <c r="AQ52" i="3"/>
  <c r="AQ343" i="3"/>
  <c r="AQ649" i="3"/>
  <c r="AQ697" i="3"/>
  <c r="AQ463" i="3"/>
  <c r="AQ465" i="3"/>
  <c r="AQ464" i="3"/>
  <c r="AQ467" i="3"/>
  <c r="AS716" i="3"/>
  <c r="AQ696" i="3"/>
  <c r="AY696" i="3" s="1"/>
  <c r="AQ641" i="3"/>
  <c r="AY641" i="3" s="1"/>
  <c r="AQ719" i="3"/>
  <c r="AY719" i="3" s="1"/>
  <c r="AR5" i="3"/>
  <c r="AR11" i="3"/>
  <c r="AY307" i="3"/>
  <c r="AY305" i="3"/>
  <c r="AY408" i="3"/>
  <c r="AY382" i="3"/>
  <c r="AY127" i="3"/>
  <c r="AY661" i="3"/>
  <c r="AY473" i="3"/>
  <c r="AI676" i="3"/>
  <c r="AY705" i="3"/>
  <c r="AY121" i="3"/>
  <c r="AY433" i="3"/>
  <c r="AY448" i="3"/>
  <c r="AY441" i="3"/>
  <c r="AY269" i="3"/>
  <c r="AY272" i="3"/>
  <c r="AY359" i="3"/>
  <c r="AY271" i="3"/>
  <c r="AY634" i="3"/>
  <c r="AY360" i="3"/>
  <c r="AY680" i="3"/>
  <c r="AY440" i="3"/>
  <c r="AY434" i="3"/>
  <c r="AY669" i="3"/>
  <c r="AY640" i="3"/>
  <c r="AY154" i="3"/>
  <c r="AY486" i="3"/>
  <c r="AY536" i="3"/>
  <c r="AY458" i="3"/>
  <c r="AY653" i="3"/>
  <c r="AY707" i="3"/>
  <c r="AY514" i="3"/>
  <c r="AY586" i="3"/>
  <c r="AY110" i="3"/>
  <c r="BQ305" i="3"/>
  <c r="BH168" i="3"/>
  <c r="AP411" i="3"/>
  <c r="BZ305" i="3"/>
  <c r="BH582" i="3"/>
  <c r="BH403" i="3"/>
  <c r="AP490" i="3"/>
  <c r="AP46" i="3"/>
  <c r="AP200" i="3"/>
  <c r="AP582" i="3"/>
  <c r="AY403" i="3"/>
  <c r="AP146" i="3"/>
  <c r="AP710" i="3"/>
  <c r="AP416" i="3"/>
  <c r="AP597" i="3"/>
  <c r="AP480" i="3"/>
  <c r="AP383" i="3"/>
  <c r="AP580" i="3"/>
  <c r="AP680" i="3"/>
  <c r="AP472" i="3"/>
  <c r="AP127" i="3"/>
  <c r="AP332" i="3"/>
  <c r="AP60" i="3"/>
  <c r="AP567" i="3"/>
  <c r="AP473" i="3"/>
  <c r="AP637" i="3"/>
  <c r="AP509" i="3"/>
  <c r="AP12" i="3"/>
  <c r="AG516" i="3"/>
  <c r="AP415" i="3"/>
  <c r="AP405" i="3"/>
  <c r="AP619" i="3"/>
  <c r="AP475" i="3"/>
  <c r="AP269" i="3"/>
  <c r="AP659" i="3"/>
  <c r="AP382" i="3"/>
  <c r="AP695" i="3"/>
  <c r="AP652" i="3"/>
  <c r="AP667" i="3"/>
  <c r="AP694" i="3"/>
  <c r="AP668" i="3"/>
  <c r="AP511" i="3"/>
  <c r="AP717" i="3"/>
  <c r="AP596" i="3"/>
  <c r="AP520" i="3"/>
  <c r="AP707" i="3"/>
  <c r="AP514" i="3"/>
  <c r="AP669" i="3"/>
  <c r="AP653" i="3"/>
  <c r="AP458" i="3"/>
  <c r="AP570" i="3"/>
  <c r="AP336" i="3"/>
  <c r="AP305" i="3"/>
  <c r="AP662" i="3"/>
  <c r="AP449" i="3"/>
  <c r="AH465" i="3"/>
  <c r="AH464" i="3"/>
  <c r="AH467" i="3"/>
  <c r="AH463" i="3"/>
  <c r="AJ716" i="3"/>
  <c r="AH641" i="3"/>
  <c r="AH719" i="3"/>
  <c r="AH696" i="3"/>
  <c r="AP110" i="3"/>
  <c r="AP541" i="3"/>
  <c r="AP661" i="3"/>
  <c r="AP660" i="3"/>
  <c r="AH220" i="3"/>
  <c r="AH223" i="3"/>
  <c r="AH222" i="3"/>
  <c r="AH221" i="3"/>
  <c r="AH237" i="3"/>
  <c r="AP232" i="3"/>
  <c r="AH101" i="3"/>
  <c r="AI176" i="3"/>
  <c r="AP176" i="3" s="1"/>
  <c r="AH393" i="3"/>
  <c r="AH258" i="3"/>
  <c r="AI558" i="3"/>
  <c r="AH611" i="3"/>
  <c r="AI557" i="3"/>
  <c r="AP557" i="3" s="1"/>
  <c r="AL574" i="3"/>
  <c r="AP574" i="3" s="1"/>
  <c r="AP516" i="3"/>
  <c r="AK715" i="3"/>
  <c r="AK722" i="3"/>
  <c r="AP722" i="3" s="1"/>
  <c r="AI343" i="3"/>
  <c r="AM699" i="3"/>
  <c r="AP699" i="3" s="1"/>
  <c r="AP170" i="3"/>
  <c r="AP239" i="3"/>
  <c r="V472" i="3"/>
  <c r="X472" i="3" s="1"/>
  <c r="V608" i="3"/>
  <c r="X608" i="3" s="1"/>
  <c r="V645" i="3"/>
  <c r="X645" i="3" s="1"/>
  <c r="V705" i="3"/>
  <c r="X705" i="3" s="1"/>
  <c r="V689" i="3"/>
  <c r="V690" i="3"/>
  <c r="X690" i="3" s="1"/>
  <c r="DE690" i="3" s="1"/>
  <c r="V710" i="3"/>
  <c r="X710" i="3" s="1"/>
  <c r="V594" i="3"/>
  <c r="X594" i="3" s="1"/>
  <c r="DE594" i="3" s="1"/>
  <c r="V355" i="3"/>
  <c r="X355" i="3" s="1"/>
  <c r="O361" i="3"/>
  <c r="X271" i="3"/>
  <c r="DE271" i="3" s="1"/>
  <c r="R702" i="3"/>
  <c r="V702" i="3" s="1"/>
  <c r="X702" i="3" s="1"/>
  <c r="DE702" i="3" s="1"/>
  <c r="X235" i="3"/>
  <c r="DE235" i="3" s="1"/>
  <c r="N405" i="3"/>
  <c r="V405" i="3" s="1"/>
  <c r="X405" i="3" s="1"/>
  <c r="DE405" i="3" s="1"/>
  <c r="X401" i="3"/>
  <c r="P716" i="3"/>
  <c r="X462" i="3"/>
  <c r="DE462" i="3" s="1"/>
  <c r="N221" i="3"/>
  <c r="V221" i="3" s="1"/>
  <c r="X221" i="3" s="1"/>
  <c r="X219" i="3"/>
  <c r="DE219" i="3" s="1"/>
  <c r="N258" i="3"/>
  <c r="V258" i="3" s="1"/>
  <c r="X258" i="3" s="1"/>
  <c r="DE258" i="3" s="1"/>
  <c r="X99" i="3"/>
  <c r="DE99" i="3" s="1"/>
  <c r="N641" i="3"/>
  <c r="V641" i="3" s="1"/>
  <c r="X641" i="3" s="1"/>
  <c r="X672" i="3"/>
  <c r="DE672" i="3" s="1"/>
  <c r="P715" i="3"/>
  <c r="X378" i="3"/>
  <c r="DE378" i="3" s="1"/>
  <c r="N724" i="3"/>
  <c r="V724" i="3" s="1"/>
  <c r="X724" i="3" s="1"/>
  <c r="DE724" i="3" s="1"/>
  <c r="X711" i="3"/>
  <c r="DE711" i="3" s="1"/>
  <c r="P361" i="3"/>
  <c r="X272" i="3"/>
  <c r="DE272" i="3" s="1"/>
  <c r="N508" i="3"/>
  <c r="V508" i="3" s="1"/>
  <c r="X508" i="3" s="1"/>
  <c r="DE508" i="3" s="1"/>
  <c r="X507" i="3"/>
  <c r="DE507" i="3" s="1"/>
  <c r="P720" i="3"/>
  <c r="X154" i="3"/>
  <c r="DE154" i="3" s="1"/>
  <c r="O708" i="3"/>
  <c r="V708" i="3" s="1"/>
  <c r="X708" i="3" s="1"/>
  <c r="DE708" i="3" s="1"/>
  <c r="X92" i="3"/>
  <c r="N721" i="3"/>
  <c r="V721" i="3" s="1"/>
  <c r="X721" i="3" s="1"/>
  <c r="DE721" i="3" s="1"/>
  <c r="X498" i="3"/>
  <c r="N684" i="3"/>
  <c r="V684" i="3" s="1"/>
  <c r="X684" i="3" s="1"/>
  <c r="X445" i="3"/>
  <c r="O693" i="3"/>
  <c r="X171" i="3"/>
  <c r="DE171" i="3" s="1"/>
  <c r="O649" i="3"/>
  <c r="X339" i="3"/>
  <c r="DE339" i="3" s="1"/>
  <c r="N76" i="3"/>
  <c r="V76" i="3" s="1"/>
  <c r="X76" i="3" s="1"/>
  <c r="X75" i="3"/>
  <c r="DE75" i="3" s="1"/>
  <c r="N715" i="3"/>
  <c r="X205" i="3"/>
  <c r="DE205" i="3" s="1"/>
  <c r="P673" i="3"/>
  <c r="V673" i="3" s="1"/>
  <c r="X18" i="3"/>
  <c r="DE18" i="3" s="1"/>
  <c r="N56" i="3"/>
  <c r="V56" i="3" s="1"/>
  <c r="X56" i="3" s="1"/>
  <c r="X55" i="3"/>
  <c r="DE55" i="3" s="1"/>
  <c r="N85" i="3"/>
  <c r="V85" i="3" s="1"/>
  <c r="X85" i="3" s="1"/>
  <c r="X54" i="3"/>
  <c r="DE54" i="3" s="1"/>
  <c r="N84" i="3"/>
  <c r="V84" i="3" s="1"/>
  <c r="X84" i="3" s="1"/>
  <c r="X45" i="3"/>
  <c r="O716" i="3"/>
  <c r="X40" i="3"/>
  <c r="DE40" i="3" s="1"/>
  <c r="V494" i="3"/>
  <c r="X494" i="3" s="1"/>
  <c r="V490" i="3"/>
  <c r="X490" i="3" s="1"/>
  <c r="V12" i="3"/>
  <c r="X12" i="3" s="1"/>
  <c r="DE12" i="3" s="1"/>
  <c r="V110" i="3"/>
  <c r="X110" i="3" s="1"/>
  <c r="DE110" i="3" s="1"/>
  <c r="V662" i="3"/>
  <c r="X662" i="3" s="1"/>
  <c r="V570" i="3"/>
  <c r="X570" i="3" s="1"/>
  <c r="DE570" i="3" s="1"/>
  <c r="V168" i="3"/>
  <c r="X168" i="3" s="1"/>
  <c r="V411" i="3"/>
  <c r="X411" i="3" s="1"/>
  <c r="V652" i="3"/>
  <c r="X652" i="3" s="1"/>
  <c r="V541" i="3"/>
  <c r="X541" i="3" s="1"/>
  <c r="DE541" i="3" s="1"/>
  <c r="V520" i="3"/>
  <c r="X520" i="3" s="1"/>
  <c r="DE520" i="3" s="1"/>
  <c r="V514" i="3"/>
  <c r="X514" i="3" s="1"/>
  <c r="V60" i="3"/>
  <c r="X60" i="3" s="1"/>
  <c r="V188" i="3"/>
  <c r="X188" i="3" s="1"/>
  <c r="DE188" i="3" s="1"/>
  <c r="V669" i="3"/>
  <c r="X669" i="3" s="1"/>
  <c r="DE669" i="3" s="1"/>
  <c r="V146" i="3"/>
  <c r="X146" i="3" s="1"/>
  <c r="DE146" i="3" s="1"/>
  <c r="V305" i="3"/>
  <c r="X305" i="3" s="1"/>
  <c r="V653" i="3"/>
  <c r="X653" i="3" s="1"/>
  <c r="DE653" i="3" s="1"/>
  <c r="V170" i="3"/>
  <c r="X170" i="3" s="1"/>
  <c r="V619" i="3"/>
  <c r="X619" i="3" s="1"/>
  <c r="V582" i="3"/>
  <c r="X582" i="3" s="1"/>
  <c r="DE582" i="3" s="1"/>
  <c r="V336" i="3"/>
  <c r="X336" i="3" s="1"/>
  <c r="V232" i="3"/>
  <c r="X232" i="3" s="1"/>
  <c r="V659" i="3"/>
  <c r="X659" i="3" s="1"/>
  <c r="DE659" i="3" s="1"/>
  <c r="V667" i="3"/>
  <c r="X667" i="3" s="1"/>
  <c r="V458" i="3"/>
  <c r="X458" i="3" s="1"/>
  <c r="DE458" i="3" s="1"/>
  <c r="V269" i="3"/>
  <c r="X269" i="3" s="1"/>
  <c r="DE269" i="3" s="1"/>
  <c r="V695" i="3"/>
  <c r="X695" i="3" s="1"/>
  <c r="V637" i="3"/>
  <c r="X637" i="3" s="1"/>
  <c r="DE637" i="3" s="1"/>
  <c r="V661" i="3"/>
  <c r="X661" i="3" s="1"/>
  <c r="DE661" i="3" s="1"/>
  <c r="V511" i="3"/>
  <c r="X511" i="3" s="1"/>
  <c r="DE511" i="3" s="1"/>
  <c r="V660" i="3"/>
  <c r="X660" i="3" s="1"/>
  <c r="DE660" i="3" s="1"/>
  <c r="N696" i="3"/>
  <c r="V696" i="3" s="1"/>
  <c r="X696" i="3" s="1"/>
  <c r="N101" i="3"/>
  <c r="V101" i="3" s="1"/>
  <c r="X101" i="3" s="1"/>
  <c r="V382" i="3"/>
  <c r="X382" i="3" s="1"/>
  <c r="V332" i="3"/>
  <c r="X332" i="3" s="1"/>
  <c r="V239" i="3"/>
  <c r="X239" i="3" s="1"/>
  <c r="DE239" i="3" s="1"/>
  <c r="N719" i="3"/>
  <c r="V719" i="3" s="1"/>
  <c r="X719" i="3" s="1"/>
  <c r="V383" i="3"/>
  <c r="X383" i="3" s="1"/>
  <c r="DE383" i="3" s="1"/>
  <c r="V597" i="3"/>
  <c r="X597" i="3" s="1"/>
  <c r="DE597" i="3" s="1"/>
  <c r="V668" i="3"/>
  <c r="X668" i="3" s="1"/>
  <c r="DE668" i="3" s="1"/>
  <c r="V624" i="3"/>
  <c r="X624" i="3" s="1"/>
  <c r="DE624" i="3" s="1"/>
  <c r="N611" i="3"/>
  <c r="V611" i="3" s="1"/>
  <c r="X611" i="3" s="1"/>
  <c r="V596" i="3"/>
  <c r="X596" i="3" s="1"/>
  <c r="N220" i="3"/>
  <c r="N237" i="3"/>
  <c r="V237" i="3" s="1"/>
  <c r="X237" i="3" s="1"/>
  <c r="DE237" i="3" s="1"/>
  <c r="N223" i="3"/>
  <c r="V223" i="3" s="1"/>
  <c r="X223" i="3" s="1"/>
  <c r="N222" i="3"/>
  <c r="V222" i="3" s="1"/>
  <c r="X222" i="3" s="1"/>
  <c r="N467" i="3"/>
  <c r="V467" i="3" s="1"/>
  <c r="X467" i="3" s="1"/>
  <c r="N465" i="3"/>
  <c r="V465" i="3" s="1"/>
  <c r="X465" i="3" s="1"/>
  <c r="N464" i="3"/>
  <c r="V464" i="3" s="1"/>
  <c r="X464" i="3" s="1"/>
  <c r="N463" i="3"/>
  <c r="V463" i="3" s="1"/>
  <c r="X463" i="3" s="1"/>
  <c r="DE463" i="3" s="1"/>
  <c r="V46" i="3"/>
  <c r="X46" i="3" s="1"/>
  <c r="DE46" i="3" s="1"/>
  <c r="V509" i="3"/>
  <c r="X509" i="3" s="1"/>
  <c r="DE509" i="3" s="1"/>
  <c r="O343" i="3"/>
  <c r="S699" i="3"/>
  <c r="V699" i="3" s="1"/>
  <c r="X699" i="3" s="1"/>
  <c r="DE699" i="3" s="1"/>
  <c r="V717" i="3"/>
  <c r="X717" i="3" s="1"/>
  <c r="DE717" i="3" s="1"/>
  <c r="O220" i="3"/>
  <c r="P100" i="3"/>
  <c r="V100" i="3" s="1"/>
  <c r="X100" i="3" s="1"/>
  <c r="DE100" i="3" s="1"/>
  <c r="Q322" i="3"/>
  <c r="V322" i="3" s="1"/>
  <c r="X322" i="3" s="1"/>
  <c r="DE322" i="3" s="1"/>
  <c r="Q598" i="3"/>
  <c r="V598" i="3" s="1"/>
  <c r="X598" i="3" s="1"/>
  <c r="DE598" i="3" s="1"/>
  <c r="O138" i="3"/>
  <c r="V138" i="3" s="1"/>
  <c r="X138" i="3" s="1"/>
  <c r="DE138" i="3" s="1"/>
  <c r="P600" i="3"/>
  <c r="V600" i="3" s="1"/>
  <c r="X600" i="3" s="1"/>
  <c r="DE600" i="3" s="1"/>
  <c r="O326" i="3"/>
  <c r="V326" i="3" s="1"/>
  <c r="X326" i="3" s="1"/>
  <c r="DE326" i="3" s="1"/>
  <c r="Q231" i="3"/>
  <c r="V231" i="3" s="1"/>
  <c r="X231" i="3" s="1"/>
  <c r="DE231" i="3" s="1"/>
  <c r="P270" i="3"/>
  <c r="V270" i="3" s="1"/>
  <c r="X270" i="3" s="1"/>
  <c r="DE270" i="3" s="1"/>
  <c r="O98" i="3"/>
  <c r="V98" i="3" s="1"/>
  <c r="X98" i="3" s="1"/>
  <c r="DE98" i="3" s="1"/>
  <c r="O327" i="3"/>
  <c r="V327" i="3" s="1"/>
  <c r="X327" i="3" s="1"/>
  <c r="DE327" i="3" s="1"/>
  <c r="P452" i="3"/>
  <c r="V452" i="3" s="1"/>
  <c r="X452" i="3" s="1"/>
  <c r="DE452" i="3" s="1"/>
  <c r="O8" i="3"/>
  <c r="V8" i="3" s="1"/>
  <c r="X8" i="3" s="1"/>
  <c r="DE8" i="3" s="1"/>
  <c r="O478" i="3"/>
  <c r="V478" i="3" s="1"/>
  <c r="X478" i="3" s="1"/>
  <c r="DE478" i="3" s="1"/>
  <c r="O419" i="3"/>
  <c r="V419" i="3" s="1"/>
  <c r="P443" i="3"/>
  <c r="V443" i="3" s="1"/>
  <c r="X443" i="3" s="1"/>
  <c r="V680" i="3"/>
  <c r="X680" i="3" s="1"/>
  <c r="DE680" i="3" s="1"/>
  <c r="V416" i="3"/>
  <c r="V475" i="3"/>
  <c r="X475" i="3" s="1"/>
  <c r="DE475" i="3" s="1"/>
  <c r="V707" i="3"/>
  <c r="X707" i="3" s="1"/>
  <c r="V127" i="3"/>
  <c r="X127" i="3" s="1"/>
  <c r="O557" i="3"/>
  <c r="V557" i="3" s="1"/>
  <c r="X557" i="3" s="1"/>
  <c r="R574" i="3"/>
  <c r="V574" i="3" s="1"/>
  <c r="X574" i="3" s="1"/>
  <c r="O176" i="3"/>
  <c r="V176" i="3" s="1"/>
  <c r="X176" i="3" s="1"/>
  <c r="O558" i="3"/>
  <c r="V516" i="3"/>
  <c r="X516" i="3" s="1"/>
  <c r="DE516" i="3" s="1"/>
  <c r="V567" i="3"/>
  <c r="X567" i="3" s="1"/>
  <c r="DE567" i="3" s="1"/>
  <c r="N442" i="3"/>
  <c r="V442" i="3" s="1"/>
  <c r="X442" i="3" s="1"/>
  <c r="O676" i="3"/>
  <c r="V415" i="3"/>
  <c r="X415" i="3" s="1"/>
  <c r="DE415" i="3" s="1"/>
  <c r="V449" i="3"/>
  <c r="V308" i="3"/>
  <c r="X308" i="3" s="1"/>
  <c r="DE308" i="3" s="1"/>
  <c r="S703" i="3"/>
  <c r="V703" i="3" s="1"/>
  <c r="X703" i="3" s="1"/>
  <c r="P488" i="3"/>
  <c r="V488" i="3" s="1"/>
  <c r="X488" i="3" s="1"/>
  <c r="O249" i="3"/>
  <c r="V249" i="3" s="1"/>
  <c r="X249" i="3" s="1"/>
  <c r="V480" i="3"/>
  <c r="X480" i="3" s="1"/>
  <c r="DE480" i="3" s="1"/>
  <c r="Q722" i="3"/>
  <c r="V722" i="3" s="1"/>
  <c r="X722" i="3" s="1"/>
  <c r="DE722" i="3" s="1"/>
  <c r="Q715" i="3"/>
  <c r="V200" i="3"/>
  <c r="X200" i="3" s="1"/>
  <c r="DE200" i="3" s="1"/>
  <c r="O5" i="3"/>
  <c r="V5" i="3" s="1"/>
  <c r="O11" i="3"/>
  <c r="V11" i="3" s="1"/>
  <c r="X11" i="3" s="1"/>
  <c r="DE11" i="3" s="1"/>
  <c r="V473" i="3"/>
  <c r="X473" i="3" s="1"/>
  <c r="V694" i="3"/>
  <c r="X694" i="3" s="1"/>
  <c r="DE694" i="3" s="1"/>
  <c r="N483" i="3"/>
  <c r="V483" i="3" s="1"/>
  <c r="X483" i="3" s="1"/>
  <c r="DE483" i="3" s="1"/>
  <c r="N676" i="3"/>
  <c r="N343" i="3"/>
  <c r="N649" i="3"/>
  <c r="N697" i="3"/>
  <c r="V697" i="3" s="1"/>
  <c r="X697" i="3" s="1"/>
  <c r="N52" i="3"/>
  <c r="V52" i="3" s="1"/>
  <c r="X52" i="3" s="1"/>
  <c r="N656" i="3"/>
  <c r="V656" i="3" s="1"/>
  <c r="X656" i="3" s="1"/>
  <c r="N704" i="3"/>
  <c r="V704" i="3" s="1"/>
  <c r="X704" i="3" s="1"/>
  <c r="N330" i="3"/>
  <c r="V330" i="3" s="1"/>
  <c r="X330" i="3" s="1"/>
  <c r="DE330" i="3" s="1"/>
  <c r="N558" i="3"/>
  <c r="N319" i="3"/>
  <c r="V319" i="3" s="1"/>
  <c r="X319" i="3" s="1"/>
  <c r="DE319" i="3" s="1"/>
  <c r="N320" i="3"/>
  <c r="V320" i="3" s="1"/>
  <c r="X320" i="3" s="1"/>
  <c r="DE320" i="3" s="1"/>
  <c r="N309" i="3"/>
  <c r="V309" i="3" s="1"/>
  <c r="X309" i="3" s="1"/>
  <c r="DE309" i="3" s="1"/>
  <c r="N396" i="3"/>
  <c r="V396" i="3" s="1"/>
  <c r="X396" i="3" s="1"/>
  <c r="DE396" i="3" s="1"/>
  <c r="N397" i="3"/>
  <c r="V397" i="3" s="1"/>
  <c r="X397" i="3" s="1"/>
  <c r="DE397" i="3" s="1"/>
  <c r="N613" i="3"/>
  <c r="V613" i="3" s="1"/>
  <c r="X613" i="3" s="1"/>
  <c r="DE613" i="3" s="1"/>
  <c r="N506" i="3"/>
  <c r="V506" i="3" s="1"/>
  <c r="X506" i="3" s="1"/>
  <c r="DE506" i="3" s="1"/>
  <c r="N124" i="3"/>
  <c r="V124" i="3" s="1"/>
  <c r="X124" i="3" s="1"/>
  <c r="DE124" i="3" s="1"/>
  <c r="N329" i="3"/>
  <c r="V329" i="3" s="1"/>
  <c r="X329" i="3" s="1"/>
  <c r="DE329" i="3" s="1"/>
  <c r="V267" i="3"/>
  <c r="V68" i="3"/>
  <c r="V408" i="3"/>
  <c r="V135" i="3"/>
  <c r="V39" i="3"/>
  <c r="V225" i="3"/>
  <c r="X225" i="3" s="1"/>
  <c r="DE225" i="3" s="1"/>
  <c r="DB656" i="3" l="1"/>
  <c r="DE656" i="3"/>
  <c r="DB249" i="3"/>
  <c r="DE249" i="3"/>
  <c r="DB574" i="3"/>
  <c r="DE574" i="3"/>
  <c r="DB596" i="3"/>
  <c r="DE596" i="3"/>
  <c r="DB619" i="3"/>
  <c r="DE619" i="3"/>
  <c r="DB411" i="3"/>
  <c r="DE411" i="3"/>
  <c r="DB488" i="3"/>
  <c r="DE488" i="3"/>
  <c r="DB611" i="3"/>
  <c r="DE611" i="3"/>
  <c r="DB170" i="3"/>
  <c r="DE170" i="3"/>
  <c r="DB168" i="3"/>
  <c r="DE168" i="3"/>
  <c r="DB85" i="3"/>
  <c r="DE85" i="3"/>
  <c r="DB705" i="3"/>
  <c r="DE705" i="3"/>
  <c r="DB697" i="3"/>
  <c r="DE697" i="3"/>
  <c r="DB557" i="3"/>
  <c r="DE557" i="3"/>
  <c r="DB703" i="3"/>
  <c r="DE703" i="3"/>
  <c r="DB127" i="3"/>
  <c r="DE127" i="3"/>
  <c r="DB445" i="3"/>
  <c r="DE445" i="3"/>
  <c r="DB401" i="3"/>
  <c r="DE401" i="3"/>
  <c r="DB645" i="3"/>
  <c r="DE645" i="3"/>
  <c r="DB305" i="3"/>
  <c r="DE305" i="3"/>
  <c r="DB662" i="3"/>
  <c r="DE662" i="3"/>
  <c r="DB56" i="3"/>
  <c r="DE56" i="3"/>
  <c r="DB684" i="3"/>
  <c r="DE684" i="3"/>
  <c r="DB608" i="3"/>
  <c r="DE608" i="3"/>
  <c r="DB176" i="3"/>
  <c r="DE176" i="3"/>
  <c r="DB707" i="3"/>
  <c r="DE707" i="3"/>
  <c r="DB695" i="3"/>
  <c r="DE695" i="3"/>
  <c r="DB498" i="3"/>
  <c r="DE498" i="3"/>
  <c r="DB472" i="3"/>
  <c r="DE472" i="3"/>
  <c r="DB52" i="3"/>
  <c r="DE52" i="3"/>
  <c r="DB473" i="3"/>
  <c r="DE473" i="3"/>
  <c r="DB464" i="3"/>
  <c r="DE464" i="3"/>
  <c r="DB580" i="3"/>
  <c r="DE580" i="3"/>
  <c r="DB465" i="3"/>
  <c r="DE465" i="3"/>
  <c r="DB719" i="3"/>
  <c r="DE719" i="3"/>
  <c r="DB490" i="3"/>
  <c r="DE490" i="3"/>
  <c r="DB92" i="3"/>
  <c r="DE92" i="3"/>
  <c r="DB442" i="3"/>
  <c r="DE442" i="3"/>
  <c r="DB467" i="3"/>
  <c r="DE467" i="3"/>
  <c r="DB667" i="3"/>
  <c r="DE667" i="3"/>
  <c r="DB60" i="3"/>
  <c r="DE60" i="3"/>
  <c r="DB494" i="3"/>
  <c r="DE494" i="3"/>
  <c r="DB641" i="3"/>
  <c r="DE641" i="3"/>
  <c r="DB443" i="3"/>
  <c r="DE443" i="3"/>
  <c r="DB704" i="3"/>
  <c r="DE704" i="3"/>
  <c r="DB222" i="3"/>
  <c r="DE222" i="3"/>
  <c r="DB332" i="3"/>
  <c r="DE332" i="3"/>
  <c r="DB514" i="3"/>
  <c r="DE514" i="3"/>
  <c r="DB355" i="3"/>
  <c r="DE355" i="3"/>
  <c r="DB223" i="3"/>
  <c r="DE223" i="3"/>
  <c r="DB382" i="3"/>
  <c r="DE382" i="3"/>
  <c r="DB232" i="3"/>
  <c r="DE232" i="3"/>
  <c r="DB76" i="3"/>
  <c r="DE76" i="3"/>
  <c r="DB101" i="3"/>
  <c r="DE101" i="3"/>
  <c r="DB336" i="3"/>
  <c r="DE336" i="3"/>
  <c r="DB45" i="3"/>
  <c r="DE45" i="3"/>
  <c r="DB710" i="3"/>
  <c r="DE710" i="3"/>
  <c r="DB696" i="3"/>
  <c r="DE696" i="3"/>
  <c r="DB652" i="3"/>
  <c r="DE652" i="3"/>
  <c r="DB84" i="3"/>
  <c r="DE84" i="3"/>
  <c r="DB221" i="3"/>
  <c r="DE221" i="3"/>
  <c r="AG397" i="3"/>
  <c r="BK714" i="3"/>
  <c r="AP676" i="3"/>
  <c r="AH343" i="3"/>
  <c r="AP343" i="3" s="1"/>
  <c r="AH649" i="3"/>
  <c r="AH172" i="3"/>
  <c r="AG720" i="3"/>
  <c r="AG673" i="3"/>
  <c r="Z709" i="3" s="1"/>
  <c r="AG709" i="3" s="1"/>
  <c r="DB722" i="3"/>
  <c r="DB237" i="3"/>
  <c r="DB541" i="3"/>
  <c r="DB339" i="3"/>
  <c r="DB507" i="3"/>
  <c r="DB219" i="3"/>
  <c r="DB145" i="3"/>
  <c r="DB480" i="3"/>
  <c r="DB508" i="3"/>
  <c r="DB690" i="3"/>
  <c r="DB635" i="3"/>
  <c r="DB613" i="3"/>
  <c r="DB327" i="3"/>
  <c r="DB699" i="3"/>
  <c r="DB660" i="3"/>
  <c r="DB54" i="3"/>
  <c r="DB171" i="3"/>
  <c r="DB272" i="3"/>
  <c r="DB462" i="3"/>
  <c r="DB516" i="3"/>
  <c r="DB98" i="3"/>
  <c r="DB511" i="3"/>
  <c r="DB396" i="3"/>
  <c r="DB270" i="3"/>
  <c r="DB509" i="3"/>
  <c r="DB624" i="3"/>
  <c r="DB661" i="3"/>
  <c r="DB653" i="3"/>
  <c r="DB570" i="3"/>
  <c r="DB55" i="3"/>
  <c r="DB711" i="3"/>
  <c r="DB329" i="3"/>
  <c r="DB717" i="3"/>
  <c r="DB582" i="3"/>
  <c r="DB483" i="3"/>
  <c r="DB308" i="3"/>
  <c r="DB724" i="3"/>
  <c r="DB405" i="3"/>
  <c r="DB452" i="3"/>
  <c r="DB225" i="3"/>
  <c r="DB309" i="3"/>
  <c r="DB231" i="3"/>
  <c r="DB46" i="3"/>
  <c r="DB668" i="3"/>
  <c r="DB637" i="3"/>
  <c r="DB320" i="3"/>
  <c r="DB694" i="3"/>
  <c r="DB475" i="3"/>
  <c r="DB326" i="3"/>
  <c r="DB463" i="3"/>
  <c r="DB597" i="3"/>
  <c r="DB146" i="3"/>
  <c r="DB110" i="3"/>
  <c r="DB378" i="3"/>
  <c r="DB235" i="3"/>
  <c r="DB124" i="3"/>
  <c r="DB397" i="3"/>
  <c r="DB600" i="3"/>
  <c r="DB383" i="3"/>
  <c r="DB269" i="3"/>
  <c r="DB669" i="3"/>
  <c r="DB721" i="3"/>
  <c r="DB702" i="3"/>
  <c r="DB506" i="3"/>
  <c r="DB319" i="3"/>
  <c r="DB415" i="3"/>
  <c r="DB680" i="3"/>
  <c r="DB138" i="3"/>
  <c r="DB458" i="3"/>
  <c r="DB188" i="3"/>
  <c r="DB205" i="3"/>
  <c r="DB672" i="3"/>
  <c r="DB271" i="3"/>
  <c r="DB330" i="3"/>
  <c r="DB598" i="3"/>
  <c r="DB708" i="3"/>
  <c r="DB239" i="3"/>
  <c r="DB200" i="3"/>
  <c r="DB567" i="3"/>
  <c r="DB322" i="3"/>
  <c r="DB659" i="3"/>
  <c r="DB75" i="3"/>
  <c r="DB154" i="3"/>
  <c r="DB99" i="3"/>
  <c r="DB478" i="3"/>
  <c r="DB100" i="3"/>
  <c r="DB520" i="3"/>
  <c r="DB258" i="3"/>
  <c r="DB594" i="3"/>
  <c r="DB11" i="3"/>
  <c r="DB40" i="3"/>
  <c r="DB8" i="3"/>
  <c r="DB18" i="3"/>
  <c r="DB12" i="3"/>
  <c r="Y643" i="3"/>
  <c r="AG643" i="3" s="1"/>
  <c r="AP649" i="3"/>
  <c r="AZ716" i="3"/>
  <c r="BH716" i="3" s="1"/>
  <c r="AZ698" i="3"/>
  <c r="BH698" i="3" s="1"/>
  <c r="AZ688" i="3"/>
  <c r="BH688" i="3" s="1"/>
  <c r="AZ670" i="3"/>
  <c r="BH670" i="3" s="1"/>
  <c r="AG611" i="3"/>
  <c r="Y670" i="3"/>
  <c r="AG670" i="3" s="1"/>
  <c r="Y716" i="3"/>
  <c r="AG716" i="3" s="1"/>
  <c r="Y698" i="3"/>
  <c r="AG698" i="3" s="1"/>
  <c r="AG676" i="3"/>
  <c r="CR714" i="3"/>
  <c r="AI515" i="3"/>
  <c r="AP515" i="3" s="1"/>
  <c r="Y442" i="3"/>
  <c r="AG442" i="3" s="1"/>
  <c r="AA443" i="3"/>
  <c r="AG443" i="3" s="1"/>
  <c r="AI335" i="3"/>
  <c r="AP335" i="3" s="1"/>
  <c r="Y688" i="3"/>
  <c r="AG688" i="3" s="1"/>
  <c r="AJ685" i="3"/>
  <c r="AP685" i="3" s="1"/>
  <c r="AG343" i="3"/>
  <c r="AI720" i="3"/>
  <c r="AP720" i="3" s="1"/>
  <c r="AZ636" i="3"/>
  <c r="BH636" i="3" s="1"/>
  <c r="CB249" i="3"/>
  <c r="CI249" i="3" s="1"/>
  <c r="CC488" i="3"/>
  <c r="CI488" i="3" s="1"/>
  <c r="CF703" i="3"/>
  <c r="CI703" i="3" s="1"/>
  <c r="AH396" i="3"/>
  <c r="AP396" i="3" s="1"/>
  <c r="AI478" i="3"/>
  <c r="AP478" i="3" s="1"/>
  <c r="AI327" i="3"/>
  <c r="AP327" i="3" s="1"/>
  <c r="AH329" i="3"/>
  <c r="AP329" i="3" s="1"/>
  <c r="AH124" i="3"/>
  <c r="AP124" i="3" s="1"/>
  <c r="BH720" i="3"/>
  <c r="AZ361" i="3"/>
  <c r="BH361" i="3" s="1"/>
  <c r="CA361" i="3"/>
  <c r="CI361" i="3" s="1"/>
  <c r="AZ656" i="3"/>
  <c r="BH656" i="3" s="1"/>
  <c r="BI361" i="3"/>
  <c r="BQ361" i="3" s="1"/>
  <c r="BQ720" i="3"/>
  <c r="AJ270" i="3"/>
  <c r="AP270" i="3" s="1"/>
  <c r="AK231" i="3"/>
  <c r="AP231" i="3" s="1"/>
  <c r="AI8" i="3"/>
  <c r="AP8" i="3" s="1"/>
  <c r="AJ452" i="3"/>
  <c r="AP452" i="3" s="1"/>
  <c r="AK598" i="3"/>
  <c r="AP598" i="3" s="1"/>
  <c r="AJ600" i="3"/>
  <c r="AP600" i="3" s="1"/>
  <c r="Y675" i="3"/>
  <c r="AG675" i="3" s="1"/>
  <c r="Z718" i="3"/>
  <c r="AG718" i="3" s="1"/>
  <c r="CC712" i="3"/>
  <c r="CI712" i="3" s="1"/>
  <c r="CI720" i="3"/>
  <c r="AI326" i="3"/>
  <c r="AP326" i="3" s="1"/>
  <c r="AI220" i="3"/>
  <c r="AP220" i="3" s="1"/>
  <c r="BQ558" i="3"/>
  <c r="BI688" i="3"/>
  <c r="BQ688" i="3" s="1"/>
  <c r="BN703" i="3"/>
  <c r="BQ703" i="3" s="1"/>
  <c r="BQ715" i="3"/>
  <c r="AA493" i="3"/>
  <c r="AG493" i="3" s="1"/>
  <c r="Y494" i="3"/>
  <c r="AG494" i="3" s="1"/>
  <c r="AI11" i="3"/>
  <c r="AP11" i="3" s="1"/>
  <c r="AI5" i="3"/>
  <c r="AP5" i="3" s="1"/>
  <c r="BI670" i="3"/>
  <c r="BQ670" i="3" s="1"/>
  <c r="BI716" i="3"/>
  <c r="BQ716" i="3" s="1"/>
  <c r="BI713" i="3"/>
  <c r="BQ713" i="3" s="1"/>
  <c r="AP715" i="3"/>
  <c r="BI698" i="3"/>
  <c r="BQ698" i="3" s="1"/>
  <c r="Y693" i="3"/>
  <c r="AG693" i="3" s="1"/>
  <c r="Z714" i="3"/>
  <c r="AG714" i="3" s="1"/>
  <c r="AY676" i="3"/>
  <c r="AH298" i="3"/>
  <c r="AP298" i="3" s="1"/>
  <c r="AQ688" i="3"/>
  <c r="AI136" i="3"/>
  <c r="AP136" i="3" s="1"/>
  <c r="AQ670" i="3"/>
  <c r="AY670" i="3" s="1"/>
  <c r="BJ249" i="3"/>
  <c r="BQ249" i="3" s="1"/>
  <c r="AS488" i="3"/>
  <c r="AY488" i="3" s="1"/>
  <c r="AV703" i="3"/>
  <c r="AY703" i="3" s="1"/>
  <c r="AR249" i="3"/>
  <c r="AY249" i="3" s="1"/>
  <c r="AQ716" i="3"/>
  <c r="AQ713" i="3"/>
  <c r="BZ720" i="3"/>
  <c r="AQ698" i="3"/>
  <c r="AY698" i="3" s="1"/>
  <c r="CF417" i="3"/>
  <c r="CI417" i="3" s="1"/>
  <c r="BZ558" i="3"/>
  <c r="CI220" i="3"/>
  <c r="BJ714" i="3"/>
  <c r="BQ714" i="3" s="1"/>
  <c r="BI704" i="3"/>
  <c r="BQ704" i="3" s="1"/>
  <c r="BI656" i="3"/>
  <c r="BQ656" i="3" s="1"/>
  <c r="CA713" i="3"/>
  <c r="CI713" i="3" s="1"/>
  <c r="CA704" i="3"/>
  <c r="CI704" i="3" s="1"/>
  <c r="CA656" i="3"/>
  <c r="CI656" i="3" s="1"/>
  <c r="CB714" i="3"/>
  <c r="CI715" i="3"/>
  <c r="CA693" i="3"/>
  <c r="CI693" i="3" s="1"/>
  <c r="BZ220" i="3"/>
  <c r="BI693" i="3"/>
  <c r="BQ693" i="3" s="1"/>
  <c r="AH675" i="3"/>
  <c r="AP675" i="3" s="1"/>
  <c r="AH299" i="3"/>
  <c r="AP299" i="3" s="1"/>
  <c r="BR713" i="3"/>
  <c r="BZ713" i="3" s="1"/>
  <c r="AH656" i="3"/>
  <c r="AP656" i="3" s="1"/>
  <c r="BR698" i="3"/>
  <c r="BZ698" i="3" s="1"/>
  <c r="CA716" i="3"/>
  <c r="CI716" i="3" s="1"/>
  <c r="AJ488" i="3"/>
  <c r="AP488" i="3" s="1"/>
  <c r="BR688" i="3"/>
  <c r="BZ688" i="3" s="1"/>
  <c r="AI249" i="3"/>
  <c r="AP249" i="3" s="1"/>
  <c r="BZ676" i="3"/>
  <c r="BR670" i="3"/>
  <c r="BZ670" i="3" s="1"/>
  <c r="CA698" i="3"/>
  <c r="CI698" i="3" s="1"/>
  <c r="AJ714" i="3"/>
  <c r="AI714" i="3"/>
  <c r="AH693" i="3"/>
  <c r="AP693" i="3" s="1"/>
  <c r="AI709" i="3"/>
  <c r="AP709" i="3" s="1"/>
  <c r="BS714" i="3"/>
  <c r="BR361" i="3"/>
  <c r="BZ361" i="3" s="1"/>
  <c r="CA688" i="3"/>
  <c r="CI688" i="3" s="1"/>
  <c r="AM703" i="3"/>
  <c r="AP703" i="3" s="1"/>
  <c r="AJ712" i="3"/>
  <c r="AP712" i="3" s="1"/>
  <c r="AM417" i="3"/>
  <c r="AP417" i="3" s="1"/>
  <c r="BR693" i="3"/>
  <c r="BZ693" i="3" s="1"/>
  <c r="CA670" i="3"/>
  <c r="CI670" i="3" s="1"/>
  <c r="AK322" i="3"/>
  <c r="AP322" i="3" s="1"/>
  <c r="AH636" i="3"/>
  <c r="AP636" i="3" s="1"/>
  <c r="AJ713" i="3"/>
  <c r="AH52" i="3"/>
  <c r="AP52" i="3" s="1"/>
  <c r="AJ361" i="3"/>
  <c r="BZ715" i="3"/>
  <c r="AI361" i="3"/>
  <c r="AI698" i="3"/>
  <c r="BR716" i="3"/>
  <c r="BZ716" i="3" s="1"/>
  <c r="AI98" i="3"/>
  <c r="AP98" i="3" s="1"/>
  <c r="AH506" i="3"/>
  <c r="AP506" i="3" s="1"/>
  <c r="AH309" i="3"/>
  <c r="AP309" i="3" s="1"/>
  <c r="AY663" i="3"/>
  <c r="CI637" i="3"/>
  <c r="AP464" i="3"/>
  <c r="AP397" i="3"/>
  <c r="AY97" i="3"/>
  <c r="BB712" i="3"/>
  <c r="BH712" i="3" s="1"/>
  <c r="BQ256" i="3"/>
  <c r="BK488" i="3"/>
  <c r="BQ488" i="3" s="1"/>
  <c r="BZ340" i="3"/>
  <c r="BZ649" i="3"/>
  <c r="BQ370" i="3"/>
  <c r="CI424" i="3"/>
  <c r="AP258" i="3"/>
  <c r="AP393" i="3"/>
  <c r="AP221" i="3"/>
  <c r="AP719" i="3"/>
  <c r="AY341" i="3"/>
  <c r="AR709" i="3"/>
  <c r="BA709" i="3"/>
  <c r="BH709" i="3" s="1"/>
  <c r="BH649" i="3"/>
  <c r="BQ667" i="3"/>
  <c r="BZ424" i="3"/>
  <c r="CI85" i="3"/>
  <c r="BQ340" i="3"/>
  <c r="BQ30" i="3"/>
  <c r="AI419" i="3"/>
  <c r="AP419" i="3" s="1"/>
  <c r="AJ443" i="3"/>
  <c r="AP443" i="3" s="1"/>
  <c r="AP704" i="3"/>
  <c r="BZ637" i="3"/>
  <c r="AP222" i="3"/>
  <c r="AP641" i="3"/>
  <c r="BH676" i="3"/>
  <c r="AY358" i="3"/>
  <c r="BQ439" i="3"/>
  <c r="BJ709" i="3"/>
  <c r="BQ709" i="3" s="1"/>
  <c r="BS709" i="3"/>
  <c r="BZ709" i="3" s="1"/>
  <c r="AP101" i="3"/>
  <c r="AP223" i="3"/>
  <c r="BH260" i="3"/>
  <c r="BQ319" i="3"/>
  <c r="BQ52" i="3"/>
  <c r="BQ260" i="3"/>
  <c r="BZ52" i="3"/>
  <c r="BH370" i="3"/>
  <c r="BZ260" i="3"/>
  <c r="CI330" i="3"/>
  <c r="CI649" i="3"/>
  <c r="BB714" i="3"/>
  <c r="BK712" i="3"/>
  <c r="BQ712" i="3" s="1"/>
  <c r="BZ30" i="3"/>
  <c r="BZ264" i="3"/>
  <c r="AP172" i="3"/>
  <c r="AP697" i="3"/>
  <c r="BQ706" i="3"/>
  <c r="BQ424" i="3"/>
  <c r="BI675" i="3"/>
  <c r="BQ675" i="3" s="1"/>
  <c r="AJ100" i="3"/>
  <c r="AP100" i="3" s="1"/>
  <c r="AH613" i="3"/>
  <c r="AI138" i="3"/>
  <c r="AP138" i="3" s="1"/>
  <c r="AH330" i="3"/>
  <c r="AH320" i="3"/>
  <c r="AH319" i="3"/>
  <c r="AH558" i="3"/>
  <c r="AP696" i="3"/>
  <c r="AP463" i="3"/>
  <c r="AP467" i="3"/>
  <c r="AR361" i="3"/>
  <c r="BH256" i="3"/>
  <c r="BA714" i="3"/>
  <c r="BZ85" i="3"/>
  <c r="CI52" i="3"/>
  <c r="CI30" i="3"/>
  <c r="CI319" i="3"/>
  <c r="CR652" i="3"/>
  <c r="BN417" i="3"/>
  <c r="BQ417" i="3" s="1"/>
  <c r="BH439" i="3"/>
  <c r="BH706" i="3"/>
  <c r="AZ693" i="3"/>
  <c r="BH693" i="3" s="1"/>
  <c r="BQ85" i="3"/>
  <c r="BZ358" i="3"/>
  <c r="CJ700" i="3"/>
  <c r="CR700" i="3" s="1"/>
  <c r="BH30" i="3"/>
  <c r="Y701" i="3"/>
  <c r="AG701" i="3" s="1"/>
  <c r="AP465" i="3"/>
  <c r="BH358" i="3"/>
  <c r="BZ663" i="3"/>
  <c r="CB709" i="3"/>
  <c r="CI709" i="3" s="1"/>
  <c r="BQ278" i="3"/>
  <c r="AY706" i="3"/>
  <c r="BH220" i="3"/>
  <c r="BT712" i="3"/>
  <c r="BZ712" i="3" s="1"/>
  <c r="AS720" i="3"/>
  <c r="AY421" i="3"/>
  <c r="BH85" i="3"/>
  <c r="BQ637" i="3"/>
  <c r="CI256" i="3"/>
  <c r="CK718" i="3"/>
  <c r="CR718" i="3" s="1"/>
  <c r="AP237" i="3"/>
  <c r="AP611" i="3"/>
  <c r="AQ675" i="3"/>
  <c r="BH637" i="3"/>
  <c r="AZ700" i="3"/>
  <c r="BH700" i="3" s="1"/>
  <c r="BZ256" i="3"/>
  <c r="BZ706" i="3"/>
  <c r="CI439" i="3"/>
  <c r="CI340" i="3"/>
  <c r="Y700" i="3"/>
  <c r="AG700" i="3" s="1"/>
  <c r="BZ319" i="3"/>
  <c r="BZ343" i="3"/>
  <c r="BQ676" i="3"/>
  <c r="BH52" i="3"/>
  <c r="BH611" i="3"/>
  <c r="CJ643" i="3"/>
  <c r="CR643" i="3" s="1"/>
  <c r="CJ644" i="3"/>
  <c r="CR644" i="3" s="1"/>
  <c r="CI676" i="3"/>
  <c r="CI558" i="3"/>
  <c r="CI402" i="3"/>
  <c r="CC714" i="3"/>
  <c r="CI223" i="3"/>
  <c r="CI343" i="3"/>
  <c r="BZ402" i="3"/>
  <c r="BT714" i="3"/>
  <c r="BS249" i="3"/>
  <c r="BZ249" i="3" s="1"/>
  <c r="BW703" i="3"/>
  <c r="BZ703" i="3" s="1"/>
  <c r="BT488" i="3"/>
  <c r="BZ488" i="3" s="1"/>
  <c r="BQ649" i="3"/>
  <c r="BQ220" i="3"/>
  <c r="BJ419" i="3"/>
  <c r="BQ419" i="3" s="1"/>
  <c r="BK443" i="3"/>
  <c r="BQ443" i="3" s="1"/>
  <c r="BQ343" i="3"/>
  <c r="BA249" i="3"/>
  <c r="BH249" i="3" s="1"/>
  <c r="BE703" i="3"/>
  <c r="BH703" i="3" s="1"/>
  <c r="BB488" i="3"/>
  <c r="BH488" i="3" s="1"/>
  <c r="BH558" i="3"/>
  <c r="BH343" i="3"/>
  <c r="BH223" i="3"/>
  <c r="BC715" i="3"/>
  <c r="BH715" i="3" s="1"/>
  <c r="BC722" i="3"/>
  <c r="BH722" i="3" s="1"/>
  <c r="BH713" i="3"/>
  <c r="BA419" i="3"/>
  <c r="BH419" i="3" s="1"/>
  <c r="BB443" i="3"/>
  <c r="BH443" i="3" s="1"/>
  <c r="AT715" i="3"/>
  <c r="AY715" i="3" s="1"/>
  <c r="AT722" i="3"/>
  <c r="AY722" i="3" s="1"/>
  <c r="AS361" i="3"/>
  <c r="AY660" i="3"/>
  <c r="AY619" i="3"/>
  <c r="AY623" i="3"/>
  <c r="AY624" i="3"/>
  <c r="AY494" i="3"/>
  <c r="AY454" i="3"/>
  <c r="AY717" i="3"/>
  <c r="AH698" i="3"/>
  <c r="AH713" i="3"/>
  <c r="AH716" i="3"/>
  <c r="AH670" i="3"/>
  <c r="AH688" i="3"/>
  <c r="P714" i="3"/>
  <c r="V715" i="3"/>
  <c r="X715" i="3" s="1"/>
  <c r="DE715" i="3" s="1"/>
  <c r="V649" i="3"/>
  <c r="X649" i="3" s="1"/>
  <c r="O714" i="3"/>
  <c r="O709" i="3"/>
  <c r="V709" i="3" s="1"/>
  <c r="X709" i="3" s="1"/>
  <c r="X673" i="3"/>
  <c r="N361" i="3"/>
  <c r="V361" i="3" s="1"/>
  <c r="X361" i="3" s="1"/>
  <c r="DE361" i="3" s="1"/>
  <c r="X68" i="3"/>
  <c r="DE68" i="3" s="1"/>
  <c r="S417" i="3"/>
  <c r="V417" i="3" s="1"/>
  <c r="X417" i="3" s="1"/>
  <c r="DE417" i="3" s="1"/>
  <c r="X416" i="3"/>
  <c r="DE416" i="3" s="1"/>
  <c r="N675" i="3"/>
  <c r="V675" i="3" s="1"/>
  <c r="X675" i="3" s="1"/>
  <c r="DE675" i="3" s="1"/>
  <c r="X408" i="3"/>
  <c r="N636" i="3"/>
  <c r="V636" i="3" s="1"/>
  <c r="X636" i="3" s="1"/>
  <c r="X267" i="3"/>
  <c r="DE267" i="3" s="1"/>
  <c r="O718" i="3"/>
  <c r="V718" i="3" s="1"/>
  <c r="X718" i="3" s="1"/>
  <c r="X419" i="3"/>
  <c r="P712" i="3"/>
  <c r="V712" i="3" s="1"/>
  <c r="X712" i="3" s="1"/>
  <c r="DE712" i="3" s="1"/>
  <c r="X449" i="3"/>
  <c r="O136" i="3"/>
  <c r="V136" i="3" s="1"/>
  <c r="X136" i="3" s="1"/>
  <c r="X135" i="3"/>
  <c r="DE135" i="3" s="1"/>
  <c r="N693" i="3"/>
  <c r="V693" i="3" s="1"/>
  <c r="X693" i="3" s="1"/>
  <c r="O455" i="3"/>
  <c r="V455" i="3" s="1"/>
  <c r="X455" i="3" s="1"/>
  <c r="DE455" i="3" s="1"/>
  <c r="X39" i="3"/>
  <c r="DE39" i="3" s="1"/>
  <c r="N643" i="3"/>
  <c r="V643" i="3" s="1"/>
  <c r="N644" i="3"/>
  <c r="V644" i="3" s="1"/>
  <c r="O720" i="3"/>
  <c r="V720" i="3" s="1"/>
  <c r="X720" i="3" s="1"/>
  <c r="DE720" i="3" s="1"/>
  <c r="O335" i="3"/>
  <c r="V335" i="3" s="1"/>
  <c r="X335" i="3" s="1"/>
  <c r="DE335" i="3" s="1"/>
  <c r="V343" i="3"/>
  <c r="X343" i="3" s="1"/>
  <c r="DE343" i="3" s="1"/>
  <c r="V558" i="3"/>
  <c r="X558" i="3" s="1"/>
  <c r="DE558" i="3" s="1"/>
  <c r="N716" i="3"/>
  <c r="V716" i="3" s="1"/>
  <c r="X716" i="3" s="1"/>
  <c r="N670" i="3"/>
  <c r="V670" i="3" s="1"/>
  <c r="X670" i="3" s="1"/>
  <c r="DE670" i="3" s="1"/>
  <c r="N698" i="3"/>
  <c r="N688" i="3"/>
  <c r="V688" i="3" s="1"/>
  <c r="N713" i="3"/>
  <c r="V676" i="3"/>
  <c r="X676" i="3" s="1"/>
  <c r="V220" i="3"/>
  <c r="X220" i="3" s="1"/>
  <c r="DE220" i="3" s="1"/>
  <c r="P713" i="3"/>
  <c r="P685" i="3"/>
  <c r="V685" i="3" s="1"/>
  <c r="X685" i="3" s="1"/>
  <c r="DE685" i="3" s="1"/>
  <c r="N299" i="3"/>
  <c r="V299" i="3" s="1"/>
  <c r="X299" i="3" s="1"/>
  <c r="DE299" i="3" s="1"/>
  <c r="O698" i="3"/>
  <c r="N172" i="3"/>
  <c r="V172" i="3" s="1"/>
  <c r="X172" i="3" s="1"/>
  <c r="DE172" i="3" s="1"/>
  <c r="N298" i="3"/>
  <c r="V298" i="3" s="1"/>
  <c r="X298" i="3" s="1"/>
  <c r="DE298" i="3" s="1"/>
  <c r="DB676" i="3" l="1"/>
  <c r="DE676" i="3"/>
  <c r="DB693" i="3"/>
  <c r="DE693" i="3"/>
  <c r="DB136" i="3"/>
  <c r="DE136" i="3"/>
  <c r="DB716" i="3"/>
  <c r="DE716" i="3"/>
  <c r="DB449" i="3"/>
  <c r="DE449" i="3"/>
  <c r="DB673" i="3"/>
  <c r="DE673" i="3"/>
  <c r="DB709" i="3"/>
  <c r="DE709" i="3"/>
  <c r="DB419" i="3"/>
  <c r="DE419" i="3"/>
  <c r="DB718" i="3"/>
  <c r="DE718" i="3"/>
  <c r="DB649" i="3"/>
  <c r="DE649" i="3"/>
  <c r="DB636" i="3"/>
  <c r="DE636" i="3"/>
  <c r="DB408" i="3"/>
  <c r="DE408" i="3"/>
  <c r="Y674" i="3"/>
  <c r="AG674" i="3" s="1"/>
  <c r="DB172" i="3"/>
  <c r="DB558" i="3"/>
  <c r="DB343" i="3"/>
  <c r="DB335" i="3"/>
  <c r="DB685" i="3"/>
  <c r="DB720" i="3"/>
  <c r="DB267" i="3"/>
  <c r="DB715" i="3"/>
  <c r="DB220" i="3"/>
  <c r="DB675" i="3"/>
  <c r="DB299" i="3"/>
  <c r="DB455" i="3"/>
  <c r="DB416" i="3"/>
  <c r="DB417" i="3"/>
  <c r="DB135" i="3"/>
  <c r="DB68" i="3"/>
  <c r="DB361" i="3"/>
  <c r="DB670" i="3"/>
  <c r="DB298" i="3"/>
  <c r="DB712" i="3"/>
  <c r="DB39" i="3"/>
  <c r="CS728" i="3"/>
  <c r="BI700" i="3"/>
  <c r="BQ700" i="3" s="1"/>
  <c r="CA700" i="3"/>
  <c r="CI700" i="3" s="1"/>
  <c r="BR700" i="3"/>
  <c r="BZ700" i="3" s="1"/>
  <c r="AP714" i="3"/>
  <c r="AP361" i="3"/>
  <c r="BR643" i="3"/>
  <c r="BZ643" i="3" s="1"/>
  <c r="CI714" i="3"/>
  <c r="BZ714" i="3"/>
  <c r="BH714" i="3"/>
  <c r="AI718" i="3"/>
  <c r="AP718" i="3" s="1"/>
  <c r="BR644" i="3"/>
  <c r="BZ644" i="3" s="1"/>
  <c r="BR701" i="3" s="1"/>
  <c r="BZ701" i="3" s="1"/>
  <c r="CA644" i="3"/>
  <c r="CI644" i="3" s="1"/>
  <c r="CA701" i="3" s="1"/>
  <c r="CI701" i="3" s="1"/>
  <c r="CA643" i="3"/>
  <c r="CI643" i="3" s="1"/>
  <c r="CA674" i="3" s="1"/>
  <c r="CI674" i="3" s="1"/>
  <c r="AP558" i="3"/>
  <c r="AP688" i="3"/>
  <c r="AP330" i="3"/>
  <c r="BQ652" i="3"/>
  <c r="AP716" i="3"/>
  <c r="BJ718" i="3"/>
  <c r="BQ718" i="3" s="1"/>
  <c r="AP613" i="3"/>
  <c r="AP713" i="3"/>
  <c r="AP698" i="3"/>
  <c r="CJ701" i="3"/>
  <c r="CR701" i="3" s="1"/>
  <c r="BQ223" i="3"/>
  <c r="AV699" i="3"/>
  <c r="AY699" i="3" s="1"/>
  <c r="CJ674" i="3"/>
  <c r="CR674" i="3" s="1"/>
  <c r="AR343" i="3"/>
  <c r="BI643" i="3"/>
  <c r="BQ643" i="3" s="1"/>
  <c r="BH652" i="3"/>
  <c r="BI644" i="3"/>
  <c r="BQ644" i="3" s="1"/>
  <c r="BH613" i="3"/>
  <c r="BZ667" i="3"/>
  <c r="BQ613" i="3"/>
  <c r="AZ644" i="3"/>
  <c r="BH644" i="3" s="1"/>
  <c r="AP670" i="3"/>
  <c r="BA718" i="3"/>
  <c r="BH718" i="3" s="1"/>
  <c r="BH667" i="3"/>
  <c r="AZ643" i="3"/>
  <c r="BH643" i="3" s="1"/>
  <c r="BZ652" i="3"/>
  <c r="AP319" i="3"/>
  <c r="AP320" i="3"/>
  <c r="AH644" i="3"/>
  <c r="AH643" i="3"/>
  <c r="CB419" i="3"/>
  <c r="CI419" i="3" s="1"/>
  <c r="CC443" i="3"/>
  <c r="CI443" i="3" s="1"/>
  <c r="BS419" i="3"/>
  <c r="BZ419" i="3" s="1"/>
  <c r="BT443" i="3"/>
  <c r="BZ443" i="3" s="1"/>
  <c r="V714" i="3"/>
  <c r="X714" i="3" s="1"/>
  <c r="N674" i="3"/>
  <c r="V674" i="3" s="1"/>
  <c r="X674" i="3" s="1"/>
  <c r="X643" i="3"/>
  <c r="N701" i="3"/>
  <c r="V701" i="3" s="1"/>
  <c r="X701" i="3" s="1"/>
  <c r="X644" i="3"/>
  <c r="N700" i="3"/>
  <c r="V700" i="3" s="1"/>
  <c r="X700" i="3" s="1"/>
  <c r="X688" i="3"/>
  <c r="V713" i="3"/>
  <c r="X713" i="3" s="1"/>
  <c r="V698" i="3"/>
  <c r="X698" i="3" s="1"/>
  <c r="DE698" i="3" s="1"/>
  <c r="DB714" i="3" l="1"/>
  <c r="DE714" i="3"/>
  <c r="DB713" i="3"/>
  <c r="DE713" i="3"/>
  <c r="DB688" i="3"/>
  <c r="DE688" i="3"/>
  <c r="DB700" i="3"/>
  <c r="DE700" i="3"/>
  <c r="DB644" i="3"/>
  <c r="DE644" i="3"/>
  <c r="DB701" i="3"/>
  <c r="DE701" i="3"/>
  <c r="DB674" i="3"/>
  <c r="DE674" i="3"/>
  <c r="DB643" i="3"/>
  <c r="DE643" i="3"/>
  <c r="DB698" i="3"/>
  <c r="CZ728" i="3"/>
  <c r="V728" i="3"/>
  <c r="BR674" i="3"/>
  <c r="BZ674" i="3" s="1"/>
  <c r="AH700" i="3"/>
  <c r="AP700" i="3" s="1"/>
  <c r="BI701" i="3"/>
  <c r="BQ701" i="3" s="1"/>
  <c r="CB718" i="3"/>
  <c r="CI718" i="3" s="1"/>
  <c r="AP643" i="3"/>
  <c r="AP644" i="3"/>
  <c r="BI674" i="3"/>
  <c r="BQ674" i="3" s="1"/>
  <c r="CW728" i="3" s="1"/>
  <c r="AZ701" i="3"/>
  <c r="BH701" i="3" s="1"/>
  <c r="AZ674" i="3"/>
  <c r="BH674" i="3" s="1"/>
  <c r="CV728" i="3" s="1"/>
  <c r="BS718" i="3"/>
  <c r="BZ718" i="3" s="1"/>
  <c r="DB1" i="3" l="1"/>
  <c r="CX728" i="3"/>
  <c r="CY728" i="3"/>
  <c r="AH701" i="3"/>
  <c r="AP701" i="3" s="1"/>
  <c r="AH674" i="3"/>
  <c r="AP674" i="3" s="1"/>
  <c r="W728" i="3"/>
  <c r="W734" i="3" s="1"/>
  <c r="W731" i="3"/>
  <c r="AY256" i="3"/>
  <c r="AY712" i="3"/>
  <c r="AY402" i="3"/>
  <c r="AY405" i="3"/>
  <c r="AY606" i="3"/>
  <c r="AY495" i="3"/>
  <c r="AY85" i="3"/>
  <c r="AY5" i="3"/>
  <c r="AY11" i="3"/>
  <c r="AY9" i="3"/>
  <c r="AY6" i="3"/>
  <c r="AY12" i="3"/>
  <c r="AY582" i="3"/>
  <c r="AY343" i="3"/>
  <c r="AY574" i="3"/>
  <c r="AY39" i="3"/>
  <c r="AY596" i="3"/>
  <c r="AY479" i="3"/>
  <c r="AY211" i="3"/>
  <c r="AY393" i="3"/>
  <c r="AY553" i="3"/>
  <c r="AY611" i="3"/>
  <c r="AY170" i="3"/>
  <c r="AY464" i="3"/>
  <c r="AY635" i="3"/>
  <c r="AY145" i="3"/>
  <c r="AY223" i="3"/>
  <c r="AY355" i="3"/>
  <c r="AY516" i="3"/>
  <c r="AY415" i="3"/>
  <c r="AY188" i="3"/>
  <c r="AY261" i="3"/>
  <c r="AY93" i="3"/>
  <c r="AY655" i="3"/>
  <c r="AY101" i="3"/>
  <c r="AY176" i="3"/>
  <c r="AY472" i="3"/>
  <c r="AY264" i="3"/>
  <c r="AY597" i="3"/>
  <c r="AY424" i="3"/>
  <c r="AY340" i="3"/>
  <c r="AY439" i="3"/>
  <c r="AY263" i="3"/>
  <c r="AY56" i="3"/>
  <c r="AY235" i="3"/>
  <c r="AY395" i="3"/>
  <c r="AY38" i="3"/>
  <c r="AY291" i="3"/>
  <c r="AY465" i="3"/>
  <c r="AY258" i="3"/>
  <c r="AY637" i="3"/>
  <c r="AY686" i="3"/>
  <c r="AY351" i="3"/>
  <c r="AY317" i="3"/>
  <c r="AY222" i="3"/>
  <c r="AY694" i="3"/>
  <c r="AY621" i="3"/>
  <c r="AY332" i="3"/>
  <c r="AY76" i="3"/>
  <c r="AY593" i="3"/>
  <c r="AY570" i="3"/>
  <c r="AY668" i="3"/>
  <c r="AY265" i="3"/>
  <c r="AY697" i="3"/>
  <c r="AY169" i="3"/>
  <c r="AY675" i="3"/>
  <c r="AY129" i="3"/>
  <c r="AY662" i="3"/>
  <c r="AY677" i="3"/>
  <c r="AY599" i="3"/>
  <c r="AY594" i="3"/>
  <c r="AY688" i="3"/>
  <c r="AY595" i="3"/>
  <c r="AY592" i="3"/>
  <c r="AY417" i="3"/>
  <c r="AY530" i="3"/>
  <c r="AY508" i="3"/>
  <c r="AY200" i="3"/>
  <c r="AY221" i="3"/>
  <c r="AY466" i="3"/>
  <c r="AY695" i="3"/>
  <c r="AY585" i="3"/>
  <c r="AY716" i="3"/>
  <c r="AY463" i="3"/>
  <c r="AY467" i="3"/>
  <c r="AY509" i="3"/>
  <c r="AY60" i="3"/>
  <c r="AY710" i="3"/>
  <c r="AY679" i="3"/>
  <c r="AY68" i="3"/>
  <c r="AY480" i="3"/>
  <c r="AY385" i="3"/>
  <c r="AY541" i="3"/>
  <c r="AY30" i="3"/>
  <c r="AY667" i="3"/>
  <c r="AY278" i="3"/>
  <c r="AY168" i="3"/>
  <c r="AY146" i="3"/>
  <c r="AY556" i="3"/>
  <c r="AY267" i="3"/>
  <c r="AY237" i="3"/>
  <c r="AY652" i="3"/>
  <c r="AY567" i="3"/>
  <c r="AY116" i="3"/>
  <c r="AY123" i="3"/>
  <c r="AY230" i="3"/>
  <c r="AY682" i="3"/>
  <c r="AY671" i="3"/>
  <c r="AY52" i="3"/>
  <c r="AY649" i="3"/>
  <c r="AY136" i="3"/>
  <c r="AY298" i="3"/>
  <c r="AY557" i="3"/>
  <c r="AY529" i="3"/>
  <c r="AY483" i="3"/>
  <c r="AY622" i="3"/>
  <c r="AY659" i="3"/>
  <c r="AY411" i="3"/>
  <c r="AY268" i="3"/>
  <c r="AY195" i="3"/>
  <c r="AY260" i="3"/>
  <c r="AY262" i="3"/>
  <c r="AY91" i="3"/>
  <c r="AY92" i="3"/>
  <c r="AY66" i="3"/>
  <c r="AY67" i="3"/>
  <c r="CT728" i="3" l="1"/>
  <c r="AR8" i="3"/>
  <c r="AY8" i="3" s="1"/>
  <c r="AQ636" i="3"/>
  <c r="AY636" i="3" s="1"/>
  <c r="AY666" i="3"/>
  <c r="AY724" i="3"/>
  <c r="AS714" i="3"/>
  <c r="AQ700" i="3"/>
  <c r="AY700" i="3" s="1"/>
  <c r="AU702" i="3"/>
  <c r="AY702" i="3" s="1"/>
  <c r="AR708" i="3"/>
  <c r="AY708" i="3" s="1"/>
  <c r="AQ361" i="3"/>
  <c r="AY361" i="3" s="1"/>
  <c r="AQ172" i="3"/>
  <c r="AY172" i="3" s="1"/>
  <c r="AS685" i="3"/>
  <c r="AY685" i="3" s="1"/>
  <c r="AR720" i="3"/>
  <c r="AY720" i="3" s="1"/>
  <c r="AR335" i="3"/>
  <c r="AY335" i="3" s="1"/>
  <c r="AR455" i="3"/>
  <c r="AY455" i="3" s="1"/>
  <c r="AS713" i="3"/>
  <c r="AY713" i="3" s="1"/>
  <c r="AQ643" i="3"/>
  <c r="AY643" i="3" s="1"/>
  <c r="AQ644" i="3"/>
  <c r="AY644" i="3" s="1"/>
  <c r="AQ693" i="3"/>
  <c r="AY693" i="3" s="1"/>
  <c r="AR714" i="3"/>
  <c r="AR419" i="3"/>
  <c r="AY419" i="3" s="1"/>
  <c r="AS443" i="3"/>
  <c r="AY443" i="3" s="1"/>
  <c r="AQ656" i="3"/>
  <c r="AY656" i="3" s="1"/>
  <c r="AQ704" i="3"/>
  <c r="AY704" i="3" s="1"/>
  <c r="AQ124" i="3"/>
  <c r="AY124" i="3" s="1"/>
  <c r="AQ319" i="3"/>
  <c r="AY319" i="3" s="1"/>
  <c r="AQ397" i="3"/>
  <c r="AY397" i="3" s="1"/>
  <c r="AQ613" i="3"/>
  <c r="AY613" i="3" s="1"/>
  <c r="AR220" i="3"/>
  <c r="AY220" i="3" s="1"/>
  <c r="AR478" i="3"/>
  <c r="AY478" i="3" s="1"/>
  <c r="AS100" i="3"/>
  <c r="AY100" i="3" s="1"/>
  <c r="AT322" i="3"/>
  <c r="AY322" i="3" s="1"/>
  <c r="AT598" i="3"/>
  <c r="AY598" i="3" s="1"/>
  <c r="AQ309" i="3"/>
  <c r="AY309" i="3" s="1"/>
  <c r="AQ330" i="3"/>
  <c r="AY330" i="3" s="1"/>
  <c r="AQ396" i="3"/>
  <c r="AY396" i="3" s="1"/>
  <c r="AQ558" i="3"/>
  <c r="AY558" i="3" s="1"/>
  <c r="AR138" i="3"/>
  <c r="AY138" i="3" s="1"/>
  <c r="AR327" i="3"/>
  <c r="AY327" i="3" s="1"/>
  <c r="AS270" i="3"/>
  <c r="AY270" i="3" s="1"/>
  <c r="AS600" i="3"/>
  <c r="AY600" i="3" s="1"/>
  <c r="AT231" i="3"/>
  <c r="AY231" i="3" s="1"/>
  <c r="AQ320" i="3"/>
  <c r="AY320" i="3" s="1"/>
  <c r="AQ329" i="3"/>
  <c r="AY329" i="3" s="1"/>
  <c r="AQ506" i="3"/>
  <c r="AY506" i="3" s="1"/>
  <c r="AR98" i="3"/>
  <c r="AY98" i="3" s="1"/>
  <c r="AR326" i="3"/>
  <c r="AY326" i="3" s="1"/>
  <c r="AS452" i="3"/>
  <c r="AY452" i="3" s="1"/>
  <c r="CU728" i="3" l="1"/>
  <c r="AQ674" i="3"/>
  <c r="AY674" i="3" s="1"/>
  <c r="AR718" i="3"/>
  <c r="AY718" i="3" s="1"/>
  <c r="AY714" i="3"/>
  <c r="AQ701" i="3"/>
  <c r="AY701" i="3" s="1"/>
  <c r="AY709" i="3" l="1"/>
</calcChain>
</file>

<file path=xl/sharedStrings.xml><?xml version="1.0" encoding="utf-8"?>
<sst xmlns="http://schemas.openxmlformats.org/spreadsheetml/2006/main" count="12367" uniqueCount="3444">
  <si>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</si>
  <si>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</si>
  <si>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</si>
  <si>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</si>
  <si>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</si>
  <si>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</si>
  <si>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</si>
  <si>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</si>
  <si>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</si>
  <si>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</si>
  <si>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</si>
  <si>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</si>
  <si>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</si>
  <si>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</si>
  <si>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</si>
  <si>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</si>
  <si>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</si>
  <si>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</si>
  <si>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</si>
  <si>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</si>
  <si>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</si>
  <si>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</si>
  <si>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</si>
  <si>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</si>
  <si>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</si>
  <si>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</si>
  <si>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</si>
  <si>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</si>
  <si>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</si>
  <si>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</si>
  <si>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</si>
  <si>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</si>
  <si>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</si>
  <si>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</si>
  <si>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</si>
  <si>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</si>
  <si>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</si>
  <si>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</si>
  <si>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</si>
  <si>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</si>
  <si>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</si>
  <si>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</si>
  <si>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</si>
  <si>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</si>
  <si>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</si>
  <si>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</si>
  <si>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</si>
  <si>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</si>
  <si>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</si>
  <si>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</si>
  <si>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</si>
  <si>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</si>
  <si>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</si>
  <si>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</si>
  <si>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</si>
  <si>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</si>
  <si>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</si>
  <si>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</si>
  <si>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</si>
  <si>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</si>
  <si>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</si>
  <si>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</si>
  <si>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</si>
  <si>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</si>
  <si>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</si>
  <si>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</si>
  <si>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</si>
  <si>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</si>
  <si>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</si>
  <si>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</si>
  <si>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</si>
  <si>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</si>
  <si>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</si>
  <si>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</si>
  <si>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</si>
  <si>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</si>
  <si>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</si>
  <si>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</si>
  <si>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</si>
  <si>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</si>
  <si>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</si>
  <si>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</si>
  <si>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</si>
  <si>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</si>
  <si>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</si>
  <si>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</si>
  <si>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</si>
  <si>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</si>
  <si>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</si>
  <si>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</si>
  <si>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</si>
  <si>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</si>
  <si>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</si>
  <si>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</si>
  <si>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</si>
  <si>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</si>
  <si>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</si>
  <si>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</si>
  <si>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</si>
  <si>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</si>
  <si>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</si>
  <si>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</si>
  <si>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</si>
  <si>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</si>
  <si>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</si>
  <si>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</si>
  <si>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</si>
  <si>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</si>
  <si>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</si>
  <si>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</si>
  <si>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</si>
  <si>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</si>
  <si>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</si>
  <si>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</si>
  <si>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</si>
  <si>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</si>
  <si>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</si>
  <si>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</si>
  <si>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</si>
  <si>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</si>
  <si>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</si>
  <si>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</si>
  <si>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</si>
  <si>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</si>
  <si>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</si>
  <si>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</si>
  <si>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Cauliflower</t>
  </si>
  <si>
    <t>Leek</t>
  </si>
  <si>
    <t>Lettuce</t>
  </si>
  <si>
    <t>Scallion</t>
  </si>
  <si>
    <t>Artichoke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</si>
  <si>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</si>
  <si>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</si>
  <si>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</si>
  <si>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</si>
  <si>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</si>
  <si>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</si>
  <si>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</si>
  <si>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</si>
  <si>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</si>
  <si>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</si>
  <si>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</si>
  <si>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</si>
  <si>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</si>
  <si>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Kale</t>
  </si>
  <si>
    <t>Agave</t>
  </si>
  <si>
    <t>Amaranth</t>
  </si>
  <si>
    <t>Arrowroot</t>
  </si>
  <si>
    <t>Cassava</t>
  </si>
  <si>
    <t>Flax</t>
  </si>
  <si>
    <t>Huckleberry</t>
  </si>
  <si>
    <t>Jicama</t>
  </si>
  <si>
    <t>Jute</t>
  </si>
  <si>
    <t>Kenaf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</si>
  <si>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</si>
  <si>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</si>
  <si>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</si>
  <si>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</si>
  <si>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</si>
  <si>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</si>
  <si>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</si>
  <si>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</si>
  <si>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</si>
  <si>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</si>
  <si>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</si>
  <si>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</si>
  <si>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</si>
  <si>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</si>
  <si>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Apple</t>
  </si>
  <si>
    <t>Pear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</si>
  <si>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</si>
  <si>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</si>
  <si>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</si>
  <si>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</si>
  <si>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</si>
  <si>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</si>
  <si>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</si>
  <si>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</si>
  <si>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</si>
  <si>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</si>
  <si>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</si>
  <si>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</si>
  <si>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</si>
  <si>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</si>
  <si>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</si>
  <si>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</si>
  <si>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</si>
  <si>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</si>
  <si>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</si>
  <si>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</si>
  <si>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</si>
  <si>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</si>
  <si>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</si>
  <si>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</si>
  <si>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</si>
  <si>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</si>
  <si>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</si>
  <si>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</si>
  <si>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</si>
  <si>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</si>
  <si>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</si>
  <si>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</si>
  <si>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</si>
  <si>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</si>
  <si>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</si>
  <si>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</si>
  <si>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</si>
  <si>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</si>
  <si>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</si>
  <si>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</si>
  <si>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</si>
  <si>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</si>
  <si>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</si>
  <si>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</si>
  <si>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</si>
  <si>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</si>
  <si>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</si>
  <si>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</si>
  <si>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</si>
  <si>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</si>
  <si>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</si>
  <si>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</si>
  <si>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</si>
  <si>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</si>
  <si>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</si>
  <si>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</si>
  <si>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</si>
  <si>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</si>
  <si>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</si>
  <si>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</si>
  <si>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</si>
  <si>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</si>
  <si>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</si>
  <si>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</si>
  <si>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</si>
  <si>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</si>
  <si>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</si>
  <si>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</si>
  <si>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</si>
  <si>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</si>
  <si>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</si>
  <si>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</si>
  <si>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</si>
  <si>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</si>
  <si>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</si>
  <si>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</si>
  <si>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</si>
  <si>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</si>
  <si>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</si>
  <si>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</si>
  <si>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</si>
  <si>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</si>
  <si>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</si>
  <si>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</si>
  <si>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</si>
  <si>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</si>
  <si>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</si>
  <si>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</si>
  <si>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</si>
  <si>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</si>
  <si>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</si>
  <si>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</si>
  <si>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</si>
  <si>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</si>
  <si>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</si>
  <si>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</si>
  <si>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</si>
  <si>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</si>
  <si>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</si>
  <si>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</si>
  <si>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</si>
  <si>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</si>
  <si>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</si>
  <si>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</si>
  <si>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</si>
  <si>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</si>
  <si>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</si>
  <si>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</si>
  <si>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</si>
  <si>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</si>
  <si>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</si>
  <si>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</si>
  <si>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</si>
  <si>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</si>
  <si>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</si>
  <si>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</si>
  <si>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</si>
  <si>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</si>
  <si>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</si>
  <si>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</si>
  <si>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</si>
  <si>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</si>
  <si>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</si>
  <si>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</si>
  <si>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</si>
  <si>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</si>
  <si>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</si>
  <si>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</si>
  <si>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</si>
  <si>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</si>
  <si>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</si>
  <si>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</si>
  <si>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</si>
  <si>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</si>
  <si>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</si>
  <si>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</si>
  <si>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</si>
  <si>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</si>
  <si>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</si>
  <si>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</si>
  <si>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</si>
  <si>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</si>
  <si>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</si>
  <si>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</si>
  <si>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</si>
  <si>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</si>
  <si>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</si>
  <si>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</si>
  <si>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</si>
  <si>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</si>
  <si>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</si>
  <si>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</si>
  <si>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</si>
  <si>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</si>
  <si>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</si>
  <si>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</si>
  <si>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</si>
  <si>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</si>
  <si>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</si>
  <si>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</si>
  <si>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</si>
  <si>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</si>
  <si>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</si>
  <si>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</si>
  <si>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</si>
  <si>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</si>
  <si>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</si>
  <si>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</si>
  <si>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</si>
  <si>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</si>
  <si>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</si>
  <si>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</si>
  <si>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</si>
  <si>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</si>
  <si>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</si>
  <si>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</si>
  <si>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</si>
  <si>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</si>
  <si>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</si>
  <si>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Peanut butter  cookies</t>
  </si>
  <si>
    <t>Pickles</t>
  </si>
  <si>
    <t>Vinegar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</si>
  <si>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</si>
  <si>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</si>
  <si>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</si>
  <si>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</si>
  <si>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</si>
  <si>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</si>
  <si>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</si>
  <si>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</si>
  <si>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</si>
  <si>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</si>
  <si>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</si>
  <si>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</si>
  <si>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</si>
  <si>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</si>
  <si>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</si>
  <si>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</si>
  <si>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</si>
  <si>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</si>
  <si>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</si>
  <si>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</si>
  <si>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</si>
  <si>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</si>
  <si>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</si>
  <si>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</si>
  <si>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</si>
  <si>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</si>
  <si>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</si>
  <si>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</si>
  <si>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</si>
  <si>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</si>
  <si>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</si>
  <si>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</si>
  <si>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</si>
  <si>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</si>
  <si>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</si>
  <si>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</si>
  <si>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</si>
  <si>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</si>
  <si>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</si>
  <si>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</si>
  <si>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</si>
  <si>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</si>
  <si>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</si>
  <si>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</si>
  <si>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</si>
  <si>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</si>
  <si>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</si>
  <si>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</si>
  <si>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</si>
  <si>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</si>
  <si>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</si>
  <si>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</si>
  <si>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</si>
  <si>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</si>
  <si>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</si>
  <si>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</si>
  <si>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</si>
  <si>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</si>
  <si>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</si>
  <si>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</si>
  <si>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</si>
  <si>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</si>
  <si>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</si>
  <si>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</si>
  <si>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</si>
  <si>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</si>
  <si>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</si>
  <si>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</si>
  <si>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</si>
  <si>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</si>
  <si>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</si>
  <si>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</si>
  <si>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</si>
  <si>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</si>
  <si>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</si>
  <si>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</si>
  <si>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</si>
  <si>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</si>
  <si>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</si>
  <si>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</si>
  <si>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</si>
  <si>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</si>
  <si>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</si>
  <si>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</si>
  <si>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</si>
  <si>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</si>
  <si>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</si>
  <si>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</si>
  <si>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</si>
  <si>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</si>
  <si>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</si>
  <si>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</si>
  <si>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</si>
  <si>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</si>
  <si>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</si>
  <si>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</si>
  <si>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</si>
  <si>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</si>
  <si>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</si>
  <si>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</si>
  <si>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</si>
  <si>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</si>
  <si>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</si>
  <si>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</si>
  <si>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</si>
  <si>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</si>
  <si>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</si>
  <si>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</si>
  <si>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</si>
  <si>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</si>
  <si>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</si>
  <si>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</si>
  <si>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</si>
  <si>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</si>
  <si>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</si>
  <si>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</si>
  <si>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</si>
  <si>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</si>
  <si>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</si>
  <si>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</si>
  <si>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</si>
  <si>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</si>
  <si>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</si>
  <si>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</si>
  <si>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</si>
  <si>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</si>
  <si>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</si>
  <si>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</si>
  <si>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</si>
  <si>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</si>
  <si>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</si>
  <si>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</si>
  <si>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</si>
  <si>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</si>
  <si>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</si>
  <si>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</si>
  <si>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</si>
  <si>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</si>
  <si>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</si>
  <si>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</si>
  <si>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</si>
  <si>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</si>
  <si>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</si>
  <si>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</si>
  <si>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</si>
  <si>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</si>
  <si>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</si>
  <si>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</si>
  <si>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</si>
  <si>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</si>
  <si>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</si>
  <si>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</si>
  <si>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</si>
  <si>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</si>
  <si>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</si>
  <si>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</si>
  <si>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</si>
  <si>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</si>
  <si>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</si>
  <si>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</si>
  <si>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</si>
  <si>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</si>
  <si>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</si>
  <si>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</si>
  <si>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</si>
  <si>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</si>
  <si>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</si>
  <si>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</si>
  <si>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</si>
  <si>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</si>
  <si>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</si>
  <si>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</si>
  <si>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</si>
  <si>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</si>
  <si>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</si>
  <si>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</si>
  <si>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</si>
  <si>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</si>
  <si>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</si>
  <si>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</si>
  <si>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</si>
  <si>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</si>
  <si>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</si>
  <si>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</si>
  <si>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</si>
  <si>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</si>
  <si>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</si>
  <si>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</si>
  <si>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</si>
  <si>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</si>
  <si>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</si>
  <si>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</si>
  <si>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</si>
  <si>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</si>
  <si>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</si>
  <si>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</si>
  <si>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</si>
  <si>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</si>
  <si>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</si>
  <si>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</si>
  <si>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</si>
  <si>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</si>
  <si>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</si>
  <si>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</si>
  <si>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</si>
  <si>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</si>
  <si>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</si>
  <si>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</si>
  <si>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</si>
  <si>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</si>
  <si>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</si>
  <si>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</si>
  <si>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</si>
  <si>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</si>
  <si>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</si>
  <si>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</si>
  <si>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</si>
  <si>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</si>
  <si>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</si>
  <si>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</si>
  <si>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</si>
  <si>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</si>
  <si>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</si>
  <si>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</si>
  <si>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</si>
  <si>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</si>
  <si>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</si>
  <si>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</si>
  <si>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</si>
  <si>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</si>
  <si>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</si>
  <si>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</si>
  <si>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</si>
  <si>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</si>
  <si>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</si>
  <si>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</si>
  <si>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</si>
  <si>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</si>
  <si>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</si>
  <si>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</si>
  <si>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</si>
  <si>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</si>
  <si>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</si>
  <si>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</si>
  <si>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</si>
  <si>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</si>
  <si>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</si>
  <si>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</si>
  <si>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</si>
  <si>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</si>
  <si>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</si>
  <si>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</si>
  <si>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</si>
  <si>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</si>
  <si>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</si>
  <si>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</si>
  <si>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</si>
  <si>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</si>
  <si>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</si>
  <si>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</si>
  <si>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</si>
  <si>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</si>
  <si>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</si>
  <si>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</si>
  <si>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</si>
  <si>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</si>
  <si>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</si>
  <si>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</si>
  <si>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</si>
  <si>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</si>
  <si>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</si>
  <si>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</si>
  <si>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</si>
  <si>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</si>
  <si>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</si>
  <si>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</si>
  <si>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</si>
  <si>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</si>
  <si>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</si>
  <si>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</si>
  <si>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</si>
  <si>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</si>
  <si>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</si>
  <si>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</si>
  <si>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</si>
  <si>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</si>
  <si>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</si>
  <si>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</si>
  <si>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</si>
  <si>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</si>
  <si>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</si>
  <si>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</si>
  <si>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</si>
  <si>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</si>
  <si>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</si>
  <si>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</si>
  <si>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</si>
  <si>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</si>
  <si>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</si>
  <si>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</si>
  <si>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</si>
  <si>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</si>
  <si>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</si>
  <si>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</si>
  <si>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</si>
  <si>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</si>
  <si>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</si>
  <si>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</si>
  <si>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</si>
  <si>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</si>
  <si>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</si>
  <si>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</si>
  <si>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</si>
  <si>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</si>
  <si>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</si>
  <si>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</si>
  <si>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</si>
  <si>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</si>
  <si>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</si>
  <si>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</si>
  <si>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</si>
  <si>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</si>
  <si>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</si>
  <si>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</si>
  <si>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</si>
  <si>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</si>
  <si>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</si>
  <si>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</si>
  <si>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</si>
  <si>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</si>
  <si>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</si>
  <si>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</si>
  <si>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</si>
  <si>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</si>
  <si>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</si>
  <si>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</si>
  <si>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</si>
  <si>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</si>
  <si>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</si>
  <si>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</si>
  <si>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</si>
  <si>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</si>
  <si>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</si>
  <si>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</si>
  <si>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</si>
  <si>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</si>
  <si>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</si>
  <si>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</si>
  <si>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</si>
  <si>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</si>
  <si>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</si>
  <si>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</si>
  <si>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</si>
  <si>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</si>
  <si>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</si>
  <si>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</si>
  <si>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</si>
  <si>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</si>
  <si>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</si>
  <si>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</si>
  <si>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</si>
  <si>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</si>
  <si>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</si>
  <si>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</si>
  <si>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</si>
  <si>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</si>
  <si>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</si>
  <si>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</si>
  <si>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</si>
  <si>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</si>
  <si>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</si>
  <si>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</si>
  <si>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</si>
  <si>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</si>
  <si>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</si>
  <si>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</si>
  <si>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</si>
  <si>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</si>
  <si>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</si>
  <si>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</si>
  <si>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</si>
  <si>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</si>
  <si>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</si>
  <si>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</si>
  <si>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</si>
  <si>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</si>
  <si>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</si>
  <si>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</si>
  <si>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</si>
  <si>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</si>
  <si>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</si>
  <si>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</si>
  <si>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</si>
  <si>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</si>
  <si>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</si>
  <si>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</si>
  <si>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</si>
  <si>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</si>
  <si>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</si>
  <si>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</si>
  <si>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</si>
  <si>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</si>
  <si>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</si>
  <si>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</si>
  <si>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</si>
  <si>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</si>
  <si>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</si>
  <si>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</si>
  <si>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</si>
  <si>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</si>
  <si>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</si>
  <si>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</si>
  <si>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</si>
  <si>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</si>
  <si>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</si>
  <si>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</si>
  <si>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</si>
  <si>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</si>
  <si>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</si>
  <si>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</si>
  <si>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</si>
  <si>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</si>
  <si>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</si>
  <si>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</si>
  <si>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</si>
  <si>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</si>
  <si>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</si>
  <si>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</si>
  <si>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</si>
  <si>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</si>
  <si>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</si>
  <si>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</si>
  <si>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</si>
  <si>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</si>
  <si>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</si>
  <si>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</si>
  <si>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</si>
  <si>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</si>
  <si>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</si>
  <si>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</si>
  <si>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</si>
  <si>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</si>
  <si>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</si>
  <si>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</si>
  <si>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</si>
  <si>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</si>
  <si>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</si>
  <si>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</si>
  <si>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</si>
  <si>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</si>
  <si>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</si>
  <si>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</si>
  <si>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</si>
  <si>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</si>
  <si>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</si>
  <si>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</si>
  <si>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</si>
  <si>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</si>
  <si>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</si>
  <si>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</si>
  <si>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</si>
  <si>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</si>
  <si>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</si>
  <si>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</si>
  <si>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</si>
  <si>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</si>
  <si>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</si>
  <si>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</si>
  <si>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</si>
  <si>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</si>
  <si>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</si>
  <si>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</si>
  <si>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</si>
  <si>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</si>
  <si>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</si>
  <si>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</si>
  <si>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</si>
  <si>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</si>
  <si>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</si>
  <si>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</si>
  <si>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</si>
  <si>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</si>
  <si>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</si>
  <si>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</si>
  <si>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</si>
  <si>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</si>
  <si>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</si>
  <si>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</si>
  <si>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</si>
  <si>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</si>
  <si>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</si>
  <si>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</si>
  <si>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</si>
  <si>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</si>
  <si>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</si>
  <si>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</si>
  <si>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</si>
  <si>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</si>
  <si>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</si>
  <si>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</si>
  <si>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</si>
  <si>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</si>
  <si>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</si>
  <si>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</si>
  <si>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</si>
  <si>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</si>
  <si>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</si>
  <si>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</si>
  <si>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</si>
  <si>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</si>
  <si>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</si>
  <si>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</si>
  <si>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</si>
  <si>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</si>
  <si>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</si>
  <si>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</si>
  <si>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</si>
  <si>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</si>
  <si>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</si>
  <si>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</si>
  <si>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</si>
  <si>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</si>
  <si>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</si>
  <si>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</si>
  <si>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</si>
  <si>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</si>
  <si>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</si>
  <si>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</si>
  <si>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</si>
  <si>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</si>
  <si>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</si>
  <si>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</si>
  <si>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</si>
  <si>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</si>
  <si>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</si>
  <si>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</si>
  <si>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</si>
  <si>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</si>
  <si>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</si>
  <si>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</si>
  <si>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</si>
  <si>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</si>
  <si>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</si>
  <si>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</si>
  <si>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</si>
  <si>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</si>
  <si>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</si>
  <si>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</si>
  <si>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</si>
  <si>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</si>
  <si>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</si>
  <si>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</si>
  <si>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</si>
  <si>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</si>
  <si>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</si>
  <si>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</si>
  <si>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</si>
  <si>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</si>
  <si>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</si>
  <si>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</si>
  <si>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</si>
  <si>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</si>
  <si>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</si>
  <si>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</si>
  <si>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</si>
  <si>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</si>
  <si>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</si>
  <si>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</si>
  <si>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</si>
  <si>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</si>
  <si>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</si>
  <si>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</si>
  <si>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</si>
  <si>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</si>
  <si>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</si>
  <si>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</si>
  <si>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</si>
  <si>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</si>
  <si>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</si>
  <si>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</si>
  <si>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</si>
  <si>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</si>
  <si>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</si>
  <si>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</si>
  <si>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</si>
  <si>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</si>
  <si>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</si>
  <si>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</si>
  <si>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</si>
  <si>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</si>
  <si>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</si>
  <si>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</si>
  <si>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</si>
  <si>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</si>
  <si>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</si>
  <si>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</si>
  <si>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</si>
  <si>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</si>
  <si>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</si>
  <si>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</si>
  <si>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</si>
  <si>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</si>
  <si>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</si>
  <si>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</si>
  <si>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</si>
  <si>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</si>
  <si>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</si>
  <si>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</si>
  <si>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</si>
  <si>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</si>
  <si>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</si>
  <si>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</si>
  <si>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</si>
  <si>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</si>
  <si>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</si>
  <si>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</si>
  <si>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</si>
  <si>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</si>
  <si>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</si>
  <si>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</si>
  <si>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</si>
  <si>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</si>
  <si>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</si>
  <si>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</si>
  <si>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</si>
  <si>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</si>
  <si>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</si>
  <si>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</si>
  <si>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</si>
  <si>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</si>
  <si>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</si>
  <si>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</si>
  <si>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</si>
  <si>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</si>
  <si>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</si>
  <si>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</si>
  <si>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</si>
  <si>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</si>
  <si>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</si>
  <si>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</si>
  <si>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</si>
  <si>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</si>
  <si>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</si>
  <si>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</si>
  <si>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</si>
  <si>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</si>
  <si>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</si>
  <si>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</si>
  <si>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</si>
  <si>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</si>
  <si>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</si>
  <si>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</si>
  <si>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</si>
  <si>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</si>
  <si>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</si>
  <si>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</si>
  <si>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</si>
  <si>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</si>
  <si>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</si>
  <si>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</si>
  <si>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</si>
  <si>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</si>
  <si>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</si>
  <si>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</si>
  <si>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</si>
  <si>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</si>
  <si>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</si>
  <si>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</si>
  <si>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</si>
  <si>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</si>
  <si>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</si>
  <si>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</si>
  <si>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</si>
  <si>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</si>
  <si>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</si>
  <si>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</si>
  <si>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</si>
  <si>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</si>
  <si>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</si>
  <si>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</si>
  <si>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</si>
  <si>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</si>
  <si>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</si>
  <si>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</si>
  <si>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</si>
  <si>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</si>
  <si>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</si>
  <si>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</si>
  <si>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</si>
  <si>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</si>
  <si>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</si>
  <si>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</si>
  <si>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</si>
  <si>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</si>
  <si>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</si>
  <si>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</si>
  <si>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</si>
  <si>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</si>
  <si>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</si>
  <si>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</si>
  <si>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</si>
  <si>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</si>
  <si>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</si>
  <si>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</si>
  <si>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</si>
  <si>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</si>
  <si>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</si>
  <si>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</si>
  <si>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</si>
  <si>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</si>
  <si>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</si>
  <si>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</si>
  <si>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</si>
  <si>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</si>
  <si>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</si>
  <si>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</si>
  <si>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</si>
  <si>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</si>
  <si>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</si>
  <si>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</si>
  <si>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</si>
  <si>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</si>
  <si>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</si>
  <si>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</si>
  <si>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</si>
  <si>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</si>
  <si>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</si>
  <si>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</si>
  <si>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</si>
  <si>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</si>
  <si>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</si>
  <si>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</si>
  <si>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</si>
  <si>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</si>
  <si>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</si>
  <si>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</si>
  <si>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</si>
  <si>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</si>
  <si>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</si>
  <si>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</si>
  <si>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</si>
  <si>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</si>
  <si>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</si>
  <si>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</si>
  <si>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</si>
  <si>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</si>
  <si>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</si>
  <si>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</si>
  <si>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</si>
  <si>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</si>
  <si>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</si>
  <si>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</si>
  <si>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</si>
  <si>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</si>
  <si>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</si>
  <si>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</si>
  <si>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</si>
  <si>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</si>
  <si>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</si>
  <si>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</si>
  <si>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</si>
  <si>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</si>
  <si>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</si>
  <si>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</si>
  <si>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</si>
  <si>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</si>
  <si>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</si>
  <si>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</si>
  <si>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</si>
  <si>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</si>
  <si>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</si>
  <si>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</si>
  <si>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</si>
  <si>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</si>
  <si>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</si>
  <si>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</si>
  <si>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</si>
  <si>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</si>
  <si>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</si>
  <si>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</si>
  <si>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</si>
  <si>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</si>
  <si>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</si>
  <si>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</si>
  <si>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</si>
  <si>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</si>
  <si>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Raspberry jelly</t>
  </si>
  <si>
    <t>Max</t>
  </si>
  <si>
    <t>Theatre box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</si>
  <si>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</si>
  <si>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</si>
  <si>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</si>
  <si>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</si>
  <si>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</si>
  <si>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</si>
  <si>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</si>
  <si>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</si>
  <si>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</si>
  <si>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</si>
  <si>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</si>
  <si>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</si>
  <si>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</si>
  <si>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</si>
  <si>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</si>
  <si>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</si>
  <si>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</si>
  <si>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</si>
  <si>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</si>
  <si>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</si>
  <si>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</si>
  <si>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</si>
  <si>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</si>
  <si>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</si>
  <si>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</si>
  <si>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</si>
  <si>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</si>
  <si>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</si>
  <si>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</si>
  <si>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</si>
  <si>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</si>
  <si>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</si>
  <si>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</si>
  <si>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</si>
  <si>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</si>
  <si>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</si>
  <si>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</si>
  <si>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</si>
  <si>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</si>
  <si>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</si>
  <si>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</si>
  <si>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</si>
  <si>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</si>
  <si>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</si>
  <si>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</si>
  <si>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</si>
  <si>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</si>
  <si>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</si>
  <si>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</si>
  <si>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</si>
  <si>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</si>
  <si>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</si>
  <si>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</si>
  <si>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</si>
  <si>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</si>
  <si>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</si>
  <si>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</si>
  <si>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</si>
  <si>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</si>
  <si>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</si>
  <si>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</si>
  <si>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</si>
  <si>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</si>
  <si>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</si>
  <si>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</si>
  <si>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</si>
  <si>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</si>
  <si>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</si>
  <si>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</si>
  <si>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</si>
  <si>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</si>
  <si>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</si>
  <si>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</si>
  <si>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</si>
  <si>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</si>
  <si>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</si>
  <si>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</si>
  <si>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</si>
  <si>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</si>
  <si>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</si>
  <si>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</si>
  <si>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</si>
  <si>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</si>
  <si>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</si>
  <si>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</si>
  <si>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</si>
  <si>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</si>
  <si>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</si>
  <si>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</si>
  <si>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</si>
  <si>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</si>
  <si>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</si>
  <si>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</si>
  <si>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</si>
  <si>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</si>
  <si>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</si>
  <si>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</si>
  <si>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</si>
  <si>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</si>
  <si>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</si>
  <si>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</si>
  <si>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</si>
  <si>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</si>
  <si>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</si>
  <si>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</si>
  <si>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</si>
  <si>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</si>
  <si>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</si>
  <si>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</si>
  <si>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</si>
  <si>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</si>
  <si>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</si>
  <si>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</si>
  <si>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</si>
  <si>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</si>
  <si>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</si>
  <si>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</si>
  <si>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</si>
  <si>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</si>
  <si>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</si>
  <si>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</si>
  <si>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</si>
  <si>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</si>
  <si>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</si>
  <si>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</si>
  <si>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</si>
  <si>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</si>
  <si>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</si>
  <si>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</si>
  <si>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</si>
  <si>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</si>
  <si>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</si>
  <si>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</si>
  <si>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</si>
  <si>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</si>
  <si>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</si>
  <si>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</si>
  <si>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</si>
  <si>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</si>
  <si>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</si>
  <si>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</si>
  <si>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</si>
  <si>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</si>
  <si>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</si>
  <si>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</si>
  <si>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</si>
  <si>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</si>
  <si>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</si>
  <si>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</si>
  <si>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</si>
  <si>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</si>
  <si>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</si>
  <si>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</si>
  <si>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</si>
  <si>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</si>
  <si>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</si>
  <si>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</si>
  <si>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</si>
  <si>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</si>
  <si>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</si>
  <si>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</si>
  <si>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</si>
  <si>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</si>
  <si>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</si>
  <si>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</si>
  <si>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</si>
  <si>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</si>
  <si>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</si>
  <si>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</si>
  <si>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</si>
  <si>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</si>
  <si>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</si>
  <si>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</si>
  <si>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</si>
  <si>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</si>
  <si>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</si>
  <si>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</si>
  <si>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</si>
  <si>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</si>
  <si>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</si>
  <si>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</si>
  <si>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</si>
  <si>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</si>
  <si>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</si>
  <si>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</si>
  <si>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</si>
  <si>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</si>
  <si>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</si>
  <si>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</si>
  <si>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</si>
  <si>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</si>
  <si>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</si>
  <si>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</si>
  <si>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</si>
  <si>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</si>
  <si>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</si>
  <si>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</si>
  <si>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</si>
  <si>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</si>
  <si>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</si>
  <si>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</si>
  <si>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</si>
  <si>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</si>
  <si>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</si>
  <si>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</si>
  <si>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</si>
  <si>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</si>
  <si>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</si>
  <si>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</si>
  <si>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</si>
  <si>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</si>
  <si>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</si>
  <si>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</si>
  <si>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</si>
  <si>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</si>
  <si>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</si>
  <si>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</si>
  <si>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</si>
  <si>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</si>
  <si>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</si>
  <si>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</si>
  <si>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</si>
  <si>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</si>
  <si>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</si>
  <si>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</si>
  <si>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</si>
  <si>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</si>
  <si>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</si>
  <si>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</si>
  <si>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</si>
  <si>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</si>
  <si>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</si>
  <si>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</si>
  <si>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</si>
  <si>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</si>
  <si>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</si>
  <si>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</si>
  <si>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</si>
  <si>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</si>
  <si>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</si>
  <si>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</si>
  <si>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</si>
  <si>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</si>
  <si>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</si>
  <si>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</si>
  <si>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</si>
  <si>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</si>
  <si>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</si>
  <si>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</si>
  <si>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</si>
  <si>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</si>
  <si>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</si>
  <si>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</si>
  <si>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</si>
  <si>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</si>
  <si>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</si>
  <si>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</si>
  <si>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</si>
  <si>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</si>
  <si>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</si>
  <si>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</si>
  <si>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</si>
  <si>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</si>
  <si>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</si>
  <si>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</si>
  <si>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</si>
  <si>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</si>
  <si>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</si>
  <si>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</si>
  <si>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</si>
  <si>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</si>
  <si>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</si>
  <si>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</si>
  <si>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</si>
  <si>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</si>
  <si>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</si>
  <si>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</si>
  <si>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</si>
  <si>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</si>
  <si>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</si>
  <si>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</si>
  <si>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</si>
  <si>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</si>
  <si>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</si>
  <si>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</si>
  <si>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</si>
  <si>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</si>
  <si>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</si>
  <si>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</si>
  <si>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</si>
  <si>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</si>
  <si>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</si>
  <si>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</si>
  <si>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</si>
  <si>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</si>
  <si>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</si>
  <si>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</si>
  <si>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</si>
  <si>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</si>
  <si>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</si>
  <si>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</si>
  <si>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</si>
  <si>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</si>
  <si>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</si>
  <si>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</si>
  <si>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</si>
  <si>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</si>
  <si>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</si>
  <si>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</si>
  <si>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</si>
  <si>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</si>
  <si>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</si>
  <si>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</si>
  <si>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</si>
  <si>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</si>
  <si>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</si>
  <si>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</si>
  <si>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</si>
  <si>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</si>
  <si>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</si>
  <si>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</si>
  <si>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</si>
  <si>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</si>
  <si>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</si>
  <si>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</si>
  <si>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</si>
  <si>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</si>
  <si>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</si>
  <si>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</si>
  <si>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</si>
  <si>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</si>
  <si>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</si>
  <si>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</si>
  <si>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</si>
  <si>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</si>
  <si>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</si>
  <si>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</si>
  <si>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</si>
  <si>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</si>
  <si>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</si>
  <si>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</si>
  <si>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</si>
  <si>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</si>
  <si>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</si>
  <si>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</si>
  <si>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</si>
  <si>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</si>
  <si>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</si>
  <si>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</si>
  <si>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</si>
  <si>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</si>
  <si>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</si>
  <si>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</si>
  <si>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</si>
  <si>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</si>
  <si>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</si>
  <si>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</si>
  <si>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</si>
  <si>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</si>
  <si>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</si>
  <si>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</si>
  <si>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</si>
  <si>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</si>
  <si>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</si>
  <si>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</si>
  <si>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</si>
  <si>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</si>
  <si>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</si>
  <si>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</si>
  <si>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</si>
  <si>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</si>
  <si>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</si>
  <si>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</si>
  <si>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</si>
  <si>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</si>
  <si>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</si>
  <si>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</si>
  <si>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</si>
  <si>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</si>
  <si>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</si>
  <si>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</si>
  <si>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</si>
  <si>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</si>
  <si>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</si>
  <si>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</si>
  <si>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</si>
  <si>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</si>
  <si>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</si>
  <si>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</si>
  <si>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</si>
  <si>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</si>
  <si>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</si>
  <si>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</si>
  <si>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</si>
  <si>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</si>
  <si>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</si>
  <si>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</si>
  <si>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</si>
  <si>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</si>
  <si>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</si>
  <si>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</si>
  <si>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</si>
  <si>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</si>
  <si>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</si>
  <si>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</si>
  <si>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</si>
  <si>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</si>
  <si>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</si>
  <si>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</si>
  <si>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</si>
  <si>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</si>
  <si>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</si>
  <si>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</si>
  <si>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</si>
  <si>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</si>
  <si>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</si>
  <si>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</si>
  <si>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</si>
  <si>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</si>
  <si>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</si>
  <si>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</si>
  <si>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</si>
  <si>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</si>
  <si>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</si>
  <si>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</si>
  <si>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</si>
  <si>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</si>
  <si>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</si>
  <si>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</si>
  <si>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</si>
  <si>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</si>
  <si>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</si>
  <si>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</si>
  <si>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</si>
  <si>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</si>
  <si>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</si>
  <si>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</si>
  <si>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</si>
  <si>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</si>
  <si>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</si>
  <si>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</si>
  <si>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</si>
  <si>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</si>
  <si>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</si>
  <si>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</si>
  <si>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</si>
  <si>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</si>
  <si>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</si>
  <si>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</si>
  <si>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</si>
  <si>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</si>
  <si>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</si>
  <si>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</si>
  <si>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</si>
  <si>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</si>
  <si>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</si>
  <si>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</si>
  <si>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</si>
  <si>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</si>
  <si>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</si>
  <si>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</si>
  <si>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</si>
  <si>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</si>
  <si>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</si>
  <si>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</si>
  <si>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</si>
  <si>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</si>
  <si>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</si>
  <si>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</si>
  <si>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</si>
  <si>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</si>
  <si>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</si>
  <si>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</si>
  <si>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</si>
  <si>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</si>
  <si>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</si>
  <si>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</si>
  <si>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</si>
  <si>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</si>
  <si>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</si>
  <si>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</si>
  <si>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</si>
  <si>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</si>
  <si>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</si>
  <si>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</si>
  <si>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</si>
  <si>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</si>
  <si>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</si>
  <si>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</si>
  <si>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</si>
  <si>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</si>
  <si>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</si>
  <si>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</si>
  <si>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</si>
  <si>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</si>
  <si>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</si>
  <si>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</si>
  <si>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</si>
  <si>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</si>
  <si>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</si>
  <si>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</si>
  <si>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</si>
  <si>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</si>
  <si>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</si>
  <si>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</si>
  <si>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</si>
  <si>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</si>
  <si>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</si>
  <si>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</si>
  <si>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</si>
  <si>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</si>
  <si>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</si>
  <si>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</si>
  <si>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</si>
  <si>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</si>
  <si>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</si>
  <si>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</si>
  <si>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</si>
  <si>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</si>
  <si>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</si>
  <si>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</si>
  <si>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</si>
  <si>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</si>
  <si>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</si>
  <si>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</si>
  <si>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</si>
  <si>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</si>
  <si>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</si>
  <si>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</si>
  <si>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</si>
  <si>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</si>
  <si>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</si>
  <si>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</si>
  <si>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</si>
  <si>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</si>
  <si>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</si>
  <si>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</si>
  <si>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</si>
  <si>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</si>
  <si>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</si>
  <si>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</si>
  <si>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</si>
  <si>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</si>
  <si>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</si>
  <si>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</si>
  <si>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</si>
  <si>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</si>
  <si>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</si>
  <si>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</si>
  <si>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</si>
  <si>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</si>
  <si>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</si>
  <si>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</si>
  <si>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</si>
  <si>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</si>
  <si>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</si>
  <si>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</si>
  <si>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</si>
  <si>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</si>
  <si>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</si>
  <si>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</si>
  <si>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</si>
  <si>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</si>
  <si>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</si>
  <si>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</si>
  <si>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</si>
  <si>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</si>
  <si>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</si>
  <si>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</si>
  <si>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</si>
  <si>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</si>
  <si>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</si>
  <si>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</si>
  <si>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</si>
  <si>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</si>
  <si>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</si>
  <si>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</si>
  <si>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</si>
  <si>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</si>
  <si>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</si>
  <si>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</si>
  <si>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</si>
  <si>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</si>
  <si>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</si>
  <si>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</si>
  <si>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</si>
  <si>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</si>
  <si>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</si>
  <si>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</si>
  <si>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</si>
  <si>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</si>
  <si>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</si>
  <si>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</si>
  <si>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</si>
  <si>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</si>
  <si>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</si>
  <si>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</si>
  <si>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</si>
  <si>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</si>
  <si>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</si>
  <si>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</si>
  <si>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</si>
  <si>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</si>
  <si>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</si>
  <si>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</si>
  <si>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</si>
  <si>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</si>
  <si>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</si>
  <si>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</si>
  <si>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</si>
  <si>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</si>
  <si>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</si>
  <si>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</si>
  <si>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</si>
  <si>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</si>
  <si>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</si>
  <si>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</si>
  <si>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</si>
  <si>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</si>
  <si>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</si>
  <si>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</si>
  <si>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</si>
  <si>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</si>
  <si>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</si>
  <si>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</si>
  <si>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</si>
  <si>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</si>
  <si>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</si>
  <si>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</si>
  <si>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</si>
  <si>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</si>
  <si>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</si>
  <si>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</si>
  <si>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</si>
  <si>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</si>
  <si>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</si>
  <si>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</si>
  <si>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</si>
  <si>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</si>
  <si>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</si>
  <si>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</si>
  <si>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</si>
  <si>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</si>
  <si>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</si>
  <si>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</si>
  <si>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</si>
  <si>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</si>
  <si>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</si>
  <si>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</si>
  <si>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</si>
  <si>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</si>
  <si>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</si>
  <si>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</si>
  <si>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</si>
  <si>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</si>
  <si>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</si>
  <si>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</si>
  <si>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</si>
  <si>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</si>
  <si>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</si>
  <si>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</si>
  <si>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</si>
  <si>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</si>
  <si>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</si>
  <si>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</si>
  <si>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</si>
  <si>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</si>
  <si>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</si>
  <si>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</si>
  <si>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</si>
  <si>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</si>
  <si>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</si>
  <si>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</si>
  <si>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</si>
  <si>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</si>
  <si>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</si>
  <si>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</si>
  <si>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</si>
  <si>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</si>
  <si>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</si>
  <si>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</si>
  <si>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</si>
  <si>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</si>
  <si>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</si>
  <si>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</si>
  <si>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</si>
  <si>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</si>
  <si>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</si>
  <si>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</si>
  <si>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</si>
  <si>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</si>
  <si>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</si>
  <si>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</si>
  <si>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</si>
  <si>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</si>
  <si>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</si>
  <si>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</si>
  <si>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</si>
  <si>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</si>
  <si>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</si>
  <si>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</si>
  <si>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</si>
  <si>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</si>
  <si>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</si>
  <si>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</si>
  <si>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</si>
  <si>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</si>
  <si>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</si>
  <si>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</si>
  <si>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</si>
  <si>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</si>
  <si>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</si>
  <si>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</si>
  <si>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</si>
  <si>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</si>
  <si>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</si>
  <si>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</si>
  <si>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</si>
  <si>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</si>
  <si>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</si>
  <si>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</si>
  <si>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</si>
  <si>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</si>
  <si>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</si>
  <si>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</si>
  <si>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</si>
  <si>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</si>
  <si>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</si>
  <si>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</si>
  <si>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</si>
  <si>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</si>
  <si>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</si>
  <si>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</si>
  <si>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</si>
  <si>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</si>
  <si>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</si>
  <si>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</si>
  <si>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</si>
  <si>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</si>
  <si>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</si>
  <si>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</si>
  <si>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</si>
  <si>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</si>
  <si>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</si>
  <si>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</si>
  <si>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</si>
  <si>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</si>
  <si>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</si>
  <si>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</si>
  <si>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</si>
  <si>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</si>
  <si>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</si>
  <si>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</si>
  <si>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</si>
  <si>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</si>
  <si>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</si>
  <si>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</si>
  <si>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</si>
  <si>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</si>
  <si>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</si>
  <si>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</si>
  <si>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</si>
  <si>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</si>
  <si>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</si>
  <si>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</si>
  <si>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</si>
  <si>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</si>
  <si>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</si>
  <si>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</si>
  <si>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</si>
  <si>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</si>
  <si>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</si>
  <si>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</si>
  <si>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</si>
  <si>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</si>
  <si>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</si>
  <si>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</si>
  <si>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</si>
  <si>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</si>
  <si>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</si>
  <si>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</si>
  <si>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</si>
  <si>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</si>
  <si>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</si>
  <si>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</si>
  <si>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</si>
  <si>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</si>
  <si>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</si>
  <si>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</si>
  <si>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</si>
  <si>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</si>
  <si>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</si>
  <si>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</si>
  <si>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</si>
  <si>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</si>
  <si>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</si>
  <si>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</si>
  <si>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</si>
  <si>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</si>
  <si>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</si>
  <si>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</si>
  <si>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</si>
  <si>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</si>
  <si>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</si>
  <si>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</si>
  <si>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</si>
  <si>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</si>
  <si>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</si>
  <si>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</si>
  <si>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</si>
  <si>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</si>
  <si>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</si>
  <si>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</si>
  <si>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</si>
  <si>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</si>
  <si>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</si>
  <si>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</si>
  <si>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</si>
  <si>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</si>
  <si>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</si>
  <si>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</si>
  <si>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</si>
  <si>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</si>
  <si>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</si>
  <si>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</si>
  <si>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</si>
  <si>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</si>
  <si>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</si>
  <si>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</si>
  <si>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</si>
  <si>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</si>
  <si>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</si>
  <si>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</si>
  <si>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</si>
  <si>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</si>
  <si>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</si>
  <si>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</si>
  <si>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</si>
  <si>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</si>
  <si>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</si>
  <si>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</si>
  <si>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</si>
  <si>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</si>
  <si>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</si>
  <si>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</si>
  <si>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</si>
  <si>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</si>
  <si>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</si>
  <si>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</si>
  <si>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</si>
  <si>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</si>
  <si>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</si>
  <si>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</si>
  <si>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</si>
  <si>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</si>
  <si>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</si>
  <si>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</si>
  <si>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</si>
  <si>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</si>
  <si>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</si>
  <si>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</si>
  <si>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</si>
  <si>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</si>
  <si>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</si>
  <si>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</si>
  <si>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</si>
  <si>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</si>
  <si>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</si>
  <si>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</si>
  <si>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</si>
  <si>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</si>
  <si>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</si>
  <si>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</si>
  <si>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</si>
  <si>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</si>
  <si>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</si>
  <si>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</si>
  <si>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</si>
  <si>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</si>
  <si>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</si>
  <si>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</si>
  <si>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</si>
  <si>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</si>
  <si>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</si>
  <si>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</si>
  <si>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</si>
  <si>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</si>
  <si>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</si>
  <si>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</si>
  <si>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</si>
  <si>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</si>
  <si>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</si>
  <si>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</si>
  <si>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</si>
  <si>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</si>
  <si>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</si>
  <si>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</si>
  <si>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</si>
  <si>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</si>
  <si>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</si>
  <si>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</si>
  <si>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</si>
  <si>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</si>
  <si>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</si>
  <si>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</si>
  <si>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</si>
  <si>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</si>
  <si>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</si>
  <si>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</si>
  <si>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</si>
  <si>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</si>
  <si>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</si>
  <si>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</si>
  <si>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</si>
  <si>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</si>
  <si>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</si>
  <si>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</si>
  <si>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</si>
  <si>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</si>
  <si>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</si>
  <si>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</si>
  <si>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</si>
  <si>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</si>
  <si>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</si>
  <si>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</si>
  <si>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</si>
  <si>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</si>
  <si>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</si>
  <si>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</si>
  <si>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</si>
  <si>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</si>
  <si>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</si>
  <si>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</si>
  <si>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</si>
  <si>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</si>
  <si>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</si>
  <si>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</si>
  <si>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</si>
  <si>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</si>
  <si>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</si>
  <si>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</si>
  <si>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</si>
  <si>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</si>
  <si>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</si>
  <si>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</si>
  <si>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</si>
  <si>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</si>
  <si>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</si>
  <si>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</si>
  <si>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</si>
  <si>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</si>
  <si>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</si>
  <si>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</si>
  <si>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</si>
  <si>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</si>
  <si>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</si>
  <si>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</si>
  <si>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</si>
  <si>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</si>
  <si>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</si>
  <si>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</si>
  <si>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</si>
  <si>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</si>
  <si>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</si>
  <si>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</si>
  <si>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</si>
  <si>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</si>
  <si>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</si>
  <si>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</si>
  <si>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</si>
  <si>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</si>
  <si>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</si>
  <si>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</si>
  <si>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</si>
  <si>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</si>
  <si>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</si>
  <si>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</si>
  <si>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</si>
  <si>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</si>
  <si>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</si>
  <si>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</si>
  <si>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</si>
  <si>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</si>
  <si>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</si>
  <si>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</si>
  <si>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</si>
  <si>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</si>
  <si>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</si>
  <si>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</si>
  <si>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</si>
  <si>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</si>
  <si>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</si>
  <si>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</si>
  <si>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</si>
  <si>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</si>
  <si>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</si>
  <si>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</si>
  <si>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</si>
  <si>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</si>
  <si>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</si>
  <si>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</si>
  <si>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</si>
  <si>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</si>
  <si>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</si>
  <si>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</si>
  <si>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</si>
  <si>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</si>
  <si>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</si>
  <si>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</si>
  <si>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</si>
  <si>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</si>
  <si>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</si>
  <si>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</si>
  <si>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</si>
  <si>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</si>
  <si>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</si>
  <si>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</si>
  <si>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</si>
  <si>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</si>
  <si>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</si>
  <si>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</si>
  <si>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</si>
  <si>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</si>
  <si>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</si>
  <si>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</si>
  <si>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</si>
  <si>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</si>
  <si>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</si>
  <si>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</si>
  <si>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</si>
  <si>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</si>
  <si>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</si>
  <si>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</si>
  <si>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</si>
  <si>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</si>
  <si>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</si>
  <si>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</si>
  <si>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</si>
  <si>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</si>
  <si>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</si>
  <si>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</si>
  <si>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</si>
  <si>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</si>
  <si>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</si>
  <si>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</si>
  <si>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</si>
  <si>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</si>
  <si>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</si>
  <si>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</si>
  <si>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</si>
  <si>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</si>
  <si>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</si>
  <si>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</si>
  <si>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</si>
  <si>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</si>
  <si>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</si>
  <si>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</si>
  <si>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</si>
  <si>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</si>
  <si>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</si>
  <si>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</si>
  <si>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</si>
  <si>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</si>
  <si>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</si>
  <si>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</si>
  <si>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</si>
  <si>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</si>
  <si>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</si>
  <si>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</si>
  <si>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</si>
  <si>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</si>
  <si>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</si>
  <si>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</si>
  <si>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</si>
  <si>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</si>
  <si>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</si>
  <si>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</si>
  <si>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</si>
  <si>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</si>
  <si>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</si>
  <si>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</si>
  <si>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</si>
  <si>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</si>
  <si>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</si>
  <si>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</si>
  <si>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</si>
  <si>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</si>
  <si>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</si>
  <si>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</si>
  <si>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</si>
  <si>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</si>
  <si>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</si>
  <si>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</si>
  <si>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</si>
  <si>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</si>
  <si>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</si>
  <si>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</si>
  <si>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</si>
  <si>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</si>
  <si>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</si>
  <si>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</si>
  <si>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</si>
  <si>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</si>
  <si>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</si>
  <si>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</si>
  <si>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</si>
  <si>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</si>
  <si>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</si>
  <si>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</si>
  <si>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</si>
  <si>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</si>
  <si>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</si>
  <si>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</si>
  <si>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</si>
  <si>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</si>
  <si>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</si>
  <si>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</si>
  <si>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</si>
  <si>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</si>
  <si>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</si>
  <si>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</si>
  <si>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</si>
  <si>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</si>
  <si>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</si>
  <si>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</si>
  <si>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</si>
  <si>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</si>
  <si>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</si>
  <si>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</si>
  <si>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</si>
  <si>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</si>
  <si>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</si>
  <si>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</si>
  <si>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</si>
  <si>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</si>
  <si>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</si>
  <si>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</si>
  <si>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</si>
  <si>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</si>
  <si>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</si>
  <si>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</si>
  <si>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</si>
  <si>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</si>
  <si>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</si>
  <si>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</si>
  <si>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</si>
  <si>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</si>
  <si>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</si>
  <si>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</si>
  <si>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</si>
  <si>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</si>
  <si>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</si>
  <si>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</si>
  <si>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</si>
  <si>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</si>
  <si>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</si>
  <si>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</si>
  <si>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</si>
  <si>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</si>
  <si>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</si>
  <si>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</si>
  <si>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</si>
  <si>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</si>
  <si>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</si>
  <si>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</si>
  <si>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</si>
  <si>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</si>
  <si>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</si>
  <si>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</si>
  <si>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</si>
  <si>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</si>
  <si>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</si>
  <si>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</si>
  <si>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</si>
  <si>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</si>
  <si>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</si>
  <si>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</si>
  <si>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</si>
  <si>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</si>
  <si>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</si>
  <si>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</si>
  <si>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</si>
  <si>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</si>
  <si>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</si>
  <si>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</si>
  <si>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</si>
  <si>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</si>
  <si>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</si>
  <si>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</si>
  <si>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</si>
  <si>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</si>
  <si>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</si>
  <si>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</si>
  <si>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</si>
  <si>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</si>
  <si>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</si>
  <si>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</si>
  <si>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</si>
  <si>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</si>
  <si>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</si>
  <si>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</si>
  <si>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</si>
  <si>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</si>
  <si>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</si>
  <si>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</si>
  <si>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</si>
  <si>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</si>
  <si>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</si>
  <si>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</si>
  <si>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</si>
  <si>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</si>
  <si>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</si>
  <si>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</si>
  <si>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</si>
  <si>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</si>
  <si>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</si>
  <si>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</si>
  <si>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</si>
  <si>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</si>
  <si>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</si>
  <si>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</si>
  <si>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</si>
  <si>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</si>
  <si>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</si>
  <si>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</si>
  <si>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</si>
  <si>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</si>
  <si>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</si>
  <si>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</si>
  <si>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</si>
  <si>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</si>
  <si>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</si>
  <si>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</si>
  <si>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</si>
  <si>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</si>
  <si>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</si>
  <si>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</si>
  <si>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</si>
  <si>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</si>
  <si>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</si>
  <si>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</si>
  <si>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</si>
  <si>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</si>
  <si>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</si>
  <si>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</si>
  <si>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</si>
  <si>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</si>
  <si>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</si>
  <si>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</si>
  <si>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</si>
  <si>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</si>
  <si>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</si>
  <si>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</si>
  <si>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</si>
  <si>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</si>
  <si>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</si>
  <si>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</si>
  <si>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</si>
  <si>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</si>
  <si>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</si>
  <si>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</si>
  <si>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</si>
  <si>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</si>
  <si>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</si>
  <si>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</si>
  <si>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</si>
  <si>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</si>
  <si>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</si>
  <si>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</si>
  <si>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</si>
  <si>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</si>
  <si>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</si>
  <si>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</si>
  <si>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</si>
  <si>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</si>
  <si>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</si>
  <si>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</si>
  <si>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</si>
  <si>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</si>
  <si>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</si>
  <si>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</si>
  <si>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</si>
  <si>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</si>
  <si>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</si>
  <si>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</si>
  <si>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</si>
  <si>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</si>
  <si>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</si>
  <si>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</si>
  <si>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</si>
  <si>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</si>
  <si>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</si>
  <si>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</si>
  <si>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</si>
  <si>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</si>
  <si>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</si>
  <si>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</si>
  <si>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</si>
  <si>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</si>
  <si>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</si>
  <si>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</si>
  <si>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</si>
  <si>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</si>
  <si>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</si>
  <si>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</si>
  <si>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</si>
  <si>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</si>
  <si>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</si>
  <si>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</si>
  <si>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</si>
  <si>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</si>
  <si>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</si>
  <si>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</si>
  <si>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</si>
  <si>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</si>
  <si>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</si>
  <si>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</si>
  <si>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</si>
  <si>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</si>
  <si>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</si>
  <si>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</si>
  <si>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</si>
  <si>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</si>
  <si>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</si>
  <si>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</si>
  <si>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</si>
  <si>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</si>
  <si>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</si>
  <si>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</si>
  <si>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</si>
  <si>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</si>
  <si>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</si>
  <si>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</si>
  <si>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</si>
  <si>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</si>
  <si>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</si>
  <si>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</si>
  <si>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</si>
  <si>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</si>
  <si>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</si>
  <si>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</si>
  <si>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</si>
  <si>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</si>
  <si>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</si>
  <si>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</si>
  <si>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</si>
  <si>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</si>
  <si>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</si>
  <si>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</si>
  <si>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</si>
  <si>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</si>
  <si>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</si>
  <si>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</si>
  <si>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</si>
  <si>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</si>
  <si>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</si>
  <si>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</si>
  <si>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</si>
  <si>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</si>
  <si>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</si>
  <si>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</si>
  <si>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</si>
  <si>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</si>
  <si>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</si>
  <si>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</si>
  <si>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</si>
  <si>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</si>
  <si>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</si>
  <si>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</si>
  <si>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</si>
  <si>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</si>
  <si>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</si>
  <si>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</si>
  <si>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</si>
  <si>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</si>
  <si>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</si>
  <si>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</si>
  <si>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</si>
  <si>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</si>
  <si>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</si>
  <si>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</si>
  <si>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</si>
  <si>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</si>
  <si>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</si>
  <si>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</si>
  <si>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</si>
  <si>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</si>
  <si>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</si>
  <si>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</si>
  <si>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</si>
  <si>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</si>
  <si>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</si>
  <si>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</si>
  <si>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</si>
  <si>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</si>
  <si>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</si>
  <si>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</si>
  <si>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</si>
  <si>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</si>
  <si>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</si>
  <si>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</si>
  <si>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</si>
  <si>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</si>
  <si>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</si>
  <si>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</si>
  <si>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</si>
  <si>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</si>
  <si>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</si>
  <si>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</si>
  <si>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</si>
  <si>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</si>
  <si>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</si>
  <si>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</si>
  <si>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</si>
  <si>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</si>
  <si>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</si>
  <si>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</si>
  <si>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</si>
  <si>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</si>
  <si>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</si>
  <si>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</si>
  <si>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</si>
  <si>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</si>
  <si>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</si>
  <si>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</si>
  <si>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</si>
  <si>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</si>
  <si>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</si>
  <si>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</si>
  <si>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</si>
  <si>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</si>
  <si>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</si>
  <si>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</si>
  <si>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</si>
  <si>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</si>
  <si>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</si>
  <si>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</si>
  <si>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</si>
  <si>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</si>
  <si>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</si>
  <si>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</si>
  <si>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</si>
  <si>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</si>
  <si>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</si>
  <si>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</si>
  <si>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</si>
  <si>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</si>
  <si>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</si>
  <si>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</si>
  <si>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</si>
  <si>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</si>
  <si>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</si>
  <si>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</si>
  <si>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</si>
  <si>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</si>
  <si>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</si>
  <si>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</si>
  <si>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</si>
  <si>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</si>
  <si>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</si>
  <si>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</si>
  <si>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</si>
  <si>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</si>
  <si>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</si>
  <si>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</si>
  <si>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</si>
  <si>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</si>
  <si>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</si>
  <si>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</si>
  <si>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</si>
  <si>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</si>
  <si>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</si>
  <si>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</si>
  <si>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</si>
  <si>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</si>
  <si>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</si>
  <si>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</si>
  <si>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</si>
  <si>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</si>
  <si>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</si>
  <si>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</si>
  <si>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</si>
  <si>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</si>
  <si>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</si>
  <si>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</si>
  <si>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</si>
  <si>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</si>
  <si>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</si>
  <si>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</si>
  <si>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</si>
  <si>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</si>
  <si>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</si>
  <si>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</si>
  <si>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</si>
  <si>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</si>
  <si>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</si>
  <si>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</si>
  <si>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</si>
  <si>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</si>
  <si>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</si>
  <si>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</si>
  <si>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</si>
  <si>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</si>
  <si>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</si>
  <si>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</si>
  <si>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</si>
  <si>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</si>
  <si>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</si>
  <si>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</si>
  <si>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</si>
  <si>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</si>
  <si>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</si>
  <si>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</si>
  <si>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</si>
  <si>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</si>
  <si>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</si>
  <si>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</si>
  <si>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</si>
  <si>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</si>
  <si>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</si>
  <si>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</si>
  <si>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</si>
  <si>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</si>
  <si>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</si>
  <si>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</si>
  <si>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</si>
  <si>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</si>
  <si>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</si>
  <si>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</si>
  <si>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</si>
  <si>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</si>
  <si>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</si>
  <si>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</si>
  <si>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</si>
  <si>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</si>
  <si>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</si>
  <si>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</si>
  <si>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</si>
  <si>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</si>
  <si>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</si>
  <si>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</si>
  <si>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</si>
  <si>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</si>
  <si>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</si>
  <si>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</si>
  <si>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</si>
  <si>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</si>
  <si>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</si>
  <si>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</si>
  <si>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</si>
  <si>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</si>
  <si>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</si>
  <si>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</si>
  <si>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</si>
  <si>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</si>
  <si>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</si>
  <si>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</si>
  <si>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</si>
  <si>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</si>
  <si>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</si>
  <si>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</si>
  <si>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</si>
  <si>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</si>
  <si>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</si>
  <si>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</si>
  <si>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</si>
  <si>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</si>
  <si>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</si>
  <si>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</si>
  <si>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</si>
  <si>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</si>
  <si>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</si>
  <si>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</si>
  <si>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</si>
  <si>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</si>
  <si>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</si>
  <si>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</si>
  <si>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</si>
  <si>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</si>
  <si>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</si>
  <si>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</si>
  <si>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</si>
  <si>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</si>
  <si>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</si>
  <si>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</si>
  <si>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</si>
  <si>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</si>
  <si>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</si>
  <si>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</si>
  <si>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</si>
  <si>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</si>
  <si>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</si>
  <si>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</si>
  <si>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</si>
  <si>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</si>
  <si>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</si>
  <si>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</si>
  <si>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</si>
  <si>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</si>
  <si>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</si>
  <si>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</si>
  <si>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</si>
  <si>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</si>
  <si>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</si>
  <si>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</si>
  <si>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</si>
  <si>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</si>
  <si>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</si>
  <si>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</si>
  <si>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</si>
  <si>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</si>
  <si>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OreDict</t>
  </si>
  <si>
    <t>Non edible by itself never decays</t>
  </si>
  <si>
    <t>Ore tags</t>
  </si>
  <si>
    <t>"listAllfruit"</t>
  </si>
  <si>
    <t>"cropOlive"</t>
  </si>
  <si>
    <t>"listAllgrain"</t>
  </si>
  <si>
    <t>"foodFlour"</t>
  </si>
  <si>
    <t>"foodCornmeal"</t>
  </si>
  <si>
    <t>"foodDough"</t>
  </si>
  <si>
    <t>"foodBread"</t>
  </si>
  <si>
    <t>"foodCheese"</t>
  </si>
  <si>
    <t>"foodFriedegg"</t>
  </si>
  <si>
    <t>"listAllfishcooked"</t>
  </si>
  <si>
    <t>Used to make sugar</t>
  </si>
  <si>
    <t>"listAllmeatraw"</t>
  </si>
  <si>
    <t>"listAllmeatcooked"</t>
  </si>
  <si>
    <t>"listAllmilk"</t>
  </si>
  <si>
    <t>"listAllberry"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</si>
  <si>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</si>
  <si>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</si>
  <si>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</si>
  <si>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</si>
  <si>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</si>
  <si>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</si>
  <si>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</si>
  <si>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Ore Dict Line</t>
  </si>
  <si>
    <t>"cropBlackberry"</t>
  </si>
  <si>
    <t>"cropBlueberry"</t>
  </si>
  <si>
    <t>"cropCherry"</t>
  </si>
  <si>
    <t>"cropCranberry"</t>
  </si>
  <si>
    <t>"cropElderberry"</t>
  </si>
  <si>
    <t>"cropGooseberry"</t>
  </si>
  <si>
    <t>"cropLemon"</t>
  </si>
  <si>
    <t>"cropOrange"</t>
  </si>
  <si>
    <t>"cropPeach"</t>
  </si>
  <si>
    <t>"cropPlum"</t>
  </si>
  <si>
    <t>"cropRaspberry"</t>
  </si>
  <si>
    <t>"cropStrawberry"</t>
  </si>
  <si>
    <t>"cropBarley"</t>
  </si>
  <si>
    <t>"cropRice"</t>
  </si>
  <si>
    <t>"cropBanana"</t>
  </si>
  <si>
    <t>"cropApple"</t>
  </si>
  <si>
    <t>"listAllcitrus"</t>
  </si>
  <si>
    <t xml:space="preserve">"listAllfruit" </t>
  </si>
  <si>
    <t>"cropRye"</t>
  </si>
  <si>
    <t>"cropWheat"</t>
  </si>
  <si>
    <t>"bread"</t>
  </si>
  <si>
    <t>"cropCorn"</t>
  </si>
  <si>
    <t>"cropOats"</t>
  </si>
  <si>
    <t>"cropBeet"</t>
  </si>
  <si>
    <t>"cropCabbage"</t>
  </si>
  <si>
    <t>"cropCarrot"</t>
  </si>
  <si>
    <t>"cropGarlic"</t>
  </si>
  <si>
    <t>"cropOnion"</t>
  </si>
  <si>
    <t>"listAllveggie"</t>
  </si>
  <si>
    <t>"cropPotato"</t>
  </si>
  <si>
    <t>"cropSeaweed"</t>
  </si>
  <si>
    <t>"cropSoybean"</t>
  </si>
  <si>
    <t>"cropTomato"</t>
  </si>
  <si>
    <t>"listAllgreenveggie"</t>
  </si>
  <si>
    <t>"cropBean"</t>
  </si>
  <si>
    <t>"cropBellpepper"</t>
  </si>
  <si>
    <t>"cropWintersquash"</t>
  </si>
  <si>
    <t>"listAllbeefraw"</t>
  </si>
  <si>
    <t>"listAllbeefcooked"</t>
  </si>
  <si>
    <t>"listAllporkraw"</t>
  </si>
  <si>
    <t>"listAllporkcooked"</t>
  </si>
  <si>
    <t>"listAllchickenraw"</t>
  </si>
  <si>
    <t>"listAllchickencooked"</t>
  </si>
  <si>
    <t>"foodMuttonraw"</t>
  </si>
  <si>
    <t>"foodMuttoncooked"</t>
  </si>
  <si>
    <t>"listAllherb"</t>
  </si>
  <si>
    <t>"listAllpepper"</t>
  </si>
  <si>
    <t>"listAllmuttonraw"</t>
  </si>
  <si>
    <t>"listAllfishraw"</t>
  </si>
  <si>
    <t>"listAllfishfresh"</t>
  </si>
  <si>
    <t xml:space="preserve">"salmonRaw" </t>
  </si>
  <si>
    <t>"listAllmuttoncooked"</t>
  </si>
  <si>
    <t xml:space="preserve">"foodCalamariraw" </t>
  </si>
  <si>
    <t>"foodVenisonraw"</t>
  </si>
  <si>
    <t>"foodRabbitraw"</t>
  </si>
  <si>
    <t>"foodCalamaricooked"</t>
  </si>
  <si>
    <t>"listAllvenisonraw"</t>
  </si>
  <si>
    <t>"listAllrabbitraw"</t>
  </si>
  <si>
    <t>"listAllvenisoncooked"</t>
  </si>
  <si>
    <t>"listAllrabbitcooked"</t>
  </si>
  <si>
    <t>"foodVenisoncooked"</t>
  </si>
  <si>
    <t>"foodRabbitcooked"</t>
  </si>
  <si>
    <t>BANANA</t>
  </si>
  <si>
    <t>BLACKBERRY</t>
  </si>
  <si>
    <t>BLUEBERRY</t>
  </si>
  <si>
    <t>BUNCH_BERRY</t>
  </si>
  <si>
    <t>CHERRY</t>
  </si>
  <si>
    <t>CLOUD_BERRY</t>
  </si>
  <si>
    <t>CRANBERRY</t>
  </si>
  <si>
    <t>ELDERBERRY</t>
  </si>
  <si>
    <t>GOOSEBERRY</t>
  </si>
  <si>
    <t>GREEN_APPLE</t>
  </si>
  <si>
    <t>LEMON</t>
  </si>
  <si>
    <t>OLIVE</t>
  </si>
  <si>
    <t>ORANGE</t>
  </si>
  <si>
    <t>PEACH</t>
  </si>
  <si>
    <t>PLUM</t>
  </si>
  <si>
    <t>RASPBERRY</t>
  </si>
  <si>
    <t>RED_APPLE</t>
  </si>
  <si>
    <t>SNOW_BERRY</t>
  </si>
  <si>
    <t>STRAWBERRY</t>
  </si>
  <si>
    <t>WINTERGREEN_BERRY</t>
  </si>
  <si>
    <t>BARLEY_GRAIN</t>
  </si>
  <si>
    <t>BARLEY_FLOUR</t>
  </si>
  <si>
    <t>BARLEY_DOUGH</t>
  </si>
  <si>
    <t>BARLEY_BREAD</t>
  </si>
  <si>
    <t>MAIZE_GRAIN</t>
  </si>
  <si>
    <t>CORNBREAD</t>
  </si>
  <si>
    <t>CORNMEAL_FLOUR</t>
  </si>
  <si>
    <t>CORNMEAL_DOUGH</t>
  </si>
  <si>
    <t>OAT_GRAIN</t>
  </si>
  <si>
    <t>OAT_FLOUR</t>
  </si>
  <si>
    <t>OAT_DOUGH</t>
  </si>
  <si>
    <t>OAT_BREAD</t>
  </si>
  <si>
    <t>RICE_GRAIN</t>
  </si>
  <si>
    <t>RICE_FLOUR</t>
  </si>
  <si>
    <t>RICE_DOUGH</t>
  </si>
  <si>
    <t>RICE_BREAD</t>
  </si>
  <si>
    <t>RYE_GRAIN</t>
  </si>
  <si>
    <t>RYE_FLOUR</t>
  </si>
  <si>
    <t>RYE_DOUGH</t>
  </si>
  <si>
    <t>RYE_BREAD</t>
  </si>
  <si>
    <t>WHEAT_GRAIN</t>
  </si>
  <si>
    <t>WHEAT_FLOUR</t>
  </si>
  <si>
    <t>WHEAT_DOUGH</t>
  </si>
  <si>
    <t>WHEAT_BREAD</t>
  </si>
  <si>
    <t>SEAWEED</t>
  </si>
  <si>
    <t>CHEESE</t>
  </si>
  <si>
    <t>COOKED_EGG</t>
  </si>
  <si>
    <t>BEEF</t>
  </si>
  <si>
    <t>PORK</t>
  </si>
  <si>
    <t>CHICKEN</t>
  </si>
  <si>
    <t>MUTTON</t>
  </si>
  <si>
    <t>FISH</t>
  </si>
  <si>
    <t>BEAR</t>
  </si>
  <si>
    <t>CALAMARI</t>
  </si>
  <si>
    <t>HORSE_MEAT</t>
  </si>
  <si>
    <t>PHEASANT</t>
  </si>
  <si>
    <t>VENISON</t>
  </si>
  <si>
    <t>WOLF</t>
  </si>
  <si>
    <t>RABBIT</t>
  </si>
  <si>
    <t>MONGOOSE</t>
  </si>
  <si>
    <t>GRAN_FELINE</t>
  </si>
  <si>
    <t>CAMELIDAE</t>
  </si>
  <si>
    <t>COOKED_BEEF</t>
  </si>
  <si>
    <t>COOKED_PORK</t>
  </si>
  <si>
    <t>COOKED_CHICKEN</t>
  </si>
  <si>
    <t>COOKED_MUTTON</t>
  </si>
  <si>
    <t>COOKED_FISH</t>
  </si>
  <si>
    <t>COOKED_BEAR</t>
  </si>
  <si>
    <t>COOKED_CALAMARI</t>
  </si>
  <si>
    <t>COOKED_HORSE_MEAT</t>
  </si>
  <si>
    <t>COOKED_PHEASANT</t>
  </si>
  <si>
    <t>COOKED_VENISON</t>
  </si>
  <si>
    <t>COOKED_WOLF</t>
  </si>
  <si>
    <t>COOKED_RABBIT</t>
  </si>
  <si>
    <t>COOKED_MONGOOSE</t>
  </si>
  <si>
    <t>COOKED_GRAN_FELINE</t>
  </si>
  <si>
    <t>COOKED_CAMELIDAE</t>
  </si>
  <si>
    <t>PH name</t>
  </si>
  <si>
    <t>Remove Line</t>
  </si>
  <si>
    <t>CACTUSFRUIT</t>
  </si>
  <si>
    <t>BAMBOOSHOOT</t>
  </si>
  <si>
    <t>Oats</t>
  </si>
  <si>
    <t>WINTERSQUASH</t>
  </si>
  <si>
    <t>Brusselsprout</t>
  </si>
  <si>
    <t>Whitemushroom</t>
  </si>
  <si>
    <t>Curryleaf</t>
  </si>
  <si>
    <t>Waterchestnut</t>
  </si>
  <si>
    <t>Gigapickle</t>
  </si>
  <si>
    <t>Chickpea</t>
  </si>
  <si>
    <t>Greengrape</t>
  </si>
  <si>
    <t>Kohlrabi</t>
  </si>
  <si>
    <t>Lentil</t>
  </si>
  <si>
    <t>Passionfruit</t>
  </si>
  <si>
    <t>Spiderweb</t>
  </si>
  <si>
    <t>Vanillabean</t>
  </si>
  <si>
    <t>Name</t>
  </si>
  <si>
    <t>Remove line</t>
  </si>
  <si>
    <t>Name check</t>
  </si>
  <si>
    <t>Item Name</t>
  </si>
  <si>
    <t>Remove seed</t>
  </si>
  <si>
    <t>a</t>
  </si>
  <si>
    <t>Seed tags</t>
  </si>
  <si>
    <t>"listAllseed"</t>
  </si>
  <si>
    <t>Ore Dict seeds</t>
  </si>
  <si>
    <t>OreDict Seed</t>
  </si>
  <si>
    <t>OreDictionary.registerOre("listAllseed", ItemSeedsTFC.get(TPCrop.CHILI_PEPPER));</t>
  </si>
  <si>
    <t>Maplesyrup</t>
  </si>
  <si>
    <t>Add</t>
  </si>
  <si>
    <t>Remove</t>
  </si>
  <si>
    <t>Market</t>
  </si>
  <si>
    <t>Shippingbin</t>
  </si>
  <si>
    <t>Well</t>
  </si>
  <si>
    <t>Groundtrap</t>
  </si>
  <si>
    <t>Watertrap</t>
  </si>
  <si>
    <t>Waterfilter</t>
  </si>
  <si>
    <t>Grinder</t>
  </si>
  <si>
    <t>Apiary</t>
  </si>
  <si>
    <t>Presser</t>
  </si>
  <si>
    <t>Freshwater</t>
  </si>
  <si>
    <t>Freshmilk</t>
  </si>
  <si>
    <t>Friedegg</t>
  </si>
  <si>
    <t>Should remove crafting recipe</t>
  </si>
  <si>
    <t>"blockCactus"</t>
  </si>
  <si>
    <t>Needs custom recipe</t>
  </si>
  <si>
    <t>"foodSalt"</t>
  </si>
  <si>
    <t>"itemSalt"</t>
  </si>
  <si>
    <t>Soymilk</t>
  </si>
  <si>
    <t>Firmtofu</t>
  </si>
  <si>
    <t>Silkentofu</t>
  </si>
  <si>
    <t>Venisonraw</t>
  </si>
  <si>
    <t>Venisoncooked</t>
  </si>
  <si>
    <t>Groundfish</t>
  </si>
  <si>
    <t>Rawtofeak</t>
  </si>
  <si>
    <t>Rawtofacon</t>
  </si>
  <si>
    <t>Rawtofeeg</t>
  </si>
  <si>
    <t>Rawtofutton</t>
  </si>
  <si>
    <t>Rawtoficken</t>
  </si>
  <si>
    <t>Rawtofabbit</t>
  </si>
  <si>
    <t>Rawtofurkey</t>
  </si>
  <si>
    <t>Rawtofenison</t>
  </si>
  <si>
    <t>Rawtofuduck</t>
  </si>
  <si>
    <t>Cookedtofeak</t>
  </si>
  <si>
    <t>Cookedtofacon</t>
  </si>
  <si>
    <t>Cookedtofeeg</t>
  </si>
  <si>
    <t>Cookedtofutton</t>
  </si>
  <si>
    <t>Cookedtoficken</t>
  </si>
  <si>
    <t>Cookedtofabbit</t>
  </si>
  <si>
    <t>Cookedtofurkey</t>
  </si>
  <si>
    <t>Cookedtofenison</t>
  </si>
  <si>
    <t>Cookedtofuduck</t>
  </si>
  <si>
    <t>CuttingBoard</t>
  </si>
  <si>
    <t>Pot</t>
  </si>
  <si>
    <t>Skillet</t>
  </si>
  <si>
    <t>Saucepan</t>
  </si>
  <si>
    <t>Bakeware</t>
  </si>
  <si>
    <t>MortarandPestle</t>
  </si>
  <si>
    <t>MixingBowl</t>
  </si>
  <si>
    <t>Juicer</t>
  </si>
  <si>
    <t>Should remove recipe as well</t>
  </si>
  <si>
    <t>Vanila items</t>
  </si>
  <si>
    <t>Porkchop</t>
  </si>
  <si>
    <t>Cooked_porkchop</t>
  </si>
  <si>
    <t>Steak</t>
  </si>
  <si>
    <t>Cooked_rabbit</t>
  </si>
  <si>
    <t>Cooked_mutton</t>
  </si>
  <si>
    <t>Beetroot</t>
  </si>
  <si>
    <t>Beetroot_seeds</t>
  </si>
  <si>
    <t>WHEAT_SEEDS</t>
  </si>
  <si>
    <t>Cooked_chicken</t>
  </si>
  <si>
    <t>Recipe removed</t>
  </si>
  <si>
    <t>Recipe remove line</t>
  </si>
  <si>
    <t>Constructor:</t>
  </si>
  <si>
    <t>BAKEDPOTATO(VEGETABLE,Items.BAKED_POTATO, 4, 2f, 0f, 0f, 1.5f, 0f, 0f, 0f, 0.666f),</t>
  </si>
  <si>
    <t>Grouped items</t>
  </si>
  <si>
    <t>Cactusfruit</t>
  </si>
  <si>
    <t>SALT</t>
  </si>
  <si>
    <t>Remove seed recipe</t>
  </si>
  <si>
    <t>dummyOutRecipe(recipeRegistry, "harvestcraft:teaseeditem");</t>
  </si>
  <si>
    <t>dummyOutRecipe(recipeRegistry, "harvestcraft:sesameseedsseeditem");</t>
  </si>
  <si>
    <t>needs custom recipe Should add some mechanics to carbonate water</t>
  </si>
  <si>
    <t>Grouped recipe</t>
  </si>
  <si>
    <t>Grouped recipes</t>
  </si>
  <si>
    <t>Tag</t>
  </si>
  <si>
    <t>_itemsalt</t>
  </si>
  <si>
    <t>_dustsalt</t>
  </si>
  <si>
    <t>_foodsalt</t>
  </si>
  <si>
    <t>_listAllwater</t>
  </si>
  <si>
    <t>_minecraft_water_bucket</t>
  </si>
  <si>
    <t>_cropAlmond</t>
  </si>
  <si>
    <t>_minecraft_milk_bucket</t>
  </si>
  <si>
    <t>_cropAmaranth</t>
  </si>
  <si>
    <t>_cropBanana</t>
  </si>
  <si>
    <t>_cropBarley</t>
  </si>
  <si>
    <t>_cropBean</t>
  </si>
  <si>
    <t>_cropCassava</t>
  </si>
  <si>
    <t>_cropChestnut</t>
  </si>
  <si>
    <t>_cropChickpea</t>
  </si>
  <si>
    <t>_cropCoconut</t>
  </si>
  <si>
    <t>_cropMillet</t>
  </si>
  <si>
    <t>_cropOats</t>
  </si>
  <si>
    <t>_cropPeas</t>
  </si>
  <si>
    <t>_cropPotato</t>
  </si>
  <si>
    <t>_cropQuinoa</t>
  </si>
  <si>
    <t>_cropRice</t>
  </si>
  <si>
    <t>_cropRye</t>
  </si>
  <si>
    <t>_cropSoybean</t>
  </si>
  <si>
    <t>_cropTaro</t>
  </si>
  <si>
    <t>_cropWheat</t>
  </si>
  <si>
    <t>_listAllwheat</t>
  </si>
  <si>
    <t>Fruitbait</t>
  </si>
  <si>
    <t>Grainbait</t>
  </si>
  <si>
    <t>Veggiebait</t>
  </si>
  <si>
    <t>Fishtrapbait</t>
  </si>
  <si>
    <t>Chorus_fruit</t>
  </si>
  <si>
    <t>Beetroot_soup</t>
  </si>
  <si>
    <t>Rabbit_stew</t>
  </si>
  <si>
    <t>Baked_potato</t>
  </si>
  <si>
    <t>Plainyogurt</t>
  </si>
  <si>
    <t>_x4</t>
  </si>
  <si>
    <t>_x4 - Copy</t>
  </si>
  <si>
    <t>SHAPED</t>
  </si>
  <si>
    <t>SHAPELESS</t>
  </si>
  <si>
    <t>BARREL</t>
  </si>
  <si>
    <t>QUERN</t>
  </si>
  <si>
    <t>ANVIL</t>
  </si>
  <si>
    <t>Should remove recipe as well custom recipes required</t>
  </si>
  <si>
    <t>freshmilk</t>
  </si>
  <si>
    <t>Added</t>
  </si>
  <si>
    <t>vinegar</t>
  </si>
  <si>
    <t>Could replace all recipes that use milk</t>
  </si>
  <si>
    <t>Could replace all recipes that use vinegar</t>
  </si>
  <si>
    <t>Milk wooden bucket, milk jug. Implemented as fresh milk convertable insted of ore dict</t>
  </si>
  <si>
    <t>Should be replaced by knife recipes</t>
  </si>
  <si>
    <t>KNAPPING</t>
  </si>
  <si>
    <t>HEATING</t>
  </si>
  <si>
    <t>Output</t>
  </si>
  <si>
    <t>Inputs</t>
  </si>
  <si>
    <t>any stone</t>
  </si>
  <si>
    <t>Milk bucket</t>
  </si>
  <si>
    <t>Vinegar bucket</t>
  </si>
  <si>
    <t>Milk + Mushroom</t>
  </si>
  <si>
    <t>Lumber</t>
  </si>
  <si>
    <t>Wood</t>
  </si>
  <si>
    <t>Wood + Stone</t>
  </si>
  <si>
    <t>Baked Potato</t>
  </si>
  <si>
    <t>Pot + Sea water</t>
  </si>
  <si>
    <t>Baked sweetpotato</t>
  </si>
  <si>
    <t>Sweetpotato</t>
  </si>
  <si>
    <t>Sould get multiple per craft should add as heating recipe</t>
  </si>
  <si>
    <t>See-&gt;PH complex</t>
  </si>
  <si>
    <t>Beefjerkyitem</t>
  </si>
  <si>
    <t>dummyOutRecipe(recipeRegistry, "harvestcraft:beefjerkyitem_dustSalt");</t>
  </si>
  <si>
    <t>Beef 2x salt</t>
  </si>
  <si>
    <t>Cucumber + Brine 125 mb 8 hours</t>
  </si>
  <si>
    <t>Beets + Brine 125 mb 8 hours</t>
  </si>
  <si>
    <t>Onion + Brine 125 mb 8 hours</t>
  </si>
  <si>
    <t>Should be added as barrell recipe Pickling adds decay time so value should be lower</t>
  </si>
  <si>
    <t>Old R removed</t>
  </si>
  <si>
    <t>Recipe already works</t>
  </si>
  <si>
    <t>Other foods</t>
  </si>
  <si>
    <t>Rainbowcurry</t>
  </si>
  <si>
    <t>Carrotcake</t>
  </si>
  <si>
    <t>Cakes dont work</t>
  </si>
  <si>
    <t>Cheesecake</t>
  </si>
  <si>
    <t>Cherrycheesecake</t>
  </si>
  <si>
    <t>Chocolatesprinklecake</t>
  </si>
  <si>
    <t>Holidaycake</t>
  </si>
  <si>
    <t>Pineappleupsidedowncake</t>
  </si>
  <si>
    <t>Pumpkincheesecake</t>
  </si>
  <si>
    <t>Redvelvetcake</t>
  </si>
  <si>
    <t>Zombiejerky</t>
  </si>
  <si>
    <t>Spidereyesoup</t>
  </si>
  <si>
    <t>Pot + two fresh water</t>
  </si>
  <si>
    <t>Epicbacon</t>
  </si>
  <si>
    <t>Energy Dring</t>
  </si>
  <si>
    <t>Shpuld add quern recipe</t>
  </si>
  <si>
    <t>Soybeans + salteed water (250mb)</t>
  </si>
  <si>
    <t>Barrel recipe? Nope</t>
  </si>
  <si>
    <t>Rotten flesh blee</t>
  </si>
  <si>
    <t>Monsterfrieddumplings</t>
  </si>
  <si>
    <t>Blee no</t>
  </si>
  <si>
    <t>Spidereyepie</t>
  </si>
  <si>
    <t>Cobblestonecobbler</t>
  </si>
  <si>
    <t>Garlic Steak</t>
  </si>
  <si>
    <t>Pizza Slices</t>
  </si>
  <si>
    <t>Patreonpie</t>
  </si>
  <si>
    <t>Mobsoup</t>
  </si>
  <si>
    <t>Epicblt</t>
  </si>
  <si>
    <t>Netherstartoast</t>
  </si>
  <si>
    <t>Minerstew</t>
  </si>
  <si>
    <t>Gives different amount of slices requires pizza + knife</t>
  </si>
  <si>
    <t>Metal: Copper, Bronzes, Iron, Steel</t>
  </si>
  <si>
    <t>Should be replaced by ceramic pot can do with ore dict</t>
  </si>
  <si>
    <t>Pickling to Picklable stuff</t>
  </si>
  <si>
    <t>See-&gt;PH complex and from dried soup</t>
  </si>
  <si>
    <t>applejellysandwichitem</t>
  </si>
  <si>
    <t>applesnowitem</t>
  </si>
  <si>
    <t>apricotjellysandwichitem</t>
  </si>
  <si>
    <t>avocadoburritoitem_listAllchicken</t>
  </si>
  <si>
    <t>avocadoburritoitem_listAllporkcooked</t>
  </si>
  <si>
    <t>bbqchickenbiscuititem</t>
  </si>
  <si>
    <t>bbqplatteritem</t>
  </si>
  <si>
    <t>bbqpulledporkitem</t>
  </si>
  <si>
    <t>beansontoastitem</t>
  </si>
  <si>
    <t>beetburgeritem</t>
  </si>
  <si>
    <t>bentoboxitem</t>
  </si>
  <si>
    <t>berryvinaigrettesaladitem</t>
  </si>
  <si>
    <t>biscuitsandgravyitem</t>
  </si>
  <si>
    <t>blackberryjellysandwichitem</t>
  </si>
  <si>
    <t>bltitem</t>
  </si>
  <si>
    <t>blueberryjellysandwichitem</t>
  </si>
  <si>
    <t>bolognaitem_x3_dustSalt</t>
  </si>
  <si>
    <t>bolognaitem_x3_foodSalt</t>
  </si>
  <si>
    <t>bolognaitem_x3_itemSalt</t>
  </si>
  <si>
    <t>bolognasandwichitem</t>
  </si>
  <si>
    <t>bratwurstitem</t>
  </si>
  <si>
    <t>breakfastburritoitem</t>
  </si>
  <si>
    <t>californiarollitem</t>
  </si>
  <si>
    <t>cheesesteakitem</t>
  </si>
  <si>
    <t>cherryjellysandwichitem</t>
  </si>
  <si>
    <t>chickenandwafflesitem</t>
  </si>
  <si>
    <t>chickenbiscuititem</t>
  </si>
  <si>
    <t>chickendinneritem</t>
  </si>
  <si>
    <t>chilidogitem</t>
  </si>
  <si>
    <t>chipsanddipitem</t>
  </si>
  <si>
    <t>chorizoitem_dustSalt</t>
  </si>
  <si>
    <t>chorizoitem_foodSalt</t>
  </si>
  <si>
    <t>chorizoitem_itemSalt</t>
  </si>
  <si>
    <t>citrussaladitem</t>
  </si>
  <si>
    <t>coleslawburgeritem</t>
  </si>
  <si>
    <t>cookiesandmilkitem</t>
  </si>
  <si>
    <t>crabkimbapitem</t>
  </si>
  <si>
    <t>crackersandcheeseitem</t>
  </si>
  <si>
    <t>cranberryjellysandwichitem</t>
  </si>
  <si>
    <t>cucumbersaladitem</t>
  </si>
  <si>
    <t>cucumbersandwichitem</t>
  </si>
  <si>
    <t>dangoitem</t>
  </si>
  <si>
    <t>deluxechickencurryitem</t>
  </si>
  <si>
    <t>ediblerootitem</t>
  </si>
  <si>
    <t>eggsaladitem</t>
  </si>
  <si>
    <t>eggsbenedictitem</t>
  </si>
  <si>
    <t>epicbltitem</t>
  </si>
  <si>
    <t>etonmessitem</t>
  </si>
  <si>
    <t>figjellysandwichitem</t>
  </si>
  <si>
    <t>fishlettucewrapitem</t>
  </si>
  <si>
    <t>fishtacoitem</t>
  </si>
  <si>
    <t>footlongitem_listAllbeefcooked</t>
  </si>
  <si>
    <t>footlongitem_listAllchickencooked</t>
  </si>
  <si>
    <t>footlongitem_listAllporkcooked</t>
  </si>
  <si>
    <t>friedbolognasandwichitem</t>
  </si>
  <si>
    <t>friedfeastitem</t>
  </si>
  <si>
    <t>fruitcreamfestivalbreaditem</t>
  </si>
  <si>
    <t>fruitsaladitem</t>
  </si>
  <si>
    <t>futomakiitem</t>
  </si>
  <si>
    <t>gooseberryjellysandwichitem</t>
  </si>
  <si>
    <t>grapefruitjellysandwichitem</t>
  </si>
  <si>
    <t>gravlaxitem_dustSalt</t>
  </si>
  <si>
    <t>gravlaxitem_foodSalt</t>
  </si>
  <si>
    <t>gravlaxitem_itemSalt</t>
  </si>
  <si>
    <t>grilledcheesevegemitetoastitem</t>
  </si>
  <si>
    <t>grilledskewersitem</t>
  </si>
  <si>
    <t>guacamoleitem</t>
  </si>
  <si>
    <t>hamandcheesesandwichitem</t>
  </si>
  <si>
    <t>hamsweetpicklesandwichitem</t>
  </si>
  <si>
    <t>honeybreaditem_dropHoney</t>
  </si>
  <si>
    <t>honeybreaditem_foodHoneydrop</t>
  </si>
  <si>
    <t>honeysandwichitem_dropHoney</t>
  </si>
  <si>
    <t>honeysandwichitem_foodHoneydrop</t>
  </si>
  <si>
    <t>hummusitem</t>
  </si>
  <si>
    <t>imitationcrabsticksitem</t>
  </si>
  <si>
    <t>kiwijellysandwichitem</t>
  </si>
  <si>
    <t>koreandinneritem</t>
  </si>
  <si>
    <t>lambkebabitem</t>
  </si>
  <si>
    <t>lemonjellysandwichitem</t>
  </si>
  <si>
    <t>limejellysandwichitem</t>
  </si>
  <si>
    <t>mangojellysandwichitem</t>
  </si>
  <si>
    <t>mashedpotatoeschickenbiscuititem</t>
  </si>
  <si>
    <t>mcpamitem_foodGherkin</t>
  </si>
  <si>
    <t>mcpamitem_foodPickles</t>
  </si>
  <si>
    <t>meatloafsandwichitem</t>
  </si>
  <si>
    <t>meringuerouladeitem</t>
  </si>
  <si>
    <t>merveilleuxitem</t>
  </si>
  <si>
    <t>mettbrotchenitem</t>
  </si>
  <si>
    <t>mixedsaladitem</t>
  </si>
  <si>
    <t>musubiitem</t>
  </si>
  <si>
    <t>nachoesitem</t>
  </si>
  <si>
    <t>netherstartoastitem</t>
  </si>
  <si>
    <t>noodlesitem_x3</t>
  </si>
  <si>
    <t>nopalessaladitem_cactus</t>
  </si>
  <si>
    <t>nopalessaladitem_cactusfruit</t>
  </si>
  <si>
    <t>onionhamburgeritem</t>
  </si>
  <si>
    <t>orangejellysandwichitem</t>
  </si>
  <si>
    <t>papayajellysandwichitem</t>
  </si>
  <si>
    <t>pbandjitem</t>
  </si>
  <si>
    <t>peachjellysandwichitem</t>
  </si>
  <si>
    <t>peanutbutterbananasandwichitem</t>
  </si>
  <si>
    <t>pearjellysandwichitem</t>
  </si>
  <si>
    <t>pepperjellyandcrackersitem</t>
  </si>
  <si>
    <t>pepperoniitem_dustSalt</t>
  </si>
  <si>
    <t>pepperoniitem_foodSalt</t>
  </si>
  <si>
    <t>pepperoniitem_itemSalt</t>
  </si>
  <si>
    <t>persimmonjellysandwichitem</t>
  </si>
  <si>
    <t>pizzasliceitem_anchovypepperonipizzaitem_x13 - Copy (2)</t>
  </si>
  <si>
    <t>pizzasliceitem_bbqchickenpizzaitem_x9</t>
  </si>
  <si>
    <t>pizzasliceitem_hamandpineapplepizzaitem_x9</t>
  </si>
  <si>
    <t>pizzasliceitem_meatfeastpizzaitem_x24</t>
  </si>
  <si>
    <t>pizzasliceitem_pizzaitem_x11</t>
  </si>
  <si>
    <t>pizzasliceitem_supremepizzaitem_x14</t>
  </si>
  <si>
    <t>ploughmanslunchitem</t>
  </si>
  <si>
    <t>plumjellysandwichitem</t>
  </si>
  <si>
    <t>pomegranatejellysandwichitem</t>
  </si>
  <si>
    <t>porklettucewrapitem</t>
  </si>
  <si>
    <t>porksausageitem_dustSalt</t>
  </si>
  <si>
    <t>porksausageitem_foodSalt</t>
  </si>
  <si>
    <t>porksausageitem_itemSalt</t>
  </si>
  <si>
    <t>potatosaladitem</t>
  </si>
  <si>
    <t>randomtacoitem</t>
  </si>
  <si>
    <t>raspberryjellysandwichitem</t>
  </si>
  <si>
    <t>rawtofabbititem</t>
  </si>
  <si>
    <t>rawtofaconitem_dustSalt</t>
  </si>
  <si>
    <t>rawtofaconitem_foodSalt</t>
  </si>
  <si>
    <t>rawtofaconitem_itemSalt</t>
  </si>
  <si>
    <t>rawtofeakitem</t>
  </si>
  <si>
    <t>rawtofeegitem</t>
  </si>
  <si>
    <t>rawtofenisonitem</t>
  </si>
  <si>
    <t>rawtofickenitem</t>
  </si>
  <si>
    <t>rawtofishitem</t>
  </si>
  <si>
    <t>rawtofuduckitem</t>
  </si>
  <si>
    <t>rawtofurkeyitem</t>
  </si>
  <si>
    <t>rawtofuttonitem</t>
  </si>
  <si>
    <t>salmononigiriitem</t>
  </si>
  <si>
    <t>saltedcaramelitem_dustSalt</t>
  </si>
  <si>
    <t>saltedcaramelitem_foodSalt</t>
  </si>
  <si>
    <t>saltedcaramelitem_itemSalt</t>
  </si>
  <si>
    <t>sausageitem_dustSalt</t>
  </si>
  <si>
    <t>sausageitem_foodSalt</t>
  </si>
  <si>
    <t>sausageitem_itemSalt</t>
  </si>
  <si>
    <t>sausagerollitem</t>
  </si>
  <si>
    <t>slawdogitem</t>
  </si>
  <si>
    <t>southernstylebreakfastitem</t>
  </si>
  <si>
    <t>spaghettidinneritem</t>
  </si>
  <si>
    <t>springsaladitem</t>
  </si>
  <si>
    <t>starfruitjellysandwichitem</t>
  </si>
  <si>
    <t>steaktartareitem</t>
  </si>
  <si>
    <t>strawberryjellysandwichitem</t>
  </si>
  <si>
    <t>suaderoitem</t>
  </si>
  <si>
    <t>sundayhighteaitem</t>
  </si>
  <si>
    <t>sunflowerbroccolisaladitem</t>
  </si>
  <si>
    <t>supremepizzaitem</t>
  </si>
  <si>
    <t>surfandturfitem</t>
  </si>
  <si>
    <t>sushiitem</t>
  </si>
  <si>
    <t>tacoitem</t>
  </si>
  <si>
    <t>thankfuldinneritem</t>
  </si>
  <si>
    <t>theatreboxitem</t>
  </si>
  <si>
    <t>tortillachipsitem</t>
  </si>
  <si>
    <t>tunafishsandwichitem</t>
  </si>
  <si>
    <t>tunaonigiriitem</t>
  </si>
  <si>
    <t>tunapotatoitem</t>
  </si>
  <si>
    <t>tunasaladitem</t>
  </si>
  <si>
    <t>vegemiteontoastitem</t>
  </si>
  <si>
    <t>vegetarianlettucewrapitem</t>
  </si>
  <si>
    <t>watermelonjellysandwichitem</t>
  </si>
  <si>
    <t>weekendpicnicitem</t>
  </si>
  <si>
    <t>Cuttingboard old R</t>
  </si>
  <si>
    <t>Mushroom spoers</t>
  </si>
  <si>
    <t>From other mushrooms</t>
  </si>
  <si>
    <t>Tortilla rebalance</t>
  </si>
  <si>
    <t>Water recipes</t>
  </si>
  <si>
    <t>Dried soup -&gt;stock</t>
  </si>
  <si>
    <t>briochebunitem_x3</t>
  </si>
  <si>
    <t>bubbleteaitem</t>
  </si>
  <si>
    <t>cottoncandyitem</t>
  </si>
  <si>
    <t>crackeritem</t>
  </si>
  <si>
    <t>dandelionteaitem</t>
  </si>
  <si>
    <t>doughitem_dustSalt</t>
  </si>
  <si>
    <t>doughitem_foodSalt</t>
  </si>
  <si>
    <t>doughitem_itemSalt</t>
  </si>
  <si>
    <t>eggtartitem</t>
  </si>
  <si>
    <t>freshwateritem_listAllwater</t>
  </si>
  <si>
    <t>gritsitem</t>
  </si>
  <si>
    <t>gumboitem</t>
  </si>
  <si>
    <t>hoisinsauceitem_x9</t>
  </si>
  <si>
    <t>hotsauceitem_x6_dustSalt</t>
  </si>
  <si>
    <t>hotsauceitem_x6_foodSalt</t>
  </si>
  <si>
    <t>hotsauceitem_x6_itemSalt</t>
  </si>
  <si>
    <t>jelliedeelitem</t>
  </si>
  <si>
    <t>lycheeteaitem</t>
  </si>
  <si>
    <t>marshmellowsitem</t>
  </si>
  <si>
    <t>misosoupitem</t>
  </si>
  <si>
    <t>mochiitem</t>
  </si>
  <si>
    <t>mushroomketchupitem_x5</t>
  </si>
  <si>
    <t>oystersauceitem_dustSalt</t>
  </si>
  <si>
    <t>oystersauceitem_foodSalt</t>
  </si>
  <si>
    <t>oystersauceitem_itemSalt</t>
  </si>
  <si>
    <t>saltitem</t>
  </si>
  <si>
    <t>sauerbratenitem</t>
  </si>
  <si>
    <t>softpretzelitem_dustSalt</t>
  </si>
  <si>
    <t>softpretzelitem_foodSalt</t>
  </si>
  <si>
    <t>softpretzelitem_itemSalt</t>
  </si>
  <si>
    <t>soysauceitem_dustSalt</t>
  </si>
  <si>
    <t>soysauceitem_foodSalt</t>
  </si>
  <si>
    <t>soysauceitem_itemSalt</t>
  </si>
  <si>
    <t>steamedpeasitem_dustSalt</t>
  </si>
  <si>
    <t>steamedpeasitem_foodSalt</t>
  </si>
  <si>
    <t>steamedpeasitem_itemSalt</t>
  </si>
  <si>
    <t>steamedspinachitem</t>
  </si>
  <si>
    <t>taffyitem_dustSalt</t>
  </si>
  <si>
    <t>taffyitem_foodSalt</t>
  </si>
  <si>
    <t>taffyitem_itemSalt</t>
  </si>
  <si>
    <t>tortillaitem</t>
  </si>
  <si>
    <t>turkishdelightitem</t>
  </si>
  <si>
    <t>vegemiteitem</t>
  </si>
  <si>
    <t>Water old R</t>
  </si>
  <si>
    <t>""</t>
  </si>
  <si>
    <t>Milk recipes</t>
  </si>
  <si>
    <t>Salt recipes</t>
  </si>
  <si>
    <t>Creeperwings</t>
  </si>
  <si>
    <t>Rework cuttingboard and milk+water + vinegar recipes</t>
  </si>
  <si>
    <t>Added "listAllmushroom" to tfc porcini as well</t>
  </si>
  <si>
    <t>baconpancakesitem</t>
  </si>
  <si>
    <t>bananamilkshakeitem</t>
  </si>
  <si>
    <t>banananutbreaditem_dustSalt</t>
  </si>
  <si>
    <t>banananutbreaditem_foodSalt</t>
  </si>
  <si>
    <t>banananutbreaditem_itemSalt</t>
  </si>
  <si>
    <t>bbqpotatochipsitem</t>
  </si>
  <si>
    <t>bbqsauceitem</t>
  </si>
  <si>
    <t>beetsaladitem</t>
  </si>
  <si>
    <t>beetsoupitem</t>
  </si>
  <si>
    <t>cheesyshrimpquinoaitem</t>
  </si>
  <si>
    <t>chocolatebaritem_x4</t>
  </si>
  <si>
    <t>chocolatemilkitem</t>
  </si>
  <si>
    <t>chocolatemilkshakeitem</t>
  </si>
  <si>
    <t>chocovoxelsitem</t>
  </si>
  <si>
    <t>coffeeconlecheitem</t>
  </si>
  <si>
    <t>cornbreaditem</t>
  </si>
  <si>
    <t>cornedbeefbreakfastitem</t>
  </si>
  <si>
    <t>cornflakesitem</t>
  </si>
  <si>
    <t>crispyricepuffcerealitem</t>
  </si>
  <si>
    <t>damperitem_dustSalt</t>
  </si>
  <si>
    <t>damperitem_foodSalt</t>
  </si>
  <si>
    <t>damperitem_itemSalt</t>
  </si>
  <si>
    <t>durianmilkshakeitem</t>
  </si>
  <si>
    <t>gherkinitem_dustSalt</t>
  </si>
  <si>
    <t>gherkinitem_foodSalt</t>
  </si>
  <si>
    <t>gherkinitem_itemSalt</t>
  </si>
  <si>
    <t>gooseberrymilkshakeitem</t>
  </si>
  <si>
    <t>heavycreamitem</t>
  </si>
  <si>
    <t>honeysoyribsitem_dropHoney</t>
  </si>
  <si>
    <t>honeysoyribsitem_foodHoneydrop</t>
  </si>
  <si>
    <t>hotandsoursoupitem</t>
  </si>
  <si>
    <t>hotchocolateitem</t>
  </si>
  <si>
    <t>hotcocoaitem</t>
  </si>
  <si>
    <t>icecreamitem_dustSalt</t>
  </si>
  <si>
    <t>icecreamitem_foodSalt</t>
  </si>
  <si>
    <t>icecreamitem_itemSalt</t>
  </si>
  <si>
    <t>lambwithmintsauceitem</t>
  </si>
  <si>
    <t>marinatedcucumbersitem</t>
  </si>
  <si>
    <t>meringuebrownieitem</t>
  </si>
  <si>
    <t>mochicakeitem</t>
  </si>
  <si>
    <t>montecristosandwichitem</t>
  </si>
  <si>
    <t>museliitem</t>
  </si>
  <si>
    <t>pancakesitem</t>
  </si>
  <si>
    <t>paneeritem_x5</t>
  </si>
  <si>
    <t>pumpkinspicelatteitem</t>
  </si>
  <si>
    <t>raspberrymilkshakeitem</t>
  </si>
  <si>
    <t>ricepuddingitem</t>
  </si>
  <si>
    <t>saladdressingitem_dustSalt</t>
  </si>
  <si>
    <t>saladdressingitem_foodSalt</t>
  </si>
  <si>
    <t>saladdressingitem_itemSalt</t>
  </si>
  <si>
    <t>spicebunitem</t>
  </si>
  <si>
    <t>strawberrymilkshakeitem</t>
  </si>
  <si>
    <t>strawberrysouffleitem</t>
  </si>
  <si>
    <t>summerradishsaladitem</t>
  </si>
  <si>
    <t>sweetandsoursauceitem_x5_dropHoney</t>
  </si>
  <si>
    <t>sweetandsoursauceitem_x5_foodHoneydrop</t>
  </si>
  <si>
    <t>sweetpickleitem</t>
  </si>
  <si>
    <t>szechuaneggplantitem</t>
  </si>
  <si>
    <t>threebeansaladitem</t>
  </si>
  <si>
    <t>timtamitem</t>
  </si>
  <si>
    <t>wafflesitem</t>
  </si>
  <si>
    <t>yorkshirepuddingitem_dustSalt</t>
  </si>
  <si>
    <t>yorkshirepuddingitem_foodSalt</t>
  </si>
  <si>
    <t>yorkshirepuddingitem_itemSalt</t>
  </si>
  <si>
    <t>Complex old R</t>
  </si>
  <si>
    <t>Toasted sesame seeds</t>
  </si>
  <si>
    <t>minecraft_bread</t>
  </si>
  <si>
    <t>minecraft_bakedpotato</t>
  </si>
  <si>
    <t>Configs</t>
  </si>
  <si>
    <t>Default</t>
  </si>
  <si>
    <t>enablePHMeats</t>
  </si>
  <si>
    <t>overwritePHConfig</t>
  </si>
  <si>
    <t>detectOtherModCompat</t>
  </si>
  <si>
    <t>disablePHCrops</t>
  </si>
  <si>
    <t>disableOredictRemoval</t>
  </si>
  <si>
    <t>manualCaffeineCompat</t>
  </si>
  <si>
    <t>List of changes</t>
  </si>
  <si>
    <t>Add dried tea leaves to OreDict cropTea</t>
  </si>
  <si>
    <t>Add ground coffee to oreDict cropCoffee</t>
  </si>
  <si>
    <t>Remove PH coffee from spawning</t>
  </si>
  <si>
    <t>Remove PH Tea from spawning</t>
  </si>
  <si>
    <t>Remove PH coffee from ore Dict</t>
  </si>
  <si>
    <t>Remove PH tea from ore dict</t>
  </si>
  <si>
    <t>removeUnusedRecipes</t>
  </si>
  <si>
    <t>enableCakes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</si>
</sst>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5" fillId="0" borderId="0" xfId="0" applyFont="1" applyAlignment="1">
      <alignment horizontal="right" vertical="center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0" borderId="13" xfId="0" applyBorder="1"/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11" fillId="0" borderId="0" xfId="0" applyFont="1" applyBorder="1" applyAlignment="1">
      <alignment textRotation="90"/>
    </xf>
    <xf numFmtId="0" fontId="11" fillId="0" borderId="4" xfId="0" applyFont="1" applyBorder="1" applyAlignment="1">
      <alignment textRotation="90"/>
    </xf>
    <xf numFmtId="0" fontId="3" fillId="2" borderId="7" xfId="0" applyFont="1" applyFill="1" applyBorder="1"/>
    <xf numFmtId="0" fontId="3" fillId="2" borderId="0" xfId="0" applyFont="1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textRotation="90"/>
    </xf>
    <xf numFmtId="0" fontId="11" fillId="0" borderId="4" xfId="0" applyFont="1" applyBorder="1" applyAlignment="1">
      <alignment horizontal="center" textRotation="90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10" fillId="0" borderId="4" xfId="0" applyFont="1" applyBorder="1" applyAlignment="1">
      <alignment horizontal="center" textRotation="90"/>
    </xf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</cellXfs>
  <cellStyles count="2">
    <cellStyle name="Normál" xfId="0" builtinId="0"/>
    <cellStyle name="Százalék" xfId="1" builtinId="5"/>
  </cellStyles>
  <dxfs count="1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17"/>
  <sheetViews>
    <sheetView workbookViewId="0">
      <pane ySplit="2" topLeftCell="A114" activePane="bottomLeft" state="frozen"/>
      <selection pane="bottomLeft" activeCell="R129" sqref="R129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6" width="10.77734375" customWidth="1"/>
    <col min="17" max="17" width="7.109375" customWidth="1"/>
    <col min="18" max="18" width="20.77734375" customWidth="1"/>
    <col min="19" max="20" width="9.109375" customWidth="1"/>
    <col min="21" max="21" width="12.44140625" bestFit="1" customWidth="1"/>
  </cols>
  <sheetData>
    <row r="2" spans="1:25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1088</v>
      </c>
      <c r="L2" s="8"/>
      <c r="M2" s="1"/>
      <c r="N2" s="1" t="s">
        <v>2754</v>
      </c>
      <c r="O2" s="1"/>
      <c r="P2" s="1"/>
      <c r="Q2" s="1" t="s">
        <v>2752</v>
      </c>
      <c r="R2" s="1" t="s">
        <v>1096</v>
      </c>
      <c r="S2" s="1" t="s">
        <v>2710</v>
      </c>
      <c r="T2" s="1"/>
      <c r="U2" s="100" t="s">
        <v>2777</v>
      </c>
      <c r="V2" s="100"/>
      <c r="W2" s="100"/>
      <c r="X2" s="52" t="s">
        <v>2941</v>
      </c>
      <c r="Y2" s="52" t="s">
        <v>2944</v>
      </c>
    </row>
    <row r="3" spans="1:25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93"/>
      <c r="M3" s="93"/>
      <c r="N3" t="s">
        <v>2755</v>
      </c>
      <c r="O3" t="s">
        <v>2792</v>
      </c>
      <c r="Q3" t="s">
        <v>202</v>
      </c>
      <c r="S3" s="94" t="s">
        <v>2840</v>
      </c>
      <c r="U3" t="str">
        <f>IF(N3="","",CONCATENATE("OreDictionary.registerOre(",N3, ", new ItemStack(ItemFoodTFC.get(Food.",$S3,")));"))</f>
        <v>OreDictionary.registerOre("listAllfruit", new ItemStack(ItemFoodTFC.get(Food.BANANA)));</v>
      </c>
      <c r="V3" t="str">
        <f t="shared" ref="V3:W3" si="0">IF(O3="","",CONCATENATE("OreDictionary.registerOre(",O3, ", new ItemStack(ItemFoodTFC.get(Food.",$S3,")));"))</f>
        <v>OreDictionary.registerOre("cropBanana", new ItemStack(ItemFoodTFC.get(Food.BANANA)));</v>
      </c>
      <c r="W3" t="str">
        <f t="shared" si="0"/>
        <v/>
      </c>
      <c r="Y3" t="str">
        <f t="shared" ref="Y3:Y66" si="1">IF(X3="","",CONCATENATE("OreDictionary.registerOre(",X3,", ItemSeedsTFC.get(Crop.",S3,"));"))</f>
        <v/>
      </c>
    </row>
    <row r="4" spans="1:25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93"/>
      <c r="M4" s="93"/>
      <c r="N4" t="s">
        <v>2755</v>
      </c>
      <c r="O4" t="s">
        <v>2769</v>
      </c>
      <c r="P4" t="s">
        <v>2778</v>
      </c>
      <c r="Q4" t="s">
        <v>202</v>
      </c>
      <c r="S4" s="94" t="s">
        <v>2841</v>
      </c>
      <c r="U4" t="str">
        <f t="shared" ref="U4:U23" si="2">IF(N4="","",CONCATENATE("OreDictionary.registerOre(",N4, ", new ItemStack(ItemFoodTFC.get(Food.",$S4,")));"))</f>
        <v>OreDictionary.registerOre("listAllfruit", new ItemStack(ItemFoodTFC.get(Food.BLACKBERRY)));</v>
      </c>
      <c r="V4" t="str">
        <f t="shared" ref="V4:V23" si="3">IF(O4="","",CONCATENATE("OreDictionary.registerOre(",O4, ", new ItemStack(ItemFoodTFC.get(Food.",$S4,")));"))</f>
        <v>OreDictionary.registerOre("listAllberry", new ItemStack(ItemFoodTFC.get(Food.BLACKBERRY)));</v>
      </c>
      <c r="W4" t="str">
        <f t="shared" ref="W4:W23" si="4">IF(P4="","",CONCATENATE("OreDictionary.registerOre(",P4, ", new ItemStack(ItemFoodTFC.get(Food.",$S4,")));"))</f>
        <v>OreDictionary.registerOre("cropBlackberry", new ItemStack(ItemFoodTFC.get(Food.BLACKBERRY)));</v>
      </c>
      <c r="Y4" t="str">
        <f t="shared" si="1"/>
        <v/>
      </c>
    </row>
    <row r="5" spans="1:25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93"/>
      <c r="M5" s="93"/>
      <c r="N5" t="s">
        <v>2755</v>
      </c>
      <c r="O5" t="s">
        <v>2769</v>
      </c>
      <c r="P5" t="s">
        <v>2779</v>
      </c>
      <c r="Q5" t="s">
        <v>202</v>
      </c>
      <c r="S5" s="94" t="s">
        <v>2842</v>
      </c>
      <c r="U5" t="str">
        <f t="shared" si="2"/>
        <v>OreDictionary.registerOre("listAllfruit", new ItemStack(ItemFoodTFC.get(Food.BLUEBERRY)));</v>
      </c>
      <c r="V5" t="str">
        <f t="shared" si="3"/>
        <v>OreDictionary.registerOre("listAllberry", new ItemStack(ItemFoodTFC.get(Food.BLUEBERRY)));</v>
      </c>
      <c r="W5" t="str">
        <f t="shared" si="4"/>
        <v>OreDictionary.registerOre("cropBlueberry", new ItemStack(ItemFoodTFC.get(Food.BLUEBERRY)));</v>
      </c>
      <c r="Y5" t="str">
        <f t="shared" si="1"/>
        <v/>
      </c>
    </row>
    <row r="6" spans="1:25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93"/>
      <c r="M6" s="93"/>
      <c r="N6" t="s">
        <v>2755</v>
      </c>
      <c r="O6" t="s">
        <v>2769</v>
      </c>
      <c r="Q6" t="s">
        <v>202</v>
      </c>
      <c r="R6" t="s">
        <v>1091</v>
      </c>
      <c r="S6" s="94" t="s">
        <v>2843</v>
      </c>
      <c r="U6" t="str">
        <f t="shared" si="2"/>
        <v>OreDictionary.registerOre("listAllfruit", new ItemStack(ItemFoodTFC.get(Food.BUNCH_BERRY)));</v>
      </c>
      <c r="V6" t="str">
        <f t="shared" si="3"/>
        <v>OreDictionary.registerOre("listAllberry", new ItemStack(ItemFoodTFC.get(Food.BUNCH_BERRY)));</v>
      </c>
      <c r="W6" t="str">
        <f t="shared" si="4"/>
        <v/>
      </c>
      <c r="Y6" t="str">
        <f t="shared" si="1"/>
        <v/>
      </c>
    </row>
    <row r="7" spans="1:25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93"/>
      <c r="M7" s="93"/>
      <c r="N7" t="s">
        <v>2755</v>
      </c>
      <c r="O7" t="s">
        <v>2780</v>
      </c>
      <c r="Q7" t="s">
        <v>202</v>
      </c>
      <c r="S7" s="94" t="s">
        <v>2844</v>
      </c>
      <c r="U7" t="str">
        <f t="shared" si="2"/>
        <v>OreDictionary.registerOre("listAllfruit", new ItemStack(ItemFoodTFC.get(Food.CHERRY)));</v>
      </c>
      <c r="V7" t="str">
        <f t="shared" si="3"/>
        <v>OreDictionary.registerOre("cropCherry", new ItemStack(ItemFoodTFC.get(Food.CHERRY)));</v>
      </c>
      <c r="W7" t="str">
        <f t="shared" si="4"/>
        <v/>
      </c>
      <c r="Y7" t="str">
        <f t="shared" si="1"/>
        <v/>
      </c>
    </row>
    <row r="8" spans="1:25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93"/>
      <c r="M8" s="93"/>
      <c r="N8" t="s">
        <v>2755</v>
      </c>
      <c r="O8" t="s">
        <v>2769</v>
      </c>
      <c r="Q8" t="s">
        <v>202</v>
      </c>
      <c r="R8" t="s">
        <v>1091</v>
      </c>
      <c r="S8" s="94" t="s">
        <v>2845</v>
      </c>
      <c r="U8" t="str">
        <f t="shared" si="2"/>
        <v>OreDictionary.registerOre("listAllfruit", new ItemStack(ItemFoodTFC.get(Food.CLOUD_BERRY)));</v>
      </c>
      <c r="V8" t="str">
        <f t="shared" si="3"/>
        <v>OreDictionary.registerOre("listAllberry", new ItemStack(ItemFoodTFC.get(Food.CLOUD_BERRY)));</v>
      </c>
      <c r="W8" t="str">
        <f t="shared" si="4"/>
        <v/>
      </c>
      <c r="Y8" t="str">
        <f t="shared" si="1"/>
        <v/>
      </c>
    </row>
    <row r="9" spans="1:25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93"/>
      <c r="M9" s="93"/>
      <c r="N9" t="s">
        <v>2755</v>
      </c>
      <c r="O9" t="s">
        <v>2769</v>
      </c>
      <c r="P9" t="s">
        <v>2781</v>
      </c>
      <c r="Q9" t="s">
        <v>202</v>
      </c>
      <c r="S9" s="94" t="s">
        <v>2846</v>
      </c>
      <c r="U9" t="str">
        <f t="shared" si="2"/>
        <v>OreDictionary.registerOre("listAllfruit", new ItemStack(ItemFoodTFC.get(Food.CRANBERRY)));</v>
      </c>
      <c r="V9" t="str">
        <f t="shared" si="3"/>
        <v>OreDictionary.registerOre("listAllberry", new ItemStack(ItemFoodTFC.get(Food.CRANBERRY)));</v>
      </c>
      <c r="W9" t="str">
        <f t="shared" si="4"/>
        <v>OreDictionary.registerOre("cropCranberry", new ItemStack(ItemFoodTFC.get(Food.CRANBERRY)));</v>
      </c>
      <c r="Y9" t="str">
        <f t="shared" si="1"/>
        <v/>
      </c>
    </row>
    <row r="10" spans="1:25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93"/>
      <c r="M10" s="93"/>
      <c r="N10" t="s">
        <v>2755</v>
      </c>
      <c r="O10" t="s">
        <v>2769</v>
      </c>
      <c r="P10" t="s">
        <v>2782</v>
      </c>
      <c r="Q10" t="s">
        <v>202</v>
      </c>
      <c r="S10" s="94" t="s">
        <v>2847</v>
      </c>
      <c r="U10" t="str">
        <f t="shared" si="2"/>
        <v>OreDictionary.registerOre("listAllfruit", new ItemStack(ItemFoodTFC.get(Food.ELDERBERRY)));</v>
      </c>
      <c r="V10" t="str">
        <f t="shared" si="3"/>
        <v>OreDictionary.registerOre("listAllberry", new ItemStack(ItemFoodTFC.get(Food.ELDERBERRY)));</v>
      </c>
      <c r="W10" t="str">
        <f t="shared" si="4"/>
        <v>OreDictionary.registerOre("cropElderberry", new ItemStack(ItemFoodTFC.get(Food.ELDERBERRY)));</v>
      </c>
      <c r="Y10" t="str">
        <f t="shared" si="1"/>
        <v/>
      </c>
    </row>
    <row r="11" spans="1:25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93"/>
      <c r="M11" s="93"/>
      <c r="N11" t="s">
        <v>2755</v>
      </c>
      <c r="O11" t="s">
        <v>2769</v>
      </c>
      <c r="P11" t="s">
        <v>2783</v>
      </c>
      <c r="Q11" t="s">
        <v>202</v>
      </c>
      <c r="S11" s="94" t="s">
        <v>2848</v>
      </c>
      <c r="U11" t="str">
        <f t="shared" si="2"/>
        <v>OreDictionary.registerOre("listAllfruit", new ItemStack(ItemFoodTFC.get(Food.GOOSEBERRY)));</v>
      </c>
      <c r="V11" t="str">
        <f t="shared" si="3"/>
        <v>OreDictionary.registerOre("listAllberry", new ItemStack(ItemFoodTFC.get(Food.GOOSEBERRY)));</v>
      </c>
      <c r="W11" t="str">
        <f t="shared" si="4"/>
        <v>OreDictionary.registerOre("cropGooseberry", new ItemStack(ItemFoodTFC.get(Food.GOOSEBERRY)));</v>
      </c>
      <c r="Y11" t="str">
        <f t="shared" si="1"/>
        <v/>
      </c>
    </row>
    <row r="12" spans="1:25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93"/>
      <c r="M12" s="93"/>
      <c r="N12" t="s">
        <v>2755</v>
      </c>
      <c r="O12" t="s">
        <v>2793</v>
      </c>
      <c r="Q12" t="s">
        <v>202</v>
      </c>
      <c r="R12" t="s">
        <v>1095</v>
      </c>
      <c r="S12" s="94" t="s">
        <v>2849</v>
      </c>
      <c r="U12" t="str">
        <f t="shared" si="2"/>
        <v>OreDictionary.registerOre("listAllfruit", new ItemStack(ItemFoodTFC.get(Food.GREEN_APPLE)));</v>
      </c>
      <c r="V12" t="str">
        <f t="shared" si="3"/>
        <v>OreDictionary.registerOre("cropApple", new ItemStack(ItemFoodTFC.get(Food.GREEN_APPLE)));</v>
      </c>
      <c r="W12" t="str">
        <f t="shared" si="4"/>
        <v/>
      </c>
      <c r="Y12" t="str">
        <f t="shared" si="1"/>
        <v/>
      </c>
    </row>
    <row r="13" spans="1:25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93"/>
      <c r="M13" s="93"/>
      <c r="N13" t="s">
        <v>2755</v>
      </c>
      <c r="O13" t="s">
        <v>2794</v>
      </c>
      <c r="P13" t="s">
        <v>2784</v>
      </c>
      <c r="Q13" t="s">
        <v>202</v>
      </c>
      <c r="S13" s="94" t="s">
        <v>2850</v>
      </c>
      <c r="U13" t="str">
        <f t="shared" si="2"/>
        <v>OreDictionary.registerOre("listAllfruit", new ItemStack(ItemFoodTFC.get(Food.LEMON)));</v>
      </c>
      <c r="V13" t="str">
        <f t="shared" si="3"/>
        <v>OreDictionary.registerOre("listAllcitrus", new ItemStack(ItemFoodTFC.get(Food.LEMON)));</v>
      </c>
      <c r="W13" t="str">
        <f t="shared" si="4"/>
        <v>OreDictionary.registerOre("cropLemon", new ItemStack(ItemFoodTFC.get(Food.LEMON)));</v>
      </c>
      <c r="Y13" t="str">
        <f t="shared" si="1"/>
        <v/>
      </c>
    </row>
    <row r="14" spans="1:25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93"/>
      <c r="M14" s="93"/>
      <c r="N14" t="s">
        <v>2756</v>
      </c>
      <c r="Q14" t="s">
        <v>202</v>
      </c>
      <c r="S14" s="94" t="s">
        <v>2851</v>
      </c>
      <c r="U14" t="str">
        <f t="shared" si="2"/>
        <v>OreDictionary.registerOre("cropOlive", new ItemStack(ItemFoodTFC.get(Food.OLIVE)));</v>
      </c>
      <c r="V14" t="str">
        <f t="shared" si="3"/>
        <v/>
      </c>
      <c r="W14" t="str">
        <f t="shared" si="4"/>
        <v/>
      </c>
      <c r="Y14" t="str">
        <f t="shared" si="1"/>
        <v/>
      </c>
    </row>
    <row r="15" spans="1:25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93"/>
      <c r="M15" s="93"/>
      <c r="N15" t="s">
        <v>2755</v>
      </c>
      <c r="O15" t="s">
        <v>2794</v>
      </c>
      <c r="P15" t="s">
        <v>2785</v>
      </c>
      <c r="Q15" t="s">
        <v>202</v>
      </c>
      <c r="S15" s="94" t="s">
        <v>2852</v>
      </c>
      <c r="U15" t="str">
        <f t="shared" si="2"/>
        <v>OreDictionary.registerOre("listAllfruit", new ItemStack(ItemFoodTFC.get(Food.ORANGE)));</v>
      </c>
      <c r="V15" t="str">
        <f t="shared" si="3"/>
        <v>OreDictionary.registerOre("listAllcitrus", new ItemStack(ItemFoodTFC.get(Food.ORANGE)));</v>
      </c>
      <c r="W15" t="str">
        <f t="shared" si="4"/>
        <v>OreDictionary.registerOre("cropOrange", new ItemStack(ItemFoodTFC.get(Food.ORANGE)));</v>
      </c>
      <c r="Y15" t="str">
        <f t="shared" si="1"/>
        <v/>
      </c>
    </row>
    <row r="16" spans="1:25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93"/>
      <c r="M16" s="93"/>
      <c r="N16" t="s">
        <v>2755</v>
      </c>
      <c r="O16" t="s">
        <v>2786</v>
      </c>
      <c r="Q16" t="s">
        <v>202</v>
      </c>
      <c r="S16" s="94" t="s">
        <v>2853</v>
      </c>
      <c r="U16" t="str">
        <f t="shared" si="2"/>
        <v>OreDictionary.registerOre("listAllfruit", new ItemStack(ItemFoodTFC.get(Food.PEACH)));</v>
      </c>
      <c r="V16" t="str">
        <f t="shared" si="3"/>
        <v>OreDictionary.registerOre("cropPeach", new ItemStack(ItemFoodTFC.get(Food.PEACH)));</v>
      </c>
      <c r="W16" t="str">
        <f t="shared" si="4"/>
        <v/>
      </c>
      <c r="Y16" t="str">
        <f t="shared" si="1"/>
        <v/>
      </c>
    </row>
    <row r="17" spans="1:25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93"/>
      <c r="M17" s="93"/>
      <c r="N17" t="s">
        <v>2755</v>
      </c>
      <c r="O17" t="s">
        <v>2787</v>
      </c>
      <c r="Q17" t="s">
        <v>202</v>
      </c>
      <c r="S17" s="94" t="s">
        <v>2854</v>
      </c>
      <c r="U17" t="str">
        <f t="shared" si="2"/>
        <v>OreDictionary.registerOre("listAllfruit", new ItemStack(ItemFoodTFC.get(Food.PLUM)));</v>
      </c>
      <c r="V17" t="str">
        <f t="shared" si="3"/>
        <v>OreDictionary.registerOre("cropPlum", new ItemStack(ItemFoodTFC.get(Food.PLUM)));</v>
      </c>
      <c r="W17" t="str">
        <f t="shared" si="4"/>
        <v/>
      </c>
      <c r="Y17" t="str">
        <f t="shared" si="1"/>
        <v/>
      </c>
    </row>
    <row r="18" spans="1:25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93"/>
      <c r="M18" s="93"/>
      <c r="N18" t="s">
        <v>2755</v>
      </c>
      <c r="O18" t="s">
        <v>2769</v>
      </c>
      <c r="P18" t="s">
        <v>2788</v>
      </c>
      <c r="Q18" t="s">
        <v>202</v>
      </c>
      <c r="S18" s="94" t="s">
        <v>2855</v>
      </c>
      <c r="U18" t="str">
        <f t="shared" si="2"/>
        <v>OreDictionary.registerOre("listAllfruit", new ItemStack(ItemFoodTFC.get(Food.RASPBERRY)));</v>
      </c>
      <c r="V18" t="str">
        <f t="shared" si="3"/>
        <v>OreDictionary.registerOre("listAllberry", new ItemStack(ItemFoodTFC.get(Food.RASPBERRY)));</v>
      </c>
      <c r="W18" t="str">
        <f t="shared" si="4"/>
        <v>OreDictionary.registerOre("cropRaspberry", new ItemStack(ItemFoodTFC.get(Food.RASPBERRY)));</v>
      </c>
      <c r="Y18" t="str">
        <f t="shared" si="1"/>
        <v/>
      </c>
    </row>
    <row r="19" spans="1:25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93"/>
      <c r="M19" s="93"/>
      <c r="N19" t="s">
        <v>2755</v>
      </c>
      <c r="O19" t="s">
        <v>2793</v>
      </c>
      <c r="Q19" t="s">
        <v>202</v>
      </c>
      <c r="R19" t="s">
        <v>1095</v>
      </c>
      <c r="S19" s="94" t="s">
        <v>2856</v>
      </c>
      <c r="U19" t="str">
        <f t="shared" si="2"/>
        <v>OreDictionary.registerOre("listAllfruit", new ItemStack(ItemFoodTFC.get(Food.RED_APPLE)));</v>
      </c>
      <c r="V19" t="str">
        <f t="shared" si="3"/>
        <v>OreDictionary.registerOre("cropApple", new ItemStack(ItemFoodTFC.get(Food.RED_APPLE)));</v>
      </c>
      <c r="W19" t="str">
        <f t="shared" si="4"/>
        <v/>
      </c>
      <c r="Y19" t="str">
        <f t="shared" si="1"/>
        <v/>
      </c>
    </row>
    <row r="20" spans="1:25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93"/>
      <c r="M20" s="93"/>
      <c r="N20" t="s">
        <v>2755</v>
      </c>
      <c r="O20" t="s">
        <v>2769</v>
      </c>
      <c r="Q20" t="s">
        <v>202</v>
      </c>
      <c r="R20" t="s">
        <v>1091</v>
      </c>
      <c r="S20" s="94" t="s">
        <v>2857</v>
      </c>
      <c r="U20" t="str">
        <f t="shared" si="2"/>
        <v>OreDictionary.registerOre("listAllfruit", new ItemStack(ItemFoodTFC.get(Food.SNOW_BERRY)));</v>
      </c>
      <c r="V20" t="str">
        <f t="shared" si="3"/>
        <v>OreDictionary.registerOre("listAllberry", new ItemStack(ItemFoodTFC.get(Food.SNOW_BERRY)));</v>
      </c>
      <c r="W20" t="str">
        <f t="shared" si="4"/>
        <v/>
      </c>
      <c r="Y20" t="str">
        <f t="shared" si="1"/>
        <v/>
      </c>
    </row>
    <row r="21" spans="1:25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93"/>
      <c r="M21" s="93"/>
      <c r="N21" t="s">
        <v>2755</v>
      </c>
      <c r="O21" t="s">
        <v>2769</v>
      </c>
      <c r="P21" t="s">
        <v>2789</v>
      </c>
      <c r="Q21" t="s">
        <v>202</v>
      </c>
      <c r="S21" s="94" t="s">
        <v>2858</v>
      </c>
      <c r="U21" t="str">
        <f t="shared" si="2"/>
        <v>OreDictionary.registerOre("listAllfruit", new ItemStack(ItemFoodTFC.get(Food.STRAWBERRY)));</v>
      </c>
      <c r="V21" t="str">
        <f t="shared" si="3"/>
        <v>OreDictionary.registerOre("listAllberry", new ItemStack(ItemFoodTFC.get(Food.STRAWBERRY)));</v>
      </c>
      <c r="W21" t="str">
        <f t="shared" si="4"/>
        <v>OreDictionary.registerOre("cropStrawberry", new ItemStack(ItemFoodTFC.get(Food.STRAWBERRY)));</v>
      </c>
      <c r="Y21" t="str">
        <f t="shared" si="1"/>
        <v/>
      </c>
    </row>
    <row r="22" spans="1:25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93"/>
      <c r="M22" s="93"/>
      <c r="N22" t="s">
        <v>2795</v>
      </c>
      <c r="O22" t="s">
        <v>2769</v>
      </c>
      <c r="Q22" t="s">
        <v>202</v>
      </c>
      <c r="R22" t="s">
        <v>1091</v>
      </c>
      <c r="S22" s="94" t="s">
        <v>2859</v>
      </c>
      <c r="U22" t="str">
        <f t="shared" si="2"/>
        <v>OreDictionary.registerOre("listAllfruit" , new ItemStack(ItemFoodTFC.get(Food.WINTERGREEN_BERRY)));</v>
      </c>
      <c r="V22" t="str">
        <f t="shared" si="3"/>
        <v>OreDictionary.registerOre("listAllberry", new ItemStack(ItemFoodTFC.get(Food.WINTERGREEN_BERRY)));</v>
      </c>
      <c r="W22" t="str">
        <f t="shared" si="4"/>
        <v/>
      </c>
      <c r="Y22" t="str">
        <f t="shared" si="1"/>
        <v/>
      </c>
    </row>
    <row r="23" spans="1:25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93"/>
      <c r="M23" s="93"/>
      <c r="N23" t="s">
        <v>2757</v>
      </c>
      <c r="O23" t="s">
        <v>2790</v>
      </c>
      <c r="Q23" t="s">
        <v>202</v>
      </c>
      <c r="S23" s="94" t="s">
        <v>1210</v>
      </c>
      <c r="U23" t="str">
        <f t="shared" si="2"/>
        <v>OreDictionary.registerOre("listAllgrain", new ItemStack(ItemFoodTFC.get(Food.BARLEY)));</v>
      </c>
      <c r="V23" t="str">
        <f t="shared" si="3"/>
        <v>OreDictionary.registerOre("cropBarley", new ItemStack(ItemFoodTFC.get(Food.BARLEY)));</v>
      </c>
      <c r="W23" t="str">
        <f t="shared" si="4"/>
        <v/>
      </c>
      <c r="X23" t="s">
        <v>2942</v>
      </c>
      <c r="Y23" t="str">
        <f>IF(X23="","",CONCATENATE("OreDictionary.registerOre(",X23,", ItemSeedsTFC.get(Crop.",S23,"));"))</f>
        <v>OreDictionary.registerOre("listAllseed", ItemSeedsTFC.get(Crop.BARLEY));</v>
      </c>
    </row>
    <row r="24" spans="1:25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93"/>
      <c r="M24" s="93"/>
      <c r="N24" t="s">
        <v>2757</v>
      </c>
      <c r="O24" t="s">
        <v>2790</v>
      </c>
      <c r="Q24" t="s">
        <v>202</v>
      </c>
      <c r="S24" s="94" t="s">
        <v>2860</v>
      </c>
      <c r="U24" t="str">
        <f t="shared" ref="U24:U87" si="5">IF(N24="","",CONCATENATE("OreDictionary.registerOre(",N24, ", new ItemStack(ItemFoodTFC.get(Food.",$S24,")));"))</f>
        <v>OreDictionary.registerOre("listAllgrain", new ItemStack(ItemFoodTFC.get(Food.BARLEY_GRAIN)));</v>
      </c>
      <c r="V24" t="str">
        <f t="shared" ref="V24:V87" si="6">IF(O24="","",CONCATENATE("OreDictionary.registerOre(",O24, ", new ItemStack(ItemFoodTFC.get(Food.",$S24,")));"))</f>
        <v>OreDictionary.registerOre("cropBarley", new ItemStack(ItemFoodTFC.get(Food.BARLEY_GRAIN)));</v>
      </c>
      <c r="W24" t="str">
        <f t="shared" ref="W24:W87" si="7">IF(P24="","",CONCATENATE("OreDictionary.registerOre(",P24, ", new ItemStack(ItemFoodTFC.get(Food.",$S24,")));"))</f>
        <v/>
      </c>
      <c r="Y24" t="str">
        <f t="shared" si="1"/>
        <v/>
      </c>
    </row>
    <row r="25" spans="1:25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93"/>
      <c r="M25" s="93"/>
      <c r="N25" t="s">
        <v>2758</v>
      </c>
      <c r="Q25" t="s">
        <v>202</v>
      </c>
      <c r="R25" t="s">
        <v>1092</v>
      </c>
      <c r="S25" s="94" t="s">
        <v>2861</v>
      </c>
      <c r="U25" t="str">
        <f t="shared" si="5"/>
        <v>OreDictionary.registerOre("foodFlour", new ItemStack(ItemFoodTFC.get(Food.BARLEY_FLOUR)));</v>
      </c>
      <c r="V25" t="str">
        <f t="shared" si="6"/>
        <v/>
      </c>
      <c r="W25" t="str">
        <f t="shared" si="7"/>
        <v/>
      </c>
      <c r="Y25" t="str">
        <f t="shared" si="1"/>
        <v/>
      </c>
    </row>
    <row r="26" spans="1:25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93"/>
      <c r="M26" s="93"/>
      <c r="N26" t="s">
        <v>2760</v>
      </c>
      <c r="Q26" t="s">
        <v>202</v>
      </c>
      <c r="R26" t="s">
        <v>1093</v>
      </c>
      <c r="S26" s="94" t="s">
        <v>2862</v>
      </c>
      <c r="U26" t="str">
        <f t="shared" si="5"/>
        <v>OreDictionary.registerOre("foodDough", new ItemStack(ItemFoodTFC.get(Food.BARLEY_DOUGH)));</v>
      </c>
      <c r="V26" t="str">
        <f t="shared" si="6"/>
        <v/>
      </c>
      <c r="W26" t="str">
        <f t="shared" si="7"/>
        <v/>
      </c>
      <c r="Y26" t="str">
        <f t="shared" si="1"/>
        <v/>
      </c>
    </row>
    <row r="27" spans="1:25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93"/>
      <c r="M27" s="93"/>
      <c r="N27" t="s">
        <v>2798</v>
      </c>
      <c r="O27" t="s">
        <v>2761</v>
      </c>
      <c r="Q27" t="s">
        <v>202</v>
      </c>
      <c r="R27" t="s">
        <v>1094</v>
      </c>
      <c r="S27" s="94" t="s">
        <v>2863</v>
      </c>
      <c r="U27" t="str">
        <f t="shared" si="5"/>
        <v>OreDictionary.registerOre("bread", new ItemStack(ItemFoodTFC.get(Food.BARLEY_BREAD)));</v>
      </c>
      <c r="V27" t="str">
        <f t="shared" si="6"/>
        <v>OreDictionary.registerOre("foodBread", new ItemStack(ItemFoodTFC.get(Food.BARLEY_BREAD)));</v>
      </c>
      <c r="W27" t="str">
        <f t="shared" si="7"/>
        <v/>
      </c>
      <c r="Y27" t="str">
        <f t="shared" si="1"/>
        <v/>
      </c>
    </row>
    <row r="28" spans="1:25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93"/>
      <c r="M28" s="93"/>
      <c r="N28" t="s">
        <v>2757</v>
      </c>
      <c r="O28" t="s">
        <v>2799</v>
      </c>
      <c r="Q28" t="s">
        <v>202</v>
      </c>
      <c r="R28" t="s">
        <v>107</v>
      </c>
      <c r="S28" s="94" t="s">
        <v>1212</v>
      </c>
      <c r="U28" t="str">
        <f t="shared" si="5"/>
        <v>OreDictionary.registerOre("listAllgrain", new ItemStack(ItemFoodTFC.get(Food.MAIZE)));</v>
      </c>
      <c r="V28" t="str">
        <f t="shared" si="6"/>
        <v>OreDictionary.registerOre("cropCorn", new ItemStack(ItemFoodTFC.get(Food.MAIZE)));</v>
      </c>
      <c r="W28" t="str">
        <f t="shared" si="7"/>
        <v/>
      </c>
      <c r="X28" t="s">
        <v>2942</v>
      </c>
      <c r="Y28" t="str">
        <f t="shared" si="1"/>
        <v>OreDictionary.registerOre("listAllseed", ItemSeedsTFC.get(Crop.MAIZE));</v>
      </c>
    </row>
    <row r="29" spans="1:25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93"/>
      <c r="M29" s="93"/>
      <c r="N29" t="s">
        <v>2757</v>
      </c>
      <c r="O29" t="s">
        <v>2799</v>
      </c>
      <c r="Q29" t="s">
        <v>202</v>
      </c>
      <c r="R29" t="s">
        <v>1097</v>
      </c>
      <c r="S29" s="94" t="s">
        <v>2864</v>
      </c>
      <c r="U29" t="str">
        <f t="shared" si="5"/>
        <v>OreDictionary.registerOre("listAllgrain", new ItemStack(ItemFoodTFC.get(Food.MAIZE_GRAIN)));</v>
      </c>
      <c r="V29" t="str">
        <f t="shared" si="6"/>
        <v>OreDictionary.registerOre("cropCorn", new ItemStack(ItemFoodTFC.get(Food.MAIZE_GRAIN)));</v>
      </c>
      <c r="W29" t="str">
        <f t="shared" si="7"/>
        <v/>
      </c>
      <c r="Y29" t="str">
        <f t="shared" si="1"/>
        <v/>
      </c>
    </row>
    <row r="30" spans="1:25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93"/>
      <c r="M30" s="93"/>
      <c r="N30" t="s">
        <v>2759</v>
      </c>
      <c r="Q30" t="s">
        <v>202</v>
      </c>
      <c r="R30" t="s">
        <v>336</v>
      </c>
      <c r="S30" s="94" t="s">
        <v>2866</v>
      </c>
      <c r="U30" t="str">
        <f>IF(N30="","",CONCATENATE("OreDictionary.registerOre(",N30, ", new ItemStack(ItemFoodTFC.get(Food.",$S30,")));"))</f>
        <v>OreDictionary.registerOre("foodCornmeal", new ItemStack(ItemFoodTFC.get(Food.CORNMEAL_FLOUR)));</v>
      </c>
      <c r="V30" t="str">
        <f t="shared" si="6"/>
        <v/>
      </c>
      <c r="W30" t="str">
        <f>IF(P30="","",CONCATENATE("OreDictionary.registerOre(",P30, ", new ItemStack(ItemFoodTFC.get(Food.",$S32,")));"))</f>
        <v/>
      </c>
      <c r="Y30" t="str">
        <f t="shared" si="1"/>
        <v/>
      </c>
    </row>
    <row r="31" spans="1:25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93"/>
      <c r="M31" s="93"/>
      <c r="N31" t="s">
        <v>2760</v>
      </c>
      <c r="Q31" t="s">
        <v>202</v>
      </c>
      <c r="R31" t="s">
        <v>1093</v>
      </c>
      <c r="S31" s="94" t="s">
        <v>2867</v>
      </c>
      <c r="U31" t="str">
        <f t="shared" si="5"/>
        <v>OreDictionary.registerOre("foodDough", new ItemStack(ItemFoodTFC.get(Food.CORNMEAL_DOUGH)));</v>
      </c>
      <c r="V31" t="str">
        <f t="shared" si="6"/>
        <v/>
      </c>
      <c r="Y31" t="str">
        <f t="shared" si="1"/>
        <v/>
      </c>
    </row>
    <row r="32" spans="1:25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93"/>
      <c r="M32" s="93"/>
      <c r="N32" t="s">
        <v>2798</v>
      </c>
      <c r="O32" t="s">
        <v>2761</v>
      </c>
      <c r="Q32" t="s">
        <v>202</v>
      </c>
      <c r="S32" s="94" t="s">
        <v>2865</v>
      </c>
      <c r="U32" t="str">
        <f t="shared" si="5"/>
        <v>OreDictionary.registerOre("bread", new ItemStack(ItemFoodTFC.get(Food.CORNBREAD)));</v>
      </c>
      <c r="V32" t="str">
        <f t="shared" si="6"/>
        <v>OreDictionary.registerOre("foodBread", new ItemStack(ItemFoodTFC.get(Food.CORNBREAD)));</v>
      </c>
      <c r="W32" t="str">
        <f>IF(P32="","",CONCATENATE("OreDictionary.registerOre(",P32, ", new ItemStack(ItemFoodTFC.get(Food.",$S31,")));"))</f>
        <v/>
      </c>
      <c r="Y32" t="str">
        <f t="shared" si="1"/>
        <v/>
      </c>
    </row>
    <row r="33" spans="1:25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0</v>
      </c>
      <c r="L33" s="93"/>
      <c r="M33" s="93"/>
      <c r="N33" t="s">
        <v>2757</v>
      </c>
      <c r="O33" t="s">
        <v>2800</v>
      </c>
      <c r="Q33" t="s">
        <v>202</v>
      </c>
      <c r="R33" t="s">
        <v>1094</v>
      </c>
      <c r="S33" s="94" t="s">
        <v>1213</v>
      </c>
      <c r="U33" t="str">
        <f t="shared" si="5"/>
        <v>OreDictionary.registerOre("listAllgrain", new ItemStack(ItemFoodTFC.get(Food.OAT)));</v>
      </c>
      <c r="V33" t="str">
        <f t="shared" si="6"/>
        <v>OreDictionary.registerOre("cropOats", new ItemStack(ItemFoodTFC.get(Food.OAT)));</v>
      </c>
      <c r="W33" t="str">
        <f t="shared" si="7"/>
        <v/>
      </c>
      <c r="X33" t="s">
        <v>2942</v>
      </c>
      <c r="Y33" t="str">
        <f t="shared" si="1"/>
        <v>OreDictionary.registerOre("listAllseed", ItemSeedsTFC.get(Crop.OAT));</v>
      </c>
    </row>
    <row r="34" spans="1:25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93"/>
      <c r="M34" s="93"/>
      <c r="N34" t="s">
        <v>2757</v>
      </c>
      <c r="O34" t="s">
        <v>2800</v>
      </c>
      <c r="Q34" t="s">
        <v>202</v>
      </c>
      <c r="S34" s="94" t="s">
        <v>2868</v>
      </c>
      <c r="U34" t="str">
        <f t="shared" si="5"/>
        <v>OreDictionary.registerOre("listAllgrain", new ItemStack(ItemFoodTFC.get(Food.OAT_GRAIN)));</v>
      </c>
      <c r="V34" t="str">
        <f t="shared" si="6"/>
        <v>OreDictionary.registerOre("cropOats", new ItemStack(ItemFoodTFC.get(Food.OAT_GRAIN)));</v>
      </c>
      <c r="W34" t="str">
        <f t="shared" si="7"/>
        <v/>
      </c>
      <c r="Y34" t="str">
        <f t="shared" si="1"/>
        <v/>
      </c>
    </row>
    <row r="35" spans="1:25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93"/>
      <c r="M35" s="93"/>
      <c r="N35" t="s">
        <v>2758</v>
      </c>
      <c r="Q35" t="s">
        <v>202</v>
      </c>
      <c r="R35" t="s">
        <v>1092</v>
      </c>
      <c r="S35" s="94" t="s">
        <v>2869</v>
      </c>
      <c r="U35" t="str">
        <f t="shared" si="5"/>
        <v>OreDictionary.registerOre("foodFlour", new ItemStack(ItemFoodTFC.get(Food.OAT_FLOUR)));</v>
      </c>
      <c r="V35" t="str">
        <f t="shared" si="6"/>
        <v/>
      </c>
      <c r="W35" t="str">
        <f t="shared" si="7"/>
        <v/>
      </c>
      <c r="Y35" t="str">
        <f t="shared" si="1"/>
        <v/>
      </c>
    </row>
    <row r="36" spans="1:25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93"/>
      <c r="M36" s="93"/>
      <c r="N36" t="s">
        <v>2760</v>
      </c>
      <c r="Q36" t="s">
        <v>202</v>
      </c>
      <c r="R36" t="s">
        <v>1093</v>
      </c>
      <c r="S36" s="94" t="s">
        <v>2870</v>
      </c>
      <c r="U36" t="str">
        <f t="shared" si="5"/>
        <v>OreDictionary.registerOre("foodDough", new ItemStack(ItemFoodTFC.get(Food.OAT_DOUGH)));</v>
      </c>
      <c r="V36" t="str">
        <f t="shared" si="6"/>
        <v/>
      </c>
      <c r="W36" t="str">
        <f t="shared" si="7"/>
        <v/>
      </c>
      <c r="Y36" t="str">
        <f t="shared" si="1"/>
        <v/>
      </c>
    </row>
    <row r="37" spans="1:25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93"/>
      <c r="M37" s="93"/>
      <c r="N37" t="s">
        <v>2798</v>
      </c>
      <c r="O37" t="s">
        <v>2761</v>
      </c>
      <c r="Q37" t="s">
        <v>202</v>
      </c>
      <c r="R37" t="s">
        <v>1094</v>
      </c>
      <c r="S37" s="94" t="s">
        <v>2871</v>
      </c>
      <c r="U37" t="str">
        <f t="shared" si="5"/>
        <v>OreDictionary.registerOre("bread", new ItemStack(ItemFoodTFC.get(Food.OAT_BREAD)));</v>
      </c>
      <c r="V37" t="str">
        <f t="shared" si="6"/>
        <v>OreDictionary.registerOre("foodBread", new ItemStack(ItemFoodTFC.get(Food.OAT_BREAD)));</v>
      </c>
      <c r="W37" t="str">
        <f t="shared" si="7"/>
        <v/>
      </c>
      <c r="Y37" t="str">
        <f t="shared" si="1"/>
        <v/>
      </c>
    </row>
    <row r="38" spans="1:25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93"/>
      <c r="M38" s="93"/>
      <c r="N38" t="s">
        <v>2757</v>
      </c>
      <c r="O38" t="s">
        <v>2791</v>
      </c>
      <c r="Q38" t="s">
        <v>202</v>
      </c>
      <c r="S38" s="94" t="s">
        <v>1214</v>
      </c>
      <c r="U38" t="str">
        <f t="shared" si="5"/>
        <v>OreDictionary.registerOre("listAllgrain", new ItemStack(ItemFoodTFC.get(Food.RICE)));</v>
      </c>
      <c r="V38" t="str">
        <f t="shared" si="6"/>
        <v>OreDictionary.registerOre("cropRice", new ItemStack(ItemFoodTFC.get(Food.RICE)));</v>
      </c>
      <c r="W38" t="str">
        <f t="shared" si="7"/>
        <v/>
      </c>
      <c r="X38" t="s">
        <v>2942</v>
      </c>
      <c r="Y38" t="str">
        <f t="shared" si="1"/>
        <v>OreDictionary.registerOre("listAllseed", ItemSeedsTFC.get(Crop.RICE));</v>
      </c>
    </row>
    <row r="39" spans="1:25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93"/>
      <c r="M39" s="93"/>
      <c r="N39" t="s">
        <v>2757</v>
      </c>
      <c r="O39" t="s">
        <v>2791</v>
      </c>
      <c r="Q39" t="s">
        <v>202</v>
      </c>
      <c r="S39" s="94" t="s">
        <v>2872</v>
      </c>
      <c r="U39" t="str">
        <f t="shared" si="5"/>
        <v>OreDictionary.registerOre("listAllgrain", new ItemStack(ItemFoodTFC.get(Food.RICE_GRAIN)));</v>
      </c>
      <c r="V39" t="str">
        <f t="shared" si="6"/>
        <v>OreDictionary.registerOre("cropRice", new ItemStack(ItemFoodTFC.get(Food.RICE_GRAIN)));</v>
      </c>
      <c r="W39" t="str">
        <f t="shared" si="7"/>
        <v/>
      </c>
      <c r="Y39" t="str">
        <f t="shared" si="1"/>
        <v/>
      </c>
    </row>
    <row r="40" spans="1:25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93"/>
      <c r="M40" s="93"/>
      <c r="N40" t="s">
        <v>2758</v>
      </c>
      <c r="Q40" t="s">
        <v>202</v>
      </c>
      <c r="R40" t="s">
        <v>1092</v>
      </c>
      <c r="S40" s="94" t="s">
        <v>2873</v>
      </c>
      <c r="U40" t="str">
        <f t="shared" si="5"/>
        <v>OreDictionary.registerOre("foodFlour", new ItemStack(ItemFoodTFC.get(Food.RICE_FLOUR)));</v>
      </c>
      <c r="V40" t="str">
        <f t="shared" si="6"/>
        <v/>
      </c>
      <c r="W40" t="str">
        <f t="shared" si="7"/>
        <v/>
      </c>
      <c r="Y40" t="str">
        <f t="shared" si="1"/>
        <v/>
      </c>
    </row>
    <row r="41" spans="1:25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93"/>
      <c r="M41" s="93"/>
      <c r="N41" t="s">
        <v>2760</v>
      </c>
      <c r="Q41" t="s">
        <v>202</v>
      </c>
      <c r="R41" t="s">
        <v>1093</v>
      </c>
      <c r="S41" s="94" t="s">
        <v>2874</v>
      </c>
      <c r="U41" t="str">
        <f t="shared" si="5"/>
        <v>OreDictionary.registerOre("foodDough", new ItemStack(ItemFoodTFC.get(Food.RICE_DOUGH)));</v>
      </c>
      <c r="V41" t="str">
        <f t="shared" si="6"/>
        <v/>
      </c>
      <c r="W41" t="str">
        <f t="shared" si="7"/>
        <v/>
      </c>
      <c r="Y41" t="str">
        <f t="shared" si="1"/>
        <v/>
      </c>
    </row>
    <row r="42" spans="1:25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93"/>
      <c r="M42" s="93"/>
      <c r="N42" t="s">
        <v>2798</v>
      </c>
      <c r="O42" t="s">
        <v>2761</v>
      </c>
      <c r="Q42" t="s">
        <v>202</v>
      </c>
      <c r="R42" t="s">
        <v>1094</v>
      </c>
      <c r="S42" s="94" t="s">
        <v>2875</v>
      </c>
      <c r="U42" t="str">
        <f t="shared" si="5"/>
        <v>OreDictionary.registerOre("bread", new ItemStack(ItemFoodTFC.get(Food.RICE_BREAD)));</v>
      </c>
      <c r="V42" t="str">
        <f t="shared" si="6"/>
        <v>OreDictionary.registerOre("foodBread", new ItemStack(ItemFoodTFC.get(Food.RICE_BREAD)));</v>
      </c>
      <c r="W42" t="str">
        <f t="shared" si="7"/>
        <v/>
      </c>
      <c r="Y42" t="str">
        <f t="shared" si="1"/>
        <v/>
      </c>
    </row>
    <row r="43" spans="1:25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93"/>
      <c r="M43" s="93"/>
      <c r="N43" t="s">
        <v>2757</v>
      </c>
      <c r="O43" t="s">
        <v>2796</v>
      </c>
      <c r="Q43" t="s">
        <v>202</v>
      </c>
      <c r="S43" s="94" t="s">
        <v>1215</v>
      </c>
      <c r="U43" t="str">
        <f t="shared" si="5"/>
        <v>OreDictionary.registerOre("listAllgrain", new ItemStack(ItemFoodTFC.get(Food.RYE)));</v>
      </c>
      <c r="V43" t="str">
        <f t="shared" si="6"/>
        <v>OreDictionary.registerOre("cropRye", new ItemStack(ItemFoodTFC.get(Food.RYE)));</v>
      </c>
      <c r="W43" t="str">
        <f t="shared" si="7"/>
        <v/>
      </c>
      <c r="X43" t="s">
        <v>2942</v>
      </c>
      <c r="Y43" t="str">
        <f t="shared" si="1"/>
        <v>OreDictionary.registerOre("listAllseed", ItemSeedsTFC.get(Crop.RYE));</v>
      </c>
    </row>
    <row r="44" spans="1:25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93"/>
      <c r="M44" s="93"/>
      <c r="N44" t="s">
        <v>2757</v>
      </c>
      <c r="O44" t="s">
        <v>2796</v>
      </c>
      <c r="Q44" t="s">
        <v>202</v>
      </c>
      <c r="S44" s="94" t="s">
        <v>2876</v>
      </c>
      <c r="U44" t="str">
        <f t="shared" si="5"/>
        <v>OreDictionary.registerOre("listAllgrain", new ItemStack(ItemFoodTFC.get(Food.RYE_GRAIN)));</v>
      </c>
      <c r="V44" t="str">
        <f t="shared" si="6"/>
        <v>OreDictionary.registerOre("cropRye", new ItemStack(ItemFoodTFC.get(Food.RYE_GRAIN)));</v>
      </c>
      <c r="W44" t="str">
        <f t="shared" si="7"/>
        <v/>
      </c>
      <c r="Y44" t="str">
        <f t="shared" si="1"/>
        <v/>
      </c>
    </row>
    <row r="45" spans="1:25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93"/>
      <c r="M45" s="93"/>
      <c r="N45" t="s">
        <v>2758</v>
      </c>
      <c r="Q45" t="s">
        <v>202</v>
      </c>
      <c r="R45" t="s">
        <v>1092</v>
      </c>
      <c r="S45" s="94" t="s">
        <v>2877</v>
      </c>
      <c r="U45" t="str">
        <f t="shared" si="5"/>
        <v>OreDictionary.registerOre("foodFlour", new ItemStack(ItemFoodTFC.get(Food.RYE_FLOUR)));</v>
      </c>
      <c r="V45" t="str">
        <f t="shared" si="6"/>
        <v/>
      </c>
      <c r="W45" t="str">
        <f t="shared" si="7"/>
        <v/>
      </c>
      <c r="Y45" t="str">
        <f t="shared" si="1"/>
        <v/>
      </c>
    </row>
    <row r="46" spans="1:25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93"/>
      <c r="M46" s="93"/>
      <c r="N46" t="s">
        <v>2760</v>
      </c>
      <c r="Q46" t="s">
        <v>202</v>
      </c>
      <c r="R46" t="s">
        <v>1093</v>
      </c>
      <c r="S46" s="94" t="s">
        <v>2878</v>
      </c>
      <c r="U46" t="str">
        <f t="shared" si="5"/>
        <v>OreDictionary.registerOre("foodDough", new ItemStack(ItemFoodTFC.get(Food.RYE_DOUGH)));</v>
      </c>
      <c r="V46" t="str">
        <f t="shared" si="6"/>
        <v/>
      </c>
      <c r="W46" t="str">
        <f t="shared" si="7"/>
        <v/>
      </c>
      <c r="Y46" t="str">
        <f t="shared" si="1"/>
        <v/>
      </c>
    </row>
    <row r="47" spans="1:25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93"/>
      <c r="M47" s="93"/>
      <c r="N47" t="s">
        <v>2798</v>
      </c>
      <c r="O47" t="s">
        <v>2761</v>
      </c>
      <c r="Q47" t="s">
        <v>202</v>
      </c>
      <c r="R47" t="s">
        <v>1094</v>
      </c>
      <c r="S47" s="94" t="s">
        <v>2879</v>
      </c>
      <c r="U47" t="str">
        <f t="shared" si="5"/>
        <v>OreDictionary.registerOre("bread", new ItemStack(ItemFoodTFC.get(Food.RYE_BREAD)));</v>
      </c>
      <c r="V47" t="str">
        <f t="shared" si="6"/>
        <v>OreDictionary.registerOre("foodBread", new ItemStack(ItemFoodTFC.get(Food.RYE_BREAD)));</v>
      </c>
      <c r="W47" t="str">
        <f t="shared" si="7"/>
        <v/>
      </c>
      <c r="Y47" t="str">
        <f t="shared" si="1"/>
        <v/>
      </c>
    </row>
    <row r="48" spans="1:25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93"/>
      <c r="M48" s="93"/>
      <c r="N48" t="s">
        <v>2757</v>
      </c>
      <c r="O48" t="s">
        <v>2797</v>
      </c>
      <c r="Q48" t="s">
        <v>202</v>
      </c>
      <c r="S48" s="94" t="s">
        <v>1216</v>
      </c>
      <c r="U48" t="str">
        <f t="shared" si="5"/>
        <v>OreDictionary.registerOre("listAllgrain", new ItemStack(ItemFoodTFC.get(Food.WHEAT)));</v>
      </c>
      <c r="V48" t="str">
        <f t="shared" si="6"/>
        <v>OreDictionary.registerOre("cropWheat", new ItemStack(ItemFoodTFC.get(Food.WHEAT)));</v>
      </c>
      <c r="W48" t="str">
        <f t="shared" si="7"/>
        <v/>
      </c>
      <c r="X48" t="s">
        <v>2942</v>
      </c>
      <c r="Y48" t="str">
        <f t="shared" si="1"/>
        <v>OreDictionary.registerOre("listAllseed", ItemSeedsTFC.get(Crop.WHEAT));</v>
      </c>
    </row>
    <row r="49" spans="1:25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93"/>
      <c r="M49" s="93"/>
      <c r="N49" t="s">
        <v>2757</v>
      </c>
      <c r="O49" t="s">
        <v>2797</v>
      </c>
      <c r="Q49" t="s">
        <v>202</v>
      </c>
      <c r="S49" s="94" t="s">
        <v>2880</v>
      </c>
      <c r="U49" t="str">
        <f t="shared" si="5"/>
        <v>OreDictionary.registerOre("listAllgrain", new ItemStack(ItemFoodTFC.get(Food.WHEAT_GRAIN)));</v>
      </c>
      <c r="V49" t="str">
        <f t="shared" si="6"/>
        <v>OreDictionary.registerOre("cropWheat", new ItemStack(ItemFoodTFC.get(Food.WHEAT_GRAIN)));</v>
      </c>
      <c r="W49" t="str">
        <f t="shared" si="7"/>
        <v/>
      </c>
      <c r="Y49" t="str">
        <f t="shared" si="1"/>
        <v/>
      </c>
    </row>
    <row r="50" spans="1:25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93"/>
      <c r="M50" s="93"/>
      <c r="N50" t="s">
        <v>2758</v>
      </c>
      <c r="Q50" t="s">
        <v>202</v>
      </c>
      <c r="R50" t="s">
        <v>1092</v>
      </c>
      <c r="S50" s="94" t="s">
        <v>2881</v>
      </c>
      <c r="U50" t="str">
        <f t="shared" si="5"/>
        <v>OreDictionary.registerOre("foodFlour", new ItemStack(ItemFoodTFC.get(Food.WHEAT_FLOUR)));</v>
      </c>
      <c r="V50" t="str">
        <f t="shared" si="6"/>
        <v/>
      </c>
      <c r="W50" t="str">
        <f t="shared" si="7"/>
        <v/>
      </c>
      <c r="Y50" t="str">
        <f t="shared" si="1"/>
        <v/>
      </c>
    </row>
    <row r="51" spans="1:25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93"/>
      <c r="M51" s="93"/>
      <c r="N51" t="s">
        <v>2760</v>
      </c>
      <c r="Q51" t="s">
        <v>202</v>
      </c>
      <c r="R51" t="s">
        <v>1093</v>
      </c>
      <c r="S51" s="94" t="s">
        <v>2882</v>
      </c>
      <c r="U51" t="str">
        <f t="shared" si="5"/>
        <v>OreDictionary.registerOre("foodDough", new ItemStack(ItemFoodTFC.get(Food.WHEAT_DOUGH)));</v>
      </c>
      <c r="V51" t="str">
        <f t="shared" si="6"/>
        <v/>
      </c>
      <c r="W51" t="str">
        <f t="shared" si="7"/>
        <v/>
      </c>
      <c r="Y51" t="str">
        <f t="shared" si="1"/>
        <v/>
      </c>
    </row>
    <row r="52" spans="1:25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93"/>
      <c r="M52" s="93"/>
      <c r="N52" t="s">
        <v>2798</v>
      </c>
      <c r="O52" t="s">
        <v>2761</v>
      </c>
      <c r="Q52" t="s">
        <v>202</v>
      </c>
      <c r="R52" t="s">
        <v>1094</v>
      </c>
      <c r="S52" s="94" t="s">
        <v>2883</v>
      </c>
      <c r="U52" t="str">
        <f t="shared" si="5"/>
        <v>OreDictionary.registerOre("bread", new ItemStack(ItemFoodTFC.get(Food.WHEAT_BREAD)));</v>
      </c>
      <c r="V52" t="str">
        <f t="shared" si="6"/>
        <v>OreDictionary.registerOre("foodBread", new ItemStack(ItemFoodTFC.get(Food.WHEAT_BREAD)));</v>
      </c>
      <c r="W52" t="str">
        <f t="shared" si="7"/>
        <v/>
      </c>
      <c r="Y52" t="str">
        <f t="shared" si="1"/>
        <v/>
      </c>
    </row>
    <row r="53" spans="1:25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93"/>
      <c r="M53" s="93"/>
      <c r="N53" t="s">
        <v>2806</v>
      </c>
      <c r="O53" t="s">
        <v>2801</v>
      </c>
      <c r="Q53" t="s">
        <v>202</v>
      </c>
      <c r="S53" s="94" t="s">
        <v>1217</v>
      </c>
      <c r="U53" t="str">
        <f t="shared" si="5"/>
        <v>OreDictionary.registerOre("listAllveggie", new ItemStack(ItemFoodTFC.get(Food.BEET)));</v>
      </c>
      <c r="V53" t="str">
        <f t="shared" si="6"/>
        <v>OreDictionary.registerOre("cropBeet", new ItemStack(ItemFoodTFC.get(Food.BEET)));</v>
      </c>
      <c r="W53" t="str">
        <f t="shared" si="7"/>
        <v/>
      </c>
      <c r="X53" t="s">
        <v>2942</v>
      </c>
      <c r="Y53" t="str">
        <f t="shared" si="1"/>
        <v>OreDictionary.registerOre("listAllseed", ItemSeedsTFC.get(Crop.BEET));</v>
      </c>
    </row>
    <row r="54" spans="1:25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93"/>
      <c r="M54" s="93"/>
      <c r="N54" t="s">
        <v>2806</v>
      </c>
      <c r="O54" t="s">
        <v>2811</v>
      </c>
      <c r="P54" t="s">
        <v>2802</v>
      </c>
      <c r="Q54" t="s">
        <v>202</v>
      </c>
      <c r="S54" s="94" t="s">
        <v>1218</v>
      </c>
      <c r="U54" t="str">
        <f t="shared" si="5"/>
        <v>OreDictionary.registerOre("listAllveggie", new ItemStack(ItemFoodTFC.get(Food.CABBAGE)));</v>
      </c>
      <c r="V54" t="str">
        <f t="shared" si="6"/>
        <v>OreDictionary.registerOre("listAllgreenveggie", new ItemStack(ItemFoodTFC.get(Food.CABBAGE)));</v>
      </c>
      <c r="W54" t="str">
        <f t="shared" si="7"/>
        <v>OreDictionary.registerOre("cropCabbage", new ItemStack(ItemFoodTFC.get(Food.CABBAGE)));</v>
      </c>
      <c r="X54" t="s">
        <v>2942</v>
      </c>
      <c r="Y54" t="str">
        <f t="shared" si="1"/>
        <v>OreDictionary.registerOre("listAllseed", ItemSeedsTFC.get(Crop.CABBAGE));</v>
      </c>
    </row>
    <row r="55" spans="1:25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93"/>
      <c r="M55" s="93"/>
      <c r="N55" t="s">
        <v>2806</v>
      </c>
      <c r="O55" t="s">
        <v>2803</v>
      </c>
      <c r="Q55" t="s">
        <v>202</v>
      </c>
      <c r="R55" t="s">
        <v>1100</v>
      </c>
      <c r="S55" s="94" t="s">
        <v>1219</v>
      </c>
      <c r="U55" t="str">
        <f t="shared" si="5"/>
        <v>OreDictionary.registerOre("listAllveggie", new ItemStack(ItemFoodTFC.get(Food.CARROT)));</v>
      </c>
      <c r="V55" t="str">
        <f t="shared" si="6"/>
        <v>OreDictionary.registerOre("cropCarrot", new ItemStack(ItemFoodTFC.get(Food.CARROT)));</v>
      </c>
      <c r="W55" t="str">
        <f t="shared" si="7"/>
        <v/>
      </c>
      <c r="X55" t="s">
        <v>2942</v>
      </c>
      <c r="Y55" t="str">
        <f t="shared" si="1"/>
        <v>OreDictionary.registerOre("listAllseed", ItemSeedsTFC.get(Crop.CARROT));</v>
      </c>
    </row>
    <row r="56" spans="1:25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93"/>
      <c r="M56" s="93"/>
      <c r="N56" t="s">
        <v>2823</v>
      </c>
      <c r="O56" t="s">
        <v>2804</v>
      </c>
      <c r="Q56" t="s">
        <v>202</v>
      </c>
      <c r="S56" s="94" t="s">
        <v>1220</v>
      </c>
      <c r="U56" t="str">
        <f t="shared" si="5"/>
        <v>OreDictionary.registerOre("listAllherb", new ItemStack(ItemFoodTFC.get(Food.GARLIC)));</v>
      </c>
      <c r="V56" t="str">
        <f t="shared" si="6"/>
        <v>OreDictionary.registerOre("cropGarlic", new ItemStack(ItemFoodTFC.get(Food.GARLIC)));</v>
      </c>
      <c r="W56" t="str">
        <f t="shared" si="7"/>
        <v/>
      </c>
      <c r="X56" t="s">
        <v>2942</v>
      </c>
      <c r="Y56" t="str">
        <f t="shared" si="1"/>
        <v>OreDictionary.registerOre("listAllseed", ItemSeedsTFC.get(Crop.GARLIC));</v>
      </c>
    </row>
    <row r="57" spans="1:25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93"/>
      <c r="M57" s="93"/>
      <c r="N57" t="s">
        <v>2806</v>
      </c>
      <c r="O57" t="s">
        <v>2812</v>
      </c>
      <c r="Q57" t="s">
        <v>202</v>
      </c>
      <c r="R57" t="s">
        <v>1098</v>
      </c>
      <c r="S57" s="94" t="s">
        <v>1221</v>
      </c>
      <c r="U57" t="str">
        <f t="shared" si="5"/>
        <v>OreDictionary.registerOre("listAllveggie", new ItemStack(ItemFoodTFC.get(Food.GREEN_BEAN)));</v>
      </c>
      <c r="V57" t="str">
        <f t="shared" si="6"/>
        <v>OreDictionary.registerOre("cropBean", new ItemStack(ItemFoodTFC.get(Food.GREEN_BEAN)));</v>
      </c>
      <c r="W57" t="str">
        <f t="shared" si="7"/>
        <v/>
      </c>
      <c r="X57" t="s">
        <v>2942</v>
      </c>
      <c r="Y57" t="str">
        <f t="shared" si="1"/>
        <v>OreDictionary.registerOre("listAllseed", ItemSeedsTFC.get(Crop.GREEN_BEAN));</v>
      </c>
    </row>
    <row r="58" spans="1:25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93"/>
      <c r="M58" s="93"/>
      <c r="N58" t="s">
        <v>2806</v>
      </c>
      <c r="O58" t="s">
        <v>2824</v>
      </c>
      <c r="P58" t="s">
        <v>2813</v>
      </c>
      <c r="Q58" t="s">
        <v>202</v>
      </c>
      <c r="R58" t="s">
        <v>1099</v>
      </c>
      <c r="S58" s="94" t="s">
        <v>1230</v>
      </c>
      <c r="U58" t="str">
        <f t="shared" si="5"/>
        <v>OreDictionary.registerOre("listAllveggie", new ItemStack(ItemFoodTFC.get(Food.GREEN_BELL_PEPPER)));</v>
      </c>
      <c r="V58" t="str">
        <f t="shared" si="6"/>
        <v>OreDictionary.registerOre("listAllpepper", new ItemStack(ItemFoodTFC.get(Food.GREEN_BELL_PEPPER)));</v>
      </c>
      <c r="W58" t="str">
        <f t="shared" si="7"/>
        <v>OreDictionary.registerOre("cropBellpepper", new ItemStack(ItemFoodTFC.get(Food.GREEN_BELL_PEPPER)));</v>
      </c>
      <c r="Y58" t="str">
        <f t="shared" si="1"/>
        <v/>
      </c>
    </row>
    <row r="59" spans="1:25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93"/>
      <c r="M59" s="93"/>
      <c r="N59" t="s">
        <v>2806</v>
      </c>
      <c r="O59" t="s">
        <v>2805</v>
      </c>
      <c r="Q59" t="s">
        <v>202</v>
      </c>
      <c r="S59" s="94" t="s">
        <v>1223</v>
      </c>
      <c r="U59" t="str">
        <f t="shared" si="5"/>
        <v>OreDictionary.registerOre("listAllveggie", new ItemStack(ItemFoodTFC.get(Food.ONION)));</v>
      </c>
      <c r="V59" t="str">
        <f t="shared" si="6"/>
        <v>OreDictionary.registerOre("cropOnion", new ItemStack(ItemFoodTFC.get(Food.ONION)));</v>
      </c>
      <c r="W59" t="str">
        <f t="shared" si="7"/>
        <v/>
      </c>
      <c r="X59" t="s">
        <v>2942</v>
      </c>
      <c r="Y59" t="str">
        <f t="shared" si="1"/>
        <v>OreDictionary.registerOre("listAllseed", ItemSeedsTFC.get(Crop.ONION));</v>
      </c>
    </row>
    <row r="60" spans="1:25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93"/>
      <c r="M60" s="93"/>
      <c r="N60" t="s">
        <v>2806</v>
      </c>
      <c r="O60" t="s">
        <v>2807</v>
      </c>
      <c r="Q60" t="s">
        <v>202</v>
      </c>
      <c r="R60" t="s">
        <v>1100</v>
      </c>
      <c r="S60" s="94" t="s">
        <v>1224</v>
      </c>
      <c r="U60" t="str">
        <f t="shared" si="5"/>
        <v>OreDictionary.registerOre("listAllveggie", new ItemStack(ItemFoodTFC.get(Food.POTATO)));</v>
      </c>
      <c r="V60" t="str">
        <f t="shared" si="6"/>
        <v>OreDictionary.registerOre("cropPotato", new ItemStack(ItemFoodTFC.get(Food.POTATO)));</v>
      </c>
      <c r="W60" t="str">
        <f t="shared" si="7"/>
        <v/>
      </c>
      <c r="X60" t="s">
        <v>2942</v>
      </c>
      <c r="Y60" t="str">
        <f t="shared" si="1"/>
        <v>OreDictionary.registerOre("listAllseed", ItemSeedsTFC.get(Crop.POTATO));</v>
      </c>
    </row>
    <row r="61" spans="1:25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93"/>
      <c r="M61" s="93"/>
      <c r="N61" t="s">
        <v>2806</v>
      </c>
      <c r="O61" t="s">
        <v>2824</v>
      </c>
      <c r="P61" t="s">
        <v>2813</v>
      </c>
      <c r="Q61" t="s">
        <v>202</v>
      </c>
      <c r="R61" t="s">
        <v>1099</v>
      </c>
      <c r="S61" s="94" t="s">
        <v>1229</v>
      </c>
      <c r="U61" t="str">
        <f t="shared" si="5"/>
        <v>OreDictionary.registerOre("listAllveggie", new ItemStack(ItemFoodTFC.get(Food.RED_BELL_PEPPER)));</v>
      </c>
      <c r="V61" t="str">
        <f t="shared" si="6"/>
        <v>OreDictionary.registerOre("listAllpepper", new ItemStack(ItemFoodTFC.get(Food.RED_BELL_PEPPER)));</v>
      </c>
      <c r="W61" t="str">
        <f t="shared" si="7"/>
        <v>OreDictionary.registerOre("cropBellpepper", new ItemStack(ItemFoodTFC.get(Food.RED_BELL_PEPPER)));</v>
      </c>
      <c r="X61" t="s">
        <v>2942</v>
      </c>
      <c r="Y61" t="str">
        <f t="shared" si="1"/>
        <v>OreDictionary.registerOre("listAllseed", ItemSeedsTFC.get(Crop.RED_BELL_PEPPER));</v>
      </c>
    </row>
    <row r="62" spans="1:25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93"/>
      <c r="M62" s="93"/>
      <c r="N62" t="s">
        <v>2806</v>
      </c>
      <c r="O62" t="s">
        <v>2811</v>
      </c>
      <c r="P62" t="s">
        <v>2808</v>
      </c>
      <c r="Q62" t="s">
        <v>202</v>
      </c>
      <c r="S62" s="94" t="s">
        <v>2884</v>
      </c>
      <c r="U62" t="str">
        <f t="shared" si="5"/>
        <v>OreDictionary.registerOre("listAllveggie", new ItemStack(ItemFoodTFC.get(Food.SEAWEED)));</v>
      </c>
      <c r="V62" t="str">
        <f t="shared" si="6"/>
        <v>OreDictionary.registerOre("listAllgreenveggie", new ItemStack(ItemFoodTFC.get(Food.SEAWEED)));</v>
      </c>
      <c r="W62" t="str">
        <f t="shared" si="7"/>
        <v>OreDictionary.registerOre("cropSeaweed", new ItemStack(ItemFoodTFC.get(Food.SEAWEED)));</v>
      </c>
      <c r="Y62" t="str">
        <f t="shared" si="1"/>
        <v/>
      </c>
    </row>
    <row r="63" spans="1:25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93"/>
      <c r="M63" s="93"/>
      <c r="N63" t="s">
        <v>2806</v>
      </c>
      <c r="O63" t="s">
        <v>2809</v>
      </c>
      <c r="Q63" t="s">
        <v>202</v>
      </c>
      <c r="S63" s="94" t="s">
        <v>1225</v>
      </c>
      <c r="U63" t="str">
        <f t="shared" si="5"/>
        <v>OreDictionary.registerOre("listAllveggie", new ItemStack(ItemFoodTFC.get(Food.SOYBEAN)));</v>
      </c>
      <c r="V63" t="str">
        <f t="shared" si="6"/>
        <v>OreDictionary.registerOre("cropSoybean", new ItemStack(ItemFoodTFC.get(Food.SOYBEAN)));</v>
      </c>
      <c r="W63" t="str">
        <f t="shared" si="7"/>
        <v/>
      </c>
      <c r="X63" t="s">
        <v>2942</v>
      </c>
      <c r="Y63" t="str">
        <f t="shared" si="1"/>
        <v>OreDictionary.registerOre("listAllseed", ItemSeedsTFC.get(Crop.SOYBEAN));</v>
      </c>
    </row>
    <row r="64" spans="1:25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93"/>
      <c r="M64" s="93"/>
      <c r="N64" t="s">
        <v>2806</v>
      </c>
      <c r="O64" t="s">
        <v>2814</v>
      </c>
      <c r="Q64" t="s">
        <v>202</v>
      </c>
      <c r="R64" t="s">
        <v>1112</v>
      </c>
      <c r="S64" s="94" t="s">
        <v>1226</v>
      </c>
      <c r="U64" t="str">
        <f t="shared" si="5"/>
        <v>OreDictionary.registerOre("listAllveggie", new ItemStack(ItemFoodTFC.get(Food.SQUASH)));</v>
      </c>
      <c r="V64" t="str">
        <f t="shared" si="6"/>
        <v>OreDictionary.registerOre("cropWintersquash", new ItemStack(ItemFoodTFC.get(Food.SQUASH)));</v>
      </c>
      <c r="W64" t="str">
        <f t="shared" si="7"/>
        <v/>
      </c>
      <c r="X64" t="s">
        <v>2942</v>
      </c>
      <c r="Y64" t="str">
        <f t="shared" si="1"/>
        <v>OreDictionary.registerOre("listAllseed", ItemSeedsTFC.get(Crop.SQUASH));</v>
      </c>
    </row>
    <row r="65" spans="1:25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93"/>
      <c r="M65" s="93"/>
      <c r="N65" t="s">
        <v>2806</v>
      </c>
      <c r="O65" t="s">
        <v>2810</v>
      </c>
      <c r="Q65" t="s">
        <v>202</v>
      </c>
      <c r="S65" s="94" t="s">
        <v>1228</v>
      </c>
      <c r="U65" t="str">
        <f t="shared" si="5"/>
        <v>OreDictionary.registerOre("listAllveggie", new ItemStack(ItemFoodTFC.get(Food.TOMATO)));</v>
      </c>
      <c r="V65" t="str">
        <f t="shared" si="6"/>
        <v>OreDictionary.registerOre("cropTomato", new ItemStack(ItemFoodTFC.get(Food.TOMATO)));</v>
      </c>
      <c r="W65" t="str">
        <f t="shared" si="7"/>
        <v/>
      </c>
      <c r="X65" t="s">
        <v>2942</v>
      </c>
      <c r="Y65" t="str">
        <f t="shared" si="1"/>
        <v>OreDictionary.registerOre("listAllseed", ItemSeedsTFC.get(Crop.TOMATO));</v>
      </c>
    </row>
    <row r="66" spans="1:25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93"/>
      <c r="M66" s="93"/>
      <c r="N66" t="s">
        <v>2806</v>
      </c>
      <c r="O66" t="s">
        <v>2824</v>
      </c>
      <c r="P66" t="s">
        <v>2813</v>
      </c>
      <c r="Q66" t="s">
        <v>202</v>
      </c>
      <c r="R66" t="s">
        <v>1099</v>
      </c>
      <c r="S66" s="94" t="s">
        <v>1231</v>
      </c>
      <c r="U66" t="str">
        <f t="shared" si="5"/>
        <v>OreDictionary.registerOre("listAllveggie", new ItemStack(ItemFoodTFC.get(Food.YELLOW_BELL_PEPPER)));</v>
      </c>
      <c r="V66" t="str">
        <f t="shared" si="6"/>
        <v>OreDictionary.registerOre("listAllpepper", new ItemStack(ItemFoodTFC.get(Food.YELLOW_BELL_PEPPER)));</v>
      </c>
      <c r="W66" t="str">
        <f t="shared" si="7"/>
        <v>OreDictionary.registerOre("cropBellpepper", new ItemStack(ItemFoodTFC.get(Food.YELLOW_BELL_PEPPER)));</v>
      </c>
      <c r="X66" t="s">
        <v>2942</v>
      </c>
      <c r="Y66" t="str">
        <f t="shared" si="1"/>
        <v>OreDictionary.registerOre("listAllseed", ItemSeedsTFC.get(Crop.YELLOW_BELL_PEPPER));</v>
      </c>
    </row>
    <row r="67" spans="1:25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93"/>
      <c r="M67" s="93"/>
      <c r="N67" t="s">
        <v>2762</v>
      </c>
      <c r="Q67" t="s">
        <v>202</v>
      </c>
      <c r="R67" t="s">
        <v>1088</v>
      </c>
      <c r="S67" s="94" t="s">
        <v>2885</v>
      </c>
      <c r="U67" t="str">
        <f t="shared" si="5"/>
        <v>OreDictionary.registerOre("foodCheese", new ItemStack(ItemFoodTFC.get(Food.CHEESE)));</v>
      </c>
      <c r="V67" t="str">
        <f t="shared" si="6"/>
        <v/>
      </c>
      <c r="W67" t="str">
        <f t="shared" si="7"/>
        <v/>
      </c>
      <c r="Y67" t="str">
        <f t="shared" ref="Y67:Y99" si="8">IF(X67="","",CONCATENATE("OreDictionary.registerOre(",X67,", ItemSeedsTFC.get(Crop.",S67,"));"))</f>
        <v/>
      </c>
    </row>
    <row r="68" spans="1:25" x14ac:dyDescent="0.3">
      <c r="A68">
        <v>1</v>
      </c>
      <c r="B68" t="s">
        <v>1029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93"/>
      <c r="M68" s="93"/>
      <c r="N68" t="s">
        <v>2763</v>
      </c>
      <c r="Q68" t="s">
        <v>202</v>
      </c>
      <c r="R68" t="s">
        <v>1088</v>
      </c>
      <c r="S68" s="94" t="s">
        <v>2886</v>
      </c>
      <c r="U68" t="str">
        <f t="shared" si="5"/>
        <v>OreDictionary.registerOre("foodFriedegg", new ItemStack(ItemFoodTFC.get(Food.COOKED_EGG)));</v>
      </c>
      <c r="V68" t="str">
        <f t="shared" si="6"/>
        <v/>
      </c>
      <c r="W68" t="str">
        <f t="shared" si="7"/>
        <v/>
      </c>
      <c r="Y68" t="str">
        <f t="shared" si="8"/>
        <v/>
      </c>
    </row>
    <row r="69" spans="1:25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93"/>
      <c r="M69" s="93"/>
      <c r="Q69" t="s">
        <v>199</v>
      </c>
      <c r="R69" t="s">
        <v>2765</v>
      </c>
      <c r="S69" s="94" t="s">
        <v>1227</v>
      </c>
      <c r="U69" t="str">
        <f t="shared" si="5"/>
        <v/>
      </c>
      <c r="V69" t="str">
        <f t="shared" si="6"/>
        <v/>
      </c>
      <c r="W69" t="str">
        <f t="shared" si="7"/>
        <v/>
      </c>
      <c r="Y69" t="str">
        <f t="shared" si="8"/>
        <v/>
      </c>
    </row>
    <row r="70" spans="1:25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93"/>
      <c r="M70" s="93"/>
      <c r="N70" t="s">
        <v>2766</v>
      </c>
      <c r="O70" t="s">
        <v>2815</v>
      </c>
      <c r="Q70" t="s">
        <v>202</v>
      </c>
      <c r="S70" s="94" t="s">
        <v>2887</v>
      </c>
      <c r="U70" t="str">
        <f t="shared" si="5"/>
        <v>OreDictionary.registerOre("listAllmeatraw", new ItemStack(ItemFoodTFC.get(Food.BEEF)));</v>
      </c>
      <c r="V70" t="str">
        <f t="shared" si="6"/>
        <v>OreDictionary.registerOre("listAllbeefraw", new ItemStack(ItemFoodTFC.get(Food.BEEF)));</v>
      </c>
      <c r="W70" t="str">
        <f t="shared" si="7"/>
        <v/>
      </c>
      <c r="Y70" t="str">
        <f t="shared" si="8"/>
        <v/>
      </c>
    </row>
    <row r="71" spans="1:25" x14ac:dyDescent="0.3">
      <c r="A71">
        <v>1</v>
      </c>
      <c r="B71" t="s">
        <v>319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93"/>
      <c r="M71" s="93"/>
      <c r="N71" t="s">
        <v>2767</v>
      </c>
      <c r="O71" t="s">
        <v>2816</v>
      </c>
      <c r="Q71" t="s">
        <v>202</v>
      </c>
      <c r="S71" s="94" t="s">
        <v>2902</v>
      </c>
      <c r="U71" t="str">
        <f t="shared" si="5"/>
        <v>OreDictionary.registerOre("listAllmeatcooked", new ItemStack(ItemFoodTFC.get(Food.COOKED_BEEF)));</v>
      </c>
      <c r="V71" t="str">
        <f t="shared" si="6"/>
        <v>OreDictionary.registerOre("listAllbeefcooked", new ItemStack(ItemFoodTFC.get(Food.COOKED_BEEF)));</v>
      </c>
      <c r="W71" t="str">
        <f t="shared" si="7"/>
        <v/>
      </c>
      <c r="Y71" t="str">
        <f t="shared" si="8"/>
        <v/>
      </c>
    </row>
    <row r="72" spans="1:25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93"/>
      <c r="M72" s="93"/>
      <c r="N72" t="s">
        <v>2766</v>
      </c>
      <c r="O72" t="s">
        <v>2817</v>
      </c>
      <c r="Q72" t="s">
        <v>202</v>
      </c>
      <c r="S72" s="94" t="s">
        <v>2888</v>
      </c>
      <c r="U72" t="str">
        <f t="shared" si="5"/>
        <v>OreDictionary.registerOre("listAllmeatraw", new ItemStack(ItemFoodTFC.get(Food.PORK)));</v>
      </c>
      <c r="V72" t="str">
        <f t="shared" si="6"/>
        <v>OreDictionary.registerOre("listAllporkraw", new ItemStack(ItemFoodTFC.get(Food.PORK)));</v>
      </c>
      <c r="W72" t="str">
        <f t="shared" si="7"/>
        <v/>
      </c>
      <c r="Y72" t="str">
        <f t="shared" si="8"/>
        <v/>
      </c>
    </row>
    <row r="73" spans="1:25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93"/>
      <c r="M73" s="93"/>
      <c r="N73" t="s">
        <v>2767</v>
      </c>
      <c r="O73" t="s">
        <v>2818</v>
      </c>
      <c r="Q73" t="s">
        <v>202</v>
      </c>
      <c r="S73" s="94" t="s">
        <v>2903</v>
      </c>
      <c r="U73" t="str">
        <f t="shared" si="5"/>
        <v>OreDictionary.registerOre("listAllmeatcooked", new ItemStack(ItemFoodTFC.get(Food.COOKED_PORK)));</v>
      </c>
      <c r="V73" t="str">
        <f t="shared" si="6"/>
        <v>OreDictionary.registerOre("listAllporkcooked", new ItemStack(ItemFoodTFC.get(Food.COOKED_PORK)));</v>
      </c>
      <c r="W73" t="str">
        <f t="shared" si="7"/>
        <v/>
      </c>
      <c r="Y73" t="str">
        <f t="shared" si="8"/>
        <v/>
      </c>
    </row>
    <row r="74" spans="1:25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93"/>
      <c r="M74" s="93"/>
      <c r="N74" t="s">
        <v>2766</v>
      </c>
      <c r="O74" t="s">
        <v>2819</v>
      </c>
      <c r="Q74" t="s">
        <v>202</v>
      </c>
      <c r="S74" s="94" t="s">
        <v>2889</v>
      </c>
      <c r="U74" t="str">
        <f t="shared" si="5"/>
        <v>OreDictionary.registerOre("listAllmeatraw", new ItemStack(ItemFoodTFC.get(Food.CHICKEN)));</v>
      </c>
      <c r="V74" t="str">
        <f t="shared" si="6"/>
        <v>OreDictionary.registerOre("listAllchickenraw", new ItemStack(ItemFoodTFC.get(Food.CHICKEN)));</v>
      </c>
      <c r="W74" t="str">
        <f t="shared" si="7"/>
        <v/>
      </c>
      <c r="Y74" t="str">
        <f t="shared" si="8"/>
        <v/>
      </c>
    </row>
    <row r="75" spans="1:25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93"/>
      <c r="M75" s="93"/>
      <c r="N75" t="s">
        <v>2767</v>
      </c>
      <c r="O75" t="s">
        <v>2820</v>
      </c>
      <c r="Q75" t="s">
        <v>202</v>
      </c>
      <c r="S75" s="94" t="s">
        <v>2904</v>
      </c>
      <c r="U75" t="str">
        <f t="shared" si="5"/>
        <v>OreDictionary.registerOre("listAllmeatcooked", new ItemStack(ItemFoodTFC.get(Food.COOKED_CHICKEN)));</v>
      </c>
      <c r="V75" t="str">
        <f t="shared" si="6"/>
        <v>OreDictionary.registerOre("listAllchickencooked", new ItemStack(ItemFoodTFC.get(Food.COOKED_CHICKEN)));</v>
      </c>
      <c r="W75" t="str">
        <f t="shared" si="7"/>
        <v/>
      </c>
      <c r="Y75" t="str">
        <f t="shared" si="8"/>
        <v/>
      </c>
    </row>
    <row r="76" spans="1:25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93"/>
      <c r="M76" s="93"/>
      <c r="N76" t="s">
        <v>2766</v>
      </c>
      <c r="O76" t="s">
        <v>2825</v>
      </c>
      <c r="P76" t="s">
        <v>2821</v>
      </c>
      <c r="Q76" t="s">
        <v>202</v>
      </c>
      <c r="S76" s="94" t="s">
        <v>2890</v>
      </c>
      <c r="U76" t="str">
        <f t="shared" si="5"/>
        <v>OreDictionary.registerOre("listAllmeatraw", new ItemStack(ItemFoodTFC.get(Food.MUTTON)));</v>
      </c>
      <c r="V76" t="str">
        <f t="shared" si="6"/>
        <v>OreDictionary.registerOre("listAllmuttonraw", new ItemStack(ItemFoodTFC.get(Food.MUTTON)));</v>
      </c>
      <c r="W76" t="str">
        <f t="shared" si="7"/>
        <v>OreDictionary.registerOre("foodMuttonraw", new ItemStack(ItemFoodTFC.get(Food.MUTTON)));</v>
      </c>
      <c r="Y76" t="str">
        <f t="shared" si="8"/>
        <v/>
      </c>
    </row>
    <row r="77" spans="1:25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93"/>
      <c r="M77" s="93"/>
      <c r="N77" t="s">
        <v>2767</v>
      </c>
      <c r="O77" t="s">
        <v>2829</v>
      </c>
      <c r="P77" t="s">
        <v>2822</v>
      </c>
      <c r="Q77" t="s">
        <v>202</v>
      </c>
      <c r="S77" s="94" t="s">
        <v>2905</v>
      </c>
      <c r="U77" t="str">
        <f t="shared" si="5"/>
        <v>OreDictionary.registerOre("listAllmeatcooked", new ItemStack(ItemFoodTFC.get(Food.COOKED_MUTTON)));</v>
      </c>
      <c r="V77" t="str">
        <f t="shared" si="6"/>
        <v>OreDictionary.registerOre("listAllmuttoncooked", new ItemStack(ItemFoodTFC.get(Food.COOKED_MUTTON)));</v>
      </c>
      <c r="W77" t="str">
        <f t="shared" si="7"/>
        <v>OreDictionary.registerOre("foodMuttoncooked", new ItemStack(ItemFoodTFC.get(Food.COOKED_MUTTON)));</v>
      </c>
      <c r="Y77" t="str">
        <f t="shared" si="8"/>
        <v/>
      </c>
    </row>
    <row r="78" spans="1:25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93"/>
      <c r="M78" s="93"/>
      <c r="N78" t="s">
        <v>2826</v>
      </c>
      <c r="O78" t="s">
        <v>2827</v>
      </c>
      <c r="P78" t="s">
        <v>2828</v>
      </c>
      <c r="Q78" t="s">
        <v>202</v>
      </c>
      <c r="S78" s="94" t="s">
        <v>2891</v>
      </c>
      <c r="U78" t="str">
        <f t="shared" si="5"/>
        <v>OreDictionary.registerOre("listAllfishraw", new ItemStack(ItemFoodTFC.get(Food.FISH)));</v>
      </c>
      <c r="V78" t="str">
        <f t="shared" si="6"/>
        <v>OreDictionary.registerOre("listAllfishfresh", new ItemStack(ItemFoodTFC.get(Food.FISH)));</v>
      </c>
      <c r="W78" t="str">
        <f t="shared" si="7"/>
        <v>OreDictionary.registerOre("salmonRaw" , new ItemStack(ItemFoodTFC.get(Food.FISH)));</v>
      </c>
      <c r="Y78" t="str">
        <f t="shared" si="8"/>
        <v/>
      </c>
    </row>
    <row r="79" spans="1:25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93"/>
      <c r="M79" s="93"/>
      <c r="N79" t="s">
        <v>2764</v>
      </c>
      <c r="Q79" t="s">
        <v>202</v>
      </c>
      <c r="S79" s="94" t="s">
        <v>2906</v>
      </c>
      <c r="U79" t="str">
        <f t="shared" si="5"/>
        <v>OreDictionary.registerOre("listAllfishcooked", new ItemStack(ItemFoodTFC.get(Food.COOKED_FISH)));</v>
      </c>
      <c r="V79" t="str">
        <f t="shared" si="6"/>
        <v/>
      </c>
      <c r="W79" t="str">
        <f t="shared" si="7"/>
        <v/>
      </c>
      <c r="Y79" t="str">
        <f t="shared" si="8"/>
        <v/>
      </c>
    </row>
    <row r="80" spans="1:25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93"/>
      <c r="M80" s="93"/>
      <c r="N80" t="s">
        <v>2766</v>
      </c>
      <c r="Q80" t="s">
        <v>202</v>
      </c>
      <c r="S80" s="94" t="s">
        <v>2892</v>
      </c>
      <c r="U80" t="str">
        <f t="shared" si="5"/>
        <v>OreDictionary.registerOre("listAllmeatraw", new ItemStack(ItemFoodTFC.get(Food.BEAR)));</v>
      </c>
      <c r="V80" t="str">
        <f t="shared" si="6"/>
        <v/>
      </c>
      <c r="W80" t="str">
        <f t="shared" si="7"/>
        <v/>
      </c>
      <c r="Y80" t="str">
        <f t="shared" si="8"/>
        <v/>
      </c>
    </row>
    <row r="81" spans="1:2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93"/>
      <c r="M81" s="93"/>
      <c r="N81" t="s">
        <v>2767</v>
      </c>
      <c r="Q81" t="s">
        <v>202</v>
      </c>
      <c r="S81" s="94" t="s">
        <v>2907</v>
      </c>
      <c r="U81" t="str">
        <f t="shared" si="5"/>
        <v>OreDictionary.registerOre("listAllmeatcooked", new ItemStack(ItemFoodTFC.get(Food.COOKED_BEAR)));</v>
      </c>
      <c r="V81" t="str">
        <f t="shared" si="6"/>
        <v/>
      </c>
      <c r="W81" t="str">
        <f t="shared" si="7"/>
        <v/>
      </c>
      <c r="Y81" t="str">
        <f t="shared" si="8"/>
        <v/>
      </c>
    </row>
    <row r="82" spans="1:2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93"/>
      <c r="M82" s="93"/>
      <c r="N82" t="s">
        <v>2826</v>
      </c>
      <c r="O82" t="s">
        <v>2827</v>
      </c>
      <c r="P82" t="s">
        <v>2830</v>
      </c>
      <c r="Q82" t="s">
        <v>202</v>
      </c>
      <c r="S82" s="94" t="s">
        <v>2893</v>
      </c>
      <c r="U82" t="str">
        <f t="shared" si="5"/>
        <v>OreDictionary.registerOre("listAllfishraw", new ItemStack(ItemFoodTFC.get(Food.CALAMARI)));</v>
      </c>
      <c r="V82" t="str">
        <f t="shared" si="6"/>
        <v>OreDictionary.registerOre("listAllfishfresh", new ItemStack(ItemFoodTFC.get(Food.CALAMARI)));</v>
      </c>
      <c r="W82" t="str">
        <f t="shared" si="7"/>
        <v>OreDictionary.registerOre("foodCalamariraw" , new ItemStack(ItemFoodTFC.get(Food.CALAMARI)));</v>
      </c>
      <c r="Y82" t="str">
        <f t="shared" si="8"/>
        <v/>
      </c>
    </row>
    <row r="83" spans="1:2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93"/>
      <c r="M83" s="93"/>
      <c r="N83" t="s">
        <v>2764</v>
      </c>
      <c r="O83" t="s">
        <v>2833</v>
      </c>
      <c r="Q83" t="s">
        <v>202</v>
      </c>
      <c r="S83" s="94" t="s">
        <v>2908</v>
      </c>
      <c r="U83" t="str">
        <f t="shared" si="5"/>
        <v>OreDictionary.registerOre("listAllfishcooked", new ItemStack(ItemFoodTFC.get(Food.COOKED_CALAMARI)));</v>
      </c>
      <c r="V83" t="str">
        <f t="shared" si="6"/>
        <v>OreDictionary.registerOre("foodCalamaricooked", new ItemStack(ItemFoodTFC.get(Food.COOKED_CALAMARI)));</v>
      </c>
      <c r="W83" t="str">
        <f t="shared" si="7"/>
        <v/>
      </c>
      <c r="Y83" t="str">
        <f t="shared" si="8"/>
        <v/>
      </c>
    </row>
    <row r="84" spans="1:2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93"/>
      <c r="M84" s="93"/>
      <c r="N84" t="s">
        <v>2766</v>
      </c>
      <c r="Q84" t="s">
        <v>202</v>
      </c>
      <c r="S84" s="94" t="s">
        <v>2894</v>
      </c>
      <c r="U84" t="str">
        <f t="shared" si="5"/>
        <v>OreDictionary.registerOre("listAllmeatraw", new ItemStack(ItemFoodTFC.get(Food.HORSE_MEAT)));</v>
      </c>
      <c r="V84" t="str">
        <f t="shared" si="6"/>
        <v/>
      </c>
      <c r="W84" t="str">
        <f t="shared" si="7"/>
        <v/>
      </c>
      <c r="Y84" t="str">
        <f t="shared" si="8"/>
        <v/>
      </c>
    </row>
    <row r="85" spans="1:2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93"/>
      <c r="M85" s="93"/>
      <c r="N85" t="s">
        <v>2767</v>
      </c>
      <c r="Q85" t="s">
        <v>202</v>
      </c>
      <c r="S85" s="94" t="s">
        <v>2909</v>
      </c>
      <c r="U85" t="str">
        <f t="shared" si="5"/>
        <v>OreDictionary.registerOre("listAllmeatcooked", new ItemStack(ItemFoodTFC.get(Food.COOKED_HORSE_MEAT)));</v>
      </c>
      <c r="V85" t="str">
        <f t="shared" si="6"/>
        <v/>
      </c>
      <c r="W85" t="str">
        <f t="shared" si="7"/>
        <v/>
      </c>
      <c r="Y85" t="str">
        <f t="shared" si="8"/>
        <v/>
      </c>
    </row>
    <row r="86" spans="1:2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93"/>
      <c r="M86" s="93"/>
      <c r="N86" t="s">
        <v>2766</v>
      </c>
      <c r="O86" t="s">
        <v>2819</v>
      </c>
      <c r="Q86" t="s">
        <v>202</v>
      </c>
      <c r="S86" s="94" t="s">
        <v>2895</v>
      </c>
      <c r="U86" t="str">
        <f t="shared" si="5"/>
        <v>OreDictionary.registerOre("listAllmeatraw", new ItemStack(ItemFoodTFC.get(Food.PHEASANT)));</v>
      </c>
      <c r="V86" t="str">
        <f t="shared" si="6"/>
        <v>OreDictionary.registerOre("listAllchickenraw", new ItemStack(ItemFoodTFC.get(Food.PHEASANT)));</v>
      </c>
      <c r="W86" t="str">
        <f t="shared" si="7"/>
        <v/>
      </c>
      <c r="Y86" t="str">
        <f t="shared" si="8"/>
        <v/>
      </c>
    </row>
    <row r="87" spans="1:2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93"/>
      <c r="M87" s="93"/>
      <c r="N87" t="s">
        <v>2767</v>
      </c>
      <c r="O87" t="s">
        <v>2820</v>
      </c>
      <c r="Q87" t="s">
        <v>202</v>
      </c>
      <c r="S87" s="94" t="s">
        <v>2910</v>
      </c>
      <c r="U87" t="str">
        <f t="shared" si="5"/>
        <v>OreDictionary.registerOre("listAllmeatcooked", new ItemStack(ItemFoodTFC.get(Food.COOKED_PHEASANT)));</v>
      </c>
      <c r="V87" t="str">
        <f t="shared" si="6"/>
        <v>OreDictionary.registerOre("listAllchickencooked", new ItemStack(ItemFoodTFC.get(Food.COOKED_PHEASANT)));</v>
      </c>
      <c r="W87" t="str">
        <f t="shared" si="7"/>
        <v/>
      </c>
      <c r="Y87" t="str">
        <f t="shared" si="8"/>
        <v/>
      </c>
    </row>
    <row r="88" spans="1:2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93"/>
      <c r="M88" s="93"/>
      <c r="N88" t="s">
        <v>2766</v>
      </c>
      <c r="O88" t="s">
        <v>2834</v>
      </c>
      <c r="P88" t="s">
        <v>2831</v>
      </c>
      <c r="Q88" t="s">
        <v>202</v>
      </c>
      <c r="S88" s="94" t="s">
        <v>2896</v>
      </c>
      <c r="U88" t="str">
        <f t="shared" ref="U88:U99" si="9">IF(N88="","",CONCATENATE("OreDictionary.registerOre(",N88, ", new ItemStack(ItemFoodTFC.get(Food.",$S88,")));"))</f>
        <v>OreDictionary.registerOre("listAllmeatraw", new ItemStack(ItemFoodTFC.get(Food.VENISON)));</v>
      </c>
      <c r="V88" t="str">
        <f t="shared" ref="V88:V99" si="10">IF(O88="","",CONCATENATE("OreDictionary.registerOre(",O88, ", new ItemStack(ItemFoodTFC.get(Food.",$S88,")));"))</f>
        <v>OreDictionary.registerOre("listAllvenisonraw", new ItemStack(ItemFoodTFC.get(Food.VENISON)));</v>
      </c>
      <c r="W88" t="str">
        <f t="shared" ref="W88:W99" si="11">IF(P88="","",CONCATENATE("OreDictionary.registerOre(",P88, ", new ItemStack(ItemFoodTFC.get(Food.",$S88,")));"))</f>
        <v>OreDictionary.registerOre("foodVenisonraw", new ItemStack(ItemFoodTFC.get(Food.VENISON)));</v>
      </c>
      <c r="Y88" t="str">
        <f t="shared" si="8"/>
        <v/>
      </c>
    </row>
    <row r="89" spans="1:2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93"/>
      <c r="M89" s="93"/>
      <c r="N89" t="s">
        <v>2767</v>
      </c>
      <c r="O89" t="s">
        <v>2836</v>
      </c>
      <c r="P89" t="s">
        <v>2838</v>
      </c>
      <c r="Q89" t="s">
        <v>202</v>
      </c>
      <c r="S89" s="94" t="s">
        <v>2911</v>
      </c>
      <c r="U89" t="str">
        <f t="shared" si="9"/>
        <v>OreDictionary.registerOre("listAllmeatcooked", new ItemStack(ItemFoodTFC.get(Food.COOKED_VENISON)));</v>
      </c>
      <c r="V89" t="str">
        <f t="shared" si="10"/>
        <v>OreDictionary.registerOre("listAllvenisoncooked", new ItemStack(ItemFoodTFC.get(Food.COOKED_VENISON)));</v>
      </c>
      <c r="W89" t="str">
        <f t="shared" si="11"/>
        <v>OreDictionary.registerOre("foodVenisoncooked", new ItemStack(ItemFoodTFC.get(Food.COOKED_VENISON)));</v>
      </c>
      <c r="Y89" t="str">
        <f t="shared" si="8"/>
        <v/>
      </c>
    </row>
    <row r="90" spans="1:2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93"/>
      <c r="M90" s="93"/>
      <c r="N90" t="s">
        <v>2766</v>
      </c>
      <c r="Q90" t="s">
        <v>202</v>
      </c>
      <c r="S90" s="94" t="s">
        <v>2897</v>
      </c>
      <c r="U90" t="str">
        <f t="shared" si="9"/>
        <v>OreDictionary.registerOre("listAllmeatraw", new ItemStack(ItemFoodTFC.get(Food.WOLF)));</v>
      </c>
      <c r="V90" t="str">
        <f t="shared" si="10"/>
        <v/>
      </c>
      <c r="W90" t="str">
        <f t="shared" si="11"/>
        <v/>
      </c>
      <c r="Y90" t="str">
        <f t="shared" si="8"/>
        <v/>
      </c>
    </row>
    <row r="91" spans="1:2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93"/>
      <c r="M91" s="93"/>
      <c r="N91" t="s">
        <v>2767</v>
      </c>
      <c r="Q91" t="s">
        <v>202</v>
      </c>
      <c r="S91" s="94" t="s">
        <v>2912</v>
      </c>
      <c r="U91" t="str">
        <f t="shared" si="9"/>
        <v>OreDictionary.registerOre("listAllmeatcooked", new ItemStack(ItemFoodTFC.get(Food.COOKED_WOLF)));</v>
      </c>
      <c r="V91" t="str">
        <f t="shared" si="10"/>
        <v/>
      </c>
      <c r="W91" t="str">
        <f t="shared" si="11"/>
        <v/>
      </c>
      <c r="Y91" t="str">
        <f t="shared" si="8"/>
        <v/>
      </c>
    </row>
    <row r="92" spans="1:2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93"/>
      <c r="M92" s="93"/>
      <c r="N92" t="s">
        <v>2766</v>
      </c>
      <c r="O92" t="s">
        <v>2835</v>
      </c>
      <c r="P92" t="s">
        <v>2832</v>
      </c>
      <c r="Q92" t="s">
        <v>202</v>
      </c>
      <c r="S92" s="94" t="s">
        <v>2898</v>
      </c>
      <c r="U92" t="str">
        <f t="shared" si="9"/>
        <v>OreDictionary.registerOre("listAllmeatraw", new ItemStack(ItemFoodTFC.get(Food.RABBIT)));</v>
      </c>
      <c r="V92" t="str">
        <f t="shared" si="10"/>
        <v>OreDictionary.registerOre("listAllrabbitraw", new ItemStack(ItemFoodTFC.get(Food.RABBIT)));</v>
      </c>
      <c r="W92" t="str">
        <f t="shared" si="11"/>
        <v>OreDictionary.registerOre("foodRabbitraw", new ItemStack(ItemFoodTFC.get(Food.RABBIT)));</v>
      </c>
      <c r="Y92" t="str">
        <f t="shared" si="8"/>
        <v/>
      </c>
    </row>
    <row r="93" spans="1:2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93"/>
      <c r="M93" s="93"/>
      <c r="N93" t="s">
        <v>2767</v>
      </c>
      <c r="O93" t="s">
        <v>2837</v>
      </c>
      <c r="P93" t="s">
        <v>2839</v>
      </c>
      <c r="Q93" t="s">
        <v>202</v>
      </c>
      <c r="S93" s="94" t="s">
        <v>2913</v>
      </c>
      <c r="U93" t="str">
        <f t="shared" si="9"/>
        <v>OreDictionary.registerOre("listAllmeatcooked", new ItemStack(ItemFoodTFC.get(Food.COOKED_RABBIT)));</v>
      </c>
      <c r="V93" t="str">
        <f t="shared" si="10"/>
        <v>OreDictionary.registerOre("listAllrabbitcooked", new ItemStack(ItemFoodTFC.get(Food.COOKED_RABBIT)));</v>
      </c>
      <c r="W93" t="str">
        <f t="shared" si="11"/>
        <v>OreDictionary.registerOre("foodRabbitcooked", new ItemStack(ItemFoodTFC.get(Food.COOKED_RABBIT)));</v>
      </c>
      <c r="Y93" t="str">
        <f t="shared" si="8"/>
        <v/>
      </c>
    </row>
    <row r="94" spans="1:2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93"/>
      <c r="M94" s="93"/>
      <c r="N94" t="s">
        <v>2766</v>
      </c>
      <c r="Q94" t="s">
        <v>202</v>
      </c>
      <c r="S94" s="94" t="s">
        <v>2899</v>
      </c>
      <c r="U94" t="str">
        <f t="shared" si="9"/>
        <v>OreDictionary.registerOre("listAllmeatraw", new ItemStack(ItemFoodTFC.get(Food.MONGOOSE)));</v>
      </c>
      <c r="V94" t="str">
        <f t="shared" si="10"/>
        <v/>
      </c>
      <c r="W94" t="str">
        <f t="shared" si="11"/>
        <v/>
      </c>
      <c r="Y94" t="str">
        <f t="shared" si="8"/>
        <v/>
      </c>
    </row>
    <row r="95" spans="1:2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93"/>
      <c r="M95" s="93"/>
      <c r="N95" t="s">
        <v>2767</v>
      </c>
      <c r="Q95" t="s">
        <v>202</v>
      </c>
      <c r="S95" s="94" t="s">
        <v>2914</v>
      </c>
      <c r="U95" t="str">
        <f t="shared" si="9"/>
        <v>OreDictionary.registerOre("listAllmeatcooked", new ItemStack(ItemFoodTFC.get(Food.COOKED_MONGOOSE)));</v>
      </c>
      <c r="V95" t="str">
        <f t="shared" si="10"/>
        <v/>
      </c>
      <c r="W95" t="str">
        <f t="shared" si="11"/>
        <v/>
      </c>
      <c r="Y95" t="str">
        <f t="shared" si="8"/>
        <v/>
      </c>
    </row>
    <row r="96" spans="1:2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93"/>
      <c r="M96" s="93"/>
      <c r="N96" t="s">
        <v>2766</v>
      </c>
      <c r="Q96" t="s">
        <v>202</v>
      </c>
      <c r="S96" s="94" t="s">
        <v>2900</v>
      </c>
      <c r="U96" t="str">
        <f t="shared" si="9"/>
        <v>OreDictionary.registerOre("listAllmeatraw", new ItemStack(ItemFoodTFC.get(Food.GRAN_FELINE)));</v>
      </c>
      <c r="V96" t="str">
        <f t="shared" si="10"/>
        <v/>
      </c>
      <c r="W96" t="str">
        <f t="shared" si="11"/>
        <v/>
      </c>
      <c r="Y96" t="str">
        <f t="shared" si="8"/>
        <v/>
      </c>
    </row>
    <row r="97" spans="1:25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93"/>
      <c r="M97" s="93"/>
      <c r="N97" t="s">
        <v>2767</v>
      </c>
      <c r="Q97" t="s">
        <v>202</v>
      </c>
      <c r="S97" s="94" t="s">
        <v>2915</v>
      </c>
      <c r="U97" t="str">
        <f t="shared" si="9"/>
        <v>OreDictionary.registerOre("listAllmeatcooked", new ItemStack(ItemFoodTFC.get(Food.COOKED_GRAN_FELINE)));</v>
      </c>
      <c r="V97" t="str">
        <f t="shared" si="10"/>
        <v/>
      </c>
      <c r="W97" t="str">
        <f t="shared" si="11"/>
        <v/>
      </c>
      <c r="Y97" t="str">
        <f t="shared" si="8"/>
        <v/>
      </c>
    </row>
    <row r="98" spans="1:25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93"/>
      <c r="M98" s="93"/>
      <c r="N98" t="s">
        <v>2766</v>
      </c>
      <c r="Q98" t="s">
        <v>202</v>
      </c>
      <c r="S98" s="94" t="s">
        <v>2901</v>
      </c>
      <c r="U98" t="str">
        <f t="shared" si="9"/>
        <v>OreDictionary.registerOre("listAllmeatraw", new ItemStack(ItemFoodTFC.get(Food.CAMELIDAE)));</v>
      </c>
      <c r="V98" t="str">
        <f t="shared" si="10"/>
        <v/>
      </c>
      <c r="W98" t="str">
        <f t="shared" si="11"/>
        <v/>
      </c>
      <c r="Y98" t="str">
        <f t="shared" si="8"/>
        <v/>
      </c>
    </row>
    <row r="99" spans="1:25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93"/>
      <c r="M99" s="93"/>
      <c r="N99" t="s">
        <v>2767</v>
      </c>
      <c r="Q99" t="s">
        <v>202</v>
      </c>
      <c r="S99" s="94" t="s">
        <v>2916</v>
      </c>
      <c r="U99" t="str">
        <f t="shared" si="9"/>
        <v>OreDictionary.registerOre("listAllmeatcooked", new ItemStack(ItemFoodTFC.get(Food.COOKED_CAMELIDAE)));</v>
      </c>
      <c r="V99" t="str">
        <f t="shared" si="10"/>
        <v/>
      </c>
      <c r="W99" t="str">
        <f t="shared" si="11"/>
        <v/>
      </c>
      <c r="Y99" t="str">
        <f t="shared" si="8"/>
        <v/>
      </c>
    </row>
    <row r="100" spans="1:25" x14ac:dyDescent="0.3">
      <c r="B100" s="1" t="s">
        <v>211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2754</v>
      </c>
      <c r="O100" s="1"/>
      <c r="P100" s="1"/>
      <c r="Q100" s="1"/>
      <c r="R100" s="1"/>
    </row>
    <row r="101" spans="1:25" x14ac:dyDescent="0.3">
      <c r="A101">
        <v>1</v>
      </c>
      <c r="B101" s="13" t="s">
        <v>264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93"/>
      <c r="M101" s="93"/>
      <c r="Q101" t="s">
        <v>200</v>
      </c>
    </row>
    <row r="102" spans="1:25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93"/>
      <c r="M102" s="93"/>
      <c r="Q102" t="s">
        <v>200</v>
      </c>
    </row>
    <row r="103" spans="1:25" ht="13.2" customHeight="1" x14ac:dyDescent="0.3">
      <c r="A103">
        <v>1</v>
      </c>
      <c r="B103" t="s">
        <v>209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93"/>
      <c r="M103" s="93"/>
      <c r="Q103" t="s">
        <v>200</v>
      </c>
    </row>
    <row r="104" spans="1:25" x14ac:dyDescent="0.3">
      <c r="A104">
        <v>1</v>
      </c>
      <c r="B104" t="s">
        <v>246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93"/>
      <c r="M104" s="93"/>
      <c r="Q104" t="s">
        <v>200</v>
      </c>
    </row>
    <row r="105" spans="1:25" x14ac:dyDescent="0.3">
      <c r="A105">
        <v>1</v>
      </c>
      <c r="B105" t="s">
        <v>212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93"/>
      <c r="M105" s="93"/>
      <c r="Q105" t="s">
        <v>200</v>
      </c>
    </row>
    <row r="106" spans="1:25" x14ac:dyDescent="0.3">
      <c r="A106">
        <v>1</v>
      </c>
      <c r="B106" t="s">
        <v>213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93"/>
      <c r="M106" s="93"/>
      <c r="Q106" t="s">
        <v>200</v>
      </c>
    </row>
    <row r="107" spans="1:25" x14ac:dyDescent="0.3">
      <c r="A107">
        <v>1</v>
      </c>
      <c r="B107" t="s">
        <v>214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93"/>
      <c r="M107" s="93"/>
      <c r="Q107" t="s">
        <v>200</v>
      </c>
    </row>
    <row r="108" spans="1:25" x14ac:dyDescent="0.3">
      <c r="A108">
        <v>1</v>
      </c>
      <c r="B108" t="s">
        <v>168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93"/>
      <c r="M108" s="93"/>
      <c r="Q108" t="s">
        <v>200</v>
      </c>
    </row>
    <row r="109" spans="1:25" x14ac:dyDescent="0.3">
      <c r="A109">
        <v>1</v>
      </c>
      <c r="B109" t="s">
        <v>132</v>
      </c>
      <c r="C109" s="23">
        <f>AVERAGE(C$58,C$61,C$66)</f>
        <v>4</v>
      </c>
      <c r="D109" s="23">
        <f t="shared" ref="D109:H110" si="12">AVERAGE(D$58,D$61,D$66)</f>
        <v>0</v>
      </c>
      <c r="E109" s="23">
        <f t="shared" si="12"/>
        <v>7.666666666666667</v>
      </c>
      <c r="F109" s="3"/>
      <c r="G109" s="2"/>
      <c r="H109" s="4">
        <f t="shared" si="12"/>
        <v>1</v>
      </c>
      <c r="I109" s="5"/>
      <c r="J109" s="6"/>
      <c r="K109">
        <f>SUMIF('PH base foods'!$B$3:$B$130,Ingredients!B109,'PH base foods'!$A$3:$A$130)</f>
        <v>1</v>
      </c>
      <c r="L109" s="93"/>
      <c r="M109" s="93"/>
      <c r="Q109" t="s">
        <v>200</v>
      </c>
    </row>
    <row r="110" spans="1:25" x14ac:dyDescent="0.3">
      <c r="A110">
        <v>1</v>
      </c>
      <c r="B110" t="s">
        <v>253</v>
      </c>
      <c r="C110" s="23">
        <f>AVERAGE(C$58,C$61,C$66)</f>
        <v>4</v>
      </c>
      <c r="D110" s="23">
        <f t="shared" si="12"/>
        <v>0</v>
      </c>
      <c r="E110" s="23">
        <f t="shared" si="12"/>
        <v>7.666666666666667</v>
      </c>
      <c r="F110" s="3"/>
      <c r="G110" s="2"/>
      <c r="H110" s="4">
        <f t="shared" si="12"/>
        <v>1</v>
      </c>
      <c r="I110" s="5"/>
      <c r="J110" s="6"/>
      <c r="K110">
        <f>SUMIF('PH base foods'!$B$3:$B$130,Ingredients!B110,'PH base foods'!$A$3:$A$130)</f>
        <v>0</v>
      </c>
      <c r="L110" s="93"/>
      <c r="M110" s="93"/>
      <c r="Q110" t="s">
        <v>200</v>
      </c>
    </row>
    <row r="111" spans="1:25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3">AVERAGE(D53:D66)</f>
        <v>0.35714285714285715</v>
      </c>
      <c r="E111" s="23">
        <f t="shared" si="13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93"/>
      <c r="M111" s="93"/>
      <c r="Q111" t="s">
        <v>200</v>
      </c>
    </row>
    <row r="112" spans="1:25" x14ac:dyDescent="0.3">
      <c r="A112">
        <v>1</v>
      </c>
      <c r="B112" t="s">
        <v>314</v>
      </c>
      <c r="C112" s="23">
        <f>C111</f>
        <v>5.1428571428571432</v>
      </c>
      <c r="D112" s="23">
        <f t="shared" ref="D112:E112" si="14">D111</f>
        <v>0.35714285714285715</v>
      </c>
      <c r="E112" s="23">
        <f t="shared" si="14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93"/>
      <c r="M112" s="93"/>
      <c r="Q112" t="s">
        <v>200</v>
      </c>
    </row>
    <row r="113" spans="1:25" x14ac:dyDescent="0.3">
      <c r="A113">
        <v>1</v>
      </c>
      <c r="B113" t="s">
        <v>238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93"/>
      <c r="M113" s="93"/>
      <c r="N113" t="s">
        <v>2768</v>
      </c>
      <c r="Q113" t="s">
        <v>200</v>
      </c>
      <c r="R113" t="s">
        <v>3071</v>
      </c>
    </row>
    <row r="114" spans="1:25" x14ac:dyDescent="0.3">
      <c r="A114">
        <v>1</v>
      </c>
      <c r="B114" t="s">
        <v>481</v>
      </c>
      <c r="C114">
        <f>AVERAGE(C3:C22)</f>
        <v>1.5</v>
      </c>
      <c r="D114">
        <f t="shared" ref="D114:E114" si="15">AVERAGE(D3:D22)</f>
        <v>4.75</v>
      </c>
      <c r="E114">
        <f t="shared" si="15"/>
        <v>6.65</v>
      </c>
      <c r="F114" s="3"/>
      <c r="G114" s="25">
        <f>AVERAGE(G3:G22)</f>
        <v>0.84500000000000008</v>
      </c>
      <c r="H114" s="4"/>
      <c r="I114" s="5"/>
      <c r="J114" s="6"/>
      <c r="L114" s="93"/>
      <c r="M114" s="93"/>
      <c r="Q114" t="s">
        <v>200</v>
      </c>
    </row>
    <row r="115" spans="1:25" x14ac:dyDescent="0.3">
      <c r="A115">
        <v>1</v>
      </c>
      <c r="B115" t="s">
        <v>5</v>
      </c>
      <c r="C115">
        <f>AVERAGE(C3:C22)</f>
        <v>1.5</v>
      </c>
      <c r="D115">
        <f t="shared" ref="D115:E115" si="16">AVERAGE(D3:D22)</f>
        <v>4.75</v>
      </c>
      <c r="E115">
        <f t="shared" si="16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93"/>
      <c r="M115" s="93"/>
      <c r="Q115" t="s">
        <v>200</v>
      </c>
    </row>
    <row r="116" spans="1:25" x14ac:dyDescent="0.3">
      <c r="A116">
        <v>1</v>
      </c>
      <c r="B116" t="s">
        <v>131</v>
      </c>
      <c r="C116">
        <f>C57</f>
        <v>2</v>
      </c>
      <c r="D116">
        <f t="shared" ref="D116:E116" si="17">D57</f>
        <v>0</v>
      </c>
      <c r="E116">
        <f t="shared" si="17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0</v>
      </c>
      <c r="L116" s="93"/>
      <c r="M116" s="93"/>
      <c r="Q116" t="s">
        <v>200</v>
      </c>
    </row>
    <row r="117" spans="1:25" x14ac:dyDescent="0.3">
      <c r="A117">
        <v>1</v>
      </c>
      <c r="B117" t="s">
        <v>782</v>
      </c>
      <c r="C117">
        <f>AVERAGE(C$4:C$6,C$8:C$11,C$18,C$20,C$22)</f>
        <v>1.4</v>
      </c>
      <c r="D117">
        <f t="shared" ref="D117:G117" si="18">AVERAGE(D$4:D$6,D$8:D$11,D$18,D$20,D$22)</f>
        <v>5</v>
      </c>
      <c r="E117">
        <f t="shared" si="18"/>
        <v>4.8</v>
      </c>
      <c r="F117" s="3"/>
      <c r="G117" s="2">
        <f t="shared" si="18"/>
        <v>0.88000000000000012</v>
      </c>
      <c r="H117" s="4"/>
      <c r="I117" s="5"/>
      <c r="J117" s="6"/>
      <c r="L117" s="93"/>
      <c r="M117" s="93"/>
      <c r="Q117" t="s">
        <v>200</v>
      </c>
    </row>
    <row r="118" spans="1:25" x14ac:dyDescent="0.3">
      <c r="A118">
        <v>1</v>
      </c>
      <c r="B118" t="s">
        <v>1089</v>
      </c>
      <c r="C118">
        <f>C116</f>
        <v>2</v>
      </c>
      <c r="D118">
        <f t="shared" ref="D118:E118" si="19">D116</f>
        <v>0</v>
      </c>
      <c r="E118">
        <f t="shared" si="19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1</v>
      </c>
      <c r="L118" s="93"/>
      <c r="M118" s="93"/>
      <c r="Q118" t="s">
        <v>200</v>
      </c>
    </row>
    <row r="119" spans="1:25" x14ac:dyDescent="0.3">
      <c r="A119">
        <v>1</v>
      </c>
      <c r="B119" t="s">
        <v>287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93"/>
      <c r="M119" s="93"/>
      <c r="Q119" t="s">
        <v>200</v>
      </c>
    </row>
    <row r="120" spans="1:25" x14ac:dyDescent="0.3">
      <c r="B120" s="1" t="s">
        <v>1087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207</v>
      </c>
      <c r="L120" s="1" t="s">
        <v>1101</v>
      </c>
      <c r="M120" s="1" t="s">
        <v>1110</v>
      </c>
      <c r="N120" s="1" t="s">
        <v>2754</v>
      </c>
      <c r="O120" s="100" t="s">
        <v>2941</v>
      </c>
      <c r="P120" s="100"/>
      <c r="Q120" s="1" t="s">
        <v>2752</v>
      </c>
      <c r="R120" s="1" t="s">
        <v>1096</v>
      </c>
      <c r="S120" s="1" t="s">
        <v>2710</v>
      </c>
      <c r="T120" s="1" t="s">
        <v>110</v>
      </c>
      <c r="U120" s="1" t="s">
        <v>1269</v>
      </c>
      <c r="V120" s="1" t="s">
        <v>2777</v>
      </c>
      <c r="W120" s="1" t="s">
        <v>2943</v>
      </c>
      <c r="X120" s="52"/>
      <c r="Y120" s="52"/>
    </row>
    <row r="121" spans="1:25" x14ac:dyDescent="0.3">
      <c r="A121">
        <f>IF(K121="Yes", 1, 0)</f>
        <v>1</v>
      </c>
      <c r="B121" t="s">
        <v>122</v>
      </c>
      <c r="C121">
        <v>0</v>
      </c>
      <c r="E121">
        <v>48</v>
      </c>
      <c r="F121" s="3"/>
      <c r="G121" s="2"/>
      <c r="H121" s="4"/>
      <c r="I121" s="5"/>
      <c r="J121" s="6"/>
      <c r="K121" t="s">
        <v>202</v>
      </c>
      <c r="L121" s="10" t="s">
        <v>1102</v>
      </c>
      <c r="M121" s="22">
        <v>76</v>
      </c>
      <c r="N121" t="s">
        <v>2771</v>
      </c>
      <c r="O121" s="93" t="s">
        <v>2942</v>
      </c>
      <c r="P121" s="93"/>
      <c r="Q121" t="s">
        <v>202</v>
      </c>
      <c r="R121" t="s">
        <v>1105</v>
      </c>
      <c r="S121" t="s">
        <v>2725</v>
      </c>
      <c r="T121" s="11" t="s">
        <v>1184</v>
      </c>
      <c r="U121" t="str">
        <f>IF(K121="Yes",CONCATENATE(UPPER(S121),"(",T121,", """&amp;S121&amp;""",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V121" t="str">
        <f>IF(K121="Yes", CONCATENATE("OreDictionary.registerOre(",N121,", CropRegistry.getFood("""&amp;S121&amp;"""));"),"")</f>
        <v>OreDictionary.registerOre("categoryOther", CropRegistry.getFood("spiceleaf"));</v>
      </c>
      <c r="W121" t="str">
        <f>IF(O121="","",CONCATENATE("OreDictionary.registerOre(",O121,", ItemSeedsTFC.get(TPCrop.",UPPER(S121),"));"))</f>
        <v>OreDictionary.registerOre("listAllseed", ItemSeedsTFC.get(TPCrop.SPICELEAF));</v>
      </c>
    </row>
    <row r="122" spans="1:25" x14ac:dyDescent="0.3">
      <c r="A122">
        <f t="shared" ref="A122:A160" si="20">IF(K122="Yes", 1, 0)</f>
        <v>1</v>
      </c>
      <c r="B122" t="s">
        <v>401</v>
      </c>
      <c r="C122">
        <v>0</v>
      </c>
      <c r="F122" s="3"/>
      <c r="G122" s="2"/>
      <c r="H122" s="4"/>
      <c r="I122" s="5"/>
      <c r="J122" s="6"/>
      <c r="K122" t="s">
        <v>202</v>
      </c>
      <c r="L122" s="10" t="s">
        <v>1102</v>
      </c>
      <c r="M122" s="22">
        <v>46</v>
      </c>
      <c r="N122" t="s">
        <v>2771</v>
      </c>
      <c r="O122" s="93" t="s">
        <v>2942</v>
      </c>
      <c r="P122" s="93"/>
      <c r="Q122" t="s">
        <v>202</v>
      </c>
      <c r="R122" t="s">
        <v>1182</v>
      </c>
      <c r="S122" t="s">
        <v>2711</v>
      </c>
      <c r="T122" s="11" t="s">
        <v>1184</v>
      </c>
      <c r="V122" t="str">
        <f>IF(K122="Yes", CONCATENATE("OreDictionary.registerOre(",N122,", FruitRegistry.getFood("""&amp;S122&amp;"""));"),"")</f>
        <v>OreDictionary.registerOre("categoryOther", FruitRegistry.getFood("peppercorn"));</v>
      </c>
      <c r="W122" t="str">
        <f t="shared" ref="W122:W163" si="21">IF(O122="","",CONCATENATE("OreDictionary.registerOre(",O122,", ItemSeedsTFC.get(TPCrop.",UPPER(S122),"));"))</f>
        <v>OreDictionary.registerOre("listAllseed", ItemSeedsTFC.get(TPCrop.PEPPERCORN));</v>
      </c>
    </row>
    <row r="123" spans="1:25" x14ac:dyDescent="0.3">
      <c r="A123">
        <f>A122</f>
        <v>1</v>
      </c>
      <c r="B123" t="s">
        <v>180</v>
      </c>
      <c r="C123">
        <v>0</v>
      </c>
      <c r="E123">
        <v>48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2771</v>
      </c>
      <c r="O123" s="93" t="s">
        <v>2942</v>
      </c>
      <c r="P123" s="93"/>
      <c r="Q123" t="s">
        <v>202</v>
      </c>
      <c r="R123" t="s">
        <v>2776</v>
      </c>
      <c r="S123" t="s">
        <v>2711</v>
      </c>
      <c r="T123" s="11" t="s">
        <v>1184</v>
      </c>
      <c r="V123" t="str">
        <f t="shared" ref="V123:V136" si="22">IF(K123="Yes", CONCATENATE("OreDictionary.registerOre(",N123,", CropRegistry.getFood("""&amp;S123&amp;"""));"),"")</f>
        <v>OreDictionary.registerOre("categoryOther", CropRegistry.getFood("peppercorn"));</v>
      </c>
      <c r="W123" t="str">
        <f t="shared" si="21"/>
        <v>OreDictionary.registerOre("listAllseed", ItemSeedsTFC.get(TPCrop.PEPPERCORN));</v>
      </c>
    </row>
    <row r="124" spans="1:25" x14ac:dyDescent="0.3">
      <c r="A124">
        <f t="shared" si="20"/>
        <v>1</v>
      </c>
      <c r="B124" t="s">
        <v>125</v>
      </c>
      <c r="C124">
        <v>0</v>
      </c>
      <c r="E124">
        <v>48</v>
      </c>
      <c r="F124" s="3"/>
      <c r="G124" s="2"/>
      <c r="H124" s="4"/>
      <c r="I124" s="5"/>
      <c r="J124" s="6"/>
      <c r="K124" t="s">
        <v>202</v>
      </c>
      <c r="L124" s="10" t="s">
        <v>245</v>
      </c>
      <c r="M124" s="22">
        <v>15</v>
      </c>
      <c r="N124" t="s">
        <v>2771</v>
      </c>
      <c r="O124" s="93" t="s">
        <v>2942</v>
      </c>
      <c r="P124" s="93"/>
      <c r="Q124" t="s">
        <v>202</v>
      </c>
      <c r="S124" t="s">
        <v>2726</v>
      </c>
      <c r="T124" s="11" t="s">
        <v>1184</v>
      </c>
      <c r="U124" t="str">
        <f t="shared" ref="U124:U136" si="23">IF(K124="Yes",CONCATENATE(UPPER(S124),"(",T124,", """&amp;S124&amp;""",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V124" t="str">
        <f t="shared" si="22"/>
        <v>OreDictionary.registerOre("categoryOther", CropRegistry.getFood("mustardseeds"));</v>
      </c>
      <c r="W124" t="str">
        <f t="shared" si="21"/>
        <v>OreDictionary.registerOre("listAllseed", ItemSeedsTFC.get(TPCrop.MUSTARDSEEDS));</v>
      </c>
    </row>
    <row r="125" spans="1:25" x14ac:dyDescent="0.3">
      <c r="A125">
        <f t="shared" si="20"/>
        <v>1</v>
      </c>
      <c r="B125" t="s">
        <v>117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202</v>
      </c>
      <c r="L125" s="10" t="s">
        <v>1103</v>
      </c>
      <c r="M125" s="22">
        <v>6</v>
      </c>
      <c r="N125" t="s">
        <v>2770</v>
      </c>
      <c r="O125" s="93" t="s">
        <v>2942</v>
      </c>
      <c r="P125" s="93"/>
      <c r="Q125" t="s">
        <v>202</v>
      </c>
      <c r="S125" t="s">
        <v>2727</v>
      </c>
      <c r="T125" s="11" t="s">
        <v>1188</v>
      </c>
      <c r="U125" t="str">
        <f t="shared" si="23"/>
        <v>SWEETPOTATO(VEGETABLE, "sweetpotato", 4, 2f, 0f, 0f, 1.5f, 0f, 0f, 0f, 0.66f),</v>
      </c>
      <c r="V125" t="str">
        <f t="shared" si="22"/>
        <v>OreDictionary.registerOre("categoryVegetable", CropRegistry.getFood("sweetpotato"));</v>
      </c>
      <c r="W125" t="str">
        <f t="shared" si="21"/>
        <v>OreDictionary.registerOre("listAllseed", ItemSeedsTFC.get(TPCrop.SWEETPOTATO));</v>
      </c>
    </row>
    <row r="126" spans="1:25" x14ac:dyDescent="0.3">
      <c r="A126">
        <f t="shared" si="20"/>
        <v>1</v>
      </c>
      <c r="B126" t="s">
        <v>128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202</v>
      </c>
      <c r="L126" s="10" t="s">
        <v>1102</v>
      </c>
      <c r="M126" s="22">
        <v>21</v>
      </c>
      <c r="N126" t="s">
        <v>2770</v>
      </c>
      <c r="O126" s="93" t="s">
        <v>2942</v>
      </c>
      <c r="P126" s="93"/>
      <c r="Q126" t="s">
        <v>202</v>
      </c>
      <c r="R126" t="s">
        <v>1105</v>
      </c>
      <c r="S126" t="s">
        <v>2712</v>
      </c>
      <c r="T126" s="11" t="s">
        <v>1188</v>
      </c>
      <c r="U126" t="str">
        <f t="shared" si="23"/>
        <v>LETTUCE(VEGETABLE, "lettuce", 4, 0.4f, 0f, 0f, 1f, 0f, 0f, 0f, 1.17f),</v>
      </c>
      <c r="V126" t="str">
        <f t="shared" si="22"/>
        <v>OreDictionary.registerOre("categoryVegetable", CropRegistry.getFood("lettuce"));</v>
      </c>
      <c r="W126" t="str">
        <f t="shared" si="21"/>
        <v>OreDictionary.registerOre("listAllseed", ItemSeedsTFC.get(TPCrop.LETTUCE));</v>
      </c>
    </row>
    <row r="127" spans="1:25" x14ac:dyDescent="0.3">
      <c r="A127">
        <f t="shared" si="20"/>
        <v>1</v>
      </c>
      <c r="B127" t="s">
        <v>112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202</v>
      </c>
      <c r="L127" s="10" t="s">
        <v>245</v>
      </c>
      <c r="M127" s="22">
        <v>19</v>
      </c>
      <c r="N127" t="s">
        <v>2770</v>
      </c>
      <c r="O127" s="93" t="s">
        <v>2942</v>
      </c>
      <c r="P127" s="93"/>
      <c r="Q127" t="s">
        <v>202</v>
      </c>
      <c r="S127" t="s">
        <v>2713</v>
      </c>
      <c r="T127" s="11" t="s">
        <v>1188</v>
      </c>
      <c r="U127" t="str">
        <f t="shared" si="23"/>
        <v>CUCUMBER(VEGETABLE, "cucumber", 4, 0.4f, 5f, 0f, 1.5f, 0f, 0f, 0f, 3f),</v>
      </c>
      <c r="V127" t="str">
        <f t="shared" si="22"/>
        <v>OreDictionary.registerOre("categoryVegetable", CropRegistry.getFood("cucumber"));</v>
      </c>
      <c r="W127" t="str">
        <f t="shared" si="21"/>
        <v>OreDictionary.registerOre("listAllseed", ItemSeedsTFC.get(TPCrop.CUCUMBER));</v>
      </c>
    </row>
    <row r="128" spans="1:25" x14ac:dyDescent="0.3">
      <c r="A128">
        <f t="shared" si="20"/>
        <v>1</v>
      </c>
      <c r="B128" t="s">
        <v>284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202</v>
      </c>
      <c r="L128" s="10" t="s">
        <v>245</v>
      </c>
      <c r="M128" s="27">
        <v>16</v>
      </c>
      <c r="N128" t="s">
        <v>2771</v>
      </c>
      <c r="O128" s="93"/>
      <c r="P128" s="93"/>
      <c r="Q128" t="s">
        <v>202</v>
      </c>
      <c r="R128" t="s">
        <v>3358</v>
      </c>
      <c r="S128" t="s">
        <v>2731</v>
      </c>
      <c r="T128" s="11" t="s">
        <v>1184</v>
      </c>
      <c r="U128" t="str">
        <f t="shared" si="23"/>
        <v>WHITEMUSHROOM(OTHER, "whitemushroom", 4, 0.4f, 0f, 0f, 0f, 0f, 0.5f, 0f, 0.88f),</v>
      </c>
      <c r="V128" t="str">
        <f t="shared" si="22"/>
        <v>OreDictionary.registerOre("categoryOther", CropRegistry.getFood("whitemushroom"));</v>
      </c>
    </row>
    <row r="129" spans="1:23" x14ac:dyDescent="0.3">
      <c r="A129">
        <f t="shared" si="20"/>
        <v>1</v>
      </c>
      <c r="B129" t="s">
        <v>133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202</v>
      </c>
      <c r="L129" s="10" t="s">
        <v>1102</v>
      </c>
      <c r="M129" s="22">
        <v>26</v>
      </c>
      <c r="N129" t="s">
        <v>2770</v>
      </c>
      <c r="O129" s="93" t="s">
        <v>2942</v>
      </c>
      <c r="P129" s="93"/>
      <c r="Q129" t="s">
        <v>202</v>
      </c>
      <c r="S129" t="s">
        <v>2728</v>
      </c>
      <c r="T129" s="11" t="s">
        <v>1188</v>
      </c>
      <c r="U129" t="str">
        <f t="shared" si="23"/>
        <v>CHILIPEPPER(VEGETABLE, "chilipepper", 4, 0.2f, 0f, 0f, 0.5f, 0f, 0f, 0f, 0.66f),</v>
      </c>
      <c r="V129" t="str">
        <f t="shared" si="22"/>
        <v>OreDictionary.registerOre("categoryVegetable", CropRegistry.getFood("chilipepper"));</v>
      </c>
      <c r="W129" t="s">
        <v>2945</v>
      </c>
    </row>
    <row r="130" spans="1:23" x14ac:dyDescent="0.3">
      <c r="A130">
        <f t="shared" si="20"/>
        <v>1</v>
      </c>
      <c r="B130" t="s">
        <v>136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202</v>
      </c>
      <c r="L130" s="10" t="s">
        <v>1103</v>
      </c>
      <c r="M130" s="22">
        <v>7</v>
      </c>
      <c r="N130" t="s">
        <v>2770</v>
      </c>
      <c r="O130" s="93" t="s">
        <v>2942</v>
      </c>
      <c r="P130" s="93"/>
      <c r="Q130" t="s">
        <v>202</v>
      </c>
      <c r="S130" t="s">
        <v>2714</v>
      </c>
      <c r="T130" s="11" t="s">
        <v>1188</v>
      </c>
      <c r="U130" t="str">
        <f t="shared" si="23"/>
        <v>PEAS(VEGETABLE, "peas", 4, 0.4f, 0f, 0f, 1f, 0f, 0f, 0f, 4.2f),</v>
      </c>
      <c r="V130" t="str">
        <f t="shared" si="22"/>
        <v>OreDictionary.registerOre("categoryVegetable", CropRegistry.getFood("peas"));</v>
      </c>
      <c r="W130" t="str">
        <f t="shared" si="21"/>
        <v>OreDictionary.registerOre("listAllseed", ItemSeedsTFC.get(TPCrop.PEAS));</v>
      </c>
    </row>
    <row r="131" spans="1:23" x14ac:dyDescent="0.3">
      <c r="A131">
        <f t="shared" si="20"/>
        <v>1</v>
      </c>
      <c r="B131" t="s">
        <v>410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202</v>
      </c>
      <c r="L131" s="10" t="s">
        <v>1103</v>
      </c>
      <c r="M131" s="22">
        <v>6</v>
      </c>
      <c r="N131" t="s">
        <v>2770</v>
      </c>
      <c r="O131" s="93" t="s">
        <v>2942</v>
      </c>
      <c r="P131" s="93"/>
      <c r="Q131" t="s">
        <v>202</v>
      </c>
      <c r="S131" t="s">
        <v>2715</v>
      </c>
      <c r="T131" s="11" t="s">
        <v>1188</v>
      </c>
      <c r="U131" t="str">
        <f t="shared" si="23"/>
        <v>BROCCOLI(VEGETABLE, "broccoli", 4, 0.4f, 0f, 0f, 1f, 0f, 0f, 0f, 3f),</v>
      </c>
      <c r="V131" t="str">
        <f t="shared" si="22"/>
        <v>OreDictionary.registerOre("categoryVegetable", CropRegistry.getFood("broccoli"));</v>
      </c>
      <c r="W131" t="str">
        <f t="shared" si="21"/>
        <v>OreDictionary.registerOre("listAllseed", ItemSeedsTFC.get(TPCrop.BROCCOLI));</v>
      </c>
    </row>
    <row r="132" spans="1:23" x14ac:dyDescent="0.3">
      <c r="A132">
        <f t="shared" si="20"/>
        <v>1</v>
      </c>
      <c r="B132" t="s">
        <v>121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202</v>
      </c>
      <c r="L132" s="10" t="s">
        <v>245</v>
      </c>
      <c r="M132" s="22">
        <v>14</v>
      </c>
      <c r="N132" t="s">
        <v>2771</v>
      </c>
      <c r="O132" s="93" t="s">
        <v>2942</v>
      </c>
      <c r="P132" s="93"/>
      <c r="Q132" t="s">
        <v>202</v>
      </c>
      <c r="S132" t="s">
        <v>2716</v>
      </c>
      <c r="T132" s="11" t="s">
        <v>1184</v>
      </c>
      <c r="U132" t="str">
        <f t="shared" si="23"/>
        <v>GINGER(OTHER, "ginger", 4, 0.4f, 0f, 0f, 0f, 0f, 0f, 0f, 0.88f),</v>
      </c>
      <c r="V132" t="str">
        <f t="shared" si="22"/>
        <v>OreDictionary.registerOre("categoryOther", CropRegistry.getFood("ginger"));</v>
      </c>
      <c r="W132" t="str">
        <f t="shared" si="21"/>
        <v>OreDictionary.registerOre("listAllseed", ItemSeedsTFC.get(TPCrop.GINGER));</v>
      </c>
    </row>
    <row r="133" spans="1:23" x14ac:dyDescent="0.3">
      <c r="A133">
        <f t="shared" si="20"/>
        <v>0</v>
      </c>
      <c r="B133" t="s">
        <v>184</v>
      </c>
      <c r="F133" s="3"/>
      <c r="G133" s="2"/>
      <c r="H133" s="4"/>
      <c r="I133" s="5"/>
      <c r="J133" s="6"/>
      <c r="K133" t="s">
        <v>199</v>
      </c>
      <c r="L133" s="10" t="s">
        <v>1103</v>
      </c>
      <c r="M133" s="22">
        <v>10</v>
      </c>
      <c r="O133" s="93"/>
      <c r="P133" s="93"/>
      <c r="Q133" t="s">
        <v>200</v>
      </c>
      <c r="R133" t="s">
        <v>1107</v>
      </c>
      <c r="T133" s="11" t="s">
        <v>200</v>
      </c>
      <c r="U133" t="str">
        <f t="shared" si="23"/>
        <v/>
      </c>
      <c r="V133" t="str">
        <f t="shared" si="22"/>
        <v/>
      </c>
      <c r="W133" t="str">
        <f t="shared" si="21"/>
        <v/>
      </c>
    </row>
    <row r="134" spans="1:23" x14ac:dyDescent="0.3">
      <c r="A134">
        <f t="shared" si="20"/>
        <v>0</v>
      </c>
      <c r="B134" t="s">
        <v>306</v>
      </c>
      <c r="F134" s="3"/>
      <c r="G134" s="2"/>
      <c r="H134" s="4"/>
      <c r="I134" s="5"/>
      <c r="J134" s="6"/>
      <c r="K134" t="s">
        <v>199</v>
      </c>
      <c r="L134" s="10" t="s">
        <v>1102</v>
      </c>
      <c r="M134" s="22">
        <v>43</v>
      </c>
      <c r="O134" s="93"/>
      <c r="P134" s="93"/>
      <c r="Q134" t="s">
        <v>200</v>
      </c>
      <c r="R134" t="s">
        <v>1106</v>
      </c>
      <c r="T134" s="11" t="s">
        <v>200</v>
      </c>
      <c r="U134" t="str">
        <f t="shared" si="23"/>
        <v/>
      </c>
      <c r="V134" t="str">
        <f t="shared" si="22"/>
        <v/>
      </c>
      <c r="W134" t="str">
        <f t="shared" si="21"/>
        <v/>
      </c>
    </row>
    <row r="135" spans="1:23" x14ac:dyDescent="0.3">
      <c r="A135">
        <f t="shared" si="20"/>
        <v>1</v>
      </c>
      <c r="B135" t="s">
        <v>433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202</v>
      </c>
      <c r="L135" s="10" t="s">
        <v>1103</v>
      </c>
      <c r="M135" s="22">
        <v>5</v>
      </c>
      <c r="N135" t="s">
        <v>2770</v>
      </c>
      <c r="O135" s="93" t="s">
        <v>2942</v>
      </c>
      <c r="P135" s="93"/>
      <c r="Q135" t="s">
        <v>202</v>
      </c>
      <c r="S135" t="s">
        <v>2717</v>
      </c>
      <c r="T135" s="11" t="s">
        <v>1188</v>
      </c>
      <c r="U135" t="str">
        <f t="shared" si="23"/>
        <v>SPINACH(VEGETABLE, "spinach", 4, 0.4f, 0f, 0f, 1f, 0f, 0f, 0f, 3f),</v>
      </c>
      <c r="V135" t="str">
        <f t="shared" si="22"/>
        <v>OreDictionary.registerOre("categoryVegetable", CropRegistry.getFood("spinach"));</v>
      </c>
      <c r="W135" t="str">
        <f t="shared" si="21"/>
        <v>OreDictionary.registerOre("listAllseed", ItemSeedsTFC.get(TPCrop.SPINACH));</v>
      </c>
    </row>
    <row r="136" spans="1:23" x14ac:dyDescent="0.3">
      <c r="A136">
        <f t="shared" si="20"/>
        <v>0</v>
      </c>
      <c r="B136" t="s">
        <v>173</v>
      </c>
      <c r="C136">
        <v>1</v>
      </c>
      <c r="E136">
        <v>18</v>
      </c>
      <c r="F136" s="3"/>
      <c r="G136" s="2"/>
      <c r="H136" s="4"/>
      <c r="I136" s="5"/>
      <c r="J136" s="6"/>
      <c r="K136" t="s">
        <v>199</v>
      </c>
      <c r="L136" s="10" t="s">
        <v>1103</v>
      </c>
      <c r="M136" s="22">
        <v>9</v>
      </c>
      <c r="O136" s="93"/>
      <c r="P136" s="93"/>
      <c r="Q136" t="s">
        <v>200</v>
      </c>
      <c r="T136" s="11" t="s">
        <v>200</v>
      </c>
      <c r="U136" t="str">
        <f t="shared" si="23"/>
        <v/>
      </c>
      <c r="V136" t="str">
        <f t="shared" si="22"/>
        <v/>
      </c>
      <c r="W136" t="str">
        <f t="shared" si="21"/>
        <v/>
      </c>
    </row>
    <row r="137" spans="1:23" x14ac:dyDescent="0.3">
      <c r="A137">
        <f t="shared" si="20"/>
        <v>1</v>
      </c>
      <c r="B137" t="s">
        <v>552</v>
      </c>
      <c r="C137">
        <v>1</v>
      </c>
      <c r="E137">
        <v>30</v>
      </c>
      <c r="F137" s="3"/>
      <c r="G137" s="2"/>
      <c r="H137" s="4"/>
      <c r="I137" s="5"/>
      <c r="J137" s="6"/>
      <c r="K137" t="s">
        <v>202</v>
      </c>
      <c r="L137" s="10" t="s">
        <v>1102</v>
      </c>
      <c r="M137" s="22">
        <v>10</v>
      </c>
      <c r="N137" t="s">
        <v>2771</v>
      </c>
      <c r="O137" s="93"/>
      <c r="P137" s="93"/>
      <c r="Q137" t="s">
        <v>199</v>
      </c>
      <c r="R137" t="s">
        <v>1108</v>
      </c>
      <c r="T137" s="11" t="s">
        <v>200</v>
      </c>
      <c r="W137" t="str">
        <f t="shared" si="21"/>
        <v/>
      </c>
    </row>
    <row r="138" spans="1:23" x14ac:dyDescent="0.3">
      <c r="A138">
        <f t="shared" si="20"/>
        <v>0</v>
      </c>
      <c r="B138" t="s">
        <v>141</v>
      </c>
      <c r="F138" s="3"/>
      <c r="G138" s="2"/>
      <c r="H138" s="4"/>
      <c r="I138" s="5"/>
      <c r="J138" s="6"/>
      <c r="K138" t="s">
        <v>199</v>
      </c>
      <c r="L138" s="10" t="s">
        <v>1103</v>
      </c>
      <c r="M138" s="22">
        <v>3</v>
      </c>
      <c r="O138" s="93"/>
      <c r="P138" s="93"/>
      <c r="Q138" t="s">
        <v>200</v>
      </c>
      <c r="T138" s="11" t="s">
        <v>200</v>
      </c>
      <c r="U138" t="str">
        <f t="shared" ref="U138:U159" si="24">IF(K138="Yes",CONCATENATE(UPPER(S138),"(",T138,", """&amp;S138&amp;""", 4, ", ROUND(C138/5,2),"f, ",ROUND(D138,0),"f, ",ROUND(F138,0),"f, ",ROUND(H138,2),"f, ",ROUND(G138,2),"f, ",ROUND(I138,2),"f, ",ROUND(J138,2),"f, ",ROUND(21/E138,2), "f),"),"")</f>
        <v/>
      </c>
      <c r="V138" t="str">
        <f t="shared" ref="V138:V159" si="25">IF(K138="Yes", CONCATENATE("OreDictionary.registerOre(",N138,", CropRegistry.getFood("""&amp;S138&amp;"""));"),"")</f>
        <v/>
      </c>
      <c r="W138" t="str">
        <f t="shared" si="21"/>
        <v/>
      </c>
    </row>
    <row r="139" spans="1:23" x14ac:dyDescent="0.3">
      <c r="A139">
        <f t="shared" si="20"/>
        <v>1</v>
      </c>
      <c r="B139" t="s">
        <v>142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202</v>
      </c>
      <c r="L139" s="10" t="s">
        <v>245</v>
      </c>
      <c r="M139" s="22">
        <v>11</v>
      </c>
      <c r="N139" t="s">
        <v>2772</v>
      </c>
      <c r="O139" s="93" t="s">
        <v>2942</v>
      </c>
      <c r="P139" s="93"/>
      <c r="Q139" t="s">
        <v>202</v>
      </c>
      <c r="S139" t="s">
        <v>2729</v>
      </c>
      <c r="T139" s="11" t="s">
        <v>1186</v>
      </c>
      <c r="U139" t="str">
        <f t="shared" si="24"/>
        <v>SESAMESEEDS(GRAIN, "sesameseeds", 4, 0.2f, 0f, 1f, 0f, 0f, 0f, 0f, 0.24f),</v>
      </c>
      <c r="V139" t="str">
        <f t="shared" si="25"/>
        <v>OreDictionary.registerOre("categoryGrain", CropRegistry.getFood("sesameseeds"));</v>
      </c>
      <c r="W139" t="str">
        <f t="shared" si="21"/>
        <v>OreDictionary.registerOre("listAllseed", ItemSeedsTFC.get(TPCrop.SESAMESEEDS));</v>
      </c>
    </row>
    <row r="140" spans="1:23" x14ac:dyDescent="0.3">
      <c r="A140">
        <f t="shared" si="20"/>
        <v>1</v>
      </c>
      <c r="B140" t="s">
        <v>124</v>
      </c>
      <c r="C140">
        <v>1</v>
      </c>
      <c r="E140">
        <v>34</v>
      </c>
      <c r="F140" s="3"/>
      <c r="G140" s="2"/>
      <c r="H140" s="4"/>
      <c r="I140" s="5"/>
      <c r="J140" s="6"/>
      <c r="K140" t="s">
        <v>202</v>
      </c>
      <c r="L140" s="10" t="s">
        <v>245</v>
      </c>
      <c r="M140" s="22">
        <v>4</v>
      </c>
      <c r="N140" t="s">
        <v>2771</v>
      </c>
      <c r="O140" s="93" t="s">
        <v>2942</v>
      </c>
      <c r="P140" s="93"/>
      <c r="Q140" t="s">
        <v>202</v>
      </c>
      <c r="S140" t="s">
        <v>2732</v>
      </c>
      <c r="T140" s="11" t="s">
        <v>1184</v>
      </c>
      <c r="U140" t="str">
        <f t="shared" si="24"/>
        <v>COFFEEBEAN(OTHER, "coffeebean", 4, 0.2f, 0f, 0f, 0f, 0f, 0f, 0f, 0.62f),</v>
      </c>
      <c r="V140" t="str">
        <f t="shared" si="25"/>
        <v>OreDictionary.registerOre("categoryOther", CropRegistry.getFood("coffeebean"));</v>
      </c>
      <c r="W140" t="str">
        <f t="shared" si="21"/>
        <v>OreDictionary.registerOre("listAllseed", ItemSeedsTFC.get(TPCrop.COFFEEBEAN));</v>
      </c>
    </row>
    <row r="141" spans="1:23" x14ac:dyDescent="0.3">
      <c r="A141">
        <f t="shared" si="20"/>
        <v>1</v>
      </c>
      <c r="B141" t="s">
        <v>116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202</v>
      </c>
      <c r="L141" s="10" t="s">
        <v>1103</v>
      </c>
      <c r="M141" s="22">
        <v>5</v>
      </c>
      <c r="N141" t="s">
        <v>2770</v>
      </c>
      <c r="O141" s="93" t="s">
        <v>2942</v>
      </c>
      <c r="P141" s="93"/>
      <c r="Q141" t="s">
        <v>202</v>
      </c>
      <c r="S141" t="s">
        <v>2718</v>
      </c>
      <c r="T141" s="11" t="s">
        <v>1188</v>
      </c>
      <c r="U141" t="str">
        <f t="shared" si="24"/>
        <v>RADISH(VEGETABLE, "radish", 4, 1f, 0f, 0f, 1f, 0f, 0f, 0f, 3f),</v>
      </c>
      <c r="V141" t="str">
        <f t="shared" si="25"/>
        <v>OreDictionary.registerOre("categoryVegetable", CropRegistry.getFood("radish"));</v>
      </c>
      <c r="W141" t="str">
        <f t="shared" si="21"/>
        <v>OreDictionary.registerOre("listAllseed", ItemSeedsTFC.get(TPCrop.RADISH));</v>
      </c>
    </row>
    <row r="142" spans="1:23" x14ac:dyDescent="0.3">
      <c r="A142">
        <f t="shared" si="20"/>
        <v>1</v>
      </c>
      <c r="B142" s="11" t="s">
        <v>113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202</v>
      </c>
      <c r="L142" s="10" t="s">
        <v>1103</v>
      </c>
      <c r="M142" s="22">
        <v>4</v>
      </c>
      <c r="N142" t="s">
        <v>2770</v>
      </c>
      <c r="O142" s="93" t="s">
        <v>2942</v>
      </c>
      <c r="P142" s="93"/>
      <c r="Q142" t="s">
        <v>202</v>
      </c>
      <c r="S142" t="s">
        <v>2719</v>
      </c>
      <c r="T142" s="11" t="s">
        <v>1188</v>
      </c>
      <c r="U142" t="str">
        <f t="shared" si="24"/>
        <v>ZUCCHINI(VEGETABLE, "zucchini", 4, 1f, 0f, 0f, 1f, 0f, 0f, 0f, 3f),</v>
      </c>
      <c r="V142" t="str">
        <f t="shared" si="25"/>
        <v>OreDictionary.registerOre("categoryVegetable", CropRegistry.getFood("zucchini"));</v>
      </c>
      <c r="W142" t="str">
        <f t="shared" si="21"/>
        <v>OreDictionary.registerOre("listAllseed", ItemSeedsTFC.get(TPCrop.ZUCCHINI));</v>
      </c>
    </row>
    <row r="143" spans="1:23" x14ac:dyDescent="0.3">
      <c r="A143">
        <f t="shared" si="20"/>
        <v>0</v>
      </c>
      <c r="B143" s="11" t="s">
        <v>241</v>
      </c>
      <c r="F143" s="3"/>
      <c r="G143" s="2"/>
      <c r="H143" s="4"/>
      <c r="I143" s="5"/>
      <c r="J143" s="6"/>
      <c r="K143" t="s">
        <v>199</v>
      </c>
      <c r="L143" s="10" t="s">
        <v>1103</v>
      </c>
      <c r="M143" s="22">
        <v>3</v>
      </c>
      <c r="O143" s="93"/>
      <c r="P143" s="93"/>
      <c r="Q143" t="s">
        <v>200</v>
      </c>
      <c r="T143" s="11" t="s">
        <v>200</v>
      </c>
      <c r="U143" t="str">
        <f t="shared" si="24"/>
        <v/>
      </c>
      <c r="V143" t="str">
        <f t="shared" si="25"/>
        <v/>
      </c>
      <c r="W143" t="str">
        <f t="shared" si="21"/>
        <v/>
      </c>
    </row>
    <row r="144" spans="1:23" x14ac:dyDescent="0.3">
      <c r="A144">
        <f t="shared" si="20"/>
        <v>1</v>
      </c>
      <c r="B144" s="12" t="s">
        <v>139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202</v>
      </c>
      <c r="L144" s="10" t="s">
        <v>245</v>
      </c>
      <c r="M144" s="22">
        <v>5</v>
      </c>
      <c r="N144" t="s">
        <v>2773</v>
      </c>
      <c r="O144" s="93" t="s">
        <v>2942</v>
      </c>
      <c r="P144" s="93"/>
      <c r="Q144" t="s">
        <v>202</v>
      </c>
      <c r="S144" t="s">
        <v>2720</v>
      </c>
      <c r="T144" s="11" t="s">
        <v>1185</v>
      </c>
      <c r="U144" t="str">
        <f t="shared" si="24"/>
        <v>GRAPE(FRUIT, "grape", 4, 0.4f, 0f, 0f, 0f, 1f, 0f, 0f, 1.75f),</v>
      </c>
      <c r="V144" t="str">
        <f t="shared" si="25"/>
        <v>OreDictionary.registerOre("categoryFruit", CropRegistry.getFood("grape"));</v>
      </c>
      <c r="W144" t="str">
        <f t="shared" si="21"/>
        <v>OreDictionary.registerOre("listAllseed", ItemSeedsTFC.get(TPCrop.GRAPE));</v>
      </c>
    </row>
    <row r="145" spans="1:23" x14ac:dyDescent="0.3">
      <c r="A145">
        <f t="shared" si="20"/>
        <v>0</v>
      </c>
      <c r="B145" s="12" t="s">
        <v>127</v>
      </c>
      <c r="F145" s="3"/>
      <c r="G145" s="2"/>
      <c r="H145" s="4"/>
      <c r="I145" s="5"/>
      <c r="J145" s="6"/>
      <c r="K145" t="s">
        <v>199</v>
      </c>
      <c r="L145" s="10" t="s">
        <v>1103</v>
      </c>
      <c r="M145" s="22">
        <v>3</v>
      </c>
      <c r="O145" s="93"/>
      <c r="P145" s="93"/>
      <c r="Q145" t="s">
        <v>200</v>
      </c>
      <c r="T145" s="11" t="s">
        <v>200</v>
      </c>
      <c r="U145" t="str">
        <f t="shared" si="24"/>
        <v/>
      </c>
      <c r="V145" t="str">
        <f t="shared" si="25"/>
        <v/>
      </c>
      <c r="W145" t="str">
        <f t="shared" si="21"/>
        <v/>
      </c>
    </row>
    <row r="146" spans="1:23" x14ac:dyDescent="0.3">
      <c r="A146">
        <f t="shared" si="20"/>
        <v>0</v>
      </c>
      <c r="B146" s="12" t="s">
        <v>236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199</v>
      </c>
      <c r="L146" s="10" t="s">
        <v>1103</v>
      </c>
      <c r="M146" s="22">
        <v>9</v>
      </c>
      <c r="O146" s="93"/>
      <c r="P146" s="93"/>
      <c r="Q146" t="s">
        <v>200</v>
      </c>
      <c r="T146" s="11" t="s">
        <v>200</v>
      </c>
      <c r="U146" t="str">
        <f t="shared" si="24"/>
        <v/>
      </c>
      <c r="V146" t="str">
        <f t="shared" si="25"/>
        <v/>
      </c>
      <c r="W146" t="str">
        <f t="shared" si="21"/>
        <v/>
      </c>
    </row>
    <row r="147" spans="1:23" x14ac:dyDescent="0.3">
      <c r="A147">
        <f t="shared" si="20"/>
        <v>1</v>
      </c>
      <c r="B147" s="12" t="s">
        <v>134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202</v>
      </c>
      <c r="L147" s="10" t="s">
        <v>1103</v>
      </c>
      <c r="M147" s="22">
        <v>5</v>
      </c>
      <c r="N147" t="s">
        <v>2770</v>
      </c>
      <c r="O147" s="93" t="s">
        <v>2942</v>
      </c>
      <c r="P147" s="93"/>
      <c r="Q147" t="s">
        <v>202</v>
      </c>
      <c r="S147" t="s">
        <v>2721</v>
      </c>
      <c r="T147" s="11" t="s">
        <v>1188</v>
      </c>
      <c r="U147" t="str">
        <f t="shared" si="24"/>
        <v>EGGPLANT(VEGETABLE, "eggplant", 4, 1f, 0f, 0f, 1.5f, 0f, 0f, 0f, 1.4f),</v>
      </c>
      <c r="V147" t="str">
        <f t="shared" si="25"/>
        <v>OreDictionary.registerOre("categoryVegetable", CropRegistry.getFood("eggplant"));</v>
      </c>
      <c r="W147" t="str">
        <f t="shared" si="21"/>
        <v>OreDictionary.registerOre("listAllseed", ItemSeedsTFC.get(TPCrop.EGGPLANT));</v>
      </c>
    </row>
    <row r="148" spans="1:23" x14ac:dyDescent="0.3">
      <c r="A148">
        <f t="shared" si="20"/>
        <v>1</v>
      </c>
      <c r="B148" s="12" t="s">
        <v>123</v>
      </c>
      <c r="C148">
        <v>1</v>
      </c>
      <c r="E148">
        <v>30</v>
      </c>
      <c r="F148" s="3"/>
      <c r="G148" s="2"/>
      <c r="H148" s="4"/>
      <c r="I148" s="5"/>
      <c r="J148" s="6"/>
      <c r="K148" t="s">
        <v>202</v>
      </c>
      <c r="L148" s="10" t="s">
        <v>1103</v>
      </c>
      <c r="M148" s="22">
        <v>9</v>
      </c>
      <c r="N148" t="s">
        <v>2771</v>
      </c>
      <c r="O148" s="93" t="s">
        <v>2942</v>
      </c>
      <c r="P148" s="93"/>
      <c r="Q148" t="s">
        <v>202</v>
      </c>
      <c r="S148" t="s">
        <v>2730</v>
      </c>
      <c r="T148" s="11" t="s">
        <v>1184</v>
      </c>
      <c r="U148" t="str">
        <f t="shared" si="24"/>
        <v>TEALEAF(OTHER, "tealeaf", 4, 0.2f, 0f, 0f, 0f, 0f, 0f, 0f, 0.7f),</v>
      </c>
      <c r="V148" t="str">
        <f t="shared" si="25"/>
        <v>OreDictionary.registerOre("categoryOther", CropRegistry.getFood("tealeaf"));</v>
      </c>
      <c r="W148" t="str">
        <f t="shared" si="21"/>
        <v>OreDictionary.registerOre("listAllseed", ItemSeedsTFC.get(TPCrop.TEALEAF));</v>
      </c>
    </row>
    <row r="149" spans="1:23" x14ac:dyDescent="0.3">
      <c r="A149">
        <f t="shared" si="20"/>
        <v>1</v>
      </c>
      <c r="B149" s="12" t="s">
        <v>115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202</v>
      </c>
      <c r="L149" s="10" t="s">
        <v>245</v>
      </c>
      <c r="M149" s="22">
        <v>14</v>
      </c>
      <c r="N149" t="s">
        <v>2772</v>
      </c>
      <c r="O149" s="93" t="s">
        <v>2942</v>
      </c>
      <c r="P149" s="93"/>
      <c r="Q149" t="s">
        <v>200</v>
      </c>
      <c r="S149" t="s">
        <v>2722</v>
      </c>
      <c r="T149" s="11" t="s">
        <v>1186</v>
      </c>
      <c r="U149" t="str">
        <f t="shared" si="24"/>
        <v>PEANUT(GRAIN, "peanut", 4, 1f, 0f, 1f, 0f, 0f, 0f, 0f, 0.47f),</v>
      </c>
      <c r="V149" t="str">
        <f t="shared" si="25"/>
        <v>OreDictionary.registerOre("categoryGrain", CropRegistry.getFood("peanut"));</v>
      </c>
      <c r="W149" t="str">
        <f t="shared" si="21"/>
        <v>OreDictionary.registerOre("listAllseed", ItemSeedsTFC.get(TPCrop.PEANUT));</v>
      </c>
    </row>
    <row r="150" spans="1:23" x14ac:dyDescent="0.3">
      <c r="A150">
        <f t="shared" si="20"/>
        <v>0</v>
      </c>
      <c r="B150" s="12" t="s">
        <v>118</v>
      </c>
      <c r="F150" s="3"/>
      <c r="G150" s="2"/>
      <c r="H150" s="4"/>
      <c r="I150" s="5"/>
      <c r="J150" s="6"/>
      <c r="K150" t="s">
        <v>199</v>
      </c>
      <c r="L150" s="10" t="s">
        <v>1103</v>
      </c>
      <c r="M150" s="22">
        <v>3</v>
      </c>
      <c r="O150" s="93"/>
      <c r="P150" s="93"/>
      <c r="Q150" t="s">
        <v>200</v>
      </c>
      <c r="T150" s="11" t="s">
        <v>200</v>
      </c>
      <c r="U150" t="str">
        <f t="shared" si="24"/>
        <v/>
      </c>
      <c r="V150" t="str">
        <f t="shared" si="25"/>
        <v/>
      </c>
      <c r="W150" t="str">
        <f t="shared" si="21"/>
        <v/>
      </c>
    </row>
    <row r="151" spans="1:23" x14ac:dyDescent="0.3">
      <c r="A151">
        <f t="shared" si="20"/>
        <v>1</v>
      </c>
      <c r="B151" s="12" t="s">
        <v>120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202</v>
      </c>
      <c r="L151" s="10" t="s">
        <v>1103</v>
      </c>
      <c r="M151" s="22">
        <v>9</v>
      </c>
      <c r="N151" t="s">
        <v>2770</v>
      </c>
      <c r="O151" s="93" t="s">
        <v>2942</v>
      </c>
      <c r="P151" s="93"/>
      <c r="Q151" t="s">
        <v>202</v>
      </c>
      <c r="S151" t="s">
        <v>2723</v>
      </c>
      <c r="T151" s="11" t="s">
        <v>1188</v>
      </c>
      <c r="U151" t="str">
        <f t="shared" si="24"/>
        <v>CELERY(VEGETABLE, "celery", 4, 1f, 0f, 0f, 1f, 0f, 0f, 0f, 3f),</v>
      </c>
      <c r="V151" t="str">
        <f t="shared" si="25"/>
        <v>OreDictionary.registerOre("categoryVegetable", CropRegistry.getFood("celery"));</v>
      </c>
      <c r="W151" t="str">
        <f t="shared" si="21"/>
        <v>OreDictionary.registerOre("listAllseed", ItemSeedsTFC.get(TPCrop.CELERY));</v>
      </c>
    </row>
    <row r="152" spans="1:23" x14ac:dyDescent="0.3">
      <c r="A152">
        <f t="shared" si="20"/>
        <v>0</v>
      </c>
      <c r="B152" s="12" t="s">
        <v>506</v>
      </c>
      <c r="F152" s="3"/>
      <c r="G152" s="2"/>
      <c r="H152" s="4"/>
      <c r="I152" s="5"/>
      <c r="J152" s="6"/>
      <c r="K152" t="s">
        <v>199</v>
      </c>
      <c r="L152" s="10" t="s">
        <v>1103</v>
      </c>
      <c r="M152" s="22">
        <v>3</v>
      </c>
      <c r="O152" s="93"/>
      <c r="P152" s="93"/>
      <c r="Q152" t="s">
        <v>200</v>
      </c>
      <c r="T152" s="11" t="s">
        <v>200</v>
      </c>
      <c r="U152" t="str">
        <f t="shared" si="24"/>
        <v/>
      </c>
      <c r="V152" t="str">
        <f t="shared" si="25"/>
        <v/>
      </c>
      <c r="W152" t="str">
        <f t="shared" si="21"/>
        <v/>
      </c>
    </row>
    <row r="153" spans="1:23" x14ac:dyDescent="0.3">
      <c r="A153">
        <f t="shared" si="20"/>
        <v>1</v>
      </c>
      <c r="B153" s="12" t="s">
        <v>129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202</v>
      </c>
      <c r="L153" s="10" t="s">
        <v>245</v>
      </c>
      <c r="M153" s="22">
        <v>13</v>
      </c>
      <c r="N153" t="s">
        <v>2770</v>
      </c>
      <c r="O153" s="93" t="s">
        <v>2942</v>
      </c>
      <c r="P153" s="93"/>
      <c r="Q153" t="s">
        <v>202</v>
      </c>
      <c r="S153" t="s">
        <v>2724</v>
      </c>
      <c r="T153" s="11" t="s">
        <v>1188</v>
      </c>
      <c r="U153" t="str">
        <f t="shared" si="24"/>
        <v>SCALLION(VEGETABLE, "scallion", 4, 0.4f, 0f, 0f, 1f, 0f, 0f, 0f, 1.75f),</v>
      </c>
      <c r="V153" t="str">
        <f t="shared" si="25"/>
        <v>OreDictionary.registerOre("categoryVegetable", CropRegistry.getFood("scallion"));</v>
      </c>
      <c r="W153" t="str">
        <f t="shared" si="21"/>
        <v>OreDictionary.registerOre("listAllseed", ItemSeedsTFC.get(TPCrop.SCALLION));</v>
      </c>
    </row>
    <row r="154" spans="1:23" x14ac:dyDescent="0.3">
      <c r="A154">
        <f t="shared" si="20"/>
        <v>0</v>
      </c>
      <c r="B154" s="11" t="s">
        <v>126</v>
      </c>
      <c r="F154" s="3"/>
      <c r="G154" s="2"/>
      <c r="H154" s="4"/>
      <c r="I154" s="5"/>
      <c r="J154" s="6"/>
      <c r="K154" t="s">
        <v>199</v>
      </c>
      <c r="L154" s="10" t="s">
        <v>1103</v>
      </c>
      <c r="M154" s="22">
        <v>1</v>
      </c>
      <c r="O154" s="93"/>
      <c r="P154" s="93"/>
      <c r="Q154" t="s">
        <v>200</v>
      </c>
      <c r="T154" s="11" t="s">
        <v>200</v>
      </c>
      <c r="U154" t="str">
        <f t="shared" si="24"/>
        <v/>
      </c>
      <c r="V154" t="str">
        <f t="shared" si="25"/>
        <v/>
      </c>
      <c r="W154" t="str">
        <f t="shared" si="21"/>
        <v/>
      </c>
    </row>
    <row r="155" spans="1:23" x14ac:dyDescent="0.3">
      <c r="A155">
        <f t="shared" si="20"/>
        <v>0</v>
      </c>
      <c r="B155" s="11" t="s">
        <v>114</v>
      </c>
      <c r="F155" s="3"/>
      <c r="G155" s="2"/>
      <c r="H155" s="4"/>
      <c r="I155" s="5"/>
      <c r="J155" s="6"/>
      <c r="K155" t="s">
        <v>199</v>
      </c>
      <c r="L155" s="10" t="s">
        <v>1103</v>
      </c>
      <c r="M155" s="22">
        <v>1</v>
      </c>
      <c r="O155" s="93"/>
      <c r="P155" s="93"/>
      <c r="Q155" t="s">
        <v>200</v>
      </c>
      <c r="T155" s="11" t="s">
        <v>200</v>
      </c>
      <c r="U155" t="str">
        <f t="shared" si="24"/>
        <v/>
      </c>
      <c r="V155" t="str">
        <f t="shared" si="25"/>
        <v/>
      </c>
      <c r="W155" t="str">
        <f t="shared" si="21"/>
        <v/>
      </c>
    </row>
    <row r="156" spans="1:23" x14ac:dyDescent="0.3">
      <c r="A156">
        <f t="shared" si="20"/>
        <v>0</v>
      </c>
      <c r="B156" s="12" t="s">
        <v>576</v>
      </c>
      <c r="C156">
        <v>1</v>
      </c>
      <c r="E156">
        <v>30</v>
      </c>
      <c r="F156" s="3"/>
      <c r="G156" s="2"/>
      <c r="H156" s="4"/>
      <c r="I156" s="5"/>
      <c r="J156" s="6"/>
      <c r="K156" t="s">
        <v>199</v>
      </c>
      <c r="L156" s="10" t="s">
        <v>245</v>
      </c>
      <c r="M156" s="22">
        <v>6</v>
      </c>
      <c r="O156" s="93"/>
      <c r="P156" s="93"/>
      <c r="Q156" t="s">
        <v>200</v>
      </c>
      <c r="R156" t="s">
        <v>1111</v>
      </c>
      <c r="T156" s="11" t="s">
        <v>200</v>
      </c>
      <c r="U156" t="str">
        <f t="shared" si="24"/>
        <v/>
      </c>
      <c r="V156" t="str">
        <f t="shared" si="25"/>
        <v/>
      </c>
      <c r="W156" t="str">
        <f t="shared" si="21"/>
        <v/>
      </c>
    </row>
    <row r="157" spans="1:23" x14ac:dyDescent="0.3">
      <c r="A157">
        <f t="shared" si="20"/>
        <v>0</v>
      </c>
      <c r="B157" s="12" t="s">
        <v>135</v>
      </c>
      <c r="F157" s="3"/>
      <c r="G157" s="2"/>
      <c r="H157" s="4"/>
      <c r="I157" s="5"/>
      <c r="J157" s="6"/>
      <c r="K157" t="s">
        <v>199</v>
      </c>
      <c r="L157" s="10" t="s">
        <v>1103</v>
      </c>
      <c r="M157" s="22">
        <v>3</v>
      </c>
      <c r="O157" s="93"/>
      <c r="P157" s="93"/>
      <c r="Q157" t="s">
        <v>200</v>
      </c>
      <c r="T157" s="11" t="s">
        <v>200</v>
      </c>
      <c r="U157" t="str">
        <f t="shared" si="24"/>
        <v/>
      </c>
      <c r="V157" t="str">
        <f t="shared" si="25"/>
        <v/>
      </c>
      <c r="W157" t="str">
        <f t="shared" si="21"/>
        <v/>
      </c>
    </row>
    <row r="158" spans="1:23" x14ac:dyDescent="0.3">
      <c r="A158">
        <f t="shared" si="20"/>
        <v>0</v>
      </c>
      <c r="B158" s="12" t="s">
        <v>646</v>
      </c>
      <c r="F158" s="3"/>
      <c r="G158" s="2"/>
      <c r="H158" s="4"/>
      <c r="I158" s="5"/>
      <c r="J158" s="6"/>
      <c r="K158" t="s">
        <v>199</v>
      </c>
      <c r="L158" s="10" t="s">
        <v>1103</v>
      </c>
      <c r="M158" s="22">
        <v>1</v>
      </c>
      <c r="O158" s="93"/>
      <c r="P158" s="93"/>
      <c r="Q158" t="s">
        <v>200</v>
      </c>
      <c r="T158" s="11" t="s">
        <v>200</v>
      </c>
      <c r="U158" t="str">
        <f t="shared" si="24"/>
        <v/>
      </c>
      <c r="V158" t="str">
        <f t="shared" si="25"/>
        <v/>
      </c>
      <c r="W158" t="str">
        <f t="shared" si="21"/>
        <v/>
      </c>
    </row>
    <row r="159" spans="1:23" x14ac:dyDescent="0.3">
      <c r="A159">
        <f t="shared" si="20"/>
        <v>0</v>
      </c>
      <c r="B159" s="12" t="s">
        <v>119</v>
      </c>
      <c r="F159" s="3"/>
      <c r="G159" s="2"/>
      <c r="H159" s="4"/>
      <c r="I159" s="5"/>
      <c r="J159" s="6"/>
      <c r="K159" t="s">
        <v>199</v>
      </c>
      <c r="L159" s="10" t="s">
        <v>1103</v>
      </c>
      <c r="M159" s="22">
        <v>2</v>
      </c>
      <c r="O159" s="93"/>
      <c r="P159" s="93"/>
      <c r="Q159" t="s">
        <v>200</v>
      </c>
      <c r="T159" s="11" t="s">
        <v>200</v>
      </c>
      <c r="U159" t="str">
        <f t="shared" si="24"/>
        <v/>
      </c>
      <c r="V159" t="str">
        <f t="shared" si="25"/>
        <v/>
      </c>
      <c r="W159" t="str">
        <f t="shared" si="21"/>
        <v/>
      </c>
    </row>
    <row r="160" spans="1:23" x14ac:dyDescent="0.3">
      <c r="A160">
        <f t="shared" si="20"/>
        <v>1</v>
      </c>
      <c r="B160" s="12" t="s">
        <v>1151</v>
      </c>
      <c r="C160">
        <v>0</v>
      </c>
      <c r="E160">
        <v>7</v>
      </c>
      <c r="F160" s="3"/>
      <c r="G160" s="2"/>
      <c r="H160" s="4"/>
      <c r="I160" s="5">
        <v>1.5</v>
      </c>
      <c r="J160" s="6"/>
      <c r="K160" t="s">
        <v>202</v>
      </c>
      <c r="L160" s="10" t="s">
        <v>1103</v>
      </c>
      <c r="M160" s="22">
        <v>0</v>
      </c>
      <c r="N160" t="s">
        <v>2774</v>
      </c>
      <c r="O160" s="93"/>
      <c r="P160" s="93"/>
      <c r="Q160" t="s">
        <v>200</v>
      </c>
      <c r="R160" t="s">
        <v>1152</v>
      </c>
      <c r="S160" t="s">
        <v>1804</v>
      </c>
      <c r="T160" s="11" t="s">
        <v>1189</v>
      </c>
      <c r="U160" t="str">
        <f>IF(K160="Yes",CONCATENATE(UPPER(S160),"(",T160,", ItemRegistry.",S160,", 4, ", ROUND(C160/5,2),"f, ",ROUND(D160,0),"f, ",ROUND(F160,0),"f, ",ROUND(H160,2),"f, ",ROUND(G160,2),"f, ",ROUND(I160,2),"f, ",ROUND(J160,2),"f, ",ROUND(21/E160,2), "f),"),"")</f>
        <v>TURKEYRAWITEM(MEAT, ItemRegistry.turkeyrawItem, 4, 0f, 0f, 0f, 0f, 0f, 1.5f, 0f, 3f),</v>
      </c>
      <c r="V160" t="str">
        <f>IF(K160="Yes", CONCATENATE("OreDictionary.registerOre(",N160,", ItemRegistry.",S160,");"),"")</f>
        <v>OreDictionary.registerOre("categoryMeat", ItemRegistry.turkeyrawItem);</v>
      </c>
      <c r="W160" t="str">
        <f t="shared" si="21"/>
        <v/>
      </c>
    </row>
    <row r="161" spans="1:23" x14ac:dyDescent="0.3">
      <c r="A161">
        <v>1</v>
      </c>
      <c r="B161" s="12" t="s">
        <v>2733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202</v>
      </c>
      <c r="L161" s="10" t="s">
        <v>1103</v>
      </c>
      <c r="M161" s="22">
        <v>0</v>
      </c>
      <c r="N161" t="s">
        <v>2775</v>
      </c>
      <c r="O161" s="93"/>
      <c r="P161" s="93"/>
      <c r="Q161" t="s">
        <v>200</v>
      </c>
      <c r="R161" t="s">
        <v>2735</v>
      </c>
      <c r="S161" t="s">
        <v>1805</v>
      </c>
      <c r="T161" s="11" t="s">
        <v>1190</v>
      </c>
      <c r="U161" t="str">
        <f>IF(K161="Yes",CONCATENATE(UPPER(S161),"(",T161,", ItemRegistry.",S161,",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V161" t="str">
        <f>IF(K161="Yes", CONCATENATE("OreDictionary.registerOre(",N161,", ItemRegistry.",S161,");"),"")</f>
        <v>OreDictionary.registerOre("categoryCookedMeat", ItemRegistry.turkeycookedItem);</v>
      </c>
      <c r="W161" t="str">
        <f t="shared" si="21"/>
        <v/>
      </c>
    </row>
    <row r="162" spans="1:23" x14ac:dyDescent="0.3">
      <c r="A162">
        <f>IF(K162="Yes", 1, 0)</f>
        <v>1</v>
      </c>
      <c r="B162" s="12" t="s">
        <v>815</v>
      </c>
      <c r="C162">
        <v>0</v>
      </c>
      <c r="E162">
        <v>6</v>
      </c>
      <c r="F162" s="3"/>
      <c r="G162" s="2"/>
      <c r="H162" s="4"/>
      <c r="I162" s="5">
        <v>1.5</v>
      </c>
      <c r="J162" s="6"/>
      <c r="K162" t="s">
        <v>202</v>
      </c>
      <c r="L162" s="10" t="s">
        <v>1102</v>
      </c>
      <c r="M162" s="22">
        <v>3</v>
      </c>
      <c r="N162" t="s">
        <v>2774</v>
      </c>
      <c r="O162" s="93"/>
      <c r="P162" s="93"/>
      <c r="Q162" t="s">
        <v>200</v>
      </c>
      <c r="R162" t="s">
        <v>1150</v>
      </c>
      <c r="S162" t="s">
        <v>2025</v>
      </c>
      <c r="T162" s="11" t="s">
        <v>1189</v>
      </c>
      <c r="U162" t="str">
        <f>IF(K162="Yes",CONCATENATE(UPPER(S162),"(",T162,", ItemRegistry.",S162,", 4, ", ROUND(C162/5,2),"f, ",ROUND(D162,0),"f, ",ROUND(F162,0),"f, ",ROUND(H162,2),"f, ",ROUND(G162,2),"f, ",ROUND(I162,2),"f, ",ROUND(J162,2),"f, ",ROUND(21/E162,2), "f),"),"")</f>
        <v>DUCKRAWITEM(MEAT, ItemRegistry.duckrawItem, 4, 0f, 0f, 0f, 0f, 0f, 1.5f, 0f, 3.5f),</v>
      </c>
      <c r="V162" t="str">
        <f>IF(K162="Yes", CONCATENATE("OreDictionary.registerOre(",N162,", ItemRegistry.",S162,");"),"")</f>
        <v>OreDictionary.registerOre("categoryMeat", ItemRegistry.duckrawItem);</v>
      </c>
      <c r="W162" t="str">
        <f t="shared" si="21"/>
        <v/>
      </c>
    </row>
    <row r="163" spans="1:23" x14ac:dyDescent="0.3">
      <c r="A163">
        <v>1</v>
      </c>
      <c r="B163" s="12" t="s">
        <v>2734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202</v>
      </c>
      <c r="L163" s="10" t="s">
        <v>1102</v>
      </c>
      <c r="M163" s="22">
        <v>0</v>
      </c>
      <c r="N163" t="s">
        <v>2775</v>
      </c>
      <c r="O163" s="93"/>
      <c r="P163" s="93"/>
      <c r="Q163" t="s">
        <v>200</v>
      </c>
      <c r="R163" t="s">
        <v>2735</v>
      </c>
      <c r="S163" t="s">
        <v>2026</v>
      </c>
      <c r="T163" s="11" t="s">
        <v>1190</v>
      </c>
      <c r="U163" t="str">
        <f>IF(K163="Yes",CONCATENATE(UPPER(S163),"(",T163,", ItemRegistry.",S163,",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V163" t="str">
        <f>IF(K163="Yes", CONCATENATE("OreDictionary.registerOre(",N163,", ItemRegistry.",S163,");"),"")</f>
        <v>OreDictionary.registerOre("categoryCookedMeat", ItemRegistry.duckcookedItem);</v>
      </c>
      <c r="W163" t="str">
        <f t="shared" si="21"/>
        <v/>
      </c>
    </row>
    <row r="164" spans="1:23" x14ac:dyDescent="0.3">
      <c r="B164" s="1" t="s">
        <v>1086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207</v>
      </c>
      <c r="L164" s="8"/>
      <c r="M164" s="8"/>
      <c r="N164" s="1" t="s">
        <v>2754</v>
      </c>
      <c r="O164" s="8"/>
      <c r="P164" s="8"/>
      <c r="Q164" s="8"/>
      <c r="R164" s="1" t="s">
        <v>1096</v>
      </c>
    </row>
    <row r="165" spans="1:23" x14ac:dyDescent="0.3">
      <c r="A165" s="17">
        <f>IF(K165="Yes", 1, 0)</f>
        <v>1</v>
      </c>
      <c r="B165" t="s">
        <v>312</v>
      </c>
      <c r="F165" s="3"/>
      <c r="G165" s="2"/>
      <c r="H165" s="4"/>
      <c r="I165" s="5">
        <v>0.5</v>
      </c>
      <c r="J165" s="6"/>
      <c r="K165" t="s">
        <v>202</v>
      </c>
      <c r="R165" t="s">
        <v>1143</v>
      </c>
    </row>
    <row r="166" spans="1:23" x14ac:dyDescent="0.3">
      <c r="A166" s="17">
        <f t="shared" ref="A166:A200" si="26">IF(K166="Yes", 1, 0)</f>
        <v>0</v>
      </c>
      <c r="B166" t="s">
        <v>1031</v>
      </c>
      <c r="C166">
        <v>5</v>
      </c>
      <c r="E166">
        <v>7</v>
      </c>
      <c r="F166" s="3"/>
      <c r="G166" s="2"/>
      <c r="H166" s="4"/>
      <c r="I166" s="5">
        <v>1</v>
      </c>
      <c r="J166" s="6"/>
      <c r="K166" t="s">
        <v>199</v>
      </c>
      <c r="R166" s="12" t="s">
        <v>1116</v>
      </c>
    </row>
    <row r="167" spans="1:23" x14ac:dyDescent="0.3">
      <c r="A167" s="17">
        <f t="shared" si="26"/>
        <v>0</v>
      </c>
      <c r="B167" t="s">
        <v>752</v>
      </c>
      <c r="C167">
        <v>5</v>
      </c>
      <c r="E167">
        <v>7</v>
      </c>
      <c r="F167" s="3"/>
      <c r="G167" s="2"/>
      <c r="H167" s="4"/>
      <c r="I167" s="5">
        <v>1</v>
      </c>
      <c r="J167" s="6"/>
      <c r="K167" t="s">
        <v>199</v>
      </c>
      <c r="R167" s="12" t="s">
        <v>1116</v>
      </c>
    </row>
    <row r="168" spans="1:23" x14ac:dyDescent="0.3">
      <c r="A168" s="17">
        <f t="shared" si="26"/>
        <v>0</v>
      </c>
      <c r="B168" t="s">
        <v>739</v>
      </c>
      <c r="C168">
        <v>5</v>
      </c>
      <c r="E168">
        <v>7</v>
      </c>
      <c r="F168" s="3"/>
      <c r="G168" s="2"/>
      <c r="H168" s="4"/>
      <c r="I168" s="5">
        <v>1</v>
      </c>
      <c r="J168" s="6"/>
      <c r="K168" t="s">
        <v>199</v>
      </c>
      <c r="R168" s="12" t="s">
        <v>1116</v>
      </c>
    </row>
    <row r="169" spans="1:23" x14ac:dyDescent="0.3">
      <c r="A169" s="17">
        <f t="shared" si="26"/>
        <v>0</v>
      </c>
      <c r="B169" t="s">
        <v>990</v>
      </c>
      <c r="C169">
        <v>5</v>
      </c>
      <c r="E169">
        <v>7</v>
      </c>
      <c r="F169" s="3"/>
      <c r="G169" s="2"/>
      <c r="H169" s="4"/>
      <c r="I169" s="5">
        <v>1</v>
      </c>
      <c r="J169" s="6"/>
      <c r="K169" t="s">
        <v>199</v>
      </c>
      <c r="R169" s="12"/>
    </row>
    <row r="170" spans="1:23" x14ac:dyDescent="0.3">
      <c r="A170" s="17">
        <f t="shared" si="26"/>
        <v>0</v>
      </c>
      <c r="B170" t="s">
        <v>572</v>
      </c>
      <c r="C170">
        <v>5</v>
      </c>
      <c r="E170">
        <v>7</v>
      </c>
      <c r="F170" s="3"/>
      <c r="G170" s="2"/>
      <c r="H170" s="4"/>
      <c r="I170" s="5">
        <v>1</v>
      </c>
      <c r="J170" s="6"/>
      <c r="K170" t="s">
        <v>199</v>
      </c>
      <c r="R170" s="12" t="s">
        <v>1115</v>
      </c>
    </row>
    <row r="171" spans="1:23" x14ac:dyDescent="0.3">
      <c r="A171" s="17">
        <f t="shared" si="26"/>
        <v>1</v>
      </c>
      <c r="B171" t="s">
        <v>954</v>
      </c>
      <c r="C171">
        <f>C72</f>
        <v>10</v>
      </c>
      <c r="E171">
        <f t="shared" ref="E171" si="27">E72</f>
        <v>10</v>
      </c>
      <c r="F171" s="3"/>
      <c r="G171" s="2"/>
      <c r="H171" s="4"/>
      <c r="I171" s="5">
        <f>I72</f>
        <v>1.5</v>
      </c>
      <c r="J171" s="6"/>
      <c r="K171" t="s">
        <v>202</v>
      </c>
    </row>
    <row r="172" spans="1:23" x14ac:dyDescent="0.3">
      <c r="A172" s="17">
        <f t="shared" si="26"/>
        <v>1</v>
      </c>
      <c r="B172" t="s">
        <v>1120</v>
      </c>
      <c r="C172">
        <f>C70</f>
        <v>10</v>
      </c>
      <c r="E172">
        <f t="shared" ref="E172:I172" si="28">E70</f>
        <v>10</v>
      </c>
      <c r="F172" s="3"/>
      <c r="G172" s="2"/>
      <c r="H172" s="4"/>
      <c r="I172" s="5">
        <f t="shared" si="28"/>
        <v>2</v>
      </c>
      <c r="J172" s="6"/>
      <c r="K172" t="s">
        <v>202</v>
      </c>
    </row>
    <row r="173" spans="1:23" x14ac:dyDescent="0.3">
      <c r="A173" s="17">
        <f t="shared" si="26"/>
        <v>1</v>
      </c>
      <c r="B173" t="s">
        <v>850</v>
      </c>
      <c r="C173">
        <v>2</v>
      </c>
      <c r="F173" s="3"/>
      <c r="G173" s="2"/>
      <c r="H173" s="4"/>
      <c r="I173" s="5"/>
      <c r="J173" s="6"/>
      <c r="K173" t="s">
        <v>202</v>
      </c>
      <c r="R173" s="12" t="s">
        <v>1143</v>
      </c>
    </row>
    <row r="174" spans="1:23" x14ac:dyDescent="0.3">
      <c r="A174" s="17">
        <f t="shared" si="26"/>
        <v>0</v>
      </c>
      <c r="B174" t="s">
        <v>853</v>
      </c>
      <c r="C174">
        <v>10</v>
      </c>
      <c r="F174" s="3"/>
      <c r="G174" s="2"/>
      <c r="H174" s="4"/>
      <c r="I174" s="5"/>
      <c r="J174" s="6"/>
      <c r="K174" t="s">
        <v>199</v>
      </c>
      <c r="R174" s="12" t="s">
        <v>1117</v>
      </c>
    </row>
    <row r="175" spans="1:23" x14ac:dyDescent="0.3">
      <c r="A175" s="17">
        <f t="shared" si="26"/>
        <v>0</v>
      </c>
      <c r="B175" t="s">
        <v>774</v>
      </c>
      <c r="C175">
        <v>5</v>
      </c>
      <c r="F175" s="3"/>
      <c r="G175" s="2"/>
      <c r="H175" s="4"/>
      <c r="I175" s="5"/>
      <c r="J175" s="6"/>
      <c r="K175" t="s">
        <v>199</v>
      </c>
      <c r="R175" s="12" t="s">
        <v>1117</v>
      </c>
    </row>
    <row r="176" spans="1:23" x14ac:dyDescent="0.3">
      <c r="A176" s="17">
        <f t="shared" si="26"/>
        <v>1</v>
      </c>
      <c r="B176" t="s">
        <v>1113</v>
      </c>
      <c r="C176">
        <f>C64</f>
        <v>5</v>
      </c>
      <c r="E176">
        <f t="shared" ref="E176" si="29">E64</f>
        <v>12</v>
      </c>
      <c r="F176" s="3"/>
      <c r="G176" s="2"/>
      <c r="H176" s="4">
        <f>H64</f>
        <v>1.5</v>
      </c>
      <c r="I176" s="5"/>
      <c r="J176" s="6"/>
      <c r="K176" t="str">
        <f>IF(A64=1, "Yes", "No")</f>
        <v>Yes</v>
      </c>
      <c r="R176" s="12" t="s">
        <v>1114</v>
      </c>
    </row>
    <row r="177" spans="1:22" x14ac:dyDescent="0.3">
      <c r="A177" s="17">
        <f t="shared" si="26"/>
        <v>1</v>
      </c>
      <c r="B177" t="s">
        <v>718</v>
      </c>
      <c r="F177" s="3"/>
      <c r="G177" s="2"/>
      <c r="H177" s="4"/>
      <c r="I177" s="5"/>
      <c r="J177" s="6"/>
      <c r="K177" t="s">
        <v>202</v>
      </c>
      <c r="R177" s="12" t="s">
        <v>1143</v>
      </c>
    </row>
    <row r="178" spans="1:22" x14ac:dyDescent="0.3">
      <c r="A178" s="17">
        <f t="shared" si="26"/>
        <v>1</v>
      </c>
      <c r="B178" t="s">
        <v>492</v>
      </c>
      <c r="C178">
        <v>5</v>
      </c>
      <c r="E178">
        <v>20</v>
      </c>
      <c r="F178" s="3"/>
      <c r="G178" s="2"/>
      <c r="H178" s="4">
        <v>1</v>
      </c>
      <c r="I178" s="5"/>
      <c r="J178" s="6"/>
      <c r="K178" t="s">
        <v>202</v>
      </c>
      <c r="N178" t="s">
        <v>2962</v>
      </c>
      <c r="Q178" t="s">
        <v>200</v>
      </c>
      <c r="R178" s="12" t="s">
        <v>1145</v>
      </c>
      <c r="U178" t="str">
        <f>IF(N178="","",CONCATENATE("OreDictionary.registerOre(",N178, ", new ItemStack(ItemFoodTFC.get(Food.",$S185,")));"))</f>
        <v>OreDictionary.registerOre("blockCactus", new ItemStack(ItemFoodTFC.get(Food.SALT)));</v>
      </c>
    </row>
    <row r="179" spans="1:22" x14ac:dyDescent="0.3">
      <c r="A179" s="17">
        <f t="shared" si="26"/>
        <v>0</v>
      </c>
      <c r="B179" t="s">
        <v>179</v>
      </c>
      <c r="C179">
        <f>C13</f>
        <v>1</v>
      </c>
      <c r="D179">
        <f t="shared" ref="D179:G179" si="30">D13</f>
        <v>5</v>
      </c>
      <c r="E179">
        <f t="shared" si="30"/>
        <v>10</v>
      </c>
      <c r="F179" s="3"/>
      <c r="G179" s="2">
        <f t="shared" si="30"/>
        <v>0.8</v>
      </c>
      <c r="H179" s="4"/>
      <c r="I179" s="5"/>
      <c r="J179" s="6"/>
      <c r="K179" t="s">
        <v>199</v>
      </c>
    </row>
    <row r="180" spans="1:22" x14ac:dyDescent="0.3">
      <c r="A180" s="17">
        <f t="shared" si="26"/>
        <v>1</v>
      </c>
      <c r="B180" t="s">
        <v>455</v>
      </c>
      <c r="C180">
        <v>10</v>
      </c>
      <c r="D180">
        <v>5</v>
      </c>
      <c r="E180">
        <v>7</v>
      </c>
      <c r="F180" s="3"/>
      <c r="G180" s="2"/>
      <c r="H180" s="4"/>
      <c r="I180" s="5"/>
      <c r="J180" s="6">
        <v>1.5</v>
      </c>
      <c r="K180" t="s">
        <v>202</v>
      </c>
      <c r="L180" s="1" t="s">
        <v>3011</v>
      </c>
      <c r="M180" t="str">
        <f>CONCATENATE( "PLAINYOGURT(DAIRY, ItemRegistry.plainyogurtItem, ",4," ,", ROUND(C180/5,2),"f,",ROUND(D180,0),"f,",ROUND(F180,0),"f,",ROUND(H180,2),"f,",ROUND(G180,2),"f,",ROUND(I180,2),"f,",ROUND(J180,2),"f,",ROUND(21/E180,2), "f),")</f>
        <v>PLAINYOGURT(DAIRY, ItemRegistry.plainyogurtItem, 4 ,2f,5f,0f,0f,0f,0f,1.5f,3f),</v>
      </c>
      <c r="R180" t="s">
        <v>2963</v>
      </c>
    </row>
    <row r="181" spans="1:22" x14ac:dyDescent="0.3">
      <c r="A181" s="17">
        <f t="shared" si="26"/>
        <v>1</v>
      </c>
      <c r="B181" t="s">
        <v>421</v>
      </c>
      <c r="C181">
        <v>10</v>
      </c>
      <c r="D181">
        <v>5</v>
      </c>
      <c r="E181">
        <v>7</v>
      </c>
      <c r="F181" s="3"/>
      <c r="G181" s="2"/>
      <c r="H181" s="4"/>
      <c r="I181" s="5"/>
      <c r="J181" s="6">
        <v>1.5</v>
      </c>
      <c r="K181" t="s">
        <v>202</v>
      </c>
      <c r="R181" t="s">
        <v>2963</v>
      </c>
    </row>
    <row r="182" spans="1:22" x14ac:dyDescent="0.3">
      <c r="A182" s="17">
        <f t="shared" si="26"/>
        <v>1</v>
      </c>
      <c r="B182" t="s">
        <v>276</v>
      </c>
      <c r="C182">
        <f>C60</f>
        <v>10</v>
      </c>
      <c r="E182">
        <f>E60</f>
        <v>32</v>
      </c>
      <c r="F182" s="3"/>
      <c r="G182" s="2"/>
      <c r="H182" s="4">
        <f>H60</f>
        <v>1.5</v>
      </c>
      <c r="I182" s="5"/>
      <c r="J182" s="6"/>
      <c r="K182" t="s">
        <v>202</v>
      </c>
      <c r="L182" s="1" t="s">
        <v>3011</v>
      </c>
      <c r="M182" s="51" t="s">
        <v>3012</v>
      </c>
      <c r="N182" s="51"/>
      <c r="O182" s="51"/>
      <c r="P182" s="51"/>
      <c r="Q182" s="51"/>
      <c r="R182" t="s">
        <v>1146</v>
      </c>
      <c r="U182" s="94"/>
    </row>
    <row r="183" spans="1:22" x14ac:dyDescent="0.3">
      <c r="A183" s="17">
        <f t="shared" si="26"/>
        <v>1</v>
      </c>
      <c r="B183" t="s">
        <v>351</v>
      </c>
      <c r="E183">
        <v>30</v>
      </c>
      <c r="F183" s="3"/>
      <c r="G183" s="2"/>
      <c r="H183" s="4"/>
      <c r="I183" s="5"/>
      <c r="J183" s="6"/>
      <c r="K183" t="s">
        <v>202</v>
      </c>
      <c r="R183" t="s">
        <v>1147</v>
      </c>
    </row>
    <row r="184" spans="1:22" x14ac:dyDescent="0.3">
      <c r="A184" s="17">
        <f t="shared" si="26"/>
        <v>1</v>
      </c>
      <c r="B184" t="s">
        <v>247</v>
      </c>
      <c r="C184">
        <v>5</v>
      </c>
      <c r="E184">
        <v>12</v>
      </c>
      <c r="F184" s="3"/>
      <c r="G184" s="2"/>
      <c r="H184" s="4"/>
      <c r="I184" s="5"/>
      <c r="J184" s="6">
        <v>1</v>
      </c>
      <c r="K184" t="s">
        <v>202</v>
      </c>
      <c r="R184" t="s">
        <v>1148</v>
      </c>
    </row>
    <row r="185" spans="1:22" x14ac:dyDescent="0.3">
      <c r="A185" s="17">
        <f t="shared" si="26"/>
        <v>1</v>
      </c>
      <c r="B185" t="s">
        <v>249</v>
      </c>
      <c r="E185">
        <v>30</v>
      </c>
      <c r="F185" s="3"/>
      <c r="G185" s="2"/>
      <c r="H185" s="4"/>
      <c r="I185" s="5"/>
      <c r="J185" s="6"/>
      <c r="K185" t="s">
        <v>202</v>
      </c>
      <c r="N185" t="s">
        <v>2964</v>
      </c>
      <c r="O185" t="s">
        <v>2965</v>
      </c>
      <c r="Q185" t="s">
        <v>200</v>
      </c>
      <c r="R185" t="s">
        <v>1149</v>
      </c>
      <c r="S185" s="12" t="s">
        <v>3015</v>
      </c>
      <c r="U185" t="str">
        <f>IF(N185="","",CONCATENATE("OreDictionary.registerOre(",N185, ", new ItemStack(ItemsTFC.",$S$185,"));"))</f>
        <v>OreDictionary.registerOre("foodSalt", new ItemStack(ItemsTFC.SALT));</v>
      </c>
      <c r="V185" t="str">
        <f>IF(O185="","",CONCATENATE("OreDictionary.registerOre(",O185, ", new ItemStack(ItemsTFC.",$S$185,"));"))</f>
        <v>OreDictionary.registerOre("itemSalt", new ItemStack(ItemsTFC.SALT));</v>
      </c>
    </row>
    <row r="186" spans="1:22" x14ac:dyDescent="0.3">
      <c r="A186" s="17">
        <f t="shared" si="26"/>
        <v>1</v>
      </c>
      <c r="B186" t="s">
        <v>217</v>
      </c>
      <c r="C186">
        <v>5</v>
      </c>
      <c r="E186">
        <v>7</v>
      </c>
      <c r="F186" s="3"/>
      <c r="G186" s="2"/>
      <c r="H186" s="4"/>
      <c r="I186" s="5"/>
      <c r="J186" s="6">
        <v>1</v>
      </c>
      <c r="K186" t="s">
        <v>202</v>
      </c>
      <c r="R186" t="s">
        <v>1148</v>
      </c>
    </row>
    <row r="187" spans="1:22" x14ac:dyDescent="0.3">
      <c r="A187" s="17">
        <f t="shared" si="26"/>
        <v>1</v>
      </c>
      <c r="B187" t="s">
        <v>210</v>
      </c>
      <c r="E187">
        <v>30</v>
      </c>
      <c r="F187" s="3"/>
      <c r="G187" s="2"/>
      <c r="H187" s="4"/>
      <c r="I187" s="5"/>
      <c r="J187" s="6"/>
      <c r="K187" t="s">
        <v>202</v>
      </c>
      <c r="R187" t="s">
        <v>2753</v>
      </c>
    </row>
    <row r="188" spans="1:22" x14ac:dyDescent="0.3">
      <c r="A188" s="17">
        <f t="shared" si="26"/>
        <v>1</v>
      </c>
      <c r="B188" t="s">
        <v>226</v>
      </c>
      <c r="E188">
        <v>16</v>
      </c>
      <c r="F188" s="3"/>
      <c r="G188" s="2"/>
      <c r="H188" s="4"/>
      <c r="I188" s="5"/>
      <c r="J188" s="6"/>
      <c r="K188" t="s">
        <v>202</v>
      </c>
      <c r="R188" t="s">
        <v>1143</v>
      </c>
    </row>
    <row r="189" spans="1:22" x14ac:dyDescent="0.3">
      <c r="A189" s="17">
        <f t="shared" si="26"/>
        <v>1</v>
      </c>
      <c r="B189" t="s">
        <v>250</v>
      </c>
      <c r="D189">
        <v>5</v>
      </c>
      <c r="F189" s="3"/>
      <c r="G189" s="2"/>
      <c r="H189" s="4"/>
      <c r="I189" s="5"/>
      <c r="J189" s="6"/>
      <c r="K189" t="s">
        <v>202</v>
      </c>
      <c r="R189" t="s">
        <v>1143</v>
      </c>
    </row>
    <row r="190" spans="1:22" x14ac:dyDescent="0.3">
      <c r="A190" s="17">
        <f t="shared" si="26"/>
        <v>1</v>
      </c>
      <c r="B190" t="s">
        <v>9</v>
      </c>
      <c r="D190">
        <v>10</v>
      </c>
      <c r="F190" s="3"/>
      <c r="G190" s="2"/>
      <c r="H190" s="4"/>
      <c r="I190" s="5"/>
      <c r="J190" s="6"/>
      <c r="K190" t="s">
        <v>202</v>
      </c>
      <c r="R190" t="s">
        <v>1143</v>
      </c>
    </row>
    <row r="191" spans="1:22" ht="15" customHeight="1" x14ac:dyDescent="0.3">
      <c r="A191" s="17">
        <f t="shared" si="26"/>
        <v>1</v>
      </c>
      <c r="B191" t="s">
        <v>717</v>
      </c>
      <c r="F191" s="3"/>
      <c r="G191" s="2"/>
      <c r="H191" s="4"/>
      <c r="I191" s="5"/>
      <c r="J191" s="6"/>
      <c r="K191" t="s">
        <v>202</v>
      </c>
      <c r="R191" t="s">
        <v>1143</v>
      </c>
    </row>
    <row r="192" spans="1:22" ht="15" customHeight="1" x14ac:dyDescent="0.3">
      <c r="A192" s="17">
        <f t="shared" si="26"/>
        <v>1</v>
      </c>
      <c r="B192" t="s">
        <v>996</v>
      </c>
      <c r="F192" s="3"/>
      <c r="G192" s="2"/>
      <c r="H192" s="4"/>
      <c r="I192" s="5"/>
      <c r="J192" s="6"/>
      <c r="K192" t="s">
        <v>202</v>
      </c>
      <c r="R192" t="s">
        <v>1143</v>
      </c>
    </row>
    <row r="193" spans="1:18" x14ac:dyDescent="0.3">
      <c r="A193" s="17">
        <f t="shared" si="26"/>
        <v>1</v>
      </c>
      <c r="B193" t="s">
        <v>591</v>
      </c>
      <c r="F193" s="3"/>
      <c r="G193" s="2"/>
      <c r="H193" s="4"/>
      <c r="I193" s="5"/>
      <c r="J193" s="6"/>
      <c r="K193" t="s">
        <v>202</v>
      </c>
      <c r="R193" t="s">
        <v>1143</v>
      </c>
    </row>
    <row r="194" spans="1:18" x14ac:dyDescent="0.3">
      <c r="A194" s="17">
        <f t="shared" si="26"/>
        <v>1</v>
      </c>
      <c r="B194" t="s">
        <v>365</v>
      </c>
      <c r="F194" s="3"/>
      <c r="G194" s="2"/>
      <c r="H194" s="4"/>
      <c r="I194" s="5"/>
      <c r="J194" s="6"/>
      <c r="K194" t="s">
        <v>202</v>
      </c>
      <c r="R194" t="s">
        <v>1143</v>
      </c>
    </row>
    <row r="195" spans="1:18" x14ac:dyDescent="0.3">
      <c r="A195" s="17">
        <f t="shared" si="26"/>
        <v>1</v>
      </c>
      <c r="B195" t="s">
        <v>364</v>
      </c>
      <c r="F195" s="3"/>
      <c r="G195" s="2"/>
      <c r="H195" s="4"/>
      <c r="I195" s="5"/>
      <c r="J195" s="6"/>
      <c r="K195" t="s">
        <v>202</v>
      </c>
      <c r="R195" t="s">
        <v>1143</v>
      </c>
    </row>
    <row r="196" spans="1:18" x14ac:dyDescent="0.3">
      <c r="A196" s="17">
        <f t="shared" si="26"/>
        <v>1</v>
      </c>
      <c r="B196" t="s">
        <v>363</v>
      </c>
      <c r="F196" s="3"/>
      <c r="G196" s="2"/>
      <c r="H196" s="4"/>
      <c r="I196" s="5"/>
      <c r="J196" s="6"/>
      <c r="K196" t="s">
        <v>202</v>
      </c>
      <c r="R196" t="s">
        <v>1143</v>
      </c>
    </row>
    <row r="197" spans="1:18" x14ac:dyDescent="0.3">
      <c r="A197" s="17">
        <f t="shared" si="26"/>
        <v>1</v>
      </c>
      <c r="B197" t="s">
        <v>222</v>
      </c>
      <c r="F197" s="3"/>
      <c r="G197" s="2"/>
      <c r="H197" s="4"/>
      <c r="I197" s="5"/>
      <c r="J197" s="6"/>
      <c r="K197" t="s">
        <v>202</v>
      </c>
      <c r="R197" t="s">
        <v>1143</v>
      </c>
    </row>
    <row r="198" spans="1:18" x14ac:dyDescent="0.3">
      <c r="A198" s="17">
        <f t="shared" si="26"/>
        <v>1</v>
      </c>
      <c r="B198" t="s">
        <v>224</v>
      </c>
      <c r="F198" s="3"/>
      <c r="G198" s="2"/>
      <c r="H198" s="4"/>
      <c r="I198" s="5"/>
      <c r="J198" s="6"/>
      <c r="K198" t="s">
        <v>202</v>
      </c>
      <c r="R198" t="s">
        <v>1143</v>
      </c>
    </row>
    <row r="199" spans="1:18" x14ac:dyDescent="0.3">
      <c r="A199" s="17">
        <f t="shared" si="26"/>
        <v>1</v>
      </c>
      <c r="B199" t="s">
        <v>223</v>
      </c>
      <c r="F199" s="3"/>
      <c r="G199" s="2"/>
      <c r="H199" s="4"/>
      <c r="I199" s="5"/>
      <c r="J199" s="6"/>
      <c r="K199" t="s">
        <v>202</v>
      </c>
      <c r="R199" t="s">
        <v>1143</v>
      </c>
    </row>
    <row r="200" spans="1:18" x14ac:dyDescent="0.3">
      <c r="A200" s="17">
        <f t="shared" si="26"/>
        <v>1</v>
      </c>
      <c r="B200" t="s">
        <v>348</v>
      </c>
      <c r="C200">
        <v>2</v>
      </c>
      <c r="F200" s="3"/>
      <c r="G200" s="2"/>
      <c r="H200" s="4"/>
      <c r="I200" s="5"/>
      <c r="J200" s="6"/>
      <c r="K200" t="s">
        <v>202</v>
      </c>
      <c r="R200" t="s">
        <v>1143</v>
      </c>
    </row>
    <row r="201" spans="1:18" x14ac:dyDescent="0.3">
      <c r="B201" s="1" t="s">
        <v>1090</v>
      </c>
      <c r="C201" s="1" t="s">
        <v>2</v>
      </c>
      <c r="D201" s="1" t="s">
        <v>9</v>
      </c>
      <c r="E201" s="1" t="s">
        <v>10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8"/>
      <c r="L201" s="8"/>
      <c r="M201" s="8"/>
      <c r="N201" s="8"/>
      <c r="O201" s="8"/>
      <c r="P201" s="8"/>
      <c r="Q201" s="8"/>
      <c r="R201" s="1" t="s">
        <v>1096</v>
      </c>
    </row>
    <row r="202" spans="1:18" x14ac:dyDescent="0.3">
      <c r="A202">
        <v>1</v>
      </c>
      <c r="B202" t="s">
        <v>529</v>
      </c>
      <c r="C202" s="26">
        <f>'PH complex foods'!CS32</f>
        <v>3</v>
      </c>
      <c r="D202" s="26">
        <f>'PH complex foods'!CT32</f>
        <v>9.5</v>
      </c>
      <c r="E202" s="26">
        <f>'PH complex foods'!CU32</f>
        <v>10</v>
      </c>
      <c r="F202" s="3">
        <f>'PH complex foods'!CV32</f>
        <v>0</v>
      </c>
      <c r="G202" s="2">
        <f>'PH complex foods'!CW32</f>
        <v>1.5</v>
      </c>
      <c r="H202" s="4">
        <f>'PH complex foods'!CX32</f>
        <v>0</v>
      </c>
      <c r="I202" s="5">
        <f>'PH complex foods'!CY32</f>
        <v>0</v>
      </c>
      <c r="J202" s="6">
        <f>'PH complex foods'!CZ32</f>
        <v>0</v>
      </c>
    </row>
    <row r="203" spans="1:18" x14ac:dyDescent="0.3">
      <c r="A203">
        <v>1</v>
      </c>
      <c r="B203" t="s">
        <v>537</v>
      </c>
      <c r="C203" s="26">
        <f>C202</f>
        <v>3</v>
      </c>
      <c r="D203" s="26">
        <f t="shared" ref="D203:J203" si="31">D202</f>
        <v>9.5</v>
      </c>
      <c r="E203" s="26">
        <f t="shared" si="31"/>
        <v>10</v>
      </c>
      <c r="F203" s="3">
        <f t="shared" si="31"/>
        <v>0</v>
      </c>
      <c r="G203" s="2">
        <f t="shared" si="31"/>
        <v>1.5</v>
      </c>
      <c r="H203" s="4">
        <f t="shared" si="31"/>
        <v>0</v>
      </c>
      <c r="I203" s="5">
        <f t="shared" si="31"/>
        <v>0</v>
      </c>
      <c r="J203" s="6">
        <f t="shared" si="31"/>
        <v>0</v>
      </c>
    </row>
    <row r="204" spans="1:18" x14ac:dyDescent="0.3">
      <c r="A204">
        <v>1</v>
      </c>
      <c r="B204" t="s">
        <v>913</v>
      </c>
      <c r="C204" s="26">
        <f>'PH complex foods'!CS257</f>
        <v>1.5</v>
      </c>
      <c r="D204" s="26">
        <f>'PH complex foods'!CT257</f>
        <v>0</v>
      </c>
      <c r="E204" s="26">
        <f>'PH complex foods'!CU257</f>
        <v>87</v>
      </c>
      <c r="F204" s="3">
        <f>'PH complex foods'!CV257</f>
        <v>0</v>
      </c>
      <c r="G204" s="2">
        <f>'PH complex foods'!CW257</f>
        <v>0.5</v>
      </c>
      <c r="H204" s="4">
        <f>'PH complex foods'!CX257</f>
        <v>0</v>
      </c>
      <c r="I204" s="5">
        <f>'PH complex foods'!CY257</f>
        <v>0</v>
      </c>
      <c r="J204" s="6">
        <f>'PH complex foods'!CZ257</f>
        <v>0</v>
      </c>
    </row>
    <row r="205" spans="1:18" x14ac:dyDescent="0.3">
      <c r="A205">
        <v>1</v>
      </c>
      <c r="B205" t="s">
        <v>541</v>
      </c>
      <c r="C205" s="26">
        <f>C202</f>
        <v>3</v>
      </c>
      <c r="D205" s="26">
        <f t="shared" ref="D205:J205" si="32">D202</f>
        <v>9.5</v>
      </c>
      <c r="E205" s="26">
        <f t="shared" si="32"/>
        <v>10</v>
      </c>
      <c r="F205" s="3">
        <f t="shared" si="32"/>
        <v>0</v>
      </c>
      <c r="G205" s="2">
        <f t="shared" si="32"/>
        <v>1.5</v>
      </c>
      <c r="H205" s="4">
        <f t="shared" si="32"/>
        <v>0</v>
      </c>
      <c r="I205" s="5">
        <f t="shared" si="32"/>
        <v>0</v>
      </c>
      <c r="J205" s="6">
        <f t="shared" si="32"/>
        <v>0</v>
      </c>
    </row>
    <row r="206" spans="1:18" x14ac:dyDescent="0.3">
      <c r="A206">
        <v>1</v>
      </c>
      <c r="B206" t="s">
        <v>1073</v>
      </c>
      <c r="C206" s="26">
        <f>C204</f>
        <v>1.5</v>
      </c>
      <c r="D206" s="26">
        <f t="shared" ref="D206:J206" si="33">D204</f>
        <v>0</v>
      </c>
      <c r="E206" s="26">
        <f t="shared" si="33"/>
        <v>87</v>
      </c>
      <c r="F206" s="3">
        <f t="shared" si="33"/>
        <v>0</v>
      </c>
      <c r="G206" s="2">
        <f t="shared" si="33"/>
        <v>0.5</v>
      </c>
      <c r="H206" s="4">
        <f t="shared" si="33"/>
        <v>0</v>
      </c>
      <c r="I206" s="5">
        <f t="shared" si="33"/>
        <v>0</v>
      </c>
      <c r="J206" s="6">
        <f t="shared" si="33"/>
        <v>0</v>
      </c>
    </row>
    <row r="207" spans="1:18" x14ac:dyDescent="0.3">
      <c r="A207">
        <v>1</v>
      </c>
      <c r="B207" t="s">
        <v>1138</v>
      </c>
      <c r="C207" s="26">
        <f>C204</f>
        <v>1.5</v>
      </c>
      <c r="D207" s="26">
        <f t="shared" ref="D207:J207" si="34">D204</f>
        <v>0</v>
      </c>
      <c r="E207" s="26">
        <f t="shared" si="34"/>
        <v>87</v>
      </c>
      <c r="F207" s="3">
        <f t="shared" si="34"/>
        <v>0</v>
      </c>
      <c r="G207" s="2">
        <f t="shared" si="34"/>
        <v>0.5</v>
      </c>
      <c r="H207" s="4">
        <f t="shared" si="34"/>
        <v>0</v>
      </c>
      <c r="I207" s="5">
        <f t="shared" si="34"/>
        <v>0</v>
      </c>
      <c r="J207" s="6">
        <f t="shared" si="34"/>
        <v>0</v>
      </c>
    </row>
    <row r="208" spans="1:18" x14ac:dyDescent="0.3">
      <c r="A208">
        <v>1</v>
      </c>
      <c r="B208" t="s">
        <v>1038</v>
      </c>
      <c r="C208">
        <v>0</v>
      </c>
      <c r="D208">
        <v>20</v>
      </c>
      <c r="E208">
        <v>30</v>
      </c>
      <c r="F208" s="3">
        <v>0</v>
      </c>
      <c r="G208" s="2">
        <v>0</v>
      </c>
      <c r="H208" s="4">
        <v>0</v>
      </c>
      <c r="I208" s="5">
        <v>0</v>
      </c>
      <c r="J208" s="6">
        <v>0</v>
      </c>
    </row>
    <row r="209" spans="1:18" x14ac:dyDescent="0.3">
      <c r="A209">
        <f>A129</f>
        <v>1</v>
      </c>
      <c r="B209" t="s">
        <v>789</v>
      </c>
      <c r="C209" s="26">
        <f>C204</f>
        <v>1.5</v>
      </c>
      <c r="D209" s="26">
        <f t="shared" ref="D209:J209" si="35">D204</f>
        <v>0</v>
      </c>
      <c r="E209" s="26">
        <f t="shared" si="35"/>
        <v>87</v>
      </c>
      <c r="F209" s="3">
        <f t="shared" si="35"/>
        <v>0</v>
      </c>
      <c r="G209" s="2">
        <f t="shared" si="35"/>
        <v>0.5</v>
      </c>
      <c r="H209" s="4">
        <f t="shared" si="35"/>
        <v>0</v>
      </c>
      <c r="I209" s="5">
        <f t="shared" si="35"/>
        <v>0</v>
      </c>
      <c r="J209" s="6">
        <f t="shared" si="35"/>
        <v>0</v>
      </c>
      <c r="R209" t="s">
        <v>1141</v>
      </c>
    </row>
    <row r="210" spans="1:18" x14ac:dyDescent="0.3">
      <c r="A210">
        <f>$A$144</f>
        <v>1</v>
      </c>
      <c r="B210" t="s">
        <v>533</v>
      </c>
      <c r="C210" s="26">
        <f>C202</f>
        <v>3</v>
      </c>
      <c r="D210" s="26">
        <f t="shared" ref="D210:J210" si="36">D202</f>
        <v>9.5</v>
      </c>
      <c r="E210" s="26">
        <f t="shared" si="36"/>
        <v>10</v>
      </c>
      <c r="F210" s="3">
        <f t="shared" si="36"/>
        <v>0</v>
      </c>
      <c r="G210" s="2">
        <f t="shared" si="36"/>
        <v>1.5</v>
      </c>
      <c r="H210" s="4">
        <f t="shared" si="36"/>
        <v>0</v>
      </c>
      <c r="I210" s="5">
        <f t="shared" si="36"/>
        <v>0</v>
      </c>
      <c r="J210" s="6">
        <f t="shared" si="36"/>
        <v>0</v>
      </c>
      <c r="R210" t="s">
        <v>1118</v>
      </c>
    </row>
    <row r="211" spans="1:18" x14ac:dyDescent="0.3">
      <c r="A211">
        <f>$A$144</f>
        <v>1</v>
      </c>
      <c r="B211" t="s">
        <v>788</v>
      </c>
      <c r="C211" s="26">
        <f>C204</f>
        <v>1.5</v>
      </c>
      <c r="D211" s="26">
        <f t="shared" ref="D211:I211" si="37">D204</f>
        <v>0</v>
      </c>
      <c r="E211" s="26">
        <f t="shared" si="37"/>
        <v>87</v>
      </c>
      <c r="F211" s="3">
        <f t="shared" si="37"/>
        <v>0</v>
      </c>
      <c r="G211" s="2">
        <f t="shared" si="37"/>
        <v>0.5</v>
      </c>
      <c r="H211" s="4">
        <f t="shared" si="37"/>
        <v>0</v>
      </c>
      <c r="I211" s="5">
        <f t="shared" si="37"/>
        <v>0</v>
      </c>
      <c r="J211" s="6">
        <f>J204</f>
        <v>0</v>
      </c>
      <c r="R211" t="s">
        <v>1118</v>
      </c>
    </row>
    <row r="212" spans="1:18" x14ac:dyDescent="0.3">
      <c r="A212">
        <v>1</v>
      </c>
      <c r="B212" t="s">
        <v>965</v>
      </c>
      <c r="C212" s="26">
        <f>C213</f>
        <v>7.166666666666667</v>
      </c>
      <c r="D212" s="26">
        <f t="shared" ref="D212:J212" si="38">D213</f>
        <v>0</v>
      </c>
      <c r="E212" s="26">
        <f t="shared" si="38"/>
        <v>12</v>
      </c>
      <c r="F212" s="3">
        <f t="shared" si="38"/>
        <v>0</v>
      </c>
      <c r="G212" s="2">
        <f t="shared" si="38"/>
        <v>0</v>
      </c>
      <c r="H212" s="4">
        <f t="shared" si="38"/>
        <v>0</v>
      </c>
      <c r="I212" s="5">
        <f t="shared" si="38"/>
        <v>2</v>
      </c>
      <c r="J212" s="6">
        <f t="shared" si="38"/>
        <v>0</v>
      </c>
    </row>
    <row r="213" spans="1:18" x14ac:dyDescent="0.3">
      <c r="A213">
        <v>1</v>
      </c>
      <c r="B213" t="s">
        <v>1119</v>
      </c>
      <c r="C213" s="26">
        <f t="shared" ref="C213:J213" si="39">C105</f>
        <v>7.166666666666667</v>
      </c>
      <c r="D213" s="26">
        <f t="shared" si="39"/>
        <v>0</v>
      </c>
      <c r="E213" s="26">
        <f t="shared" si="39"/>
        <v>12</v>
      </c>
      <c r="F213" s="3">
        <f t="shared" si="39"/>
        <v>0</v>
      </c>
      <c r="G213" s="2">
        <f t="shared" si="39"/>
        <v>0</v>
      </c>
      <c r="H213" s="4">
        <f t="shared" si="39"/>
        <v>0</v>
      </c>
      <c r="I213" s="5">
        <f t="shared" si="39"/>
        <v>2</v>
      </c>
      <c r="J213" s="6">
        <f t="shared" si="39"/>
        <v>0</v>
      </c>
    </row>
    <row r="214" spans="1:18" x14ac:dyDescent="0.3">
      <c r="A214">
        <f t="shared" ref="A214:A216" si="40">IF(AND($A$122=1,$A$124=1,$A$121=1),1,0)</f>
        <v>1</v>
      </c>
      <c r="B214" t="s">
        <v>1050</v>
      </c>
      <c r="C214">
        <f>C76</f>
        <v>10</v>
      </c>
      <c r="E214" s="26">
        <f>'PH complex foods'!CU552</f>
        <v>14</v>
      </c>
      <c r="F214" s="3"/>
      <c r="G214" s="2"/>
      <c r="H214" s="4"/>
      <c r="I214" s="5">
        <f>I76</f>
        <v>1.5</v>
      </c>
      <c r="J214" s="6"/>
      <c r="R214" t="s">
        <v>1121</v>
      </c>
    </row>
    <row r="215" spans="1:18" x14ac:dyDescent="0.3">
      <c r="A215">
        <f t="shared" si="40"/>
        <v>1</v>
      </c>
      <c r="B215" t="s">
        <v>1069</v>
      </c>
      <c r="C215">
        <f>C70</f>
        <v>10</v>
      </c>
      <c r="E215" s="26">
        <f>E214</f>
        <v>14</v>
      </c>
      <c r="F215" s="3"/>
      <c r="G215" s="2"/>
      <c r="H215" s="4"/>
      <c r="I215" s="5">
        <f>I70</f>
        <v>2</v>
      </c>
      <c r="J215" s="6"/>
      <c r="R215" t="s">
        <v>1121</v>
      </c>
    </row>
    <row r="216" spans="1:18" x14ac:dyDescent="0.3">
      <c r="A216">
        <f t="shared" si="40"/>
        <v>1</v>
      </c>
      <c r="B216" t="s">
        <v>1076</v>
      </c>
      <c r="C216">
        <f>C88</f>
        <v>5</v>
      </c>
      <c r="E216" s="26">
        <f t="shared" ref="E216:E217" si="41">E215</f>
        <v>14</v>
      </c>
      <c r="F216" s="3"/>
      <c r="G216" s="2"/>
      <c r="H216" s="4"/>
      <c r="I216" s="5">
        <f>I88</f>
        <v>1</v>
      </c>
      <c r="J216" s="6"/>
      <c r="R216" t="s">
        <v>1121</v>
      </c>
    </row>
    <row r="217" spans="1:18" x14ac:dyDescent="0.3">
      <c r="A217">
        <f>IF(AND($A$122=1,$A$124=1,$A$121=1),1,0)</f>
        <v>1</v>
      </c>
      <c r="B217" t="s">
        <v>1122</v>
      </c>
      <c r="C217">
        <f>C72</f>
        <v>10</v>
      </c>
      <c r="E217" s="26">
        <f t="shared" si="41"/>
        <v>14</v>
      </c>
      <c r="F217" s="3"/>
      <c r="G217" s="2"/>
      <c r="H217" s="4"/>
      <c r="I217" s="5">
        <f>I72</f>
        <v>1.5</v>
      </c>
      <c r="J217" s="6"/>
      <c r="R217" t="s">
        <v>1121</v>
      </c>
    </row>
  </sheetData>
  <mergeCells count="2">
    <mergeCell ref="U2:W2"/>
    <mergeCell ref="O120:P120"/>
  </mergeCells>
  <conditionalFormatting sqref="K3:K99 K101:K119">
    <cfRule type="cellIs" dxfId="113" priority="60" operator="equal">
      <formula>1</formula>
    </cfRule>
  </conditionalFormatting>
  <conditionalFormatting sqref="R166:R170 R182:R187 K121:K163 R173:R180 S185 K171:K200">
    <cfRule type="cellIs" dxfId="112" priority="58" operator="equal">
      <formula>"No"</formula>
    </cfRule>
    <cfRule type="cellIs" dxfId="111" priority="59" operator="equal">
      <formula>"Yes"</formula>
    </cfRule>
  </conditionalFormatting>
  <conditionalFormatting sqref="B142:B153 B156:B163">
    <cfRule type="expression" dxfId="110" priority="57">
      <formula>J142=1</formula>
    </cfRule>
  </conditionalFormatting>
  <conditionalFormatting sqref="L163 L121:M162">
    <cfRule type="cellIs" dxfId="109" priority="53" operator="equal">
      <formula>"Low"</formula>
    </cfRule>
    <cfRule type="cellIs" dxfId="108" priority="54" operator="equal">
      <formula>"Medium"</formula>
    </cfRule>
    <cfRule type="cellIs" dxfId="107" priority="55" operator="equal">
      <formula>"High"</formula>
    </cfRule>
  </conditionalFormatting>
  <conditionalFormatting sqref="B154">
    <cfRule type="expression" dxfId="106" priority="52">
      <formula>J154=1</formula>
    </cfRule>
  </conditionalFormatting>
  <conditionalFormatting sqref="B155">
    <cfRule type="expression" dxfId="105" priority="51">
      <formula>J155=1</formula>
    </cfRule>
  </conditionalFormatting>
  <conditionalFormatting sqref="B122:B163">
    <cfRule type="expression" dxfId="104" priority="49">
      <formula>$K122="No"</formula>
    </cfRule>
  </conditionalFormatting>
  <conditionalFormatting sqref="R188:R200">
    <cfRule type="cellIs" dxfId="103" priority="43" operator="equal">
      <formula>"No"</formula>
    </cfRule>
    <cfRule type="cellIs" dxfId="102" priority="44" operator="equal">
      <formula>"Yes"</formula>
    </cfRule>
  </conditionalFormatting>
  <conditionalFormatting sqref="M121:M16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">
    <cfRule type="cellIs" dxfId="101" priority="18" operator="equal">
      <formula>"Low"</formula>
    </cfRule>
    <cfRule type="cellIs" dxfId="100" priority="19" operator="equal">
      <formula>"Medium"</formula>
    </cfRule>
    <cfRule type="cellIs" dxfId="99" priority="20" operator="equal">
      <formula>"High"</formula>
    </cfRule>
  </conditionalFormatting>
  <conditionalFormatting sqref="M16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63">
    <cfRule type="cellIs" dxfId="98" priority="16" operator="equal">
      <formula>"No"</formula>
    </cfRule>
    <cfRule type="cellIs" dxfId="97" priority="17" operator="equal">
      <formula>"Yes"</formula>
    </cfRule>
  </conditionalFormatting>
  <conditionalFormatting sqref="Q101:Q119 Q3:Q99">
    <cfRule type="cellIs" dxfId="96" priority="14" operator="equal">
      <formula>"No"</formula>
    </cfRule>
    <cfRule type="cellIs" dxfId="95" priority="15" operator="equal">
      <formula>"Yes"</formula>
    </cfRule>
  </conditionalFormatting>
  <conditionalFormatting sqref="N121:N163">
    <cfRule type="expression" dxfId="94" priority="13">
      <formula>$K121="No"</formula>
    </cfRule>
  </conditionalFormatting>
  <conditionalFormatting sqref="K165">
    <cfRule type="cellIs" dxfId="93" priority="11" operator="equal">
      <formula>"No"</formula>
    </cfRule>
    <cfRule type="cellIs" dxfId="92" priority="12" operator="equal">
      <formula>"Yes"</formula>
    </cfRule>
  </conditionalFormatting>
  <conditionalFormatting sqref="K166:K170">
    <cfRule type="cellIs" dxfId="91" priority="9" operator="equal">
      <formula>"No"</formula>
    </cfRule>
    <cfRule type="cellIs" dxfId="90" priority="10" operator="equal">
      <formula>"Yes"</formula>
    </cfRule>
  </conditionalFormatting>
  <conditionalFormatting sqref="R181">
    <cfRule type="cellIs" dxfId="89" priority="5" operator="equal">
      <formula>"No"</formula>
    </cfRule>
    <cfRule type="cellIs" dxfId="88" priority="6" operator="equal">
      <formula>"Yes"</formula>
    </cfRule>
  </conditionalFormatting>
  <conditionalFormatting sqref="Q178">
    <cfRule type="cellIs" dxfId="87" priority="3" operator="equal">
      <formula>"No"</formula>
    </cfRule>
    <cfRule type="cellIs" dxfId="86" priority="4" operator="equal">
      <formula>"Yes"</formula>
    </cfRule>
  </conditionalFormatting>
  <conditionalFormatting sqref="Q185">
    <cfRule type="cellIs" dxfId="85" priority="1" operator="equal">
      <formula>"No"</formula>
    </cfRule>
    <cfRule type="cellIs" dxfId="84" priority="2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L121:L163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K121:K163 Q121:Q163 Q3:Q119 Q178 Q185 K165:K200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T121:T163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D11C-6D35-4B77-9364-2418F1D65CA4}">
  <dimension ref="B2:C10"/>
  <sheetViews>
    <sheetView tabSelected="1" workbookViewId="0">
      <selection activeCell="K18" sqref="K18"/>
    </sheetView>
  </sheetViews>
  <sheetFormatPr defaultRowHeight="14.4" x14ac:dyDescent="0.3"/>
  <cols>
    <col min="2" max="2" width="16.109375" customWidth="1"/>
  </cols>
  <sheetData>
    <row r="2" spans="2:3" x14ac:dyDescent="0.3">
      <c r="B2" s="7" t="s">
        <v>3427</v>
      </c>
      <c r="C2" s="7" t="s">
        <v>3428</v>
      </c>
    </row>
    <row r="3" spans="2:3" x14ac:dyDescent="0.3">
      <c r="B3" t="s">
        <v>3430</v>
      </c>
      <c r="C3" s="54" t="s">
        <v>202</v>
      </c>
    </row>
    <row r="4" spans="2:3" x14ac:dyDescent="0.3">
      <c r="B4" t="s">
        <v>3429</v>
      </c>
      <c r="C4" s="54" t="s">
        <v>202</v>
      </c>
    </row>
    <row r="5" spans="2:3" x14ac:dyDescent="0.3">
      <c r="B5" t="s">
        <v>3433</v>
      </c>
      <c r="C5" s="54" t="s">
        <v>199</v>
      </c>
    </row>
    <row r="6" spans="2:3" x14ac:dyDescent="0.3">
      <c r="B6" t="s">
        <v>3431</v>
      </c>
      <c r="C6" s="54" t="s">
        <v>202</v>
      </c>
    </row>
    <row r="7" spans="2:3" x14ac:dyDescent="0.3">
      <c r="B7" t="s">
        <v>3434</v>
      </c>
      <c r="C7" s="54" t="s">
        <v>199</v>
      </c>
    </row>
    <row r="8" spans="2:3" x14ac:dyDescent="0.3">
      <c r="B8" t="s">
        <v>3432</v>
      </c>
      <c r="C8" s="54" t="s">
        <v>199</v>
      </c>
    </row>
    <row r="9" spans="2:3" x14ac:dyDescent="0.3">
      <c r="B9" t="s">
        <v>3442</v>
      </c>
      <c r="C9" s="54" t="s">
        <v>199</v>
      </c>
    </row>
    <row r="10" spans="2:3" x14ac:dyDescent="0.3">
      <c r="B10" t="s">
        <v>3443</v>
      </c>
      <c r="C10" s="54" t="s">
        <v>199</v>
      </c>
    </row>
  </sheetData>
  <conditionalFormatting sqref="C3:C6">
    <cfRule type="cellIs" dxfId="5" priority="6" operator="equal">
      <formula>"Yes"</formula>
    </cfRule>
  </conditionalFormatting>
  <conditionalFormatting sqref="C3:C6">
    <cfRule type="cellIs" dxfId="4" priority="5" operator="equal">
      <formula>"No"</formula>
    </cfRule>
  </conditionalFormatting>
  <conditionalFormatting sqref="C7:C10">
    <cfRule type="cellIs" dxfId="1" priority="2" operator="equal">
      <formula>"Yes"</formula>
    </cfRule>
  </conditionalFormatting>
  <conditionalFormatting sqref="C7:C10"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2E0E03-5CDF-444D-80DC-6D4BC421DB57}">
          <x14:formula1>
            <xm:f>Tables!$A$1:$A$3</xm:f>
          </x14:formula1>
          <xm:sqref>C3:C10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5853-D6D9-4BF1-97F3-5834C16CCEA4}">
  <dimension ref="B2:B8"/>
  <sheetViews>
    <sheetView workbookViewId="0">
      <selection activeCell="B9" sqref="B9"/>
    </sheetView>
  </sheetViews>
  <sheetFormatPr defaultRowHeight="14.4" x14ac:dyDescent="0.3"/>
  <sheetData>
    <row r="2" spans="2:2" x14ac:dyDescent="0.3">
      <c r="B2" s="7" t="s">
        <v>3435</v>
      </c>
    </row>
    <row r="3" spans="2:2" x14ac:dyDescent="0.3">
      <c r="B3" t="s">
        <v>3437</v>
      </c>
    </row>
    <row r="4" spans="2:2" x14ac:dyDescent="0.3">
      <c r="B4" t="s">
        <v>3436</v>
      </c>
    </row>
    <row r="5" spans="2:2" x14ac:dyDescent="0.3">
      <c r="B5" t="s">
        <v>3438</v>
      </c>
    </row>
    <row r="6" spans="2:2" x14ac:dyDescent="0.3">
      <c r="B6" t="s">
        <v>3439</v>
      </c>
    </row>
    <row r="7" spans="2:2" x14ac:dyDescent="0.3">
      <c r="B7" t="s">
        <v>3440</v>
      </c>
    </row>
    <row r="8" spans="2:2" x14ac:dyDescent="0.3">
      <c r="B8" t="s">
        <v>3441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E10"/>
  <sheetViews>
    <sheetView workbookViewId="0">
      <selection activeCell="E9" sqref="E9"/>
    </sheetView>
  </sheetViews>
  <sheetFormatPr defaultRowHeight="14.4" x14ac:dyDescent="0.3"/>
  <sheetData>
    <row r="1" spans="1:5" x14ac:dyDescent="0.3">
      <c r="A1" t="s">
        <v>202</v>
      </c>
      <c r="B1" t="s">
        <v>1102</v>
      </c>
      <c r="C1" t="s">
        <v>1185</v>
      </c>
      <c r="D1" t="s">
        <v>1211</v>
      </c>
      <c r="E1" t="s">
        <v>3060</v>
      </c>
    </row>
    <row r="2" spans="1:5" x14ac:dyDescent="0.3">
      <c r="A2" t="s">
        <v>199</v>
      </c>
      <c r="B2" t="s">
        <v>245</v>
      </c>
      <c r="C2" t="s">
        <v>1186</v>
      </c>
      <c r="D2" t="s">
        <v>1222</v>
      </c>
      <c r="E2" t="s">
        <v>3061</v>
      </c>
    </row>
    <row r="3" spans="1:5" x14ac:dyDescent="0.3">
      <c r="A3" t="s">
        <v>200</v>
      </c>
      <c r="B3" t="s">
        <v>1103</v>
      </c>
      <c r="C3" t="s">
        <v>1187</v>
      </c>
      <c r="D3" t="s">
        <v>200</v>
      </c>
      <c r="E3" t="s">
        <v>3062</v>
      </c>
    </row>
    <row r="4" spans="1:5" x14ac:dyDescent="0.3">
      <c r="B4" t="s">
        <v>200</v>
      </c>
      <c r="C4" t="s">
        <v>1188</v>
      </c>
      <c r="E4" t="s">
        <v>3063</v>
      </c>
    </row>
    <row r="5" spans="1:5" x14ac:dyDescent="0.3">
      <c r="C5" t="s">
        <v>1189</v>
      </c>
      <c r="E5" t="s">
        <v>3064</v>
      </c>
    </row>
    <row r="6" spans="1:5" x14ac:dyDescent="0.3">
      <c r="C6" t="s">
        <v>1190</v>
      </c>
      <c r="E6" t="s">
        <v>3073</v>
      </c>
    </row>
    <row r="7" spans="1:5" x14ac:dyDescent="0.3">
      <c r="C7" t="s">
        <v>1191</v>
      </c>
      <c r="E7" t="s">
        <v>3074</v>
      </c>
    </row>
    <row r="8" spans="1:5" x14ac:dyDescent="0.3">
      <c r="C8" t="s">
        <v>1192</v>
      </c>
      <c r="E8" t="s">
        <v>200</v>
      </c>
    </row>
    <row r="9" spans="1:5" x14ac:dyDescent="0.3">
      <c r="C9" t="s">
        <v>1184</v>
      </c>
    </row>
    <row r="10" spans="1:5" x14ac:dyDescent="0.3">
      <c r="C10" t="s">
        <v>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28AB-3E50-4096-92EE-620466F74308}">
  <dimension ref="B1:Y290"/>
  <sheetViews>
    <sheetView workbookViewId="0">
      <pane ySplit="2" topLeftCell="A9" activePane="bottomLeft" state="frozen"/>
      <selection pane="bottomLeft" activeCell="E16" sqref="E16"/>
    </sheetView>
  </sheetViews>
  <sheetFormatPr defaultRowHeight="14.4" x14ac:dyDescent="0.3"/>
  <sheetData>
    <row r="1" spans="2:25" x14ac:dyDescent="0.3">
      <c r="B1" s="101" t="s">
        <v>2947</v>
      </c>
      <c r="C1" s="101"/>
      <c r="D1" s="101"/>
      <c r="E1" s="101"/>
      <c r="F1" s="101"/>
      <c r="G1" s="101"/>
      <c r="H1" s="95"/>
      <c r="I1" s="102" t="s">
        <v>2948</v>
      </c>
      <c r="J1" s="103"/>
      <c r="K1" s="103"/>
      <c r="R1" s="102" t="s">
        <v>3303</v>
      </c>
      <c r="S1" s="103"/>
      <c r="U1" s="102" t="s">
        <v>3352</v>
      </c>
      <c r="V1" s="103"/>
      <c r="X1" s="102" t="s">
        <v>3423</v>
      </c>
      <c r="Y1" s="103"/>
    </row>
    <row r="2" spans="2:25" x14ac:dyDescent="0.3">
      <c r="B2" s="7" t="s">
        <v>3075</v>
      </c>
      <c r="C2" s="7" t="s">
        <v>3076</v>
      </c>
      <c r="D2" s="7" t="s">
        <v>110</v>
      </c>
      <c r="E2" s="7" t="s">
        <v>3097</v>
      </c>
      <c r="F2" s="7" t="s">
        <v>3067</v>
      </c>
      <c r="G2" s="7" t="s">
        <v>1096</v>
      </c>
      <c r="H2" s="7"/>
      <c r="I2" s="98" t="s">
        <v>2935</v>
      </c>
      <c r="J2" s="99" t="s">
        <v>2938</v>
      </c>
      <c r="K2" s="99" t="s">
        <v>2918</v>
      </c>
      <c r="R2" s="99" t="s">
        <v>2938</v>
      </c>
      <c r="S2" s="99" t="s">
        <v>2918</v>
      </c>
      <c r="U2" s="99" t="s">
        <v>2938</v>
      </c>
      <c r="V2" s="99" t="s">
        <v>2918</v>
      </c>
      <c r="X2" s="99" t="s">
        <v>2938</v>
      </c>
      <c r="Y2" s="99" t="s">
        <v>2918</v>
      </c>
    </row>
    <row r="3" spans="2:25" x14ac:dyDescent="0.3">
      <c r="B3" t="s">
        <v>2955</v>
      </c>
      <c r="D3" t="s">
        <v>3060</v>
      </c>
      <c r="E3" s="54" t="s">
        <v>202</v>
      </c>
      <c r="F3" s="54" t="s">
        <v>202</v>
      </c>
      <c r="I3" t="s">
        <v>2949</v>
      </c>
      <c r="J3" t="str">
        <f>LOWER(I3)</f>
        <v>market</v>
      </c>
      <c r="K3" t="str">
        <f>CONCATENATE("dummyOutRecipe(recipeRegistry, ",_xlfn.UNICHAR(34),"harvestcraft:",J3,_xlfn.UNICHAR(34),");")</f>
        <v>dummyOutRecipe(recipeRegistry, "harvestcraft:market");</v>
      </c>
      <c r="R3" s="94" t="s">
        <v>3135</v>
      </c>
      <c r="S3" t="str">
        <f>CONCATENATE("dummyOutRecipe(recipeRegistry, ",_xlfn.UNICHAR(34),"harvestcraft:",R3,_xlfn.UNICHAR(34),");")</f>
        <v>dummyOutRecipe(recipeRegistry, "harvestcraft:applejellysandwichitem");</v>
      </c>
      <c r="T3" t="s">
        <v>3353</v>
      </c>
      <c r="U3" s="94" t="s">
        <v>3309</v>
      </c>
      <c r="V3" t="str">
        <f t="shared" ref="V3:V45" si="0">CONCATENATE("dummyOutRecipe(recipeRegistry, ",_xlfn.UNICHAR(34),"harvestcraft:",U3,_xlfn.UNICHAR(34),");")</f>
        <v>dummyOutRecipe(recipeRegistry, "harvestcraft:briochebunitem_x3");</v>
      </c>
      <c r="W3" t="s">
        <v>3353</v>
      </c>
      <c r="X3" s="94" t="s">
        <v>3135</v>
      </c>
      <c r="Y3" t="str">
        <f t="shared" ref="Y3:Y66" si="1">CONCATENATE("dummyOutRecipe(recipeRegistry, ",_xlfn.UNICHAR(34),"harvestcraft:",X3,_xlfn.UNICHAR(34),");")</f>
        <v>dummyOutRecipe(recipeRegistry, "harvestcraft:applejellysandwichitem");</v>
      </c>
    </row>
    <row r="4" spans="2:25" x14ac:dyDescent="0.3">
      <c r="B4" t="s">
        <v>2956</v>
      </c>
      <c r="C4" t="s">
        <v>3082</v>
      </c>
      <c r="D4" t="s">
        <v>3060</v>
      </c>
      <c r="E4" s="54" t="s">
        <v>199</v>
      </c>
      <c r="F4" s="54" t="s">
        <v>202</v>
      </c>
      <c r="G4" t="s">
        <v>3098</v>
      </c>
      <c r="I4" t="s">
        <v>2950</v>
      </c>
      <c r="J4" t="str">
        <f t="shared" ref="J4:J9" si="2">LOWER(I4)</f>
        <v>shippingbin</v>
      </c>
      <c r="K4" t="str">
        <f t="shared" ref="K4:K8" si="3">CONCATENATE("dummyOutRecipe(recipeRegistry, ",_xlfn.UNICHAR(34),"harvestcraft:",J4,_xlfn.UNICHAR(34),");")</f>
        <v>dummyOutRecipe(recipeRegistry, "harvestcraft:shippingbin");</v>
      </c>
      <c r="R4" s="94" t="s">
        <v>3136</v>
      </c>
      <c r="S4" t="str">
        <f t="shared" ref="S4:S67" si="4">CONCATENATE("dummyOutRecipe(recipeRegistry, ",_xlfn.UNICHAR(34),"harvestcraft:",R4,_xlfn.UNICHAR(34),");")</f>
        <v>dummyOutRecipe(recipeRegistry, "harvestcraft:applesnowitem");</v>
      </c>
      <c r="T4" t="s">
        <v>3353</v>
      </c>
      <c r="U4" s="94" t="s">
        <v>3310</v>
      </c>
      <c r="V4" t="str">
        <f t="shared" si="0"/>
        <v>dummyOutRecipe(recipeRegistry, "harvestcraft:bubbleteaitem");</v>
      </c>
      <c r="W4" t="s">
        <v>3353</v>
      </c>
      <c r="X4" s="94" t="s">
        <v>3136</v>
      </c>
      <c r="Y4" t="str">
        <f t="shared" si="1"/>
        <v>dummyOutRecipe(recipeRegistry, "harvestcraft:applesnowitem");</v>
      </c>
    </row>
    <row r="5" spans="2:25" x14ac:dyDescent="0.3">
      <c r="B5" t="s">
        <v>2957</v>
      </c>
      <c r="C5" t="s">
        <v>3083</v>
      </c>
      <c r="D5" t="s">
        <v>3060</v>
      </c>
      <c r="E5" s="54" t="s">
        <v>202</v>
      </c>
      <c r="F5" s="54" t="s">
        <v>202</v>
      </c>
      <c r="I5" t="s">
        <v>2951</v>
      </c>
      <c r="J5" t="str">
        <f t="shared" si="2"/>
        <v>well</v>
      </c>
      <c r="K5" t="str">
        <f t="shared" si="3"/>
        <v>dummyOutRecipe(recipeRegistry, "harvestcraft:well");</v>
      </c>
      <c r="R5" s="94" t="s">
        <v>3137</v>
      </c>
      <c r="S5" t="str">
        <f t="shared" si="4"/>
        <v>dummyOutRecipe(recipeRegistry, "harvestcraft:apricotjellysandwichitem");</v>
      </c>
      <c r="T5" t="s">
        <v>3353</v>
      </c>
      <c r="U5" s="94" t="s">
        <v>3311</v>
      </c>
      <c r="V5" t="str">
        <f t="shared" si="0"/>
        <v>dummyOutRecipe(recipeRegistry, "harvestcraft:cottoncandyitem");</v>
      </c>
      <c r="W5" t="s">
        <v>3353</v>
      </c>
      <c r="X5" s="94" t="s">
        <v>3137</v>
      </c>
      <c r="Y5" t="str">
        <f t="shared" si="1"/>
        <v>dummyOutRecipe(recipeRegistry, "harvestcraft:apricotjellysandwichitem");</v>
      </c>
    </row>
    <row r="6" spans="2:25" x14ac:dyDescent="0.3">
      <c r="B6" t="s">
        <v>2990</v>
      </c>
      <c r="D6" t="s">
        <v>200</v>
      </c>
      <c r="E6" s="54" t="s">
        <v>202</v>
      </c>
      <c r="F6" s="54" t="s">
        <v>202</v>
      </c>
      <c r="G6" t="s">
        <v>3072</v>
      </c>
      <c r="I6" t="s">
        <v>2952</v>
      </c>
      <c r="J6" t="str">
        <f t="shared" si="2"/>
        <v>groundtrap</v>
      </c>
      <c r="K6" t="str">
        <f t="shared" si="3"/>
        <v>dummyOutRecipe(recipeRegistry, "harvestcraft:groundtrap");</v>
      </c>
      <c r="R6" s="94" t="s">
        <v>3138</v>
      </c>
      <c r="S6" t="str">
        <f t="shared" si="4"/>
        <v>dummyOutRecipe(recipeRegistry, "harvestcraft:avocadoburritoitem_listAllchicken");</v>
      </c>
      <c r="T6" t="s">
        <v>3353</v>
      </c>
      <c r="U6" s="94" t="s">
        <v>3312</v>
      </c>
      <c r="V6" t="str">
        <f t="shared" si="0"/>
        <v>dummyOutRecipe(recipeRegistry, "harvestcraft:crackeritem");</v>
      </c>
      <c r="W6" t="s">
        <v>3353</v>
      </c>
      <c r="X6" s="94" t="s">
        <v>3138</v>
      </c>
      <c r="Y6" t="str">
        <f t="shared" si="1"/>
        <v>dummyOutRecipe(recipeRegistry, "harvestcraft:avocadoburritoitem_listAllchicken");</v>
      </c>
    </row>
    <row r="7" spans="2:25" x14ac:dyDescent="0.3">
      <c r="B7" t="s">
        <v>2991</v>
      </c>
      <c r="D7" t="s">
        <v>200</v>
      </c>
      <c r="E7" s="54" t="s">
        <v>199</v>
      </c>
      <c r="F7" s="54" t="s">
        <v>202</v>
      </c>
      <c r="G7" t="s">
        <v>3132</v>
      </c>
      <c r="I7" t="s">
        <v>2953</v>
      </c>
      <c r="J7" t="str">
        <f t="shared" si="2"/>
        <v>watertrap</v>
      </c>
      <c r="K7" t="str">
        <f t="shared" si="3"/>
        <v>dummyOutRecipe(recipeRegistry, "harvestcraft:watertrap");</v>
      </c>
      <c r="R7" s="94" t="s">
        <v>3139</v>
      </c>
      <c r="S7" t="str">
        <f t="shared" si="4"/>
        <v>dummyOutRecipe(recipeRegistry, "harvestcraft:avocadoburritoitem_listAllporkcooked");</v>
      </c>
      <c r="T7" t="s">
        <v>3353</v>
      </c>
      <c r="U7" s="94" t="s">
        <v>3313</v>
      </c>
      <c r="V7" t="str">
        <f t="shared" si="0"/>
        <v>dummyOutRecipe(recipeRegistry, "harvestcraft:dandelionteaitem");</v>
      </c>
      <c r="W7" t="s">
        <v>3353</v>
      </c>
      <c r="X7" s="94" t="s">
        <v>3139</v>
      </c>
      <c r="Y7" t="str">
        <f t="shared" si="1"/>
        <v>dummyOutRecipe(recipeRegistry, "harvestcraft:avocadoburritoitem_listAllporkcooked");</v>
      </c>
    </row>
    <row r="8" spans="2:25" x14ac:dyDescent="0.3">
      <c r="B8" t="s">
        <v>2992</v>
      </c>
      <c r="C8" t="s">
        <v>3131</v>
      </c>
      <c r="D8" t="s">
        <v>3064</v>
      </c>
      <c r="E8" s="54" t="s">
        <v>202</v>
      </c>
      <c r="F8" s="54" t="s">
        <v>202</v>
      </c>
      <c r="I8" t="s">
        <v>2954</v>
      </c>
      <c r="J8" t="str">
        <f t="shared" si="2"/>
        <v>waterfilter</v>
      </c>
      <c r="K8" t="str">
        <f t="shared" si="3"/>
        <v>dummyOutRecipe(recipeRegistry, "harvestcraft:waterfilter");</v>
      </c>
      <c r="R8" s="94" t="s">
        <v>3140</v>
      </c>
      <c r="S8" t="str">
        <f t="shared" si="4"/>
        <v>dummyOutRecipe(recipeRegistry, "harvestcraft:bbqchickenbiscuititem");</v>
      </c>
      <c r="T8" t="s">
        <v>3353</v>
      </c>
      <c r="U8" s="94" t="s">
        <v>3314</v>
      </c>
      <c r="V8" t="str">
        <f t="shared" si="0"/>
        <v>dummyOutRecipe(recipeRegistry, "harvestcraft:doughitem_dustSalt");</v>
      </c>
      <c r="W8" t="s">
        <v>3353</v>
      </c>
      <c r="X8" s="94" t="s">
        <v>3359</v>
      </c>
      <c r="Y8" t="str">
        <f t="shared" si="1"/>
        <v>dummyOutRecipe(recipeRegistry, "harvestcraft:baconpancakesitem");</v>
      </c>
    </row>
    <row r="9" spans="2:25" x14ac:dyDescent="0.3">
      <c r="B9" t="s">
        <v>2993</v>
      </c>
      <c r="C9" t="s">
        <v>3131</v>
      </c>
      <c r="D9" t="s">
        <v>3064</v>
      </c>
      <c r="E9" s="54" t="s">
        <v>202</v>
      </c>
      <c r="F9" s="54" t="s">
        <v>202</v>
      </c>
      <c r="I9" t="s">
        <v>3090</v>
      </c>
      <c r="J9" t="str">
        <f t="shared" si="2"/>
        <v>beefjerkyitem</v>
      </c>
      <c r="K9" t="s">
        <v>3091</v>
      </c>
      <c r="R9" s="94" t="s">
        <v>3141</v>
      </c>
      <c r="S9" t="str">
        <f t="shared" si="4"/>
        <v>dummyOutRecipe(recipeRegistry, "harvestcraft:bbqplatteritem");</v>
      </c>
      <c r="T9" t="s">
        <v>3353</v>
      </c>
      <c r="U9" s="94" t="s">
        <v>3315</v>
      </c>
      <c r="V9" t="str">
        <f t="shared" si="0"/>
        <v>dummyOutRecipe(recipeRegistry, "harvestcraft:doughitem_foodSalt");</v>
      </c>
      <c r="W9" t="s">
        <v>3353</v>
      </c>
      <c r="X9" s="94" t="s">
        <v>3360</v>
      </c>
      <c r="Y9" t="str">
        <f t="shared" si="1"/>
        <v>dummyOutRecipe(recipeRegistry, "harvestcraft:bananamilkshakeitem");</v>
      </c>
    </row>
    <row r="10" spans="2:25" x14ac:dyDescent="0.3">
      <c r="B10" t="s">
        <v>2994</v>
      </c>
      <c r="C10" t="s">
        <v>3077</v>
      </c>
      <c r="D10" t="s">
        <v>3073</v>
      </c>
      <c r="E10" s="54" t="s">
        <v>202</v>
      </c>
      <c r="F10" s="54" t="s">
        <v>202</v>
      </c>
      <c r="R10" s="94" t="s">
        <v>3142</v>
      </c>
      <c r="S10" t="str">
        <f t="shared" si="4"/>
        <v>dummyOutRecipe(recipeRegistry, "harvestcraft:bbqpulledporkitem");</v>
      </c>
      <c r="T10" t="s">
        <v>3353</v>
      </c>
      <c r="U10" s="94" t="s">
        <v>3316</v>
      </c>
      <c r="V10" t="str">
        <f t="shared" si="0"/>
        <v>dummyOutRecipe(recipeRegistry, "harvestcraft:doughitem_itemSalt");</v>
      </c>
      <c r="W10" t="s">
        <v>3353</v>
      </c>
      <c r="X10" s="94" t="s">
        <v>3361</v>
      </c>
      <c r="Y10" t="str">
        <f t="shared" si="1"/>
        <v>dummyOutRecipe(recipeRegistry, "harvestcraft:banananutbreaditem_dustSalt");</v>
      </c>
    </row>
    <row r="11" spans="2:25" x14ac:dyDescent="0.3">
      <c r="B11" t="s">
        <v>2995</v>
      </c>
      <c r="C11" t="s">
        <v>3077</v>
      </c>
      <c r="D11" t="s">
        <v>3073</v>
      </c>
      <c r="E11" s="54" t="s">
        <v>202</v>
      </c>
      <c r="F11" s="54" t="s">
        <v>202</v>
      </c>
      <c r="R11" s="94" t="s">
        <v>3143</v>
      </c>
      <c r="S11" t="str">
        <f t="shared" si="4"/>
        <v>dummyOutRecipe(recipeRegistry, "harvestcraft:beansontoastitem");</v>
      </c>
      <c r="T11" t="s">
        <v>3353</v>
      </c>
      <c r="U11" s="94" t="s">
        <v>3317</v>
      </c>
      <c r="V11" t="str">
        <f t="shared" si="0"/>
        <v>dummyOutRecipe(recipeRegistry, "harvestcraft:eggtartitem");</v>
      </c>
      <c r="W11" t="s">
        <v>3353</v>
      </c>
      <c r="X11" s="94" t="s">
        <v>3362</v>
      </c>
      <c r="Y11" t="str">
        <f t="shared" si="1"/>
        <v>dummyOutRecipe(recipeRegistry, "harvestcraft:banananutbreaditem_foodSalt");</v>
      </c>
    </row>
    <row r="12" spans="2:25" x14ac:dyDescent="0.3">
      <c r="B12" t="s">
        <v>2996</v>
      </c>
      <c r="C12" t="s">
        <v>3081</v>
      </c>
      <c r="D12" t="s">
        <v>3060</v>
      </c>
      <c r="E12" s="54" t="s">
        <v>199</v>
      </c>
      <c r="F12" s="54" t="s">
        <v>202</v>
      </c>
      <c r="R12" s="94" t="s">
        <v>3144</v>
      </c>
      <c r="S12" t="str">
        <f t="shared" si="4"/>
        <v>dummyOutRecipe(recipeRegistry, "harvestcraft:beetburgeritem");</v>
      </c>
      <c r="T12" t="s">
        <v>3353</v>
      </c>
      <c r="U12" s="94" t="s">
        <v>3318</v>
      </c>
      <c r="V12" t="str">
        <f t="shared" si="0"/>
        <v>dummyOutRecipe(recipeRegistry, "harvestcraft:freshwateritem_listAllwater");</v>
      </c>
      <c r="W12" t="s">
        <v>3353</v>
      </c>
      <c r="X12" s="94" t="s">
        <v>3363</v>
      </c>
      <c r="Y12" t="str">
        <f t="shared" si="1"/>
        <v>dummyOutRecipe(recipeRegistry, "harvestcraft:banananutbreaditem_itemSalt");</v>
      </c>
    </row>
    <row r="13" spans="2:25" x14ac:dyDescent="0.3">
      <c r="B13" t="s">
        <v>2997</v>
      </c>
      <c r="C13" t="s">
        <v>3077</v>
      </c>
      <c r="D13" t="s">
        <v>3073</v>
      </c>
      <c r="E13" s="54" t="s">
        <v>202</v>
      </c>
      <c r="F13" s="54" t="s">
        <v>202</v>
      </c>
      <c r="R13" s="94" t="s">
        <v>3145</v>
      </c>
      <c r="S13" t="str">
        <f t="shared" si="4"/>
        <v>dummyOutRecipe(recipeRegistry, "harvestcraft:bentoboxitem");</v>
      </c>
      <c r="T13" t="s">
        <v>3353</v>
      </c>
      <c r="U13" s="94" t="s">
        <v>3319</v>
      </c>
      <c r="V13" t="str">
        <f t="shared" si="0"/>
        <v>dummyOutRecipe(recipeRegistry, "harvestcraft:gritsitem");</v>
      </c>
      <c r="W13" t="s">
        <v>3353</v>
      </c>
      <c r="X13" s="94" t="s">
        <v>3140</v>
      </c>
      <c r="Y13" t="str">
        <f t="shared" si="1"/>
        <v>dummyOutRecipe(recipeRegistry, "harvestcraft:bbqchickenbiscuititem");</v>
      </c>
    </row>
    <row r="14" spans="2:25" x14ac:dyDescent="0.3">
      <c r="B14" t="s">
        <v>3066</v>
      </c>
      <c r="C14" t="s">
        <v>3078</v>
      </c>
      <c r="D14" t="s">
        <v>3061</v>
      </c>
      <c r="E14" s="54" t="s">
        <v>199</v>
      </c>
      <c r="F14" s="54" t="s">
        <v>202</v>
      </c>
      <c r="G14" t="s">
        <v>3069</v>
      </c>
      <c r="R14" s="94" t="s">
        <v>3146</v>
      </c>
      <c r="S14" t="str">
        <f t="shared" si="4"/>
        <v>dummyOutRecipe(recipeRegistry, "harvestcraft:berryvinaigrettesaladitem");</v>
      </c>
      <c r="T14" t="s">
        <v>3353</v>
      </c>
      <c r="U14" s="94" t="s">
        <v>3320</v>
      </c>
      <c r="V14" t="str">
        <f t="shared" si="0"/>
        <v>dummyOutRecipe(recipeRegistry, "harvestcraft:gumboitem");</v>
      </c>
      <c r="W14" t="s">
        <v>3353</v>
      </c>
      <c r="X14" s="94" t="s">
        <v>3141</v>
      </c>
      <c r="Y14" t="str">
        <f t="shared" si="1"/>
        <v>dummyOutRecipe(recipeRegistry, "harvestcraft:bbqplatteritem");</v>
      </c>
    </row>
    <row r="15" spans="2:25" x14ac:dyDescent="0.3">
      <c r="B15" t="s">
        <v>3068</v>
      </c>
      <c r="C15" t="s">
        <v>3079</v>
      </c>
      <c r="D15" t="s">
        <v>3061</v>
      </c>
      <c r="E15" s="54" t="s">
        <v>199</v>
      </c>
      <c r="F15" s="54" t="s">
        <v>202</v>
      </c>
      <c r="G15" t="s">
        <v>3070</v>
      </c>
      <c r="R15" s="94" t="s">
        <v>3147</v>
      </c>
      <c r="S15" t="str">
        <f t="shared" si="4"/>
        <v>dummyOutRecipe(recipeRegistry, "harvestcraft:biscuitsandgravyitem");</v>
      </c>
      <c r="T15" t="s">
        <v>3353</v>
      </c>
      <c r="U15" s="94" t="s">
        <v>3321</v>
      </c>
      <c r="V15" t="str">
        <f t="shared" si="0"/>
        <v>dummyOutRecipe(recipeRegistry, "harvestcraft:hoisinsauceitem_x9");</v>
      </c>
      <c r="W15" t="s">
        <v>3353</v>
      </c>
      <c r="X15" s="94" t="s">
        <v>3364</v>
      </c>
      <c r="Y15" t="str">
        <f t="shared" si="1"/>
        <v>dummyOutRecipe(recipeRegistry, "harvestcraft:bbqpotatochipsitem");</v>
      </c>
    </row>
    <row r="16" spans="2:25" x14ac:dyDescent="0.3">
      <c r="B16" t="s">
        <v>3057</v>
      </c>
      <c r="C16" t="s">
        <v>3080</v>
      </c>
      <c r="D16" t="s">
        <v>3062</v>
      </c>
      <c r="E16" s="54" t="s">
        <v>202</v>
      </c>
      <c r="F16" s="54" t="s">
        <v>202</v>
      </c>
      <c r="R16" s="94" t="s">
        <v>3148</v>
      </c>
      <c r="S16" t="str">
        <f t="shared" si="4"/>
        <v>dummyOutRecipe(recipeRegistry, "harvestcraft:blackberryjellysandwichitem");</v>
      </c>
      <c r="T16" t="s">
        <v>3353</v>
      </c>
      <c r="U16" s="94" t="s">
        <v>3322</v>
      </c>
      <c r="V16" t="str">
        <f t="shared" si="0"/>
        <v>dummyOutRecipe(recipeRegistry, "harvestcraft:hotsauceitem_x6_dustSalt");</v>
      </c>
      <c r="W16" t="s">
        <v>3353</v>
      </c>
      <c r="X16" s="94" t="s">
        <v>3142</v>
      </c>
      <c r="Y16" t="str">
        <f t="shared" si="1"/>
        <v>dummyOutRecipe(recipeRegistry, "harvestcraft:bbqpulledporkitem");</v>
      </c>
    </row>
    <row r="17" spans="2:25" x14ac:dyDescent="0.3">
      <c r="B17" t="s">
        <v>401</v>
      </c>
      <c r="C17" t="s">
        <v>180</v>
      </c>
      <c r="D17" t="s">
        <v>3063</v>
      </c>
      <c r="E17" s="54" t="s">
        <v>199</v>
      </c>
      <c r="F17" s="54" t="s">
        <v>202</v>
      </c>
      <c r="R17" s="94" t="s">
        <v>3149</v>
      </c>
      <c r="S17" t="str">
        <f t="shared" si="4"/>
        <v>dummyOutRecipe(recipeRegistry, "harvestcraft:bltitem");</v>
      </c>
      <c r="T17" t="s">
        <v>3353</v>
      </c>
      <c r="U17" s="94" t="s">
        <v>3323</v>
      </c>
      <c r="V17" t="str">
        <f t="shared" si="0"/>
        <v>dummyOutRecipe(recipeRegistry, "harvestcraft:hotsauceitem_x6_foodSalt");</v>
      </c>
      <c r="W17" t="s">
        <v>3353</v>
      </c>
      <c r="X17" s="94" t="s">
        <v>3365</v>
      </c>
      <c r="Y17" t="str">
        <f t="shared" si="1"/>
        <v>dummyOutRecipe(recipeRegistry, "harvestcraft:bbqsauceitem");</v>
      </c>
    </row>
    <row r="18" spans="2:25" x14ac:dyDescent="0.3">
      <c r="B18" t="s">
        <v>249</v>
      </c>
      <c r="C18" t="s">
        <v>3085</v>
      </c>
      <c r="D18" t="s">
        <v>3061</v>
      </c>
      <c r="E18" s="54" t="s">
        <v>199</v>
      </c>
      <c r="F18" s="54" t="s">
        <v>199</v>
      </c>
      <c r="R18" s="94" t="s">
        <v>3150</v>
      </c>
      <c r="S18" t="str">
        <f t="shared" si="4"/>
        <v>dummyOutRecipe(recipeRegistry, "harvestcraft:blueberryjellysandwichitem");</v>
      </c>
      <c r="T18" t="s">
        <v>3353</v>
      </c>
      <c r="U18" s="94" t="s">
        <v>3324</v>
      </c>
      <c r="V18" t="str">
        <f t="shared" si="0"/>
        <v>dummyOutRecipe(recipeRegistry, "harvestcraft:hotsauceitem_x6_itemSalt");</v>
      </c>
      <c r="W18" t="s">
        <v>3353</v>
      </c>
      <c r="X18" s="94" t="s">
        <v>3143</v>
      </c>
      <c r="Y18" t="str">
        <f t="shared" si="1"/>
        <v>dummyOutRecipe(recipeRegistry, "harvestcraft:beansontoastitem");</v>
      </c>
    </row>
    <row r="19" spans="2:25" x14ac:dyDescent="0.3">
      <c r="B19" t="s">
        <v>3084</v>
      </c>
      <c r="C19" t="s">
        <v>65</v>
      </c>
      <c r="D19" t="s">
        <v>3074</v>
      </c>
      <c r="E19" s="54" t="s">
        <v>199</v>
      </c>
      <c r="F19" s="54" t="s">
        <v>202</v>
      </c>
      <c r="R19" s="94" t="s">
        <v>3151</v>
      </c>
      <c r="S19" t="str">
        <f t="shared" si="4"/>
        <v>dummyOutRecipe(recipeRegistry, "harvestcraft:bolognaitem_x3_dustSalt");</v>
      </c>
      <c r="T19" t="s">
        <v>3353</v>
      </c>
      <c r="U19" s="94" t="s">
        <v>3325</v>
      </c>
      <c r="V19" t="str">
        <f t="shared" si="0"/>
        <v>dummyOutRecipe(recipeRegistry, "harvestcraft:jelliedeelitem");</v>
      </c>
      <c r="W19" t="s">
        <v>3353</v>
      </c>
      <c r="X19" s="94" t="s">
        <v>3144</v>
      </c>
      <c r="Y19" t="str">
        <f t="shared" si="1"/>
        <v>dummyOutRecipe(recipeRegistry, "harvestcraft:beetburgeritem");</v>
      </c>
    </row>
    <row r="20" spans="2:25" x14ac:dyDescent="0.3">
      <c r="B20" t="s">
        <v>3086</v>
      </c>
      <c r="C20" t="s">
        <v>3087</v>
      </c>
      <c r="D20" t="s">
        <v>3074</v>
      </c>
      <c r="E20" s="54" t="s">
        <v>202</v>
      </c>
      <c r="F20" s="54" t="s">
        <v>202</v>
      </c>
      <c r="R20" s="94" t="s">
        <v>3152</v>
      </c>
      <c r="S20" t="str">
        <f t="shared" si="4"/>
        <v>dummyOutRecipe(recipeRegistry, "harvestcraft:bolognaitem_x3_foodSalt");</v>
      </c>
      <c r="T20" t="s">
        <v>3353</v>
      </c>
      <c r="U20" s="94" t="s">
        <v>3326</v>
      </c>
      <c r="V20" t="str">
        <f t="shared" si="0"/>
        <v>dummyOutRecipe(recipeRegistry, "harvestcraft:lycheeteaitem");</v>
      </c>
      <c r="W20" t="s">
        <v>3353</v>
      </c>
      <c r="X20" s="94" t="s">
        <v>3366</v>
      </c>
      <c r="Y20" t="str">
        <f t="shared" si="1"/>
        <v>dummyOutRecipe(recipeRegistry, "harvestcraft:beetsaladitem");</v>
      </c>
    </row>
    <row r="21" spans="2:25" x14ac:dyDescent="0.3">
      <c r="B21" t="s">
        <v>243</v>
      </c>
      <c r="C21" t="s">
        <v>134</v>
      </c>
      <c r="D21" t="s">
        <v>3074</v>
      </c>
      <c r="E21" s="54" t="s">
        <v>202</v>
      </c>
      <c r="F21" s="54" t="s">
        <v>202</v>
      </c>
      <c r="R21" s="94" t="s">
        <v>3153</v>
      </c>
      <c r="S21" t="str">
        <f t="shared" si="4"/>
        <v>dummyOutRecipe(recipeRegistry, "harvestcraft:bolognaitem_x3_itemSalt");</v>
      </c>
      <c r="T21" t="s">
        <v>3353</v>
      </c>
      <c r="U21" s="94" t="s">
        <v>3327</v>
      </c>
      <c r="V21" t="str">
        <f t="shared" si="0"/>
        <v>dummyOutRecipe(recipeRegistry, "harvestcraft:marshmellowsitem");</v>
      </c>
      <c r="W21" t="s">
        <v>3353</v>
      </c>
      <c r="X21" s="94" t="s">
        <v>3367</v>
      </c>
      <c r="Y21" t="str">
        <f t="shared" si="1"/>
        <v>dummyOutRecipe(recipeRegistry, "harvestcraft:beetsoupitem");</v>
      </c>
    </row>
    <row r="22" spans="2:25" x14ac:dyDescent="0.3">
      <c r="B22" t="s">
        <v>260</v>
      </c>
      <c r="C22" t="s">
        <v>34</v>
      </c>
      <c r="D22" t="s">
        <v>3074</v>
      </c>
      <c r="E22" s="54" t="s">
        <v>202</v>
      </c>
      <c r="F22" s="54" t="s">
        <v>202</v>
      </c>
      <c r="R22" s="94" t="s">
        <v>3154</v>
      </c>
      <c r="S22" t="str">
        <f t="shared" si="4"/>
        <v>dummyOutRecipe(recipeRegistry, "harvestcraft:bolognasandwichitem");</v>
      </c>
      <c r="T22" t="s">
        <v>3353</v>
      </c>
      <c r="U22" s="94" t="s">
        <v>3328</v>
      </c>
      <c r="V22" t="str">
        <f t="shared" si="0"/>
        <v>dummyOutRecipe(recipeRegistry, "harvestcraft:misosoupitem");</v>
      </c>
      <c r="W22" t="s">
        <v>3353</v>
      </c>
      <c r="X22" s="94" t="s">
        <v>3145</v>
      </c>
      <c r="Y22" t="str">
        <f t="shared" si="1"/>
        <v>dummyOutRecipe(recipeRegistry, "harvestcraft:bentoboxitem");</v>
      </c>
    </row>
    <row r="23" spans="2:25" x14ac:dyDescent="0.3">
      <c r="B23" t="s">
        <v>270</v>
      </c>
      <c r="C23" t="s">
        <v>3134</v>
      </c>
      <c r="D23" t="s">
        <v>3061</v>
      </c>
      <c r="E23" s="54" t="s">
        <v>202</v>
      </c>
      <c r="F23" s="54" t="s">
        <v>199</v>
      </c>
      <c r="R23" s="94" t="s">
        <v>3155</v>
      </c>
      <c r="S23" t="str">
        <f t="shared" si="4"/>
        <v>dummyOutRecipe(recipeRegistry, "harvestcraft:bratwurstitem");</v>
      </c>
      <c r="T23" t="s">
        <v>3353</v>
      </c>
      <c r="U23" s="94" t="s">
        <v>3329</v>
      </c>
      <c r="V23" t="str">
        <f t="shared" si="0"/>
        <v>dummyOutRecipe(recipeRegistry, "harvestcraft:mochiitem");</v>
      </c>
      <c r="W23" t="s">
        <v>3353</v>
      </c>
      <c r="X23" s="94" t="s">
        <v>3146</v>
      </c>
      <c r="Y23" t="str">
        <f t="shared" si="1"/>
        <v>dummyOutRecipe(recipeRegistry, "harvestcraft:berryvinaigrettesaladitem");</v>
      </c>
    </row>
    <row r="24" spans="2:25" x14ac:dyDescent="0.3">
      <c r="B24" t="s">
        <v>3090</v>
      </c>
      <c r="C24" t="s">
        <v>3092</v>
      </c>
      <c r="D24" t="s">
        <v>3061</v>
      </c>
      <c r="E24" s="54" t="s">
        <v>202</v>
      </c>
      <c r="F24" s="54" t="s">
        <v>202</v>
      </c>
      <c r="R24" s="94" t="s">
        <v>3156</v>
      </c>
      <c r="S24" t="str">
        <f t="shared" si="4"/>
        <v>dummyOutRecipe(recipeRegistry, "harvestcraft:breakfastburritoitem");</v>
      </c>
      <c r="T24" t="s">
        <v>3353</v>
      </c>
      <c r="U24" s="94" t="s">
        <v>3330</v>
      </c>
      <c r="V24" t="str">
        <f t="shared" si="0"/>
        <v>dummyOutRecipe(recipeRegistry, "harvestcraft:mushroomketchupitem_x5");</v>
      </c>
      <c r="W24" t="s">
        <v>3353</v>
      </c>
      <c r="X24" s="94" t="s">
        <v>3147</v>
      </c>
      <c r="Y24" t="str">
        <f t="shared" si="1"/>
        <v>dummyOutRecipe(recipeRegistry, "harvestcraft:biscuitsandgravyitem");</v>
      </c>
    </row>
    <row r="25" spans="2:25" x14ac:dyDescent="0.3">
      <c r="B25" t="s">
        <v>350</v>
      </c>
      <c r="C25" t="s">
        <v>3093</v>
      </c>
      <c r="D25" t="s">
        <v>3062</v>
      </c>
      <c r="E25" s="54" t="s">
        <v>202</v>
      </c>
      <c r="F25" s="54" t="s">
        <v>202</v>
      </c>
      <c r="R25" s="94" t="s">
        <v>3157</v>
      </c>
      <c r="S25" t="str">
        <f t="shared" si="4"/>
        <v>dummyOutRecipe(recipeRegistry, "harvestcraft:californiarollitem");</v>
      </c>
      <c r="T25" t="s">
        <v>3353</v>
      </c>
      <c r="U25" s="94" t="s">
        <v>3331</v>
      </c>
      <c r="V25" t="str">
        <f t="shared" si="0"/>
        <v>dummyOutRecipe(recipeRegistry, "harvestcraft:oystersauceitem_dustSalt");</v>
      </c>
      <c r="W25" t="s">
        <v>3353</v>
      </c>
      <c r="X25" s="94" t="s">
        <v>3148</v>
      </c>
      <c r="Y25" t="str">
        <f t="shared" si="1"/>
        <v>dummyOutRecipe(recipeRegistry, "harvestcraft:blackberryjellysandwichitem");</v>
      </c>
    </row>
    <row r="26" spans="2:25" x14ac:dyDescent="0.3">
      <c r="B26" t="s">
        <v>405</v>
      </c>
      <c r="C26" t="s">
        <v>3094</v>
      </c>
      <c r="D26" t="s">
        <v>3062</v>
      </c>
      <c r="E26" s="54" t="s">
        <v>202</v>
      </c>
      <c r="F26" s="54" t="s">
        <v>202</v>
      </c>
      <c r="R26" s="94" t="s">
        <v>3158</v>
      </c>
      <c r="S26" t="str">
        <f t="shared" si="4"/>
        <v>dummyOutRecipe(recipeRegistry, "harvestcraft:cheesesteakitem");</v>
      </c>
      <c r="T26" t="s">
        <v>3353</v>
      </c>
      <c r="U26" s="94" t="s">
        <v>3332</v>
      </c>
      <c r="V26" t="str">
        <f t="shared" si="0"/>
        <v>dummyOutRecipe(recipeRegistry, "harvestcraft:oystersauceitem_foodSalt");</v>
      </c>
      <c r="W26" t="s">
        <v>3353</v>
      </c>
      <c r="X26" s="94" t="s">
        <v>3149</v>
      </c>
      <c r="Y26" t="str">
        <f t="shared" si="1"/>
        <v>dummyOutRecipe(recipeRegistry, "harvestcraft:bltitem");</v>
      </c>
    </row>
    <row r="27" spans="2:25" x14ac:dyDescent="0.3">
      <c r="B27" t="s">
        <v>625</v>
      </c>
      <c r="C27" t="s">
        <v>3095</v>
      </c>
      <c r="D27" t="s">
        <v>3062</v>
      </c>
      <c r="E27" s="54" t="s">
        <v>202</v>
      </c>
      <c r="F27" s="54" t="s">
        <v>202</v>
      </c>
      <c r="R27" s="94" t="s">
        <v>3159</v>
      </c>
      <c r="S27" t="str">
        <f t="shared" si="4"/>
        <v>dummyOutRecipe(recipeRegistry, "harvestcraft:cherryjellysandwichitem");</v>
      </c>
      <c r="T27" t="s">
        <v>3353</v>
      </c>
      <c r="U27" s="94" t="s">
        <v>3333</v>
      </c>
      <c r="V27" t="str">
        <f t="shared" si="0"/>
        <v>dummyOutRecipe(recipeRegistry, "harvestcraft:oystersauceitem_itemSalt");</v>
      </c>
      <c r="W27" t="s">
        <v>3353</v>
      </c>
      <c r="X27" s="94" t="s">
        <v>3150</v>
      </c>
      <c r="Y27" t="str">
        <f t="shared" si="1"/>
        <v>dummyOutRecipe(recipeRegistry, "harvestcraft:blueberryjellysandwichitem");</v>
      </c>
    </row>
    <row r="28" spans="2:25" x14ac:dyDescent="0.3">
      <c r="B28" t="s">
        <v>527</v>
      </c>
      <c r="C28" t="s">
        <v>3112</v>
      </c>
      <c r="D28" t="s">
        <v>3061</v>
      </c>
      <c r="E28" s="54" t="s">
        <v>202</v>
      </c>
      <c r="F28" s="54" t="s">
        <v>202</v>
      </c>
      <c r="R28" s="94" t="s">
        <v>3160</v>
      </c>
      <c r="S28" t="str">
        <f t="shared" si="4"/>
        <v>dummyOutRecipe(recipeRegistry, "harvestcraft:chickenandwafflesitem");</v>
      </c>
      <c r="T28" t="s">
        <v>3353</v>
      </c>
      <c r="U28" s="94" t="s">
        <v>3334</v>
      </c>
      <c r="V28" t="str">
        <f t="shared" si="0"/>
        <v>dummyOutRecipe(recipeRegistry, "harvestcraft:saltitem");</v>
      </c>
      <c r="W28" t="s">
        <v>3353</v>
      </c>
      <c r="X28" s="94" t="s">
        <v>3151</v>
      </c>
      <c r="Y28" t="str">
        <f t="shared" si="1"/>
        <v>dummyOutRecipe(recipeRegistry, "harvestcraft:bolognaitem_x3_dustSalt");</v>
      </c>
    </row>
    <row r="29" spans="2:25" x14ac:dyDescent="0.3">
      <c r="B29" t="s">
        <v>3114</v>
      </c>
      <c r="C29" t="s">
        <v>3089</v>
      </c>
      <c r="D29" t="s">
        <v>3060</v>
      </c>
      <c r="E29" s="54" t="s">
        <v>202</v>
      </c>
      <c r="F29" s="54" t="s">
        <v>202</v>
      </c>
      <c r="R29" s="94" t="s">
        <v>3161</v>
      </c>
      <c r="S29" t="str">
        <f t="shared" si="4"/>
        <v>dummyOutRecipe(recipeRegistry, "harvestcraft:chickenbiscuititem");</v>
      </c>
      <c r="T29" t="s">
        <v>3353</v>
      </c>
      <c r="U29" s="94" t="s">
        <v>3335</v>
      </c>
      <c r="V29" t="str">
        <f t="shared" si="0"/>
        <v>dummyOutRecipe(recipeRegistry, "harvestcraft:sauerbratenitem");</v>
      </c>
      <c r="W29" t="s">
        <v>3353</v>
      </c>
      <c r="X29" s="94" t="s">
        <v>3152</v>
      </c>
      <c r="Y29" t="str">
        <f t="shared" si="1"/>
        <v>dummyOutRecipe(recipeRegistry, "harvestcraft:bolognaitem_x3_foodSalt");</v>
      </c>
    </row>
    <row r="30" spans="2:25" x14ac:dyDescent="0.3">
      <c r="B30" t="s">
        <v>663</v>
      </c>
      <c r="C30" t="s">
        <v>3116</v>
      </c>
      <c r="D30" t="s">
        <v>3062</v>
      </c>
      <c r="E30" s="54" t="s">
        <v>202</v>
      </c>
      <c r="F30" s="54" t="s">
        <v>202</v>
      </c>
      <c r="R30" s="94" t="s">
        <v>3162</v>
      </c>
      <c r="S30" t="str">
        <f t="shared" si="4"/>
        <v>dummyOutRecipe(recipeRegistry, "harvestcraft:chickendinneritem");</v>
      </c>
      <c r="T30" t="s">
        <v>3353</v>
      </c>
      <c r="U30" s="94" t="s">
        <v>3336</v>
      </c>
      <c r="V30" t="str">
        <f t="shared" si="0"/>
        <v>dummyOutRecipe(recipeRegistry, "harvestcraft:softpretzelitem_dustSalt");</v>
      </c>
      <c r="W30" t="s">
        <v>3353</v>
      </c>
      <c r="X30" s="94" t="s">
        <v>3153</v>
      </c>
      <c r="Y30" t="str">
        <f t="shared" si="1"/>
        <v>dummyOutRecipe(recipeRegistry, "harvestcraft:bolognaitem_x3_itemSalt");</v>
      </c>
    </row>
    <row r="31" spans="2:25" x14ac:dyDescent="0.3">
      <c r="B31" t="s">
        <v>828</v>
      </c>
      <c r="C31" t="s">
        <v>492</v>
      </c>
      <c r="D31" t="s">
        <v>3074</v>
      </c>
      <c r="E31" s="54" t="s">
        <v>199</v>
      </c>
      <c r="F31" s="54" t="s">
        <v>199</v>
      </c>
      <c r="R31" s="94" t="s">
        <v>3163</v>
      </c>
      <c r="S31" t="str">
        <f t="shared" si="4"/>
        <v>dummyOutRecipe(recipeRegistry, "harvestcraft:chilidogitem");</v>
      </c>
      <c r="T31" t="s">
        <v>3353</v>
      </c>
      <c r="U31" s="94" t="s">
        <v>3337</v>
      </c>
      <c r="V31" t="str">
        <f t="shared" si="0"/>
        <v>dummyOutRecipe(recipeRegistry, "harvestcraft:softpretzelitem_foodSalt");</v>
      </c>
      <c r="W31" t="s">
        <v>3353</v>
      </c>
      <c r="X31" s="94" t="s">
        <v>3154</v>
      </c>
      <c r="Y31" t="str">
        <f t="shared" si="1"/>
        <v>dummyOutRecipe(recipeRegistry, "harvestcraft:bolognasandwichitem");</v>
      </c>
    </row>
    <row r="32" spans="2:25" x14ac:dyDescent="0.3">
      <c r="B32" t="s">
        <v>3123</v>
      </c>
      <c r="C32" t="s">
        <v>3089</v>
      </c>
      <c r="D32" t="s">
        <v>3061</v>
      </c>
      <c r="E32" s="54" t="s">
        <v>199</v>
      </c>
      <c r="F32" s="54" t="s">
        <v>202</v>
      </c>
      <c r="R32" s="94" t="s">
        <v>3164</v>
      </c>
      <c r="S32" t="str">
        <f t="shared" si="4"/>
        <v>dummyOutRecipe(recipeRegistry, "harvestcraft:chipsanddipitem");</v>
      </c>
      <c r="T32" t="s">
        <v>3353</v>
      </c>
      <c r="U32" s="94" t="s">
        <v>3338</v>
      </c>
      <c r="V32" t="str">
        <f t="shared" si="0"/>
        <v>dummyOutRecipe(recipeRegistry, "harvestcraft:softpretzelitem_itemSalt");</v>
      </c>
      <c r="W32" t="s">
        <v>3353</v>
      </c>
      <c r="X32" s="94" t="s">
        <v>3155</v>
      </c>
      <c r="Y32" t="str">
        <f t="shared" si="1"/>
        <v>dummyOutRecipe(recipeRegistry, "harvestcraft:bratwurstitem");</v>
      </c>
    </row>
    <row r="33" spans="2:25" x14ac:dyDescent="0.3">
      <c r="B33" t="s">
        <v>3124</v>
      </c>
      <c r="C33" t="s">
        <v>3130</v>
      </c>
      <c r="D33" t="s">
        <v>3061</v>
      </c>
      <c r="E33" s="54" t="s">
        <v>199</v>
      </c>
      <c r="F33" s="54" t="s">
        <v>202</v>
      </c>
      <c r="R33" s="94" t="s">
        <v>3165</v>
      </c>
      <c r="S33" t="str">
        <f t="shared" si="4"/>
        <v>dummyOutRecipe(recipeRegistry, "harvestcraft:chorizoitem_dustSalt");</v>
      </c>
      <c r="T33" t="s">
        <v>3353</v>
      </c>
      <c r="U33" s="94" t="s">
        <v>3339</v>
      </c>
      <c r="V33" t="str">
        <f t="shared" si="0"/>
        <v>dummyOutRecipe(recipeRegistry, "harvestcraft:soysauceitem_dustSalt");</v>
      </c>
      <c r="W33" t="s">
        <v>3353</v>
      </c>
      <c r="X33" s="94" t="s">
        <v>3156</v>
      </c>
      <c r="Y33" t="str">
        <f t="shared" si="1"/>
        <v>dummyOutRecipe(recipeRegistry, "harvestcraft:breakfastburritoitem");</v>
      </c>
    </row>
    <row r="34" spans="2:25" x14ac:dyDescent="0.3">
      <c r="B34" t="s">
        <v>952</v>
      </c>
      <c r="C34" t="s">
        <v>3089</v>
      </c>
      <c r="D34" t="s">
        <v>3061</v>
      </c>
      <c r="E34" s="54" t="s">
        <v>199</v>
      </c>
      <c r="F34" s="54" t="s">
        <v>202</v>
      </c>
      <c r="R34" s="94" t="s">
        <v>3166</v>
      </c>
      <c r="S34" t="str">
        <f t="shared" si="4"/>
        <v>dummyOutRecipe(recipeRegistry, "harvestcraft:chorizoitem_foodSalt");</v>
      </c>
      <c r="T34" t="s">
        <v>3353</v>
      </c>
      <c r="U34" s="94" t="s">
        <v>3340</v>
      </c>
      <c r="V34" t="str">
        <f t="shared" si="0"/>
        <v>dummyOutRecipe(recipeRegistry, "harvestcraft:soysauceitem_foodSalt");</v>
      </c>
      <c r="W34" t="s">
        <v>3353</v>
      </c>
      <c r="X34" s="94" t="s">
        <v>3309</v>
      </c>
      <c r="Y34" t="str">
        <f t="shared" si="1"/>
        <v>dummyOutRecipe(recipeRegistry, "harvestcraft:briochebunitem_x3");</v>
      </c>
    </row>
    <row r="35" spans="2:25" x14ac:dyDescent="0.3">
      <c r="B35" t="s">
        <v>993</v>
      </c>
      <c r="C35" t="s">
        <v>3089</v>
      </c>
      <c r="D35" t="s">
        <v>3061</v>
      </c>
      <c r="E35" s="54" t="s">
        <v>199</v>
      </c>
      <c r="F35" s="54" t="s">
        <v>202</v>
      </c>
      <c r="R35" s="94" t="s">
        <v>3167</v>
      </c>
      <c r="S35" t="str">
        <f t="shared" si="4"/>
        <v>dummyOutRecipe(recipeRegistry, "harvestcraft:chorizoitem_itemSalt");</v>
      </c>
      <c r="T35" t="s">
        <v>3353</v>
      </c>
      <c r="U35" s="94" t="s">
        <v>3341</v>
      </c>
      <c r="V35" t="str">
        <f t="shared" si="0"/>
        <v>dummyOutRecipe(recipeRegistry, "harvestcraft:soysauceitem_itemSalt");</v>
      </c>
      <c r="W35" t="s">
        <v>3353</v>
      </c>
      <c r="X35" s="94" t="s">
        <v>3310</v>
      </c>
      <c r="Y35" t="str">
        <f t="shared" si="1"/>
        <v>dummyOutRecipe(recipeRegistry, "harvestcraft:bubbleteaitem");</v>
      </c>
    </row>
    <row r="36" spans="2:25" x14ac:dyDescent="0.3">
      <c r="B36" t="s">
        <v>1024</v>
      </c>
      <c r="C36" t="s">
        <v>3089</v>
      </c>
      <c r="D36" t="s">
        <v>3061</v>
      </c>
      <c r="E36" s="54" t="s">
        <v>199</v>
      </c>
      <c r="F36" s="54" t="s">
        <v>202</v>
      </c>
      <c r="R36" s="94" t="s">
        <v>3168</v>
      </c>
      <c r="S36" t="str">
        <f t="shared" si="4"/>
        <v>dummyOutRecipe(recipeRegistry, "harvestcraft:citrussaladitem");</v>
      </c>
      <c r="T36" t="s">
        <v>3353</v>
      </c>
      <c r="U36" s="94" t="s">
        <v>3342</v>
      </c>
      <c r="V36" t="str">
        <f t="shared" si="0"/>
        <v>dummyOutRecipe(recipeRegistry, "harvestcraft:steamedpeasitem_dustSalt");</v>
      </c>
      <c r="W36" t="s">
        <v>3353</v>
      </c>
      <c r="X36" s="94" t="s">
        <v>3157</v>
      </c>
      <c r="Y36" t="str">
        <f t="shared" si="1"/>
        <v>dummyOutRecipe(recipeRegistry, "harvestcraft:californiarollitem");</v>
      </c>
    </row>
    <row r="37" spans="2:25" x14ac:dyDescent="0.3">
      <c r="B37" t="s">
        <v>3133</v>
      </c>
      <c r="D37" t="s">
        <v>3062</v>
      </c>
      <c r="E37" s="54" t="s">
        <v>199</v>
      </c>
      <c r="F37" s="54" t="s">
        <v>199</v>
      </c>
      <c r="R37" s="94" t="s">
        <v>3169</v>
      </c>
      <c r="S37" t="str">
        <f t="shared" si="4"/>
        <v>dummyOutRecipe(recipeRegistry, "harvestcraft:coleslawburgeritem");</v>
      </c>
      <c r="T37" t="s">
        <v>3353</v>
      </c>
      <c r="U37" s="94" t="s">
        <v>3343</v>
      </c>
      <c r="V37" t="str">
        <f t="shared" si="0"/>
        <v>dummyOutRecipe(recipeRegistry, "harvestcraft:steamedpeasitem_foodSalt");</v>
      </c>
      <c r="W37" t="s">
        <v>3353</v>
      </c>
      <c r="X37" s="94"/>
    </row>
    <row r="38" spans="2:25" x14ac:dyDescent="0.3">
      <c r="B38" t="s">
        <v>3304</v>
      </c>
      <c r="C38" t="s">
        <v>3305</v>
      </c>
      <c r="D38" t="s">
        <v>3061</v>
      </c>
      <c r="E38" s="54" t="s">
        <v>199</v>
      </c>
      <c r="F38" s="54" t="s">
        <v>202</v>
      </c>
      <c r="R38" s="94" t="s">
        <v>3170</v>
      </c>
      <c r="S38" t="str">
        <f t="shared" si="4"/>
        <v>dummyOutRecipe(recipeRegistry, "harvestcraft:cookiesandmilkitem");</v>
      </c>
      <c r="T38" t="s">
        <v>3353</v>
      </c>
      <c r="U38" s="94" t="s">
        <v>3344</v>
      </c>
      <c r="V38" t="str">
        <f t="shared" si="0"/>
        <v>dummyOutRecipe(recipeRegistry, "harvestcraft:steamedpeasitem_itemSalt");</v>
      </c>
      <c r="W38" t="s">
        <v>3353</v>
      </c>
      <c r="X38" s="94"/>
    </row>
    <row r="39" spans="2:25" x14ac:dyDescent="0.3">
      <c r="B39" t="s">
        <v>1151</v>
      </c>
      <c r="D39" t="s">
        <v>3074</v>
      </c>
      <c r="E39" s="54" t="s">
        <v>199</v>
      </c>
      <c r="F39" s="54" t="s">
        <v>202</v>
      </c>
      <c r="R39" s="94" t="s">
        <v>3171</v>
      </c>
      <c r="S39" t="str">
        <f t="shared" si="4"/>
        <v>dummyOutRecipe(recipeRegistry, "harvestcraft:crabkimbapitem");</v>
      </c>
      <c r="T39" t="s">
        <v>3353</v>
      </c>
      <c r="U39" s="94" t="s">
        <v>3345</v>
      </c>
      <c r="V39" t="str">
        <f t="shared" si="0"/>
        <v>dummyOutRecipe(recipeRegistry, "harvestcraft:steamedspinachitem");</v>
      </c>
      <c r="W39" t="s">
        <v>3353</v>
      </c>
      <c r="X39" s="94"/>
    </row>
    <row r="40" spans="2:25" x14ac:dyDescent="0.3">
      <c r="B40" t="s">
        <v>815</v>
      </c>
      <c r="D40" t="s">
        <v>3074</v>
      </c>
      <c r="E40" s="54" t="s">
        <v>199</v>
      </c>
      <c r="F40" s="54" t="s">
        <v>202</v>
      </c>
      <c r="R40" s="94" t="s">
        <v>3172</v>
      </c>
      <c r="S40" t="str">
        <f t="shared" si="4"/>
        <v>dummyOutRecipe(recipeRegistry, "harvestcraft:crackersandcheeseitem");</v>
      </c>
      <c r="T40" t="s">
        <v>3353</v>
      </c>
      <c r="U40" s="94" t="s">
        <v>3346</v>
      </c>
      <c r="V40" t="str">
        <f t="shared" si="0"/>
        <v>dummyOutRecipe(recipeRegistry, "harvestcraft:taffyitem_dustSalt");</v>
      </c>
      <c r="W40" t="s">
        <v>3353</v>
      </c>
      <c r="X40" s="94" t="s">
        <v>3158</v>
      </c>
      <c r="Y40" t="str">
        <f t="shared" si="1"/>
        <v>dummyOutRecipe(recipeRegistry, "harvestcraft:cheesesteakitem");</v>
      </c>
    </row>
    <row r="41" spans="2:25" x14ac:dyDescent="0.3">
      <c r="B41" t="s">
        <v>3306</v>
      </c>
      <c r="D41" t="s">
        <v>200</v>
      </c>
      <c r="E41" s="54" t="s">
        <v>199</v>
      </c>
      <c r="F41" s="54" t="s">
        <v>202</v>
      </c>
      <c r="R41" s="94" t="s">
        <v>3173</v>
      </c>
      <c r="S41" t="str">
        <f t="shared" si="4"/>
        <v>dummyOutRecipe(recipeRegistry, "harvestcraft:cranberryjellysandwichitem");</v>
      </c>
      <c r="T41" t="s">
        <v>3353</v>
      </c>
      <c r="U41" s="94" t="s">
        <v>3347</v>
      </c>
      <c r="V41" t="str">
        <f t="shared" si="0"/>
        <v>dummyOutRecipe(recipeRegistry, "harvestcraft:taffyitem_foodSalt");</v>
      </c>
      <c r="W41" t="s">
        <v>3353</v>
      </c>
      <c r="X41" s="94" t="s">
        <v>3368</v>
      </c>
      <c r="Y41" t="str">
        <f t="shared" si="1"/>
        <v>dummyOutRecipe(recipeRegistry, "harvestcraft:cheesyshrimpquinoaitem");</v>
      </c>
    </row>
    <row r="42" spans="2:25" x14ac:dyDescent="0.3">
      <c r="B42" t="s">
        <v>3307</v>
      </c>
      <c r="D42" t="s">
        <v>200</v>
      </c>
      <c r="E42" s="54" t="s">
        <v>202</v>
      </c>
      <c r="F42" s="54" t="s">
        <v>202</v>
      </c>
      <c r="R42" s="94" t="s">
        <v>3174</v>
      </c>
      <c r="S42" t="str">
        <f t="shared" si="4"/>
        <v>dummyOutRecipe(recipeRegistry, "harvestcraft:cucumbersaladitem");</v>
      </c>
      <c r="T42" t="s">
        <v>3353</v>
      </c>
      <c r="U42" s="94" t="s">
        <v>3348</v>
      </c>
      <c r="V42" t="str">
        <f t="shared" si="0"/>
        <v>dummyOutRecipe(recipeRegistry, "harvestcraft:taffyitem_itemSalt");</v>
      </c>
      <c r="W42" t="s">
        <v>3353</v>
      </c>
      <c r="X42" s="94" t="s">
        <v>3159</v>
      </c>
      <c r="Y42" t="str">
        <f t="shared" si="1"/>
        <v>dummyOutRecipe(recipeRegistry, "harvestcraft:cherryjellysandwichitem");</v>
      </c>
    </row>
    <row r="43" spans="2:25" x14ac:dyDescent="0.3">
      <c r="B43" t="s">
        <v>3308</v>
      </c>
      <c r="D43" t="s">
        <v>3061</v>
      </c>
      <c r="E43" s="54" t="s">
        <v>199</v>
      </c>
      <c r="F43" s="54" t="s">
        <v>202</v>
      </c>
      <c r="R43" s="94" t="s">
        <v>3175</v>
      </c>
      <c r="S43" t="str">
        <f t="shared" si="4"/>
        <v>dummyOutRecipe(recipeRegistry, "harvestcraft:cucumbersandwichitem");</v>
      </c>
      <c r="T43" t="s">
        <v>3353</v>
      </c>
      <c r="U43" s="94" t="s">
        <v>3349</v>
      </c>
      <c r="V43" t="str">
        <f t="shared" si="0"/>
        <v>dummyOutRecipe(recipeRegistry, "harvestcraft:tortillaitem");</v>
      </c>
      <c r="W43" t="s">
        <v>3353</v>
      </c>
      <c r="X43" s="94" t="s">
        <v>3160</v>
      </c>
      <c r="Y43" t="str">
        <f t="shared" si="1"/>
        <v>dummyOutRecipe(recipeRegistry, "harvestcraft:chickenandwafflesitem");</v>
      </c>
    </row>
    <row r="44" spans="2:25" x14ac:dyDescent="0.3">
      <c r="B44" t="s">
        <v>3354</v>
      </c>
      <c r="D44" t="s">
        <v>200</v>
      </c>
      <c r="E44" s="54" t="s">
        <v>199</v>
      </c>
      <c r="F44" s="54" t="s">
        <v>199</v>
      </c>
      <c r="R44" s="94" t="s">
        <v>3176</v>
      </c>
      <c r="S44" t="str">
        <f t="shared" si="4"/>
        <v>dummyOutRecipe(recipeRegistry, "harvestcraft:dangoitem");</v>
      </c>
      <c r="T44" t="s">
        <v>3353</v>
      </c>
      <c r="U44" s="94" t="s">
        <v>3350</v>
      </c>
      <c r="V44" t="str">
        <f t="shared" si="0"/>
        <v>dummyOutRecipe(recipeRegistry, "harvestcraft:turkishdelightitem");</v>
      </c>
      <c r="W44" t="s">
        <v>3353</v>
      </c>
      <c r="X44" s="94" t="s">
        <v>3161</v>
      </c>
      <c r="Y44" t="str">
        <f t="shared" si="1"/>
        <v>dummyOutRecipe(recipeRegistry, "harvestcraft:chickenbiscuititem");</v>
      </c>
    </row>
    <row r="45" spans="2:25" x14ac:dyDescent="0.3">
      <c r="B45" t="s">
        <v>3355</v>
      </c>
      <c r="D45" t="s">
        <v>200</v>
      </c>
      <c r="E45" s="54" t="s">
        <v>199</v>
      </c>
      <c r="F45" s="54" t="s">
        <v>202</v>
      </c>
      <c r="R45" s="94" t="s">
        <v>3177</v>
      </c>
      <c r="S45" t="str">
        <f t="shared" si="4"/>
        <v>dummyOutRecipe(recipeRegistry, "harvestcraft:deluxechickencurryitem");</v>
      </c>
      <c r="T45" t="s">
        <v>3353</v>
      </c>
      <c r="U45" s="94" t="s">
        <v>3351</v>
      </c>
      <c r="V45" t="str">
        <f t="shared" si="0"/>
        <v>dummyOutRecipe(recipeRegistry, "harvestcraft:vegemiteitem");</v>
      </c>
      <c r="W45" t="s">
        <v>3353</v>
      </c>
      <c r="X45" s="94" t="s">
        <v>3162</v>
      </c>
      <c r="Y45" t="str">
        <f t="shared" si="1"/>
        <v>dummyOutRecipe(recipeRegistry, "harvestcraft:chickendinneritem");</v>
      </c>
    </row>
    <row r="46" spans="2:25" x14ac:dyDescent="0.3">
      <c r="B46" t="s">
        <v>3357</v>
      </c>
      <c r="D46" t="s">
        <v>3061</v>
      </c>
      <c r="E46" s="54" t="s">
        <v>202</v>
      </c>
      <c r="F46" s="54" t="s">
        <v>202</v>
      </c>
      <c r="R46" s="94" t="s">
        <v>3178</v>
      </c>
      <c r="S46" t="str">
        <f t="shared" si="4"/>
        <v>dummyOutRecipe(recipeRegistry, "harvestcraft:ediblerootitem");</v>
      </c>
      <c r="T46" t="s">
        <v>3353</v>
      </c>
      <c r="X46" s="94" t="s">
        <v>3163</v>
      </c>
      <c r="Y46" t="str">
        <f t="shared" si="1"/>
        <v>dummyOutRecipe(recipeRegistry, "harvestcraft:chilidogitem");</v>
      </c>
    </row>
    <row r="47" spans="2:25" x14ac:dyDescent="0.3">
      <c r="B47" t="s">
        <v>3424</v>
      </c>
      <c r="D47" t="s">
        <v>3074</v>
      </c>
      <c r="E47" s="54" t="s">
        <v>200</v>
      </c>
      <c r="F47" s="54" t="s">
        <v>200</v>
      </c>
      <c r="R47" s="94" t="s">
        <v>3179</v>
      </c>
      <c r="S47" t="str">
        <f t="shared" si="4"/>
        <v>dummyOutRecipe(recipeRegistry, "harvestcraft:eggsaladitem");</v>
      </c>
      <c r="T47" t="s">
        <v>3353</v>
      </c>
      <c r="X47" s="94" t="s">
        <v>3164</v>
      </c>
      <c r="Y47" t="str">
        <f t="shared" si="1"/>
        <v>dummyOutRecipe(recipeRegistry, "harvestcraft:chipsanddipitem");</v>
      </c>
    </row>
    <row r="48" spans="2:25" x14ac:dyDescent="0.3">
      <c r="R48" s="94" t="s">
        <v>3180</v>
      </c>
      <c r="S48" t="str">
        <f t="shared" si="4"/>
        <v>dummyOutRecipe(recipeRegistry, "harvestcraft:eggsbenedictitem");</v>
      </c>
      <c r="T48" t="s">
        <v>3353</v>
      </c>
      <c r="X48" s="94" t="s">
        <v>3369</v>
      </c>
      <c r="Y48" t="str">
        <f t="shared" si="1"/>
        <v>dummyOutRecipe(recipeRegistry, "harvestcraft:chocolatebaritem_x4");</v>
      </c>
    </row>
    <row r="49" spans="18:25" x14ac:dyDescent="0.3">
      <c r="R49" s="94" t="s">
        <v>3181</v>
      </c>
      <c r="S49" t="str">
        <f t="shared" si="4"/>
        <v>dummyOutRecipe(recipeRegistry, "harvestcraft:epicbltitem");</v>
      </c>
      <c r="T49" t="s">
        <v>3353</v>
      </c>
      <c r="X49" s="94" t="s">
        <v>3370</v>
      </c>
      <c r="Y49" t="str">
        <f t="shared" si="1"/>
        <v>dummyOutRecipe(recipeRegistry, "harvestcraft:chocolatemilkitem");</v>
      </c>
    </row>
    <row r="50" spans="18:25" x14ac:dyDescent="0.3">
      <c r="R50" s="94" t="s">
        <v>3182</v>
      </c>
      <c r="S50" t="str">
        <f t="shared" si="4"/>
        <v>dummyOutRecipe(recipeRegistry, "harvestcraft:etonmessitem");</v>
      </c>
      <c r="T50" t="s">
        <v>3353</v>
      </c>
      <c r="X50" s="94" t="s">
        <v>3371</v>
      </c>
      <c r="Y50" t="str">
        <f t="shared" si="1"/>
        <v>dummyOutRecipe(recipeRegistry, "harvestcraft:chocolatemilkshakeitem");</v>
      </c>
    </row>
    <row r="51" spans="18:25" x14ac:dyDescent="0.3">
      <c r="R51" s="94" t="s">
        <v>3183</v>
      </c>
      <c r="S51" t="str">
        <f t="shared" si="4"/>
        <v>dummyOutRecipe(recipeRegistry, "harvestcraft:figjellysandwichitem");</v>
      </c>
      <c r="T51" t="s">
        <v>3353</v>
      </c>
      <c r="X51" s="94" t="s">
        <v>3372</v>
      </c>
      <c r="Y51" t="str">
        <f t="shared" si="1"/>
        <v>dummyOutRecipe(recipeRegistry, "harvestcraft:chocovoxelsitem");</v>
      </c>
    </row>
    <row r="52" spans="18:25" x14ac:dyDescent="0.3">
      <c r="R52" s="94" t="s">
        <v>3184</v>
      </c>
      <c r="S52" t="str">
        <f t="shared" si="4"/>
        <v>dummyOutRecipe(recipeRegistry, "harvestcraft:fishlettucewrapitem");</v>
      </c>
      <c r="T52" t="s">
        <v>3353</v>
      </c>
      <c r="X52" s="94" t="s">
        <v>3165</v>
      </c>
      <c r="Y52" t="str">
        <f t="shared" si="1"/>
        <v>dummyOutRecipe(recipeRegistry, "harvestcraft:chorizoitem_dustSalt");</v>
      </c>
    </row>
    <row r="53" spans="18:25" x14ac:dyDescent="0.3">
      <c r="R53" s="94" t="s">
        <v>3185</v>
      </c>
      <c r="S53" t="str">
        <f t="shared" si="4"/>
        <v>dummyOutRecipe(recipeRegistry, "harvestcraft:fishtacoitem");</v>
      </c>
      <c r="T53" t="s">
        <v>3353</v>
      </c>
      <c r="X53" s="94" t="s">
        <v>3166</v>
      </c>
      <c r="Y53" t="str">
        <f t="shared" si="1"/>
        <v>dummyOutRecipe(recipeRegistry, "harvestcraft:chorizoitem_foodSalt");</v>
      </c>
    </row>
    <row r="54" spans="18:25" x14ac:dyDescent="0.3">
      <c r="R54" s="94" t="s">
        <v>3186</v>
      </c>
      <c r="S54" t="str">
        <f t="shared" si="4"/>
        <v>dummyOutRecipe(recipeRegistry, "harvestcraft:footlongitem_listAllbeefcooked");</v>
      </c>
      <c r="T54" t="s">
        <v>3353</v>
      </c>
      <c r="X54" s="94" t="s">
        <v>3167</v>
      </c>
      <c r="Y54" t="str">
        <f t="shared" si="1"/>
        <v>dummyOutRecipe(recipeRegistry, "harvestcraft:chorizoitem_itemSalt");</v>
      </c>
    </row>
    <row r="55" spans="18:25" x14ac:dyDescent="0.3">
      <c r="R55" s="94" t="s">
        <v>3187</v>
      </c>
      <c r="S55" t="str">
        <f t="shared" si="4"/>
        <v>dummyOutRecipe(recipeRegistry, "harvestcraft:footlongitem_listAllchickencooked");</v>
      </c>
      <c r="T55" t="s">
        <v>3353</v>
      </c>
      <c r="X55" s="94" t="s">
        <v>3168</v>
      </c>
      <c r="Y55" t="str">
        <f t="shared" si="1"/>
        <v>dummyOutRecipe(recipeRegistry, "harvestcraft:citrussaladitem");</v>
      </c>
    </row>
    <row r="56" spans="18:25" x14ac:dyDescent="0.3">
      <c r="R56" s="94" t="s">
        <v>3188</v>
      </c>
      <c r="S56" t="str">
        <f t="shared" si="4"/>
        <v>dummyOutRecipe(recipeRegistry, "harvestcraft:footlongitem_listAllporkcooked");</v>
      </c>
      <c r="T56" t="s">
        <v>3353</v>
      </c>
      <c r="X56" s="94" t="s">
        <v>3373</v>
      </c>
      <c r="Y56" t="str">
        <f t="shared" si="1"/>
        <v>dummyOutRecipe(recipeRegistry, "harvestcraft:coffeeconlecheitem");</v>
      </c>
    </row>
    <row r="57" spans="18:25" x14ac:dyDescent="0.3">
      <c r="R57" s="94" t="s">
        <v>3189</v>
      </c>
      <c r="S57" t="str">
        <f t="shared" si="4"/>
        <v>dummyOutRecipe(recipeRegistry, "harvestcraft:friedbolognasandwichitem");</v>
      </c>
      <c r="T57" t="s">
        <v>3353</v>
      </c>
      <c r="X57" s="94" t="s">
        <v>3169</v>
      </c>
      <c r="Y57" t="str">
        <f t="shared" si="1"/>
        <v>dummyOutRecipe(recipeRegistry, "harvestcraft:coleslawburgeritem");</v>
      </c>
    </row>
    <row r="58" spans="18:25" x14ac:dyDescent="0.3">
      <c r="R58" s="94" t="s">
        <v>3190</v>
      </c>
      <c r="S58" t="str">
        <f t="shared" si="4"/>
        <v>dummyOutRecipe(recipeRegistry, "harvestcraft:friedfeastitem");</v>
      </c>
      <c r="T58" t="s">
        <v>3353</v>
      </c>
      <c r="X58" s="94" t="s">
        <v>3170</v>
      </c>
      <c r="Y58" t="str">
        <f t="shared" si="1"/>
        <v>dummyOutRecipe(recipeRegistry, "harvestcraft:cookiesandmilkitem");</v>
      </c>
    </row>
    <row r="59" spans="18:25" x14ac:dyDescent="0.3">
      <c r="R59" s="94" t="s">
        <v>3191</v>
      </c>
      <c r="S59" t="str">
        <f t="shared" si="4"/>
        <v>dummyOutRecipe(recipeRegistry, "harvestcraft:fruitcreamfestivalbreaditem");</v>
      </c>
      <c r="T59" t="s">
        <v>3353</v>
      </c>
      <c r="X59" s="94" t="s">
        <v>3374</v>
      </c>
      <c r="Y59" t="str">
        <f t="shared" si="1"/>
        <v>dummyOutRecipe(recipeRegistry, "harvestcraft:cornbreaditem");</v>
      </c>
    </row>
    <row r="60" spans="18:25" x14ac:dyDescent="0.3">
      <c r="R60" s="94" t="s">
        <v>3192</v>
      </c>
      <c r="S60" t="str">
        <f t="shared" si="4"/>
        <v>dummyOutRecipe(recipeRegistry, "harvestcraft:fruitsaladitem");</v>
      </c>
      <c r="T60" t="s">
        <v>3353</v>
      </c>
      <c r="X60" s="94" t="s">
        <v>3375</v>
      </c>
      <c r="Y60" t="str">
        <f t="shared" si="1"/>
        <v>dummyOutRecipe(recipeRegistry, "harvestcraft:cornedbeefbreakfastitem");</v>
      </c>
    </row>
    <row r="61" spans="18:25" x14ac:dyDescent="0.3">
      <c r="R61" s="94" t="s">
        <v>3193</v>
      </c>
      <c r="S61" t="str">
        <f t="shared" si="4"/>
        <v>dummyOutRecipe(recipeRegistry, "harvestcraft:futomakiitem");</v>
      </c>
      <c r="T61" t="s">
        <v>3353</v>
      </c>
      <c r="X61" s="94" t="s">
        <v>3376</v>
      </c>
      <c r="Y61" t="str">
        <f t="shared" si="1"/>
        <v>dummyOutRecipe(recipeRegistry, "harvestcraft:cornflakesitem");</v>
      </c>
    </row>
    <row r="62" spans="18:25" x14ac:dyDescent="0.3">
      <c r="R62" s="94" t="s">
        <v>3194</v>
      </c>
      <c r="S62" t="str">
        <f t="shared" si="4"/>
        <v>dummyOutRecipe(recipeRegistry, "harvestcraft:gooseberryjellysandwichitem");</v>
      </c>
      <c r="T62" t="s">
        <v>3353</v>
      </c>
      <c r="X62" s="94" t="s">
        <v>3311</v>
      </c>
      <c r="Y62" t="str">
        <f t="shared" si="1"/>
        <v>dummyOutRecipe(recipeRegistry, "harvestcraft:cottoncandyitem");</v>
      </c>
    </row>
    <row r="63" spans="18:25" x14ac:dyDescent="0.3">
      <c r="R63" s="94" t="s">
        <v>3195</v>
      </c>
      <c r="S63" t="str">
        <f t="shared" si="4"/>
        <v>dummyOutRecipe(recipeRegistry, "harvestcraft:grapefruitjellysandwichitem");</v>
      </c>
      <c r="T63" t="s">
        <v>3353</v>
      </c>
      <c r="X63" s="94" t="s">
        <v>3171</v>
      </c>
      <c r="Y63" t="str">
        <f t="shared" si="1"/>
        <v>dummyOutRecipe(recipeRegistry, "harvestcraft:crabkimbapitem");</v>
      </c>
    </row>
    <row r="64" spans="18:25" x14ac:dyDescent="0.3">
      <c r="R64" s="94" t="s">
        <v>3196</v>
      </c>
      <c r="S64" t="str">
        <f t="shared" si="4"/>
        <v>dummyOutRecipe(recipeRegistry, "harvestcraft:gravlaxitem_dustSalt");</v>
      </c>
      <c r="T64" t="s">
        <v>3353</v>
      </c>
      <c r="X64" s="94" t="s">
        <v>3312</v>
      </c>
      <c r="Y64" t="str">
        <f t="shared" si="1"/>
        <v>dummyOutRecipe(recipeRegistry, "harvestcraft:crackeritem");</v>
      </c>
    </row>
    <row r="65" spans="18:25" x14ac:dyDescent="0.3">
      <c r="R65" s="94" t="s">
        <v>3197</v>
      </c>
      <c r="S65" t="str">
        <f t="shared" si="4"/>
        <v>dummyOutRecipe(recipeRegistry, "harvestcraft:gravlaxitem_foodSalt");</v>
      </c>
      <c r="T65" t="s">
        <v>3353</v>
      </c>
      <c r="X65" s="94" t="s">
        <v>3172</v>
      </c>
      <c r="Y65" t="str">
        <f t="shared" si="1"/>
        <v>dummyOutRecipe(recipeRegistry, "harvestcraft:crackersandcheeseitem");</v>
      </c>
    </row>
    <row r="66" spans="18:25" x14ac:dyDescent="0.3">
      <c r="R66" s="94" t="s">
        <v>3198</v>
      </c>
      <c r="S66" t="str">
        <f t="shared" si="4"/>
        <v>dummyOutRecipe(recipeRegistry, "harvestcraft:gravlaxitem_itemSalt");</v>
      </c>
      <c r="T66" t="s">
        <v>3353</v>
      </c>
      <c r="X66" s="94" t="s">
        <v>3173</v>
      </c>
      <c r="Y66" t="str">
        <f t="shared" si="1"/>
        <v>dummyOutRecipe(recipeRegistry, "harvestcraft:cranberryjellysandwichitem");</v>
      </c>
    </row>
    <row r="67" spans="18:25" x14ac:dyDescent="0.3">
      <c r="R67" s="94" t="s">
        <v>3199</v>
      </c>
      <c r="S67" t="str">
        <f t="shared" si="4"/>
        <v>dummyOutRecipe(recipeRegistry, "harvestcraft:grilledcheesevegemitetoastitem");</v>
      </c>
      <c r="T67" t="s">
        <v>3353</v>
      </c>
      <c r="X67" s="94" t="s">
        <v>3377</v>
      </c>
      <c r="Y67" t="str">
        <f t="shared" ref="Y67:Y130" si="5">CONCATENATE("dummyOutRecipe(recipeRegistry, ",_xlfn.UNICHAR(34),"harvestcraft:",X67,_xlfn.UNICHAR(34),");")</f>
        <v>dummyOutRecipe(recipeRegistry, "harvestcraft:crispyricepuffcerealitem");</v>
      </c>
    </row>
    <row r="68" spans="18:25" x14ac:dyDescent="0.3">
      <c r="R68" s="94" t="s">
        <v>3200</v>
      </c>
      <c r="S68" t="str">
        <f t="shared" ref="S68:S131" si="6">CONCATENATE("dummyOutRecipe(recipeRegistry, ",_xlfn.UNICHAR(34),"harvestcraft:",R68,_xlfn.UNICHAR(34),");")</f>
        <v>dummyOutRecipe(recipeRegistry, "harvestcraft:grilledskewersitem");</v>
      </c>
      <c r="T68" t="s">
        <v>3353</v>
      </c>
      <c r="X68" s="94" t="s">
        <v>3174</v>
      </c>
      <c r="Y68" t="str">
        <f t="shared" si="5"/>
        <v>dummyOutRecipe(recipeRegistry, "harvestcraft:cucumbersaladitem");</v>
      </c>
    </row>
    <row r="69" spans="18:25" x14ac:dyDescent="0.3">
      <c r="R69" s="94" t="s">
        <v>3201</v>
      </c>
      <c r="S69" t="str">
        <f t="shared" si="6"/>
        <v>dummyOutRecipe(recipeRegistry, "harvestcraft:guacamoleitem");</v>
      </c>
      <c r="T69" t="s">
        <v>3353</v>
      </c>
      <c r="X69" s="94" t="s">
        <v>3175</v>
      </c>
      <c r="Y69" t="str">
        <f t="shared" si="5"/>
        <v>dummyOutRecipe(recipeRegistry, "harvestcraft:cucumbersandwichitem");</v>
      </c>
    </row>
    <row r="70" spans="18:25" x14ac:dyDescent="0.3">
      <c r="R70" s="94" t="s">
        <v>3202</v>
      </c>
      <c r="S70" t="str">
        <f t="shared" si="6"/>
        <v>dummyOutRecipe(recipeRegistry, "harvestcraft:hamandcheesesandwichitem");</v>
      </c>
      <c r="T70" t="s">
        <v>3353</v>
      </c>
      <c r="X70" s="94" t="s">
        <v>3378</v>
      </c>
      <c r="Y70" t="str">
        <f t="shared" si="5"/>
        <v>dummyOutRecipe(recipeRegistry, "harvestcraft:damperitem_dustSalt");</v>
      </c>
    </row>
    <row r="71" spans="18:25" x14ac:dyDescent="0.3">
      <c r="R71" s="94" t="s">
        <v>3203</v>
      </c>
      <c r="S71" t="str">
        <f t="shared" si="6"/>
        <v>dummyOutRecipe(recipeRegistry, "harvestcraft:hamsweetpicklesandwichitem");</v>
      </c>
      <c r="T71" t="s">
        <v>3353</v>
      </c>
      <c r="X71" s="94" t="s">
        <v>3379</v>
      </c>
      <c r="Y71" t="str">
        <f t="shared" si="5"/>
        <v>dummyOutRecipe(recipeRegistry, "harvestcraft:damperitem_foodSalt");</v>
      </c>
    </row>
    <row r="72" spans="18:25" x14ac:dyDescent="0.3">
      <c r="R72" s="94" t="s">
        <v>3204</v>
      </c>
      <c r="S72" t="str">
        <f t="shared" si="6"/>
        <v>dummyOutRecipe(recipeRegistry, "harvestcraft:honeybreaditem_dropHoney");</v>
      </c>
      <c r="T72" t="s">
        <v>3353</v>
      </c>
      <c r="X72" s="94" t="s">
        <v>3380</v>
      </c>
      <c r="Y72" t="str">
        <f t="shared" si="5"/>
        <v>dummyOutRecipe(recipeRegistry, "harvestcraft:damperitem_itemSalt");</v>
      </c>
    </row>
    <row r="73" spans="18:25" x14ac:dyDescent="0.3">
      <c r="R73" s="94" t="s">
        <v>3205</v>
      </c>
      <c r="S73" t="str">
        <f t="shared" si="6"/>
        <v>dummyOutRecipe(recipeRegistry, "harvestcraft:honeybreaditem_foodHoneydrop");</v>
      </c>
      <c r="T73" t="s">
        <v>3353</v>
      </c>
      <c r="X73" s="94" t="s">
        <v>3313</v>
      </c>
      <c r="Y73" t="str">
        <f t="shared" si="5"/>
        <v>dummyOutRecipe(recipeRegistry, "harvestcraft:dandelionteaitem");</v>
      </c>
    </row>
    <row r="74" spans="18:25" x14ac:dyDescent="0.3">
      <c r="R74" s="94" t="s">
        <v>3206</v>
      </c>
      <c r="S74" t="str">
        <f t="shared" si="6"/>
        <v>dummyOutRecipe(recipeRegistry, "harvestcraft:honeysandwichitem_dropHoney");</v>
      </c>
      <c r="T74" t="s">
        <v>3353</v>
      </c>
      <c r="X74" s="94" t="s">
        <v>3176</v>
      </c>
      <c r="Y74" t="str">
        <f t="shared" si="5"/>
        <v>dummyOutRecipe(recipeRegistry, "harvestcraft:dangoitem");</v>
      </c>
    </row>
    <row r="75" spans="18:25" x14ac:dyDescent="0.3">
      <c r="R75" s="94" t="s">
        <v>3207</v>
      </c>
      <c r="S75" t="str">
        <f t="shared" si="6"/>
        <v>dummyOutRecipe(recipeRegistry, "harvestcraft:honeysandwichitem_foodHoneydrop");</v>
      </c>
      <c r="T75" t="s">
        <v>3353</v>
      </c>
      <c r="X75" s="94" t="s">
        <v>3177</v>
      </c>
      <c r="Y75" t="str">
        <f t="shared" si="5"/>
        <v>dummyOutRecipe(recipeRegistry, "harvestcraft:deluxechickencurryitem");</v>
      </c>
    </row>
    <row r="76" spans="18:25" x14ac:dyDescent="0.3">
      <c r="R76" s="94" t="s">
        <v>3208</v>
      </c>
      <c r="S76" t="str">
        <f t="shared" si="6"/>
        <v>dummyOutRecipe(recipeRegistry, "harvestcraft:hummusitem");</v>
      </c>
      <c r="T76" t="s">
        <v>3353</v>
      </c>
      <c r="X76" s="94"/>
    </row>
    <row r="77" spans="18:25" x14ac:dyDescent="0.3">
      <c r="R77" s="94" t="s">
        <v>3209</v>
      </c>
      <c r="S77" t="str">
        <f t="shared" si="6"/>
        <v>dummyOutRecipe(recipeRegistry, "harvestcraft:imitationcrabsticksitem");</v>
      </c>
      <c r="T77" t="s">
        <v>3353</v>
      </c>
      <c r="X77" s="94"/>
    </row>
    <row r="78" spans="18:25" x14ac:dyDescent="0.3">
      <c r="R78" s="94" t="s">
        <v>3210</v>
      </c>
      <c r="S78" t="str">
        <f t="shared" si="6"/>
        <v>dummyOutRecipe(recipeRegistry, "harvestcraft:kiwijellysandwichitem");</v>
      </c>
      <c r="T78" t="s">
        <v>3353</v>
      </c>
      <c r="X78" s="94"/>
    </row>
    <row r="79" spans="18:25" x14ac:dyDescent="0.3">
      <c r="R79" s="94" t="s">
        <v>3211</v>
      </c>
      <c r="S79" t="str">
        <f t="shared" si="6"/>
        <v>dummyOutRecipe(recipeRegistry, "harvestcraft:koreandinneritem");</v>
      </c>
      <c r="T79" t="s">
        <v>3353</v>
      </c>
      <c r="X79" s="94" t="s">
        <v>3381</v>
      </c>
      <c r="Y79" t="str">
        <f t="shared" si="5"/>
        <v>dummyOutRecipe(recipeRegistry, "harvestcraft:durianmilkshakeitem");</v>
      </c>
    </row>
    <row r="80" spans="18:25" x14ac:dyDescent="0.3">
      <c r="R80" s="94" t="s">
        <v>3212</v>
      </c>
      <c r="S80" t="str">
        <f t="shared" si="6"/>
        <v>dummyOutRecipe(recipeRegistry, "harvestcraft:lambkebabitem");</v>
      </c>
      <c r="T80" t="s">
        <v>3353</v>
      </c>
      <c r="X80" s="94" t="s">
        <v>3178</v>
      </c>
      <c r="Y80" t="str">
        <f t="shared" si="5"/>
        <v>dummyOutRecipe(recipeRegistry, "harvestcraft:ediblerootitem");</v>
      </c>
    </row>
    <row r="81" spans="18:25" x14ac:dyDescent="0.3">
      <c r="R81" s="94" t="s">
        <v>3213</v>
      </c>
      <c r="S81" t="str">
        <f t="shared" si="6"/>
        <v>dummyOutRecipe(recipeRegistry, "harvestcraft:lemonjellysandwichitem");</v>
      </c>
      <c r="T81" t="s">
        <v>3353</v>
      </c>
      <c r="X81" s="94" t="s">
        <v>3179</v>
      </c>
      <c r="Y81" t="str">
        <f t="shared" si="5"/>
        <v>dummyOutRecipe(recipeRegistry, "harvestcraft:eggsaladitem");</v>
      </c>
    </row>
    <row r="82" spans="18:25" x14ac:dyDescent="0.3">
      <c r="R82" s="94" t="s">
        <v>3214</v>
      </c>
      <c r="S82" t="str">
        <f t="shared" si="6"/>
        <v>dummyOutRecipe(recipeRegistry, "harvestcraft:limejellysandwichitem");</v>
      </c>
      <c r="T82" t="s">
        <v>3353</v>
      </c>
      <c r="X82" s="94" t="s">
        <v>3180</v>
      </c>
      <c r="Y82" t="str">
        <f t="shared" si="5"/>
        <v>dummyOutRecipe(recipeRegistry, "harvestcraft:eggsbenedictitem");</v>
      </c>
    </row>
    <row r="83" spans="18:25" x14ac:dyDescent="0.3">
      <c r="R83" s="94" t="s">
        <v>3215</v>
      </c>
      <c r="S83" t="str">
        <f t="shared" si="6"/>
        <v>dummyOutRecipe(recipeRegistry, "harvestcraft:mangojellysandwichitem");</v>
      </c>
      <c r="T83" t="s">
        <v>3353</v>
      </c>
      <c r="X83" s="94" t="s">
        <v>3317</v>
      </c>
      <c r="Y83" t="str">
        <f t="shared" si="5"/>
        <v>dummyOutRecipe(recipeRegistry, "harvestcraft:eggtartitem");</v>
      </c>
    </row>
    <row r="84" spans="18:25" x14ac:dyDescent="0.3">
      <c r="R84" s="94" t="s">
        <v>3216</v>
      </c>
      <c r="S84" t="str">
        <f t="shared" si="6"/>
        <v>dummyOutRecipe(recipeRegistry, "harvestcraft:mashedpotatoeschickenbiscuititem");</v>
      </c>
      <c r="T84" t="s">
        <v>3353</v>
      </c>
      <c r="X84" s="94" t="s">
        <v>3181</v>
      </c>
      <c r="Y84" t="str">
        <f t="shared" si="5"/>
        <v>dummyOutRecipe(recipeRegistry, "harvestcraft:epicbltitem");</v>
      </c>
    </row>
    <row r="85" spans="18:25" x14ac:dyDescent="0.3">
      <c r="R85" s="94" t="s">
        <v>3217</v>
      </c>
      <c r="S85" t="str">
        <f t="shared" si="6"/>
        <v>dummyOutRecipe(recipeRegistry, "harvestcraft:mcpamitem_foodGherkin");</v>
      </c>
      <c r="T85" t="s">
        <v>3353</v>
      </c>
      <c r="X85" s="94" t="s">
        <v>3182</v>
      </c>
      <c r="Y85" t="str">
        <f t="shared" si="5"/>
        <v>dummyOutRecipe(recipeRegistry, "harvestcraft:etonmessitem");</v>
      </c>
    </row>
    <row r="86" spans="18:25" x14ac:dyDescent="0.3">
      <c r="R86" s="94" t="s">
        <v>3218</v>
      </c>
      <c r="S86" t="str">
        <f t="shared" si="6"/>
        <v>dummyOutRecipe(recipeRegistry, "harvestcraft:mcpamitem_foodPickles");</v>
      </c>
      <c r="T86" t="s">
        <v>3353</v>
      </c>
      <c r="X86" s="94" t="s">
        <v>3183</v>
      </c>
      <c r="Y86" t="str">
        <f t="shared" si="5"/>
        <v>dummyOutRecipe(recipeRegistry, "harvestcraft:figjellysandwichitem");</v>
      </c>
    </row>
    <row r="87" spans="18:25" x14ac:dyDescent="0.3">
      <c r="R87" s="94" t="s">
        <v>3219</v>
      </c>
      <c r="S87" t="str">
        <f t="shared" si="6"/>
        <v>dummyOutRecipe(recipeRegistry, "harvestcraft:meatloafsandwichitem");</v>
      </c>
      <c r="T87" t="s">
        <v>3353</v>
      </c>
      <c r="X87" s="94" t="s">
        <v>3184</v>
      </c>
      <c r="Y87" t="str">
        <f t="shared" si="5"/>
        <v>dummyOutRecipe(recipeRegistry, "harvestcraft:fishlettucewrapitem");</v>
      </c>
    </row>
    <row r="88" spans="18:25" x14ac:dyDescent="0.3">
      <c r="R88" s="94" t="s">
        <v>3220</v>
      </c>
      <c r="S88" t="str">
        <f t="shared" si="6"/>
        <v>dummyOutRecipe(recipeRegistry, "harvestcraft:meringuerouladeitem");</v>
      </c>
      <c r="T88" t="s">
        <v>3353</v>
      </c>
      <c r="X88" s="94" t="s">
        <v>3185</v>
      </c>
      <c r="Y88" t="str">
        <f t="shared" si="5"/>
        <v>dummyOutRecipe(recipeRegistry, "harvestcraft:fishtacoitem");</v>
      </c>
    </row>
    <row r="89" spans="18:25" x14ac:dyDescent="0.3">
      <c r="R89" s="94" t="s">
        <v>3221</v>
      </c>
      <c r="S89" t="str">
        <f t="shared" si="6"/>
        <v>dummyOutRecipe(recipeRegistry, "harvestcraft:merveilleuxitem");</v>
      </c>
      <c r="T89" t="s">
        <v>3353</v>
      </c>
      <c r="X89" s="94" t="s">
        <v>3186</v>
      </c>
      <c r="Y89" t="str">
        <f t="shared" si="5"/>
        <v>dummyOutRecipe(recipeRegistry, "harvestcraft:footlongitem_listAllbeefcooked");</v>
      </c>
    </row>
    <row r="90" spans="18:25" x14ac:dyDescent="0.3">
      <c r="R90" s="94" t="s">
        <v>3222</v>
      </c>
      <c r="S90" t="str">
        <f t="shared" si="6"/>
        <v>dummyOutRecipe(recipeRegistry, "harvestcraft:mettbrotchenitem");</v>
      </c>
      <c r="T90" t="s">
        <v>3353</v>
      </c>
      <c r="X90" s="94" t="s">
        <v>3187</v>
      </c>
      <c r="Y90" t="str">
        <f t="shared" si="5"/>
        <v>dummyOutRecipe(recipeRegistry, "harvestcraft:footlongitem_listAllchickencooked");</v>
      </c>
    </row>
    <row r="91" spans="18:25" x14ac:dyDescent="0.3">
      <c r="R91" s="94" t="s">
        <v>3223</v>
      </c>
      <c r="S91" t="str">
        <f t="shared" si="6"/>
        <v>dummyOutRecipe(recipeRegistry, "harvestcraft:mixedsaladitem");</v>
      </c>
      <c r="T91" t="s">
        <v>3353</v>
      </c>
      <c r="X91" s="94" t="s">
        <v>3188</v>
      </c>
      <c r="Y91" t="str">
        <f t="shared" si="5"/>
        <v>dummyOutRecipe(recipeRegistry, "harvestcraft:footlongitem_listAllporkcooked");</v>
      </c>
    </row>
    <row r="92" spans="18:25" x14ac:dyDescent="0.3">
      <c r="R92" s="94" t="s">
        <v>3224</v>
      </c>
      <c r="S92" t="str">
        <f t="shared" si="6"/>
        <v>dummyOutRecipe(recipeRegistry, "harvestcraft:musubiitem");</v>
      </c>
      <c r="T92" t="s">
        <v>3353</v>
      </c>
      <c r="X92" s="94" t="s">
        <v>3318</v>
      </c>
      <c r="Y92" t="str">
        <f t="shared" si="5"/>
        <v>dummyOutRecipe(recipeRegistry, "harvestcraft:freshwateritem_listAllwater");</v>
      </c>
    </row>
    <row r="93" spans="18:25" x14ac:dyDescent="0.3">
      <c r="R93" s="94" t="s">
        <v>3225</v>
      </c>
      <c r="S93" t="str">
        <f t="shared" si="6"/>
        <v>dummyOutRecipe(recipeRegistry, "harvestcraft:nachoesitem");</v>
      </c>
      <c r="T93" t="s">
        <v>3353</v>
      </c>
      <c r="X93" s="94" t="s">
        <v>3189</v>
      </c>
      <c r="Y93" t="str">
        <f t="shared" si="5"/>
        <v>dummyOutRecipe(recipeRegistry, "harvestcraft:friedbolognasandwichitem");</v>
      </c>
    </row>
    <row r="94" spans="18:25" x14ac:dyDescent="0.3">
      <c r="R94" s="94" t="s">
        <v>3226</v>
      </c>
      <c r="S94" t="str">
        <f t="shared" si="6"/>
        <v>dummyOutRecipe(recipeRegistry, "harvestcraft:netherstartoastitem");</v>
      </c>
      <c r="T94" t="s">
        <v>3353</v>
      </c>
      <c r="X94" s="94" t="s">
        <v>3190</v>
      </c>
      <c r="Y94" t="str">
        <f t="shared" si="5"/>
        <v>dummyOutRecipe(recipeRegistry, "harvestcraft:friedfeastitem");</v>
      </c>
    </row>
    <row r="95" spans="18:25" x14ac:dyDescent="0.3">
      <c r="R95" s="94" t="s">
        <v>3227</v>
      </c>
      <c r="S95" t="str">
        <f t="shared" si="6"/>
        <v>dummyOutRecipe(recipeRegistry, "harvestcraft:noodlesitem_x3");</v>
      </c>
      <c r="T95" t="s">
        <v>3353</v>
      </c>
      <c r="X95" s="94" t="s">
        <v>3191</v>
      </c>
      <c r="Y95" t="str">
        <f t="shared" si="5"/>
        <v>dummyOutRecipe(recipeRegistry, "harvestcraft:fruitcreamfestivalbreaditem");</v>
      </c>
    </row>
    <row r="96" spans="18:25" x14ac:dyDescent="0.3">
      <c r="R96" s="94" t="s">
        <v>3228</v>
      </c>
      <c r="S96" t="str">
        <f t="shared" si="6"/>
        <v>dummyOutRecipe(recipeRegistry, "harvestcraft:nopalessaladitem_cactus");</v>
      </c>
      <c r="T96" t="s">
        <v>3353</v>
      </c>
      <c r="X96" s="94" t="s">
        <v>3192</v>
      </c>
      <c r="Y96" t="str">
        <f t="shared" si="5"/>
        <v>dummyOutRecipe(recipeRegistry, "harvestcraft:fruitsaladitem");</v>
      </c>
    </row>
    <row r="97" spans="18:25" x14ac:dyDescent="0.3">
      <c r="R97" s="94" t="s">
        <v>3229</v>
      </c>
      <c r="S97" t="str">
        <f t="shared" si="6"/>
        <v>dummyOutRecipe(recipeRegistry, "harvestcraft:nopalessaladitem_cactusfruit");</v>
      </c>
      <c r="T97" t="s">
        <v>3353</v>
      </c>
      <c r="X97" s="94" t="s">
        <v>3193</v>
      </c>
      <c r="Y97" t="str">
        <f t="shared" si="5"/>
        <v>dummyOutRecipe(recipeRegistry, "harvestcraft:futomakiitem");</v>
      </c>
    </row>
    <row r="98" spans="18:25" x14ac:dyDescent="0.3">
      <c r="R98" s="94" t="s">
        <v>3230</v>
      </c>
      <c r="S98" t="str">
        <f t="shared" si="6"/>
        <v>dummyOutRecipe(recipeRegistry, "harvestcraft:onionhamburgeritem");</v>
      </c>
      <c r="T98" t="s">
        <v>3353</v>
      </c>
      <c r="X98" s="94" t="s">
        <v>3382</v>
      </c>
      <c r="Y98" t="str">
        <f t="shared" si="5"/>
        <v>dummyOutRecipe(recipeRegistry, "harvestcraft:gherkinitem_dustSalt");</v>
      </c>
    </row>
    <row r="99" spans="18:25" x14ac:dyDescent="0.3">
      <c r="R99" s="94" t="s">
        <v>3231</v>
      </c>
      <c r="S99" t="str">
        <f t="shared" si="6"/>
        <v>dummyOutRecipe(recipeRegistry, "harvestcraft:orangejellysandwichitem");</v>
      </c>
      <c r="T99" t="s">
        <v>3353</v>
      </c>
      <c r="X99" s="94" t="s">
        <v>3383</v>
      </c>
      <c r="Y99" t="str">
        <f t="shared" si="5"/>
        <v>dummyOutRecipe(recipeRegistry, "harvestcraft:gherkinitem_foodSalt");</v>
      </c>
    </row>
    <row r="100" spans="18:25" x14ac:dyDescent="0.3">
      <c r="R100" s="94" t="s">
        <v>3232</v>
      </c>
      <c r="S100" t="str">
        <f t="shared" si="6"/>
        <v>dummyOutRecipe(recipeRegistry, "harvestcraft:papayajellysandwichitem");</v>
      </c>
      <c r="T100" t="s">
        <v>3353</v>
      </c>
      <c r="X100" s="94" t="s">
        <v>3384</v>
      </c>
      <c r="Y100" t="str">
        <f t="shared" si="5"/>
        <v>dummyOutRecipe(recipeRegistry, "harvestcraft:gherkinitem_itemSalt");</v>
      </c>
    </row>
    <row r="101" spans="18:25" x14ac:dyDescent="0.3">
      <c r="R101" s="94" t="s">
        <v>3233</v>
      </c>
      <c r="S101" t="str">
        <f t="shared" si="6"/>
        <v>dummyOutRecipe(recipeRegistry, "harvestcraft:pbandjitem");</v>
      </c>
      <c r="T101" t="s">
        <v>3353</v>
      </c>
      <c r="X101" s="94" t="s">
        <v>3194</v>
      </c>
      <c r="Y101" t="str">
        <f t="shared" si="5"/>
        <v>dummyOutRecipe(recipeRegistry, "harvestcraft:gooseberryjellysandwichitem");</v>
      </c>
    </row>
    <row r="102" spans="18:25" x14ac:dyDescent="0.3">
      <c r="R102" s="94" t="s">
        <v>3234</v>
      </c>
      <c r="S102" t="str">
        <f t="shared" si="6"/>
        <v>dummyOutRecipe(recipeRegistry, "harvestcraft:peachjellysandwichitem");</v>
      </c>
      <c r="T102" t="s">
        <v>3353</v>
      </c>
      <c r="X102" s="94" t="s">
        <v>3385</v>
      </c>
      <c r="Y102" t="str">
        <f t="shared" si="5"/>
        <v>dummyOutRecipe(recipeRegistry, "harvestcraft:gooseberrymilkshakeitem");</v>
      </c>
    </row>
    <row r="103" spans="18:25" x14ac:dyDescent="0.3">
      <c r="R103" s="94" t="s">
        <v>3235</v>
      </c>
      <c r="S103" t="str">
        <f t="shared" si="6"/>
        <v>dummyOutRecipe(recipeRegistry, "harvestcraft:peanutbutterbananasandwichitem");</v>
      </c>
      <c r="T103" t="s">
        <v>3353</v>
      </c>
      <c r="X103" s="94" t="s">
        <v>3195</v>
      </c>
      <c r="Y103" t="str">
        <f t="shared" si="5"/>
        <v>dummyOutRecipe(recipeRegistry, "harvestcraft:grapefruitjellysandwichitem");</v>
      </c>
    </row>
    <row r="104" spans="18:25" x14ac:dyDescent="0.3">
      <c r="R104" s="94" t="s">
        <v>3236</v>
      </c>
      <c r="S104" t="str">
        <f t="shared" si="6"/>
        <v>dummyOutRecipe(recipeRegistry, "harvestcraft:pearjellysandwichitem");</v>
      </c>
      <c r="T104" t="s">
        <v>3353</v>
      </c>
      <c r="X104" s="94" t="s">
        <v>3196</v>
      </c>
      <c r="Y104" t="str">
        <f t="shared" si="5"/>
        <v>dummyOutRecipe(recipeRegistry, "harvestcraft:gravlaxitem_dustSalt");</v>
      </c>
    </row>
    <row r="105" spans="18:25" x14ac:dyDescent="0.3">
      <c r="R105" s="94" t="s">
        <v>3237</v>
      </c>
      <c r="S105" t="str">
        <f t="shared" si="6"/>
        <v>dummyOutRecipe(recipeRegistry, "harvestcraft:pepperjellyandcrackersitem");</v>
      </c>
      <c r="T105" t="s">
        <v>3353</v>
      </c>
      <c r="X105" s="94" t="s">
        <v>3197</v>
      </c>
      <c r="Y105" t="str">
        <f t="shared" si="5"/>
        <v>dummyOutRecipe(recipeRegistry, "harvestcraft:gravlaxitem_foodSalt");</v>
      </c>
    </row>
    <row r="106" spans="18:25" x14ac:dyDescent="0.3">
      <c r="R106" s="94" t="s">
        <v>3238</v>
      </c>
      <c r="S106" t="str">
        <f t="shared" si="6"/>
        <v>dummyOutRecipe(recipeRegistry, "harvestcraft:pepperoniitem_dustSalt");</v>
      </c>
      <c r="T106" t="s">
        <v>3353</v>
      </c>
      <c r="X106" s="94" t="s">
        <v>3198</v>
      </c>
      <c r="Y106" t="str">
        <f t="shared" si="5"/>
        <v>dummyOutRecipe(recipeRegistry, "harvestcraft:gravlaxitem_itemSalt");</v>
      </c>
    </row>
    <row r="107" spans="18:25" x14ac:dyDescent="0.3">
      <c r="R107" s="94" t="s">
        <v>3239</v>
      </c>
      <c r="S107" t="str">
        <f t="shared" si="6"/>
        <v>dummyOutRecipe(recipeRegistry, "harvestcraft:pepperoniitem_foodSalt");</v>
      </c>
      <c r="T107" t="s">
        <v>3353</v>
      </c>
      <c r="X107" s="94" t="s">
        <v>3199</v>
      </c>
      <c r="Y107" t="str">
        <f t="shared" si="5"/>
        <v>dummyOutRecipe(recipeRegistry, "harvestcraft:grilledcheesevegemitetoastitem");</v>
      </c>
    </row>
    <row r="108" spans="18:25" x14ac:dyDescent="0.3">
      <c r="R108" s="94" t="s">
        <v>3240</v>
      </c>
      <c r="S108" t="str">
        <f t="shared" si="6"/>
        <v>dummyOutRecipe(recipeRegistry, "harvestcraft:pepperoniitem_itemSalt");</v>
      </c>
      <c r="T108" t="s">
        <v>3353</v>
      </c>
      <c r="X108" s="94" t="s">
        <v>3200</v>
      </c>
      <c r="Y108" t="str">
        <f t="shared" si="5"/>
        <v>dummyOutRecipe(recipeRegistry, "harvestcraft:grilledskewersitem");</v>
      </c>
    </row>
    <row r="109" spans="18:25" x14ac:dyDescent="0.3">
      <c r="R109" s="94" t="s">
        <v>3241</v>
      </c>
      <c r="S109" t="str">
        <f t="shared" si="6"/>
        <v>dummyOutRecipe(recipeRegistry, "harvestcraft:persimmonjellysandwichitem");</v>
      </c>
      <c r="T109" t="s">
        <v>3353</v>
      </c>
      <c r="X109" s="94" t="s">
        <v>3319</v>
      </c>
      <c r="Y109" t="str">
        <f t="shared" si="5"/>
        <v>dummyOutRecipe(recipeRegistry, "harvestcraft:gritsitem");</v>
      </c>
    </row>
    <row r="110" spans="18:25" x14ac:dyDescent="0.3">
      <c r="R110" s="94" t="s">
        <v>3242</v>
      </c>
      <c r="S110" t="str">
        <f t="shared" si="6"/>
        <v>dummyOutRecipe(recipeRegistry, "harvestcraft:pizzasliceitem_anchovypepperonipizzaitem_x13 - Copy (2)");</v>
      </c>
      <c r="T110" t="s">
        <v>3353</v>
      </c>
      <c r="X110" s="94" t="s">
        <v>3201</v>
      </c>
      <c r="Y110" t="str">
        <f t="shared" si="5"/>
        <v>dummyOutRecipe(recipeRegistry, "harvestcraft:guacamoleitem");</v>
      </c>
    </row>
    <row r="111" spans="18:25" x14ac:dyDescent="0.3">
      <c r="R111" s="94" t="s">
        <v>3243</v>
      </c>
      <c r="S111" t="str">
        <f t="shared" si="6"/>
        <v>dummyOutRecipe(recipeRegistry, "harvestcraft:pizzasliceitem_bbqchickenpizzaitem_x9");</v>
      </c>
      <c r="T111" t="s">
        <v>3353</v>
      </c>
      <c r="X111" s="94" t="s">
        <v>3320</v>
      </c>
      <c r="Y111" t="str">
        <f t="shared" si="5"/>
        <v>dummyOutRecipe(recipeRegistry, "harvestcraft:gumboitem");</v>
      </c>
    </row>
    <row r="112" spans="18:25" x14ac:dyDescent="0.3">
      <c r="R112" s="94" t="s">
        <v>3244</v>
      </c>
      <c r="S112" t="str">
        <f t="shared" si="6"/>
        <v>dummyOutRecipe(recipeRegistry, "harvestcraft:pizzasliceitem_hamandpineapplepizzaitem_x9");</v>
      </c>
      <c r="T112" t="s">
        <v>3353</v>
      </c>
      <c r="X112" s="94" t="s">
        <v>3202</v>
      </c>
      <c r="Y112" t="str">
        <f t="shared" si="5"/>
        <v>dummyOutRecipe(recipeRegistry, "harvestcraft:hamandcheesesandwichitem");</v>
      </c>
    </row>
    <row r="113" spans="18:25" x14ac:dyDescent="0.3">
      <c r="R113" s="94" t="s">
        <v>3245</v>
      </c>
      <c r="S113" t="str">
        <f t="shared" si="6"/>
        <v>dummyOutRecipe(recipeRegistry, "harvestcraft:pizzasliceitem_meatfeastpizzaitem_x24");</v>
      </c>
      <c r="T113" t="s">
        <v>3353</v>
      </c>
      <c r="X113" s="94" t="s">
        <v>3203</v>
      </c>
      <c r="Y113" t="str">
        <f t="shared" si="5"/>
        <v>dummyOutRecipe(recipeRegistry, "harvestcraft:hamsweetpicklesandwichitem");</v>
      </c>
    </row>
    <row r="114" spans="18:25" x14ac:dyDescent="0.3">
      <c r="R114" s="94" t="s">
        <v>3246</v>
      </c>
      <c r="S114" t="str">
        <f t="shared" si="6"/>
        <v>dummyOutRecipe(recipeRegistry, "harvestcraft:pizzasliceitem_pizzaitem_x11");</v>
      </c>
      <c r="T114" t="s">
        <v>3353</v>
      </c>
      <c r="X114" s="94" t="s">
        <v>3386</v>
      </c>
      <c r="Y114" t="str">
        <f t="shared" si="5"/>
        <v>dummyOutRecipe(recipeRegistry, "harvestcraft:heavycreamitem");</v>
      </c>
    </row>
    <row r="115" spans="18:25" x14ac:dyDescent="0.3">
      <c r="R115" s="94" t="s">
        <v>3247</v>
      </c>
      <c r="S115" t="str">
        <f t="shared" si="6"/>
        <v>dummyOutRecipe(recipeRegistry, "harvestcraft:pizzasliceitem_supremepizzaitem_x14");</v>
      </c>
      <c r="T115" t="s">
        <v>3353</v>
      </c>
      <c r="X115" s="94" t="s">
        <v>3321</v>
      </c>
      <c r="Y115" t="str">
        <f t="shared" si="5"/>
        <v>dummyOutRecipe(recipeRegistry, "harvestcraft:hoisinsauceitem_x9");</v>
      </c>
    </row>
    <row r="116" spans="18:25" x14ac:dyDescent="0.3">
      <c r="R116" s="94" t="s">
        <v>3248</v>
      </c>
      <c r="S116" t="str">
        <f t="shared" si="6"/>
        <v>dummyOutRecipe(recipeRegistry, "harvestcraft:ploughmanslunchitem");</v>
      </c>
      <c r="T116" t="s">
        <v>3353</v>
      </c>
      <c r="X116" s="94" t="s">
        <v>3204</v>
      </c>
      <c r="Y116" t="str">
        <f t="shared" si="5"/>
        <v>dummyOutRecipe(recipeRegistry, "harvestcraft:honeybreaditem_dropHoney");</v>
      </c>
    </row>
    <row r="117" spans="18:25" x14ac:dyDescent="0.3">
      <c r="R117" s="94" t="s">
        <v>3249</v>
      </c>
      <c r="S117" t="str">
        <f t="shared" si="6"/>
        <v>dummyOutRecipe(recipeRegistry, "harvestcraft:plumjellysandwichitem");</v>
      </c>
      <c r="T117" t="s">
        <v>3353</v>
      </c>
      <c r="X117" s="94" t="s">
        <v>3205</v>
      </c>
      <c r="Y117" t="str">
        <f t="shared" si="5"/>
        <v>dummyOutRecipe(recipeRegistry, "harvestcraft:honeybreaditem_foodHoneydrop");</v>
      </c>
    </row>
    <row r="118" spans="18:25" x14ac:dyDescent="0.3">
      <c r="R118" s="94" t="s">
        <v>3250</v>
      </c>
      <c r="S118" t="str">
        <f t="shared" si="6"/>
        <v>dummyOutRecipe(recipeRegistry, "harvestcraft:pomegranatejellysandwichitem");</v>
      </c>
      <c r="T118" t="s">
        <v>3353</v>
      </c>
      <c r="X118" s="94" t="s">
        <v>3206</v>
      </c>
      <c r="Y118" t="str">
        <f t="shared" si="5"/>
        <v>dummyOutRecipe(recipeRegistry, "harvestcraft:honeysandwichitem_dropHoney");</v>
      </c>
    </row>
    <row r="119" spans="18:25" x14ac:dyDescent="0.3">
      <c r="R119" s="94" t="s">
        <v>3251</v>
      </c>
      <c r="S119" t="str">
        <f t="shared" si="6"/>
        <v>dummyOutRecipe(recipeRegistry, "harvestcraft:porklettucewrapitem");</v>
      </c>
      <c r="T119" t="s">
        <v>3353</v>
      </c>
      <c r="X119" s="94" t="s">
        <v>3207</v>
      </c>
      <c r="Y119" t="str">
        <f t="shared" si="5"/>
        <v>dummyOutRecipe(recipeRegistry, "harvestcraft:honeysandwichitem_foodHoneydrop");</v>
      </c>
    </row>
    <row r="120" spans="18:25" x14ac:dyDescent="0.3">
      <c r="R120" s="94" t="s">
        <v>3252</v>
      </c>
      <c r="S120" t="str">
        <f t="shared" si="6"/>
        <v>dummyOutRecipe(recipeRegistry, "harvestcraft:porksausageitem_dustSalt");</v>
      </c>
      <c r="T120" t="s">
        <v>3353</v>
      </c>
      <c r="X120" s="94" t="s">
        <v>3387</v>
      </c>
      <c r="Y120" t="str">
        <f t="shared" si="5"/>
        <v>dummyOutRecipe(recipeRegistry, "harvestcraft:honeysoyribsitem_dropHoney");</v>
      </c>
    </row>
    <row r="121" spans="18:25" x14ac:dyDescent="0.3">
      <c r="R121" s="94" t="s">
        <v>3253</v>
      </c>
      <c r="S121" t="str">
        <f t="shared" si="6"/>
        <v>dummyOutRecipe(recipeRegistry, "harvestcraft:porksausageitem_foodSalt");</v>
      </c>
      <c r="T121" t="s">
        <v>3353</v>
      </c>
      <c r="X121" s="94" t="s">
        <v>3388</v>
      </c>
      <c r="Y121" t="str">
        <f t="shared" si="5"/>
        <v>dummyOutRecipe(recipeRegistry, "harvestcraft:honeysoyribsitem_foodHoneydrop");</v>
      </c>
    </row>
    <row r="122" spans="18:25" x14ac:dyDescent="0.3">
      <c r="R122" s="94" t="s">
        <v>3254</v>
      </c>
      <c r="S122" t="str">
        <f t="shared" si="6"/>
        <v>dummyOutRecipe(recipeRegistry, "harvestcraft:porksausageitem_itemSalt");</v>
      </c>
      <c r="T122" t="s">
        <v>3353</v>
      </c>
      <c r="X122" s="94" t="s">
        <v>3389</v>
      </c>
      <c r="Y122" t="str">
        <f t="shared" si="5"/>
        <v>dummyOutRecipe(recipeRegistry, "harvestcraft:hotandsoursoupitem");</v>
      </c>
    </row>
    <row r="123" spans="18:25" x14ac:dyDescent="0.3">
      <c r="R123" s="94" t="s">
        <v>3255</v>
      </c>
      <c r="S123" t="str">
        <f t="shared" si="6"/>
        <v>dummyOutRecipe(recipeRegistry, "harvestcraft:potatosaladitem");</v>
      </c>
      <c r="T123" t="s">
        <v>3353</v>
      </c>
      <c r="X123" s="94" t="s">
        <v>3390</v>
      </c>
      <c r="Y123" t="str">
        <f t="shared" si="5"/>
        <v>dummyOutRecipe(recipeRegistry, "harvestcraft:hotchocolateitem");</v>
      </c>
    </row>
    <row r="124" spans="18:25" x14ac:dyDescent="0.3">
      <c r="R124" s="94" t="s">
        <v>3256</v>
      </c>
      <c r="S124" t="str">
        <f t="shared" si="6"/>
        <v>dummyOutRecipe(recipeRegistry, "harvestcraft:randomtacoitem");</v>
      </c>
      <c r="T124" t="s">
        <v>3353</v>
      </c>
      <c r="X124" s="94" t="s">
        <v>3391</v>
      </c>
      <c r="Y124" t="str">
        <f t="shared" si="5"/>
        <v>dummyOutRecipe(recipeRegistry, "harvestcraft:hotcocoaitem");</v>
      </c>
    </row>
    <row r="125" spans="18:25" x14ac:dyDescent="0.3">
      <c r="R125" s="94" t="s">
        <v>3257</v>
      </c>
      <c r="S125" t="str">
        <f t="shared" si="6"/>
        <v>dummyOutRecipe(recipeRegistry, "harvestcraft:raspberryjellysandwichitem");</v>
      </c>
      <c r="T125" t="s">
        <v>3353</v>
      </c>
      <c r="X125" s="94" t="s">
        <v>3322</v>
      </c>
      <c r="Y125" t="str">
        <f t="shared" si="5"/>
        <v>dummyOutRecipe(recipeRegistry, "harvestcraft:hotsauceitem_x6_dustSalt");</v>
      </c>
    </row>
    <row r="126" spans="18:25" x14ac:dyDescent="0.3">
      <c r="R126" s="94" t="s">
        <v>3258</v>
      </c>
      <c r="S126" t="str">
        <f t="shared" si="6"/>
        <v>dummyOutRecipe(recipeRegistry, "harvestcraft:rawtofabbititem");</v>
      </c>
      <c r="T126" t="s">
        <v>3353</v>
      </c>
      <c r="X126" s="94" t="s">
        <v>3323</v>
      </c>
      <c r="Y126" t="str">
        <f t="shared" si="5"/>
        <v>dummyOutRecipe(recipeRegistry, "harvestcraft:hotsauceitem_x6_foodSalt");</v>
      </c>
    </row>
    <row r="127" spans="18:25" x14ac:dyDescent="0.3">
      <c r="R127" s="94" t="s">
        <v>3259</v>
      </c>
      <c r="S127" t="str">
        <f t="shared" si="6"/>
        <v>dummyOutRecipe(recipeRegistry, "harvestcraft:rawtofaconitem_dustSalt");</v>
      </c>
      <c r="T127" t="s">
        <v>3353</v>
      </c>
      <c r="X127" s="94" t="s">
        <v>3324</v>
      </c>
      <c r="Y127" t="str">
        <f t="shared" si="5"/>
        <v>dummyOutRecipe(recipeRegistry, "harvestcraft:hotsauceitem_x6_itemSalt");</v>
      </c>
    </row>
    <row r="128" spans="18:25" x14ac:dyDescent="0.3">
      <c r="R128" s="94" t="s">
        <v>3260</v>
      </c>
      <c r="S128" t="str">
        <f t="shared" si="6"/>
        <v>dummyOutRecipe(recipeRegistry, "harvestcraft:rawtofaconitem_foodSalt");</v>
      </c>
      <c r="T128" t="s">
        <v>3353</v>
      </c>
      <c r="X128" s="94" t="s">
        <v>3208</v>
      </c>
      <c r="Y128" t="str">
        <f t="shared" si="5"/>
        <v>dummyOutRecipe(recipeRegistry, "harvestcraft:hummusitem");</v>
      </c>
    </row>
    <row r="129" spans="18:25" x14ac:dyDescent="0.3">
      <c r="R129" s="94" t="s">
        <v>3261</v>
      </c>
      <c r="S129" t="str">
        <f t="shared" si="6"/>
        <v>dummyOutRecipe(recipeRegistry, "harvestcraft:rawtofaconitem_itemSalt");</v>
      </c>
      <c r="T129" t="s">
        <v>3353</v>
      </c>
      <c r="X129" s="94" t="s">
        <v>3392</v>
      </c>
      <c r="Y129" t="str">
        <f t="shared" si="5"/>
        <v>dummyOutRecipe(recipeRegistry, "harvestcraft:icecreamitem_dustSalt");</v>
      </c>
    </row>
    <row r="130" spans="18:25" x14ac:dyDescent="0.3">
      <c r="R130" s="94" t="s">
        <v>3262</v>
      </c>
      <c r="S130" t="str">
        <f t="shared" si="6"/>
        <v>dummyOutRecipe(recipeRegistry, "harvestcraft:rawtofeakitem");</v>
      </c>
      <c r="T130" t="s">
        <v>3353</v>
      </c>
      <c r="X130" s="94" t="s">
        <v>3393</v>
      </c>
      <c r="Y130" t="str">
        <f t="shared" si="5"/>
        <v>dummyOutRecipe(recipeRegistry, "harvestcraft:icecreamitem_foodSalt");</v>
      </c>
    </row>
    <row r="131" spans="18:25" x14ac:dyDescent="0.3">
      <c r="R131" s="94" t="s">
        <v>3263</v>
      </c>
      <c r="S131" t="str">
        <f t="shared" si="6"/>
        <v>dummyOutRecipe(recipeRegistry, "harvestcraft:rawtofeegitem");</v>
      </c>
      <c r="T131" t="s">
        <v>3353</v>
      </c>
      <c r="X131" s="94" t="s">
        <v>3394</v>
      </c>
      <c r="Y131" t="str">
        <f t="shared" ref="Y131:Y194" si="7">CONCATENATE("dummyOutRecipe(recipeRegistry, ",_xlfn.UNICHAR(34),"harvestcraft:",X131,_xlfn.UNICHAR(34),");")</f>
        <v>dummyOutRecipe(recipeRegistry, "harvestcraft:icecreamitem_itemSalt");</v>
      </c>
    </row>
    <row r="132" spans="18:25" x14ac:dyDescent="0.3">
      <c r="R132" s="94" t="s">
        <v>3264</v>
      </c>
      <c r="S132" t="str">
        <f t="shared" ref="S132:S170" si="8">CONCATENATE("dummyOutRecipe(recipeRegistry, ",_xlfn.UNICHAR(34),"harvestcraft:",R132,_xlfn.UNICHAR(34),");")</f>
        <v>dummyOutRecipe(recipeRegistry, "harvestcraft:rawtofenisonitem");</v>
      </c>
      <c r="T132" t="s">
        <v>3353</v>
      </c>
      <c r="X132" s="94" t="s">
        <v>3209</v>
      </c>
      <c r="Y132" t="str">
        <f t="shared" si="7"/>
        <v>dummyOutRecipe(recipeRegistry, "harvestcraft:imitationcrabsticksitem");</v>
      </c>
    </row>
    <row r="133" spans="18:25" x14ac:dyDescent="0.3">
      <c r="R133" s="94" t="s">
        <v>3265</v>
      </c>
      <c r="S133" t="str">
        <f t="shared" si="8"/>
        <v>dummyOutRecipe(recipeRegistry, "harvestcraft:rawtofickenitem");</v>
      </c>
      <c r="T133" t="s">
        <v>3353</v>
      </c>
      <c r="X133" s="94" t="s">
        <v>3325</v>
      </c>
      <c r="Y133" t="str">
        <f t="shared" si="7"/>
        <v>dummyOutRecipe(recipeRegistry, "harvestcraft:jelliedeelitem");</v>
      </c>
    </row>
    <row r="134" spans="18:25" x14ac:dyDescent="0.3">
      <c r="R134" s="94" t="s">
        <v>3266</v>
      </c>
      <c r="S134" t="str">
        <f t="shared" si="8"/>
        <v>dummyOutRecipe(recipeRegistry, "harvestcraft:rawtofishitem");</v>
      </c>
      <c r="T134" t="s">
        <v>3353</v>
      </c>
      <c r="X134" s="94" t="s">
        <v>3210</v>
      </c>
      <c r="Y134" t="str">
        <f t="shared" si="7"/>
        <v>dummyOutRecipe(recipeRegistry, "harvestcraft:kiwijellysandwichitem");</v>
      </c>
    </row>
    <row r="135" spans="18:25" x14ac:dyDescent="0.3">
      <c r="R135" s="94" t="s">
        <v>3267</v>
      </c>
      <c r="S135" t="str">
        <f t="shared" si="8"/>
        <v>dummyOutRecipe(recipeRegistry, "harvestcraft:rawtofuduckitem");</v>
      </c>
      <c r="T135" t="s">
        <v>3353</v>
      </c>
      <c r="X135" s="94" t="s">
        <v>3211</v>
      </c>
      <c r="Y135" t="str">
        <f t="shared" si="7"/>
        <v>dummyOutRecipe(recipeRegistry, "harvestcraft:koreandinneritem");</v>
      </c>
    </row>
    <row r="136" spans="18:25" x14ac:dyDescent="0.3">
      <c r="R136" s="94" t="s">
        <v>3268</v>
      </c>
      <c r="S136" t="str">
        <f t="shared" si="8"/>
        <v>dummyOutRecipe(recipeRegistry, "harvestcraft:rawtofurkeyitem");</v>
      </c>
      <c r="T136" t="s">
        <v>3353</v>
      </c>
      <c r="X136" s="94" t="s">
        <v>3212</v>
      </c>
      <c r="Y136" t="str">
        <f t="shared" si="7"/>
        <v>dummyOutRecipe(recipeRegistry, "harvestcraft:lambkebabitem");</v>
      </c>
    </row>
    <row r="137" spans="18:25" x14ac:dyDescent="0.3">
      <c r="R137" s="94" t="s">
        <v>3269</v>
      </c>
      <c r="S137" t="str">
        <f t="shared" si="8"/>
        <v>dummyOutRecipe(recipeRegistry, "harvestcraft:rawtofuttonitem");</v>
      </c>
      <c r="T137" t="s">
        <v>3353</v>
      </c>
      <c r="X137" s="94" t="s">
        <v>3395</v>
      </c>
      <c r="Y137" t="str">
        <f t="shared" si="7"/>
        <v>dummyOutRecipe(recipeRegistry, "harvestcraft:lambwithmintsauceitem");</v>
      </c>
    </row>
    <row r="138" spans="18:25" x14ac:dyDescent="0.3">
      <c r="R138" s="94" t="s">
        <v>3270</v>
      </c>
      <c r="S138" t="str">
        <f t="shared" si="8"/>
        <v>dummyOutRecipe(recipeRegistry, "harvestcraft:salmononigiriitem");</v>
      </c>
      <c r="T138" t="s">
        <v>3353</v>
      </c>
      <c r="X138" s="94" t="s">
        <v>3213</v>
      </c>
      <c r="Y138" t="str">
        <f t="shared" si="7"/>
        <v>dummyOutRecipe(recipeRegistry, "harvestcraft:lemonjellysandwichitem");</v>
      </c>
    </row>
    <row r="139" spans="18:25" x14ac:dyDescent="0.3">
      <c r="R139" s="94" t="s">
        <v>3271</v>
      </c>
      <c r="S139" t="str">
        <f t="shared" si="8"/>
        <v>dummyOutRecipe(recipeRegistry, "harvestcraft:saltedcaramelitem_dustSalt");</v>
      </c>
      <c r="T139" t="s">
        <v>3353</v>
      </c>
      <c r="X139" s="94" t="s">
        <v>3214</v>
      </c>
      <c r="Y139" t="str">
        <f t="shared" si="7"/>
        <v>dummyOutRecipe(recipeRegistry, "harvestcraft:limejellysandwichitem");</v>
      </c>
    </row>
    <row r="140" spans="18:25" x14ac:dyDescent="0.3">
      <c r="R140" s="94" t="s">
        <v>3272</v>
      </c>
      <c r="S140" t="str">
        <f t="shared" si="8"/>
        <v>dummyOutRecipe(recipeRegistry, "harvestcraft:saltedcaramelitem_foodSalt");</v>
      </c>
      <c r="T140" t="s">
        <v>3353</v>
      </c>
      <c r="X140" s="94" t="s">
        <v>3326</v>
      </c>
      <c r="Y140" t="str">
        <f t="shared" si="7"/>
        <v>dummyOutRecipe(recipeRegistry, "harvestcraft:lycheeteaitem");</v>
      </c>
    </row>
    <row r="141" spans="18:25" x14ac:dyDescent="0.3">
      <c r="R141" s="94" t="s">
        <v>3273</v>
      </c>
      <c r="S141" t="str">
        <f t="shared" si="8"/>
        <v>dummyOutRecipe(recipeRegistry, "harvestcraft:saltedcaramelitem_itemSalt");</v>
      </c>
      <c r="T141" t="s">
        <v>3353</v>
      </c>
      <c r="X141" s="94" t="s">
        <v>3215</v>
      </c>
      <c r="Y141" t="str">
        <f t="shared" si="7"/>
        <v>dummyOutRecipe(recipeRegistry, "harvestcraft:mangojellysandwichitem");</v>
      </c>
    </row>
    <row r="142" spans="18:25" x14ac:dyDescent="0.3">
      <c r="R142" s="94" t="s">
        <v>3274</v>
      </c>
      <c r="S142" t="str">
        <f t="shared" si="8"/>
        <v>dummyOutRecipe(recipeRegistry, "harvestcraft:sausageitem_dustSalt");</v>
      </c>
      <c r="T142" t="s">
        <v>3353</v>
      </c>
      <c r="X142" s="94" t="s">
        <v>3396</v>
      </c>
      <c r="Y142" t="str">
        <f t="shared" si="7"/>
        <v>dummyOutRecipe(recipeRegistry, "harvestcraft:marinatedcucumbersitem");</v>
      </c>
    </row>
    <row r="143" spans="18:25" x14ac:dyDescent="0.3">
      <c r="R143" s="94" t="s">
        <v>3275</v>
      </c>
      <c r="S143" t="str">
        <f t="shared" si="8"/>
        <v>dummyOutRecipe(recipeRegistry, "harvestcraft:sausageitem_foodSalt");</v>
      </c>
      <c r="T143" t="s">
        <v>3353</v>
      </c>
      <c r="X143" s="94" t="s">
        <v>3327</v>
      </c>
      <c r="Y143" t="str">
        <f t="shared" si="7"/>
        <v>dummyOutRecipe(recipeRegistry, "harvestcraft:marshmellowsitem");</v>
      </c>
    </row>
    <row r="144" spans="18:25" x14ac:dyDescent="0.3">
      <c r="R144" s="94" t="s">
        <v>3276</v>
      </c>
      <c r="S144" t="str">
        <f t="shared" si="8"/>
        <v>dummyOutRecipe(recipeRegistry, "harvestcraft:sausageitem_itemSalt");</v>
      </c>
      <c r="T144" t="s">
        <v>3353</v>
      </c>
      <c r="X144" s="94" t="s">
        <v>3216</v>
      </c>
      <c r="Y144" t="str">
        <f t="shared" si="7"/>
        <v>dummyOutRecipe(recipeRegistry, "harvestcraft:mashedpotatoeschickenbiscuititem");</v>
      </c>
    </row>
    <row r="145" spans="18:25" x14ac:dyDescent="0.3">
      <c r="R145" s="94" t="s">
        <v>3277</v>
      </c>
      <c r="S145" t="str">
        <f t="shared" si="8"/>
        <v>dummyOutRecipe(recipeRegistry, "harvestcraft:sausagerollitem");</v>
      </c>
      <c r="T145" t="s">
        <v>3353</v>
      </c>
      <c r="X145" s="94" t="s">
        <v>3217</v>
      </c>
      <c r="Y145" t="str">
        <f t="shared" si="7"/>
        <v>dummyOutRecipe(recipeRegistry, "harvestcraft:mcpamitem_foodGherkin");</v>
      </c>
    </row>
    <row r="146" spans="18:25" x14ac:dyDescent="0.3">
      <c r="R146" s="94" t="s">
        <v>3278</v>
      </c>
      <c r="S146" t="str">
        <f t="shared" si="8"/>
        <v>dummyOutRecipe(recipeRegistry, "harvestcraft:slawdogitem");</v>
      </c>
      <c r="T146" t="s">
        <v>3353</v>
      </c>
      <c r="X146" s="94" t="s">
        <v>3218</v>
      </c>
      <c r="Y146" t="str">
        <f t="shared" si="7"/>
        <v>dummyOutRecipe(recipeRegistry, "harvestcraft:mcpamitem_foodPickles");</v>
      </c>
    </row>
    <row r="147" spans="18:25" x14ac:dyDescent="0.3">
      <c r="R147" s="94" t="s">
        <v>3279</v>
      </c>
      <c r="S147" t="str">
        <f t="shared" si="8"/>
        <v>dummyOutRecipe(recipeRegistry, "harvestcraft:southernstylebreakfastitem");</v>
      </c>
      <c r="T147" t="s">
        <v>3353</v>
      </c>
      <c r="X147" s="94" t="s">
        <v>3219</v>
      </c>
      <c r="Y147" t="str">
        <f t="shared" si="7"/>
        <v>dummyOutRecipe(recipeRegistry, "harvestcraft:meatloafsandwichitem");</v>
      </c>
    </row>
    <row r="148" spans="18:25" x14ac:dyDescent="0.3">
      <c r="R148" s="94" t="s">
        <v>3280</v>
      </c>
      <c r="S148" t="str">
        <f t="shared" si="8"/>
        <v>dummyOutRecipe(recipeRegistry, "harvestcraft:spaghettidinneritem");</v>
      </c>
      <c r="T148" t="s">
        <v>3353</v>
      </c>
      <c r="X148" s="94" t="s">
        <v>3397</v>
      </c>
      <c r="Y148" t="str">
        <f t="shared" si="7"/>
        <v>dummyOutRecipe(recipeRegistry, "harvestcraft:meringuebrownieitem");</v>
      </c>
    </row>
    <row r="149" spans="18:25" x14ac:dyDescent="0.3">
      <c r="R149" s="94" t="s">
        <v>3281</v>
      </c>
      <c r="S149" t="str">
        <f t="shared" si="8"/>
        <v>dummyOutRecipe(recipeRegistry, "harvestcraft:springsaladitem");</v>
      </c>
      <c r="T149" t="s">
        <v>3353</v>
      </c>
      <c r="X149" s="94" t="s">
        <v>3220</v>
      </c>
      <c r="Y149" t="str">
        <f t="shared" si="7"/>
        <v>dummyOutRecipe(recipeRegistry, "harvestcraft:meringuerouladeitem");</v>
      </c>
    </row>
    <row r="150" spans="18:25" x14ac:dyDescent="0.3">
      <c r="R150" s="94" t="s">
        <v>3282</v>
      </c>
      <c r="S150" t="str">
        <f t="shared" si="8"/>
        <v>dummyOutRecipe(recipeRegistry, "harvestcraft:starfruitjellysandwichitem");</v>
      </c>
      <c r="T150" t="s">
        <v>3353</v>
      </c>
      <c r="X150" s="94" t="s">
        <v>3221</v>
      </c>
      <c r="Y150" t="str">
        <f t="shared" si="7"/>
        <v>dummyOutRecipe(recipeRegistry, "harvestcraft:merveilleuxitem");</v>
      </c>
    </row>
    <row r="151" spans="18:25" x14ac:dyDescent="0.3">
      <c r="R151" s="94" t="s">
        <v>3283</v>
      </c>
      <c r="S151" t="str">
        <f t="shared" si="8"/>
        <v>dummyOutRecipe(recipeRegistry, "harvestcraft:steaktartareitem");</v>
      </c>
      <c r="T151" t="s">
        <v>3353</v>
      </c>
      <c r="X151" s="94" t="s">
        <v>3222</v>
      </c>
      <c r="Y151" t="str">
        <f t="shared" si="7"/>
        <v>dummyOutRecipe(recipeRegistry, "harvestcraft:mettbrotchenitem");</v>
      </c>
    </row>
    <row r="152" spans="18:25" x14ac:dyDescent="0.3">
      <c r="R152" s="94" t="s">
        <v>3284</v>
      </c>
      <c r="S152" t="str">
        <f t="shared" si="8"/>
        <v>dummyOutRecipe(recipeRegistry, "harvestcraft:strawberryjellysandwichitem");</v>
      </c>
      <c r="T152" t="s">
        <v>3353</v>
      </c>
      <c r="X152" s="94" t="s">
        <v>3328</v>
      </c>
      <c r="Y152" t="str">
        <f t="shared" si="7"/>
        <v>dummyOutRecipe(recipeRegistry, "harvestcraft:misosoupitem");</v>
      </c>
    </row>
    <row r="153" spans="18:25" x14ac:dyDescent="0.3">
      <c r="R153" s="94" t="s">
        <v>3285</v>
      </c>
      <c r="S153" t="str">
        <f t="shared" si="8"/>
        <v>dummyOutRecipe(recipeRegistry, "harvestcraft:suaderoitem");</v>
      </c>
      <c r="T153" t="s">
        <v>3353</v>
      </c>
      <c r="X153" s="94" t="s">
        <v>3223</v>
      </c>
      <c r="Y153" t="str">
        <f t="shared" si="7"/>
        <v>dummyOutRecipe(recipeRegistry, "harvestcraft:mixedsaladitem");</v>
      </c>
    </row>
    <row r="154" spans="18:25" x14ac:dyDescent="0.3">
      <c r="R154" s="94" t="s">
        <v>3286</v>
      </c>
      <c r="S154" t="str">
        <f t="shared" si="8"/>
        <v>dummyOutRecipe(recipeRegistry, "harvestcraft:sundayhighteaitem");</v>
      </c>
      <c r="T154" t="s">
        <v>3353</v>
      </c>
      <c r="X154" s="94" t="s">
        <v>3398</v>
      </c>
      <c r="Y154" t="str">
        <f t="shared" si="7"/>
        <v>dummyOutRecipe(recipeRegistry, "harvestcraft:mochicakeitem");</v>
      </c>
    </row>
    <row r="155" spans="18:25" x14ac:dyDescent="0.3">
      <c r="R155" s="94" t="s">
        <v>3287</v>
      </c>
      <c r="S155" t="str">
        <f t="shared" si="8"/>
        <v>dummyOutRecipe(recipeRegistry, "harvestcraft:sunflowerbroccolisaladitem");</v>
      </c>
      <c r="T155" t="s">
        <v>3353</v>
      </c>
      <c r="X155" s="94" t="s">
        <v>3329</v>
      </c>
      <c r="Y155" t="str">
        <f t="shared" si="7"/>
        <v>dummyOutRecipe(recipeRegistry, "harvestcraft:mochiitem");</v>
      </c>
    </row>
    <row r="156" spans="18:25" x14ac:dyDescent="0.3">
      <c r="R156" s="94" t="s">
        <v>3288</v>
      </c>
      <c r="S156" t="str">
        <f t="shared" si="8"/>
        <v>dummyOutRecipe(recipeRegistry, "harvestcraft:supremepizzaitem");</v>
      </c>
      <c r="T156" t="s">
        <v>3353</v>
      </c>
      <c r="X156" s="94" t="s">
        <v>3399</v>
      </c>
      <c r="Y156" t="str">
        <f t="shared" si="7"/>
        <v>dummyOutRecipe(recipeRegistry, "harvestcraft:montecristosandwichitem");</v>
      </c>
    </row>
    <row r="157" spans="18:25" x14ac:dyDescent="0.3">
      <c r="R157" s="94" t="s">
        <v>3289</v>
      </c>
      <c r="S157" t="str">
        <f t="shared" si="8"/>
        <v>dummyOutRecipe(recipeRegistry, "harvestcraft:surfandturfitem");</v>
      </c>
      <c r="T157" t="s">
        <v>3353</v>
      </c>
      <c r="X157" s="94" t="s">
        <v>3400</v>
      </c>
      <c r="Y157" t="str">
        <f t="shared" si="7"/>
        <v>dummyOutRecipe(recipeRegistry, "harvestcraft:museliitem");</v>
      </c>
    </row>
    <row r="158" spans="18:25" x14ac:dyDescent="0.3">
      <c r="R158" s="94" t="s">
        <v>3290</v>
      </c>
      <c r="S158" t="str">
        <f t="shared" si="8"/>
        <v>dummyOutRecipe(recipeRegistry, "harvestcraft:sushiitem");</v>
      </c>
      <c r="T158" t="s">
        <v>3353</v>
      </c>
      <c r="X158" s="94" t="s">
        <v>3330</v>
      </c>
      <c r="Y158" t="str">
        <f t="shared" si="7"/>
        <v>dummyOutRecipe(recipeRegistry, "harvestcraft:mushroomketchupitem_x5");</v>
      </c>
    </row>
    <row r="159" spans="18:25" x14ac:dyDescent="0.3">
      <c r="R159" s="94" t="s">
        <v>3291</v>
      </c>
      <c r="S159" t="str">
        <f t="shared" si="8"/>
        <v>dummyOutRecipe(recipeRegistry, "harvestcraft:tacoitem");</v>
      </c>
      <c r="T159" t="s">
        <v>3353</v>
      </c>
      <c r="X159" s="94" t="s">
        <v>3224</v>
      </c>
      <c r="Y159" t="str">
        <f t="shared" si="7"/>
        <v>dummyOutRecipe(recipeRegistry, "harvestcraft:musubiitem");</v>
      </c>
    </row>
    <row r="160" spans="18:25" x14ac:dyDescent="0.3">
      <c r="R160" s="94" t="s">
        <v>3292</v>
      </c>
      <c r="S160" t="str">
        <f t="shared" si="8"/>
        <v>dummyOutRecipe(recipeRegistry, "harvestcraft:thankfuldinneritem");</v>
      </c>
      <c r="T160" t="s">
        <v>3353</v>
      </c>
      <c r="X160" s="94" t="s">
        <v>3225</v>
      </c>
      <c r="Y160" t="str">
        <f t="shared" si="7"/>
        <v>dummyOutRecipe(recipeRegistry, "harvestcraft:nachoesitem");</v>
      </c>
    </row>
    <row r="161" spans="18:25" x14ac:dyDescent="0.3">
      <c r="R161" s="94" t="s">
        <v>3293</v>
      </c>
      <c r="S161" t="str">
        <f t="shared" si="8"/>
        <v>dummyOutRecipe(recipeRegistry, "harvestcraft:theatreboxitem");</v>
      </c>
      <c r="T161" t="s">
        <v>3353</v>
      </c>
      <c r="X161" s="94" t="s">
        <v>3226</v>
      </c>
      <c r="Y161" t="str">
        <f t="shared" si="7"/>
        <v>dummyOutRecipe(recipeRegistry, "harvestcraft:netherstartoastitem");</v>
      </c>
    </row>
    <row r="162" spans="18:25" x14ac:dyDescent="0.3">
      <c r="R162" s="94" t="s">
        <v>3294</v>
      </c>
      <c r="S162" t="str">
        <f t="shared" si="8"/>
        <v>dummyOutRecipe(recipeRegistry, "harvestcraft:tortillachipsitem");</v>
      </c>
      <c r="T162" t="s">
        <v>3353</v>
      </c>
      <c r="X162" s="94" t="s">
        <v>3227</v>
      </c>
      <c r="Y162" t="str">
        <f t="shared" si="7"/>
        <v>dummyOutRecipe(recipeRegistry, "harvestcraft:noodlesitem_x3");</v>
      </c>
    </row>
    <row r="163" spans="18:25" x14ac:dyDescent="0.3">
      <c r="R163" s="94" t="s">
        <v>3295</v>
      </c>
      <c r="S163" t="str">
        <f t="shared" si="8"/>
        <v>dummyOutRecipe(recipeRegistry, "harvestcraft:tunafishsandwichitem");</v>
      </c>
      <c r="T163" t="s">
        <v>3353</v>
      </c>
      <c r="X163" s="94" t="s">
        <v>3228</v>
      </c>
      <c r="Y163" t="str">
        <f t="shared" si="7"/>
        <v>dummyOutRecipe(recipeRegistry, "harvestcraft:nopalessaladitem_cactus");</v>
      </c>
    </row>
    <row r="164" spans="18:25" x14ac:dyDescent="0.3">
      <c r="R164" s="94" t="s">
        <v>3296</v>
      </c>
      <c r="S164" t="str">
        <f t="shared" si="8"/>
        <v>dummyOutRecipe(recipeRegistry, "harvestcraft:tunaonigiriitem");</v>
      </c>
      <c r="T164" t="s">
        <v>3353</v>
      </c>
      <c r="X164" s="94" t="s">
        <v>3229</v>
      </c>
      <c r="Y164" t="str">
        <f t="shared" si="7"/>
        <v>dummyOutRecipe(recipeRegistry, "harvestcraft:nopalessaladitem_cactusfruit");</v>
      </c>
    </row>
    <row r="165" spans="18:25" x14ac:dyDescent="0.3">
      <c r="R165" s="94" t="s">
        <v>3297</v>
      </c>
      <c r="S165" t="str">
        <f t="shared" si="8"/>
        <v>dummyOutRecipe(recipeRegistry, "harvestcraft:tunapotatoitem");</v>
      </c>
      <c r="T165" t="s">
        <v>3353</v>
      </c>
      <c r="X165" s="94" t="s">
        <v>3230</v>
      </c>
      <c r="Y165" t="str">
        <f t="shared" si="7"/>
        <v>dummyOutRecipe(recipeRegistry, "harvestcraft:onionhamburgeritem");</v>
      </c>
    </row>
    <row r="166" spans="18:25" x14ac:dyDescent="0.3">
      <c r="R166" s="94" t="s">
        <v>3298</v>
      </c>
      <c r="S166" t="str">
        <f t="shared" si="8"/>
        <v>dummyOutRecipe(recipeRegistry, "harvestcraft:tunasaladitem");</v>
      </c>
      <c r="T166" t="s">
        <v>3353</v>
      </c>
      <c r="X166" s="94" t="s">
        <v>3231</v>
      </c>
      <c r="Y166" t="str">
        <f t="shared" si="7"/>
        <v>dummyOutRecipe(recipeRegistry, "harvestcraft:orangejellysandwichitem");</v>
      </c>
    </row>
    <row r="167" spans="18:25" x14ac:dyDescent="0.3">
      <c r="R167" s="94" t="s">
        <v>3299</v>
      </c>
      <c r="S167" t="str">
        <f t="shared" si="8"/>
        <v>dummyOutRecipe(recipeRegistry, "harvestcraft:vegemiteontoastitem");</v>
      </c>
      <c r="T167" t="s">
        <v>3353</v>
      </c>
      <c r="X167" s="94" t="s">
        <v>3331</v>
      </c>
      <c r="Y167" t="str">
        <f t="shared" si="7"/>
        <v>dummyOutRecipe(recipeRegistry, "harvestcraft:oystersauceitem_dustSalt");</v>
      </c>
    </row>
    <row r="168" spans="18:25" x14ac:dyDescent="0.3">
      <c r="R168" s="94" t="s">
        <v>3300</v>
      </c>
      <c r="S168" t="str">
        <f t="shared" si="8"/>
        <v>dummyOutRecipe(recipeRegistry, "harvestcraft:vegetarianlettucewrapitem");</v>
      </c>
      <c r="T168" t="s">
        <v>3353</v>
      </c>
      <c r="X168" s="94" t="s">
        <v>3332</v>
      </c>
      <c r="Y168" t="str">
        <f t="shared" si="7"/>
        <v>dummyOutRecipe(recipeRegistry, "harvestcraft:oystersauceitem_foodSalt");</v>
      </c>
    </row>
    <row r="169" spans="18:25" x14ac:dyDescent="0.3">
      <c r="R169" s="94" t="s">
        <v>3301</v>
      </c>
      <c r="S169" t="str">
        <f t="shared" si="8"/>
        <v>dummyOutRecipe(recipeRegistry, "harvestcraft:watermelonjellysandwichitem");</v>
      </c>
      <c r="T169" t="s">
        <v>3353</v>
      </c>
      <c r="X169" s="94" t="s">
        <v>3333</v>
      </c>
      <c r="Y169" t="str">
        <f t="shared" si="7"/>
        <v>dummyOutRecipe(recipeRegistry, "harvestcraft:oystersauceitem_itemSalt");</v>
      </c>
    </row>
    <row r="170" spans="18:25" x14ac:dyDescent="0.3">
      <c r="R170" s="94" t="s">
        <v>3302</v>
      </c>
      <c r="S170" t="str">
        <f t="shared" si="8"/>
        <v>dummyOutRecipe(recipeRegistry, "harvestcraft:weekendpicnicitem");</v>
      </c>
      <c r="T170" t="s">
        <v>3353</v>
      </c>
      <c r="X170" s="94" t="s">
        <v>3401</v>
      </c>
      <c r="Y170" t="str">
        <f t="shared" si="7"/>
        <v>dummyOutRecipe(recipeRegistry, "harvestcraft:pancakesitem");</v>
      </c>
    </row>
    <row r="171" spans="18:25" x14ac:dyDescent="0.3">
      <c r="X171" s="94" t="s">
        <v>3402</v>
      </c>
      <c r="Y171" t="str">
        <f t="shared" si="7"/>
        <v>dummyOutRecipe(recipeRegistry, "harvestcraft:paneeritem_x5");</v>
      </c>
    </row>
    <row r="172" spans="18:25" x14ac:dyDescent="0.3">
      <c r="X172" s="94" t="s">
        <v>3232</v>
      </c>
      <c r="Y172" t="str">
        <f t="shared" si="7"/>
        <v>dummyOutRecipe(recipeRegistry, "harvestcraft:papayajellysandwichitem");</v>
      </c>
    </row>
    <row r="173" spans="18:25" x14ac:dyDescent="0.3">
      <c r="X173" s="94" t="s">
        <v>3233</v>
      </c>
      <c r="Y173" t="str">
        <f t="shared" si="7"/>
        <v>dummyOutRecipe(recipeRegistry, "harvestcraft:pbandjitem");</v>
      </c>
    </row>
    <row r="174" spans="18:25" x14ac:dyDescent="0.3">
      <c r="X174" s="94" t="s">
        <v>3234</v>
      </c>
      <c r="Y174" t="str">
        <f t="shared" si="7"/>
        <v>dummyOutRecipe(recipeRegistry, "harvestcraft:peachjellysandwichitem");</v>
      </c>
    </row>
    <row r="175" spans="18:25" x14ac:dyDescent="0.3">
      <c r="X175" s="94" t="s">
        <v>3235</v>
      </c>
      <c r="Y175" t="str">
        <f t="shared" si="7"/>
        <v>dummyOutRecipe(recipeRegistry, "harvestcraft:peanutbutterbananasandwichitem");</v>
      </c>
    </row>
    <row r="176" spans="18:25" x14ac:dyDescent="0.3">
      <c r="X176" s="94" t="s">
        <v>3236</v>
      </c>
      <c r="Y176" t="str">
        <f t="shared" si="7"/>
        <v>dummyOutRecipe(recipeRegistry, "harvestcraft:pearjellysandwichitem");</v>
      </c>
    </row>
    <row r="177" spans="24:25" x14ac:dyDescent="0.3">
      <c r="X177" s="94" t="s">
        <v>3237</v>
      </c>
      <c r="Y177" t="str">
        <f t="shared" si="7"/>
        <v>dummyOutRecipe(recipeRegistry, "harvestcraft:pepperjellyandcrackersitem");</v>
      </c>
    </row>
    <row r="178" spans="24:25" x14ac:dyDescent="0.3">
      <c r="X178" s="94" t="s">
        <v>3238</v>
      </c>
      <c r="Y178" t="str">
        <f t="shared" si="7"/>
        <v>dummyOutRecipe(recipeRegistry, "harvestcraft:pepperoniitem_dustSalt");</v>
      </c>
    </row>
    <row r="179" spans="24:25" x14ac:dyDescent="0.3">
      <c r="X179" s="94" t="s">
        <v>3239</v>
      </c>
      <c r="Y179" t="str">
        <f t="shared" si="7"/>
        <v>dummyOutRecipe(recipeRegistry, "harvestcraft:pepperoniitem_foodSalt");</v>
      </c>
    </row>
    <row r="180" spans="24:25" x14ac:dyDescent="0.3">
      <c r="X180" s="94" t="s">
        <v>3240</v>
      </c>
      <c r="Y180" t="str">
        <f t="shared" si="7"/>
        <v>dummyOutRecipe(recipeRegistry, "harvestcraft:pepperoniitem_itemSalt");</v>
      </c>
    </row>
    <row r="181" spans="24:25" x14ac:dyDescent="0.3">
      <c r="X181" s="94" t="s">
        <v>3241</v>
      </c>
      <c r="Y181" t="str">
        <f t="shared" si="7"/>
        <v>dummyOutRecipe(recipeRegistry, "harvestcraft:persimmonjellysandwichitem");</v>
      </c>
    </row>
    <row r="182" spans="24:25" x14ac:dyDescent="0.3">
      <c r="X182" s="94"/>
    </row>
    <row r="183" spans="24:25" x14ac:dyDescent="0.3">
      <c r="X183" s="94"/>
    </row>
    <row r="184" spans="24:25" x14ac:dyDescent="0.3">
      <c r="X184" s="94"/>
    </row>
    <row r="185" spans="24:25" x14ac:dyDescent="0.3">
      <c r="X185" s="94"/>
    </row>
    <row r="186" spans="24:25" x14ac:dyDescent="0.3">
      <c r="X186" s="94"/>
    </row>
    <row r="187" spans="24:25" x14ac:dyDescent="0.3">
      <c r="X187" s="94"/>
    </row>
    <row r="188" spans="24:25" x14ac:dyDescent="0.3">
      <c r="X188" s="94"/>
    </row>
    <row r="189" spans="24:25" x14ac:dyDescent="0.3">
      <c r="X189" s="94"/>
    </row>
    <row r="190" spans="24:25" x14ac:dyDescent="0.3">
      <c r="X190" s="94"/>
    </row>
    <row r="191" spans="24:25" x14ac:dyDescent="0.3">
      <c r="X191" s="94" t="s">
        <v>3242</v>
      </c>
      <c r="Y191" t="str">
        <f t="shared" si="7"/>
        <v>dummyOutRecipe(recipeRegistry, "harvestcraft:pizzasliceitem_anchovypepperonipizzaitem_x13 - Copy (2)");</v>
      </c>
    </row>
    <row r="192" spans="24:25" x14ac:dyDescent="0.3">
      <c r="X192" s="94" t="s">
        <v>3243</v>
      </c>
      <c r="Y192" t="str">
        <f t="shared" si="7"/>
        <v>dummyOutRecipe(recipeRegistry, "harvestcraft:pizzasliceitem_bbqchickenpizzaitem_x9");</v>
      </c>
    </row>
    <row r="193" spans="24:25" x14ac:dyDescent="0.3">
      <c r="X193" s="94" t="s">
        <v>3244</v>
      </c>
      <c r="Y193" t="str">
        <f t="shared" si="7"/>
        <v>dummyOutRecipe(recipeRegistry, "harvestcraft:pizzasliceitem_hamandpineapplepizzaitem_x9");</v>
      </c>
    </row>
    <row r="194" spans="24:25" x14ac:dyDescent="0.3">
      <c r="X194" s="94" t="s">
        <v>3245</v>
      </c>
      <c r="Y194" t="str">
        <f t="shared" si="7"/>
        <v>dummyOutRecipe(recipeRegistry, "harvestcraft:pizzasliceitem_meatfeastpizzaitem_x24");</v>
      </c>
    </row>
    <row r="195" spans="24:25" x14ac:dyDescent="0.3">
      <c r="X195" s="94" t="s">
        <v>3246</v>
      </c>
      <c r="Y195" t="str">
        <f t="shared" ref="Y195:Y258" si="9">CONCATENATE("dummyOutRecipe(recipeRegistry, ",_xlfn.UNICHAR(34),"harvestcraft:",X195,_xlfn.UNICHAR(34),");")</f>
        <v>dummyOutRecipe(recipeRegistry, "harvestcraft:pizzasliceitem_pizzaitem_x11");</v>
      </c>
    </row>
    <row r="196" spans="24:25" x14ac:dyDescent="0.3">
      <c r="X196" s="94" t="s">
        <v>3247</v>
      </c>
      <c r="Y196" t="str">
        <f t="shared" si="9"/>
        <v>dummyOutRecipe(recipeRegistry, "harvestcraft:pizzasliceitem_supremepizzaitem_x14");</v>
      </c>
    </row>
    <row r="197" spans="24:25" x14ac:dyDescent="0.3">
      <c r="X197" s="94"/>
    </row>
    <row r="198" spans="24:25" x14ac:dyDescent="0.3">
      <c r="X198" s="94" t="s">
        <v>3248</v>
      </c>
      <c r="Y198" t="str">
        <f t="shared" si="9"/>
        <v>dummyOutRecipe(recipeRegistry, "harvestcraft:ploughmanslunchitem");</v>
      </c>
    </row>
    <row r="199" spans="24:25" x14ac:dyDescent="0.3">
      <c r="X199" s="94" t="s">
        <v>3249</v>
      </c>
      <c r="Y199" t="str">
        <f t="shared" si="9"/>
        <v>dummyOutRecipe(recipeRegistry, "harvestcraft:plumjellysandwichitem");</v>
      </c>
    </row>
    <row r="200" spans="24:25" x14ac:dyDescent="0.3">
      <c r="X200" s="94" t="s">
        <v>3250</v>
      </c>
      <c r="Y200" t="str">
        <f t="shared" si="9"/>
        <v>dummyOutRecipe(recipeRegistry, "harvestcraft:pomegranatejellysandwichitem");</v>
      </c>
    </row>
    <row r="201" spans="24:25" x14ac:dyDescent="0.3">
      <c r="X201" s="94" t="s">
        <v>3251</v>
      </c>
      <c r="Y201" t="str">
        <f t="shared" si="9"/>
        <v>dummyOutRecipe(recipeRegistry, "harvestcraft:porklettucewrapitem");</v>
      </c>
    </row>
    <row r="202" spans="24:25" x14ac:dyDescent="0.3">
      <c r="X202" s="94" t="s">
        <v>3252</v>
      </c>
      <c r="Y202" t="str">
        <f t="shared" si="9"/>
        <v>dummyOutRecipe(recipeRegistry, "harvestcraft:porksausageitem_dustSalt");</v>
      </c>
    </row>
    <row r="203" spans="24:25" x14ac:dyDescent="0.3">
      <c r="X203" s="94" t="s">
        <v>3253</v>
      </c>
      <c r="Y203" t="str">
        <f t="shared" si="9"/>
        <v>dummyOutRecipe(recipeRegistry, "harvestcraft:porksausageitem_foodSalt");</v>
      </c>
    </row>
    <row r="204" spans="24:25" x14ac:dyDescent="0.3">
      <c r="X204" s="94" t="s">
        <v>3254</v>
      </c>
      <c r="Y204" t="str">
        <f t="shared" si="9"/>
        <v>dummyOutRecipe(recipeRegistry, "harvestcraft:porksausageitem_itemSalt");</v>
      </c>
    </row>
    <row r="205" spans="24:25" x14ac:dyDescent="0.3">
      <c r="X205" s="94" t="s">
        <v>3255</v>
      </c>
      <c r="Y205" t="str">
        <f t="shared" si="9"/>
        <v>dummyOutRecipe(recipeRegistry, "harvestcraft:potatosaladitem");</v>
      </c>
    </row>
    <row r="206" spans="24:25" x14ac:dyDescent="0.3">
      <c r="X206" s="94" t="s">
        <v>3403</v>
      </c>
      <c r="Y206" t="str">
        <f t="shared" si="9"/>
        <v>dummyOutRecipe(recipeRegistry, "harvestcraft:pumpkinspicelatteitem");</v>
      </c>
    </row>
    <row r="207" spans="24:25" x14ac:dyDescent="0.3">
      <c r="X207" s="94" t="s">
        <v>3256</v>
      </c>
      <c r="Y207" t="str">
        <f t="shared" si="9"/>
        <v>dummyOutRecipe(recipeRegistry, "harvestcraft:randomtacoitem");</v>
      </c>
    </row>
    <row r="208" spans="24:25" x14ac:dyDescent="0.3">
      <c r="X208" s="94" t="s">
        <v>3257</v>
      </c>
      <c r="Y208" t="str">
        <f t="shared" si="9"/>
        <v>dummyOutRecipe(recipeRegistry, "harvestcraft:raspberryjellysandwichitem");</v>
      </c>
    </row>
    <row r="209" spans="24:25" x14ac:dyDescent="0.3">
      <c r="X209" s="94" t="s">
        <v>3404</v>
      </c>
      <c r="Y209" t="str">
        <f t="shared" si="9"/>
        <v>dummyOutRecipe(recipeRegistry, "harvestcraft:raspberrymilkshakeitem");</v>
      </c>
    </row>
    <row r="210" spans="24:25" x14ac:dyDescent="0.3">
      <c r="X210" s="94" t="s">
        <v>3258</v>
      </c>
      <c r="Y210" t="str">
        <f t="shared" si="9"/>
        <v>dummyOutRecipe(recipeRegistry, "harvestcraft:rawtofabbititem");</v>
      </c>
    </row>
    <row r="211" spans="24:25" x14ac:dyDescent="0.3">
      <c r="X211" s="94" t="s">
        <v>3259</v>
      </c>
      <c r="Y211" t="str">
        <f t="shared" si="9"/>
        <v>dummyOutRecipe(recipeRegistry, "harvestcraft:rawtofaconitem_dustSalt");</v>
      </c>
    </row>
    <row r="212" spans="24:25" x14ac:dyDescent="0.3">
      <c r="X212" s="94" t="s">
        <v>3260</v>
      </c>
      <c r="Y212" t="str">
        <f t="shared" si="9"/>
        <v>dummyOutRecipe(recipeRegistry, "harvestcraft:rawtofaconitem_foodSalt");</v>
      </c>
    </row>
    <row r="213" spans="24:25" x14ac:dyDescent="0.3">
      <c r="X213" s="94" t="s">
        <v>3261</v>
      </c>
      <c r="Y213" t="str">
        <f t="shared" si="9"/>
        <v>dummyOutRecipe(recipeRegistry, "harvestcraft:rawtofaconitem_itemSalt");</v>
      </c>
    </row>
    <row r="214" spans="24:25" x14ac:dyDescent="0.3">
      <c r="X214" s="94" t="s">
        <v>3262</v>
      </c>
      <c r="Y214" t="str">
        <f t="shared" si="9"/>
        <v>dummyOutRecipe(recipeRegistry, "harvestcraft:rawtofeakitem");</v>
      </c>
    </row>
    <row r="215" spans="24:25" x14ac:dyDescent="0.3">
      <c r="X215" s="94" t="s">
        <v>3263</v>
      </c>
      <c r="Y215" t="str">
        <f t="shared" si="9"/>
        <v>dummyOutRecipe(recipeRegistry, "harvestcraft:rawtofeegitem");</v>
      </c>
    </row>
    <row r="216" spans="24:25" x14ac:dyDescent="0.3">
      <c r="X216" s="94" t="s">
        <v>3264</v>
      </c>
      <c r="Y216" t="str">
        <f t="shared" si="9"/>
        <v>dummyOutRecipe(recipeRegistry, "harvestcraft:rawtofenisonitem");</v>
      </c>
    </row>
    <row r="217" spans="24:25" x14ac:dyDescent="0.3">
      <c r="X217" s="94" t="s">
        <v>3265</v>
      </c>
      <c r="Y217" t="str">
        <f t="shared" si="9"/>
        <v>dummyOutRecipe(recipeRegistry, "harvestcraft:rawtofickenitem");</v>
      </c>
    </row>
    <row r="218" spans="24:25" x14ac:dyDescent="0.3">
      <c r="X218" s="94" t="s">
        <v>3266</v>
      </c>
      <c r="Y218" t="str">
        <f t="shared" si="9"/>
        <v>dummyOutRecipe(recipeRegistry, "harvestcraft:rawtofishitem");</v>
      </c>
    </row>
    <row r="219" spans="24:25" x14ac:dyDescent="0.3">
      <c r="X219" s="94" t="s">
        <v>3267</v>
      </c>
      <c r="Y219" t="str">
        <f t="shared" si="9"/>
        <v>dummyOutRecipe(recipeRegistry, "harvestcraft:rawtofuduckitem");</v>
      </c>
    </row>
    <row r="220" spans="24:25" x14ac:dyDescent="0.3">
      <c r="X220" s="94" t="s">
        <v>3268</v>
      </c>
      <c r="Y220" t="str">
        <f t="shared" si="9"/>
        <v>dummyOutRecipe(recipeRegistry, "harvestcraft:rawtofurkeyitem");</v>
      </c>
    </row>
    <row r="221" spans="24:25" x14ac:dyDescent="0.3">
      <c r="X221" s="94" t="s">
        <v>3269</v>
      </c>
      <c r="Y221" t="str">
        <f t="shared" si="9"/>
        <v>dummyOutRecipe(recipeRegistry, "harvestcraft:rawtofuttonitem");</v>
      </c>
    </row>
    <row r="222" spans="24:25" x14ac:dyDescent="0.3">
      <c r="X222" s="94"/>
    </row>
    <row r="223" spans="24:25" x14ac:dyDescent="0.3">
      <c r="X223" s="94" t="s">
        <v>3405</v>
      </c>
      <c r="Y223" t="str">
        <f t="shared" si="9"/>
        <v>dummyOutRecipe(recipeRegistry, "harvestcraft:ricepuddingitem");</v>
      </c>
    </row>
    <row r="224" spans="24:25" x14ac:dyDescent="0.3">
      <c r="X224" s="94" t="s">
        <v>3406</v>
      </c>
      <c r="Y224" t="str">
        <f t="shared" si="9"/>
        <v>dummyOutRecipe(recipeRegistry, "harvestcraft:saladdressingitem_dustSalt");</v>
      </c>
    </row>
    <row r="225" spans="24:25" x14ac:dyDescent="0.3">
      <c r="X225" s="94" t="s">
        <v>3407</v>
      </c>
      <c r="Y225" t="str">
        <f t="shared" si="9"/>
        <v>dummyOutRecipe(recipeRegistry, "harvestcraft:saladdressingitem_foodSalt");</v>
      </c>
    </row>
    <row r="226" spans="24:25" x14ac:dyDescent="0.3">
      <c r="X226" s="94" t="s">
        <v>3408</v>
      </c>
      <c r="Y226" t="str">
        <f t="shared" si="9"/>
        <v>dummyOutRecipe(recipeRegistry, "harvestcraft:saladdressingitem_itemSalt");</v>
      </c>
    </row>
    <row r="227" spans="24:25" x14ac:dyDescent="0.3">
      <c r="X227" s="94" t="s">
        <v>3270</v>
      </c>
      <c r="Y227" t="str">
        <f t="shared" si="9"/>
        <v>dummyOutRecipe(recipeRegistry, "harvestcraft:salmononigiriitem");</v>
      </c>
    </row>
    <row r="228" spans="24:25" x14ac:dyDescent="0.3">
      <c r="X228" s="94" t="s">
        <v>3271</v>
      </c>
      <c r="Y228" t="str">
        <f t="shared" si="9"/>
        <v>dummyOutRecipe(recipeRegistry, "harvestcraft:saltedcaramelitem_dustSalt");</v>
      </c>
    </row>
    <row r="229" spans="24:25" x14ac:dyDescent="0.3">
      <c r="X229" s="94" t="s">
        <v>3272</v>
      </c>
      <c r="Y229" t="str">
        <f t="shared" si="9"/>
        <v>dummyOutRecipe(recipeRegistry, "harvestcraft:saltedcaramelitem_foodSalt");</v>
      </c>
    </row>
    <row r="230" spans="24:25" x14ac:dyDescent="0.3">
      <c r="X230" s="94" t="s">
        <v>3273</v>
      </c>
      <c r="Y230" t="str">
        <f t="shared" si="9"/>
        <v>dummyOutRecipe(recipeRegistry, "harvestcraft:saltedcaramelitem_itemSalt");</v>
      </c>
    </row>
    <row r="231" spans="24:25" x14ac:dyDescent="0.3">
      <c r="X231" s="94" t="s">
        <v>3335</v>
      </c>
      <c r="Y231" t="str">
        <f t="shared" si="9"/>
        <v>dummyOutRecipe(recipeRegistry, "harvestcraft:sauerbratenitem");</v>
      </c>
    </row>
    <row r="232" spans="24:25" x14ac:dyDescent="0.3">
      <c r="X232" s="94" t="s">
        <v>3274</v>
      </c>
      <c r="Y232" t="str">
        <f t="shared" si="9"/>
        <v>dummyOutRecipe(recipeRegistry, "harvestcraft:sausageitem_dustSalt");</v>
      </c>
    </row>
    <row r="233" spans="24:25" x14ac:dyDescent="0.3">
      <c r="X233" s="94" t="s">
        <v>3275</v>
      </c>
      <c r="Y233" t="str">
        <f t="shared" si="9"/>
        <v>dummyOutRecipe(recipeRegistry, "harvestcraft:sausageitem_foodSalt");</v>
      </c>
    </row>
    <row r="234" spans="24:25" x14ac:dyDescent="0.3">
      <c r="X234" s="94" t="s">
        <v>3276</v>
      </c>
      <c r="Y234" t="str">
        <f t="shared" si="9"/>
        <v>dummyOutRecipe(recipeRegistry, "harvestcraft:sausageitem_itemSalt");</v>
      </c>
    </row>
    <row r="235" spans="24:25" x14ac:dyDescent="0.3">
      <c r="X235" s="94" t="s">
        <v>3277</v>
      </c>
      <c r="Y235" t="str">
        <f t="shared" si="9"/>
        <v>dummyOutRecipe(recipeRegistry, "harvestcraft:sausagerollitem");</v>
      </c>
    </row>
    <row r="236" spans="24:25" x14ac:dyDescent="0.3">
      <c r="X236" s="94" t="s">
        <v>3278</v>
      </c>
      <c r="Y236" t="str">
        <f t="shared" si="9"/>
        <v>dummyOutRecipe(recipeRegistry, "harvestcraft:slawdogitem");</v>
      </c>
    </row>
    <row r="237" spans="24:25" x14ac:dyDescent="0.3">
      <c r="X237" s="94" t="s">
        <v>3336</v>
      </c>
      <c r="Y237" t="str">
        <f t="shared" si="9"/>
        <v>dummyOutRecipe(recipeRegistry, "harvestcraft:softpretzelitem_dustSalt");</v>
      </c>
    </row>
    <row r="238" spans="24:25" x14ac:dyDescent="0.3">
      <c r="X238" s="94" t="s">
        <v>3337</v>
      </c>
      <c r="Y238" t="str">
        <f t="shared" si="9"/>
        <v>dummyOutRecipe(recipeRegistry, "harvestcraft:softpretzelitem_foodSalt");</v>
      </c>
    </row>
    <row r="239" spans="24:25" x14ac:dyDescent="0.3">
      <c r="X239" s="94" t="s">
        <v>3338</v>
      </c>
      <c r="Y239" t="str">
        <f t="shared" si="9"/>
        <v>dummyOutRecipe(recipeRegistry, "harvestcraft:softpretzelitem_itemSalt");</v>
      </c>
    </row>
    <row r="240" spans="24:25" x14ac:dyDescent="0.3">
      <c r="X240" s="94" t="s">
        <v>3279</v>
      </c>
      <c r="Y240" t="str">
        <f t="shared" si="9"/>
        <v>dummyOutRecipe(recipeRegistry, "harvestcraft:southernstylebreakfastitem");</v>
      </c>
    </row>
    <row r="241" spans="24:25" x14ac:dyDescent="0.3">
      <c r="X241" s="94"/>
    </row>
    <row r="242" spans="24:25" x14ac:dyDescent="0.3">
      <c r="X242" s="94"/>
    </row>
    <row r="243" spans="24:25" x14ac:dyDescent="0.3">
      <c r="X243" s="94"/>
    </row>
    <row r="244" spans="24:25" x14ac:dyDescent="0.3">
      <c r="X244" s="94" t="s">
        <v>3280</v>
      </c>
      <c r="Y244" t="str">
        <f t="shared" si="9"/>
        <v>dummyOutRecipe(recipeRegistry, "harvestcraft:spaghettidinneritem");</v>
      </c>
    </row>
    <row r="245" spans="24:25" x14ac:dyDescent="0.3">
      <c r="X245" s="94" t="s">
        <v>3409</v>
      </c>
      <c r="Y245" t="str">
        <f t="shared" si="9"/>
        <v>dummyOutRecipe(recipeRegistry, "harvestcraft:spicebunitem");</v>
      </c>
    </row>
    <row r="246" spans="24:25" x14ac:dyDescent="0.3">
      <c r="X246" s="94" t="s">
        <v>3281</v>
      </c>
      <c r="Y246" t="str">
        <f t="shared" si="9"/>
        <v>dummyOutRecipe(recipeRegistry, "harvestcraft:springsaladitem");</v>
      </c>
    </row>
    <row r="247" spans="24:25" x14ac:dyDescent="0.3">
      <c r="X247" s="94" t="s">
        <v>3282</v>
      </c>
      <c r="Y247" t="str">
        <f t="shared" si="9"/>
        <v>dummyOutRecipe(recipeRegistry, "harvestcraft:starfruitjellysandwichitem");</v>
      </c>
    </row>
    <row r="248" spans="24:25" x14ac:dyDescent="0.3">
      <c r="X248" s="94" t="s">
        <v>3283</v>
      </c>
      <c r="Y248" t="str">
        <f t="shared" si="9"/>
        <v>dummyOutRecipe(recipeRegistry, "harvestcraft:steaktartareitem");</v>
      </c>
    </row>
    <row r="249" spans="24:25" x14ac:dyDescent="0.3">
      <c r="X249" s="94" t="s">
        <v>3342</v>
      </c>
      <c r="Y249" t="str">
        <f t="shared" si="9"/>
        <v>dummyOutRecipe(recipeRegistry, "harvestcraft:steamedpeasitem_dustSalt");</v>
      </c>
    </row>
    <row r="250" spans="24:25" x14ac:dyDescent="0.3">
      <c r="X250" s="94" t="s">
        <v>3343</v>
      </c>
      <c r="Y250" t="str">
        <f t="shared" si="9"/>
        <v>dummyOutRecipe(recipeRegistry, "harvestcraft:steamedpeasitem_foodSalt");</v>
      </c>
    </row>
    <row r="251" spans="24:25" x14ac:dyDescent="0.3">
      <c r="X251" s="94" t="s">
        <v>3344</v>
      </c>
      <c r="Y251" t="str">
        <f t="shared" si="9"/>
        <v>dummyOutRecipe(recipeRegistry, "harvestcraft:steamedpeasitem_itemSalt");</v>
      </c>
    </row>
    <row r="252" spans="24:25" x14ac:dyDescent="0.3">
      <c r="X252" s="94" t="s">
        <v>3345</v>
      </c>
      <c r="Y252" t="str">
        <f t="shared" si="9"/>
        <v>dummyOutRecipe(recipeRegistry, "harvestcraft:steamedspinachitem");</v>
      </c>
    </row>
    <row r="253" spans="24:25" x14ac:dyDescent="0.3">
      <c r="X253" s="94" t="s">
        <v>3284</v>
      </c>
      <c r="Y253" t="str">
        <f t="shared" si="9"/>
        <v>dummyOutRecipe(recipeRegistry, "harvestcraft:strawberryjellysandwichitem");</v>
      </c>
    </row>
    <row r="254" spans="24:25" x14ac:dyDescent="0.3">
      <c r="X254" s="94" t="s">
        <v>3410</v>
      </c>
      <c r="Y254" t="str">
        <f t="shared" si="9"/>
        <v>dummyOutRecipe(recipeRegistry, "harvestcraft:strawberrymilkshakeitem");</v>
      </c>
    </row>
    <row r="255" spans="24:25" x14ac:dyDescent="0.3">
      <c r="X255" s="94" t="s">
        <v>3411</v>
      </c>
      <c r="Y255" t="str">
        <f t="shared" si="9"/>
        <v>dummyOutRecipe(recipeRegistry, "harvestcraft:strawberrysouffleitem");</v>
      </c>
    </row>
    <row r="256" spans="24:25" x14ac:dyDescent="0.3">
      <c r="X256" s="94" t="s">
        <v>3285</v>
      </c>
      <c r="Y256" t="str">
        <f t="shared" si="9"/>
        <v>dummyOutRecipe(recipeRegistry, "harvestcraft:suaderoitem");</v>
      </c>
    </row>
    <row r="257" spans="24:25" x14ac:dyDescent="0.3">
      <c r="X257" s="94" t="s">
        <v>3412</v>
      </c>
      <c r="Y257" t="str">
        <f t="shared" si="9"/>
        <v>dummyOutRecipe(recipeRegistry, "harvestcraft:summerradishsaladitem");</v>
      </c>
    </row>
    <row r="258" spans="24:25" x14ac:dyDescent="0.3">
      <c r="X258" s="94" t="s">
        <v>3286</v>
      </c>
      <c r="Y258" t="str">
        <f t="shared" si="9"/>
        <v>dummyOutRecipe(recipeRegistry, "harvestcraft:sundayhighteaitem");</v>
      </c>
    </row>
    <row r="259" spans="24:25" x14ac:dyDescent="0.3">
      <c r="X259" s="94" t="s">
        <v>3287</v>
      </c>
      <c r="Y259" t="str">
        <f t="shared" ref="Y259:Y290" si="10">CONCATENATE("dummyOutRecipe(recipeRegistry, ",_xlfn.UNICHAR(34),"harvestcraft:",X259,_xlfn.UNICHAR(34),");")</f>
        <v>dummyOutRecipe(recipeRegistry, "harvestcraft:sunflowerbroccolisaladitem");</v>
      </c>
    </row>
    <row r="260" spans="24:25" x14ac:dyDescent="0.3">
      <c r="X260" s="94" t="s">
        <v>3288</v>
      </c>
      <c r="Y260" t="str">
        <f t="shared" si="10"/>
        <v>dummyOutRecipe(recipeRegistry, "harvestcraft:supremepizzaitem");</v>
      </c>
    </row>
    <row r="261" spans="24:25" x14ac:dyDescent="0.3">
      <c r="X261" s="94" t="s">
        <v>3289</v>
      </c>
      <c r="Y261" t="str">
        <f t="shared" si="10"/>
        <v>dummyOutRecipe(recipeRegistry, "harvestcraft:surfandturfitem");</v>
      </c>
    </row>
    <row r="262" spans="24:25" x14ac:dyDescent="0.3">
      <c r="X262" s="94" t="s">
        <v>3290</v>
      </c>
      <c r="Y262" t="str">
        <f t="shared" si="10"/>
        <v>dummyOutRecipe(recipeRegistry, "harvestcraft:sushiitem");</v>
      </c>
    </row>
    <row r="263" spans="24:25" x14ac:dyDescent="0.3">
      <c r="X263" s="94" t="s">
        <v>3413</v>
      </c>
      <c r="Y263" t="str">
        <f t="shared" si="10"/>
        <v>dummyOutRecipe(recipeRegistry, "harvestcraft:sweetandsoursauceitem_x5_dropHoney");</v>
      </c>
    </row>
    <row r="264" spans="24:25" x14ac:dyDescent="0.3">
      <c r="X264" s="94" t="s">
        <v>3414</v>
      </c>
      <c r="Y264" t="str">
        <f t="shared" si="10"/>
        <v>dummyOutRecipe(recipeRegistry, "harvestcraft:sweetandsoursauceitem_x5_foodHoneydrop");</v>
      </c>
    </row>
    <row r="265" spans="24:25" x14ac:dyDescent="0.3">
      <c r="X265" s="94" t="s">
        <v>3415</v>
      </c>
      <c r="Y265" t="str">
        <f t="shared" si="10"/>
        <v>dummyOutRecipe(recipeRegistry, "harvestcraft:sweetpickleitem");</v>
      </c>
    </row>
    <row r="266" spans="24:25" x14ac:dyDescent="0.3">
      <c r="X266" s="94" t="s">
        <v>3416</v>
      </c>
      <c r="Y266" t="str">
        <f t="shared" si="10"/>
        <v>dummyOutRecipe(recipeRegistry, "harvestcraft:szechuaneggplantitem");</v>
      </c>
    </row>
    <row r="267" spans="24:25" x14ac:dyDescent="0.3">
      <c r="X267" s="94" t="s">
        <v>3291</v>
      </c>
      <c r="Y267" t="str">
        <f t="shared" si="10"/>
        <v>dummyOutRecipe(recipeRegistry, "harvestcraft:tacoitem");</v>
      </c>
    </row>
    <row r="268" spans="24:25" x14ac:dyDescent="0.3">
      <c r="X268" s="94" t="s">
        <v>3346</v>
      </c>
      <c r="Y268" t="str">
        <f t="shared" si="10"/>
        <v>dummyOutRecipe(recipeRegistry, "harvestcraft:taffyitem_dustSalt");</v>
      </c>
    </row>
    <row r="269" spans="24:25" x14ac:dyDescent="0.3">
      <c r="X269" s="94" t="s">
        <v>3347</v>
      </c>
      <c r="Y269" t="str">
        <f t="shared" si="10"/>
        <v>dummyOutRecipe(recipeRegistry, "harvestcraft:taffyitem_foodSalt");</v>
      </c>
    </row>
    <row r="270" spans="24:25" x14ac:dyDescent="0.3">
      <c r="X270" s="94" t="s">
        <v>3348</v>
      </c>
      <c r="Y270" t="str">
        <f t="shared" si="10"/>
        <v>dummyOutRecipe(recipeRegistry, "harvestcraft:taffyitem_itemSalt");</v>
      </c>
    </row>
    <row r="271" spans="24:25" x14ac:dyDescent="0.3">
      <c r="X271" s="94" t="s">
        <v>3292</v>
      </c>
      <c r="Y271" t="str">
        <f t="shared" si="10"/>
        <v>dummyOutRecipe(recipeRegistry, "harvestcraft:thankfuldinneritem");</v>
      </c>
    </row>
    <row r="272" spans="24:25" x14ac:dyDescent="0.3">
      <c r="X272" s="94" t="s">
        <v>3293</v>
      </c>
      <c r="Y272" t="str">
        <f t="shared" si="10"/>
        <v>dummyOutRecipe(recipeRegistry, "harvestcraft:theatreboxitem");</v>
      </c>
    </row>
    <row r="273" spans="24:25" x14ac:dyDescent="0.3">
      <c r="X273" s="94" t="s">
        <v>3417</v>
      </c>
      <c r="Y273" t="str">
        <f t="shared" si="10"/>
        <v>dummyOutRecipe(recipeRegistry, "harvestcraft:threebeansaladitem");</v>
      </c>
    </row>
    <row r="274" spans="24:25" x14ac:dyDescent="0.3">
      <c r="X274" s="94" t="s">
        <v>3418</v>
      </c>
      <c r="Y274" t="str">
        <f t="shared" si="10"/>
        <v>dummyOutRecipe(recipeRegistry, "harvestcraft:timtamitem");</v>
      </c>
    </row>
    <row r="275" spans="24:25" x14ac:dyDescent="0.3">
      <c r="X275" s="94" t="s">
        <v>3294</v>
      </c>
      <c r="Y275" t="str">
        <f t="shared" si="10"/>
        <v>dummyOutRecipe(recipeRegistry, "harvestcraft:tortillachipsitem");</v>
      </c>
    </row>
    <row r="276" spans="24:25" x14ac:dyDescent="0.3">
      <c r="X276" s="94" t="s">
        <v>3349</v>
      </c>
      <c r="Y276" t="str">
        <f t="shared" si="10"/>
        <v>dummyOutRecipe(recipeRegistry, "harvestcraft:tortillaitem");</v>
      </c>
    </row>
    <row r="277" spans="24:25" x14ac:dyDescent="0.3">
      <c r="X277" s="94" t="s">
        <v>3295</v>
      </c>
      <c r="Y277" t="str">
        <f t="shared" si="10"/>
        <v>dummyOutRecipe(recipeRegistry, "harvestcraft:tunafishsandwichitem");</v>
      </c>
    </row>
    <row r="278" spans="24:25" x14ac:dyDescent="0.3">
      <c r="X278" s="94" t="s">
        <v>3296</v>
      </c>
      <c r="Y278" t="str">
        <f t="shared" si="10"/>
        <v>dummyOutRecipe(recipeRegistry, "harvestcraft:tunaonigiriitem");</v>
      </c>
    </row>
    <row r="279" spans="24:25" x14ac:dyDescent="0.3">
      <c r="X279" s="94" t="s">
        <v>3297</v>
      </c>
      <c r="Y279" t="str">
        <f t="shared" si="10"/>
        <v>dummyOutRecipe(recipeRegistry, "harvestcraft:tunapotatoitem");</v>
      </c>
    </row>
    <row r="280" spans="24:25" x14ac:dyDescent="0.3">
      <c r="X280" s="94" t="s">
        <v>3298</v>
      </c>
      <c r="Y280" t="str">
        <f t="shared" si="10"/>
        <v>dummyOutRecipe(recipeRegistry, "harvestcraft:tunasaladitem");</v>
      </c>
    </row>
    <row r="281" spans="24:25" x14ac:dyDescent="0.3">
      <c r="X281" s="94" t="s">
        <v>3350</v>
      </c>
      <c r="Y281" t="str">
        <f t="shared" si="10"/>
        <v>dummyOutRecipe(recipeRegistry, "harvestcraft:turkishdelightitem");</v>
      </c>
    </row>
    <row r="282" spans="24:25" x14ac:dyDescent="0.3">
      <c r="X282" s="94" t="s">
        <v>3351</v>
      </c>
      <c r="Y282" t="str">
        <f t="shared" si="10"/>
        <v>dummyOutRecipe(recipeRegistry, "harvestcraft:vegemiteitem");</v>
      </c>
    </row>
    <row r="283" spans="24:25" x14ac:dyDescent="0.3">
      <c r="X283" s="94" t="s">
        <v>3299</v>
      </c>
      <c r="Y283" t="str">
        <f t="shared" si="10"/>
        <v>dummyOutRecipe(recipeRegistry, "harvestcraft:vegemiteontoastitem");</v>
      </c>
    </row>
    <row r="284" spans="24:25" x14ac:dyDescent="0.3">
      <c r="X284" s="94" t="s">
        <v>3300</v>
      </c>
      <c r="Y284" t="str">
        <f t="shared" si="10"/>
        <v>dummyOutRecipe(recipeRegistry, "harvestcraft:vegetarianlettucewrapitem");</v>
      </c>
    </row>
    <row r="285" spans="24:25" x14ac:dyDescent="0.3">
      <c r="X285" s="94" t="s">
        <v>3419</v>
      </c>
      <c r="Y285" t="str">
        <f t="shared" si="10"/>
        <v>dummyOutRecipe(recipeRegistry, "harvestcraft:wafflesitem");</v>
      </c>
    </row>
    <row r="286" spans="24:25" x14ac:dyDescent="0.3">
      <c r="X286" s="94" t="s">
        <v>3301</v>
      </c>
      <c r="Y286" t="str">
        <f t="shared" si="10"/>
        <v>dummyOutRecipe(recipeRegistry, "harvestcraft:watermelonjellysandwichitem");</v>
      </c>
    </row>
    <row r="287" spans="24:25" x14ac:dyDescent="0.3">
      <c r="X287" s="94" t="s">
        <v>3302</v>
      </c>
      <c r="Y287" t="str">
        <f t="shared" si="10"/>
        <v>dummyOutRecipe(recipeRegistry, "harvestcraft:weekendpicnicitem");</v>
      </c>
    </row>
    <row r="288" spans="24:25" x14ac:dyDescent="0.3">
      <c r="X288" s="94" t="s">
        <v>3420</v>
      </c>
      <c r="Y288" t="str">
        <f t="shared" si="10"/>
        <v>dummyOutRecipe(recipeRegistry, "harvestcraft:yorkshirepuddingitem_dustSalt");</v>
      </c>
    </row>
    <row r="289" spans="24:25" x14ac:dyDescent="0.3">
      <c r="X289" s="94" t="s">
        <v>3421</v>
      </c>
      <c r="Y289" t="str">
        <f t="shared" si="10"/>
        <v>dummyOutRecipe(recipeRegistry, "harvestcraft:yorkshirepuddingitem_foodSalt");</v>
      </c>
    </row>
    <row r="290" spans="24:25" x14ac:dyDescent="0.3">
      <c r="X290" s="94" t="s">
        <v>3422</v>
      </c>
      <c r="Y290" t="str">
        <f t="shared" si="10"/>
        <v>dummyOutRecipe(recipeRegistry, "harvestcraft:yorkshirepuddingitem_itemSalt");</v>
      </c>
    </row>
  </sheetData>
  <mergeCells count="5">
    <mergeCell ref="B1:G1"/>
    <mergeCell ref="I1:K1"/>
    <mergeCell ref="R1:S1"/>
    <mergeCell ref="U1:V1"/>
    <mergeCell ref="X1:Y1"/>
  </mergeCells>
  <conditionalFormatting sqref="F3:F14 F18:F41">
    <cfRule type="cellIs" dxfId="83" priority="18" operator="equal">
      <formula>"Yes"</formula>
    </cfRule>
  </conditionalFormatting>
  <conditionalFormatting sqref="F3:F14 F18:F41">
    <cfRule type="cellIs" dxfId="82" priority="17" operator="equal">
      <formula>"No"</formula>
    </cfRule>
  </conditionalFormatting>
  <conditionalFormatting sqref="F15">
    <cfRule type="cellIs" dxfId="81" priority="16" operator="equal">
      <formula>"Yes"</formula>
    </cfRule>
  </conditionalFormatting>
  <conditionalFormatting sqref="F15">
    <cfRule type="cellIs" dxfId="80" priority="15" operator="equal">
      <formula>"No"</formula>
    </cfRule>
  </conditionalFormatting>
  <conditionalFormatting sqref="F16">
    <cfRule type="cellIs" dxfId="79" priority="14" operator="equal">
      <formula>"Yes"</formula>
    </cfRule>
  </conditionalFormatting>
  <conditionalFormatting sqref="F16">
    <cfRule type="cellIs" dxfId="78" priority="13" operator="equal">
      <formula>"No"</formula>
    </cfRule>
  </conditionalFormatting>
  <conditionalFormatting sqref="F17">
    <cfRule type="cellIs" dxfId="77" priority="12" operator="equal">
      <formula>"Yes"</formula>
    </cfRule>
  </conditionalFormatting>
  <conditionalFormatting sqref="F17">
    <cfRule type="cellIs" dxfId="76" priority="11" operator="equal">
      <formula>"No"</formula>
    </cfRule>
  </conditionalFormatting>
  <conditionalFormatting sqref="F20">
    <cfRule type="cellIs" dxfId="75" priority="10" operator="equal">
      <formula>"Yes"</formula>
    </cfRule>
  </conditionalFormatting>
  <conditionalFormatting sqref="F20">
    <cfRule type="cellIs" dxfId="74" priority="9" operator="equal">
      <formula>"No"</formula>
    </cfRule>
  </conditionalFormatting>
  <conditionalFormatting sqref="E3:E42 F42 E43:F46">
    <cfRule type="cellIs" dxfId="73" priority="6" operator="equal">
      <formula>"Yes"</formula>
    </cfRule>
  </conditionalFormatting>
  <conditionalFormatting sqref="E3:E42 F42 E43:F46">
    <cfRule type="cellIs" dxfId="72" priority="5" operator="equal">
      <formula>"No"</formula>
    </cfRule>
  </conditionalFormatting>
  <conditionalFormatting sqref="E47">
    <cfRule type="cellIs" dxfId="71" priority="4" operator="equal">
      <formula>"Yes"</formula>
    </cfRule>
  </conditionalFormatting>
  <conditionalFormatting sqref="E47">
    <cfRule type="cellIs" dxfId="70" priority="3" operator="equal">
      <formula>"No"</formula>
    </cfRule>
  </conditionalFormatting>
  <conditionalFormatting sqref="F47">
    <cfRule type="cellIs" dxfId="69" priority="2" operator="equal">
      <formula>"Yes"</formula>
    </cfRule>
  </conditionalFormatting>
  <conditionalFormatting sqref="F47">
    <cfRule type="cellIs" dxfId="68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566A95-FFF3-4740-A047-FED189F117FC}">
          <x14:formula1>
            <xm:f>Tables!$A$1:$A$3</xm:f>
          </x14:formula1>
          <xm:sqref>E3:F47</xm:sqref>
        </x14:dataValidation>
        <x14:dataValidation type="list" allowBlank="1" showInputMessage="1" showErrorMessage="1" xr:uid="{3742DB4D-B9D6-4D13-A778-908A812D7A25}">
          <x14:formula1>
            <xm:f>Tables!$E$1:$E$8</xm:f>
          </x14:formula1>
          <xm:sqref>D3:D47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opLeftCell="B1" workbookViewId="0">
      <pane ySplit="2" topLeftCell="A3" activePane="bottomLeft" state="frozen"/>
      <selection pane="bottomLeft" activeCell="L36" sqref="L36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100" t="s">
        <v>1257</v>
      </c>
      <c r="G1" s="100"/>
      <c r="H1" s="100"/>
      <c r="I1" s="100"/>
      <c r="J1" s="104" t="s">
        <v>9</v>
      </c>
      <c r="K1" s="105"/>
      <c r="L1" s="105"/>
      <c r="M1" s="105"/>
    </row>
    <row r="2" spans="1:19" x14ac:dyDescent="0.3">
      <c r="A2" s="51"/>
      <c r="B2" s="52" t="s">
        <v>1197</v>
      </c>
      <c r="C2" s="52" t="s">
        <v>110</v>
      </c>
      <c r="D2" s="52" t="s">
        <v>1198</v>
      </c>
      <c r="E2" s="52" t="s">
        <v>1199</v>
      </c>
      <c r="F2" s="52" t="s">
        <v>1200</v>
      </c>
      <c r="G2" s="52" t="s">
        <v>1201</v>
      </c>
      <c r="H2" s="52" t="s">
        <v>1202</v>
      </c>
      <c r="I2" s="52" t="s">
        <v>1203</v>
      </c>
      <c r="J2" s="57" t="s">
        <v>1204</v>
      </c>
      <c r="K2" s="58" t="s">
        <v>1205</v>
      </c>
      <c r="L2" s="58" t="s">
        <v>1206</v>
      </c>
      <c r="M2" s="58" t="s">
        <v>1207</v>
      </c>
      <c r="N2" s="52" t="s">
        <v>1208</v>
      </c>
      <c r="O2" s="52" t="s">
        <v>1209</v>
      </c>
      <c r="P2" s="52" t="s">
        <v>1259</v>
      </c>
      <c r="Q2" s="52"/>
      <c r="R2" s="52" t="s">
        <v>1260</v>
      </c>
      <c r="S2" s="52" t="s">
        <v>1096</v>
      </c>
    </row>
    <row r="3" spans="1:19" ht="15" customHeight="1" x14ac:dyDescent="0.3">
      <c r="A3" s="51"/>
      <c r="B3" s="55" t="s">
        <v>1210</v>
      </c>
      <c r="C3" s="55" t="s">
        <v>1211</v>
      </c>
      <c r="D3" s="55" t="s">
        <v>1210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202</v>
      </c>
      <c r="Q3" s="54"/>
      <c r="R3" s="54" t="s">
        <v>202</v>
      </c>
      <c r="S3" s="51"/>
    </row>
    <row r="4" spans="1:19" ht="15" customHeight="1" x14ac:dyDescent="0.3">
      <c r="A4" s="51"/>
      <c r="B4" s="55" t="s">
        <v>1212</v>
      </c>
      <c r="C4" s="55" t="s">
        <v>1211</v>
      </c>
      <c r="D4" s="55" t="s">
        <v>1212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202</v>
      </c>
      <c r="Q4" s="54"/>
      <c r="R4" s="54" t="s">
        <v>202</v>
      </c>
      <c r="S4" s="51"/>
    </row>
    <row r="5" spans="1:19" ht="15" customHeight="1" x14ac:dyDescent="0.3">
      <c r="A5" s="51"/>
      <c r="B5" s="55" t="s">
        <v>1213</v>
      </c>
      <c r="C5" s="55" t="s">
        <v>1211</v>
      </c>
      <c r="D5" s="55" t="s">
        <v>1213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202</v>
      </c>
      <c r="Q5" s="54"/>
      <c r="R5" s="54" t="s">
        <v>202</v>
      </c>
      <c r="S5" s="51"/>
    </row>
    <row r="6" spans="1:19" ht="15" customHeight="1" x14ac:dyDescent="0.3">
      <c r="A6" s="51"/>
      <c r="B6" s="55" t="s">
        <v>1214</v>
      </c>
      <c r="C6" s="55" t="s">
        <v>1211</v>
      </c>
      <c r="D6" s="55" t="s">
        <v>1214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202</v>
      </c>
      <c r="Q6" s="54"/>
      <c r="R6" s="54" t="s">
        <v>202</v>
      </c>
      <c r="S6" s="51"/>
    </row>
    <row r="7" spans="1:19" ht="15" customHeight="1" x14ac:dyDescent="0.3">
      <c r="A7" s="51"/>
      <c r="B7" s="55" t="s">
        <v>1215</v>
      </c>
      <c r="C7" s="55" t="s">
        <v>1211</v>
      </c>
      <c r="D7" s="55" t="s">
        <v>1215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202</v>
      </c>
      <c r="Q7" s="54"/>
      <c r="R7" s="54" t="s">
        <v>202</v>
      </c>
      <c r="S7" s="51"/>
    </row>
    <row r="8" spans="1:19" ht="15" customHeight="1" x14ac:dyDescent="0.3">
      <c r="A8" s="51"/>
      <c r="B8" s="55" t="s">
        <v>1216</v>
      </c>
      <c r="C8" s="55" t="s">
        <v>1211</v>
      </c>
      <c r="D8" s="55" t="s">
        <v>1216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202</v>
      </c>
      <c r="Q8" s="54"/>
      <c r="R8" s="54" t="s">
        <v>202</v>
      </c>
      <c r="S8" s="51"/>
    </row>
    <row r="9" spans="1:19" ht="15" customHeight="1" x14ac:dyDescent="0.3">
      <c r="A9" s="51"/>
      <c r="B9" s="55" t="s">
        <v>1217</v>
      </c>
      <c r="C9" s="55" t="s">
        <v>1211</v>
      </c>
      <c r="D9" s="55" t="s">
        <v>1217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202</v>
      </c>
      <c r="Q9" s="54"/>
      <c r="R9" s="54" t="s">
        <v>202</v>
      </c>
      <c r="S9" s="51"/>
    </row>
    <row r="10" spans="1:19" ht="15" customHeight="1" x14ac:dyDescent="0.3">
      <c r="A10" s="51"/>
      <c r="B10" s="55" t="s">
        <v>1218</v>
      </c>
      <c r="C10" s="55" t="s">
        <v>1211</v>
      </c>
      <c r="D10" s="55" t="s">
        <v>1218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202</v>
      </c>
      <c r="Q10" s="54"/>
      <c r="R10" s="54" t="s">
        <v>202</v>
      </c>
      <c r="S10" s="51"/>
    </row>
    <row r="11" spans="1:19" ht="15" customHeight="1" x14ac:dyDescent="0.3">
      <c r="A11" s="51"/>
      <c r="B11" s="55" t="s">
        <v>1219</v>
      </c>
      <c r="C11" s="55" t="s">
        <v>1211</v>
      </c>
      <c r="D11" s="55" t="s">
        <v>1219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202</v>
      </c>
      <c r="Q11" s="54"/>
      <c r="R11" s="54" t="s">
        <v>202</v>
      </c>
      <c r="S11" s="51"/>
    </row>
    <row r="12" spans="1:19" ht="15" customHeight="1" x14ac:dyDescent="0.3">
      <c r="A12" s="51"/>
      <c r="B12" s="55" t="s">
        <v>1220</v>
      </c>
      <c r="C12" s="55" t="s">
        <v>1211</v>
      </c>
      <c r="D12" s="55" t="s">
        <v>1220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202</v>
      </c>
      <c r="Q12" s="54"/>
      <c r="R12" s="54" t="s">
        <v>202</v>
      </c>
      <c r="S12" s="51"/>
    </row>
    <row r="13" spans="1:19" ht="15" customHeight="1" x14ac:dyDescent="0.3">
      <c r="A13" s="51"/>
      <c r="B13" s="55" t="s">
        <v>1221</v>
      </c>
      <c r="C13" s="55" t="s">
        <v>1222</v>
      </c>
      <c r="D13" s="55" t="s">
        <v>1221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202</v>
      </c>
      <c r="Q13" s="54"/>
      <c r="R13" s="54" t="s">
        <v>202</v>
      </c>
      <c r="S13" s="51"/>
    </row>
    <row r="14" spans="1:19" ht="15" customHeight="1" x14ac:dyDescent="0.3">
      <c r="A14" s="51"/>
      <c r="B14" s="55" t="s">
        <v>1223</v>
      </c>
      <c r="C14" s="55" t="s">
        <v>1211</v>
      </c>
      <c r="D14" s="55" t="s">
        <v>1223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202</v>
      </c>
      <c r="Q14" s="54"/>
      <c r="R14" s="54" t="s">
        <v>202</v>
      </c>
      <c r="S14" s="51"/>
    </row>
    <row r="15" spans="1:19" ht="15" customHeight="1" x14ac:dyDescent="0.3">
      <c r="A15" s="51"/>
      <c r="B15" s="55" t="s">
        <v>1224</v>
      </c>
      <c r="C15" s="55" t="s">
        <v>1211</v>
      </c>
      <c r="D15" s="55" t="s">
        <v>1224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202</v>
      </c>
      <c r="Q15" s="54"/>
      <c r="R15" s="54" t="s">
        <v>202</v>
      </c>
      <c r="S15" s="51"/>
    </row>
    <row r="16" spans="1:19" ht="15" customHeight="1" x14ac:dyDescent="0.3">
      <c r="A16" s="51"/>
      <c r="B16" s="55" t="s">
        <v>1225</v>
      </c>
      <c r="C16" s="55" t="s">
        <v>1211</v>
      </c>
      <c r="D16" s="55" t="s">
        <v>1225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202</v>
      </c>
      <c r="Q16" s="54"/>
      <c r="R16" s="54" t="s">
        <v>202</v>
      </c>
      <c r="S16" s="51"/>
    </row>
    <row r="17" spans="1:20" ht="15" customHeight="1" x14ac:dyDescent="0.3">
      <c r="A17" s="51"/>
      <c r="B17" s="55" t="s">
        <v>1226</v>
      </c>
      <c r="C17" s="55" t="s">
        <v>1211</v>
      </c>
      <c r="D17" s="55" t="s">
        <v>1226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202</v>
      </c>
      <c r="Q17" s="54"/>
      <c r="R17" s="54" t="s">
        <v>202</v>
      </c>
      <c r="S17" s="51"/>
    </row>
    <row r="18" spans="1:20" ht="15" customHeight="1" x14ac:dyDescent="0.3">
      <c r="A18" s="51"/>
      <c r="B18" s="55" t="s">
        <v>1227</v>
      </c>
      <c r="C18" s="55" t="s">
        <v>1211</v>
      </c>
      <c r="D18" s="55" t="s">
        <v>1227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202</v>
      </c>
      <c r="Q18" s="54"/>
      <c r="R18" s="54" t="s">
        <v>202</v>
      </c>
      <c r="S18" s="51"/>
    </row>
    <row r="19" spans="1:20" ht="15" customHeight="1" x14ac:dyDescent="0.3">
      <c r="A19" s="51"/>
      <c r="B19" s="55" t="s">
        <v>1228</v>
      </c>
      <c r="C19" s="55" t="s">
        <v>1222</v>
      </c>
      <c r="D19" s="55" t="s">
        <v>1228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202</v>
      </c>
      <c r="Q19" s="54"/>
      <c r="R19" s="54" t="s">
        <v>202</v>
      </c>
      <c r="S19" s="51"/>
    </row>
    <row r="20" spans="1:20" ht="15" customHeight="1" x14ac:dyDescent="0.3">
      <c r="A20" s="51"/>
      <c r="B20" s="55" t="s">
        <v>1229</v>
      </c>
      <c r="C20" s="55" t="s">
        <v>1222</v>
      </c>
      <c r="D20" s="55" t="s">
        <v>1229</v>
      </c>
      <c r="E20" s="55" t="s">
        <v>1230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202</v>
      </c>
      <c r="Q20" s="54"/>
      <c r="R20" s="54" t="s">
        <v>202</v>
      </c>
      <c r="S20" s="51"/>
    </row>
    <row r="21" spans="1:20" ht="15" customHeight="1" x14ac:dyDescent="0.3">
      <c r="A21" s="51"/>
      <c r="B21" s="55" t="s">
        <v>1231</v>
      </c>
      <c r="C21" s="55" t="s">
        <v>1222</v>
      </c>
      <c r="D21" s="55" t="s">
        <v>1231</v>
      </c>
      <c r="E21" s="55" t="s">
        <v>1230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202</v>
      </c>
      <c r="Q21" s="54"/>
      <c r="R21" s="54" t="s">
        <v>202</v>
      </c>
      <c r="S21" s="51"/>
    </row>
    <row r="22" spans="1:20" ht="15" customHeight="1" x14ac:dyDescent="0.3">
      <c r="A22" s="51"/>
      <c r="B22" s="55" t="s">
        <v>1232</v>
      </c>
      <c r="C22" s="55" t="s">
        <v>1211</v>
      </c>
      <c r="D22" s="55"/>
      <c r="E22" s="55" t="s">
        <v>1233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202</v>
      </c>
      <c r="Q22" s="54"/>
      <c r="R22" s="54" t="s">
        <v>202</v>
      </c>
      <c r="S22" s="51"/>
    </row>
    <row r="23" spans="1:20" ht="15" customHeight="1" x14ac:dyDescent="0.3">
      <c r="A23" s="51"/>
      <c r="B23" s="55" t="s">
        <v>1234</v>
      </c>
      <c r="C23" s="55" t="s">
        <v>1211</v>
      </c>
      <c r="D23" s="55"/>
      <c r="E23" s="55" t="s">
        <v>1235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202</v>
      </c>
      <c r="Q23" s="54"/>
      <c r="R23" s="54" t="s">
        <v>202</v>
      </c>
      <c r="S23" s="51"/>
    </row>
    <row r="24" spans="1:20" ht="15" customHeight="1" x14ac:dyDescent="0.3">
      <c r="A24" s="51"/>
      <c r="B24" s="55" t="s">
        <v>1236</v>
      </c>
      <c r="C24" s="55" t="s">
        <v>1211</v>
      </c>
      <c r="D24" s="55"/>
      <c r="E24" s="55" t="s">
        <v>1237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202</v>
      </c>
      <c r="Q24" s="54"/>
      <c r="R24" s="54" t="s">
        <v>202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1258</v>
      </c>
      <c r="G25" s="52" t="s">
        <v>1258</v>
      </c>
      <c r="H25" s="52" t="s">
        <v>1258</v>
      </c>
      <c r="I25" s="52" t="s">
        <v>1258</v>
      </c>
      <c r="J25" s="52" t="s">
        <v>1258</v>
      </c>
      <c r="K25" s="52" t="s">
        <v>1258</v>
      </c>
      <c r="L25" s="52" t="s">
        <v>1258</v>
      </c>
      <c r="M25" s="52" t="s">
        <v>1258</v>
      </c>
      <c r="N25" s="52" t="s">
        <v>1258</v>
      </c>
      <c r="O25" s="52" t="s">
        <v>1258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1197</v>
      </c>
      <c r="C27" s="52" t="s">
        <v>110</v>
      </c>
      <c r="D27" s="52" t="s">
        <v>1198</v>
      </c>
      <c r="E27" s="52" t="s">
        <v>1199</v>
      </c>
      <c r="F27" s="52" t="s">
        <v>1200</v>
      </c>
      <c r="G27" s="52" t="s">
        <v>1201</v>
      </c>
      <c r="H27" s="52" t="s">
        <v>1202</v>
      </c>
      <c r="I27" s="52" t="s">
        <v>1203</v>
      </c>
      <c r="J27" s="52" t="s">
        <v>1204</v>
      </c>
      <c r="K27" s="52" t="s">
        <v>1205</v>
      </c>
      <c r="L27" s="52" t="s">
        <v>1206</v>
      </c>
      <c r="M27" s="52" t="s">
        <v>1207</v>
      </c>
      <c r="N27" s="52" t="s">
        <v>1208</v>
      </c>
      <c r="O27" s="52" t="s">
        <v>1209</v>
      </c>
      <c r="P27" s="52" t="s">
        <v>1259</v>
      </c>
      <c r="Q27" s="52" t="s">
        <v>1270</v>
      </c>
      <c r="R27" s="52" t="s">
        <v>1260</v>
      </c>
      <c r="S27" s="52" t="s">
        <v>1096</v>
      </c>
      <c r="T27" s="52" t="s">
        <v>1269</v>
      </c>
    </row>
    <row r="28" spans="1:20" ht="15" thickBot="1" x14ac:dyDescent="0.35">
      <c r="A28" s="51"/>
      <c r="B28" s="50" t="s">
        <v>1245</v>
      </c>
      <c r="C28" s="53" t="s">
        <v>1211</v>
      </c>
      <c r="D28" s="50" t="s">
        <v>1245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202</v>
      </c>
      <c r="Q28" s="54" t="s">
        <v>202</v>
      </c>
      <c r="R28" s="54" t="s">
        <v>202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</row>
    <row r="29" spans="1:20" ht="15" thickBot="1" x14ac:dyDescent="0.35">
      <c r="A29" s="51"/>
      <c r="B29" s="50" t="s">
        <v>1255</v>
      </c>
      <c r="C29" s="53" t="s">
        <v>1211</v>
      </c>
      <c r="D29" s="50" t="s">
        <v>1255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202</v>
      </c>
      <c r="Q29" s="54" t="s">
        <v>202</v>
      </c>
      <c r="R29" s="54" t="s">
        <v>202</v>
      </c>
      <c r="T29" t="str">
        <f t="shared" ref="T29:T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</row>
    <row r="30" spans="1:20" ht="15" thickBot="1" x14ac:dyDescent="0.35">
      <c r="A30" s="51"/>
      <c r="B30" s="50" t="s">
        <v>1243</v>
      </c>
      <c r="C30" s="53" t="s">
        <v>1222</v>
      </c>
      <c r="D30" s="50" t="s">
        <v>1279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202</v>
      </c>
      <c r="Q30" s="54" t="s">
        <v>202</v>
      </c>
      <c r="R30" s="54" t="s">
        <v>202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</row>
    <row r="31" spans="1:20" ht="15" thickBot="1" x14ac:dyDescent="0.35">
      <c r="A31" s="51"/>
      <c r="B31" s="50" t="s">
        <v>1272</v>
      </c>
      <c r="C31" s="53" t="s">
        <v>1211</v>
      </c>
      <c r="D31" s="50" t="s">
        <v>1249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202</v>
      </c>
      <c r="Q31" s="54" t="s">
        <v>202</v>
      </c>
      <c r="R31" s="54" t="s">
        <v>202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</row>
    <row r="32" spans="1:20" ht="15" thickBot="1" x14ac:dyDescent="0.35">
      <c r="A32" s="51"/>
      <c r="B32" s="50" t="s">
        <v>1241</v>
      </c>
      <c r="C32" s="53" t="s">
        <v>1211</v>
      </c>
      <c r="D32" s="50" t="s">
        <v>1241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202</v>
      </c>
      <c r="Q32" s="54" t="s">
        <v>202</v>
      </c>
      <c r="R32" s="54" t="s">
        <v>202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</row>
    <row r="33" spans="1:20" ht="15" thickBot="1" x14ac:dyDescent="0.35">
      <c r="A33" s="51"/>
      <c r="B33" s="50" t="s">
        <v>1253</v>
      </c>
      <c r="C33" s="53" t="s">
        <v>1211</v>
      </c>
      <c r="D33" s="50" t="s">
        <v>1253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202</v>
      </c>
      <c r="Q33" s="54" t="s">
        <v>202</v>
      </c>
      <c r="R33" s="54" t="s">
        <v>202</v>
      </c>
      <c r="T33" t="str">
        <f t="shared" si="1"/>
        <v>EGGPLANT(() -&gt; new ItemStack(CropRegistry.getFood(CropRegistry.EGGPLANT)), () -&gt; ItemStack.EMPTY, 5, 14, 33, 37, 45, 90, 390, 440, 6, 0.6f, CropType.SIMPLE),</v>
      </c>
    </row>
    <row r="34" spans="1:20" ht="15" thickBot="1" x14ac:dyDescent="0.35">
      <c r="A34" s="51"/>
      <c r="B34" s="50" t="s">
        <v>1246</v>
      </c>
      <c r="C34" s="53" t="s">
        <v>1211</v>
      </c>
      <c r="D34" s="50" t="s">
        <v>1246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202</v>
      </c>
      <c r="Q34" s="54" t="s">
        <v>202</v>
      </c>
      <c r="R34" s="54" t="s">
        <v>202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</row>
    <row r="35" spans="1:20" ht="15" thickBot="1" x14ac:dyDescent="0.35">
      <c r="A35" s="51"/>
      <c r="B35" s="50" t="s">
        <v>1252</v>
      </c>
      <c r="C35" s="53" t="s">
        <v>1222</v>
      </c>
      <c r="D35" s="50" t="s">
        <v>1252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202</v>
      </c>
      <c r="Q35" s="54" t="s">
        <v>202</v>
      </c>
      <c r="R35" s="54" t="s">
        <v>202</v>
      </c>
      <c r="T35" t="str">
        <f t="shared" si="1"/>
        <v>GRAPE(() -&gt; new ItemStack(CropRegistry.getFood(CropRegistry.GRAPE)), () -&gt; ItemStack.EMPTY, 0, 8, 36, 40, 50, 120, 390, 430, 6, 0.5f, CropType.PICKABLE),</v>
      </c>
    </row>
    <row r="36" spans="1:20" ht="15" thickBot="1" x14ac:dyDescent="0.35">
      <c r="A36" s="51"/>
      <c r="B36" s="50" t="s">
        <v>1240</v>
      </c>
      <c r="C36" s="53" t="s">
        <v>1211</v>
      </c>
      <c r="D36" s="50" t="s">
        <v>1240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202</v>
      </c>
      <c r="Q36" s="54" t="s">
        <v>202</v>
      </c>
      <c r="R36" s="54" t="s">
        <v>202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</row>
    <row r="37" spans="1:20" ht="15" thickBot="1" x14ac:dyDescent="0.35">
      <c r="A37" s="51"/>
      <c r="B37" s="50" t="s">
        <v>1242</v>
      </c>
      <c r="C37" s="53" t="s">
        <v>1211</v>
      </c>
      <c r="D37" s="50" t="s">
        <v>1278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202</v>
      </c>
      <c r="Q37" s="54" t="s">
        <v>202</v>
      </c>
      <c r="R37" s="54" t="s">
        <v>202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</row>
    <row r="38" spans="1:20" ht="15" thickBot="1" x14ac:dyDescent="0.35">
      <c r="A38" s="51"/>
      <c r="B38" s="50" t="s">
        <v>1273</v>
      </c>
      <c r="C38" s="53" t="s">
        <v>1211</v>
      </c>
      <c r="D38" s="50" t="s">
        <v>1239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202</v>
      </c>
      <c r="Q38" s="54" t="s">
        <v>202</v>
      </c>
      <c r="R38" s="54" t="s">
        <v>202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</row>
    <row r="39" spans="1:20" ht="15" thickBot="1" x14ac:dyDescent="0.35">
      <c r="A39" s="51"/>
      <c r="B39" s="50" t="s">
        <v>1254</v>
      </c>
      <c r="C39" s="53" t="s">
        <v>1211</v>
      </c>
      <c r="D39" s="50" t="s">
        <v>1254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202</v>
      </c>
      <c r="Q39" s="54" t="s">
        <v>202</v>
      </c>
      <c r="R39" s="54" t="s">
        <v>202</v>
      </c>
      <c r="T39" t="str">
        <f t="shared" si="1"/>
        <v>PEANUT(() -&gt; new ItemStack(CropRegistry.getFood(CropRegistry.PEANUT)), () -&gt; ItemStack.EMPTY, 0, 4, 30, 35, 50, 100, 390, 440, 6, 0.55f, CropType.SIMPLE),</v>
      </c>
    </row>
    <row r="40" spans="1:20" ht="15" thickBot="1" x14ac:dyDescent="0.35">
      <c r="A40" s="51"/>
      <c r="B40" s="50" t="s">
        <v>1244</v>
      </c>
      <c r="C40" s="53" t="s">
        <v>1222</v>
      </c>
      <c r="D40" s="50" t="s">
        <v>1244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202</v>
      </c>
      <c r="Q40" s="54" t="s">
        <v>202</v>
      </c>
      <c r="R40" s="54" t="s">
        <v>202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</row>
    <row r="41" spans="1:20" ht="15" thickBot="1" x14ac:dyDescent="0.35">
      <c r="A41" s="51"/>
      <c r="B41" s="50" t="s">
        <v>1238</v>
      </c>
      <c r="C41" s="53" t="s">
        <v>1222</v>
      </c>
      <c r="D41" s="50" t="s">
        <v>1238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202</v>
      </c>
      <c r="Q41" s="54" t="s">
        <v>202</v>
      </c>
      <c r="R41" s="54" t="s">
        <v>202</v>
      </c>
      <c r="S41" s="51" t="s">
        <v>1271</v>
      </c>
      <c r="T41" t="str">
        <f t="shared" si="1"/>
        <v>PEPPERCORN(() -&gt; new ItemStack(CropRegistry.getFood(CropRegistry.PEPPERCORN)), () -&gt; ItemStack.EMPTY, 5, 10, 40, 45, 50, 100, 400, 450, 6, 0.5f, CropType.PICKABLE),</v>
      </c>
    </row>
    <row r="42" spans="1:20" ht="15" thickBot="1" x14ac:dyDescent="0.35">
      <c r="A42" s="51"/>
      <c r="B42" s="61" t="s">
        <v>1234</v>
      </c>
      <c r="C42" s="62" t="s">
        <v>1222</v>
      </c>
      <c r="D42" s="50" t="s">
        <v>1234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202</v>
      </c>
      <c r="Q42" s="63" t="s">
        <v>202</v>
      </c>
      <c r="R42" s="63" t="s">
        <v>202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</row>
    <row r="43" spans="1:20" ht="15" thickBot="1" x14ac:dyDescent="0.35">
      <c r="A43" s="51"/>
      <c r="B43" s="50" t="s">
        <v>1250</v>
      </c>
      <c r="C43" s="53" t="s">
        <v>1211</v>
      </c>
      <c r="D43" s="50" t="s">
        <v>1250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202</v>
      </c>
      <c r="Q43" s="54" t="s">
        <v>202</v>
      </c>
      <c r="R43" s="54" t="s">
        <v>202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</row>
    <row r="44" spans="1:20" ht="15" thickBot="1" x14ac:dyDescent="0.35">
      <c r="B44" s="50" t="s">
        <v>1256</v>
      </c>
      <c r="C44" s="53" t="s">
        <v>1211</v>
      </c>
      <c r="D44" s="50" t="s">
        <v>1256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202</v>
      </c>
      <c r="Q44" s="54" t="s">
        <v>202</v>
      </c>
      <c r="R44" s="54" t="s">
        <v>202</v>
      </c>
      <c r="T44" t="str">
        <f t="shared" si="1"/>
        <v>SCALLION(() -&gt; new ItemStack(CropRegistry.getFood(CropRegistry.SCALLION)), () -&gt; ItemStack.EMPTY, 2, 9, 35, 41, 70, 150, 410, 450, 6, 0.5f, CropType.SIMPLE),</v>
      </c>
    </row>
    <row r="45" spans="1:20" s="60" customFormat="1" ht="15" thickBot="1" x14ac:dyDescent="0.35">
      <c r="B45" s="50" t="s">
        <v>1274</v>
      </c>
      <c r="C45" s="53" t="s">
        <v>1211</v>
      </c>
      <c r="D45" s="50" t="s">
        <v>1248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202</v>
      </c>
      <c r="Q45" s="54" t="s">
        <v>202</v>
      </c>
      <c r="R45" s="54" t="s">
        <v>202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</row>
    <row r="46" spans="1:20" ht="15" thickBot="1" x14ac:dyDescent="0.35">
      <c r="B46" s="50" t="s">
        <v>1275</v>
      </c>
      <c r="C46" s="53" t="s">
        <v>1211</v>
      </c>
      <c r="D46" s="50" t="s">
        <v>1275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202</v>
      </c>
      <c r="Q46" s="54" t="s">
        <v>202</v>
      </c>
      <c r="R46" s="54" t="s">
        <v>202</v>
      </c>
      <c r="T46" t="str">
        <f t="shared" si="1"/>
        <v>SPICELEAF(() -&gt; new ItemStack(CropRegistry.getFood(CropRegistry.SPICELEAF)), () -&gt; ItemStack.EMPTY, -5, 0, 30, 40, 50, 100, 400, 450, 6, 0.5f, CropType.SIMPLE),</v>
      </c>
    </row>
    <row r="47" spans="1:20" ht="15" thickBot="1" x14ac:dyDescent="0.35">
      <c r="B47" s="50" t="s">
        <v>1247</v>
      </c>
      <c r="C47" s="53" t="s">
        <v>1211</v>
      </c>
      <c r="D47" s="50" t="s">
        <v>1247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202</v>
      </c>
      <c r="Q47" s="54" t="s">
        <v>202</v>
      </c>
      <c r="R47" s="54" t="s">
        <v>202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</row>
    <row r="48" spans="1:20" ht="15" thickBot="1" x14ac:dyDescent="0.35">
      <c r="B48" s="50" t="s">
        <v>1276</v>
      </c>
      <c r="C48" s="53" t="s">
        <v>1211</v>
      </c>
      <c r="D48" s="50" t="s">
        <v>1276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202</v>
      </c>
      <c r="Q48" s="54" t="s">
        <v>202</v>
      </c>
      <c r="R48" s="54" t="s">
        <v>202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</row>
    <row r="49" spans="2:20" ht="15" thickBot="1" x14ac:dyDescent="0.35">
      <c r="B49" s="50" t="s">
        <v>1277</v>
      </c>
      <c r="C49" s="53" t="s">
        <v>1211</v>
      </c>
      <c r="D49" s="50" t="s">
        <v>1277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202</v>
      </c>
      <c r="Q49" s="54" t="s">
        <v>202</v>
      </c>
      <c r="R49" s="54" t="s">
        <v>202</v>
      </c>
      <c r="T49" t="str">
        <f t="shared" si="1"/>
        <v>TEALEAF(() -&gt; new ItemStack(CropRegistry.getFood(CropRegistry.TEALEAF)), () -&gt; ItemStack.EMPTY, -5, 0, 30, 40, 50, 100, 400, 450, 6, 0.6f, CropType.SIMPLE),</v>
      </c>
    </row>
    <row r="50" spans="2:20" ht="15" customHeight="1" thickBot="1" x14ac:dyDescent="0.35">
      <c r="B50" s="50" t="s">
        <v>1251</v>
      </c>
      <c r="C50" s="53" t="s">
        <v>1211</v>
      </c>
      <c r="D50" s="50" t="s">
        <v>1251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202</v>
      </c>
      <c r="Q50" s="54" t="s">
        <v>202</v>
      </c>
      <c r="R50" s="54" t="s">
        <v>202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</row>
    <row r="51" spans="2:20" x14ac:dyDescent="0.3">
      <c r="F51" s="52" t="s">
        <v>1258</v>
      </c>
      <c r="G51" s="52" t="s">
        <v>1258</v>
      </c>
      <c r="H51" s="52" t="s">
        <v>1258</v>
      </c>
      <c r="I51" s="52" t="s">
        <v>1258</v>
      </c>
      <c r="J51" s="52" t="s">
        <v>1258</v>
      </c>
      <c r="K51" s="52" t="s">
        <v>1258</v>
      </c>
      <c r="L51" s="52" t="s">
        <v>1258</v>
      </c>
      <c r="M51" s="52" t="s">
        <v>1258</v>
      </c>
      <c r="N51" s="52" t="s">
        <v>1258</v>
      </c>
      <c r="O51" s="52" t="s">
        <v>1258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67" priority="6" operator="equal">
      <formula>"Yes"</formula>
    </cfRule>
  </conditionalFormatting>
  <conditionalFormatting sqref="R3:R24">
    <cfRule type="cellIs" dxfId="66" priority="5" operator="equal">
      <formula>"Yes"</formula>
    </cfRule>
  </conditionalFormatting>
  <conditionalFormatting sqref="P3:R24">
    <cfRule type="cellIs" dxfId="65" priority="4" operator="equal">
      <formula>"No"</formula>
    </cfRule>
  </conditionalFormatting>
  <conditionalFormatting sqref="P28:Q50">
    <cfRule type="cellIs" dxfId="64" priority="3" operator="equal">
      <formula>"Yes"</formula>
    </cfRule>
  </conditionalFormatting>
  <conditionalFormatting sqref="R28:R50">
    <cfRule type="cellIs" dxfId="63" priority="2" operator="equal">
      <formula>"Yes"</formula>
    </cfRule>
  </conditionalFormatting>
  <conditionalFormatting sqref="P28:R50">
    <cfRule type="cellIs" dxfId="62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R130"/>
  <sheetViews>
    <sheetView workbookViewId="0">
      <pane ySplit="2" topLeftCell="A3" activePane="bottomLeft" state="frozen"/>
      <selection pane="bottomLeft" activeCell="L86" sqref="L86:L130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7" width="8.77734375" customWidth="1"/>
    <col min="8" max="8" width="10.6640625" customWidth="1"/>
  </cols>
  <sheetData>
    <row r="2" spans="1:12" x14ac:dyDescent="0.3">
      <c r="B2" s="7" t="s">
        <v>203</v>
      </c>
      <c r="C2" s="7" t="s">
        <v>1196</v>
      </c>
      <c r="D2" s="7" t="s">
        <v>110</v>
      </c>
      <c r="E2" s="7" t="s">
        <v>196</v>
      </c>
      <c r="F2" s="7" t="s">
        <v>197</v>
      </c>
      <c r="G2" s="7" t="s">
        <v>2917</v>
      </c>
      <c r="H2" s="7" t="s">
        <v>198</v>
      </c>
      <c r="I2" s="7" t="s">
        <v>1096</v>
      </c>
      <c r="J2" s="7" t="s">
        <v>2918</v>
      </c>
      <c r="K2" s="7" t="s">
        <v>2939</v>
      </c>
      <c r="L2" s="7" t="s">
        <v>3016</v>
      </c>
    </row>
    <row r="3" spans="1:12" x14ac:dyDescent="0.3">
      <c r="A3">
        <v>1</v>
      </c>
      <c r="B3" t="s">
        <v>11</v>
      </c>
      <c r="C3" t="s">
        <v>111</v>
      </c>
      <c r="D3" t="s">
        <v>1185</v>
      </c>
      <c r="E3">
        <f>SUMIF(Ingredients!$B$2:$B$98,'PH base foods'!B3,Ingredients!$A$3:$A$99)+SUMIF(Ingredients!$B$2:$B$98,F3,Ingredients!$A$3:$A$99)</f>
        <v>1</v>
      </c>
      <c r="G3" t="str">
        <f>UPPER(B3)</f>
        <v>BLACKBERRY</v>
      </c>
      <c r="H3" t="str">
        <f>IF(E3=1, "-",IF(SUMIF(Ingredients!B3:B217,B3,Ingredients!A3:A217)+SUMIF(Ingredients!B3:B217,F3,Ingredients!A3:A217)&gt;0, "Yes", "No"))</f>
        <v>-</v>
      </c>
      <c r="J3" t="str">
        <f>IF(H3="Yes","",CONCATENATE("removeAll(CropRegistry.getFood(CropRegistry.",G3,"));"))</f>
        <v>removeAll(CropRegistry.getFood(CropRegistry.BLACKBERRY));</v>
      </c>
      <c r="K3" t="str">
        <f>CONCATENATE("removeAll(CropRegistry.getSeed(CropRegistry.",G3,"));")</f>
        <v>removeAll(CropRegistry.getSeed(CropRegistry.BLACKBERRY));</v>
      </c>
      <c r="L3" t="str">
        <f>CONCATENATE("dummyOutRecipe(recipeRegistry, ",_xlfn.UNICHAR(34),"harvestcraft:",LOWER(G3),"seeditem",_xlfn.UNICHAR(34),");")</f>
        <v>dummyOutRecipe(recipeRegistry, "harvestcraft:blackberryseeditem");</v>
      </c>
    </row>
    <row r="4" spans="1:12" x14ac:dyDescent="0.3">
      <c r="A4">
        <v>1</v>
      </c>
      <c r="B4" t="s">
        <v>12</v>
      </c>
      <c r="C4" t="s">
        <v>111</v>
      </c>
      <c r="D4" t="s">
        <v>1185</v>
      </c>
      <c r="E4">
        <f>SUMIF(Ingredients!$B$2:$B$98,'PH base foods'!B4,Ingredients!$A$3:$A$99)+SUMIF(Ingredients!$B$2:$B$98,F4,Ingredients!$A$3:$A$99)</f>
        <v>1</v>
      </c>
      <c r="G4" t="str">
        <f t="shared" ref="G4:G67" si="0">UPPER(B4)</f>
        <v>BLUEBERRY</v>
      </c>
      <c r="H4" t="str">
        <f>IF(E4=1, "-",IF(SUMIF(Ingredients!B4:B218,B4,Ingredients!A4:A218)+SUMIF(Ingredients!B4:B218,F4,Ingredients!A4:A218)&gt;0, "Yes", "No"))</f>
        <v>-</v>
      </c>
      <c r="J4" t="str">
        <f t="shared" ref="J4:J67" si="1">IF(H4="Yes","",CONCATENATE("removeAll(CropRegistry.getFood(CropRegistry.",G4,"));"))</f>
        <v>removeAll(CropRegistry.getFood(CropRegistry.BLUEBERRY));</v>
      </c>
      <c r="K4" t="str">
        <f t="shared" ref="K4:K67" si="2">CONCATENATE("removeAll(CropRegistry.getSeed(CropRegistry.",G4,"));")</f>
        <v>removeAll(CropRegistry.getSeed(CropRegistry.BLUEBERRY));</v>
      </c>
      <c r="L4" t="str">
        <f t="shared" ref="L4:L67" si="3">CONCATENATE("dummyOutRecipe(recipeRegistry, ",_xlfn.UNICHAR(34),"harvestcraft:",LOWER(G4),"seeditem",_xlfn.UNICHAR(34),");")</f>
        <v>dummyOutRecipe(recipeRegistry, "harvestcraft:blueberryseeditem");</v>
      </c>
    </row>
    <row r="5" spans="1:12" x14ac:dyDescent="0.3">
      <c r="A5">
        <v>1</v>
      </c>
      <c r="B5" t="s">
        <v>104</v>
      </c>
      <c r="C5" t="s">
        <v>111</v>
      </c>
      <c r="D5" t="s">
        <v>1185</v>
      </c>
      <c r="E5">
        <f>SUMIF(Ingredients!$B$2:$B$98,'PH base foods'!B5,Ingredients!$A$3:$A$99)+SUMIF(Ingredients!$B$2:$B$98,F5,Ingredients!$A$3:$A$99)</f>
        <v>0</v>
      </c>
      <c r="G5" t="str">
        <f t="shared" si="0"/>
        <v>CANDLEBERRY</v>
      </c>
      <c r="H5" t="str">
        <f>IF(E5=1, "-",IF(SUMIF(Ingredients!B5:B219,B5,Ingredients!A5:A219)+SUMIF(Ingredients!B5:B219,F5,Ingredients!A5:A219)&gt;0, "Yes", "No"))</f>
        <v>No</v>
      </c>
      <c r="J5" t="str">
        <f t="shared" si="1"/>
        <v>removeAll(CropRegistry.getFood(CropRegistry.CANDLEBERRY));</v>
      </c>
      <c r="K5" t="str">
        <f t="shared" si="2"/>
        <v>removeAll(CropRegistry.getSeed(CropRegistry.CANDLEBERRY));</v>
      </c>
      <c r="L5" t="str">
        <f t="shared" si="3"/>
        <v>dummyOutRecipe(recipeRegistry, "harvestcraft:candleberryseeditem");</v>
      </c>
    </row>
    <row r="6" spans="1:12" x14ac:dyDescent="0.3">
      <c r="A6">
        <v>1</v>
      </c>
      <c r="B6" t="s">
        <v>25</v>
      </c>
      <c r="C6" t="s">
        <v>111</v>
      </c>
      <c r="D6" t="s">
        <v>1185</v>
      </c>
      <c r="E6">
        <f>SUMIF(Ingredients!$B$2:$B$98,'PH base foods'!B6,Ingredients!$A$3:$A$99)+SUMIF(Ingredients!$B$2:$B$98,F6,Ingredients!$A$3:$A$99)</f>
        <v>1</v>
      </c>
      <c r="G6" t="str">
        <f t="shared" si="0"/>
        <v>RASPBERRY</v>
      </c>
      <c r="H6" t="str">
        <f>IF(E6=1, "-",IF(SUMIF(Ingredients!B6:B220,B6,Ingredients!A6:A220)+SUMIF(Ingredients!B6:B220,F6,Ingredients!A6:A220)&gt;0, "Yes", "No"))</f>
        <v>-</v>
      </c>
      <c r="J6" t="str">
        <f t="shared" si="1"/>
        <v>removeAll(CropRegistry.getFood(CropRegistry.RASPBERRY));</v>
      </c>
      <c r="K6" t="str">
        <f t="shared" si="2"/>
        <v>removeAll(CropRegistry.getSeed(CropRegistry.RASPBERRY));</v>
      </c>
      <c r="L6" t="str">
        <f t="shared" si="3"/>
        <v>dummyOutRecipe(recipeRegistry, "harvestcraft:raspberryseeditem");</v>
      </c>
    </row>
    <row r="7" spans="1:12" x14ac:dyDescent="0.3">
      <c r="A7">
        <v>1</v>
      </c>
      <c r="B7" t="s">
        <v>105</v>
      </c>
      <c r="C7" t="s">
        <v>111</v>
      </c>
      <c r="D7" t="s">
        <v>1185</v>
      </c>
      <c r="E7">
        <f>SUMIF(Ingredients!$B$2:$B$98,'PH base foods'!B7,Ingredients!$A$3:$A$99)+SUMIF(Ingredients!$B$2:$B$98,F7,Ingredients!$A$3:$A$99)</f>
        <v>1</v>
      </c>
      <c r="G7" t="str">
        <f t="shared" si="0"/>
        <v>STRAWBERRY</v>
      </c>
      <c r="H7" t="str">
        <f>IF(E7=1, "-",IF(SUMIF(Ingredients!B7:B221,B7,Ingredients!A7:A221)+SUMIF(Ingredients!B7:B221,F7,Ingredients!A7:A221)&gt;0, "Yes", "No"))</f>
        <v>-</v>
      </c>
      <c r="J7" t="str">
        <f t="shared" si="1"/>
        <v>removeAll(CropRegistry.getFood(CropRegistry.STRAWBERRY));</v>
      </c>
      <c r="K7" t="str">
        <f t="shared" si="2"/>
        <v>removeAll(CropRegistry.getSeed(CropRegistry.STRAWBERRY));</v>
      </c>
      <c r="L7" t="str">
        <f t="shared" si="3"/>
        <v>dummyOutRecipe(recipeRegistry, "harvestcraft:strawberryseeditem");</v>
      </c>
    </row>
    <row r="8" spans="1:12" x14ac:dyDescent="0.3">
      <c r="A8">
        <v>1</v>
      </c>
      <c r="B8" t="s">
        <v>106</v>
      </c>
      <c r="C8" t="s">
        <v>111</v>
      </c>
      <c r="D8" t="s">
        <v>1185</v>
      </c>
      <c r="E8">
        <f>SUMIF(Ingredients!$B$2:$B$98,'PH base foods'!B8,Ingredients!$A$3:$A$99)+SUMIF(Ingredients!$B$2:$B$98,F8,Ingredients!$A$3:$A$99)</f>
        <v>0</v>
      </c>
      <c r="G8" t="s">
        <v>2919</v>
      </c>
      <c r="H8" t="str">
        <f>IF(E8=1, "-",IF(SUMIF(Ingredients!B8:B222,B8,Ingredients!A8:A222)+SUMIF(Ingredients!B8:B222,F8,Ingredients!A8:A222)&gt;0, "Yes", "No"))</f>
        <v>No</v>
      </c>
      <c r="J8" t="str">
        <f t="shared" si="1"/>
        <v>removeAll(CropRegistry.getFood(CropRegistry.CACTUSFRUIT));</v>
      </c>
      <c r="K8" t="str">
        <f t="shared" si="2"/>
        <v>removeAll(CropRegistry.getSeed(CropRegistry.CACTUSFRUIT));</v>
      </c>
      <c r="L8" t="str">
        <f t="shared" si="3"/>
        <v>dummyOutRecipe(recipeRegistry, "harvestcraft:cactusfruitseeditem");</v>
      </c>
    </row>
    <row r="9" spans="1:12" x14ac:dyDescent="0.3">
      <c r="A9">
        <v>1</v>
      </c>
      <c r="B9" t="s">
        <v>241</v>
      </c>
      <c r="C9" t="s">
        <v>111</v>
      </c>
      <c r="D9" t="s">
        <v>1188</v>
      </c>
      <c r="E9">
        <f>SUMIF(Ingredients!$B$2:$B$98,'PH base foods'!B9,Ingredients!$A$3:$A$99)+SUMIF(Ingredients!$B$2:$B$98,F9,Ingredients!$A$3:$A$99)</f>
        <v>0</v>
      </c>
      <c r="G9" t="str">
        <f t="shared" si="0"/>
        <v>ASPARAGUS</v>
      </c>
      <c r="H9" t="str">
        <f>IF(E9=1, "-",IF(SUMIF(Ingredients!B9:B223,B9,Ingredients!A9:A223)+SUMIF(Ingredients!B9:B223,F9,Ingredients!A9:A223)&gt;0, "Yes", "No"))</f>
        <v>No</v>
      </c>
      <c r="J9" t="str">
        <f t="shared" si="1"/>
        <v>removeAll(CropRegistry.getFood(CropRegistry.ASPARAGUS));</v>
      </c>
      <c r="K9" t="str">
        <f t="shared" si="2"/>
        <v>removeAll(CropRegistry.getSeed(CropRegistry.ASPARAGUS));</v>
      </c>
      <c r="L9" t="str">
        <f t="shared" si="3"/>
        <v>dummyOutRecipe(recipeRegistry, "harvestcraft:asparagusseeditem");</v>
      </c>
    </row>
    <row r="10" spans="1:12" x14ac:dyDescent="0.3">
      <c r="A10">
        <v>1</v>
      </c>
      <c r="B10" t="s">
        <v>29</v>
      </c>
      <c r="C10" t="s">
        <v>111</v>
      </c>
      <c r="D10" t="s">
        <v>1186</v>
      </c>
      <c r="E10">
        <f>SUMIF(Ingredients!$B$2:$B$98,'PH base foods'!B10,Ingredients!$A$3:$A$99)+SUMIF(Ingredients!$B$2:$B$98,F10,Ingredients!$A$3:$A$99)</f>
        <v>1</v>
      </c>
      <c r="G10" t="str">
        <f t="shared" si="0"/>
        <v>BARLEY</v>
      </c>
      <c r="H10" t="str">
        <f>IF(E10=1, "-",IF(SUMIF(Ingredients!B10:B224,B10,Ingredients!A10:A224)+SUMIF(Ingredients!B10:B224,F10,Ingredients!A10:A224)&gt;0, "Yes", "No"))</f>
        <v>-</v>
      </c>
      <c r="J10" t="str">
        <f t="shared" si="1"/>
        <v>removeAll(CropRegistry.getFood(CropRegistry.BARLEY));</v>
      </c>
      <c r="K10" t="str">
        <f t="shared" si="2"/>
        <v>removeAll(CropRegistry.getSeed(CropRegistry.BARLEY));</v>
      </c>
      <c r="L10" t="str">
        <f t="shared" si="3"/>
        <v>dummyOutRecipe(recipeRegistry, "harvestcraft:barleyseeditem");</v>
      </c>
    </row>
    <row r="11" spans="1:12" x14ac:dyDescent="0.3">
      <c r="A11">
        <v>1</v>
      </c>
      <c r="B11" t="s">
        <v>2921</v>
      </c>
      <c r="C11" t="s">
        <v>111</v>
      </c>
      <c r="D11" t="s">
        <v>1186</v>
      </c>
      <c r="E11">
        <f>SUMIF(Ingredients!$B$2:$B$98,'PH base foods'!B11,Ingredients!$A$3:$A$99)+SUMIF(Ingredients!$B$2:$B$98,F11,Ingredients!$A$3:$A$99)</f>
        <v>0</v>
      </c>
      <c r="G11" t="str">
        <f t="shared" si="0"/>
        <v>OATS</v>
      </c>
      <c r="H11" t="str">
        <f>IF(E11=1, "-",IF(SUMIF(Ingredients!B11:B225,B11,Ingredients!A11:A225)+SUMIF(Ingredients!B11:B225,F11,Ingredients!A11:A225)&gt;0, "Yes", "No"))</f>
        <v>No</v>
      </c>
      <c r="J11" t="str">
        <f t="shared" si="1"/>
        <v>removeAll(CropRegistry.getFood(CropRegistry.OATS));</v>
      </c>
      <c r="K11" t="str">
        <f t="shared" si="2"/>
        <v>removeAll(CropRegistry.getSeed(CropRegistry.OATS));</v>
      </c>
      <c r="L11" t="str">
        <f t="shared" si="3"/>
        <v>dummyOutRecipe(recipeRegistry, "harvestcraft:oatsseeditem");</v>
      </c>
    </row>
    <row r="12" spans="1:12" x14ac:dyDescent="0.3">
      <c r="A12">
        <v>1</v>
      </c>
      <c r="B12" t="s">
        <v>49</v>
      </c>
      <c r="C12" t="s">
        <v>111</v>
      </c>
      <c r="D12" t="s">
        <v>1186</v>
      </c>
      <c r="E12">
        <f>SUMIF(Ingredients!$B$2:$B$98,'PH base foods'!B12,Ingredients!$A$3:$A$99)+SUMIF(Ingredients!$B$2:$B$98,F12,Ingredients!$A$3:$A$99)</f>
        <v>1</v>
      </c>
      <c r="G12" t="str">
        <f t="shared" si="0"/>
        <v>RYE</v>
      </c>
      <c r="H12" t="str">
        <f>IF(E12=1, "-",IF(SUMIF(Ingredients!B12:B226,B12,Ingredients!A12:A226)+SUMIF(Ingredients!B12:B226,F12,Ingredients!A12:A226)&gt;0, "Yes", "No"))</f>
        <v>-</v>
      </c>
      <c r="J12" t="str">
        <f t="shared" si="1"/>
        <v>removeAll(CropRegistry.getFood(CropRegistry.RYE));</v>
      </c>
      <c r="K12" t="str">
        <f t="shared" si="2"/>
        <v>removeAll(CropRegistry.getSeed(CropRegistry.RYE));</v>
      </c>
      <c r="L12" t="str">
        <f t="shared" si="3"/>
        <v>dummyOutRecipe(recipeRegistry, "harvestcraft:ryeseeditem");</v>
      </c>
    </row>
    <row r="13" spans="1:12" x14ac:dyDescent="0.3">
      <c r="A13">
        <v>1</v>
      </c>
      <c r="B13" t="s">
        <v>107</v>
      </c>
      <c r="C13" t="s">
        <v>111</v>
      </c>
      <c r="D13" t="s">
        <v>1186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 t="shared" si="0"/>
        <v>CORN</v>
      </c>
      <c r="H13" t="str">
        <f>IF(E13=1, "-",IF(SUMIF(Ingredients!B13:B227,B13,Ingredients!A13:A227)+SUMIF(Ingredients!B13:B227,F13,Ingredients!A13:A227)&gt;0, "Yes", "No"))</f>
        <v>-</v>
      </c>
      <c r="J13" t="str">
        <f t="shared" si="1"/>
        <v>removeAll(CropRegistry.getFood(CropRegistry.CORN));</v>
      </c>
      <c r="K13" t="str">
        <f t="shared" si="2"/>
        <v>removeAll(CropRegistry.getSeed(CropRegistry.CORN));</v>
      </c>
      <c r="L13" t="str">
        <f t="shared" si="3"/>
        <v>dummyOutRecipe(recipeRegistry, "harvestcraft:cornseeditem");</v>
      </c>
    </row>
    <row r="14" spans="1:12" x14ac:dyDescent="0.3">
      <c r="A14">
        <v>1</v>
      </c>
      <c r="B14" t="s">
        <v>108</v>
      </c>
      <c r="C14" t="s">
        <v>111</v>
      </c>
      <c r="D14" t="s">
        <v>1188</v>
      </c>
      <c r="E14">
        <f>SUMIF(Ingredients!$B$2:$B$98,'PH base foods'!B14,Ingredients!$A$3:$A$99)+SUMIF(Ingredients!$B$2:$B$98,F14,Ingredients!$A$3:$A$99)</f>
        <v>0</v>
      </c>
      <c r="G14" t="s">
        <v>2920</v>
      </c>
      <c r="H14" t="str">
        <f>IF(E14=1, "-",IF(SUMIF(Ingredients!B14:B228,B14,Ingredients!A14:A228)+SUMIF(Ingredients!B14:B228,F14,Ingredients!A14:A228)&gt;0, "Yes", "No"))</f>
        <v>No</v>
      </c>
      <c r="J14" t="str">
        <f t="shared" si="1"/>
        <v>removeAll(CropRegistry.getFood(CropRegistry.BAMBOOSHOOT));</v>
      </c>
      <c r="K14" t="str">
        <f t="shared" si="2"/>
        <v>removeAll(CropRegistry.getSeed(CropRegistry.BAMBOOSHOOT));</v>
      </c>
      <c r="L14" t="str">
        <f t="shared" si="3"/>
        <v>dummyOutRecipe(recipeRegistry, "harvestcraft:bambooshootseeditem");</v>
      </c>
    </row>
    <row r="15" spans="1:12" x14ac:dyDescent="0.3">
      <c r="A15">
        <v>1</v>
      </c>
      <c r="B15" t="s">
        <v>109</v>
      </c>
      <c r="C15" t="s">
        <v>111</v>
      </c>
      <c r="D15" t="s">
        <v>1188</v>
      </c>
      <c r="E15">
        <f>SUMIF(Ingredients!$B$2:$B$98,'PH base foods'!B15,Ingredients!$A$3:$A$99)+SUMIF(Ingredients!$B$2:$B$98,F15,Ingredients!$A$3:$A$99)</f>
        <v>0</v>
      </c>
      <c r="G15" t="str">
        <f t="shared" si="0"/>
        <v>CANTALOUPE</v>
      </c>
      <c r="H15" t="str">
        <f>IF(E15=1, "-",IF(SUMIF(Ingredients!B15:B229,B15,Ingredients!A15:A229)+SUMIF(Ingredients!B15:B229,F15,Ingredients!A15:A229)&gt;0, "Yes", "No"))</f>
        <v>No</v>
      </c>
      <c r="J15" t="str">
        <f t="shared" si="1"/>
        <v>removeAll(CropRegistry.getFood(CropRegistry.CANTALOUPE));</v>
      </c>
      <c r="K15" t="str">
        <f t="shared" si="2"/>
        <v>removeAll(CropRegistry.getSeed(CropRegistry.CANTALOUPE));</v>
      </c>
      <c r="L15" t="str">
        <f t="shared" si="3"/>
        <v>dummyOutRecipe(recipeRegistry, "harvestcraft:cantaloupeseeditem");</v>
      </c>
    </row>
    <row r="16" spans="1:12" x14ac:dyDescent="0.3">
      <c r="A16">
        <v>1</v>
      </c>
      <c r="B16" t="s">
        <v>112</v>
      </c>
      <c r="C16" t="s">
        <v>111</v>
      </c>
      <c r="D16" t="s">
        <v>1188</v>
      </c>
      <c r="E16">
        <f>SUMIF(Ingredients!$B$2:$B$98,'PH base foods'!B16,Ingredients!$A$3:$A$99)+SUMIF(Ingredients!$B$2:$B$98,F16,Ingredients!$A$3:$A$99)</f>
        <v>0</v>
      </c>
      <c r="G16" t="str">
        <f t="shared" si="0"/>
        <v>CUCUMBER</v>
      </c>
      <c r="H16" t="str">
        <f>IF(E16=1, "-",IF(SUMIF(Ingredients!B16:B230,B16,Ingredients!A16:A230)+SUMIF(Ingredients!B16:B230,F16,Ingredients!A16:A230)&gt;0, "Yes", "No"))</f>
        <v>Yes</v>
      </c>
      <c r="J16" t="str">
        <f t="shared" si="1"/>
        <v/>
      </c>
      <c r="K16" t="str">
        <f t="shared" si="2"/>
        <v>removeAll(CropRegistry.getSeed(CropRegistry.CUCUMBER));</v>
      </c>
      <c r="L16" t="str">
        <f t="shared" si="3"/>
        <v>dummyOutRecipe(recipeRegistry, "harvestcraft:cucumberseeditem");</v>
      </c>
    </row>
    <row r="17" spans="1:12" x14ac:dyDescent="0.3">
      <c r="A17">
        <v>1</v>
      </c>
      <c r="B17" t="s">
        <v>69</v>
      </c>
      <c r="C17" t="s">
        <v>111</v>
      </c>
      <c r="D17" t="s">
        <v>1188</v>
      </c>
      <c r="E17">
        <f>SUMIF(Ingredients!$B$2:$B$98,'PH base foods'!B17,Ingredients!$A$3:$A$99)+SUMIF(Ingredients!$B$2:$B$98,F17,Ingredients!$A$3:$A$99)</f>
        <v>1</v>
      </c>
      <c r="G17" t="s">
        <v>2922</v>
      </c>
      <c r="H17" t="str">
        <f>IF(E17=1, "-",IF(SUMIF(Ingredients!B17:B231,B17,Ingredients!A17:A231)+SUMIF(Ingredients!B17:B231,F17,Ingredients!A17:A231)&gt;0, "Yes", "No"))</f>
        <v>-</v>
      </c>
      <c r="J17" t="str">
        <f t="shared" si="1"/>
        <v>removeAll(CropRegistry.getFood(CropRegistry.WINTERSQUASH));</v>
      </c>
      <c r="K17" t="str">
        <f t="shared" si="2"/>
        <v>removeAll(CropRegistry.getSeed(CropRegistry.WINTERSQUASH));</v>
      </c>
      <c r="L17" t="str">
        <f t="shared" si="3"/>
        <v>dummyOutRecipe(recipeRegistry, "harvestcraft:wintersquashseeditem");</v>
      </c>
    </row>
    <row r="18" spans="1:12" x14ac:dyDescent="0.3">
      <c r="A18">
        <v>1</v>
      </c>
      <c r="B18" t="s">
        <v>113</v>
      </c>
      <c r="C18" t="s">
        <v>111</v>
      </c>
      <c r="D18" t="s">
        <v>1188</v>
      </c>
      <c r="E18">
        <f>SUMIF(Ingredients!$B$2:$B$98,'PH base foods'!B18,Ingredients!$A$3:$A$99)+SUMIF(Ingredients!$B$2:$B$98,F18,Ingredients!$A$3:$A$99)</f>
        <v>0</v>
      </c>
      <c r="G18" t="str">
        <f t="shared" si="0"/>
        <v>ZUCCHINI</v>
      </c>
      <c r="H18" t="str">
        <f>IF(E18=1, "-",IF(SUMIF(Ingredients!B18:B232,B18,Ingredients!A18:A232)+SUMIF(Ingredients!B18:B232,F18,Ingredients!A18:A232)&gt;0, "Yes", "No"))</f>
        <v>Yes</v>
      </c>
      <c r="J18" t="str">
        <f t="shared" si="1"/>
        <v/>
      </c>
      <c r="K18" t="str">
        <f t="shared" si="2"/>
        <v>removeAll(CropRegistry.getSeed(CropRegistry.ZUCCHINI));</v>
      </c>
      <c r="L18" t="str">
        <f t="shared" si="3"/>
        <v>dummyOutRecipe(recipeRegistry, "harvestcraft:zucchiniseeditem");</v>
      </c>
    </row>
    <row r="19" spans="1:12" x14ac:dyDescent="0.3">
      <c r="A19">
        <v>1</v>
      </c>
      <c r="B19" t="s">
        <v>59</v>
      </c>
      <c r="C19" t="s">
        <v>111</v>
      </c>
      <c r="D19" t="s">
        <v>200</v>
      </c>
      <c r="E19">
        <f>SUMIF(Ingredients!$B$2:$B$98,'PH base foods'!B19,Ingredients!$A$3:$A$99)+SUMIF(Ingredients!$B$2:$B$98,F19,Ingredients!$A$3:$A$99)</f>
        <v>1</v>
      </c>
      <c r="G19" t="str">
        <f t="shared" si="0"/>
        <v>BEET</v>
      </c>
      <c r="H19" t="str">
        <f>IF(E19=1, "-",IF(SUMIF(Ingredients!B19:B233,B19,Ingredients!A19:A233)+SUMIF(Ingredients!B19:B233,F19,Ingredients!A19:A233)&gt;0, "Yes", "No"))</f>
        <v>-</v>
      </c>
      <c r="J19" t="str">
        <f t="shared" si="1"/>
        <v>removeAll(CropRegistry.getFood(CropRegistry.BEET));</v>
      </c>
      <c r="K19" t="str">
        <f t="shared" si="2"/>
        <v>removeAll(CropRegistry.getSeed(CropRegistry.BEET));</v>
      </c>
      <c r="L19" t="str">
        <f t="shared" si="3"/>
        <v>dummyOutRecipe(recipeRegistry, "harvestcraft:beetseeditem");</v>
      </c>
    </row>
    <row r="20" spans="1:12" x14ac:dyDescent="0.3">
      <c r="A20">
        <v>1</v>
      </c>
      <c r="B20" t="s">
        <v>64</v>
      </c>
      <c r="C20" t="s">
        <v>111</v>
      </c>
      <c r="D20" t="s">
        <v>200</v>
      </c>
      <c r="E20">
        <f>SUMIF(Ingredients!$B$2:$B$98,'PH base foods'!B20,Ingredients!$A$3:$A$99)+SUMIF(Ingredients!$B$2:$B$98,F20,Ingredients!$A$3:$A$99)</f>
        <v>1</v>
      </c>
      <c r="G20" t="str">
        <f t="shared" si="0"/>
        <v>ONION</v>
      </c>
      <c r="H20" t="str">
        <f>IF(E20=1, "-",IF(SUMIF(Ingredients!B20:B234,B20,Ingredients!A20:A234)+SUMIF(Ingredients!B20:B234,F20,Ingredients!A20:A234)&gt;0, "Yes", "No"))</f>
        <v>-</v>
      </c>
      <c r="J20" t="str">
        <f t="shared" si="1"/>
        <v>removeAll(CropRegistry.getFood(CropRegistry.ONION));</v>
      </c>
      <c r="K20" t="str">
        <f t="shared" si="2"/>
        <v>removeAll(CropRegistry.getSeed(CropRegistry.ONION));</v>
      </c>
      <c r="L20" t="str">
        <f t="shared" si="3"/>
        <v>dummyOutRecipe(recipeRegistry, "harvestcraft:onionseeditem");</v>
      </c>
    </row>
    <row r="21" spans="1:12" x14ac:dyDescent="0.3">
      <c r="A21">
        <v>1</v>
      </c>
      <c r="B21" t="s">
        <v>114</v>
      </c>
      <c r="C21" t="s">
        <v>111</v>
      </c>
      <c r="D21" t="s">
        <v>200</v>
      </c>
      <c r="E21">
        <f>SUMIF(Ingredients!$B$2:$B$98,'PH base foods'!B21,Ingredients!$A$3:$A$99)+SUMIF(Ingredients!$B$2:$B$98,F21,Ingredients!$A$3:$A$99)</f>
        <v>0</v>
      </c>
      <c r="G21" t="str">
        <f t="shared" si="0"/>
        <v>PARSNIP</v>
      </c>
      <c r="H21" t="str">
        <f>IF(E21=1, "-",IF(SUMIF(Ingredients!B21:B235,B21,Ingredients!A21:A235)+SUMIF(Ingredients!B21:B235,F21,Ingredients!A21:A235)&gt;0, "Yes", "No"))</f>
        <v>No</v>
      </c>
      <c r="J21" t="str">
        <f t="shared" si="1"/>
        <v>removeAll(CropRegistry.getFood(CropRegistry.PARSNIP));</v>
      </c>
      <c r="K21" t="str">
        <f t="shared" si="2"/>
        <v>removeAll(CropRegistry.getSeed(CropRegistry.PARSNIP));</v>
      </c>
      <c r="L21" t="str">
        <f t="shared" si="3"/>
        <v>dummyOutRecipe(recipeRegistry, "harvestcraft:parsnipseeditem");</v>
      </c>
    </row>
    <row r="22" spans="1:12" x14ac:dyDescent="0.3">
      <c r="A22">
        <v>1</v>
      </c>
      <c r="B22" t="s">
        <v>115</v>
      </c>
      <c r="C22" t="s">
        <v>111</v>
      </c>
      <c r="D22" t="s">
        <v>1186</v>
      </c>
      <c r="E22">
        <f>SUMIF(Ingredients!$B$2:$B$98,'PH base foods'!B22,Ingredients!$A$3:$A$99)+SUMIF(Ingredients!$B$2:$B$98,F22,Ingredients!$A$3:$A$99)</f>
        <v>0</v>
      </c>
      <c r="G22" t="str">
        <f t="shared" si="0"/>
        <v>PEANUT</v>
      </c>
      <c r="H22" t="str">
        <f>IF(E22=1, "-",IF(SUMIF(Ingredients!B22:B236,B22,Ingredients!A22:A236)+SUMIF(Ingredients!B22:B236,F22,Ingredients!A22:A236)&gt;0, "Yes", "No"))</f>
        <v>Yes</v>
      </c>
      <c r="J22" t="str">
        <f t="shared" si="1"/>
        <v/>
      </c>
      <c r="K22" t="str">
        <f t="shared" si="2"/>
        <v>removeAll(CropRegistry.getSeed(CropRegistry.PEANUT));</v>
      </c>
      <c r="L22" t="str">
        <f t="shared" si="3"/>
        <v>dummyOutRecipe(recipeRegistry, "harvestcraft:peanutseeditem");</v>
      </c>
    </row>
    <row r="23" spans="1:12" x14ac:dyDescent="0.3">
      <c r="A23">
        <v>1</v>
      </c>
      <c r="B23" t="s">
        <v>116</v>
      </c>
      <c r="C23" t="s">
        <v>111</v>
      </c>
      <c r="D23" t="s">
        <v>1188</v>
      </c>
      <c r="E23">
        <f>SUMIF(Ingredients!$B$2:$B$98,'PH base foods'!B23,Ingredients!$A$3:$A$99)+SUMIF(Ingredients!$B$2:$B$98,F23,Ingredients!$A$3:$A$99)</f>
        <v>0</v>
      </c>
      <c r="G23" t="str">
        <f t="shared" si="0"/>
        <v>RADISH</v>
      </c>
      <c r="H23" t="str">
        <f>IF(E23=1, "-",IF(SUMIF(Ingredients!B23:B237,B23,Ingredients!A23:A237)+SUMIF(Ingredients!B23:B237,F23,Ingredients!A23:A237)&gt;0, "Yes", "No"))</f>
        <v>Yes</v>
      </c>
      <c r="J23" t="str">
        <f t="shared" si="1"/>
        <v/>
      </c>
      <c r="K23" t="str">
        <f t="shared" si="2"/>
        <v>removeAll(CropRegistry.getSeed(CropRegistry.RADISH));</v>
      </c>
      <c r="L23" t="str">
        <f t="shared" si="3"/>
        <v>dummyOutRecipe(recipeRegistry, "harvestcraft:radishseeditem");</v>
      </c>
    </row>
    <row r="24" spans="1:12" x14ac:dyDescent="0.3">
      <c r="A24">
        <v>1</v>
      </c>
      <c r="B24" t="s">
        <v>646</v>
      </c>
      <c r="C24" t="s">
        <v>111</v>
      </c>
      <c r="D24" t="s">
        <v>200</v>
      </c>
      <c r="E24">
        <f>SUMIF(Ingredients!$B$2:$B$98,'PH base foods'!B24,Ingredients!$A$3:$A$99)+SUMIF(Ingredients!$B$2:$B$98,F24,Ingredients!$A$3:$A$99)</f>
        <v>0</v>
      </c>
      <c r="G24" t="str">
        <f t="shared" si="0"/>
        <v>RUTABAGA</v>
      </c>
      <c r="H24" t="str">
        <f>IF(E24=1, "-",IF(SUMIF(Ingredients!B24:B238,B24,Ingredients!A24:A238)+SUMIF(Ingredients!B24:B238,F24,Ingredients!A24:A238)&gt;0, "Yes", "No"))</f>
        <v>No</v>
      </c>
      <c r="J24" t="str">
        <f t="shared" si="1"/>
        <v>removeAll(CropRegistry.getFood(CropRegistry.RUTABAGA));</v>
      </c>
      <c r="K24" t="str">
        <f t="shared" si="2"/>
        <v>removeAll(CropRegistry.getSeed(CropRegistry.RUTABAGA));</v>
      </c>
      <c r="L24" t="str">
        <f t="shared" si="3"/>
        <v>dummyOutRecipe(recipeRegistry, "harvestcraft:rutabagaseeditem");</v>
      </c>
    </row>
    <row r="25" spans="1:12" x14ac:dyDescent="0.3">
      <c r="A25">
        <v>1</v>
      </c>
      <c r="B25" t="s">
        <v>117</v>
      </c>
      <c r="C25" t="s">
        <v>111</v>
      </c>
      <c r="D25" t="s">
        <v>1188</v>
      </c>
      <c r="E25">
        <f>SUMIF(Ingredients!$B$2:$B$98,'PH base foods'!B25,Ingredients!$A$3:$A$99)+SUMIF(Ingredients!$B$2:$B$98,F25,Ingredients!$A$3:$A$99)</f>
        <v>0</v>
      </c>
      <c r="G25" t="s">
        <v>1276</v>
      </c>
      <c r="H25" t="str">
        <f>IF(E25=1, "-",IF(SUMIF(Ingredients!B25:B239,B25,Ingredients!A25:A239)+SUMIF(Ingredients!B25:B239,F25,Ingredients!A25:A239)&gt;0, "Yes", "No"))</f>
        <v>Yes</v>
      </c>
      <c r="J25" t="str">
        <f t="shared" si="1"/>
        <v/>
      </c>
      <c r="K25" t="str">
        <f t="shared" si="2"/>
        <v>removeAll(CropRegistry.getSeed(CropRegistry.SWEETPOTATO));</v>
      </c>
      <c r="L25" t="str">
        <f t="shared" si="3"/>
        <v>dummyOutRecipe(recipeRegistry, "harvestcraft:sweetpotatoseeditem");</v>
      </c>
    </row>
    <row r="26" spans="1:12" x14ac:dyDescent="0.3">
      <c r="A26">
        <v>1</v>
      </c>
      <c r="B26" t="s">
        <v>118</v>
      </c>
      <c r="C26" t="s">
        <v>111</v>
      </c>
      <c r="D26" t="s">
        <v>200</v>
      </c>
      <c r="E26">
        <f>SUMIF(Ingredients!$B$2:$B$98,'PH base foods'!B26,Ingredients!$A$3:$A$99)+SUMIF(Ingredients!$B$2:$B$98,F26,Ingredients!$A$3:$A$99)</f>
        <v>0</v>
      </c>
      <c r="G26" t="str">
        <f t="shared" si="0"/>
        <v>TURNIP</v>
      </c>
      <c r="H26" t="str">
        <f>IF(E26=1, "-",IF(SUMIF(Ingredients!B26:B240,B26,Ingredients!A26:A240)+SUMIF(Ingredients!B26:B240,F26,Ingredients!A26:A240)&gt;0, "Yes", "No"))</f>
        <v>No</v>
      </c>
      <c r="J26" t="str">
        <f t="shared" si="1"/>
        <v>removeAll(CropRegistry.getFood(CropRegistry.TURNIP));</v>
      </c>
      <c r="K26" t="str">
        <f t="shared" si="2"/>
        <v>removeAll(CropRegistry.getSeed(CropRegistry.TURNIP));</v>
      </c>
      <c r="L26" t="str">
        <f t="shared" si="3"/>
        <v>dummyOutRecipe(recipeRegistry, "harvestcraft:turnipseeditem");</v>
      </c>
    </row>
    <row r="27" spans="1:12" x14ac:dyDescent="0.3">
      <c r="A27">
        <v>1</v>
      </c>
      <c r="B27" t="s">
        <v>119</v>
      </c>
      <c r="C27" t="s">
        <v>111</v>
      </c>
      <c r="D27" t="s">
        <v>200</v>
      </c>
      <c r="E27">
        <f>SUMIF(Ingredients!$B$2:$B$98,'PH base foods'!B27,Ingredients!$A$3:$A$99)+SUMIF(Ingredients!$B$2:$B$98,F27,Ingredients!$A$3:$A$99)</f>
        <v>0</v>
      </c>
      <c r="G27" t="str">
        <f t="shared" si="0"/>
        <v>RHUBARB</v>
      </c>
      <c r="H27" t="str">
        <f>IF(E27=1, "-",IF(SUMIF(Ingredients!B27:B241,B27,Ingredients!A27:A241)+SUMIF(Ingredients!B27:B241,F27,Ingredients!A27:A241)&gt;0, "Yes", "No"))</f>
        <v>No</v>
      </c>
      <c r="J27" t="str">
        <f t="shared" si="1"/>
        <v>removeAll(CropRegistry.getFood(CropRegistry.RHUBARB));</v>
      </c>
      <c r="K27" t="str">
        <f t="shared" si="2"/>
        <v>removeAll(CropRegistry.getSeed(CropRegistry.RHUBARB));</v>
      </c>
      <c r="L27" t="str">
        <f t="shared" si="3"/>
        <v>dummyOutRecipe(recipeRegistry, "harvestcraft:rhubarbseeditem");</v>
      </c>
    </row>
    <row r="28" spans="1:12" x14ac:dyDescent="0.3">
      <c r="A28">
        <v>1</v>
      </c>
      <c r="B28" t="s">
        <v>120</v>
      </c>
      <c r="C28" t="s">
        <v>111</v>
      </c>
      <c r="D28" t="s">
        <v>1188</v>
      </c>
      <c r="E28">
        <f>SUMIF(Ingredients!$B$2:$B$98,'PH base foods'!B28,Ingredients!$A$3:$A$99)+SUMIF(Ingredients!$B$2:$B$98,F28,Ingredients!$A$3:$A$99)</f>
        <v>0</v>
      </c>
      <c r="G28" t="str">
        <f t="shared" si="0"/>
        <v>CELERY</v>
      </c>
      <c r="H28" t="str">
        <f>IF(E28=1, "-",IF(SUMIF(Ingredients!B28:B242,B28,Ingredients!A28:A242)+SUMIF(Ingredients!B28:B242,F28,Ingredients!A28:A242)&gt;0, "Yes", "No"))</f>
        <v>Yes</v>
      </c>
      <c r="J28" t="str">
        <f t="shared" si="1"/>
        <v/>
      </c>
      <c r="K28" t="str">
        <f t="shared" si="2"/>
        <v>removeAll(CropRegistry.getSeed(CropRegistry.CELERY));</v>
      </c>
      <c r="L28" t="str">
        <f t="shared" si="3"/>
        <v>dummyOutRecipe(recipeRegistry, "harvestcraft:celeryseeditem");</v>
      </c>
    </row>
    <row r="29" spans="1:12" x14ac:dyDescent="0.3">
      <c r="A29">
        <v>1</v>
      </c>
      <c r="B29" t="s">
        <v>62</v>
      </c>
      <c r="C29" t="s">
        <v>111</v>
      </c>
      <c r="D29" t="s">
        <v>200</v>
      </c>
      <c r="E29">
        <f>SUMIF(Ingredients!$B$2:$B$98,'PH base foods'!B29,Ingredients!$A$3:$A$99)+SUMIF(Ingredients!$B$2:$B$98,F29,Ingredients!$A$3:$A$99)</f>
        <v>1</v>
      </c>
      <c r="G29" t="str">
        <f t="shared" si="0"/>
        <v>GARLIC</v>
      </c>
      <c r="H29" t="str">
        <f>IF(E29=1, "-",IF(SUMIF(Ingredients!B29:B243,B29,Ingredients!A29:A243)+SUMIF(Ingredients!B29:B243,F29,Ingredients!A29:A243)&gt;0, "Yes", "No"))</f>
        <v>-</v>
      </c>
      <c r="J29" t="str">
        <f t="shared" si="1"/>
        <v>removeAll(CropRegistry.getFood(CropRegistry.GARLIC));</v>
      </c>
      <c r="K29" t="str">
        <f t="shared" si="2"/>
        <v>removeAll(CropRegistry.getSeed(CropRegistry.GARLIC));</v>
      </c>
      <c r="L29" t="str">
        <f t="shared" si="3"/>
        <v>dummyOutRecipe(recipeRegistry, "harvestcraft:garlicseeditem");</v>
      </c>
    </row>
    <row r="30" spans="1:12" x14ac:dyDescent="0.3">
      <c r="A30">
        <v>1</v>
      </c>
      <c r="B30" t="s">
        <v>121</v>
      </c>
      <c r="C30" t="s">
        <v>111</v>
      </c>
      <c r="D30" t="s">
        <v>1184</v>
      </c>
      <c r="E30">
        <f>SUMIF(Ingredients!$B$2:$B$98,'PH base foods'!B30,Ingredients!$A$3:$A$99)+SUMIF(Ingredients!$B$2:$B$98,F30,Ingredients!$A$3:$A$99)</f>
        <v>0</v>
      </c>
      <c r="G30" t="str">
        <f t="shared" si="0"/>
        <v>GINGER</v>
      </c>
      <c r="H30" t="str">
        <f>IF(E30=1, "-",IF(SUMIF(Ingredients!B30:B244,B30,Ingredients!A30:A244)+SUMIF(Ingredients!B30:B244,F30,Ingredients!A30:A244)&gt;0, "Yes", "No"))</f>
        <v>Yes</v>
      </c>
      <c r="J30" t="str">
        <f t="shared" si="1"/>
        <v/>
      </c>
      <c r="K30" t="str">
        <f t="shared" si="2"/>
        <v>removeAll(CropRegistry.getSeed(CropRegistry.GINGER));</v>
      </c>
      <c r="L30" t="str">
        <f t="shared" si="3"/>
        <v>dummyOutRecipe(recipeRegistry, "harvestcraft:gingerseeditem");</v>
      </c>
    </row>
    <row r="31" spans="1:12" x14ac:dyDescent="0.3">
      <c r="A31">
        <v>1</v>
      </c>
      <c r="B31" t="s">
        <v>122</v>
      </c>
      <c r="C31" t="s">
        <v>111</v>
      </c>
      <c r="D31" t="s">
        <v>1184</v>
      </c>
      <c r="E31">
        <f>SUMIF(Ingredients!$B$2:$B$98,'PH base foods'!B31,Ingredients!$A$3:$A$99)+SUMIF(Ingredients!$B$2:$B$98,F31,Ingredients!$A$3:$A$99)</f>
        <v>0</v>
      </c>
      <c r="G31" t="s">
        <v>1275</v>
      </c>
      <c r="H31" t="str">
        <f>IF(E31=1, "-",IF(SUMIF(Ingredients!B31:B245,B31,Ingredients!A31:A245)+SUMIF(Ingredients!B31:B245,F31,Ingredients!A31:A245)&gt;0, "Yes", "No"))</f>
        <v>Yes</v>
      </c>
      <c r="J31" t="str">
        <f t="shared" si="1"/>
        <v/>
      </c>
      <c r="K31" t="str">
        <f t="shared" si="2"/>
        <v>removeAll(CropRegistry.getSeed(CropRegistry.SPICELEAF));</v>
      </c>
      <c r="L31" t="str">
        <f t="shared" si="3"/>
        <v>dummyOutRecipe(recipeRegistry, "harvestcraft:spiceleafseeditem");</v>
      </c>
    </row>
    <row r="32" spans="1:12" x14ac:dyDescent="0.3">
      <c r="A32">
        <v>1</v>
      </c>
      <c r="B32" t="s">
        <v>123</v>
      </c>
      <c r="C32" t="s">
        <v>111</v>
      </c>
      <c r="D32" t="s">
        <v>1184</v>
      </c>
      <c r="E32">
        <f>SUMIF(Ingredients!$B$2:$B$98,'PH base foods'!B32,Ingredients!$A$3:$A$99)+SUMIF(Ingredients!$B$2:$B$98,F32,Ingredients!$A$3:$A$99)</f>
        <v>0</v>
      </c>
      <c r="G32" t="s">
        <v>1277</v>
      </c>
      <c r="H32" t="str">
        <f>IF(E32=1, "-",IF(SUMIF(Ingredients!B32:B246,B32,Ingredients!A32:A246)+SUMIF(Ingredients!B32:B246,F32,Ingredients!A32:A246)&gt;0, "Yes", "No"))</f>
        <v>Yes</v>
      </c>
      <c r="J32" t="str">
        <f t="shared" si="1"/>
        <v/>
      </c>
      <c r="K32" t="str">
        <f t="shared" si="2"/>
        <v>removeAll(CropRegistry.getSeed(CropRegistry.TEALEAF));</v>
      </c>
      <c r="L32" t="s">
        <v>3017</v>
      </c>
    </row>
    <row r="33" spans="1:18" x14ac:dyDescent="0.3">
      <c r="A33">
        <v>1</v>
      </c>
      <c r="B33" t="s">
        <v>124</v>
      </c>
      <c r="C33" t="s">
        <v>111</v>
      </c>
      <c r="D33" t="s">
        <v>1184</v>
      </c>
      <c r="E33">
        <f>SUMIF(Ingredients!$B$2:$B$98,'PH base foods'!B33,Ingredients!$A$3:$A$99)+SUMIF(Ingredients!$B$2:$B$98,F33,Ingredients!$A$3:$A$99)</f>
        <v>0</v>
      </c>
      <c r="G33" t="s">
        <v>1249</v>
      </c>
      <c r="H33" t="str">
        <f>IF(E33=1, "-",IF(SUMIF(Ingredients!B33:B247,B33,Ingredients!A33:A247)+SUMIF(Ingredients!B33:B247,F33,Ingredients!A33:A247)&gt;0, "Yes", "No"))</f>
        <v>Yes</v>
      </c>
      <c r="J33" t="str">
        <f t="shared" si="1"/>
        <v/>
      </c>
      <c r="K33" t="str">
        <f t="shared" si="2"/>
        <v>removeAll(CropRegistry.getSeed(CropRegistry.COFFEE));</v>
      </c>
      <c r="L33" t="str">
        <f t="shared" si="3"/>
        <v>dummyOutRecipe(recipeRegistry, "harvestcraft:coffeeseeditem");</v>
      </c>
    </row>
    <row r="34" spans="1:18" x14ac:dyDescent="0.3">
      <c r="A34">
        <v>1</v>
      </c>
      <c r="B34" t="s">
        <v>125</v>
      </c>
      <c r="C34" t="s">
        <v>111</v>
      </c>
      <c r="D34" t="s">
        <v>1184</v>
      </c>
      <c r="E34">
        <f>SUMIF(Ingredients!$B$2:$B$98,'PH base foods'!B34,Ingredients!$A$3:$A$99)+SUMIF(Ingredients!$B$2:$B$98,F34,Ingredients!$A$3:$A$99)</f>
        <v>0</v>
      </c>
      <c r="G34" t="s">
        <v>1239</v>
      </c>
      <c r="H34" t="str">
        <f>IF(E34=1, "-",IF(SUMIF(Ingredients!B34:B248,B34,Ingredients!A34:A248)+SUMIF(Ingredients!B34:B248,F34,Ingredients!A34:A248)&gt;0, "Yes", "No"))</f>
        <v>Yes</v>
      </c>
      <c r="J34" t="str">
        <f t="shared" si="1"/>
        <v/>
      </c>
      <c r="K34" t="str">
        <f t="shared" si="2"/>
        <v>removeAll(CropRegistry.getSeed(CropRegistry.MUSTARD));</v>
      </c>
      <c r="L34" t="str">
        <f t="shared" si="3"/>
        <v>dummyOutRecipe(recipeRegistry, "harvestcraft:mustardseeditem");</v>
      </c>
    </row>
    <row r="35" spans="1:18" x14ac:dyDescent="0.3">
      <c r="A35">
        <v>1</v>
      </c>
      <c r="B35" t="s">
        <v>410</v>
      </c>
      <c r="C35" t="s">
        <v>111</v>
      </c>
      <c r="D35" t="s">
        <v>200</v>
      </c>
      <c r="E35">
        <f>SUMIF(Ingredients!$B$2:$B$98,'PH base foods'!B35,Ingredients!$A$3:$A$99)+SUMIF(Ingredients!$B$2:$B$98,F35,Ingredients!$A$3:$A$99)</f>
        <v>0</v>
      </c>
      <c r="G35" t="str">
        <f t="shared" si="0"/>
        <v>BROCCOLI</v>
      </c>
      <c r="H35" t="str">
        <f>IF(E35=1, "-",IF(SUMIF(Ingredients!B35:B249,B35,Ingredients!A35:A249)+SUMIF(Ingredients!B35:B249,F35,Ingredients!A35:A249)&gt;0, "Yes", "No"))</f>
        <v>Yes</v>
      </c>
      <c r="J35" t="str">
        <f t="shared" si="1"/>
        <v/>
      </c>
      <c r="K35" t="str">
        <f t="shared" si="2"/>
        <v>removeAll(CropRegistry.getSeed(CropRegistry.BROCCOLI));</v>
      </c>
      <c r="L35" t="str">
        <f t="shared" si="3"/>
        <v>dummyOutRecipe(recipeRegistry, "harvestcraft:broccoliseeditem");</v>
      </c>
    </row>
    <row r="36" spans="1:18" x14ac:dyDescent="0.3">
      <c r="A36">
        <v>1</v>
      </c>
      <c r="B36" t="s">
        <v>126</v>
      </c>
      <c r="C36" t="s">
        <v>111</v>
      </c>
      <c r="D36" t="s">
        <v>200</v>
      </c>
      <c r="E36">
        <f>SUMIF(Ingredients!$B$2:$B$98,'PH base foods'!B36,Ingredients!$A$3:$A$99)+SUMIF(Ingredients!$B$2:$B$98,F36,Ingredients!$A$3:$A$99)</f>
        <v>0</v>
      </c>
      <c r="G36" t="str">
        <f t="shared" si="0"/>
        <v>CAULIFLOWER</v>
      </c>
      <c r="H36" t="str">
        <f>IF(E36=1, "-",IF(SUMIF(Ingredients!B36:B250,B36,Ingredients!A36:A250)+SUMIF(Ingredients!B36:B250,F36,Ingredients!A36:A250)&gt;0, "Yes", "No"))</f>
        <v>No</v>
      </c>
      <c r="J36" t="str">
        <f t="shared" si="1"/>
        <v>removeAll(CropRegistry.getFood(CropRegistry.CAULIFLOWER));</v>
      </c>
      <c r="K36" t="str">
        <f t="shared" si="2"/>
        <v>removeAll(CropRegistry.getSeed(CropRegistry.CAULIFLOWER));</v>
      </c>
      <c r="L36" t="str">
        <f t="shared" si="3"/>
        <v>dummyOutRecipe(recipeRegistry, "harvestcraft:cauliflowerseeditem");</v>
      </c>
    </row>
    <row r="37" spans="1:18" x14ac:dyDescent="0.3">
      <c r="A37">
        <v>1</v>
      </c>
      <c r="B37" t="s">
        <v>127</v>
      </c>
      <c r="C37" t="s">
        <v>111</v>
      </c>
      <c r="D37" t="s">
        <v>200</v>
      </c>
      <c r="E37">
        <f>SUMIF(Ingredients!$B$2:$B$98,'PH base foods'!B37,Ingredients!$A$3:$A$99)+SUMIF(Ingredients!$B$2:$B$98,F37,Ingredients!$A$3:$A$99)</f>
        <v>0</v>
      </c>
      <c r="G37" t="str">
        <f t="shared" si="0"/>
        <v>LEEK</v>
      </c>
      <c r="H37" t="str">
        <f>IF(E37=1, "-",IF(SUMIF(Ingredients!B37:B251,B37,Ingredients!A37:A251)+SUMIF(Ingredients!B37:B251,F37,Ingredients!A37:A251)&gt;0, "Yes", "No"))</f>
        <v>No</v>
      </c>
      <c r="J37" t="str">
        <f t="shared" si="1"/>
        <v>removeAll(CropRegistry.getFood(CropRegistry.LEEK));</v>
      </c>
      <c r="K37" t="str">
        <f t="shared" si="2"/>
        <v>removeAll(CropRegistry.getSeed(CropRegistry.LEEK));</v>
      </c>
      <c r="L37" t="str">
        <f t="shared" si="3"/>
        <v>dummyOutRecipe(recipeRegistry, "harvestcraft:leekseeditem");</v>
      </c>
    </row>
    <row r="38" spans="1:18" x14ac:dyDescent="0.3">
      <c r="A38">
        <v>1</v>
      </c>
      <c r="B38" t="s">
        <v>128</v>
      </c>
      <c r="C38" t="s">
        <v>111</v>
      </c>
      <c r="D38" t="s">
        <v>1188</v>
      </c>
      <c r="E38">
        <f>SUMIF(Ingredients!$B$2:$B$98,'PH base foods'!B38,Ingredients!$A$3:$A$99)+SUMIF(Ingredients!$B$2:$B$98,F38,Ingredients!$A$3:$A$99)</f>
        <v>0</v>
      </c>
      <c r="G38" t="str">
        <f t="shared" si="0"/>
        <v>LETTUCE</v>
      </c>
      <c r="H38" t="str">
        <f>IF(E38=1, "-",IF(SUMIF(Ingredients!B38:B252,B38,Ingredients!A38:A252)+SUMIF(Ingredients!B38:B252,F38,Ingredients!A38:A252)&gt;0, "Yes", "No"))</f>
        <v>Yes</v>
      </c>
      <c r="J38" t="str">
        <f t="shared" si="1"/>
        <v/>
      </c>
      <c r="K38" t="str">
        <f t="shared" si="2"/>
        <v>removeAll(CropRegistry.getSeed(CropRegistry.LETTUCE));</v>
      </c>
      <c r="L38" t="str">
        <f t="shared" si="3"/>
        <v>dummyOutRecipe(recipeRegistry, "harvestcraft:lettuceseeditem");</v>
      </c>
      <c r="R38" t="s">
        <v>2940</v>
      </c>
    </row>
    <row r="39" spans="1:18" x14ac:dyDescent="0.3">
      <c r="A39">
        <v>1</v>
      </c>
      <c r="B39" t="s">
        <v>129</v>
      </c>
      <c r="C39" t="s">
        <v>111</v>
      </c>
      <c r="D39" t="s">
        <v>1188</v>
      </c>
      <c r="E39">
        <f>SUMIF(Ingredients!$B$2:$B$98,'PH base foods'!B39,Ingredients!$A$3:$A$99)+SUMIF(Ingredients!$B$2:$B$98,F39,Ingredients!$A$3:$A$99)</f>
        <v>0</v>
      </c>
      <c r="G39" t="str">
        <f t="shared" si="0"/>
        <v>SCALLION</v>
      </c>
      <c r="H39" t="str">
        <f>IF(E39=1, "-",IF(SUMIF(Ingredients!B39:B253,B39,Ingredients!A39:A253)+SUMIF(Ingredients!B39:B253,F39,Ingredients!A39:A253)&gt;0, "Yes", "No"))</f>
        <v>Yes</v>
      </c>
      <c r="J39" t="str">
        <f t="shared" si="1"/>
        <v/>
      </c>
      <c r="K39" t="str">
        <f t="shared" si="2"/>
        <v>removeAll(CropRegistry.getSeed(CropRegistry.SCALLION));</v>
      </c>
      <c r="L39" t="str">
        <f t="shared" si="3"/>
        <v>dummyOutRecipe(recipeRegistry, "harvestcraft:scallionseeditem");</v>
      </c>
    </row>
    <row r="40" spans="1:18" x14ac:dyDescent="0.3">
      <c r="A40">
        <v>1</v>
      </c>
      <c r="B40" t="s">
        <v>130</v>
      </c>
      <c r="C40" t="s">
        <v>111</v>
      </c>
      <c r="D40" t="s">
        <v>200</v>
      </c>
      <c r="E40">
        <f>SUMIF(Ingredients!$B$2:$B$98,'PH base foods'!B40,Ingredients!$A$3:$A$99)+SUMIF(Ingredients!$B$2:$B$98,F40,Ingredients!$A$3:$A$99)</f>
        <v>0</v>
      </c>
      <c r="G40" t="str">
        <f t="shared" si="0"/>
        <v>ARTICHOKE</v>
      </c>
      <c r="H40" t="str">
        <f>IF(E40=1, "-",IF(SUMIF(Ingredients!B40:B254,B40,Ingredients!A40:A254)+SUMIF(Ingredients!B40:B254,F40,Ingredients!A40:A254)&gt;0, "Yes", "No"))</f>
        <v>No</v>
      </c>
      <c r="J40" t="str">
        <f t="shared" si="1"/>
        <v>removeAll(CropRegistry.getFood(CropRegistry.ARTICHOKE));</v>
      </c>
      <c r="K40" t="str">
        <f t="shared" si="2"/>
        <v>removeAll(CropRegistry.getSeed(CropRegistry.ARTICHOKE));</v>
      </c>
      <c r="L40" t="str">
        <f t="shared" si="3"/>
        <v>dummyOutRecipe(recipeRegistry, "harvestcraft:artichokeseeditem");</v>
      </c>
    </row>
    <row r="41" spans="1:18" x14ac:dyDescent="0.3">
      <c r="A41">
        <v>1</v>
      </c>
      <c r="B41" t="s">
        <v>2923</v>
      </c>
      <c r="C41" t="s">
        <v>111</v>
      </c>
      <c r="D41" t="s">
        <v>200</v>
      </c>
      <c r="E41">
        <f>SUMIF(Ingredients!$B$2:$B$98,'PH base foods'!B41,Ingredients!$A$3:$A$99)+SUMIF(Ingredients!$B$2:$B$98,F41,Ingredients!$A$3:$A$99)</f>
        <v>0</v>
      </c>
      <c r="G41" t="str">
        <f t="shared" si="0"/>
        <v>BRUSSELSPROUT</v>
      </c>
      <c r="H41" t="str">
        <f>IF(E41=1, "-",IF(SUMIF(Ingredients!B41:B255,B41,Ingredients!A41:A255)+SUMIF(Ingredients!B41:B255,F41,Ingredients!A41:A255)&gt;0, "Yes", "No"))</f>
        <v>No</v>
      </c>
      <c r="J41" t="str">
        <f t="shared" si="1"/>
        <v>removeAll(CropRegistry.getFood(CropRegistry.BRUSSELSPROUT));</v>
      </c>
      <c r="K41" t="str">
        <f t="shared" si="2"/>
        <v>removeAll(CropRegistry.getSeed(CropRegistry.BRUSSELSPROUT));</v>
      </c>
      <c r="L41" t="str">
        <f t="shared" si="3"/>
        <v>dummyOutRecipe(recipeRegistry, "harvestcraft:brusselsproutseeditem");</v>
      </c>
    </row>
    <row r="42" spans="1:18" x14ac:dyDescent="0.3">
      <c r="A42">
        <v>1</v>
      </c>
      <c r="B42" t="s">
        <v>60</v>
      </c>
      <c r="C42" t="s">
        <v>111</v>
      </c>
      <c r="D42" t="s">
        <v>200</v>
      </c>
      <c r="E42">
        <f>SUMIF(Ingredients!$B$2:$B$98,'PH base foods'!B42,Ingredients!$A$3:$A$99)+SUMIF(Ingredients!$B$2:$B$98,F42,Ingredients!$A$3:$A$99)</f>
        <v>1</v>
      </c>
      <c r="G42" t="str">
        <f t="shared" si="0"/>
        <v>CABBAGE</v>
      </c>
      <c r="H42" t="str">
        <f>IF(E42=1, "-",IF(SUMIF(Ingredients!B42:B256,B42,Ingredients!A42:A256)+SUMIF(Ingredients!B42:B256,F42,Ingredients!A42:A256)&gt;0, "Yes", "No"))</f>
        <v>-</v>
      </c>
      <c r="J42" t="str">
        <f t="shared" si="1"/>
        <v>removeAll(CropRegistry.getFood(CropRegistry.CABBAGE));</v>
      </c>
      <c r="K42" t="str">
        <f t="shared" si="2"/>
        <v>removeAll(CropRegistry.getSeed(CropRegistry.CABBAGE));</v>
      </c>
      <c r="L42" t="str">
        <f t="shared" si="3"/>
        <v>dummyOutRecipe(recipeRegistry, "harvestcraft:cabbageseeditem");</v>
      </c>
    </row>
    <row r="43" spans="1:18" x14ac:dyDescent="0.3">
      <c r="A43">
        <v>1</v>
      </c>
      <c r="B43" t="s">
        <v>433</v>
      </c>
      <c r="C43" t="s">
        <v>111</v>
      </c>
      <c r="D43" t="s">
        <v>200</v>
      </c>
      <c r="E43">
        <f>SUMIF(Ingredients!$B$2:$B$98,'PH base foods'!B43,Ingredients!$A$3:$A$99)+SUMIF(Ingredients!$B$2:$B$98,F43,Ingredients!$A$3:$A$99)</f>
        <v>0</v>
      </c>
      <c r="G43" t="str">
        <f t="shared" si="0"/>
        <v>SPINACH</v>
      </c>
      <c r="H43" t="str">
        <f>IF(E43=1, "-",IF(SUMIF(Ingredients!B43:B257,B43,Ingredients!A43:A257)+SUMIF(Ingredients!B43:B257,F43,Ingredients!A43:A257)&gt;0, "Yes", "No"))</f>
        <v>Yes</v>
      </c>
      <c r="J43" t="str">
        <f t="shared" si="1"/>
        <v/>
      </c>
      <c r="K43" t="str">
        <f t="shared" si="2"/>
        <v>removeAll(CropRegistry.getSeed(CropRegistry.SPINACH));</v>
      </c>
      <c r="L43" t="str">
        <f t="shared" si="3"/>
        <v>dummyOutRecipe(recipeRegistry, "harvestcraft:spinachseeditem");</v>
      </c>
    </row>
    <row r="44" spans="1:18" x14ac:dyDescent="0.3">
      <c r="A44">
        <v>1</v>
      </c>
      <c r="B44" t="s">
        <v>2924</v>
      </c>
      <c r="C44" t="s">
        <v>111</v>
      </c>
      <c r="D44" t="s">
        <v>200</v>
      </c>
      <c r="E44">
        <f>SUMIF(Ingredients!$B$2:$B$98,'PH base foods'!B44,Ingredients!$A$3:$A$99)+SUMIF(Ingredients!$B$2:$B$98,F44,Ingredients!$A$3:$A$99)</f>
        <v>0</v>
      </c>
      <c r="G44" t="str">
        <f t="shared" si="0"/>
        <v>WHITEMUSHROOM</v>
      </c>
      <c r="H44" t="s">
        <v>202</v>
      </c>
      <c r="J44" t="str">
        <f t="shared" si="1"/>
        <v/>
      </c>
      <c r="K44" t="str">
        <f t="shared" si="2"/>
        <v>removeAll(CropRegistry.getSeed(CropRegistry.WHITEMUSHROOM));</v>
      </c>
      <c r="L44" t="str">
        <f t="shared" si="3"/>
        <v>dummyOutRecipe(recipeRegistry, "harvestcraft:whitemushroomseeditem");</v>
      </c>
    </row>
    <row r="45" spans="1:18" x14ac:dyDescent="0.3">
      <c r="A45">
        <v>1</v>
      </c>
      <c r="B45" t="s">
        <v>1089</v>
      </c>
      <c r="C45" t="s">
        <v>111</v>
      </c>
      <c r="D45" t="s">
        <v>200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 t="shared" si="0"/>
        <v>BEAN</v>
      </c>
      <c r="H45" t="str">
        <f>IF(E45=1, "-",IF(SUMIF(Ingredients!B45:B259,B45,Ingredients!A45:A259)+SUMIF(Ingredients!B45:B259,F45,Ingredients!A45:A259)&gt;0, "Yes", "No"))</f>
        <v>-</v>
      </c>
      <c r="J45" t="str">
        <f t="shared" si="1"/>
        <v>removeAll(CropRegistry.getFood(CropRegistry.BEAN));</v>
      </c>
      <c r="K45" t="str">
        <f t="shared" si="2"/>
        <v>removeAll(CropRegistry.getSeed(CropRegistry.BEAN));</v>
      </c>
      <c r="L45" t="str">
        <f t="shared" si="3"/>
        <v>dummyOutRecipe(recipeRegistry, "harvestcraft:beanseeditem");</v>
      </c>
    </row>
    <row r="46" spans="1:18" x14ac:dyDescent="0.3">
      <c r="A46">
        <v>1</v>
      </c>
      <c r="B46" t="s">
        <v>68</v>
      </c>
      <c r="C46" t="s">
        <v>111</v>
      </c>
      <c r="D46" t="s">
        <v>200</v>
      </c>
      <c r="E46">
        <f>SUMIF(Ingredients!$B$2:$B$98,'PH base foods'!B46,Ingredients!$A$3:$A$99)+SUMIF(Ingredients!$B$2:$B$98,F46,Ingredients!$A$3:$A$99)</f>
        <v>1</v>
      </c>
      <c r="G46" t="str">
        <f t="shared" si="0"/>
        <v>SOYBEAN</v>
      </c>
      <c r="H46" t="str">
        <f>IF(E46=1, "-",IF(SUMIF(Ingredients!B46:B260,B46,Ingredients!A46:A260)+SUMIF(Ingredients!B46:B260,F46,Ingredients!A46:A260)&gt;0, "Yes", "No"))</f>
        <v>-</v>
      </c>
      <c r="J46" t="str">
        <f t="shared" si="1"/>
        <v>removeAll(CropRegistry.getFood(CropRegistry.SOYBEAN));</v>
      </c>
      <c r="K46" t="str">
        <f t="shared" si="2"/>
        <v>removeAll(CropRegistry.getSeed(CropRegistry.SOYBEAN));</v>
      </c>
      <c r="L46" t="str">
        <f t="shared" si="3"/>
        <v>dummyOutRecipe(recipeRegistry, "harvestcraft:soybeanseeditem");</v>
      </c>
    </row>
    <row r="47" spans="1:18" x14ac:dyDescent="0.3">
      <c r="A47">
        <v>1</v>
      </c>
      <c r="B47" t="s">
        <v>132</v>
      </c>
      <c r="C47" t="s">
        <v>111</v>
      </c>
      <c r="D47" t="s">
        <v>200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 t="shared" si="0"/>
        <v>BELLPEPPER</v>
      </c>
      <c r="H47" t="str">
        <f>IF(E47=1, "-",IF(SUMIF(Ingredients!B47:B261,B47,Ingredients!A47:A261)+SUMIF(Ingredients!B47:B261,F47,Ingredients!A47:A261)&gt;0, "Yes", "No"))</f>
        <v>-</v>
      </c>
      <c r="J47" t="str">
        <f t="shared" si="1"/>
        <v>removeAll(CropRegistry.getFood(CropRegistry.BELLPEPPER));</v>
      </c>
      <c r="K47" t="str">
        <f t="shared" si="2"/>
        <v>removeAll(CropRegistry.getSeed(CropRegistry.BELLPEPPER));</v>
      </c>
      <c r="L47" t="str">
        <f t="shared" si="3"/>
        <v>dummyOutRecipe(recipeRegistry, "harvestcraft:bellpepperseeditem");</v>
      </c>
    </row>
    <row r="48" spans="1:18" x14ac:dyDescent="0.3">
      <c r="A48">
        <v>1</v>
      </c>
      <c r="B48" t="s">
        <v>133</v>
      </c>
      <c r="C48" t="s">
        <v>111</v>
      </c>
      <c r="D48" t="s">
        <v>1188</v>
      </c>
      <c r="E48">
        <f>SUMIF(Ingredients!$B$2:$B$98,'PH base foods'!B48,Ingredients!$A$3:$A$99)+SUMIF(Ingredients!$B$2:$B$98,F48,Ingredients!$A$3:$A$99)</f>
        <v>0</v>
      </c>
      <c r="G48" t="s">
        <v>1279</v>
      </c>
      <c r="H48" t="str">
        <f>IF(E48=1, "-",IF(SUMIF(Ingredients!B48:B262,B48,Ingredients!A48:A262)+SUMIF(Ingredients!B48:B262,F48,Ingredients!A48:A262)&gt;0, "Yes", "No"))</f>
        <v>Yes</v>
      </c>
      <c r="J48" t="str">
        <f t="shared" si="1"/>
        <v/>
      </c>
      <c r="K48" t="str">
        <f t="shared" si="2"/>
        <v>removeAll(CropRegistry.getSeed(CropRegistry.CHILIPEPPER));</v>
      </c>
      <c r="L48" t="str">
        <f t="shared" si="3"/>
        <v>dummyOutRecipe(recipeRegistry, "harvestcraft:chilipepperseeditem");</v>
      </c>
    </row>
    <row r="49" spans="1:12" x14ac:dyDescent="0.3">
      <c r="A49">
        <v>1</v>
      </c>
      <c r="B49" t="s">
        <v>134</v>
      </c>
      <c r="C49" t="s">
        <v>111</v>
      </c>
      <c r="D49" t="s">
        <v>1188</v>
      </c>
      <c r="E49">
        <f>SUMIF(Ingredients!$B$2:$B$98,'PH base foods'!B49,Ingredients!$A$3:$A$99)+SUMIF(Ingredients!$B$2:$B$98,F49,Ingredients!$A$3:$A$99)</f>
        <v>0</v>
      </c>
      <c r="G49" t="str">
        <f t="shared" si="0"/>
        <v>EGGPLANT</v>
      </c>
      <c r="H49" t="str">
        <f>IF(E49=1, "-",IF(SUMIF(Ingredients!B49:B263,B49,Ingredients!A49:A263)+SUMIF(Ingredients!B49:B263,F49,Ingredients!A49:A263)&gt;0, "Yes", "No"))</f>
        <v>Yes</v>
      </c>
      <c r="J49" t="str">
        <f t="shared" si="1"/>
        <v/>
      </c>
      <c r="K49" t="str">
        <f t="shared" si="2"/>
        <v>removeAll(CropRegistry.getSeed(CropRegistry.EGGPLANT));</v>
      </c>
      <c r="L49" t="str">
        <f t="shared" si="3"/>
        <v>dummyOutRecipe(recipeRegistry, "harvestcraft:eggplantseeditem");</v>
      </c>
    </row>
    <row r="50" spans="1:12" x14ac:dyDescent="0.3">
      <c r="A50">
        <v>1</v>
      </c>
      <c r="B50" t="s">
        <v>135</v>
      </c>
      <c r="C50" t="s">
        <v>111</v>
      </c>
      <c r="D50" t="s">
        <v>200</v>
      </c>
      <c r="E50">
        <f>SUMIF(Ingredients!$B$2:$B$98,'PH base foods'!B50,Ingredients!$A$3:$A$99)+SUMIF(Ingredients!$B$2:$B$98,F50,Ingredients!$A$3:$A$99)</f>
        <v>0</v>
      </c>
      <c r="G50" t="str">
        <f t="shared" si="0"/>
        <v>OKRA</v>
      </c>
      <c r="H50" t="str">
        <f>IF(E50=1, "-",IF(SUMIF(Ingredients!B50:B264,B50,Ingredients!A50:A264)+SUMIF(Ingredients!B50:B264,F50,Ingredients!A50:A264)&gt;0, "Yes", "No"))</f>
        <v>No</v>
      </c>
      <c r="J50" t="str">
        <f t="shared" si="1"/>
        <v>removeAll(CropRegistry.getFood(CropRegistry.OKRA));</v>
      </c>
      <c r="K50" t="str">
        <f t="shared" si="2"/>
        <v>removeAll(CropRegistry.getSeed(CropRegistry.OKRA));</v>
      </c>
      <c r="L50" t="str">
        <f t="shared" si="3"/>
        <v>dummyOutRecipe(recipeRegistry, "harvestcraft:okraseeditem");</v>
      </c>
    </row>
    <row r="51" spans="1:12" x14ac:dyDescent="0.3">
      <c r="A51">
        <v>1</v>
      </c>
      <c r="B51" t="s">
        <v>136</v>
      </c>
      <c r="C51" t="s">
        <v>111</v>
      </c>
      <c r="D51" t="s">
        <v>1188</v>
      </c>
      <c r="E51">
        <f>SUMIF(Ingredients!$B$2:$B$98,'PH base foods'!B51,Ingredients!$A$3:$A$99)+SUMIF(Ingredients!$B$2:$B$98,F51,Ingredients!$A$3:$A$99)</f>
        <v>0</v>
      </c>
      <c r="G51" t="str">
        <f t="shared" si="0"/>
        <v>PEAS</v>
      </c>
      <c r="H51" t="str">
        <f>IF(E51=1, "-",IF(SUMIF(Ingredients!B51:B265,B51,Ingredients!A51:A265)+SUMIF(Ingredients!B51:B265,F51,Ingredients!A51:A265)&gt;0, "Yes", "No"))</f>
        <v>Yes</v>
      </c>
      <c r="J51" t="str">
        <f t="shared" si="1"/>
        <v/>
      </c>
      <c r="K51" t="str">
        <f t="shared" si="2"/>
        <v>removeAll(CropRegistry.getSeed(CropRegistry.PEAS));</v>
      </c>
      <c r="L51" t="str">
        <f t="shared" si="3"/>
        <v>dummyOutRecipe(recipeRegistry, "harvestcraft:peasseeditem");</v>
      </c>
    </row>
    <row r="52" spans="1:12" x14ac:dyDescent="0.3">
      <c r="A52">
        <v>1</v>
      </c>
      <c r="B52" t="s">
        <v>70</v>
      </c>
      <c r="C52" t="s">
        <v>111</v>
      </c>
      <c r="D52" t="s">
        <v>200</v>
      </c>
      <c r="E52">
        <f>SUMIF(Ingredients!$B$2:$B$98,'PH base foods'!B52,Ingredients!$A$3:$A$99)+SUMIF(Ingredients!$B$2:$B$98,F52,Ingredients!$A$3:$A$99)</f>
        <v>1</v>
      </c>
      <c r="G52" t="str">
        <f t="shared" si="0"/>
        <v>TOMATO</v>
      </c>
      <c r="H52" t="str">
        <f>IF(E52=1, "-",IF(SUMIF(Ingredients!B52:B266,B52,Ingredients!A52:A266)+SUMIF(Ingredients!B52:B266,F52,Ingredients!A52:A266)&gt;0, "Yes", "No"))</f>
        <v>-</v>
      </c>
      <c r="J52" t="str">
        <f t="shared" si="1"/>
        <v>removeAll(CropRegistry.getFood(CropRegistry.TOMATO));</v>
      </c>
      <c r="K52" t="str">
        <f t="shared" si="2"/>
        <v>removeAll(CropRegistry.getSeed(CropRegistry.TOMATO));</v>
      </c>
      <c r="L52" t="str">
        <f t="shared" si="3"/>
        <v>dummyOutRecipe(recipeRegistry, "harvestcraft:tomatoseeditem");</v>
      </c>
    </row>
    <row r="53" spans="1:12" x14ac:dyDescent="0.3">
      <c r="A53">
        <v>1</v>
      </c>
      <c r="B53" t="s">
        <v>137</v>
      </c>
      <c r="C53" t="s">
        <v>111</v>
      </c>
      <c r="D53" t="s">
        <v>200</v>
      </c>
      <c r="E53">
        <f>SUMIF(Ingredients!$B$2:$B$98,'PH base foods'!B53,Ingredients!$A$3:$A$99)+SUMIF(Ingredients!$B$2:$B$98,F53,Ingredients!$A$3:$A$99)</f>
        <v>0</v>
      </c>
      <c r="G53" t="str">
        <f t="shared" si="0"/>
        <v>COTTON</v>
      </c>
      <c r="H53" t="str">
        <f>IF(E53=1, "-",IF(SUMIF(Ingredients!B53:B267,B53,Ingredients!A53:A267)+SUMIF(Ingredients!B53:B267,F53,Ingredients!A53:A267)&gt;0, "Yes", "No"))</f>
        <v>No</v>
      </c>
      <c r="J53" t="str">
        <f t="shared" si="1"/>
        <v>removeAll(CropRegistry.getFood(CropRegistry.COTTON));</v>
      </c>
      <c r="K53" t="str">
        <f t="shared" si="2"/>
        <v>removeAll(CropRegistry.getSeed(CropRegistry.COTTON));</v>
      </c>
      <c r="L53" t="str">
        <f t="shared" si="3"/>
        <v>dummyOutRecipe(recipeRegistry, "harvestcraft:cottonseeditem");</v>
      </c>
    </row>
    <row r="54" spans="1:12" x14ac:dyDescent="0.3">
      <c r="A54">
        <v>1</v>
      </c>
      <c r="B54" t="s">
        <v>138</v>
      </c>
      <c r="C54" t="s">
        <v>111</v>
      </c>
      <c r="D54" t="s">
        <v>200</v>
      </c>
      <c r="E54">
        <f>SUMIF(Ingredients!$B$2:$B$98,'PH base foods'!B54,Ingredients!$A$3:$A$99)+SUMIF(Ingredients!$B$2:$B$98,F54,Ingredients!$A$3:$A$99)</f>
        <v>0</v>
      </c>
      <c r="G54" t="str">
        <f t="shared" si="0"/>
        <v>PINEAPPLE</v>
      </c>
      <c r="H54" t="str">
        <f>IF(E54=1, "-",IF(SUMIF(Ingredients!B54:B268,B54,Ingredients!A54:A268)+SUMIF(Ingredients!B54:B268,F54,Ingredients!A54:A268)&gt;0, "Yes", "No"))</f>
        <v>No</v>
      </c>
      <c r="J54" t="str">
        <f t="shared" si="1"/>
        <v>removeAll(CropRegistry.getFood(CropRegistry.PINEAPPLE));</v>
      </c>
      <c r="K54" t="str">
        <f t="shared" si="2"/>
        <v>removeAll(CropRegistry.getSeed(CropRegistry.PINEAPPLE));</v>
      </c>
      <c r="L54" t="str">
        <f t="shared" si="3"/>
        <v>dummyOutRecipe(recipeRegistry, "harvestcraft:pineappleseeditem");</v>
      </c>
    </row>
    <row r="55" spans="1:12" x14ac:dyDescent="0.3">
      <c r="A55">
        <v>1</v>
      </c>
      <c r="B55" t="s">
        <v>139</v>
      </c>
      <c r="C55" t="s">
        <v>111</v>
      </c>
      <c r="D55" t="s">
        <v>1185</v>
      </c>
      <c r="E55">
        <f>SUMIF(Ingredients!$B$2:$B$98,'PH base foods'!B55,Ingredients!$A$3:$A$99)+SUMIF(Ingredients!$B$2:$B$98,F55,Ingredients!$A$3:$A$99)</f>
        <v>0</v>
      </c>
      <c r="G55" t="str">
        <f t="shared" si="0"/>
        <v>GRAPE</v>
      </c>
      <c r="H55" t="str">
        <f>IF(E55=1, "-",IF(SUMIF(Ingredients!B55:B269,B55,Ingredients!A55:A269)+SUMIF(Ingredients!B55:B269,F55,Ingredients!A55:A269)&gt;0, "Yes", "No"))</f>
        <v>Yes</v>
      </c>
      <c r="J55" t="str">
        <f t="shared" si="1"/>
        <v/>
      </c>
      <c r="K55" t="str">
        <f t="shared" si="2"/>
        <v>removeAll(CropRegistry.getSeed(CropRegistry.GRAPE));</v>
      </c>
      <c r="L55" t="str">
        <f t="shared" si="3"/>
        <v>dummyOutRecipe(recipeRegistry, "harvestcraft:grapeseeditem");</v>
      </c>
    </row>
    <row r="56" spans="1:12" x14ac:dyDescent="0.3">
      <c r="A56">
        <v>1</v>
      </c>
      <c r="B56" t="s">
        <v>140</v>
      </c>
      <c r="C56" t="s">
        <v>111</v>
      </c>
      <c r="D56" t="s">
        <v>200</v>
      </c>
      <c r="E56">
        <f>SUMIF(Ingredients!$B$2:$B$98,'PH base foods'!B56,Ingredients!$A$3:$A$99)+SUMIF(Ingredients!$B$2:$B$98,F56,Ingredients!$A$3:$A$99)</f>
        <v>0</v>
      </c>
      <c r="G56" t="str">
        <f t="shared" si="0"/>
        <v>KIWI</v>
      </c>
      <c r="H56" t="str">
        <f>IF(E56=1, "-",IF(SUMIF(Ingredients!B56:B270,B56,Ingredients!A56:A270)+SUMIF(Ingredients!B56:B270,F56,Ingredients!A56:A270)&gt;0, "Yes", "No"))</f>
        <v>No</v>
      </c>
      <c r="J56" t="str">
        <f t="shared" si="1"/>
        <v>removeAll(CropRegistry.getFood(CropRegistry.KIWI));</v>
      </c>
      <c r="K56" t="str">
        <f t="shared" si="2"/>
        <v>removeAll(CropRegistry.getSeed(CropRegistry.KIWI));</v>
      </c>
      <c r="L56" t="str">
        <f t="shared" si="3"/>
        <v>dummyOutRecipe(recipeRegistry, "harvestcraft:kiwiseeditem");</v>
      </c>
    </row>
    <row r="57" spans="1:12" x14ac:dyDescent="0.3">
      <c r="A57">
        <v>1</v>
      </c>
      <c r="B57" t="s">
        <v>16</v>
      </c>
      <c r="C57" t="s">
        <v>111</v>
      </c>
      <c r="D57" t="s">
        <v>200</v>
      </c>
      <c r="E57">
        <f>SUMIF(Ingredients!$B$2:$B$98,'PH base foods'!B57,Ingredients!$A$3:$A$99)+SUMIF(Ingredients!$B$2:$B$98,F57,Ingredients!$A$3:$A$99)</f>
        <v>1</v>
      </c>
      <c r="G57" t="str">
        <f t="shared" si="0"/>
        <v>CRANBERRY</v>
      </c>
      <c r="H57" t="str">
        <f>IF(E57=1, "-",IF(SUMIF(Ingredients!B57:B271,B57,Ingredients!A57:A271)+SUMIF(Ingredients!B57:B271,F57,Ingredients!A57:A271)&gt;0, "Yes", "No"))</f>
        <v>-</v>
      </c>
      <c r="J57" t="str">
        <f t="shared" si="1"/>
        <v>removeAll(CropRegistry.getFood(CropRegistry.CRANBERRY));</v>
      </c>
      <c r="K57" t="str">
        <f t="shared" si="2"/>
        <v>removeAll(CropRegistry.getSeed(CropRegistry.CRANBERRY));</v>
      </c>
      <c r="L57" t="str">
        <f t="shared" si="3"/>
        <v>dummyOutRecipe(recipeRegistry, "harvestcraft:cranberryseeditem");</v>
      </c>
    </row>
    <row r="58" spans="1:12" x14ac:dyDescent="0.3">
      <c r="A58">
        <v>1</v>
      </c>
      <c r="B58" t="s">
        <v>44</v>
      </c>
      <c r="C58" t="s">
        <v>111</v>
      </c>
      <c r="D58" t="s">
        <v>200</v>
      </c>
      <c r="E58">
        <f>SUMIF(Ingredients!$B$2:$B$98,'PH base foods'!B58,Ingredients!$A$3:$A$99)+SUMIF(Ingredients!$B$2:$B$98,F58,Ingredients!$A$3:$A$99)</f>
        <v>1</v>
      </c>
      <c r="G58" t="str">
        <f t="shared" si="0"/>
        <v>RICE</v>
      </c>
      <c r="H58" t="str">
        <f>IF(E58=1, "-",IF(SUMIF(Ingredients!B58:B272,B58,Ingredients!A58:A272)+SUMIF(Ingredients!B58:B272,F58,Ingredients!A58:A272)&gt;0, "Yes", "No"))</f>
        <v>-</v>
      </c>
      <c r="J58" t="str">
        <f t="shared" si="1"/>
        <v>removeAll(CropRegistry.getFood(CropRegistry.RICE));</v>
      </c>
      <c r="K58" t="str">
        <f t="shared" si="2"/>
        <v>removeAll(CropRegistry.getSeed(CropRegistry.RICE));</v>
      </c>
      <c r="L58" t="str">
        <f t="shared" si="3"/>
        <v>dummyOutRecipe(recipeRegistry, "harvestcraft:riceseeditem");</v>
      </c>
    </row>
    <row r="59" spans="1:12" x14ac:dyDescent="0.3">
      <c r="A59">
        <v>1</v>
      </c>
      <c r="B59" t="s">
        <v>67</v>
      </c>
      <c r="C59" t="s">
        <v>111</v>
      </c>
      <c r="D59" t="s">
        <v>200</v>
      </c>
      <c r="E59">
        <f>SUMIF(Ingredients!$B$2:$B$98,'PH base foods'!B59,Ingredients!$A$3:$A$99)+SUMIF(Ingredients!$B$2:$B$98,F59,Ingredients!$A$3:$A$99)</f>
        <v>1</v>
      </c>
      <c r="G59" t="str">
        <f t="shared" si="0"/>
        <v>SEAWEED</v>
      </c>
      <c r="H59" t="str">
        <f>IF(E59=1, "-",IF(SUMIF(Ingredients!B59:B273,B59,Ingredients!A59:A273)+SUMIF(Ingredients!B59:B273,F59,Ingredients!A59:A273)&gt;0, "Yes", "No"))</f>
        <v>-</v>
      </c>
      <c r="J59" t="str">
        <f t="shared" si="1"/>
        <v>removeAll(CropRegistry.getFood(CropRegistry.SEAWEED));</v>
      </c>
      <c r="K59" t="str">
        <f t="shared" si="2"/>
        <v>removeAll(CropRegistry.getSeed(CropRegistry.SEAWEED));</v>
      </c>
      <c r="L59" t="str">
        <f t="shared" si="3"/>
        <v>dummyOutRecipe(recipeRegistry, "harvestcraft:seaweedseeditem");</v>
      </c>
    </row>
    <row r="60" spans="1:12" x14ac:dyDescent="0.3">
      <c r="A60">
        <v>1</v>
      </c>
      <c r="B60" t="s">
        <v>2925</v>
      </c>
      <c r="C60" t="s">
        <v>111</v>
      </c>
      <c r="D60" t="s">
        <v>200</v>
      </c>
      <c r="E60">
        <f>SUMIF(Ingredients!$B$2:$B$98,'PH base foods'!B60,Ingredients!$A$3:$A$99)+SUMIF(Ingredients!$B$2:$B$98,F60,Ingredients!$A$3:$A$99)</f>
        <v>0</v>
      </c>
      <c r="G60" t="str">
        <f t="shared" si="0"/>
        <v>CURRYLEAF</v>
      </c>
      <c r="H60" t="str">
        <f>IF(E60=1, "-",IF(SUMIF(Ingredients!B60:B274,B60,Ingredients!A60:A274)+SUMIF(Ingredients!B60:B274,F60,Ingredients!A60:A274)&gt;0, "Yes", "No"))</f>
        <v>No</v>
      </c>
      <c r="J60" t="str">
        <f t="shared" si="1"/>
        <v>removeAll(CropRegistry.getFood(CropRegistry.CURRYLEAF));</v>
      </c>
      <c r="K60" t="str">
        <f t="shared" si="2"/>
        <v>removeAll(CropRegistry.getSeed(CropRegistry.CURRYLEAF));</v>
      </c>
      <c r="L60" t="str">
        <f t="shared" si="3"/>
        <v>dummyOutRecipe(recipeRegistry, "harvestcraft:curryleafseeditem");</v>
      </c>
    </row>
    <row r="61" spans="1:12" x14ac:dyDescent="0.3">
      <c r="A61">
        <v>1</v>
      </c>
      <c r="B61" t="s">
        <v>142</v>
      </c>
      <c r="C61" t="s">
        <v>111</v>
      </c>
      <c r="D61" t="s">
        <v>1184</v>
      </c>
      <c r="E61">
        <f>SUMIF(Ingredients!$B$2:$B$98,'PH base foods'!B61,Ingredients!$A$3:$A$99)+SUMIF(Ingredients!$B$2:$B$98,F61,Ingredients!$A$3:$A$99)</f>
        <v>0</v>
      </c>
      <c r="G61" t="s">
        <v>1248</v>
      </c>
      <c r="H61" t="str">
        <f>IF(E61=1, "-",IF(SUMIF(Ingredients!B61:B275,B61,Ingredients!A61:A275)+SUMIF(Ingredients!B61:B275,F61,Ingredients!A61:A275)&gt;0, "Yes", "No"))</f>
        <v>Yes</v>
      </c>
      <c r="J61" t="str">
        <f t="shared" si="1"/>
        <v/>
      </c>
      <c r="K61" t="str">
        <f t="shared" si="2"/>
        <v>removeAll(CropRegistry.getSeed(CropRegistry.SESAME));</v>
      </c>
      <c r="L61" t="s">
        <v>3018</v>
      </c>
    </row>
    <row r="62" spans="1:12" x14ac:dyDescent="0.3">
      <c r="A62">
        <v>1</v>
      </c>
      <c r="B62" t="s">
        <v>2926</v>
      </c>
      <c r="C62" t="s">
        <v>111</v>
      </c>
      <c r="D62" t="s">
        <v>200</v>
      </c>
      <c r="E62">
        <f>SUMIF(Ingredients!$B$2:$B$98,'PH base foods'!B62,Ingredients!$A$3:$A$99)+SUMIF(Ingredients!$B$2:$B$98,F62,Ingredients!$A$3:$A$99)</f>
        <v>0</v>
      </c>
      <c r="G62" t="str">
        <f t="shared" si="0"/>
        <v>WATERCHESTNUT</v>
      </c>
      <c r="H62" t="str">
        <f>IF(E62=1, "-",IF(SUMIF(Ingredients!B62:B276,B62,Ingredients!A62:A276)+SUMIF(Ingredients!B62:B276,F62,Ingredients!A62:A276)&gt;0, "Yes", "No"))</f>
        <v>No</v>
      </c>
      <c r="J62" t="str">
        <f t="shared" si="1"/>
        <v>removeAll(CropRegistry.getFood(CropRegistry.WATERCHESTNUT));</v>
      </c>
      <c r="K62" t="str">
        <f t="shared" si="2"/>
        <v>removeAll(CropRegistry.getSeed(CropRegistry.WATERCHESTNUT));</v>
      </c>
      <c r="L62" t="str">
        <f t="shared" si="3"/>
        <v>dummyOutRecipe(recipeRegistry, "harvestcraft:waterchestnutseeditem");</v>
      </c>
    </row>
    <row r="63" spans="1:12" x14ac:dyDescent="0.3">
      <c r="A63">
        <v>1</v>
      </c>
      <c r="B63" t="s">
        <v>2927</v>
      </c>
      <c r="C63" t="s">
        <v>111</v>
      </c>
      <c r="D63" t="s">
        <v>200</v>
      </c>
      <c r="E63">
        <f>SUMIF(Ingredients!$B$2:$B$98,'PH base foods'!B63,Ingredients!$A$3:$A$99)+SUMIF(Ingredients!$B$2:$B$98,F63,Ingredients!$A$3:$A$99)</f>
        <v>0</v>
      </c>
      <c r="G63" t="str">
        <f t="shared" si="0"/>
        <v>GIGAPICKLE</v>
      </c>
      <c r="H63" t="str">
        <f>IF(E63=1, "-",IF(SUMIF(Ingredients!B63:B277,B63,Ingredients!A63:A277)+SUMIF(Ingredients!B63:B277,F63,Ingredients!A63:A277)&gt;0, "Yes", "No"))</f>
        <v>No</v>
      </c>
      <c r="J63" t="str">
        <f t="shared" si="1"/>
        <v>removeAll(CropRegistry.getFood(CropRegistry.GIGAPICKLE));</v>
      </c>
      <c r="K63" t="str">
        <f t="shared" si="2"/>
        <v>removeAll(CropRegistry.getSeed(CropRegistry.GIGAPICKLE));</v>
      </c>
      <c r="L63" t="str">
        <f t="shared" si="3"/>
        <v>dummyOutRecipe(recipeRegistry, "harvestcraft:gigapickleseeditem");</v>
      </c>
    </row>
    <row r="64" spans="1:12" x14ac:dyDescent="0.3">
      <c r="A64">
        <v>1</v>
      </c>
      <c r="B64" t="s">
        <v>144</v>
      </c>
      <c r="C64" t="s">
        <v>111</v>
      </c>
      <c r="D64" t="s">
        <v>200</v>
      </c>
      <c r="E64">
        <f>SUMIF(Ingredients!$B$2:$B$98,'PH base foods'!B64,Ingredients!$A$3:$A$99)+SUMIF(Ingredients!$B$2:$B$98,F64,Ingredients!$A$3:$A$99)</f>
        <v>0</v>
      </c>
      <c r="G64" t="str">
        <f t="shared" si="0"/>
        <v>KALE</v>
      </c>
      <c r="H64" t="str">
        <f>IF(E64=1, "-",IF(SUMIF(Ingredients!B64:B278,B64,Ingredients!A64:A278)+SUMIF(Ingredients!B64:B278,F64,Ingredients!A64:A278)&gt;0, "Yes", "No"))</f>
        <v>No</v>
      </c>
      <c r="J64" t="str">
        <f t="shared" si="1"/>
        <v>removeAll(CropRegistry.getFood(CropRegistry.KALE));</v>
      </c>
      <c r="K64" t="str">
        <f t="shared" si="2"/>
        <v>removeAll(CropRegistry.getSeed(CropRegistry.KALE));</v>
      </c>
      <c r="L64" t="str">
        <f t="shared" si="3"/>
        <v>dummyOutRecipe(recipeRegistry, "harvestcraft:kaleseeditem");</v>
      </c>
    </row>
    <row r="65" spans="1:12" x14ac:dyDescent="0.3">
      <c r="A65">
        <v>1</v>
      </c>
      <c r="B65" t="s">
        <v>145</v>
      </c>
      <c r="C65" t="s">
        <v>111</v>
      </c>
      <c r="D65" t="s">
        <v>200</v>
      </c>
      <c r="E65">
        <f>SUMIF(Ingredients!$B$2:$B$98,'PH base foods'!B65,Ingredients!$A$3:$A$99)+SUMIF(Ingredients!$B$2:$B$98,F65,Ingredients!$A$3:$A$99)</f>
        <v>0</v>
      </c>
      <c r="G65" t="str">
        <f t="shared" si="0"/>
        <v>AGAVE</v>
      </c>
      <c r="H65" t="str">
        <f>IF(E65=1, "-",IF(SUMIF(Ingredients!B65:B279,B65,Ingredients!A65:A279)+SUMIF(Ingredients!B65:B279,F65,Ingredients!A65:A279)&gt;0, "Yes", "No"))</f>
        <v>No</v>
      </c>
      <c r="J65" t="str">
        <f t="shared" si="1"/>
        <v>removeAll(CropRegistry.getFood(CropRegistry.AGAVE));</v>
      </c>
      <c r="K65" t="str">
        <f t="shared" si="2"/>
        <v>removeAll(CropRegistry.getSeed(CropRegistry.AGAVE));</v>
      </c>
      <c r="L65" t="str">
        <f t="shared" si="3"/>
        <v>dummyOutRecipe(recipeRegistry, "harvestcraft:agaveseeditem");</v>
      </c>
    </row>
    <row r="66" spans="1:12" x14ac:dyDescent="0.3">
      <c r="A66">
        <v>1</v>
      </c>
      <c r="B66" t="s">
        <v>146</v>
      </c>
      <c r="C66" t="s">
        <v>111</v>
      </c>
      <c r="D66" t="s">
        <v>200</v>
      </c>
      <c r="E66">
        <f>SUMIF(Ingredients!$B$2:$B$98,'PH base foods'!B66,Ingredients!$A$3:$A$99)+SUMIF(Ingredients!$B$2:$B$98,F66,Ingredients!$A$3:$A$99)</f>
        <v>0</v>
      </c>
      <c r="G66" t="str">
        <f t="shared" si="0"/>
        <v>AMARANTH</v>
      </c>
      <c r="H66" t="str">
        <f>IF(E66=1, "-",IF(SUMIF(Ingredients!B66:B280,B66,Ingredients!A66:A280)+SUMIF(Ingredients!B66:B280,F66,Ingredients!A66:A280)&gt;0, "Yes", "No"))</f>
        <v>No</v>
      </c>
      <c r="J66" t="str">
        <f t="shared" si="1"/>
        <v>removeAll(CropRegistry.getFood(CropRegistry.AMARANTH));</v>
      </c>
      <c r="K66" t="str">
        <f t="shared" si="2"/>
        <v>removeAll(CropRegistry.getSeed(CropRegistry.AMARANTH));</v>
      </c>
      <c r="L66" t="str">
        <f t="shared" si="3"/>
        <v>dummyOutRecipe(recipeRegistry, "harvestcraft:amaranthseeditem");</v>
      </c>
    </row>
    <row r="67" spans="1:12" x14ac:dyDescent="0.3">
      <c r="A67">
        <v>1</v>
      </c>
      <c r="B67" t="s">
        <v>147</v>
      </c>
      <c r="C67" t="s">
        <v>111</v>
      </c>
      <c r="D67" t="s">
        <v>200</v>
      </c>
      <c r="E67">
        <f>SUMIF(Ingredients!$B$2:$B$98,'PH base foods'!B67,Ingredients!$A$3:$A$99)+SUMIF(Ingredients!$B$2:$B$98,F67,Ingredients!$A$3:$A$99)</f>
        <v>0</v>
      </c>
      <c r="G67" t="str">
        <f t="shared" si="0"/>
        <v>ARROWROOT</v>
      </c>
      <c r="H67" t="str">
        <f>IF(E67=1, "-",IF(SUMIF(Ingredients!B67:B281,B67,Ingredients!A67:A281)+SUMIF(Ingredients!B67:B281,F67,Ingredients!A67:A281)&gt;0, "Yes", "No"))</f>
        <v>No</v>
      </c>
      <c r="J67" t="str">
        <f t="shared" si="1"/>
        <v>removeAll(CropRegistry.getFood(CropRegistry.ARROWROOT));</v>
      </c>
      <c r="K67" t="str">
        <f t="shared" si="2"/>
        <v>removeAll(CropRegistry.getSeed(CropRegistry.ARROWROOT));</v>
      </c>
      <c r="L67" t="str">
        <f t="shared" si="3"/>
        <v>dummyOutRecipe(recipeRegistry, "harvestcraft:arrowrootseeditem");</v>
      </c>
    </row>
    <row r="68" spans="1:12" x14ac:dyDescent="0.3">
      <c r="A68">
        <v>1</v>
      </c>
      <c r="B68" t="s">
        <v>148</v>
      </c>
      <c r="C68" t="s">
        <v>111</v>
      </c>
      <c r="D68" t="s">
        <v>200</v>
      </c>
      <c r="E68">
        <f>SUMIF(Ingredients!$B$2:$B$98,'PH base foods'!B68,Ingredients!$A$3:$A$99)+SUMIF(Ingredients!$B$2:$B$98,F68,Ingredients!$A$3:$A$99)</f>
        <v>0</v>
      </c>
      <c r="G68" t="str">
        <f t="shared" ref="G68:G130" si="4">UPPER(B68)</f>
        <v>CASSAVA</v>
      </c>
      <c r="H68" t="str">
        <f>IF(E68=1, "-",IF(SUMIF(Ingredients!B68:B282,B68,Ingredients!A68:A282)+SUMIF(Ingredients!B68:B282,F68,Ingredients!A68:A282)&gt;0, "Yes", "No"))</f>
        <v>No</v>
      </c>
      <c r="J68" t="str">
        <f t="shared" ref="J68:J85" si="5">IF(H68="Yes","",CONCATENATE("removeAll(CropRegistry.getFood(CropRegistry.",G68,"));"))</f>
        <v>removeAll(CropRegistry.getFood(CropRegistry.CASSAVA));</v>
      </c>
      <c r="K68" t="str">
        <f t="shared" ref="K68:K85" si="6">CONCATENATE("removeAll(CropRegistry.getSeed(CropRegistry.",G68,"));")</f>
        <v>removeAll(CropRegistry.getSeed(CropRegistry.CASSAVA));</v>
      </c>
      <c r="L68" t="str">
        <f t="shared" ref="L68:L85" si="7">CONCATENATE("dummyOutRecipe(recipeRegistry, ",_xlfn.UNICHAR(34),"harvestcraft:",LOWER(G68),"seeditem",_xlfn.UNICHAR(34),");")</f>
        <v>dummyOutRecipe(recipeRegistry, "harvestcraft:cassavaseeditem");</v>
      </c>
    </row>
    <row r="69" spans="1:12" x14ac:dyDescent="0.3">
      <c r="A69">
        <v>1</v>
      </c>
      <c r="B69" t="s">
        <v>2928</v>
      </c>
      <c r="C69" t="s">
        <v>111</v>
      </c>
      <c r="D69" t="s">
        <v>200</v>
      </c>
      <c r="E69">
        <f>SUMIF(Ingredients!$B$2:$B$98,'PH base foods'!B69,Ingredients!$A$3:$A$99)+SUMIF(Ingredients!$B$2:$B$98,F69,Ingredients!$A$3:$A$99)</f>
        <v>0</v>
      </c>
      <c r="G69" t="str">
        <f t="shared" si="4"/>
        <v>CHICKPEA</v>
      </c>
      <c r="H69" t="str">
        <f>IF(E69=1, "-",IF(SUMIF(Ingredients!B69:B283,B69,Ingredients!A69:A283)+SUMIF(Ingredients!B69:B283,F69,Ingredients!A69:A283)&gt;0, "Yes", "No"))</f>
        <v>No</v>
      </c>
      <c r="J69" t="str">
        <f t="shared" si="5"/>
        <v>removeAll(CropRegistry.getFood(CropRegistry.CHICKPEA));</v>
      </c>
      <c r="K69" t="str">
        <f t="shared" si="6"/>
        <v>removeAll(CropRegistry.getSeed(CropRegistry.CHICKPEA));</v>
      </c>
      <c r="L69" t="str">
        <f t="shared" si="7"/>
        <v>dummyOutRecipe(recipeRegistry, "harvestcraft:chickpeaseeditem");</v>
      </c>
    </row>
    <row r="70" spans="1:12" x14ac:dyDescent="0.3">
      <c r="A70">
        <v>1</v>
      </c>
      <c r="B70" t="s">
        <v>17</v>
      </c>
      <c r="C70" t="s">
        <v>111</v>
      </c>
      <c r="D70" t="s">
        <v>200</v>
      </c>
      <c r="E70">
        <f>SUMIF(Ingredients!$B$2:$B$98,'PH base foods'!B70,Ingredients!$A$3:$A$99)+SUMIF(Ingredients!$B$2:$B$98,F70,Ingredients!$A$3:$A$99)</f>
        <v>1</v>
      </c>
      <c r="G70" t="str">
        <f t="shared" si="4"/>
        <v>ELDERBERRY</v>
      </c>
      <c r="H70" t="str">
        <f>IF(E70=1, "-",IF(SUMIF(Ingredients!B70:B284,B70,Ingredients!A70:A284)+SUMIF(Ingredients!B70:B284,F70,Ingredients!A70:A284)&gt;0, "Yes", "No"))</f>
        <v>-</v>
      </c>
      <c r="J70" t="str">
        <f t="shared" si="5"/>
        <v>removeAll(CropRegistry.getFood(CropRegistry.ELDERBERRY));</v>
      </c>
      <c r="K70" t="str">
        <f t="shared" si="6"/>
        <v>removeAll(CropRegistry.getSeed(CropRegistry.ELDERBERRY));</v>
      </c>
      <c r="L70" t="str">
        <f t="shared" si="7"/>
        <v>dummyOutRecipe(recipeRegistry, "harvestcraft:elderberryseeditem");</v>
      </c>
    </row>
    <row r="71" spans="1:12" x14ac:dyDescent="0.3">
      <c r="A71">
        <v>1</v>
      </c>
      <c r="B71" t="s">
        <v>149</v>
      </c>
      <c r="C71" t="s">
        <v>111</v>
      </c>
      <c r="D71" t="s">
        <v>200</v>
      </c>
      <c r="E71">
        <f>SUMIF(Ingredients!$B$2:$B$98,'PH base foods'!B71,Ingredients!$A$3:$A$99)+SUMIF(Ingredients!$B$2:$B$98,F71,Ingredients!$A$3:$A$99)</f>
        <v>0</v>
      </c>
      <c r="G71" t="str">
        <f t="shared" si="4"/>
        <v>FLAX</v>
      </c>
      <c r="H71" t="str">
        <f>IF(E71=1, "-",IF(SUMIF(Ingredients!B71:B285,B71,Ingredients!A71:A285)+SUMIF(Ingredients!B71:B285,F71,Ingredients!A71:A285)&gt;0, "Yes", "No"))</f>
        <v>No</v>
      </c>
      <c r="J71" t="str">
        <f t="shared" si="5"/>
        <v>removeAll(CropRegistry.getFood(CropRegistry.FLAX));</v>
      </c>
      <c r="K71" t="str">
        <f t="shared" si="6"/>
        <v>removeAll(CropRegistry.getSeed(CropRegistry.FLAX));</v>
      </c>
      <c r="L71" t="str">
        <f t="shared" si="7"/>
        <v>dummyOutRecipe(recipeRegistry, "harvestcraft:flaxseeditem");</v>
      </c>
    </row>
    <row r="72" spans="1:12" x14ac:dyDescent="0.3">
      <c r="A72">
        <v>1</v>
      </c>
      <c r="B72" t="s">
        <v>2929</v>
      </c>
      <c r="C72" t="s">
        <v>111</v>
      </c>
      <c r="D72" t="s">
        <v>200</v>
      </c>
      <c r="E72">
        <f>SUMIF(Ingredients!$B$2:$B$98,'PH base foods'!B72,Ingredients!$A$3:$A$99)+SUMIF(Ingredients!$B$2:$B$98,F72,Ingredients!$A$3:$A$99)</f>
        <v>0</v>
      </c>
      <c r="G72" t="str">
        <f t="shared" si="4"/>
        <v>GREENGRAPE</v>
      </c>
      <c r="H72" t="str">
        <f>IF(E72=1, "-",IF(SUMIF(Ingredients!B72:B286,B72,Ingredients!A72:A286)+SUMIF(Ingredients!B72:B286,F72,Ingredients!A72:A286)&gt;0, "Yes", "No"))</f>
        <v>No</v>
      </c>
      <c r="J72" t="str">
        <f t="shared" si="5"/>
        <v>removeAll(CropRegistry.getFood(CropRegistry.GREENGRAPE));</v>
      </c>
      <c r="K72" t="str">
        <f t="shared" si="6"/>
        <v>removeAll(CropRegistry.getSeed(CropRegistry.GREENGRAPE));</v>
      </c>
      <c r="L72" t="str">
        <f t="shared" si="7"/>
        <v>dummyOutRecipe(recipeRegistry, "harvestcraft:greengrapeseeditem");</v>
      </c>
    </row>
    <row r="73" spans="1:12" x14ac:dyDescent="0.3">
      <c r="A73">
        <v>1</v>
      </c>
      <c r="B73" t="s">
        <v>150</v>
      </c>
      <c r="C73" t="s">
        <v>111</v>
      </c>
      <c r="D73" t="s">
        <v>200</v>
      </c>
      <c r="E73">
        <f>SUMIF(Ingredients!$B$2:$B$98,'PH base foods'!B73,Ingredients!$A$3:$A$99)+SUMIF(Ingredients!$B$2:$B$98,F73,Ingredients!$A$3:$A$99)</f>
        <v>0</v>
      </c>
      <c r="G73" t="str">
        <f t="shared" si="4"/>
        <v>HUCKLEBERRY</v>
      </c>
      <c r="H73" t="str">
        <f>IF(E73=1, "-",IF(SUMIF(Ingredients!B73:B287,B73,Ingredients!A73:A287)+SUMIF(Ingredients!B73:B287,F73,Ingredients!A73:A287)&gt;0, "Yes", "No"))</f>
        <v>No</v>
      </c>
      <c r="J73" t="str">
        <f t="shared" si="5"/>
        <v>removeAll(CropRegistry.getFood(CropRegistry.HUCKLEBERRY));</v>
      </c>
      <c r="K73" t="str">
        <f t="shared" si="6"/>
        <v>removeAll(CropRegistry.getSeed(CropRegistry.HUCKLEBERRY));</v>
      </c>
      <c r="L73" t="str">
        <f t="shared" si="7"/>
        <v>dummyOutRecipe(recipeRegistry, "harvestcraft:huckleberryseeditem");</v>
      </c>
    </row>
    <row r="74" spans="1:12" x14ac:dyDescent="0.3">
      <c r="A74">
        <v>1</v>
      </c>
      <c r="B74" t="s">
        <v>151</v>
      </c>
      <c r="C74" t="s">
        <v>111</v>
      </c>
      <c r="D74" t="s">
        <v>200</v>
      </c>
      <c r="E74">
        <f>SUMIF(Ingredients!$B$2:$B$98,'PH base foods'!B74,Ingredients!$A$3:$A$99)+SUMIF(Ingredients!$B$2:$B$98,F74,Ingredients!$A$3:$A$99)</f>
        <v>0</v>
      </c>
      <c r="G74" t="str">
        <f t="shared" si="4"/>
        <v>JICAMA</v>
      </c>
      <c r="H74" t="str">
        <f>IF(E74=1, "-",IF(SUMIF(Ingredients!B74:B288,B74,Ingredients!A74:A288)+SUMIF(Ingredients!B74:B288,F74,Ingredients!A74:A288)&gt;0, "Yes", "No"))</f>
        <v>No</v>
      </c>
      <c r="J74" t="str">
        <f t="shared" si="5"/>
        <v>removeAll(CropRegistry.getFood(CropRegistry.JICAMA));</v>
      </c>
      <c r="K74" t="str">
        <f t="shared" si="6"/>
        <v>removeAll(CropRegistry.getSeed(CropRegistry.JICAMA));</v>
      </c>
      <c r="L74" t="str">
        <f t="shared" si="7"/>
        <v>dummyOutRecipe(recipeRegistry, "harvestcraft:jicamaseeditem");</v>
      </c>
    </row>
    <row r="75" spans="1:12" x14ac:dyDescent="0.3">
      <c r="A75">
        <v>1</v>
      </c>
      <c r="B75" t="s">
        <v>152</v>
      </c>
      <c r="C75" t="s">
        <v>111</v>
      </c>
      <c r="D75" t="s">
        <v>200</v>
      </c>
      <c r="E75">
        <f>SUMIF(Ingredients!$B$2:$B$98,'PH base foods'!B75,Ingredients!$A$3:$A$99)+SUMIF(Ingredients!$B$2:$B$98,F75,Ingredients!$A$3:$A$99)</f>
        <v>0</v>
      </c>
      <c r="G75" t="str">
        <f t="shared" si="4"/>
        <v>JUTE</v>
      </c>
      <c r="H75" t="str">
        <f>IF(E75=1, "-",IF(SUMIF(Ingredients!B75:B289,B75,Ingredients!A75:A289)+SUMIF(Ingredients!B75:B289,F75,Ingredients!A75:A289)&gt;0, "Yes", "No"))</f>
        <v>No</v>
      </c>
      <c r="J75" t="str">
        <f t="shared" si="5"/>
        <v>removeAll(CropRegistry.getFood(CropRegistry.JUTE));</v>
      </c>
      <c r="K75" t="str">
        <f t="shared" si="6"/>
        <v>removeAll(CropRegistry.getSeed(CropRegistry.JUTE));</v>
      </c>
      <c r="L75" t="str">
        <f t="shared" si="7"/>
        <v>dummyOutRecipe(recipeRegistry, "harvestcraft:juteseeditem");</v>
      </c>
    </row>
    <row r="76" spans="1:12" x14ac:dyDescent="0.3">
      <c r="A76">
        <v>1</v>
      </c>
      <c r="B76" t="s">
        <v>153</v>
      </c>
      <c r="C76" t="s">
        <v>111</v>
      </c>
      <c r="D76" t="s">
        <v>200</v>
      </c>
      <c r="E76">
        <f>SUMIF(Ingredients!$B$2:$B$98,'PH base foods'!B76,Ingredients!$A$3:$A$99)+SUMIF(Ingredients!$B$2:$B$98,F76,Ingredients!$A$3:$A$99)</f>
        <v>0</v>
      </c>
      <c r="G76" t="str">
        <f t="shared" si="4"/>
        <v>KENAF</v>
      </c>
      <c r="H76" t="str">
        <f>IF(E76=1, "-",IF(SUMIF(Ingredients!B76:B290,B76,Ingredients!A76:A290)+SUMIF(Ingredients!B76:B290,F76,Ingredients!A76:A290)&gt;0, "Yes", "No"))</f>
        <v>No</v>
      </c>
      <c r="J76" t="str">
        <f t="shared" si="5"/>
        <v>removeAll(CropRegistry.getFood(CropRegistry.KENAF));</v>
      </c>
      <c r="K76" t="str">
        <f t="shared" si="6"/>
        <v>removeAll(CropRegistry.getSeed(CropRegistry.KENAF));</v>
      </c>
      <c r="L76" t="str">
        <f t="shared" si="7"/>
        <v>dummyOutRecipe(recipeRegistry, "harvestcraft:kenafseeditem");</v>
      </c>
    </row>
    <row r="77" spans="1:12" x14ac:dyDescent="0.3">
      <c r="A77">
        <v>1</v>
      </c>
      <c r="B77" t="s">
        <v>2930</v>
      </c>
      <c r="C77" t="s">
        <v>111</v>
      </c>
      <c r="D77" t="s">
        <v>200</v>
      </c>
      <c r="E77">
        <f>SUMIF(Ingredients!$B$2:$B$98,'PH base foods'!B77,Ingredients!$A$3:$A$99)+SUMIF(Ingredients!$B$2:$B$98,F77,Ingredients!$A$3:$A$99)</f>
        <v>0</v>
      </c>
      <c r="G77" t="str">
        <f t="shared" si="4"/>
        <v>KOHLRABI</v>
      </c>
      <c r="H77" t="str">
        <f>IF(E77=1, "-",IF(SUMIF(Ingredients!B77:B291,B77,Ingredients!A77:A291)+SUMIF(Ingredients!B77:B291,F77,Ingredients!A77:A291)&gt;0, "Yes", "No"))</f>
        <v>No</v>
      </c>
      <c r="J77" t="str">
        <f t="shared" si="5"/>
        <v>removeAll(CropRegistry.getFood(CropRegistry.KOHLRABI));</v>
      </c>
      <c r="K77" t="str">
        <f t="shared" si="6"/>
        <v>removeAll(CropRegistry.getSeed(CropRegistry.KOHLRABI));</v>
      </c>
      <c r="L77" t="str">
        <f t="shared" si="7"/>
        <v>dummyOutRecipe(recipeRegistry, "harvestcraft:kohlrabiseeditem");</v>
      </c>
    </row>
    <row r="78" spans="1:12" x14ac:dyDescent="0.3">
      <c r="A78">
        <v>1</v>
      </c>
      <c r="B78" t="s">
        <v>2931</v>
      </c>
      <c r="C78" t="s">
        <v>111</v>
      </c>
      <c r="D78" t="s">
        <v>200</v>
      </c>
      <c r="E78">
        <f>SUMIF(Ingredients!$B$2:$B$98,'PH base foods'!B78,Ingredients!$A$3:$A$99)+SUMIF(Ingredients!$B$2:$B$98,F78,Ingredients!$A$3:$A$99)</f>
        <v>0</v>
      </c>
      <c r="G78" t="str">
        <f t="shared" si="4"/>
        <v>LENTIL</v>
      </c>
      <c r="H78" t="str">
        <f>IF(E78=1, "-",IF(SUMIF(Ingredients!B78:B292,B78,Ingredients!A78:A292)+SUMIF(Ingredients!B78:B292,F78,Ingredients!A78:A292)&gt;0, "Yes", "No"))</f>
        <v>No</v>
      </c>
      <c r="J78" t="str">
        <f t="shared" si="5"/>
        <v>removeAll(CropRegistry.getFood(CropRegistry.LENTIL));</v>
      </c>
      <c r="K78" t="str">
        <f t="shared" si="6"/>
        <v>removeAll(CropRegistry.getSeed(CropRegistry.LENTIL));</v>
      </c>
      <c r="L78" t="str">
        <f t="shared" si="7"/>
        <v>dummyOutRecipe(recipeRegistry, "harvestcraft:lentilseeditem");</v>
      </c>
    </row>
    <row r="79" spans="1:12" x14ac:dyDescent="0.3">
      <c r="A79">
        <v>1</v>
      </c>
      <c r="B79" t="s">
        <v>154</v>
      </c>
      <c r="C79" t="s">
        <v>111</v>
      </c>
      <c r="D79" t="s">
        <v>200</v>
      </c>
      <c r="E79">
        <f>SUMIF(Ingredients!$B$2:$B$98,'PH base foods'!B79,Ingredients!$A$3:$A$99)+SUMIF(Ingredients!$B$2:$B$98,F79,Ingredients!$A$3:$A$99)</f>
        <v>0</v>
      </c>
      <c r="G79" t="str">
        <f t="shared" si="4"/>
        <v>MILLET</v>
      </c>
      <c r="H79" t="str">
        <f>IF(E79=1, "-",IF(SUMIF(Ingredients!B79:B293,B79,Ingredients!A79:A293)+SUMIF(Ingredients!B79:B293,F79,Ingredients!A79:A293)&gt;0, "Yes", "No"))</f>
        <v>No</v>
      </c>
      <c r="J79" t="str">
        <f t="shared" si="5"/>
        <v>removeAll(CropRegistry.getFood(CropRegistry.MILLET));</v>
      </c>
      <c r="K79" t="str">
        <f t="shared" si="6"/>
        <v>removeAll(CropRegistry.getSeed(CropRegistry.MILLET));</v>
      </c>
      <c r="L79" t="str">
        <f t="shared" si="7"/>
        <v>dummyOutRecipe(recipeRegistry, "harvestcraft:milletseeditem");</v>
      </c>
    </row>
    <row r="80" spans="1:12" x14ac:dyDescent="0.3">
      <c r="A80">
        <v>1</v>
      </c>
      <c r="B80" t="s">
        <v>155</v>
      </c>
      <c r="C80" t="s">
        <v>111</v>
      </c>
      <c r="D80" t="s">
        <v>200</v>
      </c>
      <c r="E80">
        <f>SUMIF(Ingredients!$B$2:$B$98,'PH base foods'!B80,Ingredients!$A$3:$A$99)+SUMIF(Ingredients!$B$2:$B$98,F80,Ingredients!$A$3:$A$99)</f>
        <v>0</v>
      </c>
      <c r="G80" t="str">
        <f t="shared" si="4"/>
        <v>MULBERRY</v>
      </c>
      <c r="H80" t="str">
        <f>IF(E80=1, "-",IF(SUMIF(Ingredients!B80:B294,B80,Ingredients!A80:A294)+SUMIF(Ingredients!B80:B294,F80,Ingredients!A80:A294)&gt;0, "Yes", "No"))</f>
        <v>No</v>
      </c>
      <c r="J80" t="str">
        <f t="shared" si="5"/>
        <v>removeAll(CropRegistry.getFood(CropRegistry.MULBERRY));</v>
      </c>
      <c r="K80" t="str">
        <f t="shared" si="6"/>
        <v>removeAll(CropRegistry.getSeed(CropRegistry.MULBERRY));</v>
      </c>
      <c r="L80" t="str">
        <f t="shared" si="7"/>
        <v>dummyOutRecipe(recipeRegistry, "harvestcraft:mulberryseeditem");</v>
      </c>
    </row>
    <row r="81" spans="1:12" x14ac:dyDescent="0.3">
      <c r="A81">
        <v>1</v>
      </c>
      <c r="B81" t="s">
        <v>201</v>
      </c>
      <c r="C81" t="s">
        <v>111</v>
      </c>
      <c r="D81" t="s">
        <v>200</v>
      </c>
      <c r="E81">
        <f>SUMIF(Ingredients!$B$2:$B$98,'PH base foods'!B81,Ingredients!$A$3:$A$99)+SUMIF(Ingredients!$B$2:$B$98,F81,Ingredients!$A$3:$A$99)</f>
        <v>0</v>
      </c>
      <c r="G81" t="str">
        <f t="shared" si="4"/>
        <v>QUINOA</v>
      </c>
      <c r="H81" t="str">
        <f>IF(E81=1, "-",IF(SUMIF(Ingredients!B81:B295,B81,Ingredients!A81:A295)+SUMIF(Ingredients!B81:B295,F81,Ingredients!A81:A295)&gt;0, "Yes", "No"))</f>
        <v>No</v>
      </c>
      <c r="J81" t="str">
        <f t="shared" si="5"/>
        <v>removeAll(CropRegistry.getFood(CropRegistry.QUINOA));</v>
      </c>
      <c r="K81" t="str">
        <f t="shared" si="6"/>
        <v>removeAll(CropRegistry.getSeed(CropRegistry.QUINOA));</v>
      </c>
      <c r="L81" t="str">
        <f t="shared" si="7"/>
        <v>dummyOutRecipe(recipeRegistry, "harvestcraft:quinoaseeditem");</v>
      </c>
    </row>
    <row r="82" spans="1:12" x14ac:dyDescent="0.3">
      <c r="A82">
        <v>1</v>
      </c>
      <c r="B82" t="s">
        <v>156</v>
      </c>
      <c r="C82" t="s">
        <v>111</v>
      </c>
      <c r="D82" t="s">
        <v>200</v>
      </c>
      <c r="E82">
        <f>SUMIF(Ingredients!$B$2:$B$98,'PH base foods'!B82,Ingredients!$A$3:$A$99)+SUMIF(Ingredients!$B$2:$B$98,F82,Ingredients!$A$3:$A$99)</f>
        <v>0</v>
      </c>
      <c r="G82" t="str">
        <f t="shared" si="4"/>
        <v>SISAL</v>
      </c>
      <c r="H82" t="str">
        <f>IF(E82=1, "-",IF(SUMIF(Ingredients!B82:B296,B82,Ingredients!A82:A296)+SUMIF(Ingredients!B82:B296,F82,Ingredients!A82:A296)&gt;0, "Yes", "No"))</f>
        <v>No</v>
      </c>
      <c r="J82" t="str">
        <f t="shared" si="5"/>
        <v>removeAll(CropRegistry.getFood(CropRegistry.SISAL));</v>
      </c>
      <c r="K82" t="str">
        <f t="shared" si="6"/>
        <v>removeAll(CropRegistry.getSeed(CropRegistry.SISAL));</v>
      </c>
      <c r="L82" t="str">
        <f t="shared" si="7"/>
        <v>dummyOutRecipe(recipeRegistry, "harvestcraft:sisalseeditem");</v>
      </c>
    </row>
    <row r="83" spans="1:12" x14ac:dyDescent="0.3">
      <c r="A83">
        <v>1</v>
      </c>
      <c r="B83" t="s">
        <v>157</v>
      </c>
      <c r="C83" t="s">
        <v>111</v>
      </c>
      <c r="D83" t="s">
        <v>200</v>
      </c>
      <c r="E83">
        <f>SUMIF(Ingredients!$B$2:$B$98,'PH base foods'!B83,Ingredients!$A$3:$A$99)+SUMIF(Ingredients!$B$2:$B$98,F83,Ingredients!$A$3:$A$99)</f>
        <v>0</v>
      </c>
      <c r="G83" t="str">
        <f t="shared" si="4"/>
        <v>TARO</v>
      </c>
      <c r="H83" t="str">
        <f>IF(E83=1, "-",IF(SUMIF(Ingredients!B83:B297,B83,Ingredients!A83:A297)+SUMIF(Ingredients!B83:B297,F83,Ingredients!A83:A297)&gt;0, "Yes", "No"))</f>
        <v>No</v>
      </c>
      <c r="J83" t="str">
        <f t="shared" si="5"/>
        <v>removeAll(CropRegistry.getFood(CropRegistry.TARO));</v>
      </c>
      <c r="K83" t="str">
        <f t="shared" si="6"/>
        <v>removeAll(CropRegistry.getSeed(CropRegistry.TARO));</v>
      </c>
      <c r="L83" t="str">
        <f t="shared" si="7"/>
        <v>dummyOutRecipe(recipeRegistry, "harvestcraft:taroseeditem");</v>
      </c>
    </row>
    <row r="84" spans="1:12" x14ac:dyDescent="0.3">
      <c r="A84">
        <v>1</v>
      </c>
      <c r="B84" t="s">
        <v>158</v>
      </c>
      <c r="C84" t="s">
        <v>111</v>
      </c>
      <c r="D84" t="s">
        <v>200</v>
      </c>
      <c r="E84">
        <f>SUMIF(Ingredients!$B$2:$B$98,'PH base foods'!B84,Ingredients!$A$3:$A$99)+SUMIF(Ingredients!$B$2:$B$98,F84,Ingredients!$A$3:$A$99)</f>
        <v>0</v>
      </c>
      <c r="G84" t="str">
        <f t="shared" si="4"/>
        <v>TOMATILLO</v>
      </c>
      <c r="H84" t="str">
        <f>IF(E84=1, "-",IF(SUMIF(Ingredients!B84:B298,B84,Ingredients!A84:A298)+SUMIF(Ingredients!B84:B298,F84,Ingredients!A84:A298)&gt;0, "Yes", "No"))</f>
        <v>No</v>
      </c>
      <c r="J84" t="str">
        <f t="shared" si="5"/>
        <v>removeAll(CropRegistry.getFood(CropRegistry.TOMATILLO));</v>
      </c>
      <c r="K84" t="str">
        <f t="shared" si="6"/>
        <v>removeAll(CropRegistry.getSeed(CropRegistry.TOMATILLO));</v>
      </c>
      <c r="L84" t="str">
        <f t="shared" si="7"/>
        <v>dummyOutRecipe(recipeRegistry, "harvestcraft:tomatilloseeditem");</v>
      </c>
    </row>
    <row r="85" spans="1:12" x14ac:dyDescent="0.3">
      <c r="A85" s="66">
        <v>1</v>
      </c>
      <c r="B85" s="66" t="s">
        <v>159</v>
      </c>
      <c r="C85" s="66" t="s">
        <v>111</v>
      </c>
      <c r="D85" s="66" t="s">
        <v>200</v>
      </c>
      <c r="E85" s="66">
        <f>SUMIF(Ingredients!$B$2:$B$98,'PH base foods'!B85,Ingredients!$A$3:$A$99)+SUMIF(Ingredients!$B$2:$B$98,F85,Ingredients!$A$3:$A$99)</f>
        <v>0</v>
      </c>
      <c r="F85" s="66"/>
      <c r="G85" s="66" t="str">
        <f t="shared" si="4"/>
        <v>JUNIPERBERRY</v>
      </c>
      <c r="H85" s="66" t="str">
        <f>IF(E85=1, "-",IF(SUMIF(Ingredients!B85:B299,B85,Ingredients!A85:A299)+SUMIF(Ingredients!B85:B299,F85,Ingredients!A85:A299)&gt;0, "Yes", "No"))</f>
        <v>No</v>
      </c>
      <c r="I85" s="66"/>
      <c r="J85" s="66" t="str">
        <f t="shared" si="5"/>
        <v>removeAll(CropRegistry.getFood(CropRegistry.JUNIPERBERRY));</v>
      </c>
      <c r="K85" t="str">
        <f t="shared" si="6"/>
        <v>removeAll(CropRegistry.getSeed(CropRegistry.JUNIPERBERRY));</v>
      </c>
      <c r="L85" t="str">
        <f t="shared" si="7"/>
        <v>dummyOutRecipe(recipeRegistry, "harvestcraft:juniperberryseeditem");</v>
      </c>
    </row>
    <row r="86" spans="1:12" x14ac:dyDescent="0.3">
      <c r="A86">
        <v>1</v>
      </c>
      <c r="B86" t="s">
        <v>161</v>
      </c>
      <c r="C86" t="s">
        <v>160</v>
      </c>
      <c r="D86" t="s">
        <v>200</v>
      </c>
      <c r="E86">
        <f>SUMIF(Ingredients!$B$2:$B$98,'PH base foods'!B86,Ingredients!$A$3:$A$99)+SUMIF(Ingredients!$B$2:$B$98,F86,Ingredients!$A$3:$A$99)</f>
        <v>0</v>
      </c>
      <c r="G86" t="str">
        <f t="shared" si="4"/>
        <v>DATE</v>
      </c>
      <c r="H86" t="str">
        <f>IF(E86=1, "-",IF(SUMIF(Ingredients!B86:B300,B86,Ingredients!A86:A300)+SUMIF(Ingredients!B86:B300,F86,Ingredients!A86:A300)&gt;0, "Yes", "No"))</f>
        <v>No</v>
      </c>
      <c r="J86" t="str">
        <f>IF(H86="Yes","",CONCATENATE("removeAll(FruitRegistry.getFood(FruitRegistry.",G86,"));"))</f>
        <v>removeAll(FruitRegistry.getFood(FruitRegistry.DATE));</v>
      </c>
      <c r="L86" t="str">
        <f>CONCATENATE("dummyOutRecipe(recipeRegistry, ",_xlfn.UNICHAR(34),"harvestcraft:",LOWER(G86),"_sapling",_xlfn.UNICHAR(34),");")</f>
        <v>dummyOutRecipe(recipeRegistry, "harvestcraft:date_sapling");</v>
      </c>
    </row>
    <row r="87" spans="1:12" x14ac:dyDescent="0.3">
      <c r="A87">
        <v>1</v>
      </c>
      <c r="B87" t="s">
        <v>162</v>
      </c>
      <c r="C87" t="s">
        <v>160</v>
      </c>
      <c r="D87" t="s">
        <v>200</v>
      </c>
      <c r="E87">
        <f>SUMIF(Ingredients!$B$2:$B$98,'PH base foods'!B87,Ingredients!$A$3:$A$99)+SUMIF(Ingredients!$B$2:$B$98,F87,Ingredients!$A$3:$A$99)</f>
        <v>0</v>
      </c>
      <c r="G87" t="str">
        <f t="shared" si="4"/>
        <v>PAPAYA</v>
      </c>
      <c r="H87" t="str">
        <f>IF(E87=1, "-",IF(SUMIF(Ingredients!B87:B301,B87,Ingredients!A87:A301)+SUMIF(Ingredients!B87:B301,F87,Ingredients!A87:A301)&gt;0, "Yes", "No"))</f>
        <v>No</v>
      </c>
      <c r="J87" t="str">
        <f t="shared" ref="J87:J130" si="8">IF(H87="Yes","",CONCATENATE("removeAll(FruitRegistry.getFood(FruitRegistry.",G87,"));"))</f>
        <v>removeAll(FruitRegistry.getFood(FruitRegistry.PAPAYA));</v>
      </c>
      <c r="L87" t="str">
        <f t="shared" ref="L87:L130" si="9">CONCATENATE("dummyOutRecipe(recipeRegistry, ",_xlfn.UNICHAR(34),"harvestcraft:",LOWER(G87),"_sapling",_xlfn.UNICHAR(34),");")</f>
        <v>dummyOutRecipe(recipeRegistry, "harvestcraft:papaya_sapling");</v>
      </c>
    </row>
    <row r="88" spans="1:12" x14ac:dyDescent="0.3">
      <c r="A88">
        <v>1</v>
      </c>
      <c r="B88" t="s">
        <v>14</v>
      </c>
      <c r="C88" t="s">
        <v>160</v>
      </c>
      <c r="D88" t="s">
        <v>200</v>
      </c>
      <c r="E88">
        <f>SUMIF(Ingredients!$B$2:$B$98,'PH base foods'!B88,Ingredients!$A$3:$A$99)+SUMIF(Ingredients!$B$2:$B$98,F88,Ingredients!$A$3:$A$99)</f>
        <v>1</v>
      </c>
      <c r="G88" t="str">
        <f t="shared" si="4"/>
        <v>CHERRY</v>
      </c>
      <c r="H88" t="str">
        <f>IF(E88=1, "-",IF(SUMIF(Ingredients!B88:B302,B88,Ingredients!A88:A302)+SUMIF(Ingredients!B88:B302,F88,Ingredients!A88:A302)&gt;0, "Yes", "No"))</f>
        <v>-</v>
      </c>
      <c r="J88" t="str">
        <f t="shared" si="8"/>
        <v>removeAll(FruitRegistry.getFood(FruitRegistry.CHERRY));</v>
      </c>
      <c r="L88" t="str">
        <f t="shared" si="9"/>
        <v>dummyOutRecipe(recipeRegistry, "harvestcraft:cherry_sapling");</v>
      </c>
    </row>
    <row r="89" spans="1:12" x14ac:dyDescent="0.3">
      <c r="A89">
        <v>1</v>
      </c>
      <c r="B89" t="s">
        <v>163</v>
      </c>
      <c r="C89" t="s">
        <v>160</v>
      </c>
      <c r="D89" t="s">
        <v>200</v>
      </c>
      <c r="E89">
        <f>SUMIF(Ingredients!$B$2:$B$98,'PH base foods'!B89,Ingredients!$A$3:$A$99)+SUMIF(Ingredients!$B$2:$B$98,F89,Ingredients!$A$3:$A$99)</f>
        <v>0</v>
      </c>
      <c r="G89" t="str">
        <f t="shared" si="4"/>
        <v>FIG</v>
      </c>
      <c r="H89" t="str">
        <f>IF(E89=1, "-",IF(SUMIF(Ingredients!B89:B303,B89,Ingredients!A89:A303)+SUMIF(Ingredients!B89:B303,F89,Ingredients!A89:A303)&gt;0, "Yes", "No"))</f>
        <v>No</v>
      </c>
      <c r="J89" t="str">
        <f t="shared" si="8"/>
        <v>removeAll(FruitRegistry.getFood(FruitRegistry.FIG));</v>
      </c>
      <c r="L89" t="str">
        <f t="shared" si="9"/>
        <v>dummyOutRecipe(recipeRegistry, "harvestcraft:fig_sapling");</v>
      </c>
    </row>
    <row r="90" spans="1:12" x14ac:dyDescent="0.3">
      <c r="A90">
        <v>1</v>
      </c>
      <c r="B90" t="s">
        <v>164</v>
      </c>
      <c r="C90" t="s">
        <v>160</v>
      </c>
      <c r="D90" t="s">
        <v>200</v>
      </c>
      <c r="E90">
        <f>SUMIF(Ingredients!$B$2:$B$98,'PH base foods'!B90,Ingredients!$A$3:$A$99)+SUMIF(Ingredients!$B$2:$B$98,F90,Ingredients!$A$3:$A$99)</f>
        <v>0</v>
      </c>
      <c r="G90" t="str">
        <f t="shared" si="4"/>
        <v>SOURSOP</v>
      </c>
      <c r="H90" t="str">
        <f>IF(E90=1, "-",IF(SUMIF(Ingredients!B90:B304,B90,Ingredients!A90:A304)+SUMIF(Ingredients!B90:B304,F90,Ingredients!A90:A304)&gt;0, "Yes", "No"))</f>
        <v>No</v>
      </c>
      <c r="J90" t="str">
        <f t="shared" si="8"/>
        <v>removeAll(FruitRegistry.getFood(FruitRegistry.SOURSOP));</v>
      </c>
      <c r="L90" t="str">
        <f t="shared" si="9"/>
        <v>dummyOutRecipe(recipeRegistry, "harvestcraft:soursop_sapling");</v>
      </c>
    </row>
    <row r="91" spans="1:12" x14ac:dyDescent="0.3">
      <c r="A91">
        <v>1</v>
      </c>
      <c r="B91" t="s">
        <v>165</v>
      </c>
      <c r="C91" t="s">
        <v>160</v>
      </c>
      <c r="D91" t="s">
        <v>200</v>
      </c>
      <c r="E91">
        <f>SUMIF(Ingredients!$B$2:$B$98,'PH base foods'!B91,Ingredients!$A$3:$A$99)+SUMIF(Ingredients!$B$2:$B$98,F91,Ingredients!$A$3:$A$99)</f>
        <v>0</v>
      </c>
      <c r="G91" t="str">
        <f t="shared" si="4"/>
        <v>DRAGONFRUIT</v>
      </c>
      <c r="H91" t="str">
        <f>IF(E91=1, "-",IF(SUMIF(Ingredients!B91:B305,B91,Ingredients!A91:A305)+SUMIF(Ingredients!B91:B305,F91,Ingredients!A91:A305)&gt;0, "Yes", "No"))</f>
        <v>No</v>
      </c>
      <c r="J91" t="str">
        <f t="shared" si="8"/>
        <v>removeAll(FruitRegistry.getFood(FruitRegistry.DRAGONFRUIT));</v>
      </c>
      <c r="L91" t="str">
        <f t="shared" si="9"/>
        <v>dummyOutRecipe(recipeRegistry, "harvestcraft:dragonfruit_sapling");</v>
      </c>
    </row>
    <row r="92" spans="1:12" x14ac:dyDescent="0.3">
      <c r="A92">
        <v>1</v>
      </c>
      <c r="B92" t="s">
        <v>166</v>
      </c>
      <c r="C92" t="s">
        <v>160</v>
      </c>
      <c r="D92" t="s">
        <v>200</v>
      </c>
      <c r="E92">
        <f>SUMIF(Ingredients!$B$2:$B$98,'PH base foods'!B92,Ingredients!$A$3:$A$99)+SUMIF(Ingredients!$B$2:$B$98,F92,Ingredients!$A$3:$A$99)</f>
        <v>0</v>
      </c>
      <c r="G92" t="str">
        <f t="shared" si="4"/>
        <v>RAMBUTAN</v>
      </c>
      <c r="H92" t="str">
        <f>IF(E92=1, "-",IF(SUMIF(Ingredients!B92:B306,B92,Ingredients!A92:A306)+SUMIF(Ingredients!B92:B306,F92,Ingredients!A92:A306)&gt;0, "Yes", "No"))</f>
        <v>No</v>
      </c>
      <c r="J92" t="str">
        <f t="shared" si="8"/>
        <v>removeAll(FruitRegistry.getFood(FruitRegistry.RAMBUTAN));</v>
      </c>
      <c r="L92" t="str">
        <f t="shared" si="9"/>
        <v>dummyOutRecipe(recipeRegistry, "harvestcraft:rambutan_sapling");</v>
      </c>
    </row>
    <row r="93" spans="1:12" x14ac:dyDescent="0.3">
      <c r="A93">
        <v>1</v>
      </c>
      <c r="B93" t="s">
        <v>167</v>
      </c>
      <c r="C93" t="s">
        <v>160</v>
      </c>
      <c r="D93" t="s">
        <v>200</v>
      </c>
      <c r="E93">
        <f>SUMIF(Ingredients!$B$2:$B$98,'PH base foods'!B93,Ingredients!$A$3:$A$99)+SUMIF(Ingredients!$B$2:$B$98,F93,Ingredients!$A$3:$A$99)</f>
        <v>0</v>
      </c>
      <c r="G93" t="str">
        <f t="shared" si="4"/>
        <v>JACKFRUIT</v>
      </c>
      <c r="H93" t="str">
        <f>IF(E93=1, "-",IF(SUMIF(Ingredients!B93:B307,B93,Ingredients!A93:A307)+SUMIF(Ingredients!B93:B307,F93,Ingredients!A93:A307)&gt;0, "Yes", "No"))</f>
        <v>No</v>
      </c>
      <c r="J93" t="str">
        <f t="shared" si="8"/>
        <v>removeAll(FruitRegistry.getFood(FruitRegistry.JACKFRUIT));</v>
      </c>
      <c r="L93" t="str">
        <f t="shared" si="9"/>
        <v>dummyOutRecipe(recipeRegistry, "harvestcraft:jackfruit_sapling");</v>
      </c>
    </row>
    <row r="94" spans="1:12" x14ac:dyDescent="0.3">
      <c r="A94">
        <v>1</v>
      </c>
      <c r="B94" t="s">
        <v>2932</v>
      </c>
      <c r="C94" t="s">
        <v>160</v>
      </c>
      <c r="D94" t="s">
        <v>200</v>
      </c>
      <c r="E94">
        <f>SUMIF(Ingredients!$B$2:$B$98,'PH base foods'!B94,Ingredients!$A$3:$A$99)+SUMIF(Ingredients!$B$2:$B$98,F94,Ingredients!$A$3:$A$99)</f>
        <v>0</v>
      </c>
      <c r="G94" t="str">
        <f t="shared" si="4"/>
        <v>PASSIONFRUIT</v>
      </c>
      <c r="H94" t="str">
        <f>IF(E94=1, "-",IF(SUMIF(Ingredients!B94:B308,B94,Ingredients!A94:A308)+SUMIF(Ingredients!B94:B308,F94,Ingredients!A94:A308)&gt;0, "Yes", "No"))</f>
        <v>No</v>
      </c>
      <c r="J94" t="str">
        <f t="shared" si="8"/>
        <v>removeAll(FruitRegistry.getFood(FruitRegistry.PASSIONFRUIT));</v>
      </c>
      <c r="L94" t="str">
        <f t="shared" si="9"/>
        <v>dummyOutRecipe(recipeRegistry, "harvestcraft:passionfruit_sapling");</v>
      </c>
    </row>
    <row r="95" spans="1:12" x14ac:dyDescent="0.3">
      <c r="A95">
        <v>1</v>
      </c>
      <c r="B95" t="s">
        <v>168</v>
      </c>
      <c r="C95" t="s">
        <v>160</v>
      </c>
      <c r="D95" t="s">
        <v>200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 t="shared" si="4"/>
        <v>APPLE</v>
      </c>
      <c r="H95" t="str">
        <f>IF(E95=1, "-",IF(SUMIF(Ingredients!B95:B309,B95,Ingredients!A95:A309)+SUMIF(Ingredients!B95:B309,F95,Ingredients!A95:A309)&gt;0, "Yes", "No"))</f>
        <v>-</v>
      </c>
      <c r="J95" t="str">
        <f t="shared" si="8"/>
        <v>removeAll(FruitRegistry.getFood(FruitRegistry.APPLE));</v>
      </c>
      <c r="L95" t="str">
        <f t="shared" si="9"/>
        <v>dummyOutRecipe(recipeRegistry, "harvestcraft:apple_sapling");</v>
      </c>
    </row>
    <row r="96" spans="1:12" x14ac:dyDescent="0.3">
      <c r="A96">
        <v>1</v>
      </c>
      <c r="B96" t="s">
        <v>20</v>
      </c>
      <c r="C96" t="s">
        <v>160</v>
      </c>
      <c r="D96" t="s">
        <v>200</v>
      </c>
      <c r="E96">
        <f>SUMIF(Ingredients!$B$2:$B$98,'PH base foods'!B96,Ingredients!$A$3:$A$99)+SUMIF(Ingredients!$B$2:$B$98,F96,Ingredients!$A$3:$A$99)</f>
        <v>1</v>
      </c>
      <c r="G96" t="str">
        <f t="shared" si="4"/>
        <v>LEMON</v>
      </c>
      <c r="H96" t="str">
        <f>IF(E96=1, "-",IF(SUMIF(Ingredients!B96:B310,B96,Ingredients!A96:A310)+SUMIF(Ingredients!B96:B310,F96,Ingredients!A96:A310)&gt;0, "Yes", "No"))</f>
        <v>-</v>
      </c>
      <c r="J96" t="str">
        <f t="shared" si="8"/>
        <v>removeAll(FruitRegistry.getFood(FruitRegistry.LEMON));</v>
      </c>
      <c r="L96" t="str">
        <f t="shared" si="9"/>
        <v>dummyOutRecipe(recipeRegistry, "harvestcraft:lemon_sapling");</v>
      </c>
    </row>
    <row r="97" spans="1:12" x14ac:dyDescent="0.3">
      <c r="A97">
        <v>1</v>
      </c>
      <c r="B97" t="s">
        <v>169</v>
      </c>
      <c r="C97" t="s">
        <v>160</v>
      </c>
      <c r="D97" t="s">
        <v>200</v>
      </c>
      <c r="E97">
        <f>SUMIF(Ingredients!$B$2:$B$98,'PH base foods'!B97,Ingredients!$A$3:$A$99)+SUMIF(Ingredients!$B$2:$B$98,F97,Ingredients!$A$3:$A$99)</f>
        <v>0</v>
      </c>
      <c r="G97" t="str">
        <f t="shared" si="4"/>
        <v>PEAR</v>
      </c>
      <c r="H97" t="str">
        <f>IF(E97=1, "-",IF(SUMIF(Ingredients!B97:B311,B97,Ingredients!A97:A311)+SUMIF(Ingredients!B97:B311,F97,Ingredients!A97:A311)&gt;0, "Yes", "No"))</f>
        <v>No</v>
      </c>
      <c r="J97" t="str">
        <f t="shared" si="8"/>
        <v>removeAll(FruitRegistry.getFood(FruitRegistry.PEAR));</v>
      </c>
      <c r="L97" t="str">
        <f t="shared" si="9"/>
        <v>dummyOutRecipe(recipeRegistry, "harvestcraft:pear_sapling");</v>
      </c>
    </row>
    <row r="98" spans="1:12" x14ac:dyDescent="0.3">
      <c r="A98">
        <v>1</v>
      </c>
      <c r="B98" t="s">
        <v>21</v>
      </c>
      <c r="C98" t="s">
        <v>160</v>
      </c>
      <c r="D98" t="s">
        <v>200</v>
      </c>
      <c r="E98">
        <f>SUMIF(Ingredients!$B$2:$B$98,'PH base foods'!B98,Ingredients!$A$3:$A$99)+SUMIF(Ingredients!$B$2:$B$98,F98,Ingredients!$A$3:$A$99)</f>
        <v>1</v>
      </c>
      <c r="G98" t="str">
        <f t="shared" si="4"/>
        <v>OLIVE</v>
      </c>
      <c r="H98" t="str">
        <f>IF(E98=1, "-",IF(SUMIF(Ingredients!B98:B312,B98,Ingredients!A98:A312)+SUMIF(Ingredients!B98:B312,F98,Ingredients!A98:A312)&gt;0, "Yes", "No"))</f>
        <v>-</v>
      </c>
      <c r="J98" t="str">
        <f t="shared" si="8"/>
        <v>removeAll(FruitRegistry.getFood(FruitRegistry.OLIVE));</v>
      </c>
      <c r="L98" t="str">
        <f t="shared" si="9"/>
        <v>dummyOutRecipe(recipeRegistry, "harvestcraft:olive_sapling");</v>
      </c>
    </row>
    <row r="99" spans="1:12" x14ac:dyDescent="0.3">
      <c r="A99">
        <v>1</v>
      </c>
      <c r="B99" t="s">
        <v>2933</v>
      </c>
      <c r="C99" t="s">
        <v>160</v>
      </c>
      <c r="D99" t="s">
        <v>200</v>
      </c>
      <c r="E99">
        <f>SUMIF(Ingredients!$B$2:$B$98,'PH base foods'!B99,Ingredients!$A$3:$A$99)+SUMIF(Ingredients!$B$2:$B$98,F99,Ingredients!$A$3:$A$99)</f>
        <v>0</v>
      </c>
      <c r="G99" t="str">
        <f t="shared" si="4"/>
        <v>SPIDERWEB</v>
      </c>
      <c r="H99" t="str">
        <f>IF(E99=1, "-",IF(SUMIF(Ingredients!B99:B313,B99,Ingredients!A99:A313)+SUMIF(Ingredients!B99:B313,F99,Ingredients!A99:A313)&gt;0, "Yes", "No"))</f>
        <v>No</v>
      </c>
      <c r="J99" t="str">
        <f t="shared" si="8"/>
        <v>removeAll(FruitRegistry.getFood(FruitRegistry.SPIDERWEB));</v>
      </c>
      <c r="L99" t="str">
        <f t="shared" si="9"/>
        <v>dummyOutRecipe(recipeRegistry, "harvestcraft:spiderweb_sapling");</v>
      </c>
    </row>
    <row r="100" spans="1:12" x14ac:dyDescent="0.3">
      <c r="A100">
        <v>1</v>
      </c>
      <c r="B100" t="s">
        <v>170</v>
      </c>
      <c r="C100" t="s">
        <v>160</v>
      </c>
      <c r="D100" t="s">
        <v>200</v>
      </c>
      <c r="E100">
        <f>SUMIF(Ingredients!$B$2:$B$98,'PH base foods'!B100,Ingredients!$A$3:$A$99)+SUMIF(Ingredients!$B$2:$B$98,F100,Ingredients!$A$3:$A$99)</f>
        <v>0</v>
      </c>
      <c r="G100" t="str">
        <f t="shared" si="4"/>
        <v>GRAPEFRUIT</v>
      </c>
      <c r="H100" t="str">
        <f>IF(E100=1, "-",IF(SUMIF(Ingredients!B100:B314,B100,Ingredients!A100:A314)+SUMIF(Ingredients!B100:B314,F100,Ingredients!A100:A314)&gt;0, "Yes", "No"))</f>
        <v>No</v>
      </c>
      <c r="J100" t="str">
        <f t="shared" si="8"/>
        <v>removeAll(FruitRegistry.getFood(FruitRegistry.GRAPEFRUIT));</v>
      </c>
      <c r="L100" t="str">
        <f t="shared" si="9"/>
        <v>dummyOutRecipe(recipeRegistry, "harvestcraft:grapefruit_sapling");</v>
      </c>
    </row>
    <row r="101" spans="1:12" x14ac:dyDescent="0.3">
      <c r="A101">
        <v>1</v>
      </c>
      <c r="B101" t="s">
        <v>171</v>
      </c>
      <c r="C101" t="s">
        <v>160</v>
      </c>
      <c r="D101" t="s">
        <v>200</v>
      </c>
      <c r="E101">
        <f>SUMIF(Ingredients!$B$2:$B$98,'PH base foods'!B101,Ingredients!$A$3:$A$99)+SUMIF(Ingredients!$B$2:$B$98,F101,Ingredients!$A$3:$A$99)</f>
        <v>0</v>
      </c>
      <c r="G101" t="str">
        <f t="shared" si="4"/>
        <v>POMEGRANATE</v>
      </c>
      <c r="H101" t="str">
        <f>IF(E101=1, "-",IF(SUMIF(Ingredients!B101:B315,B101,Ingredients!A101:A315)+SUMIF(Ingredients!B101:B315,F101,Ingredients!A101:A315)&gt;0, "Yes", "No"))</f>
        <v>No</v>
      </c>
      <c r="J101" t="str">
        <f t="shared" si="8"/>
        <v>removeAll(FruitRegistry.getFood(FruitRegistry.POMEGRANATE));</v>
      </c>
      <c r="L101" t="str">
        <f t="shared" si="9"/>
        <v>dummyOutRecipe(recipeRegistry, "harvestcraft:pomegranate_sapling");</v>
      </c>
    </row>
    <row r="102" spans="1:12" x14ac:dyDescent="0.3">
      <c r="A102">
        <v>1</v>
      </c>
      <c r="B102" t="s">
        <v>172</v>
      </c>
      <c r="C102" t="s">
        <v>160</v>
      </c>
      <c r="D102" t="s">
        <v>200</v>
      </c>
      <c r="E102">
        <f>SUMIF(Ingredients!$B$2:$B$98,'PH base foods'!B102,Ingredients!$A$3:$A$99)+SUMIF(Ingredients!$B$2:$B$98,F102,Ingredients!$A$3:$A$99)</f>
        <v>0</v>
      </c>
      <c r="G102" t="str">
        <f t="shared" si="4"/>
        <v>CASHEW</v>
      </c>
      <c r="H102" t="str">
        <f>IF(E102=1, "-",IF(SUMIF(Ingredients!B102:B316,B102,Ingredients!A102:A316)+SUMIF(Ingredients!B102:B316,F102,Ingredients!A102:A316)&gt;0, "Yes", "No"))</f>
        <v>No</v>
      </c>
      <c r="J102" t="str">
        <f t="shared" si="8"/>
        <v>removeAll(FruitRegistry.getFood(FruitRegistry.CASHEW));</v>
      </c>
      <c r="L102" t="str">
        <f t="shared" si="9"/>
        <v>dummyOutRecipe(recipeRegistry, "harvestcraft:cashew_sapling");</v>
      </c>
    </row>
    <row r="103" spans="1:12" x14ac:dyDescent="0.3">
      <c r="A103">
        <v>1</v>
      </c>
      <c r="B103" t="s">
        <v>2934</v>
      </c>
      <c r="C103" t="s">
        <v>160</v>
      </c>
      <c r="D103" t="s">
        <v>200</v>
      </c>
      <c r="E103">
        <f>SUMIF(Ingredients!$B$2:$B$98,'PH base foods'!B103,Ingredients!$A$3:$A$99)+SUMIF(Ingredients!$B$2:$B$98,F103,Ingredients!$A$3:$A$99)</f>
        <v>0</v>
      </c>
      <c r="G103" t="str">
        <f t="shared" si="4"/>
        <v>VANILLABEAN</v>
      </c>
      <c r="H103" t="str">
        <f>IF(E103=1, "-",IF(SUMIF(Ingredients!B103:B317,B103,Ingredients!A103:A317)+SUMIF(Ingredients!B103:B317,F103,Ingredients!A103:A317)&gt;0, "Yes", "No"))</f>
        <v>No</v>
      </c>
      <c r="J103" t="str">
        <f t="shared" si="8"/>
        <v>removeAll(FruitRegistry.getFood(FruitRegistry.VANILLABEAN));</v>
      </c>
      <c r="L103" t="str">
        <f t="shared" si="9"/>
        <v>dummyOutRecipe(recipeRegistry, "harvestcraft:vanillabean_sapling");</v>
      </c>
    </row>
    <row r="104" spans="1:12" x14ac:dyDescent="0.3">
      <c r="A104">
        <v>1</v>
      </c>
      <c r="B104" t="s">
        <v>174</v>
      </c>
      <c r="C104" t="s">
        <v>160</v>
      </c>
      <c r="D104" t="s">
        <v>200</v>
      </c>
      <c r="E104">
        <f>SUMIF(Ingredients!$B$2:$B$98,'PH base foods'!B104,Ingredients!$A$3:$A$99)+SUMIF(Ingredients!$B$2:$B$98,F104,Ingredients!$A$3:$A$99)</f>
        <v>0</v>
      </c>
      <c r="G104" t="str">
        <f t="shared" si="4"/>
        <v>STARFRUIT</v>
      </c>
      <c r="H104" t="str">
        <f>IF(E104=1, "-",IF(SUMIF(Ingredients!B104:B318,B104,Ingredients!A104:A318)+SUMIF(Ingredients!B104:B318,F104,Ingredients!A104:A318)&gt;0, "Yes", "No"))</f>
        <v>No</v>
      </c>
      <c r="J104" t="str">
        <f t="shared" si="8"/>
        <v>removeAll(FruitRegistry.getFood(FruitRegistry.STARFRUIT));</v>
      </c>
      <c r="L104" t="str">
        <f t="shared" si="9"/>
        <v>dummyOutRecipe(recipeRegistry, "harvestcraft:starfruit_sapling");</v>
      </c>
    </row>
    <row r="105" spans="1:12" x14ac:dyDescent="0.3">
      <c r="A105">
        <v>1</v>
      </c>
      <c r="B105" t="s">
        <v>1</v>
      </c>
      <c r="C105" t="s">
        <v>160</v>
      </c>
      <c r="D105" t="s">
        <v>200</v>
      </c>
      <c r="E105">
        <f>SUMIF(Ingredients!$B$2:$B$98,'PH base foods'!B105,Ingredients!$A$3:$A$99)+SUMIF(Ingredients!$B$2:$B$98,F105,Ingredients!$A$3:$A$99)</f>
        <v>1</v>
      </c>
      <c r="G105" t="str">
        <f t="shared" si="4"/>
        <v>BANANA</v>
      </c>
      <c r="H105" t="str">
        <f>IF(E105=1, "-",IF(SUMIF(Ingredients!B105:B319,B105,Ingredients!A105:A319)+SUMIF(Ingredients!B105:B319,F105,Ingredients!A105:A319)&gt;0, "Yes", "No"))</f>
        <v>-</v>
      </c>
      <c r="J105" t="str">
        <f t="shared" si="8"/>
        <v>removeAll(FruitRegistry.getFood(FruitRegistry.BANANA));</v>
      </c>
      <c r="L105" t="str">
        <f t="shared" si="9"/>
        <v>dummyOutRecipe(recipeRegistry, "harvestcraft:banana_sapling");</v>
      </c>
    </row>
    <row r="106" spans="1:12" x14ac:dyDescent="0.3">
      <c r="A106">
        <v>1</v>
      </c>
      <c r="B106" t="s">
        <v>24</v>
      </c>
      <c r="C106" t="s">
        <v>160</v>
      </c>
      <c r="D106" t="s">
        <v>200</v>
      </c>
      <c r="E106">
        <f>SUMIF(Ingredients!$B$2:$B$98,'PH base foods'!B106,Ingredients!$A$3:$A$99)+SUMIF(Ingredients!$B$2:$B$98,F106,Ingredients!$A$3:$A$99)</f>
        <v>1</v>
      </c>
      <c r="G106" t="str">
        <f t="shared" si="4"/>
        <v>PLUM</v>
      </c>
      <c r="H106" t="str">
        <f>IF(E106=1, "-",IF(SUMIF(Ingredients!B106:B320,B106,Ingredients!A106:A320)+SUMIF(Ingredients!B106:B320,F106,Ingredients!A106:A320)&gt;0, "Yes", "No"))</f>
        <v>-</v>
      </c>
      <c r="J106" t="str">
        <f t="shared" si="8"/>
        <v>removeAll(FruitRegistry.getFood(FruitRegistry.PLUM));</v>
      </c>
      <c r="L106" t="str">
        <f t="shared" si="9"/>
        <v>dummyOutRecipe(recipeRegistry, "harvestcraft:plum_sapling");</v>
      </c>
    </row>
    <row r="107" spans="1:12" x14ac:dyDescent="0.3">
      <c r="A107">
        <v>1</v>
      </c>
      <c r="B107" t="s">
        <v>175</v>
      </c>
      <c r="C107" t="s">
        <v>160</v>
      </c>
      <c r="D107" t="s">
        <v>200</v>
      </c>
      <c r="E107">
        <f>SUMIF(Ingredients!$B$2:$B$98,'PH base foods'!B107,Ingredients!$A$3:$A$99)+SUMIF(Ingredients!$B$2:$B$98,F107,Ingredients!$A$3:$A$99)</f>
        <v>0</v>
      </c>
      <c r="G107" t="str">
        <f t="shared" si="4"/>
        <v>AVOCADO</v>
      </c>
      <c r="H107" t="str">
        <f>IF(E107=1, "-",IF(SUMIF(Ingredients!B107:B321,B107,Ingredients!A107:A321)+SUMIF(Ingredients!B107:B321,F107,Ingredients!A107:A321)&gt;0, "Yes", "No"))</f>
        <v>No</v>
      </c>
      <c r="J107" t="str">
        <f t="shared" si="8"/>
        <v>removeAll(FruitRegistry.getFood(FruitRegistry.AVOCADO));</v>
      </c>
      <c r="L107" t="str">
        <f t="shared" si="9"/>
        <v>dummyOutRecipe(recipeRegistry, "harvestcraft:avocado_sapling");</v>
      </c>
    </row>
    <row r="108" spans="1:12" x14ac:dyDescent="0.3">
      <c r="A108">
        <v>1</v>
      </c>
      <c r="B108" t="s">
        <v>176</v>
      </c>
      <c r="C108" t="s">
        <v>160</v>
      </c>
      <c r="D108" t="s">
        <v>200</v>
      </c>
      <c r="E108">
        <f>SUMIF(Ingredients!$B$2:$B$98,'PH base foods'!B108,Ingredients!$A$3:$A$99)+SUMIF(Ingredients!$B$2:$B$98,F108,Ingredients!$A$3:$A$99)</f>
        <v>0</v>
      </c>
      <c r="G108" t="str">
        <f t="shared" si="4"/>
        <v>PECAN</v>
      </c>
      <c r="H108" t="str">
        <f>IF(E108=1, "-",IF(SUMIF(Ingredients!B108:B322,B108,Ingredients!A108:A322)+SUMIF(Ingredients!B108:B322,F108,Ingredients!A108:A322)&gt;0, "Yes", "No"))</f>
        <v>No</v>
      </c>
      <c r="J108" t="str">
        <f t="shared" si="8"/>
        <v>removeAll(FruitRegistry.getFood(FruitRegistry.PECAN));</v>
      </c>
      <c r="L108" t="str">
        <f t="shared" si="9"/>
        <v>dummyOutRecipe(recipeRegistry, "harvestcraft:pecan_sapling");</v>
      </c>
    </row>
    <row r="109" spans="1:12" x14ac:dyDescent="0.3">
      <c r="A109">
        <v>1</v>
      </c>
      <c r="B109" t="s">
        <v>177</v>
      </c>
      <c r="C109" t="s">
        <v>160</v>
      </c>
      <c r="D109" t="s">
        <v>200</v>
      </c>
      <c r="E109">
        <f>SUMIF(Ingredients!$B$2:$B$98,'PH base foods'!B109,Ingredients!$A$3:$A$99)+SUMIF(Ingredients!$B$2:$B$98,F109,Ingredients!$A$3:$A$99)</f>
        <v>0</v>
      </c>
      <c r="G109" t="str">
        <f t="shared" si="4"/>
        <v>PISTACHIO</v>
      </c>
      <c r="H109" t="str">
        <f>IF(E109=1, "-",IF(SUMIF(Ingredients!B109:B323,B109,Ingredients!A109:A323)+SUMIF(Ingredients!B109:B323,F109,Ingredients!A109:A323)&gt;0, "Yes", "No"))</f>
        <v>No</v>
      </c>
      <c r="J109" t="str">
        <f t="shared" si="8"/>
        <v>removeAll(FruitRegistry.getFood(FruitRegistry.PISTACHIO));</v>
      </c>
      <c r="L109" t="str">
        <f t="shared" si="9"/>
        <v>dummyOutRecipe(recipeRegistry, "harvestcraft:pistachio_sapling");</v>
      </c>
    </row>
    <row r="110" spans="1:12" x14ac:dyDescent="0.3">
      <c r="A110">
        <v>1</v>
      </c>
      <c r="B110" t="s">
        <v>178</v>
      </c>
      <c r="C110" t="s">
        <v>160</v>
      </c>
      <c r="D110" t="s">
        <v>200</v>
      </c>
      <c r="E110">
        <f>SUMIF(Ingredients!$B$2:$B$98,'PH base foods'!B110,Ingredients!$A$3:$A$99)+SUMIF(Ingredients!$B$2:$B$98,F110,Ingredients!$A$3:$A$99)</f>
        <v>0</v>
      </c>
      <c r="G110" t="str">
        <f t="shared" si="4"/>
        <v>HAZELNUT</v>
      </c>
      <c r="H110" t="str">
        <f>IF(E110=1, "-",IF(SUMIF(Ingredients!B110:B324,B110,Ingredients!A110:A324)+SUMIF(Ingredients!B110:B324,F110,Ingredients!A110:A324)&gt;0, "Yes", "No"))</f>
        <v>No</v>
      </c>
      <c r="J110" t="str">
        <f t="shared" si="8"/>
        <v>removeAll(FruitRegistry.getFood(FruitRegistry.HAZELNUT));</v>
      </c>
      <c r="L110" t="str">
        <f t="shared" si="9"/>
        <v>dummyOutRecipe(recipeRegistry, "harvestcraft:hazelnut_sapling");</v>
      </c>
    </row>
    <row r="111" spans="1:12" x14ac:dyDescent="0.3">
      <c r="A111">
        <v>1</v>
      </c>
      <c r="B111" t="s">
        <v>179</v>
      </c>
      <c r="C111" t="s">
        <v>160</v>
      </c>
      <c r="D111" t="s">
        <v>200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 t="shared" si="4"/>
        <v>LIME</v>
      </c>
      <c r="H111" t="str">
        <f>IF(E111=1, "-",IF(SUMIF(Ingredients!B111:B325,B111,Ingredients!A111:A325)+SUMIF(Ingredients!B111:B325,F111,Ingredients!A111:A325)&gt;0, "Yes", "No"))</f>
        <v>-</v>
      </c>
      <c r="J111" t="str">
        <f t="shared" si="8"/>
        <v>removeAll(FruitRegistry.getFood(FruitRegistry.LIME));</v>
      </c>
      <c r="L111" t="str">
        <f t="shared" si="9"/>
        <v>dummyOutRecipe(recipeRegistry, "harvestcraft:lime_sapling");</v>
      </c>
    </row>
    <row r="112" spans="1:12" x14ac:dyDescent="0.3">
      <c r="A112">
        <v>1</v>
      </c>
      <c r="B112" t="s">
        <v>180</v>
      </c>
      <c r="C112" t="s">
        <v>160</v>
      </c>
      <c r="D112" t="s">
        <v>1184</v>
      </c>
      <c r="E112">
        <f>SUMIF(Ingredients!$B$2:$B$98,'PH base foods'!B112,Ingredients!$A$3:$A$99)+SUMIF(Ingredients!$B$2:$B$98,F112,Ingredients!$A$3:$A$99)</f>
        <v>0</v>
      </c>
      <c r="G112" t="str">
        <f t="shared" si="4"/>
        <v>PEPPERCORN</v>
      </c>
      <c r="H112" t="str">
        <f>IF(E112=1, "-",IF(SUMIF(Ingredients!B112:B326,B112,Ingredients!A112:A326)+SUMIF(Ingredients!B112:B326,F112,Ingredients!A112:A326)&gt;0, "Yes", "No"))</f>
        <v>Yes</v>
      </c>
      <c r="I112" t="s">
        <v>1183</v>
      </c>
      <c r="J112" t="str">
        <f t="shared" si="8"/>
        <v/>
      </c>
      <c r="L112" t="str">
        <f t="shared" si="9"/>
        <v>dummyOutRecipe(recipeRegistry, "harvestcraft:peppercorn_sapling");</v>
      </c>
    </row>
    <row r="113" spans="1:12" x14ac:dyDescent="0.3">
      <c r="A113">
        <v>1</v>
      </c>
      <c r="B113" t="s">
        <v>181</v>
      </c>
      <c r="C113" t="s">
        <v>160</v>
      </c>
      <c r="D113" t="s">
        <v>200</v>
      </c>
      <c r="E113">
        <f>SUMIF(Ingredients!$B$2:$B$98,'PH base foods'!B113,Ingredients!$A$3:$A$99)+SUMIF(Ingredients!$B$2:$B$98,F113,Ingredients!$A$3:$A$99)</f>
        <v>0</v>
      </c>
      <c r="G113" t="str">
        <f t="shared" si="4"/>
        <v>ALMOND</v>
      </c>
      <c r="H113" t="str">
        <f>IF(E113=1, "-",IF(SUMIF(Ingredients!B113:B327,B113,Ingredients!A113:A327)+SUMIF(Ingredients!B113:B327,F113,Ingredients!A113:A327)&gt;0, "Yes", "No"))</f>
        <v>No</v>
      </c>
      <c r="J113" t="str">
        <f t="shared" si="8"/>
        <v>removeAll(FruitRegistry.getFood(FruitRegistry.ALMOND));</v>
      </c>
      <c r="L113" t="str">
        <f t="shared" si="9"/>
        <v>dummyOutRecipe(recipeRegistry, "harvestcraft:almond_sapling");</v>
      </c>
    </row>
    <row r="114" spans="1:12" x14ac:dyDescent="0.3">
      <c r="A114">
        <v>1</v>
      </c>
      <c r="B114" t="s">
        <v>18</v>
      </c>
      <c r="C114" t="s">
        <v>160</v>
      </c>
      <c r="D114" t="s">
        <v>200</v>
      </c>
      <c r="E114">
        <f>SUMIF(Ingredients!$B$2:$B$98,'PH base foods'!B114,Ingredients!$A$3:$A$99)+SUMIF(Ingredients!$B$2:$B$98,F114,Ingredients!$A$3:$A$99)</f>
        <v>1</v>
      </c>
      <c r="G114" t="str">
        <f t="shared" si="4"/>
        <v>GOOSEBERRY</v>
      </c>
      <c r="H114" t="str">
        <f>IF(E114=1, "-",IF(SUMIF(Ingredients!B114:B328,B114,Ingredients!A114:A328)+SUMIF(Ingredients!B114:B328,F114,Ingredients!A114:A328)&gt;0, "Yes", "No"))</f>
        <v>-</v>
      </c>
      <c r="J114" t="str">
        <f t="shared" si="8"/>
        <v>removeAll(FruitRegistry.getFood(FruitRegistry.GOOSEBERRY));</v>
      </c>
      <c r="L114" t="str">
        <f t="shared" si="9"/>
        <v>dummyOutRecipe(recipeRegistry, "harvestcraft:gooseberry_sapling");</v>
      </c>
    </row>
    <row r="115" spans="1:12" x14ac:dyDescent="0.3">
      <c r="A115">
        <v>1</v>
      </c>
      <c r="B115" t="s">
        <v>23</v>
      </c>
      <c r="C115" t="s">
        <v>160</v>
      </c>
      <c r="D115" t="s">
        <v>200</v>
      </c>
      <c r="E115">
        <f>SUMIF(Ingredients!$B$2:$B$98,'PH base foods'!B115,Ingredients!$A$3:$A$99)+SUMIF(Ingredients!$B$2:$B$98,F115,Ingredients!$A$3:$A$99)</f>
        <v>1</v>
      </c>
      <c r="G115" t="str">
        <f t="shared" si="4"/>
        <v>PEACH</v>
      </c>
      <c r="H115" t="str">
        <f>IF(E115=1, "-",IF(SUMIF(Ingredients!B115:B329,B115,Ingredients!A115:A329)+SUMIF(Ingredients!B115:B329,F115,Ingredients!A115:A329)&gt;0, "Yes", "No"))</f>
        <v>-</v>
      </c>
      <c r="J115" t="str">
        <f t="shared" si="8"/>
        <v>removeAll(FruitRegistry.getFood(FruitRegistry.PEACH));</v>
      </c>
      <c r="L115" t="str">
        <f t="shared" si="9"/>
        <v>dummyOutRecipe(recipeRegistry, "harvestcraft:peach_sapling");</v>
      </c>
    </row>
    <row r="116" spans="1:12" x14ac:dyDescent="0.3">
      <c r="A116">
        <v>1</v>
      </c>
      <c r="B116" t="s">
        <v>182</v>
      </c>
      <c r="C116" t="s">
        <v>160</v>
      </c>
      <c r="D116" t="s">
        <v>200</v>
      </c>
      <c r="E116">
        <f>SUMIF(Ingredients!$B$2:$B$98,'PH base foods'!B116,Ingredients!$A$3:$A$99)+SUMIF(Ingredients!$B$2:$B$98,F116,Ingredients!$A$3:$A$99)</f>
        <v>0</v>
      </c>
      <c r="G116" t="str">
        <f t="shared" si="4"/>
        <v>CHESTNUT</v>
      </c>
      <c r="H116" t="str">
        <f>IF(E116=1, "-",IF(SUMIF(Ingredients!B116:B330,B116,Ingredients!A116:A330)+SUMIF(Ingredients!B116:B330,F116,Ingredients!A116:A330)&gt;0, "Yes", "No"))</f>
        <v>No</v>
      </c>
      <c r="J116" t="str">
        <f t="shared" si="8"/>
        <v>removeAll(FruitRegistry.getFood(FruitRegistry.CHESTNUT));</v>
      </c>
      <c r="L116" t="str">
        <f t="shared" si="9"/>
        <v>dummyOutRecipe(recipeRegistry, "harvestcraft:chestnut_sapling");</v>
      </c>
    </row>
    <row r="117" spans="1:12" x14ac:dyDescent="0.3">
      <c r="A117">
        <v>1</v>
      </c>
      <c r="B117" t="s">
        <v>183</v>
      </c>
      <c r="C117" t="s">
        <v>160</v>
      </c>
      <c r="D117" t="s">
        <v>200</v>
      </c>
      <c r="E117">
        <f>SUMIF(Ingredients!$B$2:$B$98,'PH base foods'!B117,Ingredients!$A$3:$A$99)+SUMIF(Ingredients!$B$2:$B$98,F117,Ingredients!$A$3:$A$99)</f>
        <v>0</v>
      </c>
      <c r="G117" t="str">
        <f t="shared" si="4"/>
        <v>PAWPAW</v>
      </c>
      <c r="H117" t="str">
        <f>IF(E117=1, "-",IF(SUMIF(Ingredients!B117:B331,B117,Ingredients!A117:A331)+SUMIF(Ingredients!B117:B331,F117,Ingredients!A117:A331)&gt;0, "Yes", "No"))</f>
        <v>No</v>
      </c>
      <c r="J117" t="str">
        <f t="shared" si="8"/>
        <v>removeAll(FruitRegistry.getFood(FruitRegistry.PAWPAW));</v>
      </c>
      <c r="L117" t="str">
        <f t="shared" si="9"/>
        <v>dummyOutRecipe(recipeRegistry, "harvestcraft:pawpaw_sapling");</v>
      </c>
    </row>
    <row r="118" spans="1:12" x14ac:dyDescent="0.3">
      <c r="A118">
        <v>1</v>
      </c>
      <c r="B118" t="s">
        <v>184</v>
      </c>
      <c r="C118" t="s">
        <v>160</v>
      </c>
      <c r="D118" t="s">
        <v>200</v>
      </c>
      <c r="E118">
        <f>SUMIF(Ingredients!$B$2:$B$98,'PH base foods'!B118,Ingredients!$A$3:$A$99)+SUMIF(Ingredients!$B$2:$B$98,F118,Ingredients!$A$3:$A$99)</f>
        <v>0</v>
      </c>
      <c r="G118" t="str">
        <f t="shared" si="4"/>
        <v>COCONUT</v>
      </c>
      <c r="H118" t="str">
        <f>IF(E118=1, "-",IF(SUMIF(Ingredients!B118:B332,B118,Ingredients!A118:A332)+SUMIF(Ingredients!B118:B332,F118,Ingredients!A118:A332)&gt;0, "Yes", "No"))</f>
        <v>No</v>
      </c>
      <c r="J118" t="str">
        <f t="shared" si="8"/>
        <v>removeAll(FruitRegistry.getFood(FruitRegistry.COCONUT));</v>
      </c>
      <c r="L118" t="str">
        <f t="shared" si="9"/>
        <v>dummyOutRecipe(recipeRegistry, "harvestcraft:coconut_sapling");</v>
      </c>
    </row>
    <row r="119" spans="1:12" x14ac:dyDescent="0.3">
      <c r="A119">
        <v>1</v>
      </c>
      <c r="B119" t="s">
        <v>185</v>
      </c>
      <c r="C119" t="s">
        <v>160</v>
      </c>
      <c r="D119" t="s">
        <v>200</v>
      </c>
      <c r="E119">
        <f>SUMIF(Ingredients!$B$2:$B$98,'PH base foods'!B119,Ingredients!$A$3:$A$99)+SUMIF(Ingredients!$B$2:$B$98,F119,Ingredients!$A$3:$A$99)</f>
        <v>0</v>
      </c>
      <c r="G119" t="str">
        <f t="shared" si="4"/>
        <v>MANGO</v>
      </c>
      <c r="H119" t="str">
        <f>IF(E119=1, "-",IF(SUMIF(Ingredients!B119:B333,B119,Ingredients!A119:A333)+SUMIF(Ingredients!B119:B333,F119,Ingredients!A119:A333)&gt;0, "Yes", "No"))</f>
        <v>No</v>
      </c>
      <c r="J119" t="str">
        <f t="shared" si="8"/>
        <v>removeAll(FruitRegistry.getFood(FruitRegistry.MANGO));</v>
      </c>
      <c r="L119" t="str">
        <f t="shared" si="9"/>
        <v>dummyOutRecipe(recipeRegistry, "harvestcraft:mango_sapling");</v>
      </c>
    </row>
    <row r="120" spans="1:12" x14ac:dyDescent="0.3">
      <c r="A120">
        <v>1</v>
      </c>
      <c r="B120" t="s">
        <v>186</v>
      </c>
      <c r="C120" t="s">
        <v>160</v>
      </c>
      <c r="D120" t="s">
        <v>200</v>
      </c>
      <c r="E120">
        <f>SUMIF(Ingredients!$B$2:$B$98,'PH base foods'!B120,Ingredients!$A$3:$A$99)+SUMIF(Ingredients!$B$2:$B$98,F120,Ingredients!$A$3:$A$99)</f>
        <v>0</v>
      </c>
      <c r="G120" t="str">
        <f t="shared" si="4"/>
        <v>APRICOT</v>
      </c>
      <c r="H120" t="str">
        <f>IF(E120=1, "-",IF(SUMIF(Ingredients!B120:B334,B120,Ingredients!A120:A334)+SUMIF(Ingredients!B120:B334,F120,Ingredients!A120:A334)&gt;0, "Yes", "No"))</f>
        <v>No</v>
      </c>
      <c r="J120" t="str">
        <f t="shared" si="8"/>
        <v>removeAll(FruitRegistry.getFood(FruitRegistry.APRICOT));</v>
      </c>
      <c r="L120" t="str">
        <f t="shared" si="9"/>
        <v>dummyOutRecipe(recipeRegistry, "harvestcraft:apricot_sapling");</v>
      </c>
    </row>
    <row r="121" spans="1:12" x14ac:dyDescent="0.3">
      <c r="A121">
        <v>1</v>
      </c>
      <c r="B121" t="s">
        <v>22</v>
      </c>
      <c r="C121" t="s">
        <v>160</v>
      </c>
      <c r="D121" t="s">
        <v>200</v>
      </c>
      <c r="E121">
        <f>SUMIF(Ingredients!$B$2:$B$98,'PH base foods'!B121,Ingredients!$A$3:$A$99)+SUMIF(Ingredients!$B$2:$B$98,F121,Ingredients!$A$3:$A$99)</f>
        <v>1</v>
      </c>
      <c r="G121" t="str">
        <f t="shared" si="4"/>
        <v>ORANGE</v>
      </c>
      <c r="H121" t="str">
        <f>IF(E121=1, "-",IF(SUMIF(Ingredients!B121:B335,B121,Ingredients!A121:A335)+SUMIF(Ingredients!B121:B335,F121,Ingredients!A121:A335)&gt;0, "Yes", "No"))</f>
        <v>-</v>
      </c>
      <c r="J121" t="str">
        <f t="shared" si="8"/>
        <v>removeAll(FruitRegistry.getFood(FruitRegistry.ORANGE));</v>
      </c>
      <c r="L121" t="str">
        <f t="shared" si="9"/>
        <v>dummyOutRecipe(recipeRegistry, "harvestcraft:orange_sapling");</v>
      </c>
    </row>
    <row r="122" spans="1:12" x14ac:dyDescent="0.3">
      <c r="A122">
        <v>1</v>
      </c>
      <c r="B122" t="s">
        <v>187</v>
      </c>
      <c r="C122" t="s">
        <v>160</v>
      </c>
      <c r="D122" t="s">
        <v>200</v>
      </c>
      <c r="E122">
        <f>SUMIF(Ingredients!$B$2:$B$98,'PH base foods'!B122,Ingredients!$A$3:$A$99)+SUMIF(Ingredients!$B$2:$B$98,F122,Ingredients!$A$3:$A$99)</f>
        <v>0</v>
      </c>
      <c r="G122" t="str">
        <f t="shared" si="4"/>
        <v>WALNUT</v>
      </c>
      <c r="H122" t="str">
        <f>IF(E122=1, "-",IF(SUMIF(Ingredients!B122:B336,B122,Ingredients!A122:A336)+SUMIF(Ingredients!B122:B336,F122,Ingredients!A122:A336)&gt;0, "Yes", "No"))</f>
        <v>No</v>
      </c>
      <c r="J122" t="str">
        <f t="shared" si="8"/>
        <v>removeAll(FruitRegistry.getFood(FruitRegistry.WALNUT));</v>
      </c>
      <c r="L122" t="str">
        <f t="shared" si="9"/>
        <v>dummyOutRecipe(recipeRegistry, "harvestcraft:walnut_sapling");</v>
      </c>
    </row>
    <row r="123" spans="1:12" x14ac:dyDescent="0.3">
      <c r="A123">
        <v>1</v>
      </c>
      <c r="B123" t="s">
        <v>188</v>
      </c>
      <c r="C123" t="s">
        <v>160</v>
      </c>
      <c r="D123" t="s">
        <v>200</v>
      </c>
      <c r="E123">
        <f>SUMIF(Ingredients!$B$2:$B$98,'PH base foods'!B123,Ingredients!$A$3:$A$99)+SUMIF(Ingredients!$B$2:$B$98,F123,Ingredients!$A$3:$A$99)</f>
        <v>0</v>
      </c>
      <c r="G123" t="str">
        <f t="shared" si="4"/>
        <v>LYCHEE</v>
      </c>
      <c r="H123" t="str">
        <f>IF(E123=1, "-",IF(SUMIF(Ingredients!B123:B337,B123,Ingredients!A123:A337)+SUMIF(Ingredients!B123:B337,F123,Ingredients!A123:A337)&gt;0, "Yes", "No"))</f>
        <v>No</v>
      </c>
      <c r="J123" t="str">
        <f t="shared" si="8"/>
        <v>removeAll(FruitRegistry.getFood(FruitRegistry.LYCHEE));</v>
      </c>
      <c r="L123" t="str">
        <f t="shared" si="9"/>
        <v>dummyOutRecipe(recipeRegistry, "harvestcraft:lychee_sapling");</v>
      </c>
    </row>
    <row r="124" spans="1:12" x14ac:dyDescent="0.3">
      <c r="A124">
        <v>1</v>
      </c>
      <c r="B124" t="s">
        <v>189</v>
      </c>
      <c r="C124" t="s">
        <v>160</v>
      </c>
      <c r="D124" t="s">
        <v>200</v>
      </c>
      <c r="E124">
        <f>SUMIF(Ingredients!$B$2:$B$98,'PH base foods'!B124,Ingredients!$A$3:$A$99)+SUMIF(Ingredients!$B$2:$B$98,F124,Ingredients!$A$3:$A$99)</f>
        <v>0</v>
      </c>
      <c r="G124" t="str">
        <f t="shared" si="4"/>
        <v>PERSIMMON</v>
      </c>
      <c r="H124" t="str">
        <f>IF(E124=1, "-",IF(SUMIF(Ingredients!B124:B338,B124,Ingredients!A124:A338)+SUMIF(Ingredients!B124:B338,F124,Ingredients!A124:A338)&gt;0, "Yes", "No"))</f>
        <v>No</v>
      </c>
      <c r="J124" t="str">
        <f t="shared" si="8"/>
        <v>removeAll(FruitRegistry.getFood(FruitRegistry.PERSIMMON));</v>
      </c>
      <c r="L124" t="str">
        <f t="shared" si="9"/>
        <v>dummyOutRecipe(recipeRegistry, "harvestcraft:persimmon_sapling");</v>
      </c>
    </row>
    <row r="125" spans="1:12" x14ac:dyDescent="0.3">
      <c r="A125">
        <v>1</v>
      </c>
      <c r="B125" t="s">
        <v>190</v>
      </c>
      <c r="C125" t="s">
        <v>160</v>
      </c>
      <c r="D125" t="s">
        <v>200</v>
      </c>
      <c r="E125">
        <f>SUMIF(Ingredients!$B$2:$B$98,'PH base foods'!B125,Ingredients!$A$3:$A$99)+SUMIF(Ingredients!$B$2:$B$98,F125,Ingredients!$A$3:$A$99)</f>
        <v>0</v>
      </c>
      <c r="G125" t="str">
        <f t="shared" si="4"/>
        <v>GUAVA</v>
      </c>
      <c r="H125" t="str">
        <f>IF(E125=1, "-",IF(SUMIF(Ingredients!B125:B339,B125,Ingredients!A125:A339)+SUMIF(Ingredients!B125:B339,F125,Ingredients!A125:A339)&gt;0, "Yes", "No"))</f>
        <v>No</v>
      </c>
      <c r="J125" t="str">
        <f t="shared" si="8"/>
        <v>removeAll(FruitRegistry.getFood(FruitRegistry.GUAVA));</v>
      </c>
      <c r="L125" t="str">
        <f t="shared" si="9"/>
        <v>dummyOutRecipe(recipeRegistry, "harvestcraft:guava_sapling");</v>
      </c>
    </row>
    <row r="126" spans="1:12" x14ac:dyDescent="0.3">
      <c r="A126">
        <v>1</v>
      </c>
      <c r="B126" t="s">
        <v>191</v>
      </c>
      <c r="C126" t="s">
        <v>160</v>
      </c>
      <c r="D126" t="s">
        <v>200</v>
      </c>
      <c r="E126">
        <f>SUMIF(Ingredients!$B$2:$B$98,'PH base foods'!B126,Ingredients!$A$3:$A$99)+SUMIF(Ingredients!$B$2:$B$98,F126,Ingredients!$A$3:$A$99)</f>
        <v>0</v>
      </c>
      <c r="G126" t="str">
        <f t="shared" si="4"/>
        <v>BREADFRUIT</v>
      </c>
      <c r="H126" t="str">
        <f>IF(E126=1, "-",IF(SUMIF(Ingredients!B126:B340,B126,Ingredients!A126:A340)+SUMIF(Ingredients!B126:B340,F126,Ingredients!A126:A340)&gt;0, "Yes", "No"))</f>
        <v>No</v>
      </c>
      <c r="J126" t="str">
        <f t="shared" si="8"/>
        <v>removeAll(FruitRegistry.getFood(FruitRegistry.BREADFRUIT));</v>
      </c>
      <c r="L126" t="str">
        <f t="shared" si="9"/>
        <v>dummyOutRecipe(recipeRegistry, "harvestcraft:breadfruit_sapling");</v>
      </c>
    </row>
    <row r="127" spans="1:12" x14ac:dyDescent="0.3">
      <c r="A127">
        <v>1</v>
      </c>
      <c r="B127" t="s">
        <v>192</v>
      </c>
      <c r="C127" t="s">
        <v>160</v>
      </c>
      <c r="D127" t="s">
        <v>200</v>
      </c>
      <c r="E127">
        <f>SUMIF(Ingredients!$B$2:$B$98,'PH base foods'!B127,Ingredients!$A$3:$A$99)+SUMIF(Ingredients!$B$2:$B$98,F127,Ingredients!$A$3:$A$99)</f>
        <v>0</v>
      </c>
      <c r="G127" t="str">
        <f t="shared" si="4"/>
        <v>NUTMEG</v>
      </c>
      <c r="H127" t="str">
        <f>IF(E127=1, "-",IF(SUMIF(Ingredients!B127:B341,B127,Ingredients!A127:A341)+SUMIF(Ingredients!B127:B341,F127,Ingredients!A127:A341)&gt;0, "Yes", "No"))</f>
        <v>No</v>
      </c>
      <c r="J127" t="str">
        <f t="shared" si="8"/>
        <v>removeAll(FruitRegistry.getFood(FruitRegistry.NUTMEG));</v>
      </c>
      <c r="L127" t="str">
        <f t="shared" si="9"/>
        <v>dummyOutRecipe(recipeRegistry, "harvestcraft:nutmeg_sapling");</v>
      </c>
    </row>
    <row r="128" spans="1:12" x14ac:dyDescent="0.3">
      <c r="A128">
        <v>1</v>
      </c>
      <c r="B128" t="s">
        <v>193</v>
      </c>
      <c r="C128" t="s">
        <v>160</v>
      </c>
      <c r="D128" t="s">
        <v>200</v>
      </c>
      <c r="E128">
        <f>SUMIF(Ingredients!$B$2:$B$98,'PH base foods'!B128,Ingredients!$A$3:$A$99)+SUMIF(Ingredients!$B$2:$B$98,F128,Ingredients!$A$3:$A$99)</f>
        <v>0</v>
      </c>
      <c r="G128" t="str">
        <f t="shared" si="4"/>
        <v>DURIAN</v>
      </c>
      <c r="H128" t="str">
        <f>IF(E128=1, "-",IF(SUMIF(Ingredients!B128:B342,B128,Ingredients!A128:A342)+SUMIF(Ingredients!B128:B342,F128,Ingredients!A128:A342)&gt;0, "Yes", "No"))</f>
        <v>No</v>
      </c>
      <c r="J128" t="str">
        <f t="shared" si="8"/>
        <v>removeAll(FruitRegistry.getFood(FruitRegistry.DURIAN));</v>
      </c>
      <c r="L128" t="str">
        <f t="shared" si="9"/>
        <v>dummyOutRecipe(recipeRegistry, "harvestcraft:durian_sapling");</v>
      </c>
    </row>
    <row r="129" spans="1:12" x14ac:dyDescent="0.3">
      <c r="A129">
        <v>1</v>
      </c>
      <c r="B129" t="s">
        <v>194</v>
      </c>
      <c r="C129" t="s">
        <v>160</v>
      </c>
      <c r="D129" t="s">
        <v>200</v>
      </c>
      <c r="E129">
        <f>SUMIF(Ingredients!$B$2:$B$98,'PH base foods'!B129,Ingredients!$A$3:$A$99)+SUMIF(Ingredients!$B$2:$B$98,F129,Ingredients!$A$3:$A$99)</f>
        <v>0</v>
      </c>
      <c r="G129" t="str">
        <f t="shared" si="4"/>
        <v>TAMARIND</v>
      </c>
      <c r="H129" t="str">
        <f>IF(E129=1, "-",IF(SUMIF(Ingredients!B129:B343,B129,Ingredients!A129:A343)+SUMIF(Ingredients!B129:B343,F129,Ingredients!A129:A343)&gt;0, "Yes", "No"))</f>
        <v>No</v>
      </c>
      <c r="J129" t="str">
        <f t="shared" si="8"/>
        <v>removeAll(FruitRegistry.getFood(FruitRegistry.TAMARIND));</v>
      </c>
      <c r="L129" t="str">
        <f t="shared" si="9"/>
        <v>dummyOutRecipe(recipeRegistry, "harvestcraft:tamarind_sapling");</v>
      </c>
    </row>
    <row r="130" spans="1:12" x14ac:dyDescent="0.3">
      <c r="A130">
        <v>1</v>
      </c>
      <c r="B130" t="s">
        <v>195</v>
      </c>
      <c r="C130" t="s">
        <v>160</v>
      </c>
      <c r="D130" t="s">
        <v>200</v>
      </c>
      <c r="E130">
        <f>SUMIF(Ingredients!$B$2:$B$98,'PH base foods'!B130,Ingredients!$A$3:$A$99)+SUMIF(Ingredients!$B$2:$B$98,F130,Ingredients!$A$3:$A$99)</f>
        <v>0</v>
      </c>
      <c r="G130" t="str">
        <f t="shared" si="4"/>
        <v>CINNAMON</v>
      </c>
      <c r="H130" t="str">
        <f>IF(E130=1, "-",IF(SUMIF(Ingredients!B130:B344,B130,Ingredients!A130:A344)+SUMIF(Ingredients!B130:B344,F130,Ingredients!A130:A344)&gt;0, "Yes", "No"))</f>
        <v>No</v>
      </c>
      <c r="J130" t="str">
        <f t="shared" si="8"/>
        <v>removeAll(FruitRegistry.getFood(FruitRegistry.CINNAMON));</v>
      </c>
      <c r="L130" t="str">
        <f t="shared" si="9"/>
        <v>dummyOutRecipe(recipeRegistry, "harvestcraft:cinnamon_sapling");</v>
      </c>
    </row>
  </sheetData>
  <conditionalFormatting sqref="B3:E3 D4:D130">
    <cfRule type="cellIs" dxfId="61" priority="4" operator="equal">
      <formula>1</formula>
    </cfRule>
  </conditionalFormatting>
  <conditionalFormatting sqref="E3:E130">
    <cfRule type="cellIs" dxfId="60" priority="3" operator="equal">
      <formula>1</formula>
    </cfRule>
  </conditionalFormatting>
  <conditionalFormatting sqref="H3:H130">
    <cfRule type="cellIs" dxfId="59" priority="1" operator="equal">
      <formula>"Yes"</formula>
    </cfRule>
    <cfRule type="cellIs" dxfId="58" priority="2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H3:H130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9DE-05FF-48D9-94FD-5852F71215FD}">
  <dimension ref="A2:M117"/>
  <sheetViews>
    <sheetView workbookViewId="0">
      <pane ySplit="2" topLeftCell="A93" activePane="bottomLeft" state="frozen"/>
      <selection pane="bottomLeft" activeCell="B2" sqref="B2"/>
    </sheetView>
  </sheetViews>
  <sheetFormatPr defaultRowHeight="14.4" x14ac:dyDescent="0.3"/>
  <cols>
    <col min="4" max="4" width="3.109375" customWidth="1"/>
  </cols>
  <sheetData>
    <row r="2" spans="2:13" x14ac:dyDescent="0.3">
      <c r="B2" s="7" t="s">
        <v>2935</v>
      </c>
      <c r="C2" s="7" t="s">
        <v>2938</v>
      </c>
      <c r="D2" s="7" t="s">
        <v>2937</v>
      </c>
      <c r="E2" s="7" t="s">
        <v>1096</v>
      </c>
      <c r="F2" s="7" t="s">
        <v>2936</v>
      </c>
      <c r="G2" s="7" t="s">
        <v>3009</v>
      </c>
      <c r="H2" s="7" t="s">
        <v>3010</v>
      </c>
      <c r="K2" s="7" t="s">
        <v>3021</v>
      </c>
      <c r="L2" s="7" t="s">
        <v>3022</v>
      </c>
      <c r="M2" s="7" t="s">
        <v>3010</v>
      </c>
    </row>
    <row r="3" spans="2:13" x14ac:dyDescent="0.3">
      <c r="B3" t="s">
        <v>2946</v>
      </c>
      <c r="C3" s="11" t="str">
        <f>CONCATENATE(LOWER(B3),"Item")</f>
        <v>maplesyrupItem</v>
      </c>
      <c r="D3">
        <f>COUNTIF('PH Itemnames'!$B$1:$B$723,'Banned items'!C3)+COUNTIF('PH Itemnames'!$D$1:$D$285,'Banned items'!C3)</f>
        <v>0</v>
      </c>
      <c r="K3" t="str">
        <f>$C$5</f>
        <v>freshwaterItem</v>
      </c>
      <c r="L3" s="94" t="s">
        <v>3026</v>
      </c>
      <c r="M3" t="str">
        <f>CONCATENATE("dummyOutRecipe(recipeRegistry, ",_xlfn.UNICHAR(34),"harvestcraft:",LOWER(K3),L3,_xlfn.UNICHAR(34),");")</f>
        <v>dummyOutRecipe(recipeRegistry, "harvestcraft:freshwateritem_listAllwater");</v>
      </c>
    </row>
    <row r="4" spans="2:13" x14ac:dyDescent="0.3">
      <c r="B4" t="s">
        <v>249</v>
      </c>
      <c r="C4" s="11" t="str">
        <f t="shared" ref="C4:C41" si="0">CONCATENATE(LOWER(B4),"Item")</f>
        <v>saltItem</v>
      </c>
      <c r="D4">
        <f>COUNTIF('PH Itemnames'!$B$1:$B$723,'Banned items'!C4)+COUNTIF('PH Itemnames'!$D$1:$D$285,'Banned items'!C4)</f>
        <v>1</v>
      </c>
      <c r="E4" t="s">
        <v>2998</v>
      </c>
      <c r="F4" t="str">
        <f>CONCATENATE("removeAll(ItemRegistry.",C4,");")</f>
        <v>removeAll(ItemRegistry.saltItem);</v>
      </c>
      <c r="G4" s="54" t="s">
        <v>202</v>
      </c>
      <c r="H4" t="str">
        <f>CONCATENATE("dummyOutRecipe(recipeRegistry, ",_xlfn.UNICHAR(34),"harvestcraft:",LOWER(C4),_xlfn.UNICHAR(34),");")</f>
        <v>dummyOutRecipe(recipeRegistry, "harvestcraft:saltitem");</v>
      </c>
      <c r="K4" t="str">
        <f>$C$5</f>
        <v>freshwaterItem</v>
      </c>
      <c r="L4" s="94" t="s">
        <v>3027</v>
      </c>
      <c r="M4" t="str">
        <f>CONCATENATE("dummyOutRecipe(recipeRegistry, ",_xlfn.UNICHAR(34),"harvestcraft:",LOWER(K4),L4,_xlfn.UNICHAR(34),");")</f>
        <v>dummyOutRecipe(recipeRegistry, "harvestcraft:freshwateritem_minecraft_water_bucket");</v>
      </c>
    </row>
    <row r="5" spans="2:13" x14ac:dyDescent="0.3">
      <c r="B5" t="s">
        <v>2958</v>
      </c>
      <c r="C5" s="11" t="str">
        <f t="shared" si="0"/>
        <v>freshwaterItem</v>
      </c>
      <c r="D5">
        <f>COUNTIF('PH Itemnames'!$B$1:$B$723,'Banned items'!C5)+COUNTIF('PH Itemnames'!$D$1:$D$285,'Banned items'!C5)</f>
        <v>1</v>
      </c>
      <c r="E5" t="s">
        <v>2998</v>
      </c>
      <c r="F5" t="str">
        <f t="shared" ref="F5:F35" si="1">CONCATENATE("removeAll(ItemRegistry.",C5,");")</f>
        <v>removeAll(ItemRegistry.freshwaterItem);</v>
      </c>
      <c r="G5" s="54" t="s">
        <v>202</v>
      </c>
      <c r="I5" t="s">
        <v>3020</v>
      </c>
      <c r="K5" t="str">
        <f>$C$6</f>
        <v>freshmilkItem</v>
      </c>
      <c r="L5" s="94" t="s">
        <v>3028</v>
      </c>
      <c r="M5" t="str">
        <f>CONCATENATE("dummyOutRecipe(recipeRegistry, ",_xlfn.UNICHAR(34),"harvestcraft:",LOWER(K5),L5,_xlfn.UNICHAR(34),");")</f>
        <v>dummyOutRecipe(recipeRegistry, "harvestcraft:freshmilkitem_cropAlmond");</v>
      </c>
    </row>
    <row r="6" spans="2:13" x14ac:dyDescent="0.3">
      <c r="B6" t="s">
        <v>2959</v>
      </c>
      <c r="C6" s="11" t="str">
        <f t="shared" si="0"/>
        <v>freshmilkItem</v>
      </c>
      <c r="D6">
        <f>COUNTIF('PH Itemnames'!$B$1:$B$723,'Banned items'!C6)+COUNTIF('PH Itemnames'!$D$1:$D$285,'Banned items'!C6)</f>
        <v>1</v>
      </c>
      <c r="E6" t="s">
        <v>3065</v>
      </c>
      <c r="G6" s="54" t="s">
        <v>202</v>
      </c>
      <c r="I6" t="s">
        <v>3020</v>
      </c>
      <c r="K6" t="str">
        <f>$C$6</f>
        <v>freshmilkItem</v>
      </c>
      <c r="L6" s="94" t="s">
        <v>3029</v>
      </c>
      <c r="M6" t="str">
        <f>CONCATENATE("dummyOutRecipe(recipeRegistry, ",_xlfn.UNICHAR(34),"harvestcraft:",LOWER(K6),L6,_xlfn.UNICHAR(34),");")</f>
        <v>dummyOutRecipe(recipeRegistry, "harvestcraft:freshmilkitem_minecraft_milk_bucket");</v>
      </c>
    </row>
    <row r="7" spans="2:13" x14ac:dyDescent="0.3">
      <c r="B7" t="s">
        <v>73</v>
      </c>
      <c r="C7" s="11" t="str">
        <f t="shared" si="0"/>
        <v>cheeseItem</v>
      </c>
      <c r="D7">
        <f>COUNTIF('PH Itemnames'!$B$1:$B$723,'Banned items'!C7)+COUNTIF('PH Itemnames'!$D$1:$D$285,'Banned items'!C7)</f>
        <v>1</v>
      </c>
      <c r="E7" t="s">
        <v>2998</v>
      </c>
      <c r="F7" t="str">
        <f t="shared" si="1"/>
        <v>removeAll(ItemRegistry.cheeseItem);</v>
      </c>
      <c r="G7" s="54" t="s">
        <v>202</v>
      </c>
      <c r="I7" t="s">
        <v>3020</v>
      </c>
      <c r="K7" t="str">
        <f>$C$7</f>
        <v>cheeseItem</v>
      </c>
      <c r="L7" t="s">
        <v>3023</v>
      </c>
      <c r="M7" t="str">
        <f t="shared" ref="M7:M34" si="2">CONCATENATE("dummyOutRecipe(recipeRegistry, ",_xlfn.UNICHAR(34),"harvestcraft:",LOWER(K7),L7,_xlfn.UNICHAR(34),");")</f>
        <v>dummyOutRecipe(recipeRegistry, "harvestcraft:cheeseitem_itemsalt");</v>
      </c>
    </row>
    <row r="8" spans="2:13" x14ac:dyDescent="0.3">
      <c r="B8" t="s">
        <v>264</v>
      </c>
      <c r="C8" s="11" t="str">
        <f t="shared" si="0"/>
        <v>flourItem</v>
      </c>
      <c r="D8">
        <f>COUNTIF('PH Itemnames'!$B$1:$B$723,'Banned items'!C8)+COUNTIF('PH Itemnames'!$D$1:$D$285,'Banned items'!C8)</f>
        <v>1</v>
      </c>
      <c r="E8" t="s">
        <v>2998</v>
      </c>
      <c r="F8" t="str">
        <f t="shared" si="1"/>
        <v>removeAll(ItemRegistry.flourItem);</v>
      </c>
      <c r="G8" s="54" t="s">
        <v>202</v>
      </c>
      <c r="I8" t="s">
        <v>3020</v>
      </c>
      <c r="K8" t="str">
        <f t="shared" ref="K8:K9" si="3">$C$7</f>
        <v>cheeseItem</v>
      </c>
      <c r="L8" t="s">
        <v>3024</v>
      </c>
      <c r="M8" t="str">
        <f t="shared" si="2"/>
        <v>dummyOutRecipe(recipeRegistry, "harvestcraft:cheeseitem_dustsalt");</v>
      </c>
    </row>
    <row r="9" spans="2:13" x14ac:dyDescent="0.3">
      <c r="B9" t="s">
        <v>209</v>
      </c>
      <c r="C9" s="11" t="str">
        <f t="shared" si="0"/>
        <v>doughItem</v>
      </c>
      <c r="D9">
        <f>COUNTIF('PH Itemnames'!$B$1:$B$723,'Banned items'!C9)+COUNTIF('PH Itemnames'!$D$1:$D$285,'Banned items'!C9)</f>
        <v>1</v>
      </c>
      <c r="E9" t="s">
        <v>2998</v>
      </c>
      <c r="F9" t="str">
        <f t="shared" si="1"/>
        <v>removeAll(ItemRegistry.doughItem);</v>
      </c>
      <c r="G9" s="54" t="s">
        <v>202</v>
      </c>
      <c r="I9" t="s">
        <v>3020</v>
      </c>
      <c r="K9" t="str">
        <f t="shared" si="3"/>
        <v>cheeseItem</v>
      </c>
      <c r="L9" t="s">
        <v>3025</v>
      </c>
      <c r="M9" t="str">
        <f t="shared" si="2"/>
        <v>dummyOutRecipe(recipeRegistry, "harvestcraft:cheeseitem_foodsalt");</v>
      </c>
    </row>
    <row r="10" spans="2:13" x14ac:dyDescent="0.3">
      <c r="B10" t="s">
        <v>2960</v>
      </c>
      <c r="C10" s="11" t="str">
        <f t="shared" si="0"/>
        <v>friedeggItem</v>
      </c>
      <c r="D10">
        <f>COUNTIF('PH Itemnames'!$B$1:$B$723,'Banned items'!C10)+COUNTIF('PH Itemnames'!$D$1:$D$285,'Banned items'!C10)</f>
        <v>1</v>
      </c>
      <c r="E10" t="s">
        <v>2961</v>
      </c>
      <c r="F10" t="str">
        <f t="shared" si="1"/>
        <v>removeAll(ItemRegistry.friedeggItem);</v>
      </c>
      <c r="G10" s="54" t="s">
        <v>202</v>
      </c>
      <c r="H10" t="str">
        <f t="shared" ref="H10:H11" si="4">CONCATENATE("dummyOutRecipe(recipeRegistry, ",_xlfn.UNICHAR(34),"harvestcraft:",LOWER(C10),_xlfn.UNICHAR(34),");")</f>
        <v>dummyOutRecipe(recipeRegistry, "harvestcraft:friedeggitem");</v>
      </c>
      <c r="K10" t="str">
        <f>$C$8</f>
        <v>flourItem</v>
      </c>
      <c r="L10" s="94" t="s">
        <v>3028</v>
      </c>
      <c r="M10" t="str">
        <f t="shared" si="2"/>
        <v>dummyOutRecipe(recipeRegistry, "harvestcraft:flouritem_cropAlmond");</v>
      </c>
    </row>
    <row r="11" spans="2:13" x14ac:dyDescent="0.3">
      <c r="B11" t="s">
        <v>336</v>
      </c>
      <c r="C11" s="11" t="str">
        <f t="shared" si="0"/>
        <v>cornmealItem</v>
      </c>
      <c r="D11">
        <f>COUNTIF('PH Itemnames'!$B$1:$B$723,'Banned items'!C11)+COUNTIF('PH Itemnames'!$D$1:$D$285,'Banned items'!C11)</f>
        <v>1</v>
      </c>
      <c r="E11" t="s">
        <v>2998</v>
      </c>
      <c r="F11" t="str">
        <f t="shared" si="1"/>
        <v>removeAll(ItemRegistry.cornmealItem);</v>
      </c>
      <c r="G11" s="54" t="s">
        <v>202</v>
      </c>
      <c r="H11" t="str">
        <f t="shared" si="4"/>
        <v>dummyOutRecipe(recipeRegistry, "harvestcraft:cornmealitem");</v>
      </c>
      <c r="K11" t="str">
        <f t="shared" ref="K11:K29" si="5">$C$8</f>
        <v>flourItem</v>
      </c>
      <c r="L11" s="94" t="s">
        <v>3030</v>
      </c>
      <c r="M11" t="str">
        <f t="shared" si="2"/>
        <v>dummyOutRecipe(recipeRegistry, "harvestcraft:flouritem_cropAmaranth");</v>
      </c>
    </row>
    <row r="12" spans="2:13" x14ac:dyDescent="0.3">
      <c r="B12" t="s">
        <v>2966</v>
      </c>
      <c r="C12" s="11" t="str">
        <f t="shared" si="0"/>
        <v>soymilkItem</v>
      </c>
      <c r="D12">
        <f>COUNTIF('PH Itemnames'!$B$1:$B$723,'Banned items'!C12)+COUNTIF('PH Itemnames'!$D$1:$D$285,'Banned items'!C12)</f>
        <v>1</v>
      </c>
      <c r="F12" t="str">
        <f t="shared" si="1"/>
        <v>removeAll(ItemRegistry.soymilkItem);</v>
      </c>
      <c r="G12" s="54" t="s">
        <v>200</v>
      </c>
      <c r="K12" t="str">
        <f t="shared" si="5"/>
        <v>flourItem</v>
      </c>
      <c r="L12" s="94" t="s">
        <v>3031</v>
      </c>
      <c r="M12" t="str">
        <f t="shared" si="2"/>
        <v>dummyOutRecipe(recipeRegistry, "harvestcraft:flouritem_cropBanana");</v>
      </c>
    </row>
    <row r="13" spans="2:13" x14ac:dyDescent="0.3">
      <c r="B13" t="s">
        <v>2967</v>
      </c>
      <c r="C13" s="11" t="str">
        <f t="shared" si="0"/>
        <v>firmtofuItem</v>
      </c>
      <c r="D13">
        <f>COUNTIF('PH Itemnames'!$B$1:$B$723,'Banned items'!C13)+COUNTIF('PH Itemnames'!$D$1:$D$285,'Banned items'!C13)</f>
        <v>1</v>
      </c>
      <c r="F13" t="str">
        <f t="shared" si="1"/>
        <v>removeAll(ItemRegistry.firmtofuItem);</v>
      </c>
      <c r="G13" s="54" t="s">
        <v>200</v>
      </c>
      <c r="K13" t="str">
        <f t="shared" si="5"/>
        <v>flourItem</v>
      </c>
      <c r="L13" s="94" t="s">
        <v>3032</v>
      </c>
      <c r="M13" t="str">
        <f t="shared" si="2"/>
        <v>dummyOutRecipe(recipeRegistry, "harvestcraft:flouritem_cropBarley");</v>
      </c>
    </row>
    <row r="14" spans="2:13" x14ac:dyDescent="0.3">
      <c r="B14" t="s">
        <v>2968</v>
      </c>
      <c r="C14" s="11" t="str">
        <f t="shared" si="0"/>
        <v>silkentofuItem</v>
      </c>
      <c r="D14">
        <f>COUNTIF('PH Itemnames'!$B$1:$B$723,'Banned items'!C14)+COUNTIF('PH Itemnames'!$D$1:$D$285,'Banned items'!C14)</f>
        <v>1</v>
      </c>
      <c r="F14" t="str">
        <f t="shared" si="1"/>
        <v>removeAll(ItemRegistry.silkentofuItem);</v>
      </c>
      <c r="G14" s="54" t="s">
        <v>200</v>
      </c>
      <c r="K14" t="str">
        <f t="shared" si="5"/>
        <v>flourItem</v>
      </c>
      <c r="L14" s="94" t="s">
        <v>3033</v>
      </c>
      <c r="M14" t="str">
        <f t="shared" si="2"/>
        <v>dummyOutRecipe(recipeRegistry, "harvestcraft:flouritem_cropBean");</v>
      </c>
    </row>
    <row r="15" spans="2:13" x14ac:dyDescent="0.3">
      <c r="B15" t="s">
        <v>2969</v>
      </c>
      <c r="C15" s="11" t="str">
        <f t="shared" si="0"/>
        <v>venisonrawItem</v>
      </c>
      <c r="D15">
        <f>COUNTIF('PH Itemnames'!$B$1:$B$723,'Banned items'!C15)+COUNTIF('PH Itemnames'!$D$1:$D$285,'Banned items'!C15)</f>
        <v>1</v>
      </c>
      <c r="F15" t="str">
        <f t="shared" si="1"/>
        <v>removeAll(ItemRegistry.venisonrawItem);</v>
      </c>
      <c r="G15" s="54" t="s">
        <v>200</v>
      </c>
      <c r="K15" t="str">
        <f t="shared" si="5"/>
        <v>flourItem</v>
      </c>
      <c r="L15" s="94" t="s">
        <v>3034</v>
      </c>
      <c r="M15" t="str">
        <f t="shared" si="2"/>
        <v>dummyOutRecipe(recipeRegistry, "harvestcraft:flouritem_cropCassava");</v>
      </c>
    </row>
    <row r="16" spans="2:13" x14ac:dyDescent="0.3">
      <c r="B16" t="s">
        <v>2970</v>
      </c>
      <c r="C16" s="11" t="str">
        <f t="shared" si="0"/>
        <v>venisoncookedItem</v>
      </c>
      <c r="D16">
        <f>COUNTIF('PH Itemnames'!$B$1:$B$723,'Banned items'!C16)+COUNTIF('PH Itemnames'!$D$1:$D$285,'Banned items'!C16)</f>
        <v>1</v>
      </c>
      <c r="F16" t="str">
        <f t="shared" si="1"/>
        <v>removeAll(ItemRegistry.venisoncookedItem);</v>
      </c>
      <c r="G16" s="54" t="s">
        <v>200</v>
      </c>
      <c r="K16" t="str">
        <f t="shared" si="5"/>
        <v>flourItem</v>
      </c>
      <c r="L16" s="94" t="s">
        <v>3035</v>
      </c>
      <c r="M16" t="str">
        <f t="shared" si="2"/>
        <v>dummyOutRecipe(recipeRegistry, "harvestcraft:flouritem_cropChestnut");</v>
      </c>
    </row>
    <row r="17" spans="2:13" x14ac:dyDescent="0.3">
      <c r="B17" t="s">
        <v>2971</v>
      </c>
      <c r="C17" s="11" t="str">
        <f t="shared" si="0"/>
        <v>groundfishItem</v>
      </c>
      <c r="D17">
        <f>COUNTIF('PH Itemnames'!$B$1:$B$723,'Banned items'!C17)+COUNTIF('PH Itemnames'!$D$1:$D$285,'Banned items'!C17)</f>
        <v>1</v>
      </c>
      <c r="E17" t="s">
        <v>2998</v>
      </c>
      <c r="F17" t="str">
        <f t="shared" si="1"/>
        <v>removeAll(ItemRegistry.groundfishItem);</v>
      </c>
      <c r="G17" s="54" t="s">
        <v>199</v>
      </c>
      <c r="K17" t="str">
        <f t="shared" si="5"/>
        <v>flourItem</v>
      </c>
      <c r="L17" s="94" t="s">
        <v>3036</v>
      </c>
      <c r="M17" t="str">
        <f t="shared" si="2"/>
        <v>dummyOutRecipe(recipeRegistry, "harvestcraft:flouritem_cropChickpea");</v>
      </c>
    </row>
    <row r="18" spans="2:13" x14ac:dyDescent="0.3">
      <c r="B18" t="s">
        <v>2972</v>
      </c>
      <c r="C18" s="11" t="str">
        <f t="shared" si="0"/>
        <v>rawtofeakItem</v>
      </c>
      <c r="D18">
        <f>COUNTIF('PH Itemnames'!$B$1:$B$723,'Banned items'!C18)+COUNTIF('PH Itemnames'!$D$1:$D$285,'Banned items'!C18)</f>
        <v>1</v>
      </c>
      <c r="E18" t="s">
        <v>2998</v>
      </c>
      <c r="F18" t="str">
        <f t="shared" si="1"/>
        <v>removeAll(ItemRegistry.rawtofeakItem);</v>
      </c>
      <c r="G18" s="54" t="s">
        <v>202</v>
      </c>
      <c r="H18" t="str">
        <f t="shared" ref="H18:H26" si="6">CONCATENATE("dummyOutRecipe(recipeRegistry, ",_xlfn.UNICHAR(34),"harvestcraft:",LOWER(C18),_xlfn.UNICHAR(34),");")</f>
        <v>dummyOutRecipe(recipeRegistry, "harvestcraft:rawtofeakitem");</v>
      </c>
      <c r="K18" t="str">
        <f t="shared" si="5"/>
        <v>flourItem</v>
      </c>
      <c r="L18" s="94" t="s">
        <v>3037</v>
      </c>
      <c r="M18" t="str">
        <f t="shared" si="2"/>
        <v>dummyOutRecipe(recipeRegistry, "harvestcraft:flouritem_cropCoconut");</v>
      </c>
    </row>
    <row r="19" spans="2:13" x14ac:dyDescent="0.3">
      <c r="B19" t="s">
        <v>2973</v>
      </c>
      <c r="C19" s="11" t="str">
        <f t="shared" si="0"/>
        <v>rawtofaconItem</v>
      </c>
      <c r="D19">
        <f>COUNTIF('PH Itemnames'!$B$1:$B$723,'Banned items'!C19)+COUNTIF('PH Itemnames'!$D$1:$D$285,'Banned items'!C19)</f>
        <v>1</v>
      </c>
      <c r="E19" t="s">
        <v>2998</v>
      </c>
      <c r="F19" t="str">
        <f t="shared" si="1"/>
        <v>removeAll(ItemRegistry.rawtofaconItem);</v>
      </c>
      <c r="G19" s="54" t="s">
        <v>202</v>
      </c>
      <c r="H19" t="str">
        <f t="shared" si="6"/>
        <v>dummyOutRecipe(recipeRegistry, "harvestcraft:rawtofaconitem");</v>
      </c>
      <c r="K19" t="str">
        <f t="shared" si="5"/>
        <v>flourItem</v>
      </c>
      <c r="L19" s="94" t="s">
        <v>3038</v>
      </c>
      <c r="M19" t="str">
        <f t="shared" si="2"/>
        <v>dummyOutRecipe(recipeRegistry, "harvestcraft:flouritem_cropMillet");</v>
      </c>
    </row>
    <row r="20" spans="2:13" x14ac:dyDescent="0.3">
      <c r="B20" t="s">
        <v>2974</v>
      </c>
      <c r="C20" s="11" t="str">
        <f t="shared" si="0"/>
        <v>rawtofeegItem</v>
      </c>
      <c r="D20">
        <f>COUNTIF('PH Itemnames'!$B$1:$B$723,'Banned items'!C20)+COUNTIF('PH Itemnames'!$D$1:$D$285,'Banned items'!C20)</f>
        <v>1</v>
      </c>
      <c r="E20" t="s">
        <v>2998</v>
      </c>
      <c r="F20" t="str">
        <f t="shared" si="1"/>
        <v>removeAll(ItemRegistry.rawtofeegItem);</v>
      </c>
      <c r="G20" s="54" t="s">
        <v>202</v>
      </c>
      <c r="H20" t="str">
        <f t="shared" si="6"/>
        <v>dummyOutRecipe(recipeRegistry, "harvestcraft:rawtofeegitem");</v>
      </c>
      <c r="K20" t="str">
        <f t="shared" si="5"/>
        <v>flourItem</v>
      </c>
      <c r="L20" s="94" t="s">
        <v>3039</v>
      </c>
      <c r="M20" t="str">
        <f t="shared" si="2"/>
        <v>dummyOutRecipe(recipeRegistry, "harvestcraft:flouritem_cropOats");</v>
      </c>
    </row>
    <row r="21" spans="2:13" x14ac:dyDescent="0.3">
      <c r="B21" t="s">
        <v>2975</v>
      </c>
      <c r="C21" s="11" t="str">
        <f t="shared" si="0"/>
        <v>rawtofuttonItem</v>
      </c>
      <c r="D21">
        <f>COUNTIF('PH Itemnames'!$B$1:$B$723,'Banned items'!C21)+COUNTIF('PH Itemnames'!$D$1:$D$285,'Banned items'!C21)</f>
        <v>1</v>
      </c>
      <c r="E21" t="s">
        <v>2998</v>
      </c>
      <c r="F21" t="str">
        <f t="shared" si="1"/>
        <v>removeAll(ItemRegistry.rawtofuttonItem);</v>
      </c>
      <c r="G21" s="54" t="s">
        <v>202</v>
      </c>
      <c r="H21" t="str">
        <f t="shared" si="6"/>
        <v>dummyOutRecipe(recipeRegistry, "harvestcraft:rawtofuttonitem");</v>
      </c>
      <c r="K21" t="str">
        <f t="shared" si="5"/>
        <v>flourItem</v>
      </c>
      <c r="L21" s="94" t="s">
        <v>3040</v>
      </c>
      <c r="M21" t="str">
        <f t="shared" si="2"/>
        <v>dummyOutRecipe(recipeRegistry, "harvestcraft:flouritem_cropPeas");</v>
      </c>
    </row>
    <row r="22" spans="2:13" x14ac:dyDescent="0.3">
      <c r="B22" t="s">
        <v>2976</v>
      </c>
      <c r="C22" s="11" t="str">
        <f t="shared" si="0"/>
        <v>rawtofickenItem</v>
      </c>
      <c r="D22">
        <f>COUNTIF('PH Itemnames'!$B$1:$B$723,'Banned items'!C22)+COUNTIF('PH Itemnames'!$D$1:$D$285,'Banned items'!C22)</f>
        <v>1</v>
      </c>
      <c r="E22" t="s">
        <v>2998</v>
      </c>
      <c r="F22" t="str">
        <f t="shared" si="1"/>
        <v>removeAll(ItemRegistry.rawtofickenItem);</v>
      </c>
      <c r="G22" s="54" t="s">
        <v>202</v>
      </c>
      <c r="H22" t="str">
        <f t="shared" si="6"/>
        <v>dummyOutRecipe(recipeRegistry, "harvestcraft:rawtofickenitem");</v>
      </c>
      <c r="K22" t="str">
        <f t="shared" si="5"/>
        <v>flourItem</v>
      </c>
      <c r="L22" s="94" t="s">
        <v>3041</v>
      </c>
      <c r="M22" t="str">
        <f t="shared" si="2"/>
        <v>dummyOutRecipe(recipeRegistry, "harvestcraft:flouritem_cropPotato");</v>
      </c>
    </row>
    <row r="23" spans="2:13" x14ac:dyDescent="0.3">
      <c r="B23" t="s">
        <v>2977</v>
      </c>
      <c r="C23" s="11" t="str">
        <f t="shared" si="0"/>
        <v>rawtofabbitItem</v>
      </c>
      <c r="D23">
        <f>COUNTIF('PH Itemnames'!$B$1:$B$723,'Banned items'!C23)+COUNTIF('PH Itemnames'!$D$1:$D$285,'Banned items'!C23)</f>
        <v>1</v>
      </c>
      <c r="E23" t="s">
        <v>2998</v>
      </c>
      <c r="F23" t="str">
        <f t="shared" si="1"/>
        <v>removeAll(ItemRegistry.rawtofabbitItem);</v>
      </c>
      <c r="G23" s="54" t="s">
        <v>202</v>
      </c>
      <c r="H23" t="str">
        <f t="shared" si="6"/>
        <v>dummyOutRecipe(recipeRegistry, "harvestcraft:rawtofabbititem");</v>
      </c>
      <c r="K23" t="str">
        <f t="shared" si="5"/>
        <v>flourItem</v>
      </c>
      <c r="L23" s="94" t="s">
        <v>3042</v>
      </c>
      <c r="M23" t="str">
        <f t="shared" si="2"/>
        <v>dummyOutRecipe(recipeRegistry, "harvestcraft:flouritem_cropQuinoa");</v>
      </c>
    </row>
    <row r="24" spans="2:13" x14ac:dyDescent="0.3">
      <c r="B24" t="s">
        <v>2978</v>
      </c>
      <c r="C24" s="11" t="str">
        <f t="shared" si="0"/>
        <v>rawtofurkeyItem</v>
      </c>
      <c r="D24">
        <f>COUNTIF('PH Itemnames'!$B$1:$B$723,'Banned items'!C24)+COUNTIF('PH Itemnames'!$D$1:$D$285,'Banned items'!C24)</f>
        <v>1</v>
      </c>
      <c r="E24" t="s">
        <v>2998</v>
      </c>
      <c r="F24" t="str">
        <f t="shared" si="1"/>
        <v>removeAll(ItemRegistry.rawtofurkeyItem);</v>
      </c>
      <c r="G24" s="54" t="s">
        <v>202</v>
      </c>
      <c r="H24" t="str">
        <f t="shared" si="6"/>
        <v>dummyOutRecipe(recipeRegistry, "harvestcraft:rawtofurkeyitem");</v>
      </c>
      <c r="K24" t="str">
        <f t="shared" si="5"/>
        <v>flourItem</v>
      </c>
      <c r="L24" s="94" t="s">
        <v>3043</v>
      </c>
      <c r="M24" t="str">
        <f t="shared" si="2"/>
        <v>dummyOutRecipe(recipeRegistry, "harvestcraft:flouritem_cropRice");</v>
      </c>
    </row>
    <row r="25" spans="2:13" x14ac:dyDescent="0.3">
      <c r="B25" t="s">
        <v>2979</v>
      </c>
      <c r="C25" s="11" t="str">
        <f t="shared" si="0"/>
        <v>rawtofenisonItem</v>
      </c>
      <c r="D25">
        <f>COUNTIF('PH Itemnames'!$B$1:$B$723,'Banned items'!C25)+COUNTIF('PH Itemnames'!$D$1:$D$285,'Banned items'!C25)</f>
        <v>1</v>
      </c>
      <c r="E25" t="s">
        <v>2998</v>
      </c>
      <c r="F25" t="str">
        <f t="shared" si="1"/>
        <v>removeAll(ItemRegistry.rawtofenisonItem);</v>
      </c>
      <c r="G25" s="54" t="s">
        <v>202</v>
      </c>
      <c r="H25" t="str">
        <f t="shared" si="6"/>
        <v>dummyOutRecipe(recipeRegistry, "harvestcraft:rawtofenisonitem");</v>
      </c>
      <c r="K25" t="str">
        <f t="shared" si="5"/>
        <v>flourItem</v>
      </c>
      <c r="L25" s="94" t="s">
        <v>3044</v>
      </c>
      <c r="M25" t="str">
        <f t="shared" si="2"/>
        <v>dummyOutRecipe(recipeRegistry, "harvestcraft:flouritem_cropRye");</v>
      </c>
    </row>
    <row r="26" spans="2:13" x14ac:dyDescent="0.3">
      <c r="B26" t="s">
        <v>2980</v>
      </c>
      <c r="C26" s="11" t="str">
        <f t="shared" si="0"/>
        <v>rawtofuduckItem</v>
      </c>
      <c r="D26">
        <f>COUNTIF('PH Itemnames'!$B$1:$B$723,'Banned items'!C26)+COUNTIF('PH Itemnames'!$D$1:$D$285,'Banned items'!C26)</f>
        <v>1</v>
      </c>
      <c r="E26" t="s">
        <v>2998</v>
      </c>
      <c r="F26" t="str">
        <f t="shared" si="1"/>
        <v>removeAll(ItemRegistry.rawtofuduckItem);</v>
      </c>
      <c r="G26" s="54" t="s">
        <v>202</v>
      </c>
      <c r="H26" t="str">
        <f t="shared" si="6"/>
        <v>dummyOutRecipe(recipeRegistry, "harvestcraft:rawtofuduckitem");</v>
      </c>
      <c r="K26" t="str">
        <f t="shared" si="5"/>
        <v>flourItem</v>
      </c>
      <c r="L26" s="94" t="s">
        <v>3045</v>
      </c>
      <c r="M26" t="str">
        <f t="shared" si="2"/>
        <v>dummyOutRecipe(recipeRegistry, "harvestcraft:flouritem_cropSoybean");</v>
      </c>
    </row>
    <row r="27" spans="2:13" x14ac:dyDescent="0.3">
      <c r="B27" t="s">
        <v>2981</v>
      </c>
      <c r="C27" s="11" t="str">
        <f t="shared" si="0"/>
        <v>cookedtofeakItem</v>
      </c>
      <c r="D27">
        <f>COUNTIF('PH Itemnames'!$B$1:$B$723,'Banned items'!C27)+COUNTIF('PH Itemnames'!$D$1:$D$285,'Banned items'!C27)</f>
        <v>1</v>
      </c>
      <c r="E27" t="s">
        <v>2998</v>
      </c>
      <c r="F27" t="str">
        <f t="shared" si="1"/>
        <v>removeAll(ItemRegistry.cookedtofeakItem);</v>
      </c>
      <c r="G27" s="54" t="s">
        <v>200</v>
      </c>
      <c r="K27" t="str">
        <f t="shared" si="5"/>
        <v>flourItem</v>
      </c>
      <c r="L27" s="94" t="s">
        <v>3046</v>
      </c>
      <c r="M27" t="str">
        <f t="shared" si="2"/>
        <v>dummyOutRecipe(recipeRegistry, "harvestcraft:flouritem_cropTaro");</v>
      </c>
    </row>
    <row r="28" spans="2:13" x14ac:dyDescent="0.3">
      <c r="B28" t="s">
        <v>2982</v>
      </c>
      <c r="C28" s="11" t="str">
        <f t="shared" si="0"/>
        <v>cookedtofaconItem</v>
      </c>
      <c r="D28">
        <f>COUNTIF('PH Itemnames'!$B$1:$B$723,'Banned items'!C28)+COUNTIF('PH Itemnames'!$D$1:$D$285,'Banned items'!C28)</f>
        <v>1</v>
      </c>
      <c r="E28" t="s">
        <v>2998</v>
      </c>
      <c r="F28" t="str">
        <f t="shared" si="1"/>
        <v>removeAll(ItemRegistry.cookedtofaconItem);</v>
      </c>
      <c r="G28" s="54" t="s">
        <v>200</v>
      </c>
      <c r="K28" t="str">
        <f t="shared" si="5"/>
        <v>flourItem</v>
      </c>
      <c r="L28" s="94" t="s">
        <v>3047</v>
      </c>
      <c r="M28" t="str">
        <f t="shared" si="2"/>
        <v>dummyOutRecipe(recipeRegistry, "harvestcraft:flouritem_cropWheat");</v>
      </c>
    </row>
    <row r="29" spans="2:13" x14ac:dyDescent="0.3">
      <c r="B29" t="s">
        <v>2983</v>
      </c>
      <c r="C29" s="11" t="str">
        <f t="shared" si="0"/>
        <v>cookedtofeegItem</v>
      </c>
      <c r="D29">
        <f>COUNTIF('PH Itemnames'!$B$1:$B$723,'Banned items'!C29)+COUNTIF('PH Itemnames'!$D$1:$D$285,'Banned items'!C29)</f>
        <v>1</v>
      </c>
      <c r="E29" t="s">
        <v>2998</v>
      </c>
      <c r="F29" t="str">
        <f t="shared" si="1"/>
        <v>removeAll(ItemRegistry.cookedtofeegItem);</v>
      </c>
      <c r="G29" s="54" t="s">
        <v>200</v>
      </c>
      <c r="K29" t="str">
        <f t="shared" si="5"/>
        <v>flourItem</v>
      </c>
      <c r="L29" s="94" t="s">
        <v>3048</v>
      </c>
      <c r="M29" t="str">
        <f t="shared" si="2"/>
        <v>dummyOutRecipe(recipeRegistry, "harvestcraft:flouritem_listAllwheat");</v>
      </c>
    </row>
    <row r="30" spans="2:13" x14ac:dyDescent="0.3">
      <c r="B30" t="s">
        <v>2984</v>
      </c>
      <c r="C30" s="11" t="str">
        <f t="shared" si="0"/>
        <v>cookedtofuttonItem</v>
      </c>
      <c r="D30">
        <f>COUNTIF('PH Itemnames'!$B$1:$B$723,'Banned items'!C30)+COUNTIF('PH Itemnames'!$D$1:$D$285,'Banned items'!C30)</f>
        <v>1</v>
      </c>
      <c r="E30" t="s">
        <v>2998</v>
      </c>
      <c r="F30" t="str">
        <f t="shared" si="1"/>
        <v>removeAll(ItemRegistry.cookedtofuttonItem);</v>
      </c>
      <c r="G30" s="54" t="s">
        <v>200</v>
      </c>
      <c r="K30" t="str">
        <f>$C$9</f>
        <v>doughItem</v>
      </c>
      <c r="L30" t="s">
        <v>3023</v>
      </c>
      <c r="M30" t="str">
        <f t="shared" si="2"/>
        <v>dummyOutRecipe(recipeRegistry, "harvestcraft:doughitem_itemsalt");</v>
      </c>
    </row>
    <row r="31" spans="2:13" x14ac:dyDescent="0.3">
      <c r="B31" t="s">
        <v>2985</v>
      </c>
      <c r="C31" s="11" t="str">
        <f t="shared" si="0"/>
        <v>cookedtofickenItem</v>
      </c>
      <c r="D31">
        <f>COUNTIF('PH Itemnames'!$B$1:$B$723,'Banned items'!C31)+COUNTIF('PH Itemnames'!$D$1:$D$285,'Banned items'!C31)</f>
        <v>1</v>
      </c>
      <c r="E31" t="s">
        <v>2998</v>
      </c>
      <c r="F31" t="str">
        <f t="shared" si="1"/>
        <v>removeAll(ItemRegistry.cookedtofickenItem);</v>
      </c>
      <c r="G31" s="54" t="s">
        <v>200</v>
      </c>
      <c r="K31" t="str">
        <f t="shared" ref="K31:K32" si="7">$C$9</f>
        <v>doughItem</v>
      </c>
      <c r="L31" t="s">
        <v>3024</v>
      </c>
      <c r="M31" t="str">
        <f t="shared" si="2"/>
        <v>dummyOutRecipe(recipeRegistry, "harvestcraft:doughitem_dustsalt");</v>
      </c>
    </row>
    <row r="32" spans="2:13" x14ac:dyDescent="0.3">
      <c r="B32" t="s">
        <v>2986</v>
      </c>
      <c r="C32" s="11" t="str">
        <f t="shared" si="0"/>
        <v>cookedtofabbitItem</v>
      </c>
      <c r="D32">
        <f>COUNTIF('PH Itemnames'!$B$1:$B$723,'Banned items'!C32)+COUNTIF('PH Itemnames'!$D$1:$D$285,'Banned items'!C32)</f>
        <v>1</v>
      </c>
      <c r="E32" t="s">
        <v>2998</v>
      </c>
      <c r="F32" t="str">
        <f t="shared" si="1"/>
        <v>removeAll(ItemRegistry.cookedtofabbitItem);</v>
      </c>
      <c r="G32" s="54" t="s">
        <v>200</v>
      </c>
      <c r="K32" t="str">
        <f t="shared" si="7"/>
        <v>doughItem</v>
      </c>
      <c r="L32" t="s">
        <v>3025</v>
      </c>
      <c r="M32" t="str">
        <f t="shared" si="2"/>
        <v>dummyOutRecipe(recipeRegistry, "harvestcraft:doughitem_foodsalt");</v>
      </c>
    </row>
    <row r="33" spans="2:13" x14ac:dyDescent="0.3">
      <c r="B33" t="s">
        <v>2987</v>
      </c>
      <c r="C33" s="11" t="str">
        <f t="shared" si="0"/>
        <v>cookedtofurkeyItem</v>
      </c>
      <c r="D33">
        <f>COUNTIF('PH Itemnames'!$B$1:$B$723,'Banned items'!C33)+COUNTIF('PH Itemnames'!$D$1:$D$285,'Banned items'!C33)</f>
        <v>1</v>
      </c>
      <c r="E33" t="s">
        <v>2998</v>
      </c>
      <c r="F33" t="str">
        <f t="shared" si="1"/>
        <v>removeAll(ItemRegistry.cookedtofurkeyItem);</v>
      </c>
      <c r="G33" s="54" t="s">
        <v>200</v>
      </c>
      <c r="K33" t="str">
        <f>$C$41</f>
        <v>plainyogurtItem</v>
      </c>
      <c r="L33" t="s">
        <v>3058</v>
      </c>
      <c r="M33" t="str">
        <f t="shared" si="2"/>
        <v>dummyOutRecipe(recipeRegistry, "harvestcraft:plainyogurtitem_x4");</v>
      </c>
    </row>
    <row r="34" spans="2:13" x14ac:dyDescent="0.3">
      <c r="B34" t="s">
        <v>2988</v>
      </c>
      <c r="C34" s="11" t="str">
        <f t="shared" si="0"/>
        <v>cookedtofenisonItem</v>
      </c>
      <c r="D34">
        <f>COUNTIF('PH Itemnames'!$B$1:$B$723,'Banned items'!C34)+COUNTIF('PH Itemnames'!$D$1:$D$285,'Banned items'!C34)</f>
        <v>1</v>
      </c>
      <c r="E34" t="s">
        <v>2998</v>
      </c>
      <c r="F34" t="str">
        <f>CONCATENATE("removeAll(ItemRegistry.",C34,");")</f>
        <v>removeAll(ItemRegistry.cookedtofenisonItem);</v>
      </c>
      <c r="G34" s="54" t="s">
        <v>200</v>
      </c>
      <c r="K34" t="str">
        <f>$C$41</f>
        <v>plainyogurtItem</v>
      </c>
      <c r="L34" t="s">
        <v>3059</v>
      </c>
      <c r="M34" t="str">
        <f t="shared" si="2"/>
        <v>dummyOutRecipe(recipeRegistry, "harvestcraft:plainyogurtitem_x4 - Copy");</v>
      </c>
    </row>
    <row r="35" spans="2:13" x14ac:dyDescent="0.3">
      <c r="B35" t="s">
        <v>2989</v>
      </c>
      <c r="C35" s="11" t="str">
        <f t="shared" si="0"/>
        <v>cookedtofuduckItem</v>
      </c>
      <c r="D35">
        <f>COUNTIF('PH Itemnames'!$B$1:$B$723,'Banned items'!C35)+COUNTIF('PH Itemnames'!$D$1:$D$285,'Banned items'!C35)</f>
        <v>1</v>
      </c>
      <c r="E35" t="s">
        <v>2998</v>
      </c>
      <c r="F35" t="str">
        <f t="shared" si="1"/>
        <v>removeAll(ItemRegistry.cookedtofuduckItem);</v>
      </c>
      <c r="G35" s="54" t="s">
        <v>200</v>
      </c>
    </row>
    <row r="36" spans="2:13" x14ac:dyDescent="0.3">
      <c r="B36" t="s">
        <v>3049</v>
      </c>
      <c r="C36" s="12" t="str">
        <f t="shared" si="0"/>
        <v>fruitbaitItem</v>
      </c>
      <c r="D36">
        <f>COUNTIF('PH Itemnames'!$B$1:$B$723,'Banned items'!C36)+COUNTIF('PH Itemnames'!$D$1:$D$285,'Banned items'!C36)</f>
        <v>1</v>
      </c>
      <c r="G36" s="54" t="s">
        <v>200</v>
      </c>
      <c r="H36" t="str">
        <f>CONCATENATE("dummyOutRecipe(recipeRegistry, ",_xlfn.UNICHAR(34),"harvestcraft:",LOWER(C36),_xlfn.UNICHAR(34),");")</f>
        <v>dummyOutRecipe(recipeRegistry, "harvestcraft:fruitbaititem");</v>
      </c>
    </row>
    <row r="37" spans="2:13" x14ac:dyDescent="0.3">
      <c r="B37" t="s">
        <v>3050</v>
      </c>
      <c r="C37" s="12" t="str">
        <f t="shared" si="0"/>
        <v>grainbaitItem</v>
      </c>
      <c r="D37">
        <f>COUNTIF('PH Itemnames'!$B$1:$B$723,'Banned items'!C37)+COUNTIF('PH Itemnames'!$D$1:$D$285,'Banned items'!C37)</f>
        <v>1</v>
      </c>
      <c r="G37" s="54" t="s">
        <v>200</v>
      </c>
      <c r="H37" t="str">
        <f t="shared" ref="H37:H40" si="8">CONCATENATE("dummyOutRecipe(recipeRegistry, ",_xlfn.UNICHAR(34),"harvestcraft:",LOWER(C37),_xlfn.UNICHAR(34),");")</f>
        <v>dummyOutRecipe(recipeRegistry, "harvestcraft:grainbaititem");</v>
      </c>
    </row>
    <row r="38" spans="2:13" x14ac:dyDescent="0.3">
      <c r="B38" t="s">
        <v>3051</v>
      </c>
      <c r="C38" s="12" t="str">
        <f t="shared" si="0"/>
        <v>veggiebaitItem</v>
      </c>
      <c r="D38">
        <f>COUNTIF('PH Itemnames'!$B$1:$B$723,'Banned items'!C38)+COUNTIF('PH Itemnames'!$D$1:$D$285,'Banned items'!C38)</f>
        <v>1</v>
      </c>
      <c r="G38" s="54" t="s">
        <v>200</v>
      </c>
      <c r="H38" t="str">
        <f t="shared" si="8"/>
        <v>dummyOutRecipe(recipeRegistry, "harvestcraft:veggiebaititem");</v>
      </c>
    </row>
    <row r="39" spans="2:13" x14ac:dyDescent="0.3">
      <c r="B39" t="s">
        <v>3052</v>
      </c>
      <c r="C39" s="12" t="str">
        <f t="shared" si="0"/>
        <v>fishtrapbaitItem</v>
      </c>
      <c r="D39">
        <f>COUNTIF('PH Itemnames'!$B$1:$B$723,'Banned items'!C39)+COUNTIF('PH Itemnames'!$D$1:$D$285,'Banned items'!C39)</f>
        <v>1</v>
      </c>
      <c r="G39" s="54" t="s">
        <v>200</v>
      </c>
      <c r="H39" t="str">
        <f t="shared" si="8"/>
        <v>dummyOutRecipe(recipeRegistry, "harvestcraft:fishtrapbaititem");</v>
      </c>
    </row>
    <row r="40" spans="2:13" x14ac:dyDescent="0.3">
      <c r="B40" t="s">
        <v>3068</v>
      </c>
      <c r="C40" s="12" t="str">
        <f t="shared" si="0"/>
        <v>vinegarItem</v>
      </c>
      <c r="D40">
        <f>COUNTIF('PH Itemnames'!$B$1:$B$723,'Banned items'!C40)+COUNTIF('PH Itemnames'!$D$1:$D$285,'Banned items'!C40)</f>
        <v>1</v>
      </c>
      <c r="G40" s="54" t="s">
        <v>200</v>
      </c>
      <c r="H40" t="str">
        <f t="shared" si="8"/>
        <v>dummyOutRecipe(recipeRegistry, "harvestcraft:vinegaritem");</v>
      </c>
    </row>
    <row r="41" spans="2:13" x14ac:dyDescent="0.3">
      <c r="B41" t="s">
        <v>3057</v>
      </c>
      <c r="C41" s="12" t="str">
        <f t="shared" si="0"/>
        <v>plainyogurtItem</v>
      </c>
      <c r="D41">
        <f>COUNTIF('PH Itemnames'!$B$1:$B$723,'Banned items'!C41)+COUNTIF('PH Itemnames'!$D$1:$D$285,'Banned items'!C41)</f>
        <v>1</v>
      </c>
      <c r="G41" s="54" t="s">
        <v>200</v>
      </c>
      <c r="I41" t="s">
        <v>3020</v>
      </c>
    </row>
    <row r="42" spans="2:13" x14ac:dyDescent="0.3">
      <c r="B42" s="101" t="s">
        <v>2999</v>
      </c>
      <c r="C42" s="101"/>
      <c r="D42" s="101"/>
      <c r="E42" s="101"/>
      <c r="F42" s="101"/>
    </row>
    <row r="43" spans="2:13" x14ac:dyDescent="0.3">
      <c r="B43" s="7" t="s">
        <v>2935</v>
      </c>
      <c r="C43" s="7" t="s">
        <v>2938</v>
      </c>
      <c r="D43" s="7"/>
      <c r="E43" s="7" t="s">
        <v>1096</v>
      </c>
      <c r="F43" s="7" t="s">
        <v>2936</v>
      </c>
    </row>
    <row r="44" spans="2:13" x14ac:dyDescent="0.3">
      <c r="B44" t="s">
        <v>168</v>
      </c>
      <c r="C44" t="str">
        <f>UPPER(B44)</f>
        <v>APPLE</v>
      </c>
      <c r="F44" t="str">
        <f>CONCATENATE("removeAll(Items.",C44,");")</f>
        <v>removeAll(Items.APPLE);</v>
      </c>
    </row>
    <row r="45" spans="2:13" x14ac:dyDescent="0.3">
      <c r="B45" t="s">
        <v>348</v>
      </c>
      <c r="C45" t="s">
        <v>3007</v>
      </c>
      <c r="F45" t="str">
        <f t="shared" ref="F45:F62" si="9">CONCATENATE("removeAll(Items.",C45,");")</f>
        <v>removeAll(Items.WHEAT_SEEDS);</v>
      </c>
    </row>
    <row r="46" spans="2:13" x14ac:dyDescent="0.3">
      <c r="B46" t="s">
        <v>54</v>
      </c>
      <c r="C46" t="str">
        <f>UPPER(B46)</f>
        <v>WHEAT</v>
      </c>
      <c r="F46" t="str">
        <f t="shared" si="9"/>
        <v>removeAll(Items.WHEAT);</v>
      </c>
    </row>
    <row r="47" spans="2:13" x14ac:dyDescent="0.3">
      <c r="B47" t="s">
        <v>246</v>
      </c>
      <c r="C47" t="str">
        <f t="shared" ref="C47:C62" si="10">UPPER(B47)</f>
        <v>BREAD</v>
      </c>
      <c r="F47" t="str">
        <f t="shared" si="9"/>
        <v>removeAll(Items.BREAD);</v>
      </c>
    </row>
    <row r="48" spans="2:13" x14ac:dyDescent="0.3">
      <c r="B48" t="s">
        <v>3000</v>
      </c>
      <c r="C48" t="str">
        <f t="shared" si="10"/>
        <v>PORKCHOP</v>
      </c>
      <c r="F48" t="str">
        <f t="shared" si="9"/>
        <v>removeAll(Items.PORKCHOP);</v>
      </c>
    </row>
    <row r="49" spans="2:6" x14ac:dyDescent="0.3">
      <c r="B49" t="s">
        <v>3001</v>
      </c>
      <c r="C49" t="str">
        <f t="shared" si="10"/>
        <v>COOKED_PORKCHOP</v>
      </c>
      <c r="F49" t="str">
        <f t="shared" si="9"/>
        <v>removeAll(Items.COOKED_PORKCHOP);</v>
      </c>
    </row>
    <row r="50" spans="2:6" x14ac:dyDescent="0.3">
      <c r="B50" t="s">
        <v>2747</v>
      </c>
      <c r="C50" t="str">
        <f t="shared" si="10"/>
        <v>BEEF</v>
      </c>
      <c r="F50" t="str">
        <f t="shared" si="9"/>
        <v>removeAll(Items.BEEF);</v>
      </c>
    </row>
    <row r="51" spans="2:6" x14ac:dyDescent="0.3">
      <c r="B51" t="s">
        <v>3002</v>
      </c>
      <c r="C51" t="s">
        <v>2902</v>
      </c>
      <c r="F51" t="str">
        <f t="shared" si="9"/>
        <v>removeAll(Items.COOKED_BEEF);</v>
      </c>
    </row>
    <row r="52" spans="2:6" x14ac:dyDescent="0.3">
      <c r="B52" t="s">
        <v>287</v>
      </c>
      <c r="C52" t="str">
        <f t="shared" si="10"/>
        <v>CHICKEN</v>
      </c>
      <c r="F52" t="str">
        <f t="shared" si="9"/>
        <v>removeAll(Items.CHICKEN);</v>
      </c>
    </row>
    <row r="53" spans="2:6" x14ac:dyDescent="0.3">
      <c r="B53" t="s">
        <v>3008</v>
      </c>
      <c r="C53" t="str">
        <f t="shared" si="10"/>
        <v>COOKED_CHICKEN</v>
      </c>
      <c r="F53" t="str">
        <f t="shared" si="9"/>
        <v>removeAll(Items.COOKED_CHICKEN);</v>
      </c>
    </row>
    <row r="54" spans="2:6" x14ac:dyDescent="0.3">
      <c r="B54" t="s">
        <v>61</v>
      </c>
      <c r="C54" t="str">
        <f t="shared" si="10"/>
        <v>CARROT</v>
      </c>
      <c r="F54" t="str">
        <f t="shared" si="9"/>
        <v>removeAll(Items.CARROT);</v>
      </c>
    </row>
    <row r="55" spans="2:6" x14ac:dyDescent="0.3">
      <c r="B55" t="s">
        <v>65</v>
      </c>
      <c r="C55" t="str">
        <f t="shared" si="10"/>
        <v>POTATO</v>
      </c>
      <c r="F55" t="str">
        <f t="shared" si="9"/>
        <v>removeAll(Items.POTATO);</v>
      </c>
    </row>
    <row r="56" spans="2:6" x14ac:dyDescent="0.3">
      <c r="B56" t="s">
        <v>2750</v>
      </c>
      <c r="C56" t="str">
        <f t="shared" si="10"/>
        <v>RABBIT</v>
      </c>
      <c r="F56" t="str">
        <f t="shared" si="9"/>
        <v>removeAll(Items.RABBIT);</v>
      </c>
    </row>
    <row r="57" spans="2:6" x14ac:dyDescent="0.3">
      <c r="B57" t="s">
        <v>3003</v>
      </c>
      <c r="C57" t="str">
        <f t="shared" si="10"/>
        <v>COOKED_RABBIT</v>
      </c>
      <c r="F57" t="str">
        <f t="shared" si="9"/>
        <v>removeAll(Items.COOKED_RABBIT);</v>
      </c>
    </row>
    <row r="58" spans="2:6" x14ac:dyDescent="0.3">
      <c r="B58" t="s">
        <v>2748</v>
      </c>
      <c r="C58" t="str">
        <f t="shared" si="10"/>
        <v>MUTTON</v>
      </c>
      <c r="F58" t="str">
        <f t="shared" si="9"/>
        <v>removeAll(Items.MUTTON);</v>
      </c>
    </row>
    <row r="59" spans="2:6" x14ac:dyDescent="0.3">
      <c r="B59" t="s">
        <v>3004</v>
      </c>
      <c r="C59" t="str">
        <f t="shared" si="10"/>
        <v>COOKED_MUTTON</v>
      </c>
      <c r="F59" t="str">
        <f t="shared" si="9"/>
        <v>removeAll(Items.COOKED_MUTTON);</v>
      </c>
    </row>
    <row r="60" spans="2:6" x14ac:dyDescent="0.3">
      <c r="B60" t="s">
        <v>3005</v>
      </c>
      <c r="C60" t="str">
        <f t="shared" si="10"/>
        <v>BEETROOT</v>
      </c>
      <c r="F60" t="str">
        <f t="shared" si="9"/>
        <v>removeAll(Items.BEETROOT);</v>
      </c>
    </row>
    <row r="61" spans="2:6" x14ac:dyDescent="0.3">
      <c r="B61" t="s">
        <v>3006</v>
      </c>
      <c r="C61" t="str">
        <f t="shared" si="10"/>
        <v>BEETROOT_SEEDS</v>
      </c>
      <c r="F61" t="str">
        <f t="shared" si="9"/>
        <v>removeAll(Items.BEETROOT_SEEDS);</v>
      </c>
    </row>
    <row r="62" spans="2:6" x14ac:dyDescent="0.3">
      <c r="B62" t="s">
        <v>3053</v>
      </c>
      <c r="C62" t="str">
        <f t="shared" si="10"/>
        <v>CHORUS_FRUIT</v>
      </c>
      <c r="F62" t="str">
        <f t="shared" si="9"/>
        <v>removeAll(Items.CHORUS_FRUIT);</v>
      </c>
    </row>
    <row r="63" spans="2:6" x14ac:dyDescent="0.3">
      <c r="B63" s="101" t="s">
        <v>3013</v>
      </c>
      <c r="C63" s="101"/>
      <c r="D63" s="101"/>
      <c r="E63" s="101"/>
      <c r="F63" s="101"/>
    </row>
    <row r="64" spans="2:6" x14ac:dyDescent="0.3">
      <c r="B64" s="7" t="s">
        <v>2935</v>
      </c>
      <c r="C64" s="7" t="s">
        <v>2938</v>
      </c>
      <c r="D64" s="7" t="s">
        <v>2937</v>
      </c>
      <c r="E64" s="7" t="s">
        <v>1096</v>
      </c>
      <c r="F64" s="7" t="s">
        <v>2936</v>
      </c>
    </row>
    <row r="65" spans="1:7" ht="14.4" customHeight="1" x14ac:dyDescent="0.3">
      <c r="A65" s="106" t="s">
        <v>268</v>
      </c>
      <c r="B65" t="s">
        <v>272</v>
      </c>
      <c r="C65" s="11" t="str">
        <f>CONCATENATE(LOWER(B65),"juiceItem")</f>
        <v>melonjuiceItem</v>
      </c>
      <c r="D65">
        <f>COUNTIF('PH Itemnames'!$B$1:$B$723,'Banned items'!C65)+COUNTIF('PH Itemnames'!$D$1:$D$285,'Banned items'!C65)</f>
        <v>1</v>
      </c>
      <c r="F65" t="str">
        <f>CONCATENATE("removeAll(ItemRegistry.",C65,");")</f>
        <v>removeAll(ItemRegistry.melonjuiceItem);</v>
      </c>
      <c r="G65" s="54"/>
    </row>
    <row r="66" spans="1:7" x14ac:dyDescent="0.3">
      <c r="A66" s="106"/>
      <c r="B66" t="s">
        <v>162</v>
      </c>
      <c r="C66" s="11" t="str">
        <f t="shared" ref="C66:C77" si="11">CONCATENATE(LOWER(B66),"juiceItem")</f>
        <v>papayajuiceItem</v>
      </c>
      <c r="D66">
        <f>COUNTIF('PH Itemnames'!$B$1:$B$723,'Banned items'!C66)+COUNTIF('PH Itemnames'!$D$1:$D$285,'Banned items'!C66)</f>
        <v>1</v>
      </c>
      <c r="F66" t="str">
        <f t="shared" ref="F66:F90" si="12">CONCATENATE("removeAll(ItemRegistry.",C66,");")</f>
        <v>removeAll(ItemRegistry.papayajuiceItem);</v>
      </c>
    </row>
    <row r="67" spans="1:7" x14ac:dyDescent="0.3">
      <c r="A67" s="106"/>
      <c r="B67" t="s">
        <v>174</v>
      </c>
      <c r="C67" s="11" t="str">
        <f t="shared" si="11"/>
        <v>starfruitjuiceItem</v>
      </c>
      <c r="D67">
        <f>COUNTIF('PH Itemnames'!$B$1:$B$723,'Banned items'!C67)+COUNTIF('PH Itemnames'!$D$1:$D$285,'Banned items'!C67)</f>
        <v>1</v>
      </c>
      <c r="F67" t="str">
        <f t="shared" si="12"/>
        <v>removeAll(ItemRegistry.starfruitjuiceItem);</v>
      </c>
    </row>
    <row r="68" spans="1:7" x14ac:dyDescent="0.3">
      <c r="A68" s="106"/>
      <c r="B68" t="s">
        <v>179</v>
      </c>
      <c r="C68" s="11" t="str">
        <f t="shared" si="11"/>
        <v>limejuiceItem</v>
      </c>
      <c r="D68">
        <f>COUNTIF('PH Itemnames'!$B$1:$B$723,'Banned items'!C68)+COUNTIF('PH Itemnames'!$D$1:$D$285,'Banned items'!C68)</f>
        <v>1</v>
      </c>
      <c r="F68" t="str">
        <f t="shared" si="12"/>
        <v>removeAll(ItemRegistry.limejuiceItem);</v>
      </c>
    </row>
    <row r="69" spans="1:7" x14ac:dyDescent="0.3">
      <c r="A69" s="106"/>
      <c r="B69" t="s">
        <v>185</v>
      </c>
      <c r="C69" s="11" t="str">
        <f t="shared" si="11"/>
        <v>mangojuiceItem</v>
      </c>
      <c r="D69">
        <f>COUNTIF('PH Itemnames'!$B$1:$B$723,'Banned items'!C69)+COUNTIF('PH Itemnames'!$D$1:$D$285,'Banned items'!C69)</f>
        <v>1</v>
      </c>
      <c r="F69" t="str">
        <f t="shared" si="12"/>
        <v>removeAll(ItemRegistry.mangojuiceItem);</v>
      </c>
    </row>
    <row r="70" spans="1:7" x14ac:dyDescent="0.3">
      <c r="A70" s="106"/>
      <c r="B70" t="s">
        <v>171</v>
      </c>
      <c r="C70" s="11" t="str">
        <f t="shared" si="11"/>
        <v>pomegranatejuiceItem</v>
      </c>
      <c r="D70">
        <f>COUNTIF('PH Itemnames'!$B$1:$B$723,'Banned items'!C70)+COUNTIF('PH Itemnames'!$D$1:$D$285,'Banned items'!C70)</f>
        <v>1</v>
      </c>
      <c r="F70" t="str">
        <f t="shared" si="12"/>
        <v>removeAll(ItemRegistry.pomegranatejuiceItem);</v>
      </c>
    </row>
    <row r="71" spans="1:7" x14ac:dyDescent="0.3">
      <c r="A71" s="106"/>
      <c r="B71" t="s">
        <v>140</v>
      </c>
      <c r="C71" s="11" t="str">
        <f t="shared" si="11"/>
        <v>kiwijuiceItem</v>
      </c>
      <c r="D71">
        <f>COUNTIF('PH Itemnames'!$B$1:$B$723,'Banned items'!C71)+COUNTIF('PH Itemnames'!$D$1:$D$285,'Banned items'!C71)</f>
        <v>1</v>
      </c>
      <c r="F71" t="str">
        <f t="shared" si="12"/>
        <v>removeAll(ItemRegistry.kiwijuiceItem);</v>
      </c>
    </row>
    <row r="72" spans="1:7" x14ac:dyDescent="0.3">
      <c r="A72" s="106"/>
      <c r="B72" t="s">
        <v>3014</v>
      </c>
      <c r="C72" s="11" t="str">
        <f t="shared" si="11"/>
        <v>cactusfruitjuiceItem</v>
      </c>
      <c r="D72">
        <f>COUNTIF('PH Itemnames'!$B$1:$B$723,'Banned items'!C72)+COUNTIF('PH Itemnames'!$D$1:$D$285,'Banned items'!C72)</f>
        <v>1</v>
      </c>
      <c r="F72" t="str">
        <f t="shared" si="12"/>
        <v>removeAll(ItemRegistry.cactusfruitjuiceItem);</v>
      </c>
    </row>
    <row r="73" spans="1:7" x14ac:dyDescent="0.3">
      <c r="A73" s="106"/>
      <c r="B73" t="s">
        <v>169</v>
      </c>
      <c r="C73" s="11" t="str">
        <f t="shared" si="11"/>
        <v>pearjuiceItem</v>
      </c>
      <c r="D73">
        <f>COUNTIF('PH Itemnames'!$B$1:$B$723,'Banned items'!C73)+COUNTIF('PH Itemnames'!$D$1:$D$285,'Banned items'!C73)</f>
        <v>1</v>
      </c>
      <c r="F73" t="str">
        <f t="shared" si="12"/>
        <v>removeAll(ItemRegistry.pearjuiceItem);</v>
      </c>
    </row>
    <row r="74" spans="1:7" x14ac:dyDescent="0.3">
      <c r="A74" s="106"/>
      <c r="B74" t="s">
        <v>186</v>
      </c>
      <c r="C74" s="11" t="str">
        <f t="shared" si="11"/>
        <v>apricotjuiceItem</v>
      </c>
      <c r="D74">
        <f>COUNTIF('PH Itemnames'!$B$1:$B$723,'Banned items'!C74)+COUNTIF('PH Itemnames'!$D$1:$D$285,'Banned items'!C74)</f>
        <v>1</v>
      </c>
      <c r="F74" t="str">
        <f t="shared" si="12"/>
        <v>removeAll(ItemRegistry.apricotjuiceItem);</v>
      </c>
    </row>
    <row r="75" spans="1:7" x14ac:dyDescent="0.3">
      <c r="A75" s="106"/>
      <c r="B75" t="s">
        <v>163</v>
      </c>
      <c r="C75" s="11" t="str">
        <f t="shared" si="11"/>
        <v>figjuiceItem</v>
      </c>
      <c r="D75">
        <f>COUNTIF('PH Itemnames'!$B$1:$B$723,'Banned items'!C75)+COUNTIF('PH Itemnames'!$D$1:$D$285,'Banned items'!C75)</f>
        <v>1</v>
      </c>
      <c r="F75" t="str">
        <f t="shared" si="12"/>
        <v>removeAll(ItemRegistry.figjuiceItem);</v>
      </c>
    </row>
    <row r="76" spans="1:7" x14ac:dyDescent="0.3">
      <c r="A76" s="106"/>
      <c r="B76" t="s">
        <v>170</v>
      </c>
      <c r="C76" s="11" t="str">
        <f t="shared" si="11"/>
        <v>grapefruitjuiceItem</v>
      </c>
      <c r="D76">
        <f>COUNTIF('PH Itemnames'!$B$1:$B$723,'Banned items'!C76)+COUNTIF('PH Itemnames'!$D$1:$D$285,'Banned items'!C76)</f>
        <v>1</v>
      </c>
      <c r="F76" t="str">
        <f t="shared" si="12"/>
        <v>removeAll(ItemRegistry.grapefruitjuiceItem);</v>
      </c>
    </row>
    <row r="77" spans="1:7" ht="14.4" customHeight="1" x14ac:dyDescent="0.3">
      <c r="A77" s="106"/>
      <c r="B77" t="s">
        <v>189</v>
      </c>
      <c r="C77" s="11" t="str">
        <f t="shared" si="11"/>
        <v>persimmonjuiceItem</v>
      </c>
      <c r="D77">
        <f>COUNTIF('PH Itemnames'!$B$1:$B$723,'Banned items'!C77)+COUNTIF('PH Itemnames'!$D$1:$D$285,'Banned items'!C77)</f>
        <v>1</v>
      </c>
      <c r="F77" t="str">
        <f t="shared" si="12"/>
        <v>removeAll(ItemRegistry.persimmonjuiceItem);</v>
      </c>
    </row>
    <row r="78" spans="1:7" ht="14.4" customHeight="1" x14ac:dyDescent="0.3">
      <c r="A78" s="107" t="s">
        <v>1043</v>
      </c>
      <c r="B78" t="s">
        <v>272</v>
      </c>
      <c r="C78" s="11" t="str">
        <f>CONCATENATE(LOWER(B78),"smoothieItem")</f>
        <v>melonsmoothieItem</v>
      </c>
      <c r="D78">
        <f>COUNTIF('PH Itemnames'!$B$1:$B$723,'Banned items'!C78)+COUNTIF('PH Itemnames'!$D$1:$D$285,'Banned items'!C78)</f>
        <v>1</v>
      </c>
      <c r="F78" t="str">
        <f t="shared" si="12"/>
        <v>removeAll(ItemRegistry.melonsmoothieItem);</v>
      </c>
    </row>
    <row r="79" spans="1:7" x14ac:dyDescent="0.3">
      <c r="A79" s="106"/>
      <c r="B79" t="s">
        <v>162</v>
      </c>
      <c r="C79" s="11" t="str">
        <f t="shared" ref="C79:C90" si="13">CONCATENATE(LOWER(B79),"smoothieItem")</f>
        <v>papayasmoothieItem</v>
      </c>
      <c r="D79">
        <f>COUNTIF('PH Itemnames'!$B$1:$B$723,'Banned items'!C79)+COUNTIF('PH Itemnames'!$D$1:$D$285,'Banned items'!C79)</f>
        <v>1</v>
      </c>
      <c r="F79" t="str">
        <f t="shared" si="12"/>
        <v>removeAll(ItemRegistry.papayasmoothieItem);</v>
      </c>
    </row>
    <row r="80" spans="1:7" x14ac:dyDescent="0.3">
      <c r="A80" s="106"/>
      <c r="B80" t="s">
        <v>174</v>
      </c>
      <c r="C80" s="11" t="str">
        <f t="shared" si="13"/>
        <v>starfruitsmoothieItem</v>
      </c>
      <c r="D80">
        <f>COUNTIF('PH Itemnames'!$B$1:$B$723,'Banned items'!C80)+COUNTIF('PH Itemnames'!$D$1:$D$285,'Banned items'!C80)</f>
        <v>1</v>
      </c>
      <c r="F80" t="str">
        <f t="shared" si="12"/>
        <v>removeAll(ItemRegistry.starfruitsmoothieItem);</v>
      </c>
    </row>
    <row r="81" spans="1:8" x14ac:dyDescent="0.3">
      <c r="A81" s="106"/>
      <c r="B81" t="s">
        <v>179</v>
      </c>
      <c r="C81" s="11" t="str">
        <f t="shared" si="13"/>
        <v>limesmoothieItem</v>
      </c>
      <c r="D81">
        <f>COUNTIF('PH Itemnames'!$B$1:$B$723,'Banned items'!C81)+COUNTIF('PH Itemnames'!$D$1:$D$285,'Banned items'!C81)</f>
        <v>1</v>
      </c>
      <c r="F81" t="str">
        <f t="shared" si="12"/>
        <v>removeAll(ItemRegistry.limesmoothieItem);</v>
      </c>
    </row>
    <row r="82" spans="1:8" x14ac:dyDescent="0.3">
      <c r="A82" s="106"/>
      <c r="B82" t="s">
        <v>185</v>
      </c>
      <c r="C82" s="11" t="str">
        <f t="shared" si="13"/>
        <v>mangosmoothieItem</v>
      </c>
      <c r="D82">
        <f>COUNTIF('PH Itemnames'!$B$1:$B$723,'Banned items'!C82)+COUNTIF('PH Itemnames'!$D$1:$D$285,'Banned items'!C82)</f>
        <v>1</v>
      </c>
      <c r="F82" t="str">
        <f t="shared" si="12"/>
        <v>removeAll(ItemRegistry.mangosmoothieItem);</v>
      </c>
    </row>
    <row r="83" spans="1:8" x14ac:dyDescent="0.3">
      <c r="A83" s="106"/>
      <c r="B83" t="s">
        <v>171</v>
      </c>
      <c r="C83" s="11" t="str">
        <f t="shared" si="13"/>
        <v>pomegranatesmoothieItem</v>
      </c>
      <c r="D83">
        <f>COUNTIF('PH Itemnames'!$B$1:$B$723,'Banned items'!C83)+COUNTIF('PH Itemnames'!$D$1:$D$285,'Banned items'!C83)</f>
        <v>1</v>
      </c>
      <c r="F83" t="str">
        <f t="shared" si="12"/>
        <v>removeAll(ItemRegistry.pomegranatesmoothieItem);</v>
      </c>
    </row>
    <row r="84" spans="1:8" x14ac:dyDescent="0.3">
      <c r="A84" s="106"/>
      <c r="B84" t="s">
        <v>140</v>
      </c>
      <c r="C84" s="11" t="str">
        <f t="shared" si="13"/>
        <v>kiwismoothieItem</v>
      </c>
      <c r="D84">
        <f>COUNTIF('PH Itemnames'!$B$1:$B$723,'Banned items'!C84)+COUNTIF('PH Itemnames'!$D$1:$D$285,'Banned items'!C84)</f>
        <v>1</v>
      </c>
      <c r="F84" t="str">
        <f t="shared" si="12"/>
        <v>removeAll(ItemRegistry.kiwismoothieItem);</v>
      </c>
    </row>
    <row r="85" spans="1:8" x14ac:dyDescent="0.3">
      <c r="A85" s="106"/>
      <c r="B85" t="s">
        <v>169</v>
      </c>
      <c r="C85" s="11" t="str">
        <f t="shared" si="13"/>
        <v>pearsmoothieItem</v>
      </c>
      <c r="D85">
        <f>COUNTIF('PH Itemnames'!$B$1:$B$723,'Banned items'!C85)+COUNTIF('PH Itemnames'!$D$1:$D$285,'Banned items'!C85)</f>
        <v>1</v>
      </c>
      <c r="F85" t="str">
        <f t="shared" si="12"/>
        <v>removeAll(ItemRegistry.pearsmoothieItem);</v>
      </c>
    </row>
    <row r="86" spans="1:8" x14ac:dyDescent="0.3">
      <c r="A86" s="106"/>
      <c r="B86" t="s">
        <v>186</v>
      </c>
      <c r="C86" s="11" t="str">
        <f t="shared" si="13"/>
        <v>apricotsmoothieItem</v>
      </c>
      <c r="D86">
        <f>COUNTIF('PH Itemnames'!$B$1:$B$723,'Banned items'!C86)+COUNTIF('PH Itemnames'!$D$1:$D$285,'Banned items'!C86)</f>
        <v>1</v>
      </c>
      <c r="F86" t="str">
        <f t="shared" si="12"/>
        <v>removeAll(ItemRegistry.apricotsmoothieItem);</v>
      </c>
    </row>
    <row r="87" spans="1:8" x14ac:dyDescent="0.3">
      <c r="A87" s="106"/>
      <c r="B87" t="s">
        <v>163</v>
      </c>
      <c r="C87" s="11" t="str">
        <f t="shared" si="13"/>
        <v>figsmoothieItem</v>
      </c>
      <c r="D87">
        <f>COUNTIF('PH Itemnames'!$B$1:$B$723,'Banned items'!C87)+COUNTIF('PH Itemnames'!$D$1:$D$285,'Banned items'!C87)</f>
        <v>1</v>
      </c>
      <c r="F87" t="str">
        <f t="shared" si="12"/>
        <v>removeAll(ItemRegistry.figsmoothieItem);</v>
      </c>
    </row>
    <row r="88" spans="1:8" x14ac:dyDescent="0.3">
      <c r="A88" s="106"/>
      <c r="B88" t="s">
        <v>170</v>
      </c>
      <c r="C88" s="11" t="str">
        <f t="shared" si="13"/>
        <v>grapefruitsmoothieItem</v>
      </c>
      <c r="D88">
        <f>COUNTIF('PH Itemnames'!$B$1:$B$723,'Banned items'!C88)+COUNTIF('PH Itemnames'!$D$1:$D$285,'Banned items'!C88)</f>
        <v>1</v>
      </c>
      <c r="F88" t="str">
        <f t="shared" si="12"/>
        <v>removeAll(ItemRegistry.grapefruitsmoothieItem);</v>
      </c>
    </row>
    <row r="89" spans="1:8" x14ac:dyDescent="0.3">
      <c r="A89" s="106"/>
      <c r="B89" t="s">
        <v>189</v>
      </c>
      <c r="C89" s="11" t="str">
        <f t="shared" si="13"/>
        <v>persimmonsmoothieItem</v>
      </c>
      <c r="D89">
        <f>COUNTIF('PH Itemnames'!$B$1:$B$723,'Banned items'!C89)+COUNTIF('PH Itemnames'!$D$1:$D$285,'Banned items'!C89)</f>
        <v>1</v>
      </c>
      <c r="F89" t="str">
        <f t="shared" si="12"/>
        <v>removeAll(ItemRegistry.persimmonsmoothieItem);</v>
      </c>
    </row>
    <row r="90" spans="1:8" x14ac:dyDescent="0.3">
      <c r="A90" s="106"/>
      <c r="B90" t="s">
        <v>184</v>
      </c>
      <c r="C90" s="11" t="str">
        <f t="shared" si="13"/>
        <v>coconutsmoothieItem</v>
      </c>
      <c r="D90">
        <f>COUNTIF('PH Itemnames'!$B$1:$B$723,'Banned items'!C90)+COUNTIF('PH Itemnames'!$D$1:$D$285,'Banned items'!C90)</f>
        <v>1</v>
      </c>
      <c r="F90" t="str">
        <f t="shared" si="12"/>
        <v>removeAll(ItemRegistry.coconutsmoothieItem);</v>
      </c>
    </row>
    <row r="91" spans="1:8" x14ac:dyDescent="0.3">
      <c r="A91" s="97"/>
      <c r="B91" s="101" t="s">
        <v>3099</v>
      </c>
      <c r="C91" s="101"/>
      <c r="D91" s="101"/>
      <c r="E91" s="101"/>
      <c r="F91" s="101"/>
    </row>
    <row r="92" spans="1:8" x14ac:dyDescent="0.3">
      <c r="A92" s="96"/>
      <c r="B92" s="7" t="s">
        <v>2935</v>
      </c>
      <c r="C92" s="7" t="s">
        <v>2938</v>
      </c>
      <c r="D92" s="7" t="s">
        <v>2937</v>
      </c>
      <c r="E92" s="7" t="s">
        <v>1096</v>
      </c>
      <c r="F92" s="7" t="s">
        <v>2936</v>
      </c>
      <c r="G92" s="7" t="s">
        <v>3009</v>
      </c>
      <c r="H92" s="7" t="s">
        <v>3010</v>
      </c>
    </row>
    <row r="93" spans="1:8" x14ac:dyDescent="0.3">
      <c r="A93" s="96"/>
      <c r="B93" t="s">
        <v>3101</v>
      </c>
      <c r="C93" s="11" t="str">
        <f t="shared" ref="C93:C102" si="14">CONCATENATE(LOWER(B93),"Item")</f>
        <v>carrotcakeItem</v>
      </c>
      <c r="D93">
        <f>COUNTIF('PH Itemnames'!$B$1:$B$723,'Banned items'!C93)+COUNTIF('PH Itemnames'!$D$1:$D$285,'Banned items'!C93)</f>
        <v>1</v>
      </c>
      <c r="E93" t="s">
        <v>3102</v>
      </c>
      <c r="G93" s="54" t="s">
        <v>202</v>
      </c>
      <c r="H93" t="str">
        <f t="shared" ref="H93:H117" si="15">CONCATENATE("dummyOutRecipe(recipeRegistry, ",_xlfn.UNICHAR(34),"harvestcraft:",LOWER(C93),_xlfn.UNICHAR(34),");")</f>
        <v>dummyOutRecipe(recipeRegistry, "harvestcraft:carrotcakeitem");</v>
      </c>
    </row>
    <row r="94" spans="1:8" x14ac:dyDescent="0.3">
      <c r="A94" s="96"/>
      <c r="B94" t="s">
        <v>3103</v>
      </c>
      <c r="C94" s="11" t="str">
        <f t="shared" si="14"/>
        <v>cheesecakeItem</v>
      </c>
      <c r="D94">
        <f>COUNTIF('PH Itemnames'!$B$1:$B$723,'Banned items'!C94)+COUNTIF('PH Itemnames'!$D$1:$D$285,'Banned items'!C94)</f>
        <v>1</v>
      </c>
      <c r="E94" t="s">
        <v>3102</v>
      </c>
      <c r="G94" s="54" t="s">
        <v>202</v>
      </c>
      <c r="H94" t="str">
        <f t="shared" si="15"/>
        <v>dummyOutRecipe(recipeRegistry, "harvestcraft:cheesecakeitem");</v>
      </c>
    </row>
    <row r="95" spans="1:8" x14ac:dyDescent="0.3">
      <c r="A95" s="96"/>
      <c r="B95" t="s">
        <v>3104</v>
      </c>
      <c r="C95" s="11" t="str">
        <f t="shared" si="14"/>
        <v>cherrycheesecakeItem</v>
      </c>
      <c r="D95">
        <f>COUNTIF('PH Itemnames'!$B$1:$B$723,'Banned items'!C95)+COUNTIF('PH Itemnames'!$D$1:$D$285,'Banned items'!C95)</f>
        <v>1</v>
      </c>
      <c r="E95" t="s">
        <v>3102</v>
      </c>
      <c r="G95" s="54" t="s">
        <v>202</v>
      </c>
      <c r="H95" t="str">
        <f t="shared" si="15"/>
        <v>dummyOutRecipe(recipeRegistry, "harvestcraft:cherrycheesecakeitem");</v>
      </c>
    </row>
    <row r="96" spans="1:8" x14ac:dyDescent="0.3">
      <c r="A96" s="96"/>
      <c r="B96" t="s">
        <v>3105</v>
      </c>
      <c r="C96" s="11" t="str">
        <f t="shared" si="14"/>
        <v>chocolatesprinklecakeItem</v>
      </c>
      <c r="D96">
        <f>COUNTIF('PH Itemnames'!$B$1:$B$723,'Banned items'!C96)+COUNTIF('PH Itemnames'!$D$1:$D$285,'Banned items'!C96)</f>
        <v>1</v>
      </c>
      <c r="E96" t="s">
        <v>3102</v>
      </c>
      <c r="G96" s="54" t="s">
        <v>202</v>
      </c>
      <c r="H96" t="str">
        <f t="shared" si="15"/>
        <v>dummyOutRecipe(recipeRegistry, "harvestcraft:chocolatesprinklecakeitem");</v>
      </c>
    </row>
    <row r="97" spans="1:8" x14ac:dyDescent="0.3">
      <c r="A97" s="96"/>
      <c r="B97" t="s">
        <v>3106</v>
      </c>
      <c r="C97" s="11" t="str">
        <f t="shared" si="14"/>
        <v>holidaycakeItem</v>
      </c>
      <c r="D97">
        <f>COUNTIF('PH Itemnames'!$B$1:$B$723,'Banned items'!C97)+COUNTIF('PH Itemnames'!$D$1:$D$285,'Banned items'!C97)</f>
        <v>1</v>
      </c>
      <c r="E97" t="s">
        <v>3102</v>
      </c>
      <c r="G97" s="54" t="s">
        <v>202</v>
      </c>
      <c r="H97" t="str">
        <f t="shared" si="15"/>
        <v>dummyOutRecipe(recipeRegistry, "harvestcraft:holidaycakeitem");</v>
      </c>
    </row>
    <row r="98" spans="1:8" x14ac:dyDescent="0.3">
      <c r="A98" s="96"/>
      <c r="B98" t="s">
        <v>229</v>
      </c>
      <c r="C98" s="11" t="str">
        <f t="shared" si="14"/>
        <v>lamingtonItem</v>
      </c>
      <c r="D98">
        <f>COUNTIF('PH Itemnames'!$B$1:$B$723,'Banned items'!C98)+COUNTIF('PH Itemnames'!$D$1:$D$285,'Banned items'!C98)</f>
        <v>1</v>
      </c>
      <c r="E98" t="s">
        <v>3102</v>
      </c>
      <c r="G98" s="54" t="s">
        <v>202</v>
      </c>
      <c r="H98" t="str">
        <f t="shared" si="15"/>
        <v>dummyOutRecipe(recipeRegistry, "harvestcraft:lamingtonitem");</v>
      </c>
    </row>
    <row r="99" spans="1:8" x14ac:dyDescent="0.3">
      <c r="A99" s="96"/>
      <c r="B99" t="s">
        <v>232</v>
      </c>
      <c r="C99" s="11" t="str">
        <f t="shared" si="14"/>
        <v>pavlovaItem</v>
      </c>
      <c r="D99">
        <f>COUNTIF('PH Itemnames'!$B$1:$B$723,'Banned items'!C99)+COUNTIF('PH Itemnames'!$D$1:$D$285,'Banned items'!C99)</f>
        <v>1</v>
      </c>
      <c r="E99" t="s">
        <v>3102</v>
      </c>
      <c r="G99" s="54" t="s">
        <v>202</v>
      </c>
      <c r="H99" t="str">
        <f t="shared" si="15"/>
        <v>dummyOutRecipe(recipeRegistry, "harvestcraft:pavlovaitem");</v>
      </c>
    </row>
    <row r="100" spans="1:8" x14ac:dyDescent="0.3">
      <c r="A100" s="96"/>
      <c r="B100" t="s">
        <v>3107</v>
      </c>
      <c r="C100" s="11" t="str">
        <f t="shared" si="14"/>
        <v>pineappleupsidedowncakeItem</v>
      </c>
      <c r="D100">
        <f>COUNTIF('PH Itemnames'!$B$1:$B$723,'Banned items'!C100)+COUNTIF('PH Itemnames'!$D$1:$D$285,'Banned items'!C100)</f>
        <v>1</v>
      </c>
      <c r="E100" t="s">
        <v>3102</v>
      </c>
      <c r="G100" s="54" t="s">
        <v>202</v>
      </c>
      <c r="H100" t="str">
        <f t="shared" si="15"/>
        <v>dummyOutRecipe(recipeRegistry, "harvestcraft:pineappleupsidedowncakeitem");</v>
      </c>
    </row>
    <row r="101" spans="1:8" x14ac:dyDescent="0.3">
      <c r="A101" s="96"/>
      <c r="B101" t="s">
        <v>3108</v>
      </c>
      <c r="C101" s="11" t="str">
        <f t="shared" si="14"/>
        <v>pumpkincheesecakeItem</v>
      </c>
      <c r="D101">
        <f>COUNTIF('PH Itemnames'!$B$1:$B$723,'Banned items'!C101)+COUNTIF('PH Itemnames'!$D$1:$D$285,'Banned items'!C101)</f>
        <v>1</v>
      </c>
      <c r="E101" t="s">
        <v>3102</v>
      </c>
      <c r="G101" s="54" t="s">
        <v>202</v>
      </c>
      <c r="H101" t="str">
        <f t="shared" si="15"/>
        <v>dummyOutRecipe(recipeRegistry, "harvestcraft:pumpkincheesecakeitem");</v>
      </c>
    </row>
    <row r="102" spans="1:8" x14ac:dyDescent="0.3">
      <c r="A102" s="96"/>
      <c r="B102" t="s">
        <v>3109</v>
      </c>
      <c r="C102" s="11" t="str">
        <f t="shared" si="14"/>
        <v>redvelvetcakeItem</v>
      </c>
      <c r="D102">
        <f>COUNTIF('PH Itemnames'!$B$1:$B$723,'Banned items'!C102)+COUNTIF('PH Itemnames'!$D$1:$D$285,'Banned items'!C102)</f>
        <v>1</v>
      </c>
      <c r="E102" t="s">
        <v>3102</v>
      </c>
      <c r="G102" s="54" t="s">
        <v>202</v>
      </c>
      <c r="H102" t="str">
        <f t="shared" si="15"/>
        <v>dummyOutRecipe(recipeRegistry, "harvestcraft:redvelvetcakeitem");</v>
      </c>
    </row>
    <row r="103" spans="1:8" x14ac:dyDescent="0.3">
      <c r="A103" s="96"/>
      <c r="B103" t="s">
        <v>3100</v>
      </c>
      <c r="C103" s="11" t="str">
        <f>CONCATENATE(LOWER(B103),"Item")</f>
        <v>rainbowcurryItem</v>
      </c>
      <c r="D103">
        <f>COUNTIF('PH Itemnames'!$B$1:$B$723,'Banned items'!C103)+COUNTIF('PH Itemnames'!$D$1:$D$285,'Banned items'!C103)</f>
        <v>1</v>
      </c>
      <c r="G103" s="54" t="s">
        <v>202</v>
      </c>
      <c r="H103" t="str">
        <f t="shared" si="15"/>
        <v>dummyOutRecipe(recipeRegistry, "harvestcraft:rainbowcurryitem");</v>
      </c>
    </row>
    <row r="104" spans="1:8" x14ac:dyDescent="0.3">
      <c r="A104" s="96"/>
      <c r="B104" t="s">
        <v>3111</v>
      </c>
      <c r="C104" s="11" t="str">
        <f>CONCATENATE(LOWER(B104),"Item")</f>
        <v>spidereyesoupItem</v>
      </c>
      <c r="D104">
        <f>COUNTIF('PH Itemnames'!$B$1:$B$723,'Banned items'!C104)+COUNTIF('PH Itemnames'!$D$1:$D$285,'Banned items'!C104)</f>
        <v>1</v>
      </c>
      <c r="G104" s="54" t="s">
        <v>202</v>
      </c>
      <c r="H104" t="str">
        <f t="shared" si="15"/>
        <v>dummyOutRecipe(recipeRegistry, "harvestcraft:spidereyesoupitem");</v>
      </c>
    </row>
    <row r="105" spans="1:8" x14ac:dyDescent="0.3">
      <c r="A105" s="96"/>
      <c r="B105" t="s">
        <v>3110</v>
      </c>
      <c r="C105" s="11" t="str">
        <f t="shared" ref="C105:C116" si="16">CONCATENATE(LOWER(B105),"Item")</f>
        <v>zombiejerkyItem</v>
      </c>
      <c r="D105">
        <f>COUNTIF('PH Itemnames'!$B$1:$B$723,'Banned items'!C105)+COUNTIF('PH Itemnames'!$D$1:$D$285,'Banned items'!C105)</f>
        <v>1</v>
      </c>
      <c r="G105" s="54" t="s">
        <v>202</v>
      </c>
      <c r="H105" t="str">
        <f t="shared" si="15"/>
        <v>dummyOutRecipe(recipeRegistry, "harvestcraft:zombiejerkyitem");</v>
      </c>
    </row>
    <row r="106" spans="1:8" x14ac:dyDescent="0.3">
      <c r="B106" t="s">
        <v>3113</v>
      </c>
      <c r="C106" s="11" t="str">
        <f t="shared" si="16"/>
        <v>epicbaconItem</v>
      </c>
      <c r="D106">
        <f>COUNTIF('PH Itemnames'!$B$1:$B$723,'Banned items'!C106)+COUNTIF('PH Itemnames'!$D$1:$D$285,'Banned items'!C106)</f>
        <v>1</v>
      </c>
      <c r="G106" s="54" t="s">
        <v>202</v>
      </c>
      <c r="H106" t="str">
        <f t="shared" si="15"/>
        <v>dummyOutRecipe(recipeRegistry, "harvestcraft:epicbaconitem");</v>
      </c>
    </row>
    <row r="107" spans="1:8" x14ac:dyDescent="0.3">
      <c r="B107" t="s">
        <v>3119</v>
      </c>
      <c r="C107" s="11" t="str">
        <f t="shared" si="16"/>
        <v>monsterfrieddumplingsItem</v>
      </c>
      <c r="D107">
        <f>COUNTIF('PH Itemnames'!$B$1:$B$723,'Banned items'!C107)+COUNTIF('PH Itemnames'!$D$1:$D$285,'Banned items'!C107)</f>
        <v>1</v>
      </c>
      <c r="G107" s="54" t="s">
        <v>202</v>
      </c>
      <c r="H107" t="str">
        <f t="shared" si="15"/>
        <v>dummyOutRecipe(recipeRegistry, "harvestcraft:monsterfrieddumplingsitem");</v>
      </c>
    </row>
    <row r="108" spans="1:8" x14ac:dyDescent="0.3">
      <c r="B108" t="s">
        <v>3121</v>
      </c>
      <c r="C108" s="11" t="str">
        <f t="shared" si="16"/>
        <v>spidereyepieItem</v>
      </c>
      <c r="D108">
        <f>COUNTIF('PH Itemnames'!$B$1:$B$723,'Banned items'!C108)+COUNTIF('PH Itemnames'!$D$1:$D$285,'Banned items'!C108)</f>
        <v>1</v>
      </c>
      <c r="G108" s="54" t="s">
        <v>202</v>
      </c>
      <c r="H108" t="str">
        <f t="shared" si="15"/>
        <v>dummyOutRecipe(recipeRegistry, "harvestcraft:spidereyepieitem");</v>
      </c>
    </row>
    <row r="109" spans="1:8" x14ac:dyDescent="0.3">
      <c r="B109" t="s">
        <v>3122</v>
      </c>
      <c r="C109" s="11" t="str">
        <f t="shared" si="16"/>
        <v>cobblestonecobblerItem</v>
      </c>
      <c r="D109">
        <f>COUNTIF('PH Itemnames'!$B$1:$B$723,'Banned items'!C109)+COUNTIF('PH Itemnames'!$D$1:$D$285,'Banned items'!C109)</f>
        <v>1</v>
      </c>
      <c r="G109" s="54" t="s">
        <v>202</v>
      </c>
      <c r="H109" t="str">
        <f t="shared" si="15"/>
        <v>dummyOutRecipe(recipeRegistry, "harvestcraft:cobblestonecobbleritem");</v>
      </c>
    </row>
    <row r="110" spans="1:8" x14ac:dyDescent="0.3">
      <c r="B110" t="s">
        <v>3125</v>
      </c>
      <c r="C110" s="11" t="str">
        <f t="shared" si="16"/>
        <v>patreonpieItem</v>
      </c>
      <c r="D110">
        <f>COUNTIF('PH Itemnames'!$B$1:$B$723,'Banned items'!C110)+COUNTIF('PH Itemnames'!$D$1:$D$285,'Banned items'!C110)</f>
        <v>1</v>
      </c>
      <c r="G110" s="54" t="s">
        <v>202</v>
      </c>
      <c r="H110" t="str">
        <f t="shared" si="15"/>
        <v>dummyOutRecipe(recipeRegistry, "harvestcraft:patreonpieitem");</v>
      </c>
    </row>
    <row r="111" spans="1:8" x14ac:dyDescent="0.3">
      <c r="B111" t="s">
        <v>3126</v>
      </c>
      <c r="C111" s="11" t="str">
        <f t="shared" si="16"/>
        <v>mobsoupItem</v>
      </c>
      <c r="D111">
        <f>COUNTIF('PH Itemnames'!$B$1:$B$723,'Banned items'!C111)+COUNTIF('PH Itemnames'!$D$1:$D$285,'Banned items'!C111)</f>
        <v>1</v>
      </c>
      <c r="G111" s="54" t="s">
        <v>202</v>
      </c>
      <c r="H111" t="str">
        <f t="shared" si="15"/>
        <v>dummyOutRecipe(recipeRegistry, "harvestcraft:mobsoupitem");</v>
      </c>
    </row>
    <row r="112" spans="1:8" x14ac:dyDescent="0.3">
      <c r="B112" t="s">
        <v>3127</v>
      </c>
      <c r="C112" s="11" t="str">
        <f t="shared" si="16"/>
        <v>epicbltItem</v>
      </c>
      <c r="D112">
        <f>COUNTIF('PH Itemnames'!$B$1:$B$723,'Banned items'!C112)+COUNTIF('PH Itemnames'!$D$1:$D$285,'Banned items'!C112)</f>
        <v>1</v>
      </c>
      <c r="G112" s="54" t="s">
        <v>202</v>
      </c>
      <c r="H112" t="str">
        <f t="shared" si="15"/>
        <v>dummyOutRecipe(recipeRegistry, "harvestcraft:epicbltitem");</v>
      </c>
    </row>
    <row r="113" spans="2:8" x14ac:dyDescent="0.3">
      <c r="B113" t="s">
        <v>3128</v>
      </c>
      <c r="C113" s="11" t="str">
        <f t="shared" si="16"/>
        <v>netherstartoastItem</v>
      </c>
      <c r="D113">
        <f>COUNTIF('PH Itemnames'!$B$1:$B$723,'Banned items'!C113)+COUNTIF('PH Itemnames'!$D$1:$D$285,'Banned items'!C113)</f>
        <v>1</v>
      </c>
      <c r="G113" s="54" t="s">
        <v>202</v>
      </c>
      <c r="H113" t="str">
        <f t="shared" si="15"/>
        <v>dummyOutRecipe(recipeRegistry, "harvestcraft:netherstartoastitem");</v>
      </c>
    </row>
    <row r="114" spans="2:8" x14ac:dyDescent="0.3">
      <c r="B114" t="s">
        <v>3129</v>
      </c>
      <c r="C114" s="11" t="str">
        <f t="shared" si="16"/>
        <v>minerstewItem</v>
      </c>
      <c r="D114">
        <f>COUNTIF('PH Itemnames'!$B$1:$B$723,'Banned items'!C114)+COUNTIF('PH Itemnames'!$D$1:$D$285,'Banned items'!C114)</f>
        <v>1</v>
      </c>
      <c r="G114" s="54" t="s">
        <v>202</v>
      </c>
      <c r="H114" t="str">
        <f t="shared" si="15"/>
        <v>dummyOutRecipe(recipeRegistry, "harvestcraft:minerstewitem");</v>
      </c>
    </row>
    <row r="115" spans="2:8" x14ac:dyDescent="0.3">
      <c r="B115" t="s">
        <v>3356</v>
      </c>
      <c r="C115" s="12" t="str">
        <f t="shared" si="16"/>
        <v>creeperwingsItem</v>
      </c>
      <c r="D115">
        <f>COUNTIF('PH Itemnames'!$B$1:$B$723,'Banned items'!C115)+COUNTIF('PH Itemnames'!$D$1:$D$285,'Banned items'!C115)</f>
        <v>1</v>
      </c>
      <c r="G115" s="54" t="s">
        <v>202</v>
      </c>
      <c r="H115" t="str">
        <f t="shared" si="15"/>
        <v>dummyOutRecipe(recipeRegistry, "harvestcraft:creeperwingsitem");</v>
      </c>
    </row>
    <row r="116" spans="2:8" x14ac:dyDescent="0.3">
      <c r="B116" t="s">
        <v>246</v>
      </c>
      <c r="C116" s="12" t="s">
        <v>3425</v>
      </c>
      <c r="D116">
        <f>COUNTIF('PH Itemnames'!$B$1:$B$723,'Banned items'!C116)+COUNTIF('PH Itemnames'!$D$1:$D$285,'Banned items'!C116)</f>
        <v>0</v>
      </c>
      <c r="G116" s="54" t="s">
        <v>200</v>
      </c>
      <c r="H116" t="str">
        <f t="shared" si="15"/>
        <v>dummyOutRecipe(recipeRegistry, "harvestcraft:minecraft_bread");</v>
      </c>
    </row>
    <row r="117" spans="2:8" x14ac:dyDescent="0.3">
      <c r="B117" t="s">
        <v>276</v>
      </c>
      <c r="C117" t="s">
        <v>3426</v>
      </c>
      <c r="H117" t="str">
        <f t="shared" si="15"/>
        <v>dummyOutRecipe(recipeRegistry, "harvestcraft:minecraft_bakedpotato");</v>
      </c>
    </row>
  </sheetData>
  <mergeCells count="5">
    <mergeCell ref="B42:F42"/>
    <mergeCell ref="B63:F63"/>
    <mergeCell ref="A65:A77"/>
    <mergeCell ref="A78:A90"/>
    <mergeCell ref="B91:F91"/>
  </mergeCells>
  <conditionalFormatting sqref="D3:D41 D93:D116">
    <cfRule type="cellIs" dxfId="57" priority="23" operator="greaterThan">
      <formula>0</formula>
    </cfRule>
  </conditionalFormatting>
  <conditionalFormatting sqref="G4">
    <cfRule type="cellIs" dxfId="56" priority="22" operator="equal">
      <formula>"Yes"</formula>
    </cfRule>
  </conditionalFormatting>
  <conditionalFormatting sqref="G4">
    <cfRule type="cellIs" dxfId="55" priority="21" operator="equal">
      <formula>"No"</formula>
    </cfRule>
  </conditionalFormatting>
  <conditionalFormatting sqref="G5:G41">
    <cfRule type="cellIs" dxfId="54" priority="20" operator="equal">
      <formula>"Yes"</formula>
    </cfRule>
  </conditionalFormatting>
  <conditionalFormatting sqref="G5:G41">
    <cfRule type="cellIs" dxfId="53" priority="19" operator="equal">
      <formula>"No"</formula>
    </cfRule>
  </conditionalFormatting>
  <conditionalFormatting sqref="G65">
    <cfRule type="cellIs" dxfId="52" priority="18" operator="equal">
      <formula>"Yes"</formula>
    </cfRule>
  </conditionalFormatting>
  <conditionalFormatting sqref="G65">
    <cfRule type="cellIs" dxfId="51" priority="17" operator="equal">
      <formula>"No"</formula>
    </cfRule>
  </conditionalFormatting>
  <conditionalFormatting sqref="C65:C77 C93:C103 C105:C116">
    <cfRule type="expression" dxfId="50" priority="16">
      <formula>$D65=1</formula>
    </cfRule>
  </conditionalFormatting>
  <conditionalFormatting sqref="D65:D90">
    <cfRule type="cellIs" dxfId="49" priority="15" operator="greaterThan">
      <formula>0</formula>
    </cfRule>
  </conditionalFormatting>
  <conditionalFormatting sqref="C3:C41">
    <cfRule type="expression" dxfId="48" priority="14">
      <formula>$D3=1</formula>
    </cfRule>
  </conditionalFormatting>
  <conditionalFormatting sqref="C78:C90">
    <cfRule type="expression" dxfId="47" priority="13">
      <formula>$D78=1</formula>
    </cfRule>
  </conditionalFormatting>
  <conditionalFormatting sqref="C104">
    <cfRule type="expression" dxfId="46" priority="5">
      <formula>$D104=1</formula>
    </cfRule>
  </conditionalFormatting>
  <conditionalFormatting sqref="G93:G116">
    <cfRule type="cellIs" dxfId="45" priority="4" operator="equal">
      <formula>"Yes"</formula>
    </cfRule>
  </conditionalFormatting>
  <conditionalFormatting sqref="G93:G116">
    <cfRule type="cellIs" dxfId="44" priority="3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7E147-23E4-4496-B67C-97D49C8CFB60}">
          <x14:formula1>
            <xm:f>Tables!$A$1:$A$3</xm:f>
          </x14:formula1>
          <xm:sqref>G65 G4:G41 G93:G116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15BE-9B24-42A7-B20A-71086EB28B76}">
  <dimension ref="B2:M5"/>
  <sheetViews>
    <sheetView workbookViewId="0">
      <pane ySplit="2" topLeftCell="A3" activePane="bottomLeft" state="frozen"/>
      <selection pane="bottomLeft" activeCell="B2" sqref="B2"/>
    </sheetView>
  </sheetViews>
  <sheetFormatPr defaultRowHeight="14.4" x14ac:dyDescent="0.3"/>
  <sheetData>
    <row r="2" spans="2:13" x14ac:dyDescent="0.3">
      <c r="B2" s="7" t="s">
        <v>2935</v>
      </c>
      <c r="C2" s="1" t="s">
        <v>110</v>
      </c>
      <c r="D2" s="1" t="s">
        <v>2</v>
      </c>
      <c r="E2" s="1" t="s">
        <v>9</v>
      </c>
      <c r="F2" s="1" t="s">
        <v>10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1260</v>
      </c>
      <c r="M2" s="1" t="s">
        <v>3011</v>
      </c>
    </row>
    <row r="3" spans="2:13" x14ac:dyDescent="0.3">
      <c r="B3" t="s">
        <v>3056</v>
      </c>
      <c r="C3" t="s">
        <v>1188</v>
      </c>
      <c r="D3">
        <v>10</v>
      </c>
      <c r="F3">
        <v>32</v>
      </c>
      <c r="G3" s="3"/>
      <c r="H3" s="2"/>
      <c r="I3" s="4">
        <v>1.5</v>
      </c>
      <c r="J3" s="5"/>
      <c r="K3" s="6"/>
      <c r="L3" t="s">
        <v>202</v>
      </c>
      <c r="M3" t="str">
        <f>CONCATENATE( UPPER(B3),"(",C3,", Items.",UPPER(B3),", ",4," ,", ROUND(D3/5,2),"f,",ROUND(E3,0),"f,",ROUND(G3,0),"f,",ROUND(I3,2),"f,",ROUND(H3,2),"f,",ROUND(J3,2),"f,",ROUND(K3,2),"f,",ROUND(21/F3,2), "f),")</f>
        <v>BAKED_POTATO(VEGETABLE, Items.BAKED_POTATO, 4 ,2f,0f,0f,1.5f,0f,0f,0f,0.66f),</v>
      </c>
    </row>
    <row r="4" spans="2:13" x14ac:dyDescent="0.3">
      <c r="B4" t="s">
        <v>3055</v>
      </c>
      <c r="C4" t="s">
        <v>1192</v>
      </c>
      <c r="D4">
        <v>20</v>
      </c>
      <c r="E4">
        <v>15</v>
      </c>
      <c r="F4">
        <v>7</v>
      </c>
      <c r="G4" s="3"/>
      <c r="H4" s="2"/>
      <c r="I4" s="4">
        <v>2.5</v>
      </c>
      <c r="J4" s="5">
        <v>2</v>
      </c>
      <c r="K4" s="6"/>
      <c r="L4" t="s">
        <v>202</v>
      </c>
      <c r="M4" t="str">
        <f t="shared" ref="M4:M5" si="0">CONCATENATE( UPPER(B4),"(",C4,", Items.",UPPER(B4),", ",4," ,", ROUND(D4/5,2),"f,",ROUND(E4,0),"f,",ROUND(G4,0),"f,",ROUND(I4,2),"f,",ROUND(H4,2),"f,",ROUND(J4,2),"f,",ROUND(K4,2),"f,",ROUND(21/F4,2), "f),")</f>
        <v>RABBIT_STEW(MEAL, Items.RABBIT_STEW, 4 ,4f,15f,0f,2.5f,0f,2f,0f,3f),</v>
      </c>
    </row>
    <row r="5" spans="2:13" x14ac:dyDescent="0.3">
      <c r="B5" t="s">
        <v>3054</v>
      </c>
      <c r="C5" t="s">
        <v>1192</v>
      </c>
      <c r="D5">
        <v>15</v>
      </c>
      <c r="E5">
        <v>15</v>
      </c>
      <c r="F5">
        <v>7</v>
      </c>
      <c r="G5" s="3"/>
      <c r="H5" s="2"/>
      <c r="I5" s="4">
        <v>2</v>
      </c>
      <c r="J5" s="5"/>
      <c r="K5" s="6">
        <v>2</v>
      </c>
      <c r="L5" t="s">
        <v>202</v>
      </c>
      <c r="M5" t="str">
        <f t="shared" si="0"/>
        <v>BEETROOT_SOUP(MEAL, Items.BEETROOT_SOUP, 4 ,3f,15f,0f,2f,0f,0f,2f,3f),</v>
      </c>
    </row>
  </sheetData>
  <conditionalFormatting sqref="L3">
    <cfRule type="cellIs" dxfId="43" priority="5" operator="equal">
      <formula>"No"</formula>
    </cfRule>
    <cfRule type="cellIs" dxfId="42" priority="6" operator="equal">
      <formula>"Yes"</formula>
    </cfRule>
  </conditionalFormatting>
  <conditionalFormatting sqref="L4:L5">
    <cfRule type="cellIs" dxfId="41" priority="3" operator="equal">
      <formula>"No"</formula>
    </cfRule>
    <cfRule type="cellIs" dxfId="40" priority="4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2C945F-6C18-4221-928E-DA2B6A380CE3}">
          <x14:formula1>
            <xm:f>Tables!$A$1:$A$3</xm:f>
          </x14:formula1>
          <xm:sqref>L3:L5</xm:sqref>
        </x14:dataValidation>
        <x14:dataValidation type="list" allowBlank="1" showInputMessage="1" showErrorMessage="1" xr:uid="{6A6AAE11-D093-4CF1-902A-79F03A4A1C83}">
          <x14:formula1>
            <xm:f>Tables!$C$1:$C$10</xm:f>
          </x14:formula1>
          <xm:sqref>C3:C5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K734"/>
  <sheetViews>
    <sheetView zoomScaleNormal="100" workbookViewId="0">
      <pane ySplit="2" topLeftCell="A3" activePane="bottomLeft" state="frozen"/>
      <selection pane="bottomLeft" activeCell="H582" sqref="H582"/>
    </sheetView>
  </sheetViews>
  <sheetFormatPr defaultRowHeight="14.4" x14ac:dyDescent="0.3"/>
  <cols>
    <col min="1" max="1" width="5.6640625" customWidth="1"/>
    <col min="2" max="2" width="16.88671875" customWidth="1"/>
    <col min="3" max="3" width="15.21875" customWidth="1"/>
    <col min="14" max="14" width="2.6640625" style="10" bestFit="1" customWidth="1"/>
    <col min="15" max="17" width="2.6640625" bestFit="1" customWidth="1"/>
    <col min="18" max="21" width="2" bestFit="1" customWidth="1"/>
    <col min="23" max="23" width="4.109375" customWidth="1"/>
    <col min="25" max="32" width="3" hidden="1" customWidth="1"/>
    <col min="33" max="33" width="5.77734375" customWidth="1"/>
    <col min="34" max="36" width="3" hidden="1" customWidth="1"/>
    <col min="37" max="37" width="2" hidden="1" customWidth="1"/>
    <col min="38" max="38" width="3" hidden="1" customWidth="1"/>
    <col min="39" max="41" width="2" hidden="1" customWidth="1"/>
    <col min="42" max="42" width="4.33203125" customWidth="1"/>
    <col min="43" max="50" width="3" hidden="1" customWidth="1"/>
    <col min="51" max="51" width="4.109375" customWidth="1"/>
    <col min="52" max="59" width="2" hidden="1" customWidth="1"/>
    <col min="60" max="60" width="3.77734375" customWidth="1"/>
    <col min="61" max="68" width="2" hidden="1" customWidth="1"/>
    <col min="69" max="69" width="3.77734375" customWidth="1"/>
    <col min="70" max="77" width="2" hidden="1" customWidth="1"/>
    <col min="78" max="78" width="3.77734375" customWidth="1"/>
    <col min="79" max="86" width="2" hidden="1" customWidth="1"/>
    <col min="87" max="87" width="3.77734375" customWidth="1"/>
    <col min="88" max="95" width="2" hidden="1" customWidth="1"/>
    <col min="96" max="96" width="3.77734375" customWidth="1"/>
    <col min="97" max="97" width="4.77734375" customWidth="1"/>
    <col min="98" max="98" width="4.109375" customWidth="1"/>
    <col min="99" max="99" width="4.5546875" customWidth="1"/>
    <col min="100" max="101" width="3.77734375" customWidth="1"/>
    <col min="102" max="102" width="3.77734375" style="31" customWidth="1"/>
    <col min="103" max="104" width="3.77734375" customWidth="1"/>
    <col min="107" max="107" width="31.88671875" customWidth="1"/>
    <col min="108" max="108" width="6.44140625" bestFit="1" customWidth="1"/>
    <col min="109" max="109" width="32.44140625" customWidth="1"/>
  </cols>
  <sheetData>
    <row r="1" spans="2:115" x14ac:dyDescent="0.3">
      <c r="F1" s="10"/>
      <c r="G1" s="11"/>
      <c r="H1" s="11"/>
      <c r="I1" s="11"/>
      <c r="J1" s="11"/>
      <c r="K1" s="11"/>
      <c r="L1" s="11"/>
      <c r="M1" s="11"/>
      <c r="N1" s="114"/>
      <c r="O1" s="115"/>
      <c r="P1" s="115"/>
      <c r="Q1" s="115"/>
      <c r="R1" s="115"/>
      <c r="S1" s="115"/>
      <c r="T1" s="115"/>
      <c r="U1" s="115"/>
      <c r="V1" s="16"/>
      <c r="W1" s="16"/>
      <c r="X1" s="44"/>
      <c r="Y1" s="111" t="s">
        <v>205</v>
      </c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7"/>
      <c r="CS1" s="111" t="s">
        <v>206</v>
      </c>
      <c r="CT1" s="112"/>
      <c r="CU1" s="112"/>
      <c r="CV1" s="112"/>
      <c r="CW1" s="112"/>
      <c r="CX1" s="112"/>
      <c r="CY1" s="112"/>
      <c r="CZ1" s="113"/>
      <c r="DA1" s="48">
        <f>(COUNTA(DA3:DA724)-COUNTIF(DA3:DA724,"-"))/COUNTA(DA3:DA724)</f>
        <v>1</v>
      </c>
      <c r="DB1" s="48">
        <f ca="1">(COUNTA(DB3:DB724)-COUNTIF(DB3:DB724,"-"))/COUNTA(DB3:DB724)</f>
        <v>0.36426592797783935</v>
      </c>
    </row>
    <row r="2" spans="2:115" x14ac:dyDescent="0.3">
      <c r="B2" s="1" t="s">
        <v>203</v>
      </c>
      <c r="C2" s="1" t="s">
        <v>1280</v>
      </c>
      <c r="D2" s="1" t="s">
        <v>1193</v>
      </c>
      <c r="E2" s="1" t="s">
        <v>110</v>
      </c>
      <c r="F2" s="104" t="s">
        <v>1126</v>
      </c>
      <c r="G2" s="105"/>
      <c r="H2" s="105"/>
      <c r="I2" s="105"/>
      <c r="J2" s="105"/>
      <c r="K2" s="105"/>
      <c r="L2" s="105"/>
      <c r="M2" s="105"/>
      <c r="N2" s="116" t="s">
        <v>1085</v>
      </c>
      <c r="O2" s="105"/>
      <c r="P2" s="105"/>
      <c r="Q2" s="105"/>
      <c r="R2" s="105"/>
      <c r="S2" s="105"/>
      <c r="T2" s="105"/>
      <c r="U2" s="105"/>
      <c r="V2" s="15" t="s">
        <v>1195</v>
      </c>
      <c r="W2" s="15" t="s">
        <v>1194</v>
      </c>
      <c r="X2" s="45" t="s">
        <v>207</v>
      </c>
      <c r="Y2" s="40"/>
      <c r="Z2" s="15"/>
      <c r="AA2" s="15"/>
      <c r="AB2" s="15"/>
      <c r="AC2" s="15"/>
      <c r="AD2" s="15"/>
      <c r="AE2" s="15"/>
      <c r="AF2" s="15"/>
      <c r="AG2" s="9" t="s">
        <v>2</v>
      </c>
      <c r="AH2" s="28"/>
      <c r="AI2" s="28"/>
      <c r="AJ2" s="28"/>
      <c r="AK2" s="28"/>
      <c r="AL2" s="28"/>
      <c r="AM2" s="28"/>
      <c r="AN2" s="28"/>
      <c r="AO2" s="28"/>
      <c r="AP2" s="28" t="s">
        <v>1127</v>
      </c>
      <c r="AQ2" s="28"/>
      <c r="AR2" s="28"/>
      <c r="AS2" s="28"/>
      <c r="AT2" s="28"/>
      <c r="AU2" s="28"/>
      <c r="AV2" s="28"/>
      <c r="AW2" s="28"/>
      <c r="AX2" s="28"/>
      <c r="AY2" s="28" t="s">
        <v>10</v>
      </c>
      <c r="AZ2" s="28"/>
      <c r="BA2" s="28"/>
      <c r="BB2" s="28"/>
      <c r="BC2" s="28"/>
      <c r="BD2" s="28"/>
      <c r="BE2" s="28"/>
      <c r="BF2" s="28"/>
      <c r="BG2" s="28"/>
      <c r="BH2" s="28" t="s">
        <v>4</v>
      </c>
      <c r="BI2" s="28"/>
      <c r="BJ2" s="28"/>
      <c r="BK2" s="28"/>
      <c r="BL2" s="28"/>
      <c r="BM2" s="28"/>
      <c r="BN2" s="28"/>
      <c r="BO2" s="28"/>
      <c r="BP2" s="28"/>
      <c r="BQ2" s="28" t="s">
        <v>5</v>
      </c>
      <c r="BR2" s="28"/>
      <c r="BS2" s="28"/>
      <c r="BT2" s="28"/>
      <c r="BU2" s="28"/>
      <c r="BV2" s="28"/>
      <c r="BW2" s="28"/>
      <c r="BX2" s="28"/>
      <c r="BY2" s="28"/>
      <c r="BZ2" s="28" t="s">
        <v>6</v>
      </c>
      <c r="CA2" s="28"/>
      <c r="CB2" s="28"/>
      <c r="CC2" s="28"/>
      <c r="CD2" s="28"/>
      <c r="CE2" s="28"/>
      <c r="CF2" s="28"/>
      <c r="CG2" s="28"/>
      <c r="CH2" s="28"/>
      <c r="CI2" s="28" t="s">
        <v>7</v>
      </c>
      <c r="CJ2" s="28"/>
      <c r="CK2" s="28"/>
      <c r="CL2" s="28"/>
      <c r="CM2" s="28"/>
      <c r="CN2" s="28"/>
      <c r="CO2" s="28"/>
      <c r="CP2" s="28"/>
      <c r="CQ2" s="28"/>
      <c r="CR2" s="41" t="s">
        <v>8</v>
      </c>
      <c r="CS2" s="32" t="s">
        <v>2</v>
      </c>
      <c r="CT2" s="28" t="s">
        <v>204</v>
      </c>
      <c r="CU2" s="28" t="s">
        <v>10</v>
      </c>
      <c r="CV2" s="28" t="s">
        <v>4</v>
      </c>
      <c r="CW2" s="28" t="s">
        <v>5</v>
      </c>
      <c r="CX2" s="33" t="s">
        <v>6</v>
      </c>
      <c r="CY2" s="28" t="s">
        <v>7</v>
      </c>
      <c r="CZ2" s="49" t="s">
        <v>8</v>
      </c>
      <c r="DA2" s="1" t="s">
        <v>206</v>
      </c>
      <c r="DB2" s="1" t="s">
        <v>2736</v>
      </c>
      <c r="DC2" s="1" t="s">
        <v>1096</v>
      </c>
      <c r="DD2" s="1" t="s">
        <v>2299</v>
      </c>
      <c r="DE2" s="28" t="s">
        <v>1269</v>
      </c>
    </row>
    <row r="3" spans="2:115" x14ac:dyDescent="0.3">
      <c r="B3" t="s">
        <v>208</v>
      </c>
      <c r="C3" t="str">
        <f>INDEX('PH Itemnames'!$B$1:$B$723,MATCH(B3,'PH Itemnames'!$A$1:$A$723),1)</f>
        <v>carrotcakeItem</v>
      </c>
      <c r="D3" t="s">
        <v>220</v>
      </c>
      <c r="E3" t="s">
        <v>1192</v>
      </c>
      <c r="F3" s="10" t="s">
        <v>209</v>
      </c>
      <c r="G3" s="11" t="s">
        <v>61</v>
      </c>
      <c r="H3" s="11" t="s">
        <v>210</v>
      </c>
      <c r="I3" s="11"/>
      <c r="J3" s="11"/>
      <c r="K3" s="11"/>
      <c r="L3" s="11"/>
      <c r="M3" s="11"/>
      <c r="N3" s="46">
        <f ca="1">SUMIF(Ingredients!$B$3:$B$217,'PH complex foods'!F3,Ingredients!$A$3:$A$119)+SUMIF($B$3:$B$724,F3,$V$3:$V$723)</f>
        <v>1</v>
      </c>
      <c r="O3" s="11">
        <f ca="1">SUMIF(Ingredients!$B$3:$B$217,'PH complex foods'!G3,Ingredients!$A$3:$A$119)+SUMIF($B$3:$B$724,G3,$V$3:$V$723)</f>
        <v>1</v>
      </c>
      <c r="P3" s="11">
        <f ca="1">SUMIF(Ingredients!$B$3:$B$217,'PH complex foods'!H3,Ingredients!$A$3:$A$119)+SUMIF($B$3:$B$724,H3,$V$3:$V$723)</f>
        <v>1</v>
      </c>
      <c r="Q3" s="11">
        <f ca="1">SUMIF(Ingredients!$B$3:$B$217,'PH complex foods'!I3,Ingredients!$A$3:$A$119)+SUMIF($B$3:$B$724,I3,$V$3:$V$723)</f>
        <v>0</v>
      </c>
      <c r="R3" s="11">
        <f ca="1">SUMIF(Ingredients!$B$3:$B$217,'PH complex foods'!J3,Ingredients!$A$3:$A$119)+SUMIF($B$3:$B$724,J3,$V$3:$V$723)</f>
        <v>0</v>
      </c>
      <c r="S3" s="11">
        <f ca="1">SUMIF(Ingredients!$B$3:$B$217,'PH complex foods'!K3,Ingredients!$A$3:$A$119)+SUMIF($B$3:$B$724,K3,$V$3:$V$723)</f>
        <v>0</v>
      </c>
      <c r="T3" s="11">
        <f ca="1">SUMIF(Ingredients!$B$3:$B$217,'PH complex foods'!L3,Ingredients!$A$3:$A$119)+SUMIF($B$3:$B$724,L3,$V$3:$V$723)</f>
        <v>0</v>
      </c>
      <c r="U3" s="11">
        <f ca="1">SUMIF(Ingredients!$B$3:$B$217,'PH complex foods'!M3,Ingredients!$A$3:$A$119)+SUMIF($B$3:$B$724,M3,$V$3:$V$723)</f>
        <v>0</v>
      </c>
      <c r="V3" s="10">
        <f ca="1">SUM(N3:U3)-COUNTA(F3:M3)+1</f>
        <v>1</v>
      </c>
      <c r="W3" s="11">
        <f>COUNTIF(F3:M724,B3)</f>
        <v>0</v>
      </c>
      <c r="X3" s="44" t="s">
        <v>199</v>
      </c>
      <c r="Y3" s="34">
        <f>SUMIF(Ingredients!$B$3:$B$217,F3,Ingredients!$C$3:$C$217)+SUMIF($B$3:$B$724,F3,$AG$3:$AG$724)</f>
        <v>5</v>
      </c>
      <c r="Z3" s="30">
        <f>SUMIF(Ingredients!$B$3:$B$217,G3,Ingredients!$C$3:$C$217)+SUMIF($B$3:$B$724,G3,$AG$3:$AG$724)</f>
        <v>10</v>
      </c>
      <c r="AA3" s="30">
        <f>SUMIF(Ingredients!$B$3:$B$217,H3,Ingredients!$C$3:$C$217)+SUMIF($B$3:$B$724,H3,$AG$3:$AG$724)</f>
        <v>0</v>
      </c>
      <c r="AB3" s="30">
        <f>SUMIF(Ingredients!$B$3:$B$217,I3,Ingredients!$C$3:$C$217)+SUMIF($B$3:$B$724,I3,$AG$3:$AG$724)</f>
        <v>0</v>
      </c>
      <c r="AC3" s="30">
        <f>SUMIF(Ingredients!$B$3:$B$217,J3,Ingredients!$C$3:$C$217)+SUMIF($B$3:$B$724,J3,$AG$3:$AG$724)</f>
        <v>0</v>
      </c>
      <c r="AD3" s="30">
        <f>SUMIF(Ingredients!$B$3:$B$217,K3,Ingredients!$C$3:$C$217)+SUMIF($B$3:$B$724,K3,$AG$3:$AG$724)</f>
        <v>0</v>
      </c>
      <c r="AE3" s="30">
        <f>SUMIF(Ingredients!$B$3:$B$217,L3,Ingredients!$C$3:$C$217)+SUMIF($B$3:$B$724,L3,$AG$3:$AG$724)</f>
        <v>0</v>
      </c>
      <c r="AF3" s="30">
        <f>SUMIF(Ingredients!$B$3:$B$217,M3,Ingredients!$C$3:$C$217)+SUMIF($B$3:$B$724,M3,$AG$3:$AG$724)</f>
        <v>0</v>
      </c>
      <c r="AG3" s="29">
        <f>SUM(Y3:AF3)</f>
        <v>15</v>
      </c>
      <c r="AH3" s="30">
        <f>SUMIF(Ingredients!$B$3:$B$217,F3,Ingredients!$D$3:$D$217)+SUMIF($B$3:$B$724,F3,$AP$3:$AP$724)</f>
        <v>0</v>
      </c>
      <c r="AI3" s="30">
        <f>SUMIF(Ingredients!$B$3:$B$217,G3,Ingredients!$D$3:$D$217)+SUMIF($B$3:$B$724,G3,$AP$3:$AP$724)</f>
        <v>0</v>
      </c>
      <c r="AJ3" s="30">
        <f>SUMIF(Ingredients!$B$3:$B$217,H3,Ingredients!$D$3:$D$217)+SUMIF($B$3:$B$724,H3,$AP$3:$AP$724)</f>
        <v>0</v>
      </c>
      <c r="AK3" s="30">
        <f>SUMIF(Ingredients!$B$3:$B$217,I3,Ingredients!$D$3:$D$217)+SUMIF($B$3:$B$724,I3,$AP$3:$AP$724)</f>
        <v>0</v>
      </c>
      <c r="AL3" s="30">
        <f>SUMIF(Ingredients!$B$3:$B$217,J3,Ingredients!$D$3:$D$217)+SUMIF($B$3:$B$724,J3,$AP$3:$AP$724)</f>
        <v>0</v>
      </c>
      <c r="AM3" s="30">
        <f>SUMIF(Ingredients!$B$3:$B$217,K3,Ingredients!$D$3:$D$217)+SUMIF($B$3:$B$724,K3,$AP$3:$AP$724)</f>
        <v>0</v>
      </c>
      <c r="AN3" s="30">
        <f>SUMIF(Ingredients!$B$3:$B$217,L3,Ingredients!$D$3:$D$217)+SUMIF($B$3:$B$724,L3,$AP$3:$AP$724)</f>
        <v>0</v>
      </c>
      <c r="AO3" s="30">
        <f>SUMIF(Ingredients!$B$3:$B$217,M3,Ingredients!$D$3:$D$217)+SUMIF($B$3:$B$724,M3,$AP$3:$AP$724)</f>
        <v>0</v>
      </c>
      <c r="AP3" s="29">
        <f>SUM(AH3:AO3)</f>
        <v>0</v>
      </c>
      <c r="AQ3" s="30">
        <f>SUMIF(Ingredients!$B$3:$B$217,F3,Ingredients!$E$3:$E$217)+SUMIF($B$3:$B$724,F3,$AY$3:$AY$727)</f>
        <v>7</v>
      </c>
      <c r="AR3" s="30">
        <f>SUMIF(Ingredients!$B$3:$B$217,G3,Ingredients!$E$3:$E$217)+SUMIF($B$3:$B$724,G3,$AY$3:$AY$727)</f>
        <v>31</v>
      </c>
      <c r="AS3" s="30">
        <f>SUMIF(Ingredients!$B$3:$B$217,H3,Ingredients!$E$3:$E$217)+SUMIF($B$3:$B$724,H3,$AY$3:$AY$727)</f>
        <v>30</v>
      </c>
      <c r="AT3" s="30">
        <f>SUMIF(Ingredients!$B$3:$B$217,I3,Ingredients!$E$3:$E$217)+SUMIF($B$3:$B$724,I3,$AY$3:$AY$727)</f>
        <v>0</v>
      </c>
      <c r="AU3" s="30">
        <f>SUMIF(Ingredients!$B$3:$B$217,J3,Ingredients!$E$3:$E$217)+SUMIF($B$3:$B$724,J3,$AY$3:$AY$727)</f>
        <v>0</v>
      </c>
      <c r="AV3" s="30">
        <f>SUMIF(Ingredients!$B$3:$B$217,K3,Ingredients!$E$3:$E$217)+SUMIF($B$3:$B$724,K3,$AY$3:$AY$727)</f>
        <v>0</v>
      </c>
      <c r="AW3" s="30">
        <f>SUMIF(Ingredients!$B$3:$B$217,L3,Ingredients!$E$3:$E$217)+SUMIF($B$3:$B$724,L3,$AY$3:$AY$727)</f>
        <v>0</v>
      </c>
      <c r="AX3" s="30">
        <f>SUMIF(Ingredients!$B$3:$B$217,M3,Ingredients!$E$3:$E$217)+SUMIF($B$3:$B$724,M3,$AY$3:$AY$727)</f>
        <v>0</v>
      </c>
      <c r="AY3" s="29">
        <f>SUM(AQ3:AX3)/COUNTA(F3:M3)</f>
        <v>22.666666666666668</v>
      </c>
      <c r="AZ3" s="30">
        <f>SUMIF(Ingredients!$B$3:$B$217,F3,Ingredients!$F$3:$F$217)+SUMIF($B$3:$B$724,F3,$BH$3:$BH$724)</f>
        <v>1</v>
      </c>
      <c r="BA3" s="30">
        <f>SUMIF(Ingredients!$B$3:$B$217,G3,Ingredients!$F$3:$F$217)+SUMIF($B$3:$B$724,G3,$BH$3:$BH$724)</f>
        <v>0</v>
      </c>
      <c r="BB3" s="30">
        <f>SUMIF(Ingredients!$B$3:$B$217,H3,Ingredients!$F$3:$F$217)+SUMIF($B$3:$B$724,H3,$BH$3:$BH$724)</f>
        <v>0</v>
      </c>
      <c r="BC3" s="30">
        <f>SUMIF(Ingredients!$B$3:$B$217,I3,Ingredients!$F$3:$F$217)+SUMIF($B$3:$B$724,I3,$BH$3:$BH$724)</f>
        <v>0</v>
      </c>
      <c r="BD3" s="30">
        <f>SUMIF(Ingredients!$B$3:$B$217,J3,Ingredients!$F$3:$F$217)+SUMIF($B$3:$B$724,J3,$BH$3:$BH$724)</f>
        <v>0</v>
      </c>
      <c r="BE3" s="30">
        <f>SUMIF(Ingredients!$B$3:$B$217,K3,Ingredients!$F$3:$F$217)+SUMIF($B$3:$B$724,K3,$BH$3:$BH$724)</f>
        <v>0</v>
      </c>
      <c r="BF3" s="30">
        <f>SUMIF(Ingredients!$B$3:$B$217,L3,Ingredients!$F$3:$F$217)+SUMIF($B$3:$B$724,L3,$BH$3:$BH$724)</f>
        <v>0</v>
      </c>
      <c r="BG3" s="30">
        <f>SUMIF(Ingredients!$B$3:$B$217,M3,Ingredients!$F$3:$F$217)+SUMIF($B$3:$B$724,M3,$BH$3:$BH$724)</f>
        <v>0</v>
      </c>
      <c r="BH3" s="35">
        <f>SUM(AZ3:BG3)</f>
        <v>1</v>
      </c>
      <c r="BI3" s="30">
        <f>SUMIF(Ingredients!$B$3:$B$217,F3,Ingredients!$G$3:$G$217)+SUMIF($B$3:$B$724,F3,$BQ$3:$BQ$724)</f>
        <v>0</v>
      </c>
      <c r="BJ3" s="30">
        <f>SUMIF(Ingredients!$B$3:$B$217,G3,Ingredients!$G$3:$G$217)+SUMIF($B$3:$B$724,G3,$BQ$3:$BQ$724)</f>
        <v>0</v>
      </c>
      <c r="BK3" s="30">
        <f>SUMIF(Ingredients!$B$3:$B$217,H3,Ingredients!$G$3:$G$217)+SUMIF($B$3:$B$724,H3,$BQ$3:$BQ$724)</f>
        <v>0</v>
      </c>
      <c r="BL3" s="30">
        <f>SUMIF(Ingredients!$B$3:$B$217,I3,Ingredients!$G$3:$G$217)+SUMIF($B$3:$B$724,I3,$BQ$3:$BQ$724)</f>
        <v>0</v>
      </c>
      <c r="BM3" s="30">
        <f>SUMIF(Ingredients!$B$3:$B$217,J3,Ingredients!$G$3:$G$217)+SUMIF($B$3:$B$724,J3,$BQ$3:$BQ$724)</f>
        <v>0</v>
      </c>
      <c r="BN3" s="30">
        <f>SUMIF(Ingredients!$B$3:$B$217,K3,Ingredients!$G$3:$G$217)+SUMIF($B$3:$B$724,K3,$BQ$3:$BQ$724)</f>
        <v>0</v>
      </c>
      <c r="BO3" s="30">
        <f>SUMIF(Ingredients!$B$3:$B$217,L3,Ingredients!$G$3:$G$217)+SUMIF($B$3:$B$724,L3,$BQ$3:$BQ$724)</f>
        <v>0</v>
      </c>
      <c r="BP3" s="30">
        <f>SUMIF(Ingredients!$B$3:$B$217,M3,Ingredients!$G$3:$G$217)+SUMIF($B$3:$B$724,M3,$BQ$3:$BQ$724)</f>
        <v>0</v>
      </c>
      <c r="BQ3" s="36">
        <f>SUM(BI3:BP3)</f>
        <v>0</v>
      </c>
      <c r="BR3" s="30">
        <f>SUMIF(Ingredients!$B$3:$B$217,F3,Ingredients!$H$3:$H$217)+SUMIF($B$3:$B$724,F3,$BZ$3:$BZ$724)</f>
        <v>0</v>
      </c>
      <c r="BS3" s="30">
        <f>SUMIF(Ingredients!$B$3:$B$217,G3,Ingredients!$H$3:$H$217)+SUMIF($B$3:$B$724,G3,$BZ$3:$BZ$724)</f>
        <v>1</v>
      </c>
      <c r="BT3" s="30">
        <f>SUMIF(Ingredients!$B$3:$B$217,H3,Ingredients!$H$3:$H$217)+SUMIF($B$3:$B$724,H3,$BZ$3:$BZ$724)</f>
        <v>0</v>
      </c>
      <c r="BU3" s="30">
        <f>SUMIF(Ingredients!$B$3:$B$217,I3,Ingredients!$H$3:$H$217)+SUMIF($B$3:$B$724,I3,$BZ$3:$BZ$724)</f>
        <v>0</v>
      </c>
      <c r="BV3" s="30">
        <f>SUMIF(Ingredients!$B$3:$B$217,J3,Ingredients!$H$3:$H$217)+SUMIF($B$3:$B$724,J3,$BZ$3:$BZ$724)</f>
        <v>0</v>
      </c>
      <c r="BW3" s="30">
        <f>SUMIF(Ingredients!$B$3:$B$217,K3,Ingredients!$H$3:$H$217)+SUMIF($B$3:$B$724,K3,$BZ$3:$BZ$724)</f>
        <v>0</v>
      </c>
      <c r="BX3" s="30">
        <f>SUMIF(Ingredients!$B$3:$B$217,L3,Ingredients!$H$3:$H$217)+SUMIF($B$3:$B$724,L3,$BZ$3:$BZ$724)</f>
        <v>0</v>
      </c>
      <c r="BY3" s="30">
        <f>SUMIF(Ingredients!$B$3:$B$217,M3,Ingredients!$H$3:$H$217)+SUMIF($B$3:$B$724,M3,$BZ$3:$BZ$724)</f>
        <v>0</v>
      </c>
      <c r="BZ3" s="42">
        <f>SUM(BR3:BY3)</f>
        <v>1</v>
      </c>
      <c r="CA3" s="30">
        <f>SUMIF(Ingredients!$B$3:$B$217,F3,Ingredients!$I$3:$I$217)+SUMIF($B$3:$B$724,F3,$CI$3:$CI$724)</f>
        <v>0</v>
      </c>
      <c r="CB3" s="30">
        <f>SUMIF(Ingredients!$B$3:$B$217,G3,Ingredients!$I$3:$I$217)+SUMIF($B$3:$B$724,G3,$CI$3:$CI$724)</f>
        <v>0</v>
      </c>
      <c r="CC3" s="30">
        <f>SUMIF(Ingredients!$B$3:$B$217,H3,Ingredients!$I$3:$I$217)+SUMIF($B$3:$B$724,H3,$CI$3:$CI$724)</f>
        <v>0</v>
      </c>
      <c r="CD3" s="30">
        <f>SUMIF(Ingredients!$B$3:$B$217,I3,Ingredients!$I$3:$I$217)+SUMIF($B$3:$B$724,I3,$CI$3:$CI$724)</f>
        <v>0</v>
      </c>
      <c r="CE3" s="30">
        <f>SUMIF(Ingredients!$B$3:$B$217,J3,Ingredients!$I$3:$I$217)+SUMIF($B$3:$B$724,J3,$CI$3:$CI$724)</f>
        <v>0</v>
      </c>
      <c r="CF3" s="30">
        <f>SUMIF(Ingredients!$B$3:$B$217,K3,Ingredients!$I$3:$I$217)+SUMIF($B$3:$B$724,K3,$CI$3:$CI$724)</f>
        <v>0</v>
      </c>
      <c r="CG3" s="30">
        <f>SUMIF(Ingredients!$B$3:$B$217,L3,Ingredients!$I$3:$I$217)+SUMIF($B$3:$B$724,L3,$CI$3:$CI$724)</f>
        <v>0</v>
      </c>
      <c r="CH3" s="30">
        <f>SUMIF(Ingredients!$B$3:$B$217,M3,Ingredients!$I$3:$I$217)+SUMIF($B$3:$B$724,M3,$CI$3:$CI$724)</f>
        <v>0</v>
      </c>
      <c r="CI3" s="38">
        <f>SUM(CA3:CH3)</f>
        <v>0</v>
      </c>
      <c r="CJ3" s="30">
        <f>SUMIF(Ingredients!$B$3:$B$217,F3,Ingredients!$J$3:$J$217)+SUMIF($B$3:$B$724,F3,$CR$3:$CR$724)</f>
        <v>0</v>
      </c>
      <c r="CK3" s="30">
        <f>SUMIF(Ingredients!$B$3:$B$217,G3,Ingredients!$J$3:$J$217)+SUMIF($B$3:$B$724,G3,$CR$3:$CR$724)</f>
        <v>0</v>
      </c>
      <c r="CL3" s="30">
        <f>SUMIF(Ingredients!$B$3:$B$217,H3,Ingredients!$J$3:$J$217)+SUMIF($B$3:$B$724,H3,$CR$3:$CR$724)</f>
        <v>0</v>
      </c>
      <c r="CM3" s="30">
        <f>SUMIF(Ingredients!$B$3:$B$217,I3,Ingredients!$J$3:$J$217)+SUMIF($B$3:$B$724,I3,$CR$3:$CR$724)</f>
        <v>0</v>
      </c>
      <c r="CN3" s="30">
        <f>SUMIF(Ingredients!$B$3:$B$217,J3,Ingredients!$J$3:$J$217)+SUMIF($B$3:$B$724,J3,$CR$3:$CR$724)</f>
        <v>0</v>
      </c>
      <c r="CO3" s="30">
        <f>SUMIF(Ingredients!$B$3:$B$217,K3,Ingredients!$J$3:$J$217)+SUMIF($B$3:$B$724,K3,$CR$3:$CR$724)</f>
        <v>0</v>
      </c>
      <c r="CP3" s="30">
        <f>SUMIF(Ingredients!$B$3:$B$217,L3,Ingredients!$J$3:$J$217)+SUMIF($B$3:$B$724,L3,$CR$3:$CR$724)</f>
        <v>0</v>
      </c>
      <c r="CQ3" s="30">
        <f>SUMIF(Ingredients!$B$3:$B$217,M3,Ingredients!$J$3:$J$217)+SUMIF($B$3:$B$724,M3,$CR$3:$CR$724)</f>
        <v>0</v>
      </c>
      <c r="CR3" s="43">
        <f>SUM(CJ3:CQ3)</f>
        <v>0</v>
      </c>
      <c r="CS3" s="34">
        <v>3</v>
      </c>
      <c r="CT3" s="30">
        <v>0</v>
      </c>
      <c r="CU3" s="30">
        <v>12</v>
      </c>
      <c r="CV3" s="35">
        <v>1</v>
      </c>
      <c r="CW3" s="36">
        <v>0</v>
      </c>
      <c r="CX3" s="37">
        <v>1</v>
      </c>
      <c r="CY3" s="38">
        <v>0</v>
      </c>
      <c r="CZ3" s="39">
        <v>0</v>
      </c>
      <c r="DA3" t="s">
        <v>202</v>
      </c>
      <c r="DB3" t="str">
        <f>IF(X3="No", "No", "-")</f>
        <v>No</v>
      </c>
      <c r="DC3" t="s">
        <v>1128</v>
      </c>
      <c r="DD3" t="s">
        <v>200</v>
      </c>
      <c r="DE3" t="str">
        <f>IF(AND(X3="Yes",NOT(DD3="No")),CONCATENATE(UPPER(C3), "(", E3, ", ItemRegistry.",C3,", ",4," ,", ROUND(CS3/5,2),"f,",ROUND(CT3,2),"f,",ROUND(CV3,2),"f,",ROUND(CX3,2),"f,",ROUND(CW3,2),"f,",ROUND(CY3,2),"f,",ROUND(CZ3,2),"f,",ROUND(21/CU3,2), "f),"),"")</f>
        <v/>
      </c>
      <c r="DK3" t="s">
        <v>2272</v>
      </c>
    </row>
    <row r="4" spans="2:115" x14ac:dyDescent="0.3">
      <c r="B4" t="s">
        <v>215</v>
      </c>
      <c r="C4" t="str">
        <f>INDEX('PH Itemnames'!$B$1:$B$723,MATCH(B4,'PH Itemnames'!$A$1:$A$723),1)</f>
        <v>cheesecakeItem</v>
      </c>
      <c r="D4" t="s">
        <v>220</v>
      </c>
      <c r="E4" t="s">
        <v>1192</v>
      </c>
      <c r="F4" s="10" t="s">
        <v>216</v>
      </c>
      <c r="G4" s="11" t="s">
        <v>217</v>
      </c>
      <c r="H4" s="11" t="s">
        <v>210</v>
      </c>
      <c r="I4" s="11"/>
      <c r="J4" s="11"/>
      <c r="K4" s="11"/>
      <c r="L4" s="11"/>
      <c r="M4" s="11"/>
      <c r="N4" s="46">
        <f ca="1">SUMIF(Ingredients!$B$3:$B$217,'PH complex foods'!F4,Ingredients!$A$3:$A$119)+SUMIF($B$3:$B$724,F4,$V$3:$V$723)</f>
        <v>1</v>
      </c>
      <c r="O4" s="11">
        <f ca="1">SUMIF(Ingredients!$B$3:$B$217,'PH complex foods'!G4,Ingredients!$A$3:$A$119)+SUMIF($B$3:$B$724,G4,$V$3:$V$723)</f>
        <v>1</v>
      </c>
      <c r="P4" s="11">
        <f ca="1">SUMIF(Ingredients!$B$3:$B$217,'PH complex foods'!H4,Ingredients!$A$3:$A$119)+SUMIF($B$3:$B$724,H4,$V$3:$V$723)</f>
        <v>1</v>
      </c>
      <c r="Q4" s="11">
        <f ca="1">SUMIF(Ingredients!$B$3:$B$217,'PH complex foods'!I4,Ingredients!$A$3:$A$119)+SUMIF($B$3:$B$724,I4,$V$3:$V$723)</f>
        <v>0</v>
      </c>
      <c r="R4" s="11">
        <f ca="1">SUMIF(Ingredients!$B$3:$B$217,'PH complex foods'!J4,Ingredients!$A$3:$A$119)+SUMIF($B$3:$B$724,J4,$V$3:$V$723)</f>
        <v>0</v>
      </c>
      <c r="S4" s="11">
        <f ca="1">SUMIF(Ingredients!$B$3:$B$217,'PH complex foods'!K4,Ingredients!$A$3:$A$119)+SUMIF($B$3:$B$724,K4,$V$3:$V$723)</f>
        <v>0</v>
      </c>
      <c r="T4" s="11">
        <f ca="1">SUMIF(Ingredients!$B$3:$B$217,'PH complex foods'!L4,Ingredients!$A$3:$A$119)+SUMIF($B$3:$B$724,L4,$V$3:$V$723)</f>
        <v>0</v>
      </c>
      <c r="U4" s="11">
        <f ca="1">SUMIF(Ingredients!$B$3:$B$217,'PH complex foods'!M4,Ingredients!$A$3:$A$119)+SUMIF($B$3:$B$724,M4,$V$3:$V$723)</f>
        <v>0</v>
      </c>
      <c r="V4" s="10">
        <f t="shared" ref="V4:V68" ca="1" si="0">SUM(N4:U4)-COUNTA(F4:M4)+1</f>
        <v>1</v>
      </c>
      <c r="W4" s="11">
        <f t="shared" ref="W4:W67" si="1">COUNTIF(F4:M726,B4)</f>
        <v>2</v>
      </c>
      <c r="X4" s="44" t="s">
        <v>199</v>
      </c>
      <c r="Y4" s="34">
        <f>SUMIF(Ingredients!$B$3:$B$217,F4,Ingredients!$C$3:$C$217)+SUMIF($B$3:$B$724,F4,$AG$3:$AG$724)</f>
        <v>5</v>
      </c>
      <c r="Z4" s="30">
        <f>SUMIF(Ingredients!$B$3:$B$217,G4,Ingredients!$C$3:$C$217)+SUMIF($B$3:$B$724,G4,$AG$3:$AG$724)</f>
        <v>5</v>
      </c>
      <c r="AA4" s="30">
        <f>SUMIF(Ingredients!$B$3:$B$217,H4,Ingredients!$C$3:$C$217)+SUMIF($B$3:$B$724,H4,$AG$3:$AG$724)</f>
        <v>0</v>
      </c>
      <c r="AB4" s="30">
        <f>SUMIF(Ingredients!$B$3:$B$217,I4,Ingredients!$C$3:$C$217)+SUMIF($B$3:$B$724,I4,$AG$3:$AG$724)</f>
        <v>0</v>
      </c>
      <c r="AC4" s="30">
        <f>SUMIF(Ingredients!$B$3:$B$217,J4,Ingredients!$C$3:$C$217)+SUMIF($B$3:$B$724,J4,$AG$3:$AG$724)</f>
        <v>0</v>
      </c>
      <c r="AD4" s="30">
        <f>SUMIF(Ingredients!$B$3:$B$217,K4,Ingredients!$C$3:$C$217)+SUMIF($B$3:$B$724,K4,$AG$3:$AG$724)</f>
        <v>0</v>
      </c>
      <c r="AE4" s="30">
        <f>SUMIF(Ingredients!$B$3:$B$217,L4,Ingredients!$C$3:$C$217)+SUMIF($B$3:$B$724,L4,$AG$3:$AG$724)</f>
        <v>0</v>
      </c>
      <c r="AF4" s="30">
        <f>SUMIF(Ingredients!$B$3:$B$217,M4,Ingredients!$C$3:$C$217)+SUMIF($B$3:$B$724,M4,$AG$3:$AG$724)</f>
        <v>0</v>
      </c>
      <c r="AG4" s="29">
        <f t="shared" ref="AG4:AG67" si="2">SUM(Y4:AF4)</f>
        <v>10</v>
      </c>
      <c r="AH4" s="30">
        <f>SUMIF(Ingredients!$B$3:$B$217,F4,Ingredients!$D$3:$D$217)+SUMIF($B$3:$B$724,F4,$AP$3:$AP$724)</f>
        <v>0</v>
      </c>
      <c r="AI4" s="30">
        <f>SUMIF(Ingredients!$B$3:$B$217,G4,Ingredients!$D$3:$D$217)+SUMIF($B$3:$B$724,G4,$AP$3:$AP$724)</f>
        <v>0</v>
      </c>
      <c r="AJ4" s="30">
        <f>SUMIF(Ingredients!$B$3:$B$217,H4,Ingredients!$D$3:$D$217)+SUMIF($B$3:$B$724,H4,$AP$3:$AP$724)</f>
        <v>0</v>
      </c>
      <c r="AK4" s="30">
        <f>SUMIF(Ingredients!$B$3:$B$217,I4,Ingredients!$D$3:$D$217)+SUMIF($B$3:$B$724,I4,$AP$3:$AP$724)</f>
        <v>0</v>
      </c>
      <c r="AL4" s="30">
        <f>SUMIF(Ingredients!$B$3:$B$217,J4,Ingredients!$D$3:$D$217)+SUMIF($B$3:$B$724,J4,$AP$3:$AP$724)</f>
        <v>0</v>
      </c>
      <c r="AM4" s="30">
        <f>SUMIF(Ingredients!$B$3:$B$217,K4,Ingredients!$D$3:$D$217)+SUMIF($B$3:$B$724,K4,$AP$3:$AP$724)</f>
        <v>0</v>
      </c>
      <c r="AN4" s="30">
        <f>SUMIF(Ingredients!$B$3:$B$217,L4,Ingredients!$D$3:$D$217)+SUMIF($B$3:$B$724,L4,$AP$3:$AP$724)</f>
        <v>0</v>
      </c>
      <c r="AO4" s="30">
        <f>SUMIF(Ingredients!$B$3:$B$217,M4,Ingredients!$D$3:$D$217)+SUMIF($B$3:$B$724,M4,$AP$3:$AP$724)</f>
        <v>0</v>
      </c>
      <c r="AP4" s="29">
        <f t="shared" ref="AP4:AP67" si="3">SUM(AH4:AO4)</f>
        <v>0</v>
      </c>
      <c r="AQ4" s="30">
        <f>SUMIF(Ingredients!$B$3:$B$217,F4,Ingredients!$E$3:$E$217)+SUMIF($B$3:$B$724,F4,$AY$3:$AY$727)</f>
        <v>29.5</v>
      </c>
      <c r="AR4" s="30">
        <f>SUMIF(Ingredients!$B$3:$B$217,G4,Ingredients!$E$3:$E$217)+SUMIF($B$3:$B$724,G4,$AY$3:$AY$727)</f>
        <v>7</v>
      </c>
      <c r="AS4" s="30">
        <f>SUMIF(Ingredients!$B$3:$B$217,H4,Ingredients!$E$3:$E$217)+SUMIF($B$3:$B$724,H4,$AY$3:$AY$727)</f>
        <v>30</v>
      </c>
      <c r="AT4" s="30">
        <f>SUMIF(Ingredients!$B$3:$B$217,I4,Ingredients!$E$3:$E$217)+SUMIF($B$3:$B$724,I4,$AY$3:$AY$727)</f>
        <v>0</v>
      </c>
      <c r="AU4" s="30">
        <f>SUMIF(Ingredients!$B$3:$B$217,J4,Ingredients!$E$3:$E$217)+SUMIF($B$3:$B$724,J4,$AY$3:$AY$727)</f>
        <v>0</v>
      </c>
      <c r="AV4" s="30">
        <f>SUMIF(Ingredients!$B$3:$B$217,K4,Ingredients!$E$3:$E$217)+SUMIF($B$3:$B$724,K4,$AY$3:$AY$727)</f>
        <v>0</v>
      </c>
      <c r="AW4" s="30">
        <f>SUMIF(Ingredients!$B$3:$B$217,L4,Ingredients!$E$3:$E$217)+SUMIF($B$3:$B$724,L4,$AY$3:$AY$727)</f>
        <v>0</v>
      </c>
      <c r="AX4" s="30">
        <f>SUMIF(Ingredients!$B$3:$B$217,M4,Ingredients!$E$3:$E$217)+SUMIF($B$3:$B$724,M4,$AY$3:$AY$727)</f>
        <v>0</v>
      </c>
      <c r="AY4" s="29">
        <f t="shared" ref="AY4:AY67" si="4">SUM(AQ4:AX4)/COUNTA(F4:M4)</f>
        <v>22.166666666666668</v>
      </c>
      <c r="AZ4" s="30">
        <f>SUMIF(Ingredients!$B$3:$B$217,F4,Ingredients!$F$3:$F$217)+SUMIF($B$3:$B$724,F4,$BH$3:$BH$724)</f>
        <v>1</v>
      </c>
      <c r="BA4" s="30">
        <f>SUMIF(Ingredients!$B$3:$B$217,G4,Ingredients!$F$3:$F$217)+SUMIF($B$3:$B$724,G4,$BH$3:$BH$724)</f>
        <v>0</v>
      </c>
      <c r="BB4" s="30">
        <f>SUMIF(Ingredients!$B$3:$B$217,H4,Ingredients!$F$3:$F$217)+SUMIF($B$3:$B$724,H4,$BH$3:$BH$724)</f>
        <v>0</v>
      </c>
      <c r="BC4" s="30">
        <f>SUMIF(Ingredients!$B$3:$B$217,I4,Ingredients!$F$3:$F$217)+SUMIF($B$3:$B$724,I4,$BH$3:$BH$724)</f>
        <v>0</v>
      </c>
      <c r="BD4" s="30">
        <f>SUMIF(Ingredients!$B$3:$B$217,J4,Ingredients!$F$3:$F$217)+SUMIF($B$3:$B$724,J4,$BH$3:$BH$724)</f>
        <v>0</v>
      </c>
      <c r="BE4" s="30">
        <f>SUMIF(Ingredients!$B$3:$B$217,K4,Ingredients!$F$3:$F$217)+SUMIF($B$3:$B$724,K4,$BH$3:$BH$724)</f>
        <v>0</v>
      </c>
      <c r="BF4" s="30">
        <f>SUMIF(Ingredients!$B$3:$B$217,L4,Ingredients!$F$3:$F$217)+SUMIF($B$3:$B$724,L4,$BH$3:$BH$724)</f>
        <v>0</v>
      </c>
      <c r="BG4" s="30">
        <f>SUMIF(Ingredients!$B$3:$B$217,M4,Ingredients!$F$3:$F$217)+SUMIF($B$3:$B$724,M4,$BH$3:$BH$724)</f>
        <v>0</v>
      </c>
      <c r="BH4" s="35">
        <f t="shared" ref="BH4:BH67" si="5">SUM(AZ4:BG4)</f>
        <v>1</v>
      </c>
      <c r="BI4" s="30">
        <f>SUMIF(Ingredients!$B$3:$B$217,F4,Ingredients!$G$3:$G$217)+SUMIF($B$3:$B$724,F4,$BQ$3:$BQ$724)</f>
        <v>0</v>
      </c>
      <c r="BJ4" s="30">
        <f>SUMIF(Ingredients!$B$3:$B$217,G4,Ingredients!$G$3:$G$217)+SUMIF($B$3:$B$724,G4,$BQ$3:$BQ$724)</f>
        <v>0</v>
      </c>
      <c r="BK4" s="30">
        <f>SUMIF(Ingredients!$B$3:$B$217,H4,Ingredients!$G$3:$G$217)+SUMIF($B$3:$B$724,H4,$BQ$3:$BQ$724)</f>
        <v>0</v>
      </c>
      <c r="BL4" s="30">
        <f>SUMIF(Ingredients!$B$3:$B$217,I4,Ingredients!$G$3:$G$217)+SUMIF($B$3:$B$724,I4,$BQ$3:$BQ$724)</f>
        <v>0</v>
      </c>
      <c r="BM4" s="30">
        <f>SUMIF(Ingredients!$B$3:$B$217,J4,Ingredients!$G$3:$G$217)+SUMIF($B$3:$B$724,J4,$BQ$3:$BQ$724)</f>
        <v>0</v>
      </c>
      <c r="BN4" s="30">
        <f>SUMIF(Ingredients!$B$3:$B$217,K4,Ingredients!$G$3:$G$217)+SUMIF($B$3:$B$724,K4,$BQ$3:$BQ$724)</f>
        <v>0</v>
      </c>
      <c r="BO4" s="30">
        <f>SUMIF(Ingredients!$B$3:$B$217,L4,Ingredients!$G$3:$G$217)+SUMIF($B$3:$B$724,L4,$BQ$3:$BQ$724)</f>
        <v>0</v>
      </c>
      <c r="BP4" s="30">
        <f>SUMIF(Ingredients!$B$3:$B$217,M4,Ingredients!$G$3:$G$217)+SUMIF($B$3:$B$724,M4,$BQ$3:$BQ$724)</f>
        <v>0</v>
      </c>
      <c r="BQ4" s="36">
        <f t="shared" ref="BQ4:BQ67" si="6">SUM(BI4:BP4)</f>
        <v>0</v>
      </c>
      <c r="BR4" s="30">
        <f>SUMIF(Ingredients!$B$3:$B$217,F4,Ingredients!$H$3:$H$217)+SUMIF($B$3:$B$724,F4,$BZ$3:$BZ$724)</f>
        <v>0</v>
      </c>
      <c r="BS4" s="30">
        <f>SUMIF(Ingredients!$B$3:$B$217,G4,Ingredients!$H$3:$H$217)+SUMIF($B$3:$B$724,G4,$BZ$3:$BZ$724)</f>
        <v>0</v>
      </c>
      <c r="BT4" s="30">
        <f>SUMIF(Ingredients!$B$3:$B$217,H4,Ingredients!$H$3:$H$217)+SUMIF($B$3:$B$724,H4,$BZ$3:$BZ$724)</f>
        <v>0</v>
      </c>
      <c r="BU4" s="30">
        <f>SUMIF(Ingredients!$B$3:$B$217,I4,Ingredients!$H$3:$H$217)+SUMIF($B$3:$B$724,I4,$BZ$3:$BZ$724)</f>
        <v>0</v>
      </c>
      <c r="BV4" s="30">
        <f>SUMIF(Ingredients!$B$3:$B$217,J4,Ingredients!$H$3:$H$217)+SUMIF($B$3:$B$724,J4,$BZ$3:$BZ$724)</f>
        <v>0</v>
      </c>
      <c r="BW4" s="30">
        <f>SUMIF(Ingredients!$B$3:$B$217,K4,Ingredients!$H$3:$H$217)+SUMIF($B$3:$B$724,K4,$BZ$3:$BZ$724)</f>
        <v>0</v>
      </c>
      <c r="BX4" s="30">
        <f>SUMIF(Ingredients!$B$3:$B$217,L4,Ingredients!$H$3:$H$217)+SUMIF($B$3:$B$724,L4,$BZ$3:$BZ$724)</f>
        <v>0</v>
      </c>
      <c r="BY4" s="30">
        <f>SUMIF(Ingredients!$B$3:$B$217,M4,Ingredients!$H$3:$H$217)+SUMIF($B$3:$B$724,M4,$BZ$3:$BZ$724)</f>
        <v>0</v>
      </c>
      <c r="BZ4" s="42">
        <f t="shared" ref="BZ4:BZ67" si="7">SUM(BR4:BY4)</f>
        <v>0</v>
      </c>
      <c r="CA4" s="30">
        <f>SUMIF(Ingredients!$B$3:$B$217,F4,Ingredients!$I$3:$I$217)+SUMIF($B$3:$B$724,F4,$CI$3:$CI$724)</f>
        <v>0</v>
      </c>
      <c r="CB4" s="30">
        <f>SUMIF(Ingredients!$B$3:$B$217,G4,Ingredients!$I$3:$I$217)+SUMIF($B$3:$B$724,G4,$CI$3:$CI$724)</f>
        <v>0</v>
      </c>
      <c r="CC4" s="30">
        <f>SUMIF(Ingredients!$B$3:$B$217,H4,Ingredients!$I$3:$I$217)+SUMIF($B$3:$B$724,H4,$CI$3:$CI$724)</f>
        <v>0</v>
      </c>
      <c r="CD4" s="30">
        <f>SUMIF(Ingredients!$B$3:$B$217,I4,Ingredients!$I$3:$I$217)+SUMIF($B$3:$B$724,I4,$CI$3:$CI$724)</f>
        <v>0</v>
      </c>
      <c r="CE4" s="30">
        <f>SUMIF(Ingredients!$B$3:$B$217,J4,Ingredients!$I$3:$I$217)+SUMIF($B$3:$B$724,J4,$CI$3:$CI$724)</f>
        <v>0</v>
      </c>
      <c r="CF4" s="30">
        <f>SUMIF(Ingredients!$B$3:$B$217,K4,Ingredients!$I$3:$I$217)+SUMIF($B$3:$B$724,K4,$CI$3:$CI$724)</f>
        <v>0</v>
      </c>
      <c r="CG4" s="30">
        <f>SUMIF(Ingredients!$B$3:$B$217,L4,Ingredients!$I$3:$I$217)+SUMIF($B$3:$B$724,L4,$CI$3:$CI$724)</f>
        <v>0</v>
      </c>
      <c r="CH4" s="30">
        <f>SUMIF(Ingredients!$B$3:$B$217,M4,Ingredients!$I$3:$I$217)+SUMIF($B$3:$B$724,M4,$CI$3:$CI$724)</f>
        <v>0</v>
      </c>
      <c r="CI4" s="38">
        <f t="shared" ref="CI4:CI67" si="8">SUM(CA4:CH4)</f>
        <v>0</v>
      </c>
      <c r="CJ4" s="30">
        <f>SUMIF(Ingredients!$B$3:$B$217,F4,Ingredients!$J$3:$J$217)+SUMIF($B$3:$B$724,F4,$CR$3:$CR$724)</f>
        <v>0</v>
      </c>
      <c r="CK4" s="30">
        <f>SUMIF(Ingredients!$B$3:$B$217,G4,Ingredients!$J$3:$J$217)+SUMIF($B$3:$B$724,G4,$CR$3:$CR$724)</f>
        <v>1</v>
      </c>
      <c r="CL4" s="30">
        <f>SUMIF(Ingredients!$B$3:$B$217,H4,Ingredients!$J$3:$J$217)+SUMIF($B$3:$B$724,H4,$CR$3:$CR$724)</f>
        <v>0</v>
      </c>
      <c r="CM4" s="30">
        <f>SUMIF(Ingredients!$B$3:$B$217,I4,Ingredients!$J$3:$J$217)+SUMIF($B$3:$B$724,I4,$CR$3:$CR$724)</f>
        <v>0</v>
      </c>
      <c r="CN4" s="30">
        <f>SUMIF(Ingredients!$B$3:$B$217,J4,Ingredients!$J$3:$J$217)+SUMIF($B$3:$B$724,J4,$CR$3:$CR$724)</f>
        <v>0</v>
      </c>
      <c r="CO4" s="30">
        <f>SUMIF(Ingredients!$B$3:$B$217,K4,Ingredients!$J$3:$J$217)+SUMIF($B$3:$B$724,K4,$CR$3:$CR$724)</f>
        <v>0</v>
      </c>
      <c r="CP4" s="30">
        <f>SUMIF(Ingredients!$B$3:$B$217,L4,Ingredients!$J$3:$J$217)+SUMIF($B$3:$B$724,L4,$CR$3:$CR$724)</f>
        <v>0</v>
      </c>
      <c r="CQ4" s="30">
        <f>SUMIF(Ingredients!$B$3:$B$217,M4,Ingredients!$J$3:$J$217)+SUMIF($B$3:$B$724,M4,$CR$3:$CR$724)</f>
        <v>0</v>
      </c>
      <c r="CR4" s="43">
        <f t="shared" ref="CR4:CR67" si="9">SUM(CJ4:CQ4)</f>
        <v>1</v>
      </c>
      <c r="CS4" s="34">
        <v>2</v>
      </c>
      <c r="CT4" s="30">
        <v>0</v>
      </c>
      <c r="CU4" s="30">
        <v>12</v>
      </c>
      <c r="CV4" s="35">
        <v>1</v>
      </c>
      <c r="CW4" s="36">
        <v>0</v>
      </c>
      <c r="CX4" s="37">
        <v>0</v>
      </c>
      <c r="CY4" s="38">
        <v>0</v>
      </c>
      <c r="CZ4" s="39">
        <v>1</v>
      </c>
      <c r="DA4" t="s">
        <v>202</v>
      </c>
      <c r="DB4" t="str">
        <f t="shared" ref="DB4:DB67" si="10">IF(X4="No", "No", "-")</f>
        <v>No</v>
      </c>
      <c r="DC4" t="s">
        <v>1129</v>
      </c>
      <c r="DD4" t="s">
        <v>200</v>
      </c>
      <c r="DE4" t="str">
        <f t="shared" ref="DE4:DE67" si="11">IF(AND(X4="Yes",NOT(DD4="No")),CONCATENATE(UPPER(C4), "(", E4, ", ItemRegistry.",C4,", ",4," ,", ROUND(CS4/5,2),"f,",ROUND(CT4,2),"f,",ROUND(CV4,2),"f,",ROUND(CX4,2),"f,",ROUND(CW4,2),"f,",ROUND(CY4,2),"f,",ROUND(CZ4,2),"f,",ROUND(21/CU4,2), "f),"),"")</f>
        <v/>
      </c>
    </row>
    <row r="5" spans="2:115" x14ac:dyDescent="0.3">
      <c r="B5" t="s">
        <v>218</v>
      </c>
      <c r="C5" t="str">
        <f>INDEX('PH Itemnames'!$B$1:$B$723,MATCH(B5,'PH Itemnames'!$A$1:$A$723),1)</f>
        <v>cherrycheesecakeItem</v>
      </c>
      <c r="D5" t="s">
        <v>220</v>
      </c>
      <c r="E5" t="s">
        <v>1192</v>
      </c>
      <c r="F5" s="10" t="s">
        <v>14</v>
      </c>
      <c r="G5" s="11" t="s">
        <v>215</v>
      </c>
      <c r="H5" s="11"/>
      <c r="I5" s="11"/>
      <c r="J5" s="11"/>
      <c r="K5" s="11"/>
      <c r="L5" s="11"/>
      <c r="M5" s="11"/>
      <c r="N5" s="46">
        <f ca="1">SUMIF(Ingredients!$B$3:$B$217,'PH complex foods'!F5,Ingredients!$A$3:$A$119)+SUMIF($B$3:$B$724,F5,$V$3:$V$723)</f>
        <v>1</v>
      </c>
      <c r="O5" s="11">
        <f ca="1">SUMIF(Ingredients!$B$3:$B$217,'PH complex foods'!G5,Ingredients!$A$3:$A$119)+SUMIF($B$3:$B$724,G5,$V$3:$V$723)</f>
        <v>1</v>
      </c>
      <c r="P5" s="11">
        <f ca="1">SUMIF(Ingredients!$B$3:$B$217,'PH complex foods'!H5,Ingredients!$A$3:$A$119)+SUMIF($B$3:$B$724,H5,$V$3:$V$723)</f>
        <v>0</v>
      </c>
      <c r="Q5" s="11">
        <f ca="1">SUMIF(Ingredients!$B$3:$B$217,'PH complex foods'!I5,Ingredients!$A$3:$A$119)+SUMIF($B$3:$B$724,I5,$V$3:$V$723)</f>
        <v>0</v>
      </c>
      <c r="R5" s="11">
        <f ca="1">SUMIF(Ingredients!$B$3:$B$217,'PH complex foods'!J5,Ingredients!$A$3:$A$119)+SUMIF($B$3:$B$724,J5,$V$3:$V$723)</f>
        <v>0</v>
      </c>
      <c r="S5" s="11">
        <f ca="1">SUMIF(Ingredients!$B$3:$B$217,'PH complex foods'!K5,Ingredients!$A$3:$A$119)+SUMIF($B$3:$B$724,K5,$V$3:$V$723)</f>
        <v>0</v>
      </c>
      <c r="T5" s="11">
        <f ca="1">SUMIF(Ingredients!$B$3:$B$217,'PH complex foods'!L5,Ingredients!$A$3:$A$119)+SUMIF($B$3:$B$724,L5,$V$3:$V$723)</f>
        <v>0</v>
      </c>
      <c r="U5" s="11">
        <f ca="1">SUMIF(Ingredients!$B$3:$B$217,'PH complex foods'!M5,Ingredients!$A$3:$A$119)+SUMIF($B$3:$B$724,M5,$V$3:$V$723)</f>
        <v>0</v>
      </c>
      <c r="V5" s="10">
        <f t="shared" ca="1" si="0"/>
        <v>1</v>
      </c>
      <c r="W5" s="11">
        <f t="shared" si="1"/>
        <v>0</v>
      </c>
      <c r="X5" s="44" t="s">
        <v>199</v>
      </c>
      <c r="Y5" s="34">
        <f>SUMIF(Ingredients!$B$3:$B$217,F5,Ingredients!$C$3:$C$217)+SUMIF($B$3:$B$724,F5,$AG$3:$AG$724)</f>
        <v>1</v>
      </c>
      <c r="Z5" s="30">
        <f>SUMIF(Ingredients!$B$3:$B$217,G5,Ingredients!$C$3:$C$217)+SUMIF($B$3:$B$724,G5,$AG$3:$AG$724)</f>
        <v>10</v>
      </c>
      <c r="AA5" s="30">
        <f>SUMIF(Ingredients!$B$3:$B$217,H5,Ingredients!$C$3:$C$217)+SUMIF($B$3:$B$724,H5,$AG$3:$AG$724)</f>
        <v>0</v>
      </c>
      <c r="AB5" s="30">
        <f>SUMIF(Ingredients!$B$3:$B$217,I5,Ingredients!$C$3:$C$217)+SUMIF($B$3:$B$724,I5,$AG$3:$AG$724)</f>
        <v>0</v>
      </c>
      <c r="AC5" s="30">
        <f>SUMIF(Ingredients!$B$3:$B$217,J5,Ingredients!$C$3:$C$217)+SUMIF($B$3:$B$724,J5,$AG$3:$AG$724)</f>
        <v>0</v>
      </c>
      <c r="AD5" s="30">
        <f>SUMIF(Ingredients!$B$3:$B$217,K5,Ingredients!$C$3:$C$217)+SUMIF($B$3:$B$724,K5,$AG$3:$AG$724)</f>
        <v>0</v>
      </c>
      <c r="AE5" s="30">
        <f>SUMIF(Ingredients!$B$3:$B$217,L5,Ingredients!$C$3:$C$217)+SUMIF($B$3:$B$724,L5,$AG$3:$AG$724)</f>
        <v>0</v>
      </c>
      <c r="AF5" s="30">
        <f>SUMIF(Ingredients!$B$3:$B$217,M5,Ingredients!$C$3:$C$217)+SUMIF($B$3:$B$724,M5,$AG$3:$AG$724)</f>
        <v>0</v>
      </c>
      <c r="AG5" s="29">
        <f t="shared" si="2"/>
        <v>11</v>
      </c>
      <c r="AH5" s="30">
        <f>SUMIF(Ingredients!$B$3:$B$217,F5,Ingredients!$D$3:$D$217)+SUMIF($B$3:$B$724,F5,$AP$3:$AP$724)</f>
        <v>5</v>
      </c>
      <c r="AI5" s="30">
        <f>SUMIF(Ingredients!$B$3:$B$217,G5,Ingredients!$D$3:$D$217)+SUMIF($B$3:$B$724,G5,$AP$3:$AP$724)</f>
        <v>0</v>
      </c>
      <c r="AJ5" s="30">
        <f>SUMIF(Ingredients!$B$3:$B$217,H5,Ingredients!$D$3:$D$217)+SUMIF($B$3:$B$724,H5,$AP$3:$AP$724)</f>
        <v>0</v>
      </c>
      <c r="AK5" s="30">
        <f>SUMIF(Ingredients!$B$3:$B$217,I5,Ingredients!$D$3:$D$217)+SUMIF($B$3:$B$724,I5,$AP$3:$AP$724)</f>
        <v>0</v>
      </c>
      <c r="AL5" s="30">
        <f>SUMIF(Ingredients!$B$3:$B$217,J5,Ingredients!$D$3:$D$217)+SUMIF($B$3:$B$724,J5,$AP$3:$AP$724)</f>
        <v>0</v>
      </c>
      <c r="AM5" s="30">
        <f>SUMIF(Ingredients!$B$3:$B$217,K5,Ingredients!$D$3:$D$217)+SUMIF($B$3:$B$724,K5,$AP$3:$AP$724)</f>
        <v>0</v>
      </c>
      <c r="AN5" s="30">
        <f>SUMIF(Ingredients!$B$3:$B$217,L5,Ingredients!$D$3:$D$217)+SUMIF($B$3:$B$724,L5,$AP$3:$AP$724)</f>
        <v>0</v>
      </c>
      <c r="AO5" s="30">
        <f>SUMIF(Ingredients!$B$3:$B$217,M5,Ingredients!$D$3:$D$217)+SUMIF($B$3:$B$724,M5,$AP$3:$AP$724)</f>
        <v>0</v>
      </c>
      <c r="AP5" s="29">
        <f t="shared" si="3"/>
        <v>5</v>
      </c>
      <c r="AQ5" s="30">
        <f>SUMIF(Ingredients!$B$3:$B$217,F5,Ingredients!$E$3:$E$217)+SUMIF($B$3:$B$724,F5,$AY$3:$AY$727)</f>
        <v>5</v>
      </c>
      <c r="AR5" s="30">
        <f>SUMIF(Ingredients!$B$3:$B$217,G5,Ingredients!$E$3:$E$217)+SUMIF($B$3:$B$724,G5,$AY$3:$AY$727)</f>
        <v>22.166666666666668</v>
      </c>
      <c r="AS5" s="30">
        <f>SUMIF(Ingredients!$B$3:$B$217,H5,Ingredients!$E$3:$E$217)+SUMIF($B$3:$B$724,H5,$AY$3:$AY$727)</f>
        <v>0</v>
      </c>
      <c r="AT5" s="30">
        <f>SUMIF(Ingredients!$B$3:$B$217,I5,Ingredients!$E$3:$E$217)+SUMIF($B$3:$B$724,I5,$AY$3:$AY$727)</f>
        <v>0</v>
      </c>
      <c r="AU5" s="30">
        <f>SUMIF(Ingredients!$B$3:$B$217,J5,Ingredients!$E$3:$E$217)+SUMIF($B$3:$B$724,J5,$AY$3:$AY$727)</f>
        <v>0</v>
      </c>
      <c r="AV5" s="30">
        <f>SUMIF(Ingredients!$B$3:$B$217,K5,Ingredients!$E$3:$E$217)+SUMIF($B$3:$B$724,K5,$AY$3:$AY$727)</f>
        <v>0</v>
      </c>
      <c r="AW5" s="30">
        <f>SUMIF(Ingredients!$B$3:$B$217,L5,Ingredients!$E$3:$E$217)+SUMIF($B$3:$B$724,L5,$AY$3:$AY$727)</f>
        <v>0</v>
      </c>
      <c r="AX5" s="30">
        <f>SUMIF(Ingredients!$B$3:$B$217,M5,Ingredients!$E$3:$E$217)+SUMIF($B$3:$B$724,M5,$AY$3:$AY$727)</f>
        <v>0</v>
      </c>
      <c r="AY5" s="29">
        <f t="shared" si="4"/>
        <v>13.583333333333334</v>
      </c>
      <c r="AZ5" s="30">
        <f>SUMIF(Ingredients!$B$3:$B$217,F5,Ingredients!$F$3:$F$217)+SUMIF($B$3:$B$724,F5,$BH$3:$BH$724)</f>
        <v>0</v>
      </c>
      <c r="BA5" s="30">
        <f>SUMIF(Ingredients!$B$3:$B$217,G5,Ingredients!$F$3:$F$217)+SUMIF($B$3:$B$724,G5,$BH$3:$BH$724)</f>
        <v>1</v>
      </c>
      <c r="BB5" s="30">
        <f>SUMIF(Ingredients!$B$3:$B$217,H5,Ingredients!$F$3:$F$217)+SUMIF($B$3:$B$724,H5,$BH$3:$BH$724)</f>
        <v>0</v>
      </c>
      <c r="BC5" s="30">
        <f>SUMIF(Ingredients!$B$3:$B$217,I5,Ingredients!$F$3:$F$217)+SUMIF($B$3:$B$724,I5,$BH$3:$BH$724)</f>
        <v>0</v>
      </c>
      <c r="BD5" s="30">
        <f>SUMIF(Ingredients!$B$3:$B$217,J5,Ingredients!$F$3:$F$217)+SUMIF($B$3:$B$724,J5,$BH$3:$BH$724)</f>
        <v>0</v>
      </c>
      <c r="BE5" s="30">
        <f>SUMIF(Ingredients!$B$3:$B$217,K5,Ingredients!$F$3:$F$217)+SUMIF($B$3:$B$724,K5,$BH$3:$BH$724)</f>
        <v>0</v>
      </c>
      <c r="BF5" s="30">
        <f>SUMIF(Ingredients!$B$3:$B$217,L5,Ingredients!$F$3:$F$217)+SUMIF($B$3:$B$724,L5,$BH$3:$BH$724)</f>
        <v>0</v>
      </c>
      <c r="BG5" s="30">
        <f>SUMIF(Ingredients!$B$3:$B$217,M5,Ingredients!$F$3:$F$217)+SUMIF($B$3:$B$724,M5,$BH$3:$BH$724)</f>
        <v>0</v>
      </c>
      <c r="BH5" s="35">
        <f t="shared" si="5"/>
        <v>1</v>
      </c>
      <c r="BI5" s="30">
        <f>SUMIF(Ingredients!$B$3:$B$217,F5,Ingredients!$G$3:$G$217)+SUMIF($B$3:$B$724,F5,$BQ$3:$BQ$724)</f>
        <v>1</v>
      </c>
      <c r="BJ5" s="30">
        <f>SUMIF(Ingredients!$B$3:$B$217,G5,Ingredients!$G$3:$G$217)+SUMIF($B$3:$B$724,G5,$BQ$3:$BQ$724)</f>
        <v>0</v>
      </c>
      <c r="BK5" s="30">
        <f>SUMIF(Ingredients!$B$3:$B$217,H5,Ingredients!$G$3:$G$217)+SUMIF($B$3:$B$724,H5,$BQ$3:$BQ$724)</f>
        <v>0</v>
      </c>
      <c r="BL5" s="30">
        <f>SUMIF(Ingredients!$B$3:$B$217,I5,Ingredients!$G$3:$G$217)+SUMIF($B$3:$B$724,I5,$BQ$3:$BQ$724)</f>
        <v>0</v>
      </c>
      <c r="BM5" s="30">
        <f>SUMIF(Ingredients!$B$3:$B$217,J5,Ingredients!$G$3:$G$217)+SUMIF($B$3:$B$724,J5,$BQ$3:$BQ$724)</f>
        <v>0</v>
      </c>
      <c r="BN5" s="30">
        <f>SUMIF(Ingredients!$B$3:$B$217,K5,Ingredients!$G$3:$G$217)+SUMIF($B$3:$B$724,K5,$BQ$3:$BQ$724)</f>
        <v>0</v>
      </c>
      <c r="BO5" s="30">
        <f>SUMIF(Ingredients!$B$3:$B$217,L5,Ingredients!$G$3:$G$217)+SUMIF($B$3:$B$724,L5,$BQ$3:$BQ$724)</f>
        <v>0</v>
      </c>
      <c r="BP5" s="30">
        <f>SUMIF(Ingredients!$B$3:$B$217,M5,Ingredients!$G$3:$G$217)+SUMIF($B$3:$B$724,M5,$BQ$3:$BQ$724)</f>
        <v>0</v>
      </c>
      <c r="BQ5" s="36">
        <f t="shared" si="6"/>
        <v>1</v>
      </c>
      <c r="BR5" s="30">
        <f>SUMIF(Ingredients!$B$3:$B$217,F5,Ingredients!$H$3:$H$217)+SUMIF($B$3:$B$724,F5,$BZ$3:$BZ$724)</f>
        <v>0</v>
      </c>
      <c r="BS5" s="30">
        <f>SUMIF(Ingredients!$B$3:$B$217,G5,Ingredients!$H$3:$H$217)+SUMIF($B$3:$B$724,G5,$BZ$3:$BZ$724)</f>
        <v>0</v>
      </c>
      <c r="BT5" s="30">
        <f>SUMIF(Ingredients!$B$3:$B$217,H5,Ingredients!$H$3:$H$217)+SUMIF($B$3:$B$724,H5,$BZ$3:$BZ$724)</f>
        <v>0</v>
      </c>
      <c r="BU5" s="30">
        <f>SUMIF(Ingredients!$B$3:$B$217,I5,Ingredients!$H$3:$H$217)+SUMIF($B$3:$B$724,I5,$BZ$3:$BZ$724)</f>
        <v>0</v>
      </c>
      <c r="BV5" s="30">
        <f>SUMIF(Ingredients!$B$3:$B$217,J5,Ingredients!$H$3:$H$217)+SUMIF($B$3:$B$724,J5,$BZ$3:$BZ$724)</f>
        <v>0</v>
      </c>
      <c r="BW5" s="30">
        <f>SUMIF(Ingredients!$B$3:$B$217,K5,Ingredients!$H$3:$H$217)+SUMIF($B$3:$B$724,K5,$BZ$3:$BZ$724)</f>
        <v>0</v>
      </c>
      <c r="BX5" s="30">
        <f>SUMIF(Ingredients!$B$3:$B$217,L5,Ingredients!$H$3:$H$217)+SUMIF($B$3:$B$724,L5,$BZ$3:$BZ$724)</f>
        <v>0</v>
      </c>
      <c r="BY5" s="30">
        <f>SUMIF(Ingredients!$B$3:$B$217,M5,Ingredients!$H$3:$H$217)+SUMIF($B$3:$B$724,M5,$BZ$3:$BZ$724)</f>
        <v>0</v>
      </c>
      <c r="BZ5" s="42">
        <f t="shared" si="7"/>
        <v>0</v>
      </c>
      <c r="CA5" s="30">
        <f>SUMIF(Ingredients!$B$3:$B$217,F5,Ingredients!$I$3:$I$217)+SUMIF($B$3:$B$724,F5,$CI$3:$CI$724)</f>
        <v>0</v>
      </c>
      <c r="CB5" s="30">
        <f>SUMIF(Ingredients!$B$3:$B$217,G5,Ingredients!$I$3:$I$217)+SUMIF($B$3:$B$724,G5,$CI$3:$CI$724)</f>
        <v>0</v>
      </c>
      <c r="CC5" s="30">
        <f>SUMIF(Ingredients!$B$3:$B$217,H5,Ingredients!$I$3:$I$217)+SUMIF($B$3:$B$724,H5,$CI$3:$CI$724)</f>
        <v>0</v>
      </c>
      <c r="CD5" s="30">
        <f>SUMIF(Ingredients!$B$3:$B$217,I5,Ingredients!$I$3:$I$217)+SUMIF($B$3:$B$724,I5,$CI$3:$CI$724)</f>
        <v>0</v>
      </c>
      <c r="CE5" s="30">
        <f>SUMIF(Ingredients!$B$3:$B$217,J5,Ingredients!$I$3:$I$217)+SUMIF($B$3:$B$724,J5,$CI$3:$CI$724)</f>
        <v>0</v>
      </c>
      <c r="CF5" s="30">
        <f>SUMIF(Ingredients!$B$3:$B$217,K5,Ingredients!$I$3:$I$217)+SUMIF($B$3:$B$724,K5,$CI$3:$CI$724)</f>
        <v>0</v>
      </c>
      <c r="CG5" s="30">
        <f>SUMIF(Ingredients!$B$3:$B$217,L5,Ingredients!$I$3:$I$217)+SUMIF($B$3:$B$724,L5,$CI$3:$CI$724)</f>
        <v>0</v>
      </c>
      <c r="CH5" s="30">
        <f>SUMIF(Ingredients!$B$3:$B$217,M5,Ingredients!$I$3:$I$217)+SUMIF($B$3:$B$724,M5,$CI$3:$CI$724)</f>
        <v>0</v>
      </c>
      <c r="CI5" s="38">
        <f t="shared" si="8"/>
        <v>0</v>
      </c>
      <c r="CJ5" s="30">
        <f>SUMIF(Ingredients!$B$3:$B$217,F5,Ingredients!$J$3:$J$217)+SUMIF($B$3:$B$724,F5,$CR$3:$CR$724)</f>
        <v>0</v>
      </c>
      <c r="CK5" s="30">
        <f>SUMIF(Ingredients!$B$3:$B$217,G5,Ingredients!$J$3:$J$217)+SUMIF($B$3:$B$724,G5,$CR$3:$CR$724)</f>
        <v>1</v>
      </c>
      <c r="CL5" s="30">
        <f>SUMIF(Ingredients!$B$3:$B$217,H5,Ingredients!$J$3:$J$217)+SUMIF($B$3:$B$724,H5,$CR$3:$CR$724)</f>
        <v>0</v>
      </c>
      <c r="CM5" s="30">
        <f>SUMIF(Ingredients!$B$3:$B$217,I5,Ingredients!$J$3:$J$217)+SUMIF($B$3:$B$724,I5,$CR$3:$CR$724)</f>
        <v>0</v>
      </c>
      <c r="CN5" s="30">
        <f>SUMIF(Ingredients!$B$3:$B$217,J5,Ingredients!$J$3:$J$217)+SUMIF($B$3:$B$724,J5,$CR$3:$CR$724)</f>
        <v>0</v>
      </c>
      <c r="CO5" s="30">
        <f>SUMIF(Ingredients!$B$3:$B$217,K5,Ingredients!$J$3:$J$217)+SUMIF($B$3:$B$724,K5,$CR$3:$CR$724)</f>
        <v>0</v>
      </c>
      <c r="CP5" s="30">
        <f>SUMIF(Ingredients!$B$3:$B$217,L5,Ingredients!$J$3:$J$217)+SUMIF($B$3:$B$724,L5,$CR$3:$CR$724)</f>
        <v>0</v>
      </c>
      <c r="CQ5" s="30">
        <f>SUMIF(Ingredients!$B$3:$B$217,M5,Ingredients!$J$3:$J$217)+SUMIF($B$3:$B$724,M5,$CR$3:$CR$724)</f>
        <v>0</v>
      </c>
      <c r="CR5" s="43">
        <f t="shared" si="9"/>
        <v>1</v>
      </c>
      <c r="CS5" s="34">
        <v>2</v>
      </c>
      <c r="CT5" s="30">
        <v>0</v>
      </c>
      <c r="CU5" s="30">
        <v>12</v>
      </c>
      <c r="CV5" s="35">
        <v>1</v>
      </c>
      <c r="CW5" s="36">
        <v>1</v>
      </c>
      <c r="CX5" s="37">
        <v>0</v>
      </c>
      <c r="CY5" s="38">
        <v>0</v>
      </c>
      <c r="CZ5" s="39">
        <v>1</v>
      </c>
      <c r="DA5" t="s">
        <v>202</v>
      </c>
      <c r="DB5" t="str">
        <f t="shared" si="10"/>
        <v>No</v>
      </c>
      <c r="DC5" t="s">
        <v>1129</v>
      </c>
      <c r="DD5" t="s">
        <v>200</v>
      </c>
      <c r="DE5" t="str">
        <f t="shared" si="11"/>
        <v/>
      </c>
    </row>
    <row r="6" spans="2:115" x14ac:dyDescent="0.3">
      <c r="B6" t="s">
        <v>219</v>
      </c>
      <c r="C6" t="str">
        <f>INDEX('PH Itemnames'!$B$1:$B$723,MATCH(B6,'PH Itemnames'!$A$1:$A$723),1)</f>
        <v>chocolatesprinklecakeItem</v>
      </c>
      <c r="D6" t="s">
        <v>220</v>
      </c>
      <c r="E6" t="s">
        <v>1192</v>
      </c>
      <c r="F6" s="10" t="s">
        <v>221</v>
      </c>
      <c r="G6" s="11" t="s">
        <v>210</v>
      </c>
      <c r="H6" s="11" t="s">
        <v>209</v>
      </c>
      <c r="I6" s="11" t="s">
        <v>222</v>
      </c>
      <c r="J6" s="11" t="s">
        <v>223</v>
      </c>
      <c r="K6" s="11" t="s">
        <v>224</v>
      </c>
      <c r="L6" s="11"/>
      <c r="M6" s="11"/>
      <c r="N6" s="46">
        <f ca="1">SUMIF(Ingredients!$B$3:$B$217,'PH complex foods'!F6,Ingredients!$A$3:$A$119)+SUMIF($B$3:$B$724,F6,$V$3:$V$723)</f>
        <v>0</v>
      </c>
      <c r="O6" s="11">
        <f ca="1">SUMIF(Ingredients!$B$3:$B$217,'PH complex foods'!G6,Ingredients!$A$3:$A$119)+SUMIF($B$3:$B$724,G6,$V$3:$V$723)</f>
        <v>1</v>
      </c>
      <c r="P6" s="11">
        <f ca="1">SUMIF(Ingredients!$B$3:$B$217,'PH complex foods'!H6,Ingredients!$A$3:$A$119)+SUMIF($B$3:$B$724,H6,$V$3:$V$723)</f>
        <v>1</v>
      </c>
      <c r="Q6" s="11">
        <f ca="1">SUMIF(Ingredients!$B$3:$B$217,'PH complex foods'!I6,Ingredients!$A$3:$A$119)+SUMIF($B$3:$B$724,I6,$V$3:$V$723)</f>
        <v>1</v>
      </c>
      <c r="R6" s="11">
        <f ca="1">SUMIF(Ingredients!$B$3:$B$217,'PH complex foods'!J6,Ingredients!$A$3:$A$119)+SUMIF($B$3:$B$724,J6,$V$3:$V$723)</f>
        <v>1</v>
      </c>
      <c r="S6" s="11">
        <f ca="1">SUMIF(Ingredients!$B$3:$B$217,'PH complex foods'!K6,Ingredients!$A$3:$A$119)+SUMIF($B$3:$B$724,K6,$V$3:$V$723)</f>
        <v>1</v>
      </c>
      <c r="T6" s="11">
        <f ca="1">SUMIF(Ingredients!$B$3:$B$217,'PH complex foods'!L6,Ingredients!$A$3:$A$119)+SUMIF($B$3:$B$724,L6,$V$3:$V$723)</f>
        <v>0</v>
      </c>
      <c r="U6" s="11">
        <f ca="1">SUMIF(Ingredients!$B$3:$B$217,'PH complex foods'!M6,Ingredients!$A$3:$A$119)+SUMIF($B$3:$B$724,M6,$V$3:$V$723)</f>
        <v>0</v>
      </c>
      <c r="V6" s="10">
        <f t="shared" ca="1" si="0"/>
        <v>0</v>
      </c>
      <c r="W6" s="11">
        <f t="shared" si="1"/>
        <v>0</v>
      </c>
      <c r="X6" s="44" t="str">
        <f t="shared" ref="X6:X69" ca="1" si="12">IF(V6=1,"Yes","No")</f>
        <v>No</v>
      </c>
      <c r="Y6" s="34">
        <f>SUMIF(Ingredients!$B$3:$B$217,F6,Ingredients!$C$3:$C$217)+SUMIF($B$3:$B$724,F6,$AG$3:$AG$724)</f>
        <v>0</v>
      </c>
      <c r="Z6" s="30">
        <f>SUMIF(Ingredients!$B$3:$B$217,G6,Ingredients!$C$3:$C$217)+SUMIF($B$3:$B$724,G6,$AG$3:$AG$724)</f>
        <v>0</v>
      </c>
      <c r="AA6" s="30">
        <f>SUMIF(Ingredients!$B$3:$B$217,H6,Ingredients!$C$3:$C$217)+SUMIF($B$3:$B$724,H6,$AG$3:$AG$724)</f>
        <v>5</v>
      </c>
      <c r="AB6" s="30">
        <f>SUMIF(Ingredients!$B$3:$B$217,I6,Ingredients!$C$3:$C$217)+SUMIF($B$3:$B$724,I6,$AG$3:$AG$724)</f>
        <v>0</v>
      </c>
      <c r="AC6" s="30">
        <f>SUMIF(Ingredients!$B$3:$B$217,J6,Ingredients!$C$3:$C$217)+SUMIF($B$3:$B$724,J6,$AG$3:$AG$724)</f>
        <v>0</v>
      </c>
      <c r="AD6" s="30">
        <f>SUMIF(Ingredients!$B$3:$B$217,K6,Ingredients!$C$3:$C$217)+SUMIF($B$3:$B$724,K6,$AG$3:$AG$724)</f>
        <v>0</v>
      </c>
      <c r="AE6" s="30">
        <f>SUMIF(Ingredients!$B$3:$B$217,L6,Ingredients!$C$3:$C$217)+SUMIF($B$3:$B$724,L6,$AG$3:$AG$724)</f>
        <v>0</v>
      </c>
      <c r="AF6" s="30">
        <f>SUMIF(Ingredients!$B$3:$B$217,M6,Ingredients!$C$3:$C$217)+SUMIF($B$3:$B$724,M6,$AG$3:$AG$724)</f>
        <v>0</v>
      </c>
      <c r="AG6" s="29">
        <f t="shared" si="2"/>
        <v>5</v>
      </c>
      <c r="AH6" s="30">
        <f>SUMIF(Ingredients!$B$3:$B$217,F6,Ingredients!$D$3:$D$217)+SUMIF($B$3:$B$724,F6,$AP$3:$AP$724)</f>
        <v>0</v>
      </c>
      <c r="AI6" s="30">
        <f>SUMIF(Ingredients!$B$3:$B$217,G6,Ingredients!$D$3:$D$217)+SUMIF($B$3:$B$724,G6,$AP$3:$AP$724)</f>
        <v>0</v>
      </c>
      <c r="AJ6" s="30">
        <f>SUMIF(Ingredients!$B$3:$B$217,H6,Ingredients!$D$3:$D$217)+SUMIF($B$3:$B$724,H6,$AP$3:$AP$724)</f>
        <v>0</v>
      </c>
      <c r="AK6" s="30">
        <f>SUMIF(Ingredients!$B$3:$B$217,I6,Ingredients!$D$3:$D$217)+SUMIF($B$3:$B$724,I6,$AP$3:$AP$724)</f>
        <v>0</v>
      </c>
      <c r="AL6" s="30">
        <f>SUMIF(Ingredients!$B$3:$B$217,J6,Ingredients!$D$3:$D$217)+SUMIF($B$3:$B$724,J6,$AP$3:$AP$724)</f>
        <v>0</v>
      </c>
      <c r="AM6" s="30">
        <f>SUMIF(Ingredients!$B$3:$B$217,K6,Ingredients!$D$3:$D$217)+SUMIF($B$3:$B$724,K6,$AP$3:$AP$724)</f>
        <v>0</v>
      </c>
      <c r="AN6" s="30">
        <f>SUMIF(Ingredients!$B$3:$B$217,L6,Ingredients!$D$3:$D$217)+SUMIF($B$3:$B$724,L6,$AP$3:$AP$724)</f>
        <v>0</v>
      </c>
      <c r="AO6" s="30">
        <f>SUMIF(Ingredients!$B$3:$B$217,M6,Ingredients!$D$3:$D$217)+SUMIF($B$3:$B$724,M6,$AP$3:$AP$724)</f>
        <v>0</v>
      </c>
      <c r="AP6" s="29">
        <f t="shared" si="3"/>
        <v>0</v>
      </c>
      <c r="AQ6" s="30">
        <f>SUMIF(Ingredients!$B$3:$B$217,F6,Ingredients!$E$3:$E$217)+SUMIF($B$3:$B$724,F6,$AY$3:$AY$727)</f>
        <v>0</v>
      </c>
      <c r="AR6" s="30">
        <f>SUMIF(Ingredients!$B$3:$B$217,G6,Ingredients!$E$3:$E$217)+SUMIF($B$3:$B$724,G6,$AY$3:$AY$727)</f>
        <v>30</v>
      </c>
      <c r="AS6" s="30">
        <f>SUMIF(Ingredients!$B$3:$B$217,H6,Ingredients!$E$3:$E$217)+SUMIF($B$3:$B$724,H6,$AY$3:$AY$727)</f>
        <v>7</v>
      </c>
      <c r="AT6" s="30">
        <f>SUMIF(Ingredients!$B$3:$B$217,I6,Ingredients!$E$3:$E$217)+SUMIF($B$3:$B$724,I6,$AY$3:$AY$727)</f>
        <v>0</v>
      </c>
      <c r="AU6" s="30">
        <f>SUMIF(Ingredients!$B$3:$B$217,J6,Ingredients!$E$3:$E$217)+SUMIF($B$3:$B$724,J6,$AY$3:$AY$727)</f>
        <v>0</v>
      </c>
      <c r="AV6" s="30">
        <f>SUMIF(Ingredients!$B$3:$B$217,K6,Ingredients!$E$3:$E$217)+SUMIF($B$3:$B$724,K6,$AY$3:$AY$727)</f>
        <v>0</v>
      </c>
      <c r="AW6" s="30">
        <f>SUMIF(Ingredients!$B$3:$B$217,L6,Ingredients!$E$3:$E$217)+SUMIF($B$3:$B$724,L6,$AY$3:$AY$727)</f>
        <v>0</v>
      </c>
      <c r="AX6" s="30">
        <f>SUMIF(Ingredients!$B$3:$B$217,M6,Ingredients!$E$3:$E$217)+SUMIF($B$3:$B$724,M6,$AY$3:$AY$727)</f>
        <v>0</v>
      </c>
      <c r="AY6" s="29">
        <f t="shared" si="4"/>
        <v>6.166666666666667</v>
      </c>
      <c r="AZ6" s="30">
        <f>SUMIF(Ingredients!$B$3:$B$217,F6,Ingredients!$F$3:$F$217)+SUMIF($B$3:$B$724,F6,$BH$3:$BH$724)</f>
        <v>0</v>
      </c>
      <c r="BA6" s="30">
        <f>SUMIF(Ingredients!$B$3:$B$217,G6,Ingredients!$F$3:$F$217)+SUMIF($B$3:$B$724,G6,$BH$3:$BH$724)</f>
        <v>0</v>
      </c>
      <c r="BB6" s="30">
        <f>SUMIF(Ingredients!$B$3:$B$217,H6,Ingredients!$F$3:$F$217)+SUMIF($B$3:$B$724,H6,$BH$3:$BH$724)</f>
        <v>1</v>
      </c>
      <c r="BC6" s="30">
        <f>SUMIF(Ingredients!$B$3:$B$217,I6,Ingredients!$F$3:$F$217)+SUMIF($B$3:$B$724,I6,$BH$3:$BH$724)</f>
        <v>0</v>
      </c>
      <c r="BD6" s="30">
        <f>SUMIF(Ingredients!$B$3:$B$217,J6,Ingredients!$F$3:$F$217)+SUMIF($B$3:$B$724,J6,$BH$3:$BH$724)</f>
        <v>0</v>
      </c>
      <c r="BE6" s="30">
        <f>SUMIF(Ingredients!$B$3:$B$217,K6,Ingredients!$F$3:$F$217)+SUMIF($B$3:$B$724,K6,$BH$3:$BH$724)</f>
        <v>0</v>
      </c>
      <c r="BF6" s="30">
        <f>SUMIF(Ingredients!$B$3:$B$217,L6,Ingredients!$F$3:$F$217)+SUMIF($B$3:$B$724,L6,$BH$3:$BH$724)</f>
        <v>0</v>
      </c>
      <c r="BG6" s="30">
        <f>SUMIF(Ingredients!$B$3:$B$217,M6,Ingredients!$F$3:$F$217)+SUMIF($B$3:$B$724,M6,$BH$3:$BH$724)</f>
        <v>0</v>
      </c>
      <c r="BH6" s="35">
        <f t="shared" si="5"/>
        <v>1</v>
      </c>
      <c r="BI6" s="30">
        <f>SUMIF(Ingredients!$B$3:$B$217,F6,Ingredients!$G$3:$G$217)+SUMIF($B$3:$B$724,F6,$BQ$3:$BQ$724)</f>
        <v>0</v>
      </c>
      <c r="BJ6" s="30">
        <f>SUMIF(Ingredients!$B$3:$B$217,G6,Ingredients!$G$3:$G$217)+SUMIF($B$3:$B$724,G6,$BQ$3:$BQ$724)</f>
        <v>0</v>
      </c>
      <c r="BK6" s="30">
        <f>SUMIF(Ingredients!$B$3:$B$217,H6,Ingredients!$G$3:$G$217)+SUMIF($B$3:$B$724,H6,$BQ$3:$BQ$724)</f>
        <v>0</v>
      </c>
      <c r="BL6" s="30">
        <f>SUMIF(Ingredients!$B$3:$B$217,I6,Ingredients!$G$3:$G$217)+SUMIF($B$3:$B$724,I6,$BQ$3:$BQ$724)</f>
        <v>0</v>
      </c>
      <c r="BM6" s="30">
        <f>SUMIF(Ingredients!$B$3:$B$217,J6,Ingredients!$G$3:$G$217)+SUMIF($B$3:$B$724,J6,$BQ$3:$BQ$724)</f>
        <v>0</v>
      </c>
      <c r="BN6" s="30">
        <f>SUMIF(Ingredients!$B$3:$B$217,K6,Ingredients!$G$3:$G$217)+SUMIF($B$3:$B$724,K6,$BQ$3:$BQ$724)</f>
        <v>0</v>
      </c>
      <c r="BO6" s="30">
        <f>SUMIF(Ingredients!$B$3:$B$217,L6,Ingredients!$G$3:$G$217)+SUMIF($B$3:$B$724,L6,$BQ$3:$BQ$724)</f>
        <v>0</v>
      </c>
      <c r="BP6" s="30">
        <f>SUMIF(Ingredients!$B$3:$B$217,M6,Ingredients!$G$3:$G$217)+SUMIF($B$3:$B$724,M6,$BQ$3:$BQ$724)</f>
        <v>0</v>
      </c>
      <c r="BQ6" s="36">
        <f t="shared" si="6"/>
        <v>0</v>
      </c>
      <c r="BR6" s="30">
        <f>SUMIF(Ingredients!$B$3:$B$217,F6,Ingredients!$H$3:$H$217)+SUMIF($B$3:$B$724,F6,$BZ$3:$BZ$724)</f>
        <v>0</v>
      </c>
      <c r="BS6" s="30">
        <f>SUMIF(Ingredients!$B$3:$B$217,G6,Ingredients!$H$3:$H$217)+SUMIF($B$3:$B$724,G6,$BZ$3:$BZ$724)</f>
        <v>0</v>
      </c>
      <c r="BT6" s="30">
        <f>SUMIF(Ingredients!$B$3:$B$217,H6,Ingredients!$H$3:$H$217)+SUMIF($B$3:$B$724,H6,$BZ$3:$BZ$724)</f>
        <v>0</v>
      </c>
      <c r="BU6" s="30">
        <f>SUMIF(Ingredients!$B$3:$B$217,I6,Ingredients!$H$3:$H$217)+SUMIF($B$3:$B$724,I6,$BZ$3:$BZ$724)</f>
        <v>0</v>
      </c>
      <c r="BV6" s="30">
        <f>SUMIF(Ingredients!$B$3:$B$217,J6,Ingredients!$H$3:$H$217)+SUMIF($B$3:$B$724,J6,$BZ$3:$BZ$724)</f>
        <v>0</v>
      </c>
      <c r="BW6" s="30">
        <f>SUMIF(Ingredients!$B$3:$B$217,K6,Ingredients!$H$3:$H$217)+SUMIF($B$3:$B$724,K6,$BZ$3:$BZ$724)</f>
        <v>0</v>
      </c>
      <c r="BX6" s="30">
        <f>SUMIF(Ingredients!$B$3:$B$217,L6,Ingredients!$H$3:$H$217)+SUMIF($B$3:$B$724,L6,$BZ$3:$BZ$724)</f>
        <v>0</v>
      </c>
      <c r="BY6" s="30">
        <f>SUMIF(Ingredients!$B$3:$B$217,M6,Ingredients!$H$3:$H$217)+SUMIF($B$3:$B$724,M6,$BZ$3:$BZ$724)</f>
        <v>0</v>
      </c>
      <c r="BZ6" s="42">
        <f t="shared" si="7"/>
        <v>0</v>
      </c>
      <c r="CA6" s="30">
        <f>SUMIF(Ingredients!$B$3:$B$217,F6,Ingredients!$I$3:$I$217)+SUMIF($B$3:$B$724,F6,$CI$3:$CI$724)</f>
        <v>0</v>
      </c>
      <c r="CB6" s="30">
        <f>SUMIF(Ingredients!$B$3:$B$217,G6,Ingredients!$I$3:$I$217)+SUMIF($B$3:$B$724,G6,$CI$3:$CI$724)</f>
        <v>0</v>
      </c>
      <c r="CC6" s="30">
        <f>SUMIF(Ingredients!$B$3:$B$217,H6,Ingredients!$I$3:$I$217)+SUMIF($B$3:$B$724,H6,$CI$3:$CI$724)</f>
        <v>0</v>
      </c>
      <c r="CD6" s="30">
        <f>SUMIF(Ingredients!$B$3:$B$217,I6,Ingredients!$I$3:$I$217)+SUMIF($B$3:$B$724,I6,$CI$3:$CI$724)</f>
        <v>0</v>
      </c>
      <c r="CE6" s="30">
        <f>SUMIF(Ingredients!$B$3:$B$217,J6,Ingredients!$I$3:$I$217)+SUMIF($B$3:$B$724,J6,$CI$3:$CI$724)</f>
        <v>0</v>
      </c>
      <c r="CF6" s="30">
        <f>SUMIF(Ingredients!$B$3:$B$217,K6,Ingredients!$I$3:$I$217)+SUMIF($B$3:$B$724,K6,$CI$3:$CI$724)</f>
        <v>0</v>
      </c>
      <c r="CG6" s="30">
        <f>SUMIF(Ingredients!$B$3:$B$217,L6,Ingredients!$I$3:$I$217)+SUMIF($B$3:$B$724,L6,$CI$3:$CI$724)</f>
        <v>0</v>
      </c>
      <c r="CH6" s="30">
        <f>SUMIF(Ingredients!$B$3:$B$217,M6,Ingredients!$I$3:$I$217)+SUMIF($B$3:$B$724,M6,$CI$3:$CI$724)</f>
        <v>0</v>
      </c>
      <c r="CI6" s="38">
        <f t="shared" si="8"/>
        <v>0</v>
      </c>
      <c r="CJ6" s="30">
        <f>SUMIF(Ingredients!$B$3:$B$217,F6,Ingredients!$J$3:$J$217)+SUMIF($B$3:$B$724,F6,$CR$3:$CR$724)</f>
        <v>0</v>
      </c>
      <c r="CK6" s="30">
        <f>SUMIF(Ingredients!$B$3:$B$217,G6,Ingredients!$J$3:$J$217)+SUMIF($B$3:$B$724,G6,$CR$3:$CR$724)</f>
        <v>0</v>
      </c>
      <c r="CL6" s="30">
        <f>SUMIF(Ingredients!$B$3:$B$217,H6,Ingredients!$J$3:$J$217)+SUMIF($B$3:$B$724,H6,$CR$3:$CR$724)</f>
        <v>0</v>
      </c>
      <c r="CM6" s="30">
        <f>SUMIF(Ingredients!$B$3:$B$217,I6,Ingredients!$J$3:$J$217)+SUMIF($B$3:$B$724,I6,$CR$3:$CR$724)</f>
        <v>0</v>
      </c>
      <c r="CN6" s="30">
        <f>SUMIF(Ingredients!$B$3:$B$217,J6,Ingredients!$J$3:$J$217)+SUMIF($B$3:$B$724,J6,$CR$3:$CR$724)</f>
        <v>0</v>
      </c>
      <c r="CO6" s="30">
        <f>SUMIF(Ingredients!$B$3:$B$217,K6,Ingredients!$J$3:$J$217)+SUMIF($B$3:$B$724,K6,$CR$3:$CR$724)</f>
        <v>0</v>
      </c>
      <c r="CP6" s="30">
        <f>SUMIF(Ingredients!$B$3:$B$217,L6,Ingredients!$J$3:$J$217)+SUMIF($B$3:$B$724,L6,$CR$3:$CR$724)</f>
        <v>0</v>
      </c>
      <c r="CQ6" s="30">
        <f>SUMIF(Ingredients!$B$3:$B$217,M6,Ingredients!$J$3:$J$217)+SUMIF($B$3:$B$724,M6,$CR$3:$CR$724)</f>
        <v>0</v>
      </c>
      <c r="CR6" s="43">
        <f t="shared" si="9"/>
        <v>0</v>
      </c>
      <c r="CS6" s="34">
        <v>1</v>
      </c>
      <c r="CT6" s="30">
        <v>0</v>
      </c>
      <c r="CU6" s="30">
        <v>12</v>
      </c>
      <c r="CV6" s="35">
        <v>1</v>
      </c>
      <c r="CW6" s="36">
        <v>0</v>
      </c>
      <c r="CX6" s="37">
        <v>0</v>
      </c>
      <c r="CY6" s="38">
        <v>0</v>
      </c>
      <c r="CZ6" s="39">
        <v>0</v>
      </c>
      <c r="DA6" t="s">
        <v>202</v>
      </c>
      <c r="DB6" t="str">
        <f t="shared" ca="1" si="10"/>
        <v>No</v>
      </c>
      <c r="DC6" t="s">
        <v>1129</v>
      </c>
      <c r="DD6" t="s">
        <v>200</v>
      </c>
      <c r="DE6" t="str">
        <f t="shared" ca="1" si="11"/>
        <v/>
      </c>
    </row>
    <row r="7" spans="2:115" x14ac:dyDescent="0.3">
      <c r="B7" t="s">
        <v>225</v>
      </c>
      <c r="C7" t="str">
        <f>INDEX('PH Itemnames'!$B$1:$B$723,MATCH(B7,'PH Itemnames'!$A$1:$A$723),1)</f>
        <v>holidaycakeItem</v>
      </c>
      <c r="D7" t="s">
        <v>220</v>
      </c>
      <c r="E7" t="s">
        <v>1192</v>
      </c>
      <c r="F7" s="10" t="s">
        <v>226</v>
      </c>
      <c r="G7" s="11" t="s">
        <v>210</v>
      </c>
      <c r="H7" s="11" t="s">
        <v>14</v>
      </c>
      <c r="I7" s="11" t="s">
        <v>227</v>
      </c>
      <c r="J7" s="11" t="s">
        <v>228</v>
      </c>
      <c r="K7" s="11"/>
      <c r="L7" s="11"/>
      <c r="M7" s="11"/>
      <c r="N7" s="46">
        <f ca="1">SUMIF(Ingredients!$B$3:$B$217,'PH complex foods'!F7,Ingredients!$A$3:$A$119)+SUMIF($B$3:$B$724,F7,$V$3:$V$723)</f>
        <v>1</v>
      </c>
      <c r="O7" s="11">
        <f ca="1">SUMIF(Ingredients!$B$3:$B$217,'PH complex foods'!G7,Ingredients!$A$3:$A$119)+SUMIF($B$3:$B$724,G7,$V$3:$V$723)</f>
        <v>1</v>
      </c>
      <c r="P7" s="11">
        <f ca="1">SUMIF(Ingredients!$B$3:$B$217,'PH complex foods'!H7,Ingredients!$A$3:$A$119)+SUMIF($B$3:$B$724,H7,$V$3:$V$723)</f>
        <v>1</v>
      </c>
      <c r="Q7" s="11">
        <f ca="1">SUMIF(Ingredients!$B$3:$B$217,'PH complex foods'!I7,Ingredients!$A$3:$A$119)+SUMIF($B$3:$B$724,I7,$V$3:$V$723)</f>
        <v>1</v>
      </c>
      <c r="R7" s="11">
        <f ca="1">SUMIF(Ingredients!$B$3:$B$217,'PH complex foods'!J7,Ingredients!$A$3:$A$119)+SUMIF($B$3:$B$724,J7,$V$3:$V$723)</f>
        <v>1</v>
      </c>
      <c r="S7" s="11">
        <f ca="1">SUMIF(Ingredients!$B$3:$B$217,'PH complex foods'!K7,Ingredients!$A$3:$A$119)+SUMIF($B$3:$B$724,K7,$V$3:$V$723)</f>
        <v>0</v>
      </c>
      <c r="T7" s="11">
        <f ca="1">SUMIF(Ingredients!$B$3:$B$217,'PH complex foods'!L7,Ingredients!$A$3:$A$119)+SUMIF($B$3:$B$724,L7,$V$3:$V$723)</f>
        <v>0</v>
      </c>
      <c r="U7" s="11">
        <f ca="1">SUMIF(Ingredients!$B$3:$B$217,'PH complex foods'!M7,Ingredients!$A$3:$A$119)+SUMIF($B$3:$B$724,M7,$V$3:$V$723)</f>
        <v>0</v>
      </c>
      <c r="V7" s="10">
        <f t="shared" ca="1" si="0"/>
        <v>1</v>
      </c>
      <c r="W7" s="11">
        <f t="shared" si="1"/>
        <v>0</v>
      </c>
      <c r="X7" s="44" t="s">
        <v>199</v>
      </c>
      <c r="Y7" s="34">
        <f>SUMIF(Ingredients!$B$3:$B$217,F7,Ingredients!$C$3:$C$217)+SUMIF($B$3:$B$724,F7,$AG$3:$AG$724)</f>
        <v>0</v>
      </c>
      <c r="Z7" s="30">
        <f>SUMIF(Ingredients!$B$3:$B$217,G7,Ingredients!$C$3:$C$217)+SUMIF($B$3:$B$724,G7,$AG$3:$AG$724)</f>
        <v>0</v>
      </c>
      <c r="AA7" s="30">
        <f>SUMIF(Ingredients!$B$3:$B$217,H7,Ingredients!$C$3:$C$217)+SUMIF($B$3:$B$724,H7,$AG$3:$AG$724)</f>
        <v>1</v>
      </c>
      <c r="AB7" s="30">
        <f>SUMIF(Ingredients!$B$3:$B$217,I7,Ingredients!$C$3:$C$217)+SUMIF($B$3:$B$724,I7,$AG$3:$AG$724)</f>
        <v>5</v>
      </c>
      <c r="AC7" s="30">
        <f>SUMIF(Ingredients!$B$3:$B$217,J7,Ingredients!$C$3:$C$217)+SUMIF($B$3:$B$724,J7,$AG$3:$AG$724)</f>
        <v>0</v>
      </c>
      <c r="AD7" s="30">
        <f>SUMIF(Ingredients!$B$3:$B$217,K7,Ingredients!$C$3:$C$217)+SUMIF($B$3:$B$724,K7,$AG$3:$AG$724)</f>
        <v>0</v>
      </c>
      <c r="AE7" s="30">
        <f>SUMIF(Ingredients!$B$3:$B$217,L7,Ingredients!$C$3:$C$217)+SUMIF($B$3:$B$724,L7,$AG$3:$AG$724)</f>
        <v>0</v>
      </c>
      <c r="AF7" s="30">
        <f>SUMIF(Ingredients!$B$3:$B$217,M7,Ingredients!$C$3:$C$217)+SUMIF($B$3:$B$724,M7,$AG$3:$AG$724)</f>
        <v>0</v>
      </c>
      <c r="AG7" s="29">
        <f t="shared" si="2"/>
        <v>6</v>
      </c>
      <c r="AH7" s="30">
        <f>SUMIF(Ingredients!$B$3:$B$217,F7,Ingredients!$D$3:$D$217)+SUMIF($B$3:$B$724,F7,$AP$3:$AP$724)</f>
        <v>0</v>
      </c>
      <c r="AI7" s="30">
        <f>SUMIF(Ingredients!$B$3:$B$217,G7,Ingredients!$D$3:$D$217)+SUMIF($B$3:$B$724,G7,$AP$3:$AP$724)</f>
        <v>0</v>
      </c>
      <c r="AJ7" s="30">
        <f>SUMIF(Ingredients!$B$3:$B$217,H7,Ingredients!$D$3:$D$217)+SUMIF($B$3:$B$724,H7,$AP$3:$AP$724)</f>
        <v>5</v>
      </c>
      <c r="AK7" s="30">
        <f>SUMIF(Ingredients!$B$3:$B$217,I7,Ingredients!$D$3:$D$217)+SUMIF($B$3:$B$724,I7,$AP$3:$AP$724)</f>
        <v>0</v>
      </c>
      <c r="AL7" s="30">
        <f>SUMIF(Ingredients!$B$3:$B$217,J7,Ingredients!$D$3:$D$217)+SUMIF($B$3:$B$724,J7,$AP$3:$AP$724)</f>
        <v>0</v>
      </c>
      <c r="AM7" s="30">
        <f>SUMIF(Ingredients!$B$3:$B$217,K7,Ingredients!$D$3:$D$217)+SUMIF($B$3:$B$724,K7,$AP$3:$AP$724)</f>
        <v>0</v>
      </c>
      <c r="AN7" s="30">
        <f>SUMIF(Ingredients!$B$3:$B$217,L7,Ingredients!$D$3:$D$217)+SUMIF($B$3:$B$724,L7,$AP$3:$AP$724)</f>
        <v>0</v>
      </c>
      <c r="AO7" s="30">
        <f>SUMIF(Ingredients!$B$3:$B$217,M7,Ingredients!$D$3:$D$217)+SUMIF($B$3:$B$724,M7,$AP$3:$AP$724)</f>
        <v>0</v>
      </c>
      <c r="AP7" s="29">
        <f t="shared" si="3"/>
        <v>5</v>
      </c>
      <c r="AQ7" s="30">
        <f>SUMIF(Ingredients!$B$3:$B$217,F7,Ingredients!$E$3:$E$217)+SUMIF($B$3:$B$724,F7,$AY$3:$AY$727)</f>
        <v>16</v>
      </c>
      <c r="AR7" s="30">
        <f>SUMIF(Ingredients!$B$3:$B$217,G7,Ingredients!$E$3:$E$217)+SUMIF($B$3:$B$724,G7,$AY$3:$AY$727)</f>
        <v>30</v>
      </c>
      <c r="AS7" s="30">
        <f>SUMIF(Ingredients!$B$3:$B$217,H7,Ingredients!$E$3:$E$217)+SUMIF($B$3:$B$724,H7,$AY$3:$AY$727)</f>
        <v>5</v>
      </c>
      <c r="AT7" s="30">
        <f>SUMIF(Ingredients!$B$3:$B$217,I7,Ingredients!$E$3:$E$217)+SUMIF($B$3:$B$724,I7,$AY$3:$AY$727)</f>
        <v>7</v>
      </c>
      <c r="AU7" s="30">
        <f>SUMIF(Ingredients!$B$3:$B$217,J7,Ingredients!$E$3:$E$217)+SUMIF($B$3:$B$724,J7,$AY$3:$AY$727)</f>
        <v>48</v>
      </c>
      <c r="AV7" s="30">
        <f>SUMIF(Ingredients!$B$3:$B$217,K7,Ingredients!$E$3:$E$217)+SUMIF($B$3:$B$724,K7,$AY$3:$AY$727)</f>
        <v>0</v>
      </c>
      <c r="AW7" s="30">
        <f>SUMIF(Ingredients!$B$3:$B$217,L7,Ingredients!$E$3:$E$217)+SUMIF($B$3:$B$724,L7,$AY$3:$AY$727)</f>
        <v>0</v>
      </c>
      <c r="AX7" s="30">
        <f>SUMIF(Ingredients!$B$3:$B$217,M7,Ingredients!$E$3:$E$217)+SUMIF($B$3:$B$724,M7,$AY$3:$AY$727)</f>
        <v>0</v>
      </c>
      <c r="AY7" s="29">
        <f t="shared" si="4"/>
        <v>21.2</v>
      </c>
      <c r="AZ7" s="30">
        <f>SUMIF(Ingredients!$B$3:$B$217,F7,Ingredients!$F$3:$F$217)+SUMIF($B$3:$B$724,F7,$BH$3:$BH$724)</f>
        <v>0</v>
      </c>
      <c r="BA7" s="30">
        <f>SUMIF(Ingredients!$B$3:$B$217,G7,Ingredients!$F$3:$F$217)+SUMIF($B$3:$B$724,G7,$BH$3:$BH$724)</f>
        <v>0</v>
      </c>
      <c r="BB7" s="30">
        <f>SUMIF(Ingredients!$B$3:$B$217,H7,Ingredients!$F$3:$F$217)+SUMIF($B$3:$B$724,H7,$BH$3:$BH$724)</f>
        <v>0</v>
      </c>
      <c r="BC7" s="30">
        <f>SUMIF(Ingredients!$B$3:$B$217,I7,Ingredients!$F$3:$F$217)+SUMIF($B$3:$B$724,I7,$BH$3:$BH$724)</f>
        <v>0</v>
      </c>
      <c r="BD7" s="30">
        <f>SUMIF(Ingredients!$B$3:$B$217,J7,Ingredients!$F$3:$F$217)+SUMIF($B$3:$B$724,J7,$BH$3:$BH$724)</f>
        <v>0</v>
      </c>
      <c r="BE7" s="30">
        <f>SUMIF(Ingredients!$B$3:$B$217,K7,Ingredients!$F$3:$F$217)+SUMIF($B$3:$B$724,K7,$BH$3:$BH$724)</f>
        <v>0</v>
      </c>
      <c r="BF7" s="30">
        <f>SUMIF(Ingredients!$B$3:$B$217,L7,Ingredients!$F$3:$F$217)+SUMIF($B$3:$B$724,L7,$BH$3:$BH$724)</f>
        <v>0</v>
      </c>
      <c r="BG7" s="30">
        <f>SUMIF(Ingredients!$B$3:$B$217,M7,Ingredients!$F$3:$F$217)+SUMIF($B$3:$B$724,M7,$BH$3:$BH$724)</f>
        <v>0</v>
      </c>
      <c r="BH7" s="35">
        <f t="shared" si="5"/>
        <v>0</v>
      </c>
      <c r="BI7" s="30">
        <f>SUMIF(Ingredients!$B$3:$B$217,F7,Ingredients!$G$3:$G$217)+SUMIF($B$3:$B$724,F7,$BQ$3:$BQ$724)</f>
        <v>0</v>
      </c>
      <c r="BJ7" s="30">
        <f>SUMIF(Ingredients!$B$3:$B$217,G7,Ingredients!$G$3:$G$217)+SUMIF($B$3:$B$724,G7,$BQ$3:$BQ$724)</f>
        <v>0</v>
      </c>
      <c r="BK7" s="30">
        <f>SUMIF(Ingredients!$B$3:$B$217,H7,Ingredients!$G$3:$G$217)+SUMIF($B$3:$B$724,H7,$BQ$3:$BQ$724)</f>
        <v>1</v>
      </c>
      <c r="BL7" s="30">
        <f>SUMIF(Ingredients!$B$3:$B$217,I7,Ingredients!$G$3:$G$217)+SUMIF($B$3:$B$724,I7,$BQ$3:$BQ$724)</f>
        <v>0</v>
      </c>
      <c r="BM7" s="30">
        <f>SUMIF(Ingredients!$B$3:$B$217,J7,Ingredients!$G$3:$G$217)+SUMIF($B$3:$B$724,J7,$BQ$3:$BQ$724)</f>
        <v>0</v>
      </c>
      <c r="BN7" s="30">
        <f>SUMIF(Ingredients!$B$3:$B$217,K7,Ingredients!$G$3:$G$217)+SUMIF($B$3:$B$724,K7,$BQ$3:$BQ$724)</f>
        <v>0</v>
      </c>
      <c r="BO7" s="30">
        <f>SUMIF(Ingredients!$B$3:$B$217,L7,Ingredients!$G$3:$G$217)+SUMIF($B$3:$B$724,L7,$BQ$3:$BQ$724)</f>
        <v>0</v>
      </c>
      <c r="BP7" s="30">
        <f>SUMIF(Ingredients!$B$3:$B$217,M7,Ingredients!$G$3:$G$217)+SUMIF($B$3:$B$724,M7,$BQ$3:$BQ$724)</f>
        <v>0</v>
      </c>
      <c r="BQ7" s="36">
        <f t="shared" si="6"/>
        <v>1</v>
      </c>
      <c r="BR7" s="30">
        <f>SUMIF(Ingredients!$B$3:$B$217,F7,Ingredients!$H$3:$H$217)+SUMIF($B$3:$B$724,F7,$BZ$3:$BZ$724)</f>
        <v>0</v>
      </c>
      <c r="BS7" s="30">
        <f>SUMIF(Ingredients!$B$3:$B$217,G7,Ingredients!$H$3:$H$217)+SUMIF($B$3:$B$724,G7,$BZ$3:$BZ$724)</f>
        <v>0</v>
      </c>
      <c r="BT7" s="30">
        <f>SUMIF(Ingredients!$B$3:$B$217,H7,Ingredients!$H$3:$H$217)+SUMIF($B$3:$B$724,H7,$BZ$3:$BZ$724)</f>
        <v>0</v>
      </c>
      <c r="BU7" s="30">
        <f>SUMIF(Ingredients!$B$3:$B$217,I7,Ingredients!$H$3:$H$217)+SUMIF($B$3:$B$724,I7,$BZ$3:$BZ$724)</f>
        <v>0</v>
      </c>
      <c r="BV7" s="30">
        <f>SUMIF(Ingredients!$B$3:$B$217,J7,Ingredients!$H$3:$H$217)+SUMIF($B$3:$B$724,J7,$BZ$3:$BZ$724)</f>
        <v>0</v>
      </c>
      <c r="BW7" s="30">
        <f>SUMIF(Ingredients!$B$3:$B$217,K7,Ingredients!$H$3:$H$217)+SUMIF($B$3:$B$724,K7,$BZ$3:$BZ$724)</f>
        <v>0</v>
      </c>
      <c r="BX7" s="30">
        <f>SUMIF(Ingredients!$B$3:$B$217,L7,Ingredients!$H$3:$H$217)+SUMIF($B$3:$B$724,L7,$BZ$3:$BZ$724)</f>
        <v>0</v>
      </c>
      <c r="BY7" s="30">
        <f>SUMIF(Ingredients!$B$3:$B$217,M7,Ingredients!$H$3:$H$217)+SUMIF($B$3:$B$724,M7,$BZ$3:$BZ$724)</f>
        <v>0</v>
      </c>
      <c r="BZ7" s="42">
        <f t="shared" si="7"/>
        <v>0</v>
      </c>
      <c r="CA7" s="30">
        <f>SUMIF(Ingredients!$B$3:$B$217,F7,Ingredients!$I$3:$I$217)+SUMIF($B$3:$B$724,F7,$CI$3:$CI$724)</f>
        <v>0</v>
      </c>
      <c r="CB7" s="30">
        <f>SUMIF(Ingredients!$B$3:$B$217,G7,Ingredients!$I$3:$I$217)+SUMIF($B$3:$B$724,G7,$CI$3:$CI$724)</f>
        <v>0</v>
      </c>
      <c r="CC7" s="30">
        <f>SUMIF(Ingredients!$B$3:$B$217,H7,Ingredients!$I$3:$I$217)+SUMIF($B$3:$B$724,H7,$CI$3:$CI$724)</f>
        <v>0</v>
      </c>
      <c r="CD7" s="30">
        <f>SUMIF(Ingredients!$B$3:$B$217,I7,Ingredients!$I$3:$I$217)+SUMIF($B$3:$B$724,I7,$CI$3:$CI$724)</f>
        <v>0</v>
      </c>
      <c r="CE7" s="30">
        <f>SUMIF(Ingredients!$B$3:$B$217,J7,Ingredients!$I$3:$I$217)+SUMIF($B$3:$B$724,J7,$CI$3:$CI$724)</f>
        <v>0</v>
      </c>
      <c r="CF7" s="30">
        <f>SUMIF(Ingredients!$B$3:$B$217,K7,Ingredients!$I$3:$I$217)+SUMIF($B$3:$B$724,K7,$CI$3:$CI$724)</f>
        <v>0</v>
      </c>
      <c r="CG7" s="30">
        <f>SUMIF(Ingredients!$B$3:$B$217,L7,Ingredients!$I$3:$I$217)+SUMIF($B$3:$B$724,L7,$CI$3:$CI$724)</f>
        <v>0</v>
      </c>
      <c r="CH7" s="30">
        <f>SUMIF(Ingredients!$B$3:$B$217,M7,Ingredients!$I$3:$I$217)+SUMIF($B$3:$B$724,M7,$CI$3:$CI$724)</f>
        <v>0</v>
      </c>
      <c r="CI7" s="38">
        <f t="shared" si="8"/>
        <v>0</v>
      </c>
      <c r="CJ7" s="30">
        <f>SUMIF(Ingredients!$B$3:$B$217,F7,Ingredients!$J$3:$J$217)+SUMIF($B$3:$B$724,F7,$CR$3:$CR$724)</f>
        <v>0</v>
      </c>
      <c r="CK7" s="30">
        <f>SUMIF(Ingredients!$B$3:$B$217,G7,Ingredients!$J$3:$J$217)+SUMIF($B$3:$B$724,G7,$CR$3:$CR$724)</f>
        <v>0</v>
      </c>
      <c r="CL7" s="30">
        <f>SUMIF(Ingredients!$B$3:$B$217,H7,Ingredients!$J$3:$J$217)+SUMIF($B$3:$B$724,H7,$CR$3:$CR$724)</f>
        <v>0</v>
      </c>
      <c r="CM7" s="30">
        <f>SUMIF(Ingredients!$B$3:$B$217,I7,Ingredients!$J$3:$J$217)+SUMIF($B$3:$B$724,I7,$CR$3:$CR$724)</f>
        <v>1</v>
      </c>
      <c r="CN7" s="30">
        <f>SUMIF(Ingredients!$B$3:$B$217,J7,Ingredients!$J$3:$J$217)+SUMIF($B$3:$B$724,J7,$CR$3:$CR$724)</f>
        <v>0</v>
      </c>
      <c r="CO7" s="30">
        <f>SUMIF(Ingredients!$B$3:$B$217,K7,Ingredients!$J$3:$J$217)+SUMIF($B$3:$B$724,K7,$CR$3:$CR$724)</f>
        <v>0</v>
      </c>
      <c r="CP7" s="30">
        <f>SUMIF(Ingredients!$B$3:$B$217,L7,Ingredients!$J$3:$J$217)+SUMIF($B$3:$B$724,L7,$CR$3:$CR$724)</f>
        <v>0</v>
      </c>
      <c r="CQ7" s="30">
        <f>SUMIF(Ingredients!$B$3:$B$217,M7,Ingredients!$J$3:$J$217)+SUMIF($B$3:$B$724,M7,$CR$3:$CR$724)</f>
        <v>0</v>
      </c>
      <c r="CR7" s="43">
        <f t="shared" si="9"/>
        <v>1</v>
      </c>
      <c r="CS7" s="34">
        <v>1</v>
      </c>
      <c r="CT7" s="30">
        <v>0</v>
      </c>
      <c r="CU7" s="30">
        <v>11.6</v>
      </c>
      <c r="CV7" s="35">
        <v>0</v>
      </c>
      <c r="CW7" s="36">
        <v>1</v>
      </c>
      <c r="CX7" s="37">
        <v>0</v>
      </c>
      <c r="CY7" s="38">
        <v>0</v>
      </c>
      <c r="CZ7" s="39">
        <v>1</v>
      </c>
      <c r="DA7" t="s">
        <v>202</v>
      </c>
      <c r="DB7" t="str">
        <f t="shared" si="10"/>
        <v>No</v>
      </c>
      <c r="DC7" t="s">
        <v>1129</v>
      </c>
      <c r="DD7" t="s">
        <v>200</v>
      </c>
      <c r="DE7" t="str">
        <f t="shared" si="11"/>
        <v/>
      </c>
    </row>
    <row r="8" spans="2:115" x14ac:dyDescent="0.3">
      <c r="B8" t="s">
        <v>229</v>
      </c>
      <c r="C8" t="str">
        <f>INDEX('PH Itemnames'!$B$1:$B$723,MATCH(B8,'PH Itemnames'!$A$1:$A$723),1)</f>
        <v>lamingtonItem</v>
      </c>
      <c r="D8" t="s">
        <v>220</v>
      </c>
      <c r="E8" t="s">
        <v>1192</v>
      </c>
      <c r="F8" s="10" t="s">
        <v>209</v>
      </c>
      <c r="G8" s="11" t="s">
        <v>230</v>
      </c>
      <c r="H8" s="11" t="s">
        <v>231</v>
      </c>
      <c r="I8" s="11"/>
      <c r="J8" s="11"/>
      <c r="K8" s="11"/>
      <c r="L8" s="11"/>
      <c r="M8" s="11"/>
      <c r="N8" s="46">
        <f ca="1">SUMIF(Ingredients!$B$3:$B$217,'PH complex foods'!F8,Ingredients!$A$3:$A$119)+SUMIF($B$3:$B$724,F8,$V$3:$V$723)</f>
        <v>1</v>
      </c>
      <c r="O8" s="11">
        <f ca="1">SUMIF(Ingredients!$B$3:$B$217,'PH complex foods'!G8,Ingredients!$A$3:$A$119)+SUMIF($B$3:$B$724,G8,$V$3:$V$723)</f>
        <v>0</v>
      </c>
      <c r="P8" s="11">
        <f ca="1">SUMIF(Ingredients!$B$3:$B$217,'PH complex foods'!H8,Ingredients!$A$3:$A$119)+SUMIF($B$3:$B$724,H8,$V$3:$V$723)</f>
        <v>0</v>
      </c>
      <c r="Q8" s="11">
        <f ca="1">SUMIF(Ingredients!$B$3:$B$217,'PH complex foods'!I8,Ingredients!$A$3:$A$119)+SUMIF($B$3:$B$724,I8,$V$3:$V$723)</f>
        <v>0</v>
      </c>
      <c r="R8" s="11">
        <f ca="1">SUMIF(Ingredients!$B$3:$B$217,'PH complex foods'!J8,Ingredients!$A$3:$A$119)+SUMIF($B$3:$B$724,J8,$V$3:$V$723)</f>
        <v>0</v>
      </c>
      <c r="S8" s="11">
        <f ca="1">SUMIF(Ingredients!$B$3:$B$217,'PH complex foods'!K8,Ingredients!$A$3:$A$119)+SUMIF($B$3:$B$724,K8,$V$3:$V$723)</f>
        <v>0</v>
      </c>
      <c r="T8" s="11">
        <f ca="1">SUMIF(Ingredients!$B$3:$B$217,'PH complex foods'!L8,Ingredients!$A$3:$A$119)+SUMIF($B$3:$B$724,L8,$V$3:$V$723)</f>
        <v>0</v>
      </c>
      <c r="U8" s="11">
        <f ca="1">SUMIF(Ingredients!$B$3:$B$217,'PH complex foods'!M8,Ingredients!$A$3:$A$119)+SUMIF($B$3:$B$724,M8,$V$3:$V$723)</f>
        <v>0</v>
      </c>
      <c r="V8" s="10">
        <f t="shared" ca="1" si="0"/>
        <v>-1</v>
      </c>
      <c r="W8" s="11">
        <f t="shared" si="1"/>
        <v>0</v>
      </c>
      <c r="X8" s="44" t="str">
        <f t="shared" ca="1" si="12"/>
        <v>No</v>
      </c>
      <c r="Y8" s="34">
        <f>SUMIF(Ingredients!$B$3:$B$217,F8,Ingredients!$C$3:$C$217)+SUMIF($B$3:$B$724,F8,$AG$3:$AG$724)</f>
        <v>5</v>
      </c>
      <c r="Z8" s="30">
        <f>SUMIF(Ingredients!$B$3:$B$217,G8,Ingredients!$C$3:$C$217)+SUMIF($B$3:$B$724,G8,$AG$3:$AG$724)</f>
        <v>10</v>
      </c>
      <c r="AA8" s="30">
        <f>SUMIF(Ingredients!$B$3:$B$217,H8,Ingredients!$C$3:$C$217)+SUMIF($B$3:$B$724,H8,$AG$3:$AG$724)</f>
        <v>0</v>
      </c>
      <c r="AB8" s="30">
        <f>SUMIF(Ingredients!$B$3:$B$217,I8,Ingredients!$C$3:$C$217)+SUMIF($B$3:$B$724,I8,$AG$3:$AG$724)</f>
        <v>0</v>
      </c>
      <c r="AC8" s="30">
        <f>SUMIF(Ingredients!$B$3:$B$217,J8,Ingredients!$C$3:$C$217)+SUMIF($B$3:$B$724,J8,$AG$3:$AG$724)</f>
        <v>0</v>
      </c>
      <c r="AD8" s="30">
        <f>SUMIF(Ingredients!$B$3:$B$217,K8,Ingredients!$C$3:$C$217)+SUMIF($B$3:$B$724,K8,$AG$3:$AG$724)</f>
        <v>0</v>
      </c>
      <c r="AE8" s="30">
        <f>SUMIF(Ingredients!$B$3:$B$217,L8,Ingredients!$C$3:$C$217)+SUMIF($B$3:$B$724,L8,$AG$3:$AG$724)</f>
        <v>0</v>
      </c>
      <c r="AF8" s="30">
        <f>SUMIF(Ingredients!$B$3:$B$217,M8,Ingredients!$C$3:$C$217)+SUMIF($B$3:$B$724,M8,$AG$3:$AG$724)</f>
        <v>0</v>
      </c>
      <c r="AG8" s="29">
        <f t="shared" si="2"/>
        <v>15</v>
      </c>
      <c r="AH8" s="30">
        <f>SUMIF(Ingredients!$B$3:$B$217,F8,Ingredients!$D$3:$D$217)+SUMIF($B$3:$B$724,F8,$AP$3:$AP$724)</f>
        <v>0</v>
      </c>
      <c r="AI8" s="30">
        <f>SUMIF(Ingredients!$B$3:$B$217,G8,Ingredients!$D$3:$D$217)+SUMIF($B$3:$B$724,G8,$AP$3:$AP$724)</f>
        <v>5</v>
      </c>
      <c r="AJ8" s="30">
        <f>SUMIF(Ingredients!$B$3:$B$217,H8,Ingredients!$D$3:$D$217)+SUMIF($B$3:$B$724,H8,$AP$3:$AP$724)</f>
        <v>0</v>
      </c>
      <c r="AK8" s="30">
        <f>SUMIF(Ingredients!$B$3:$B$217,I8,Ingredients!$D$3:$D$217)+SUMIF($B$3:$B$724,I8,$AP$3:$AP$724)</f>
        <v>0</v>
      </c>
      <c r="AL8" s="30">
        <f>SUMIF(Ingredients!$B$3:$B$217,J8,Ingredients!$D$3:$D$217)+SUMIF($B$3:$B$724,J8,$AP$3:$AP$724)</f>
        <v>0</v>
      </c>
      <c r="AM8" s="30">
        <f>SUMIF(Ingredients!$B$3:$B$217,K8,Ingredients!$D$3:$D$217)+SUMIF($B$3:$B$724,K8,$AP$3:$AP$724)</f>
        <v>0</v>
      </c>
      <c r="AN8" s="30">
        <f>SUMIF(Ingredients!$B$3:$B$217,L8,Ingredients!$D$3:$D$217)+SUMIF($B$3:$B$724,L8,$AP$3:$AP$724)</f>
        <v>0</v>
      </c>
      <c r="AO8" s="30">
        <f>SUMIF(Ingredients!$B$3:$B$217,M8,Ingredients!$D$3:$D$217)+SUMIF($B$3:$B$724,M8,$AP$3:$AP$724)</f>
        <v>0</v>
      </c>
      <c r="AP8" s="29">
        <f t="shared" si="3"/>
        <v>5</v>
      </c>
      <c r="AQ8" s="30">
        <f>SUMIF(Ingredients!$B$3:$B$217,F8,Ingredients!$E$3:$E$217)+SUMIF($B$3:$B$724,F8,$AY$3:$AY$727)</f>
        <v>7</v>
      </c>
      <c r="AR8" s="30">
        <f>SUMIF(Ingredients!$B$3:$B$217,G8,Ingredients!$E$3:$E$217)+SUMIF($B$3:$B$724,G8,$AY$3:$AY$727)</f>
        <v>11.666666666666666</v>
      </c>
      <c r="AS8" s="30">
        <f>SUMIF(Ingredients!$B$3:$B$217,H8,Ingredients!$E$3:$E$217)+SUMIF($B$3:$B$724,H8,$AY$3:$AY$727)</f>
        <v>0</v>
      </c>
      <c r="AT8" s="30">
        <f>SUMIF(Ingredients!$B$3:$B$217,I8,Ingredients!$E$3:$E$217)+SUMIF($B$3:$B$724,I8,$AY$3:$AY$727)</f>
        <v>0</v>
      </c>
      <c r="AU8" s="30">
        <f>SUMIF(Ingredients!$B$3:$B$217,J8,Ingredients!$E$3:$E$217)+SUMIF($B$3:$B$724,J8,$AY$3:$AY$727)</f>
        <v>0</v>
      </c>
      <c r="AV8" s="30">
        <f>SUMIF(Ingredients!$B$3:$B$217,K8,Ingredients!$E$3:$E$217)+SUMIF($B$3:$B$724,K8,$AY$3:$AY$727)</f>
        <v>0</v>
      </c>
      <c r="AW8" s="30">
        <f>SUMIF(Ingredients!$B$3:$B$217,L8,Ingredients!$E$3:$E$217)+SUMIF($B$3:$B$724,L8,$AY$3:$AY$727)</f>
        <v>0</v>
      </c>
      <c r="AX8" s="30">
        <f>SUMIF(Ingredients!$B$3:$B$217,M8,Ingredients!$E$3:$E$217)+SUMIF($B$3:$B$724,M8,$AY$3:$AY$727)</f>
        <v>0</v>
      </c>
      <c r="AY8" s="29">
        <f t="shared" si="4"/>
        <v>6.2222222222222214</v>
      </c>
      <c r="AZ8" s="30">
        <f>SUMIF(Ingredients!$B$3:$B$217,F8,Ingredients!$F$3:$F$217)+SUMIF($B$3:$B$724,F8,$BH$3:$BH$724)</f>
        <v>1</v>
      </c>
      <c r="BA8" s="30">
        <f>SUMIF(Ingredients!$B$3:$B$217,G8,Ingredients!$F$3:$F$217)+SUMIF($B$3:$B$724,G8,$BH$3:$BH$724)</f>
        <v>0</v>
      </c>
      <c r="BB8" s="30">
        <f>SUMIF(Ingredients!$B$3:$B$217,H8,Ingredients!$F$3:$F$217)+SUMIF($B$3:$B$724,H8,$BH$3:$BH$724)</f>
        <v>0</v>
      </c>
      <c r="BC8" s="30">
        <f>SUMIF(Ingredients!$B$3:$B$217,I8,Ingredients!$F$3:$F$217)+SUMIF($B$3:$B$724,I8,$BH$3:$BH$724)</f>
        <v>0</v>
      </c>
      <c r="BD8" s="30">
        <f>SUMIF(Ingredients!$B$3:$B$217,J8,Ingredients!$F$3:$F$217)+SUMIF($B$3:$B$724,J8,$BH$3:$BH$724)</f>
        <v>0</v>
      </c>
      <c r="BE8" s="30">
        <f>SUMIF(Ingredients!$B$3:$B$217,K8,Ingredients!$F$3:$F$217)+SUMIF($B$3:$B$724,K8,$BH$3:$BH$724)</f>
        <v>0</v>
      </c>
      <c r="BF8" s="30">
        <f>SUMIF(Ingredients!$B$3:$B$217,L8,Ingredients!$F$3:$F$217)+SUMIF($B$3:$B$724,L8,$BH$3:$BH$724)</f>
        <v>0</v>
      </c>
      <c r="BG8" s="30">
        <f>SUMIF(Ingredients!$B$3:$B$217,M8,Ingredients!$F$3:$F$217)+SUMIF($B$3:$B$724,M8,$BH$3:$BH$724)</f>
        <v>0</v>
      </c>
      <c r="BH8" s="35">
        <f t="shared" si="5"/>
        <v>1</v>
      </c>
      <c r="BI8" s="30">
        <f>SUMIF(Ingredients!$B$3:$B$217,F8,Ingredients!$G$3:$G$217)+SUMIF($B$3:$B$724,F8,$BQ$3:$BQ$724)</f>
        <v>0</v>
      </c>
      <c r="BJ8" s="30">
        <f>SUMIF(Ingredients!$B$3:$B$217,G8,Ingredients!$G$3:$G$217)+SUMIF($B$3:$B$724,G8,$BQ$3:$BQ$724)</f>
        <v>0</v>
      </c>
      <c r="BK8" s="30">
        <f>SUMIF(Ingredients!$B$3:$B$217,H8,Ingredients!$G$3:$G$217)+SUMIF($B$3:$B$724,H8,$BQ$3:$BQ$724)</f>
        <v>0</v>
      </c>
      <c r="BL8" s="30">
        <f>SUMIF(Ingredients!$B$3:$B$217,I8,Ingredients!$G$3:$G$217)+SUMIF($B$3:$B$724,I8,$BQ$3:$BQ$724)</f>
        <v>0</v>
      </c>
      <c r="BM8" s="30">
        <f>SUMIF(Ingredients!$B$3:$B$217,J8,Ingredients!$G$3:$G$217)+SUMIF($B$3:$B$724,J8,$BQ$3:$BQ$724)</f>
        <v>0</v>
      </c>
      <c r="BN8" s="30">
        <f>SUMIF(Ingredients!$B$3:$B$217,K8,Ingredients!$G$3:$G$217)+SUMIF($B$3:$B$724,K8,$BQ$3:$BQ$724)</f>
        <v>0</v>
      </c>
      <c r="BO8" s="30">
        <f>SUMIF(Ingredients!$B$3:$B$217,L8,Ingredients!$G$3:$G$217)+SUMIF($B$3:$B$724,L8,$BQ$3:$BQ$724)</f>
        <v>0</v>
      </c>
      <c r="BP8" s="30">
        <f>SUMIF(Ingredients!$B$3:$B$217,M8,Ingredients!$G$3:$G$217)+SUMIF($B$3:$B$724,M8,$BQ$3:$BQ$724)</f>
        <v>0</v>
      </c>
      <c r="BQ8" s="36">
        <f t="shared" si="6"/>
        <v>0</v>
      </c>
      <c r="BR8" s="30">
        <f>SUMIF(Ingredients!$B$3:$B$217,F8,Ingredients!$H$3:$H$217)+SUMIF($B$3:$B$724,F8,$BZ$3:$BZ$724)</f>
        <v>0</v>
      </c>
      <c r="BS8" s="30">
        <f>SUMIF(Ingredients!$B$3:$B$217,G8,Ingredients!$H$3:$H$217)+SUMIF($B$3:$B$724,G8,$BZ$3:$BZ$724)</f>
        <v>0</v>
      </c>
      <c r="BT8" s="30">
        <f>SUMIF(Ingredients!$B$3:$B$217,H8,Ingredients!$H$3:$H$217)+SUMIF($B$3:$B$724,H8,$BZ$3:$BZ$724)</f>
        <v>0</v>
      </c>
      <c r="BU8" s="30">
        <f>SUMIF(Ingredients!$B$3:$B$217,I8,Ingredients!$H$3:$H$217)+SUMIF($B$3:$B$724,I8,$BZ$3:$BZ$724)</f>
        <v>0</v>
      </c>
      <c r="BV8" s="30">
        <f>SUMIF(Ingredients!$B$3:$B$217,J8,Ingredients!$H$3:$H$217)+SUMIF($B$3:$B$724,J8,$BZ$3:$BZ$724)</f>
        <v>0</v>
      </c>
      <c r="BW8" s="30">
        <f>SUMIF(Ingredients!$B$3:$B$217,K8,Ingredients!$H$3:$H$217)+SUMIF($B$3:$B$724,K8,$BZ$3:$BZ$724)</f>
        <v>0</v>
      </c>
      <c r="BX8" s="30">
        <f>SUMIF(Ingredients!$B$3:$B$217,L8,Ingredients!$H$3:$H$217)+SUMIF($B$3:$B$724,L8,$BZ$3:$BZ$724)</f>
        <v>0</v>
      </c>
      <c r="BY8" s="30">
        <f>SUMIF(Ingredients!$B$3:$B$217,M8,Ingredients!$H$3:$H$217)+SUMIF($B$3:$B$724,M8,$BZ$3:$BZ$724)</f>
        <v>0</v>
      </c>
      <c r="BZ8" s="42">
        <f t="shared" si="7"/>
        <v>0</v>
      </c>
      <c r="CA8" s="30">
        <f>SUMIF(Ingredients!$B$3:$B$217,F8,Ingredients!$I$3:$I$217)+SUMIF($B$3:$B$724,F8,$CI$3:$CI$724)</f>
        <v>0</v>
      </c>
      <c r="CB8" s="30">
        <f>SUMIF(Ingredients!$B$3:$B$217,G8,Ingredients!$I$3:$I$217)+SUMIF($B$3:$B$724,G8,$CI$3:$CI$724)</f>
        <v>0</v>
      </c>
      <c r="CC8" s="30">
        <f>SUMIF(Ingredients!$B$3:$B$217,H8,Ingredients!$I$3:$I$217)+SUMIF($B$3:$B$724,H8,$CI$3:$CI$724)</f>
        <v>0</v>
      </c>
      <c r="CD8" s="30">
        <f>SUMIF(Ingredients!$B$3:$B$217,I8,Ingredients!$I$3:$I$217)+SUMIF($B$3:$B$724,I8,$CI$3:$CI$724)</f>
        <v>0</v>
      </c>
      <c r="CE8" s="30">
        <f>SUMIF(Ingredients!$B$3:$B$217,J8,Ingredients!$I$3:$I$217)+SUMIF($B$3:$B$724,J8,$CI$3:$CI$724)</f>
        <v>0</v>
      </c>
      <c r="CF8" s="30">
        <f>SUMIF(Ingredients!$B$3:$B$217,K8,Ingredients!$I$3:$I$217)+SUMIF($B$3:$B$724,K8,$CI$3:$CI$724)</f>
        <v>0</v>
      </c>
      <c r="CG8" s="30">
        <f>SUMIF(Ingredients!$B$3:$B$217,L8,Ingredients!$I$3:$I$217)+SUMIF($B$3:$B$724,L8,$CI$3:$CI$724)</f>
        <v>0</v>
      </c>
      <c r="CH8" s="30">
        <f>SUMIF(Ingredients!$B$3:$B$217,M8,Ingredients!$I$3:$I$217)+SUMIF($B$3:$B$724,M8,$CI$3:$CI$724)</f>
        <v>0</v>
      </c>
      <c r="CI8" s="38">
        <f t="shared" si="8"/>
        <v>0</v>
      </c>
      <c r="CJ8" s="30">
        <f>SUMIF(Ingredients!$B$3:$B$217,F8,Ingredients!$J$3:$J$217)+SUMIF($B$3:$B$724,F8,$CR$3:$CR$724)</f>
        <v>0</v>
      </c>
      <c r="CK8" s="30">
        <f>SUMIF(Ingredients!$B$3:$B$217,G8,Ingredients!$J$3:$J$217)+SUMIF($B$3:$B$724,G8,$CR$3:$CR$724)</f>
        <v>3</v>
      </c>
      <c r="CL8" s="30">
        <f>SUMIF(Ingredients!$B$3:$B$217,H8,Ingredients!$J$3:$J$217)+SUMIF($B$3:$B$724,H8,$CR$3:$CR$724)</f>
        <v>0</v>
      </c>
      <c r="CM8" s="30">
        <f>SUMIF(Ingredients!$B$3:$B$217,I8,Ingredients!$J$3:$J$217)+SUMIF($B$3:$B$724,I8,$CR$3:$CR$724)</f>
        <v>0</v>
      </c>
      <c r="CN8" s="30">
        <f>SUMIF(Ingredients!$B$3:$B$217,J8,Ingredients!$J$3:$J$217)+SUMIF($B$3:$B$724,J8,$CR$3:$CR$724)</f>
        <v>0</v>
      </c>
      <c r="CO8" s="30">
        <f>SUMIF(Ingredients!$B$3:$B$217,K8,Ingredients!$J$3:$J$217)+SUMIF($B$3:$B$724,K8,$CR$3:$CR$724)</f>
        <v>0</v>
      </c>
      <c r="CP8" s="30">
        <f>SUMIF(Ingredients!$B$3:$B$217,L8,Ingredients!$J$3:$J$217)+SUMIF($B$3:$B$724,L8,$CR$3:$CR$724)</f>
        <v>0</v>
      </c>
      <c r="CQ8" s="30">
        <f>SUMIF(Ingredients!$B$3:$B$217,M8,Ingredients!$J$3:$J$217)+SUMIF($B$3:$B$724,M8,$CR$3:$CR$724)</f>
        <v>0</v>
      </c>
      <c r="CR8" s="43">
        <f t="shared" si="9"/>
        <v>3</v>
      </c>
      <c r="CS8" s="34">
        <v>3</v>
      </c>
      <c r="CT8" s="30">
        <v>0</v>
      </c>
      <c r="CU8" s="30">
        <v>12</v>
      </c>
      <c r="CV8" s="35">
        <v>1</v>
      </c>
      <c r="CW8" s="36">
        <v>0</v>
      </c>
      <c r="CX8" s="37">
        <v>0</v>
      </c>
      <c r="CY8" s="38">
        <v>0</v>
      </c>
      <c r="CZ8" s="39">
        <v>2</v>
      </c>
      <c r="DA8" t="s">
        <v>202</v>
      </c>
      <c r="DB8" t="str">
        <f t="shared" ca="1" si="10"/>
        <v>No</v>
      </c>
      <c r="DC8" t="s">
        <v>1129</v>
      </c>
      <c r="DD8" t="s">
        <v>200</v>
      </c>
      <c r="DE8" t="str">
        <f t="shared" ca="1" si="11"/>
        <v/>
      </c>
    </row>
    <row r="9" spans="2:115" x14ac:dyDescent="0.3">
      <c r="B9" t="s">
        <v>232</v>
      </c>
      <c r="C9" t="str">
        <f>INDEX('PH Itemnames'!$B$1:$B$723,MATCH(B9,'PH Itemnames'!$A$1:$A$723),1)</f>
        <v>pavlovaItem</v>
      </c>
      <c r="D9" t="s">
        <v>220</v>
      </c>
      <c r="E9" t="s">
        <v>1192</v>
      </c>
      <c r="F9" s="10" t="s">
        <v>226</v>
      </c>
      <c r="G9" s="11" t="s">
        <v>210</v>
      </c>
      <c r="H9" s="11" t="s">
        <v>20</v>
      </c>
      <c r="I9" s="11" t="s">
        <v>233</v>
      </c>
      <c r="J9" s="11" t="s">
        <v>105</v>
      </c>
      <c r="K9" s="11"/>
      <c r="L9" s="11"/>
      <c r="M9" s="11"/>
      <c r="N9" s="46">
        <f ca="1">SUMIF(Ingredients!$B$3:$B$217,'PH complex foods'!F9,Ingredients!$A$3:$A$119)+SUMIF($B$3:$B$724,F9,$V$3:$V$723)</f>
        <v>1</v>
      </c>
      <c r="O9" s="11">
        <f ca="1">SUMIF(Ingredients!$B$3:$B$217,'PH complex foods'!G9,Ingredients!$A$3:$A$119)+SUMIF($B$3:$B$724,G9,$V$3:$V$723)</f>
        <v>1</v>
      </c>
      <c r="P9" s="11">
        <f ca="1">SUMIF(Ingredients!$B$3:$B$217,'PH complex foods'!H9,Ingredients!$A$3:$A$119)+SUMIF($B$3:$B$724,H9,$V$3:$V$723)</f>
        <v>1</v>
      </c>
      <c r="Q9" s="11">
        <f ca="1">SUMIF(Ingredients!$B$3:$B$217,'PH complex foods'!I9,Ingredients!$A$3:$A$119)+SUMIF($B$3:$B$724,I9,$V$3:$V$723)</f>
        <v>1</v>
      </c>
      <c r="R9" s="11">
        <f ca="1">SUMIF(Ingredients!$B$3:$B$217,'PH complex foods'!J9,Ingredients!$A$3:$A$119)+SUMIF($B$3:$B$724,J9,$V$3:$V$723)</f>
        <v>1</v>
      </c>
      <c r="S9" s="11">
        <f ca="1">SUMIF(Ingredients!$B$3:$B$217,'PH complex foods'!K9,Ingredients!$A$3:$A$119)+SUMIF($B$3:$B$724,K9,$V$3:$V$723)</f>
        <v>0</v>
      </c>
      <c r="T9" s="11">
        <f ca="1">SUMIF(Ingredients!$B$3:$B$217,'PH complex foods'!L9,Ingredients!$A$3:$A$119)+SUMIF($B$3:$B$724,L9,$V$3:$V$723)</f>
        <v>0</v>
      </c>
      <c r="U9" s="11">
        <f ca="1">SUMIF(Ingredients!$B$3:$B$217,'PH complex foods'!M9,Ingredients!$A$3:$A$119)+SUMIF($B$3:$B$724,M9,$V$3:$V$723)</f>
        <v>0</v>
      </c>
      <c r="V9" s="10">
        <f t="shared" ca="1" si="0"/>
        <v>1</v>
      </c>
      <c r="W9" s="11">
        <f t="shared" si="1"/>
        <v>0</v>
      </c>
      <c r="X9" s="44" t="s">
        <v>199</v>
      </c>
      <c r="Y9" s="34">
        <f>SUMIF(Ingredients!$B$3:$B$217,F9,Ingredients!$C$3:$C$217)+SUMIF($B$3:$B$724,F9,$AG$3:$AG$724)</f>
        <v>0</v>
      </c>
      <c r="Z9" s="30">
        <f>SUMIF(Ingredients!$B$3:$B$217,G9,Ingredients!$C$3:$C$217)+SUMIF($B$3:$B$724,G9,$AG$3:$AG$724)</f>
        <v>0</v>
      </c>
      <c r="AA9" s="30">
        <f>SUMIF(Ingredients!$B$3:$B$217,H9,Ingredients!$C$3:$C$217)+SUMIF($B$3:$B$724,H9,$AG$3:$AG$724)</f>
        <v>1</v>
      </c>
      <c r="AB9" s="30">
        <f>SUMIF(Ingredients!$B$3:$B$217,I9,Ingredients!$C$3:$C$217)+SUMIF($B$3:$B$724,I9,$AG$3:$AG$724)</f>
        <v>1</v>
      </c>
      <c r="AC9" s="30">
        <f>SUMIF(Ingredients!$B$3:$B$217,J9,Ingredients!$C$3:$C$217)+SUMIF($B$3:$B$724,J9,$AG$3:$AG$724)</f>
        <v>2</v>
      </c>
      <c r="AD9" s="30">
        <f>SUMIF(Ingredients!$B$3:$B$217,K9,Ingredients!$C$3:$C$217)+SUMIF($B$3:$B$724,K9,$AG$3:$AG$724)</f>
        <v>0</v>
      </c>
      <c r="AE9" s="30">
        <f>SUMIF(Ingredients!$B$3:$B$217,L9,Ingredients!$C$3:$C$217)+SUMIF($B$3:$B$724,L9,$AG$3:$AG$724)</f>
        <v>0</v>
      </c>
      <c r="AF9" s="30">
        <f>SUMIF(Ingredients!$B$3:$B$217,M9,Ingredients!$C$3:$C$217)+SUMIF($B$3:$B$724,M9,$AG$3:$AG$724)</f>
        <v>0</v>
      </c>
      <c r="AG9" s="29">
        <f t="shared" si="2"/>
        <v>4</v>
      </c>
      <c r="AH9" s="30">
        <f>SUMIF(Ingredients!$B$3:$B$217,F9,Ingredients!$D$3:$D$217)+SUMIF($B$3:$B$724,F9,$AP$3:$AP$724)</f>
        <v>0</v>
      </c>
      <c r="AI9" s="30">
        <f>SUMIF(Ingredients!$B$3:$B$217,G9,Ingredients!$D$3:$D$217)+SUMIF($B$3:$B$724,G9,$AP$3:$AP$724)</f>
        <v>0</v>
      </c>
      <c r="AJ9" s="30">
        <f>SUMIF(Ingredients!$B$3:$B$217,H9,Ingredients!$D$3:$D$217)+SUMIF($B$3:$B$724,H9,$AP$3:$AP$724)</f>
        <v>5</v>
      </c>
      <c r="AK9" s="30">
        <f>SUMIF(Ingredients!$B$3:$B$217,I9,Ingredients!$D$3:$D$217)+SUMIF($B$3:$B$724,I9,$AP$3:$AP$724)</f>
        <v>5</v>
      </c>
      <c r="AL9" s="30">
        <f>SUMIF(Ingredients!$B$3:$B$217,J9,Ingredients!$D$3:$D$217)+SUMIF($B$3:$B$724,J9,$AP$3:$AP$724)</f>
        <v>10</v>
      </c>
      <c r="AM9" s="30">
        <f>SUMIF(Ingredients!$B$3:$B$217,K9,Ingredients!$D$3:$D$217)+SUMIF($B$3:$B$724,K9,$AP$3:$AP$724)</f>
        <v>0</v>
      </c>
      <c r="AN9" s="30">
        <f>SUMIF(Ingredients!$B$3:$B$217,L9,Ingredients!$D$3:$D$217)+SUMIF($B$3:$B$724,L9,$AP$3:$AP$724)</f>
        <v>0</v>
      </c>
      <c r="AO9" s="30">
        <f>SUMIF(Ingredients!$B$3:$B$217,M9,Ingredients!$D$3:$D$217)+SUMIF($B$3:$B$724,M9,$AP$3:$AP$724)</f>
        <v>0</v>
      </c>
      <c r="AP9" s="29">
        <f t="shared" si="3"/>
        <v>20</v>
      </c>
      <c r="AQ9" s="30">
        <f>SUMIF(Ingredients!$B$3:$B$217,F9,Ingredients!$E$3:$E$217)+SUMIF($B$3:$B$724,F9,$AY$3:$AY$727)</f>
        <v>16</v>
      </c>
      <c r="AR9" s="30">
        <f>SUMIF(Ingredients!$B$3:$B$217,G9,Ingredients!$E$3:$E$217)+SUMIF($B$3:$B$724,G9,$AY$3:$AY$727)</f>
        <v>30</v>
      </c>
      <c r="AS9" s="30">
        <f>SUMIF(Ingredients!$B$3:$B$217,H9,Ingredients!$E$3:$E$217)+SUMIF($B$3:$B$724,H9,$AY$3:$AY$727)</f>
        <v>10</v>
      </c>
      <c r="AT9" s="30">
        <f>SUMIF(Ingredients!$B$3:$B$217,I9,Ingredients!$E$3:$E$217)+SUMIF($B$3:$B$724,I9,$AY$3:$AY$727)</f>
        <v>24.75</v>
      </c>
      <c r="AU9" s="30">
        <f>SUMIF(Ingredients!$B$3:$B$217,J9,Ingredients!$E$3:$E$217)+SUMIF($B$3:$B$724,J9,$AY$3:$AY$727)</f>
        <v>4</v>
      </c>
      <c r="AV9" s="30">
        <f>SUMIF(Ingredients!$B$3:$B$217,K9,Ingredients!$E$3:$E$217)+SUMIF($B$3:$B$724,K9,$AY$3:$AY$727)</f>
        <v>0</v>
      </c>
      <c r="AW9" s="30">
        <f>SUMIF(Ingredients!$B$3:$B$217,L9,Ingredients!$E$3:$E$217)+SUMIF($B$3:$B$724,L9,$AY$3:$AY$727)</f>
        <v>0</v>
      </c>
      <c r="AX9" s="30">
        <f>SUMIF(Ingredients!$B$3:$B$217,M9,Ingredients!$E$3:$E$217)+SUMIF($B$3:$B$724,M9,$AY$3:$AY$727)</f>
        <v>0</v>
      </c>
      <c r="AY9" s="29">
        <f t="shared" si="4"/>
        <v>16.95</v>
      </c>
      <c r="AZ9" s="30">
        <f>SUMIF(Ingredients!$B$3:$B$217,F9,Ingredients!$F$3:$F$217)+SUMIF($B$3:$B$724,F9,$BH$3:$BH$724)</f>
        <v>0</v>
      </c>
      <c r="BA9" s="30">
        <f>SUMIF(Ingredients!$B$3:$B$217,G9,Ingredients!$F$3:$F$217)+SUMIF($B$3:$B$724,G9,$BH$3:$BH$724)</f>
        <v>0</v>
      </c>
      <c r="BB9" s="30">
        <f>SUMIF(Ingredients!$B$3:$B$217,H9,Ingredients!$F$3:$F$217)+SUMIF($B$3:$B$724,H9,$BH$3:$BH$724)</f>
        <v>0</v>
      </c>
      <c r="BC9" s="30">
        <f>SUMIF(Ingredients!$B$3:$B$217,I9,Ingredients!$F$3:$F$217)+SUMIF($B$3:$B$724,I9,$BH$3:$BH$724)</f>
        <v>0</v>
      </c>
      <c r="BD9" s="30">
        <f>SUMIF(Ingredients!$B$3:$B$217,J9,Ingredients!$F$3:$F$217)+SUMIF($B$3:$B$724,J9,$BH$3:$BH$724)</f>
        <v>0</v>
      </c>
      <c r="BE9" s="30">
        <f>SUMIF(Ingredients!$B$3:$B$217,K9,Ingredients!$F$3:$F$217)+SUMIF($B$3:$B$724,K9,$BH$3:$BH$724)</f>
        <v>0</v>
      </c>
      <c r="BF9" s="30">
        <f>SUMIF(Ingredients!$B$3:$B$217,L9,Ingredients!$F$3:$F$217)+SUMIF($B$3:$B$724,L9,$BH$3:$BH$724)</f>
        <v>0</v>
      </c>
      <c r="BG9" s="30">
        <f>SUMIF(Ingredients!$B$3:$B$217,M9,Ingredients!$F$3:$F$217)+SUMIF($B$3:$B$724,M9,$BH$3:$BH$724)</f>
        <v>0</v>
      </c>
      <c r="BH9" s="35">
        <f t="shared" si="5"/>
        <v>0</v>
      </c>
      <c r="BI9" s="30">
        <f>SUMIF(Ingredients!$B$3:$B$217,F9,Ingredients!$G$3:$G$217)+SUMIF($B$3:$B$724,F9,$BQ$3:$BQ$724)</f>
        <v>0</v>
      </c>
      <c r="BJ9" s="30">
        <f>SUMIF(Ingredients!$B$3:$B$217,G9,Ingredients!$G$3:$G$217)+SUMIF($B$3:$B$724,G9,$BQ$3:$BQ$724)</f>
        <v>0</v>
      </c>
      <c r="BK9" s="30">
        <f>SUMIF(Ingredients!$B$3:$B$217,H9,Ingredients!$G$3:$G$217)+SUMIF($B$3:$B$724,H9,$BQ$3:$BQ$724)</f>
        <v>0.8</v>
      </c>
      <c r="BL9" s="30">
        <f>SUMIF(Ingredients!$B$3:$B$217,I9,Ingredients!$G$3:$G$217)+SUMIF($B$3:$B$724,I9,$BQ$3:$BQ$724)</f>
        <v>0.8</v>
      </c>
      <c r="BM9" s="30">
        <f>SUMIF(Ingredients!$B$3:$B$217,J9,Ingredients!$G$3:$G$217)+SUMIF($B$3:$B$724,J9,$BQ$3:$BQ$724)</f>
        <v>0.5</v>
      </c>
      <c r="BN9" s="30">
        <f>SUMIF(Ingredients!$B$3:$B$217,K9,Ingredients!$G$3:$G$217)+SUMIF($B$3:$B$724,K9,$BQ$3:$BQ$724)</f>
        <v>0</v>
      </c>
      <c r="BO9" s="30">
        <f>SUMIF(Ingredients!$B$3:$B$217,L9,Ingredients!$G$3:$G$217)+SUMIF($B$3:$B$724,L9,$BQ$3:$BQ$724)</f>
        <v>0</v>
      </c>
      <c r="BP9" s="30">
        <f>SUMIF(Ingredients!$B$3:$B$217,M9,Ingredients!$G$3:$G$217)+SUMIF($B$3:$B$724,M9,$BQ$3:$BQ$724)</f>
        <v>0</v>
      </c>
      <c r="BQ9" s="36">
        <f t="shared" si="6"/>
        <v>2.1</v>
      </c>
      <c r="BR9" s="30">
        <f>SUMIF(Ingredients!$B$3:$B$217,F9,Ingredients!$H$3:$H$217)+SUMIF($B$3:$B$724,F9,$BZ$3:$BZ$724)</f>
        <v>0</v>
      </c>
      <c r="BS9" s="30">
        <f>SUMIF(Ingredients!$B$3:$B$217,G9,Ingredients!$H$3:$H$217)+SUMIF($B$3:$B$724,G9,$BZ$3:$BZ$724)</f>
        <v>0</v>
      </c>
      <c r="BT9" s="30">
        <f>SUMIF(Ingredients!$B$3:$B$217,H9,Ingredients!$H$3:$H$217)+SUMIF($B$3:$B$724,H9,$BZ$3:$BZ$724)</f>
        <v>0</v>
      </c>
      <c r="BU9" s="30">
        <f>SUMIF(Ingredients!$B$3:$B$217,I9,Ingredients!$H$3:$H$217)+SUMIF($B$3:$B$724,I9,$BZ$3:$BZ$724)</f>
        <v>0</v>
      </c>
      <c r="BV9" s="30">
        <f>SUMIF(Ingredients!$B$3:$B$217,J9,Ingredients!$H$3:$H$217)+SUMIF($B$3:$B$724,J9,$BZ$3:$BZ$724)</f>
        <v>0</v>
      </c>
      <c r="BW9" s="30">
        <f>SUMIF(Ingredients!$B$3:$B$217,K9,Ingredients!$H$3:$H$217)+SUMIF($B$3:$B$724,K9,$BZ$3:$BZ$724)</f>
        <v>0</v>
      </c>
      <c r="BX9" s="30">
        <f>SUMIF(Ingredients!$B$3:$B$217,L9,Ingredients!$H$3:$H$217)+SUMIF($B$3:$B$724,L9,$BZ$3:$BZ$724)</f>
        <v>0</v>
      </c>
      <c r="BY9" s="30">
        <f>SUMIF(Ingredients!$B$3:$B$217,M9,Ingredients!$H$3:$H$217)+SUMIF($B$3:$B$724,M9,$BZ$3:$BZ$724)</f>
        <v>0</v>
      </c>
      <c r="BZ9" s="42">
        <f t="shared" si="7"/>
        <v>0</v>
      </c>
      <c r="CA9" s="30">
        <f>SUMIF(Ingredients!$B$3:$B$217,F9,Ingredients!$I$3:$I$217)+SUMIF($B$3:$B$724,F9,$CI$3:$CI$724)</f>
        <v>0</v>
      </c>
      <c r="CB9" s="30">
        <f>SUMIF(Ingredients!$B$3:$B$217,G9,Ingredients!$I$3:$I$217)+SUMIF($B$3:$B$724,G9,$CI$3:$CI$724)</f>
        <v>0</v>
      </c>
      <c r="CC9" s="30">
        <f>SUMIF(Ingredients!$B$3:$B$217,H9,Ingredients!$I$3:$I$217)+SUMIF($B$3:$B$724,H9,$CI$3:$CI$724)</f>
        <v>0</v>
      </c>
      <c r="CD9" s="30">
        <f>SUMIF(Ingredients!$B$3:$B$217,I9,Ingredients!$I$3:$I$217)+SUMIF($B$3:$B$724,I9,$CI$3:$CI$724)</f>
        <v>0</v>
      </c>
      <c r="CE9" s="30">
        <f>SUMIF(Ingredients!$B$3:$B$217,J9,Ingredients!$I$3:$I$217)+SUMIF($B$3:$B$724,J9,$CI$3:$CI$724)</f>
        <v>0</v>
      </c>
      <c r="CF9" s="30">
        <f>SUMIF(Ingredients!$B$3:$B$217,K9,Ingredients!$I$3:$I$217)+SUMIF($B$3:$B$724,K9,$CI$3:$CI$724)</f>
        <v>0</v>
      </c>
      <c r="CG9" s="30">
        <f>SUMIF(Ingredients!$B$3:$B$217,L9,Ingredients!$I$3:$I$217)+SUMIF($B$3:$B$724,L9,$CI$3:$CI$724)</f>
        <v>0</v>
      </c>
      <c r="CH9" s="30">
        <f>SUMIF(Ingredients!$B$3:$B$217,M9,Ingredients!$I$3:$I$217)+SUMIF($B$3:$B$724,M9,$CI$3:$CI$724)</f>
        <v>0</v>
      </c>
      <c r="CI9" s="38">
        <f t="shared" si="8"/>
        <v>0</v>
      </c>
      <c r="CJ9" s="30">
        <f>SUMIF(Ingredients!$B$3:$B$217,F9,Ingredients!$J$3:$J$217)+SUMIF($B$3:$B$724,F9,$CR$3:$CR$724)</f>
        <v>0</v>
      </c>
      <c r="CK9" s="30">
        <f>SUMIF(Ingredients!$B$3:$B$217,G9,Ingredients!$J$3:$J$217)+SUMIF($B$3:$B$724,G9,$CR$3:$CR$724)</f>
        <v>0</v>
      </c>
      <c r="CL9" s="30">
        <f>SUMIF(Ingredients!$B$3:$B$217,H9,Ingredients!$J$3:$J$217)+SUMIF($B$3:$B$724,H9,$CR$3:$CR$724)</f>
        <v>0</v>
      </c>
      <c r="CM9" s="30">
        <f>SUMIF(Ingredients!$B$3:$B$217,I9,Ingredients!$J$3:$J$217)+SUMIF($B$3:$B$724,I9,$CR$3:$CR$724)</f>
        <v>0</v>
      </c>
      <c r="CN9" s="30">
        <f>SUMIF(Ingredients!$B$3:$B$217,J9,Ingredients!$J$3:$J$217)+SUMIF($B$3:$B$724,J9,$CR$3:$CR$724)</f>
        <v>0</v>
      </c>
      <c r="CO9" s="30">
        <f>SUMIF(Ingredients!$B$3:$B$217,K9,Ingredients!$J$3:$J$217)+SUMIF($B$3:$B$724,K9,$CR$3:$CR$724)</f>
        <v>0</v>
      </c>
      <c r="CP9" s="30">
        <f>SUMIF(Ingredients!$B$3:$B$217,L9,Ingredients!$J$3:$J$217)+SUMIF($B$3:$B$724,L9,$CR$3:$CR$724)</f>
        <v>0</v>
      </c>
      <c r="CQ9" s="30">
        <f>SUMIF(Ingredients!$B$3:$B$217,M9,Ingredients!$J$3:$J$217)+SUMIF($B$3:$B$724,M9,$CR$3:$CR$724)</f>
        <v>0</v>
      </c>
      <c r="CR9" s="43">
        <f t="shared" si="9"/>
        <v>0</v>
      </c>
      <c r="CS9" s="34">
        <v>1</v>
      </c>
      <c r="CT9" s="30">
        <v>0</v>
      </c>
      <c r="CU9" s="30">
        <v>12</v>
      </c>
      <c r="CV9" s="35">
        <v>0</v>
      </c>
      <c r="CW9" s="36">
        <v>2</v>
      </c>
      <c r="CX9" s="37">
        <v>0</v>
      </c>
      <c r="CY9" s="38">
        <v>0</v>
      </c>
      <c r="CZ9" s="39">
        <v>0</v>
      </c>
      <c r="DA9" t="s">
        <v>202</v>
      </c>
      <c r="DB9" t="str">
        <f t="shared" si="10"/>
        <v>No</v>
      </c>
      <c r="DC9" t="s">
        <v>1129</v>
      </c>
      <c r="DD9" t="s">
        <v>200</v>
      </c>
      <c r="DE9" t="str">
        <f t="shared" si="11"/>
        <v/>
      </c>
    </row>
    <row r="10" spans="2:115" x14ac:dyDescent="0.3">
      <c r="B10" t="s">
        <v>234</v>
      </c>
      <c r="C10" t="str">
        <f>INDEX('PH Itemnames'!$B$1:$B$723,MATCH(B10,'PH Itemnames'!$A$1:$A$723),1)</f>
        <v>pineappleupsidedowncakeItem</v>
      </c>
      <c r="D10" t="s">
        <v>220</v>
      </c>
      <c r="E10" t="s">
        <v>1192</v>
      </c>
      <c r="F10" s="10" t="s">
        <v>138</v>
      </c>
      <c r="G10" s="11" t="s">
        <v>209</v>
      </c>
      <c r="H10" s="11" t="s">
        <v>14</v>
      </c>
      <c r="I10" s="11" t="s">
        <v>187</v>
      </c>
      <c r="J10" s="11"/>
      <c r="K10" s="11"/>
      <c r="L10" s="11"/>
      <c r="M10" s="11"/>
      <c r="N10" s="46">
        <f ca="1">SUMIF(Ingredients!$B$3:$B$217,'PH complex foods'!F10,Ingredients!$A$3:$A$119)+SUMIF($B$3:$B$724,F10,$V$3:$V$723)</f>
        <v>0</v>
      </c>
      <c r="O10" s="11">
        <f ca="1">SUMIF(Ingredients!$B$3:$B$217,'PH complex foods'!G10,Ingredients!$A$3:$A$119)+SUMIF($B$3:$B$724,G10,$V$3:$V$723)</f>
        <v>1</v>
      </c>
      <c r="P10" s="11">
        <f ca="1">SUMIF(Ingredients!$B$3:$B$217,'PH complex foods'!H10,Ingredients!$A$3:$A$119)+SUMIF($B$3:$B$724,H10,$V$3:$V$723)</f>
        <v>1</v>
      </c>
      <c r="Q10" s="11">
        <f ca="1">SUMIF(Ingredients!$B$3:$B$217,'PH complex foods'!I10,Ingredients!$A$3:$A$119)+SUMIF($B$3:$B$724,I10,$V$3:$V$723)</f>
        <v>0</v>
      </c>
      <c r="R10" s="11">
        <f ca="1">SUMIF(Ingredients!$B$3:$B$217,'PH complex foods'!J10,Ingredients!$A$3:$A$119)+SUMIF($B$3:$B$724,J10,$V$3:$V$723)</f>
        <v>0</v>
      </c>
      <c r="S10" s="11">
        <f ca="1">SUMIF(Ingredients!$B$3:$B$217,'PH complex foods'!K10,Ingredients!$A$3:$A$119)+SUMIF($B$3:$B$724,K10,$V$3:$V$723)</f>
        <v>0</v>
      </c>
      <c r="T10" s="11">
        <f ca="1">SUMIF(Ingredients!$B$3:$B$217,'PH complex foods'!L10,Ingredients!$A$3:$A$119)+SUMIF($B$3:$B$724,L10,$V$3:$V$723)</f>
        <v>0</v>
      </c>
      <c r="U10" s="11">
        <f ca="1">SUMIF(Ingredients!$B$3:$B$217,'PH complex foods'!M10,Ingredients!$A$3:$A$119)+SUMIF($B$3:$B$724,M10,$V$3:$V$723)</f>
        <v>0</v>
      </c>
      <c r="V10" s="10">
        <f t="shared" ca="1" si="0"/>
        <v>-1</v>
      </c>
      <c r="W10" s="11">
        <f t="shared" si="1"/>
        <v>0</v>
      </c>
      <c r="X10" s="44" t="str">
        <f t="shared" ca="1" si="12"/>
        <v>No</v>
      </c>
      <c r="Y10" s="34">
        <f>SUMIF(Ingredients!$B$3:$B$217,F10,Ingredients!$C$3:$C$217)+SUMIF($B$3:$B$724,F10,$AG$3:$AG$724)</f>
        <v>0</v>
      </c>
      <c r="Z10" s="30">
        <f>SUMIF(Ingredients!$B$3:$B$217,G10,Ingredients!$C$3:$C$217)+SUMIF($B$3:$B$724,G10,$AG$3:$AG$724)</f>
        <v>5</v>
      </c>
      <c r="AA10" s="30">
        <f>SUMIF(Ingredients!$B$3:$B$217,H10,Ingredients!$C$3:$C$217)+SUMIF($B$3:$B$724,H10,$AG$3:$AG$724)</f>
        <v>1</v>
      </c>
      <c r="AB10" s="30">
        <f>SUMIF(Ingredients!$B$3:$B$217,I10,Ingredients!$C$3:$C$217)+SUMIF($B$3:$B$724,I10,$AG$3:$AG$724)</f>
        <v>0</v>
      </c>
      <c r="AC10" s="30">
        <f>SUMIF(Ingredients!$B$3:$B$217,J10,Ingredients!$C$3:$C$217)+SUMIF($B$3:$B$724,J10,$AG$3:$AG$724)</f>
        <v>0</v>
      </c>
      <c r="AD10" s="30">
        <f>SUMIF(Ingredients!$B$3:$B$217,K10,Ingredients!$C$3:$C$217)+SUMIF($B$3:$B$724,K10,$AG$3:$AG$724)</f>
        <v>0</v>
      </c>
      <c r="AE10" s="30">
        <f>SUMIF(Ingredients!$B$3:$B$217,L10,Ingredients!$C$3:$C$217)+SUMIF($B$3:$B$724,L10,$AG$3:$AG$724)</f>
        <v>0</v>
      </c>
      <c r="AF10" s="30">
        <f>SUMIF(Ingredients!$B$3:$B$217,M10,Ingredients!$C$3:$C$217)+SUMIF($B$3:$B$724,M10,$AG$3:$AG$724)</f>
        <v>0</v>
      </c>
      <c r="AG10" s="29">
        <f t="shared" si="2"/>
        <v>6</v>
      </c>
      <c r="AH10" s="30">
        <f>SUMIF(Ingredients!$B$3:$B$217,F10,Ingredients!$D$3:$D$217)+SUMIF($B$3:$B$724,F10,$AP$3:$AP$724)</f>
        <v>0</v>
      </c>
      <c r="AI10" s="30">
        <f>SUMIF(Ingredients!$B$3:$B$217,G10,Ingredients!$D$3:$D$217)+SUMIF($B$3:$B$724,G10,$AP$3:$AP$724)</f>
        <v>0</v>
      </c>
      <c r="AJ10" s="30">
        <f>SUMIF(Ingredients!$B$3:$B$217,H10,Ingredients!$D$3:$D$217)+SUMIF($B$3:$B$724,H10,$AP$3:$AP$724)</f>
        <v>5</v>
      </c>
      <c r="AK10" s="30">
        <f>SUMIF(Ingredients!$B$3:$B$217,I10,Ingredients!$D$3:$D$217)+SUMIF($B$3:$B$724,I10,$AP$3:$AP$724)</f>
        <v>0</v>
      </c>
      <c r="AL10" s="30">
        <f>SUMIF(Ingredients!$B$3:$B$217,J10,Ingredients!$D$3:$D$217)+SUMIF($B$3:$B$724,J10,$AP$3:$AP$724)</f>
        <v>0</v>
      </c>
      <c r="AM10" s="30">
        <f>SUMIF(Ingredients!$B$3:$B$217,K10,Ingredients!$D$3:$D$217)+SUMIF($B$3:$B$724,K10,$AP$3:$AP$724)</f>
        <v>0</v>
      </c>
      <c r="AN10" s="30">
        <f>SUMIF(Ingredients!$B$3:$B$217,L10,Ingredients!$D$3:$D$217)+SUMIF($B$3:$B$724,L10,$AP$3:$AP$724)</f>
        <v>0</v>
      </c>
      <c r="AO10" s="30">
        <f>SUMIF(Ingredients!$B$3:$B$217,M10,Ingredients!$D$3:$D$217)+SUMIF($B$3:$B$724,M10,$AP$3:$AP$724)</f>
        <v>0</v>
      </c>
      <c r="AP10" s="29">
        <f t="shared" si="3"/>
        <v>5</v>
      </c>
      <c r="AQ10" s="30">
        <f>SUMIF(Ingredients!$B$3:$B$217,F10,Ingredients!$E$3:$E$217)+SUMIF($B$3:$B$724,F10,$AY$3:$AY$727)</f>
        <v>0</v>
      </c>
      <c r="AR10" s="30">
        <f>SUMIF(Ingredients!$B$3:$B$217,G10,Ingredients!$E$3:$E$217)+SUMIF($B$3:$B$724,G10,$AY$3:$AY$727)</f>
        <v>7</v>
      </c>
      <c r="AS10" s="30">
        <f>SUMIF(Ingredients!$B$3:$B$217,H10,Ingredients!$E$3:$E$217)+SUMIF($B$3:$B$724,H10,$AY$3:$AY$727)</f>
        <v>5</v>
      </c>
      <c r="AT10" s="30">
        <f>SUMIF(Ingredients!$B$3:$B$217,I10,Ingredients!$E$3:$E$217)+SUMIF($B$3:$B$724,I10,$AY$3:$AY$727)</f>
        <v>0</v>
      </c>
      <c r="AU10" s="30">
        <f>SUMIF(Ingredients!$B$3:$B$217,J10,Ingredients!$E$3:$E$217)+SUMIF($B$3:$B$724,J10,$AY$3:$AY$727)</f>
        <v>0</v>
      </c>
      <c r="AV10" s="30">
        <f>SUMIF(Ingredients!$B$3:$B$217,K10,Ingredients!$E$3:$E$217)+SUMIF($B$3:$B$724,K10,$AY$3:$AY$727)</f>
        <v>0</v>
      </c>
      <c r="AW10" s="30">
        <f>SUMIF(Ingredients!$B$3:$B$217,L10,Ingredients!$E$3:$E$217)+SUMIF($B$3:$B$724,L10,$AY$3:$AY$727)</f>
        <v>0</v>
      </c>
      <c r="AX10" s="30">
        <f>SUMIF(Ingredients!$B$3:$B$217,M10,Ingredients!$E$3:$E$217)+SUMIF($B$3:$B$724,M10,$AY$3:$AY$727)</f>
        <v>0</v>
      </c>
      <c r="AY10" s="29">
        <f t="shared" si="4"/>
        <v>3</v>
      </c>
      <c r="AZ10" s="30">
        <f>SUMIF(Ingredients!$B$3:$B$217,F10,Ingredients!$F$3:$F$217)+SUMIF($B$3:$B$724,F10,$BH$3:$BH$724)</f>
        <v>0</v>
      </c>
      <c r="BA10" s="30">
        <f>SUMIF(Ingredients!$B$3:$B$217,G10,Ingredients!$F$3:$F$217)+SUMIF($B$3:$B$724,G10,$BH$3:$BH$724)</f>
        <v>1</v>
      </c>
      <c r="BB10" s="30">
        <f>SUMIF(Ingredients!$B$3:$B$217,H10,Ingredients!$F$3:$F$217)+SUMIF($B$3:$B$724,H10,$BH$3:$BH$724)</f>
        <v>0</v>
      </c>
      <c r="BC10" s="30">
        <f>SUMIF(Ingredients!$B$3:$B$217,I10,Ingredients!$F$3:$F$217)+SUMIF($B$3:$B$724,I10,$BH$3:$BH$724)</f>
        <v>0</v>
      </c>
      <c r="BD10" s="30">
        <f>SUMIF(Ingredients!$B$3:$B$217,J10,Ingredients!$F$3:$F$217)+SUMIF($B$3:$B$724,J10,$BH$3:$BH$724)</f>
        <v>0</v>
      </c>
      <c r="BE10" s="30">
        <f>SUMIF(Ingredients!$B$3:$B$217,K10,Ingredients!$F$3:$F$217)+SUMIF($B$3:$B$724,K10,$BH$3:$BH$724)</f>
        <v>0</v>
      </c>
      <c r="BF10" s="30">
        <f>SUMIF(Ingredients!$B$3:$B$217,L10,Ingredients!$F$3:$F$217)+SUMIF($B$3:$B$724,L10,$BH$3:$BH$724)</f>
        <v>0</v>
      </c>
      <c r="BG10" s="30">
        <f>SUMIF(Ingredients!$B$3:$B$217,M10,Ingredients!$F$3:$F$217)+SUMIF($B$3:$B$724,M10,$BH$3:$BH$724)</f>
        <v>0</v>
      </c>
      <c r="BH10" s="35">
        <f t="shared" si="5"/>
        <v>1</v>
      </c>
      <c r="BI10" s="30">
        <f>SUMIF(Ingredients!$B$3:$B$217,F10,Ingredients!$G$3:$G$217)+SUMIF($B$3:$B$724,F10,$BQ$3:$BQ$724)</f>
        <v>0</v>
      </c>
      <c r="BJ10" s="30">
        <f>SUMIF(Ingredients!$B$3:$B$217,G10,Ingredients!$G$3:$G$217)+SUMIF($B$3:$B$724,G10,$BQ$3:$BQ$724)</f>
        <v>0</v>
      </c>
      <c r="BK10" s="30">
        <f>SUMIF(Ingredients!$B$3:$B$217,H10,Ingredients!$G$3:$G$217)+SUMIF($B$3:$B$724,H10,$BQ$3:$BQ$724)</f>
        <v>1</v>
      </c>
      <c r="BL10" s="30">
        <f>SUMIF(Ingredients!$B$3:$B$217,I10,Ingredients!$G$3:$G$217)+SUMIF($B$3:$B$724,I10,$BQ$3:$BQ$724)</f>
        <v>0</v>
      </c>
      <c r="BM10" s="30">
        <f>SUMIF(Ingredients!$B$3:$B$217,J10,Ingredients!$G$3:$G$217)+SUMIF($B$3:$B$724,J10,$BQ$3:$BQ$724)</f>
        <v>0</v>
      </c>
      <c r="BN10" s="30">
        <f>SUMIF(Ingredients!$B$3:$B$217,K10,Ingredients!$G$3:$G$217)+SUMIF($B$3:$B$724,K10,$BQ$3:$BQ$724)</f>
        <v>0</v>
      </c>
      <c r="BO10" s="30">
        <f>SUMIF(Ingredients!$B$3:$B$217,L10,Ingredients!$G$3:$G$217)+SUMIF($B$3:$B$724,L10,$BQ$3:$BQ$724)</f>
        <v>0</v>
      </c>
      <c r="BP10" s="30">
        <f>SUMIF(Ingredients!$B$3:$B$217,M10,Ingredients!$G$3:$G$217)+SUMIF($B$3:$B$724,M10,$BQ$3:$BQ$724)</f>
        <v>0</v>
      </c>
      <c r="BQ10" s="36">
        <f t="shared" si="6"/>
        <v>1</v>
      </c>
      <c r="BR10" s="30">
        <f>SUMIF(Ingredients!$B$3:$B$217,F10,Ingredients!$H$3:$H$217)+SUMIF($B$3:$B$724,F10,$BZ$3:$BZ$724)</f>
        <v>0</v>
      </c>
      <c r="BS10" s="30">
        <f>SUMIF(Ingredients!$B$3:$B$217,G10,Ingredients!$H$3:$H$217)+SUMIF($B$3:$B$724,G10,$BZ$3:$BZ$724)</f>
        <v>0</v>
      </c>
      <c r="BT10" s="30">
        <f>SUMIF(Ingredients!$B$3:$B$217,H10,Ingredients!$H$3:$H$217)+SUMIF($B$3:$B$724,H10,$BZ$3:$BZ$724)</f>
        <v>0</v>
      </c>
      <c r="BU10" s="30">
        <f>SUMIF(Ingredients!$B$3:$B$217,I10,Ingredients!$H$3:$H$217)+SUMIF($B$3:$B$724,I10,$BZ$3:$BZ$724)</f>
        <v>0</v>
      </c>
      <c r="BV10" s="30">
        <f>SUMIF(Ingredients!$B$3:$B$217,J10,Ingredients!$H$3:$H$217)+SUMIF($B$3:$B$724,J10,$BZ$3:$BZ$724)</f>
        <v>0</v>
      </c>
      <c r="BW10" s="30">
        <f>SUMIF(Ingredients!$B$3:$B$217,K10,Ingredients!$H$3:$H$217)+SUMIF($B$3:$B$724,K10,$BZ$3:$BZ$724)</f>
        <v>0</v>
      </c>
      <c r="BX10" s="30">
        <f>SUMIF(Ingredients!$B$3:$B$217,L10,Ingredients!$H$3:$H$217)+SUMIF($B$3:$B$724,L10,$BZ$3:$BZ$724)</f>
        <v>0</v>
      </c>
      <c r="BY10" s="30">
        <f>SUMIF(Ingredients!$B$3:$B$217,M10,Ingredients!$H$3:$H$217)+SUMIF($B$3:$B$724,M10,$BZ$3:$BZ$724)</f>
        <v>0</v>
      </c>
      <c r="BZ10" s="42">
        <f t="shared" si="7"/>
        <v>0</v>
      </c>
      <c r="CA10" s="30">
        <f>SUMIF(Ingredients!$B$3:$B$217,F10,Ingredients!$I$3:$I$217)+SUMIF($B$3:$B$724,F10,$CI$3:$CI$724)</f>
        <v>0</v>
      </c>
      <c r="CB10" s="30">
        <f>SUMIF(Ingredients!$B$3:$B$217,G10,Ingredients!$I$3:$I$217)+SUMIF($B$3:$B$724,G10,$CI$3:$CI$724)</f>
        <v>0</v>
      </c>
      <c r="CC10" s="30">
        <f>SUMIF(Ingredients!$B$3:$B$217,H10,Ingredients!$I$3:$I$217)+SUMIF($B$3:$B$724,H10,$CI$3:$CI$724)</f>
        <v>0</v>
      </c>
      <c r="CD10" s="30">
        <f>SUMIF(Ingredients!$B$3:$B$217,I10,Ingredients!$I$3:$I$217)+SUMIF($B$3:$B$724,I10,$CI$3:$CI$724)</f>
        <v>0</v>
      </c>
      <c r="CE10" s="30">
        <f>SUMIF(Ingredients!$B$3:$B$217,J10,Ingredients!$I$3:$I$217)+SUMIF($B$3:$B$724,J10,$CI$3:$CI$724)</f>
        <v>0</v>
      </c>
      <c r="CF10" s="30">
        <f>SUMIF(Ingredients!$B$3:$B$217,K10,Ingredients!$I$3:$I$217)+SUMIF($B$3:$B$724,K10,$CI$3:$CI$724)</f>
        <v>0</v>
      </c>
      <c r="CG10" s="30">
        <f>SUMIF(Ingredients!$B$3:$B$217,L10,Ingredients!$I$3:$I$217)+SUMIF($B$3:$B$724,L10,$CI$3:$CI$724)</f>
        <v>0</v>
      </c>
      <c r="CH10" s="30">
        <f>SUMIF(Ingredients!$B$3:$B$217,M10,Ingredients!$I$3:$I$217)+SUMIF($B$3:$B$724,M10,$CI$3:$CI$724)</f>
        <v>0</v>
      </c>
      <c r="CI10" s="38">
        <f t="shared" si="8"/>
        <v>0</v>
      </c>
      <c r="CJ10" s="30">
        <f>SUMIF(Ingredients!$B$3:$B$217,F10,Ingredients!$J$3:$J$217)+SUMIF($B$3:$B$724,F10,$CR$3:$CR$724)</f>
        <v>0</v>
      </c>
      <c r="CK10" s="30">
        <f>SUMIF(Ingredients!$B$3:$B$217,G10,Ingredients!$J$3:$J$217)+SUMIF($B$3:$B$724,G10,$CR$3:$CR$724)</f>
        <v>0</v>
      </c>
      <c r="CL10" s="30">
        <f>SUMIF(Ingredients!$B$3:$B$217,H10,Ingredients!$J$3:$J$217)+SUMIF($B$3:$B$724,H10,$CR$3:$CR$724)</f>
        <v>0</v>
      </c>
      <c r="CM10" s="30">
        <f>SUMIF(Ingredients!$B$3:$B$217,I10,Ingredients!$J$3:$J$217)+SUMIF($B$3:$B$724,I10,$CR$3:$CR$724)</f>
        <v>0</v>
      </c>
      <c r="CN10" s="30">
        <f>SUMIF(Ingredients!$B$3:$B$217,J10,Ingredients!$J$3:$J$217)+SUMIF($B$3:$B$724,J10,$CR$3:$CR$724)</f>
        <v>0</v>
      </c>
      <c r="CO10" s="30">
        <f>SUMIF(Ingredients!$B$3:$B$217,K10,Ingredients!$J$3:$J$217)+SUMIF($B$3:$B$724,K10,$CR$3:$CR$724)</f>
        <v>0</v>
      </c>
      <c r="CP10" s="30">
        <f>SUMIF(Ingredients!$B$3:$B$217,L10,Ingredients!$J$3:$J$217)+SUMIF($B$3:$B$724,L10,$CR$3:$CR$724)</f>
        <v>0</v>
      </c>
      <c r="CQ10" s="30">
        <f>SUMIF(Ingredients!$B$3:$B$217,M10,Ingredients!$J$3:$J$217)+SUMIF($B$3:$B$724,M10,$CR$3:$CR$724)</f>
        <v>0</v>
      </c>
      <c r="CR10" s="43">
        <f t="shared" si="9"/>
        <v>0</v>
      </c>
      <c r="CS10" s="34">
        <v>1</v>
      </c>
      <c r="CT10" s="30">
        <v>0</v>
      </c>
      <c r="CU10" s="30">
        <v>12</v>
      </c>
      <c r="CV10" s="35">
        <v>1</v>
      </c>
      <c r="CW10" s="36">
        <v>1</v>
      </c>
      <c r="CX10" s="37">
        <v>0</v>
      </c>
      <c r="CY10" s="38">
        <v>0</v>
      </c>
      <c r="CZ10" s="39">
        <v>0</v>
      </c>
      <c r="DA10" t="s">
        <v>202</v>
      </c>
      <c r="DB10" t="str">
        <f t="shared" ca="1" si="10"/>
        <v>No</v>
      </c>
      <c r="DC10" t="s">
        <v>1129</v>
      </c>
      <c r="DD10" t="s">
        <v>200</v>
      </c>
      <c r="DE10" t="str">
        <f t="shared" ca="1" si="11"/>
        <v/>
      </c>
    </row>
    <row r="11" spans="2:115" x14ac:dyDescent="0.3">
      <c r="B11" t="s">
        <v>235</v>
      </c>
      <c r="C11" t="str">
        <f>INDEX('PH Itemnames'!$B$1:$B$723,MATCH(B11,'PH Itemnames'!$A$1:$A$723),1)</f>
        <v>pumpkincheesecakeItem</v>
      </c>
      <c r="D11" t="s">
        <v>220</v>
      </c>
      <c r="E11" t="s">
        <v>1192</v>
      </c>
      <c r="F11" s="10" t="s">
        <v>236</v>
      </c>
      <c r="G11" s="11" t="s">
        <v>215</v>
      </c>
      <c r="H11" s="11"/>
      <c r="I11" s="11"/>
      <c r="J11" s="11"/>
      <c r="K11" s="11"/>
      <c r="L11" s="11"/>
      <c r="M11" s="11"/>
      <c r="N11" s="46">
        <f ca="1">SUMIF(Ingredients!$B$3:$B$217,'PH complex foods'!F11,Ingredients!$A$3:$A$119)+SUMIF($B$3:$B$724,F11,$V$3:$V$723)</f>
        <v>0</v>
      </c>
      <c r="O11" s="11">
        <f ca="1">SUMIF(Ingredients!$B$3:$B$217,'PH complex foods'!G11,Ingredients!$A$3:$A$119)+SUMIF($B$3:$B$724,G11,$V$3:$V$723)</f>
        <v>1</v>
      </c>
      <c r="P11" s="11">
        <f ca="1">SUMIF(Ingredients!$B$3:$B$217,'PH complex foods'!H11,Ingredients!$A$3:$A$119)+SUMIF($B$3:$B$724,H11,$V$3:$V$723)</f>
        <v>0</v>
      </c>
      <c r="Q11" s="11">
        <f ca="1">SUMIF(Ingredients!$B$3:$B$217,'PH complex foods'!I11,Ingredients!$A$3:$A$119)+SUMIF($B$3:$B$724,I11,$V$3:$V$723)</f>
        <v>0</v>
      </c>
      <c r="R11" s="11">
        <f ca="1">SUMIF(Ingredients!$B$3:$B$217,'PH complex foods'!J11,Ingredients!$A$3:$A$119)+SUMIF($B$3:$B$724,J11,$V$3:$V$723)</f>
        <v>0</v>
      </c>
      <c r="S11" s="11">
        <f ca="1">SUMIF(Ingredients!$B$3:$B$217,'PH complex foods'!K11,Ingredients!$A$3:$A$119)+SUMIF($B$3:$B$724,K11,$V$3:$V$723)</f>
        <v>0</v>
      </c>
      <c r="T11" s="11">
        <f ca="1">SUMIF(Ingredients!$B$3:$B$217,'PH complex foods'!L11,Ingredients!$A$3:$A$119)+SUMIF($B$3:$B$724,L11,$V$3:$V$723)</f>
        <v>0</v>
      </c>
      <c r="U11" s="11">
        <f ca="1">SUMIF(Ingredients!$B$3:$B$217,'PH complex foods'!M11,Ingredients!$A$3:$A$119)+SUMIF($B$3:$B$724,M11,$V$3:$V$723)</f>
        <v>0</v>
      </c>
      <c r="V11" s="10">
        <f t="shared" ca="1" si="0"/>
        <v>0</v>
      </c>
      <c r="W11" s="11">
        <f t="shared" si="1"/>
        <v>0</v>
      </c>
      <c r="X11" s="44" t="str">
        <f t="shared" ca="1" si="12"/>
        <v>No</v>
      </c>
      <c r="Y11" s="34">
        <f>SUMIF(Ingredients!$B$3:$B$217,F11,Ingredients!$C$3:$C$217)+SUMIF($B$3:$B$724,F11,$AG$3:$AG$724)</f>
        <v>5</v>
      </c>
      <c r="Z11" s="30">
        <f>SUMIF(Ingredients!$B$3:$B$217,G11,Ingredients!$C$3:$C$217)+SUMIF($B$3:$B$724,G11,$AG$3:$AG$724)</f>
        <v>10</v>
      </c>
      <c r="AA11" s="30">
        <f>SUMIF(Ingredients!$B$3:$B$217,H11,Ingredients!$C$3:$C$217)+SUMIF($B$3:$B$724,H11,$AG$3:$AG$724)</f>
        <v>0</v>
      </c>
      <c r="AB11" s="30">
        <f>SUMIF(Ingredients!$B$3:$B$217,I11,Ingredients!$C$3:$C$217)+SUMIF($B$3:$B$724,I11,$AG$3:$AG$724)</f>
        <v>0</v>
      </c>
      <c r="AC11" s="30">
        <f>SUMIF(Ingredients!$B$3:$B$217,J11,Ingredients!$C$3:$C$217)+SUMIF($B$3:$B$724,J11,$AG$3:$AG$724)</f>
        <v>0</v>
      </c>
      <c r="AD11" s="30">
        <f>SUMIF(Ingredients!$B$3:$B$217,K11,Ingredients!$C$3:$C$217)+SUMIF($B$3:$B$724,K11,$AG$3:$AG$724)</f>
        <v>0</v>
      </c>
      <c r="AE11" s="30">
        <f>SUMIF(Ingredients!$B$3:$B$217,L11,Ingredients!$C$3:$C$217)+SUMIF($B$3:$B$724,L11,$AG$3:$AG$724)</f>
        <v>0</v>
      </c>
      <c r="AF11" s="30">
        <f>SUMIF(Ingredients!$B$3:$B$217,M11,Ingredients!$C$3:$C$217)+SUMIF($B$3:$B$724,M11,$AG$3:$AG$724)</f>
        <v>0</v>
      </c>
      <c r="AG11" s="29">
        <f t="shared" si="2"/>
        <v>15</v>
      </c>
      <c r="AH11" s="30">
        <f>SUMIF(Ingredients!$B$3:$B$217,F11,Ingredients!$D$3:$D$217)+SUMIF($B$3:$B$724,F11,$AP$3:$AP$724)</f>
        <v>0</v>
      </c>
      <c r="AI11" s="30">
        <f>SUMIF(Ingredients!$B$3:$B$217,G11,Ingredients!$D$3:$D$217)+SUMIF($B$3:$B$724,G11,$AP$3:$AP$724)</f>
        <v>0</v>
      </c>
      <c r="AJ11" s="30">
        <f>SUMIF(Ingredients!$B$3:$B$217,H11,Ingredients!$D$3:$D$217)+SUMIF($B$3:$B$724,H11,$AP$3:$AP$724)</f>
        <v>0</v>
      </c>
      <c r="AK11" s="30">
        <f>SUMIF(Ingredients!$B$3:$B$217,I11,Ingredients!$D$3:$D$217)+SUMIF($B$3:$B$724,I11,$AP$3:$AP$724)</f>
        <v>0</v>
      </c>
      <c r="AL11" s="30">
        <f>SUMIF(Ingredients!$B$3:$B$217,J11,Ingredients!$D$3:$D$217)+SUMIF($B$3:$B$724,J11,$AP$3:$AP$724)</f>
        <v>0</v>
      </c>
      <c r="AM11" s="30">
        <f>SUMIF(Ingredients!$B$3:$B$217,K11,Ingredients!$D$3:$D$217)+SUMIF($B$3:$B$724,K11,$AP$3:$AP$724)</f>
        <v>0</v>
      </c>
      <c r="AN11" s="30">
        <f>SUMIF(Ingredients!$B$3:$B$217,L11,Ingredients!$D$3:$D$217)+SUMIF($B$3:$B$724,L11,$AP$3:$AP$724)</f>
        <v>0</v>
      </c>
      <c r="AO11" s="30">
        <f>SUMIF(Ingredients!$B$3:$B$217,M11,Ingredients!$D$3:$D$217)+SUMIF($B$3:$B$724,M11,$AP$3:$AP$724)</f>
        <v>0</v>
      </c>
      <c r="AP11" s="29">
        <f t="shared" si="3"/>
        <v>0</v>
      </c>
      <c r="AQ11" s="30">
        <f>SUMIF(Ingredients!$B$3:$B$217,F11,Ingredients!$E$3:$E$217)+SUMIF($B$3:$B$724,F11,$AY$3:$AY$727)</f>
        <v>18</v>
      </c>
      <c r="AR11" s="30">
        <f>SUMIF(Ingredients!$B$3:$B$217,G11,Ingredients!$E$3:$E$217)+SUMIF($B$3:$B$724,G11,$AY$3:$AY$727)</f>
        <v>22.166666666666668</v>
      </c>
      <c r="AS11" s="30">
        <f>SUMIF(Ingredients!$B$3:$B$217,H11,Ingredients!$E$3:$E$217)+SUMIF($B$3:$B$724,H11,$AY$3:$AY$727)</f>
        <v>0</v>
      </c>
      <c r="AT11" s="30">
        <f>SUMIF(Ingredients!$B$3:$B$217,I11,Ingredients!$E$3:$E$217)+SUMIF($B$3:$B$724,I11,$AY$3:$AY$727)</f>
        <v>0</v>
      </c>
      <c r="AU11" s="30">
        <f>SUMIF(Ingredients!$B$3:$B$217,J11,Ingredients!$E$3:$E$217)+SUMIF($B$3:$B$724,J11,$AY$3:$AY$727)</f>
        <v>0</v>
      </c>
      <c r="AV11" s="30">
        <f>SUMIF(Ingredients!$B$3:$B$217,K11,Ingredients!$E$3:$E$217)+SUMIF($B$3:$B$724,K11,$AY$3:$AY$727)</f>
        <v>0</v>
      </c>
      <c r="AW11" s="30">
        <f>SUMIF(Ingredients!$B$3:$B$217,L11,Ingredients!$E$3:$E$217)+SUMIF($B$3:$B$724,L11,$AY$3:$AY$727)</f>
        <v>0</v>
      </c>
      <c r="AX11" s="30">
        <f>SUMIF(Ingredients!$B$3:$B$217,M11,Ingredients!$E$3:$E$217)+SUMIF($B$3:$B$724,M11,$AY$3:$AY$727)</f>
        <v>0</v>
      </c>
      <c r="AY11" s="29">
        <f t="shared" si="4"/>
        <v>20.083333333333336</v>
      </c>
      <c r="AZ11" s="30">
        <f>SUMIF(Ingredients!$B$3:$B$217,F11,Ingredients!$F$3:$F$217)+SUMIF($B$3:$B$724,F11,$BH$3:$BH$724)</f>
        <v>0</v>
      </c>
      <c r="BA11" s="30">
        <f>SUMIF(Ingredients!$B$3:$B$217,G11,Ingredients!$F$3:$F$217)+SUMIF($B$3:$B$724,G11,$BH$3:$BH$724)</f>
        <v>1</v>
      </c>
      <c r="BB11" s="30">
        <f>SUMIF(Ingredients!$B$3:$B$217,H11,Ingredients!$F$3:$F$217)+SUMIF($B$3:$B$724,H11,$BH$3:$BH$724)</f>
        <v>0</v>
      </c>
      <c r="BC11" s="30">
        <f>SUMIF(Ingredients!$B$3:$B$217,I11,Ingredients!$F$3:$F$217)+SUMIF($B$3:$B$724,I11,$BH$3:$BH$724)</f>
        <v>0</v>
      </c>
      <c r="BD11" s="30">
        <f>SUMIF(Ingredients!$B$3:$B$217,J11,Ingredients!$F$3:$F$217)+SUMIF($B$3:$B$724,J11,$BH$3:$BH$724)</f>
        <v>0</v>
      </c>
      <c r="BE11" s="30">
        <f>SUMIF(Ingredients!$B$3:$B$217,K11,Ingredients!$F$3:$F$217)+SUMIF($B$3:$B$724,K11,$BH$3:$BH$724)</f>
        <v>0</v>
      </c>
      <c r="BF11" s="30">
        <f>SUMIF(Ingredients!$B$3:$B$217,L11,Ingredients!$F$3:$F$217)+SUMIF($B$3:$B$724,L11,$BH$3:$BH$724)</f>
        <v>0</v>
      </c>
      <c r="BG11" s="30">
        <f>SUMIF(Ingredients!$B$3:$B$217,M11,Ingredients!$F$3:$F$217)+SUMIF($B$3:$B$724,M11,$BH$3:$BH$724)</f>
        <v>0</v>
      </c>
      <c r="BH11" s="35">
        <f t="shared" si="5"/>
        <v>1</v>
      </c>
      <c r="BI11" s="30">
        <f>SUMIF(Ingredients!$B$3:$B$217,F11,Ingredients!$G$3:$G$217)+SUMIF($B$3:$B$724,F11,$BQ$3:$BQ$724)</f>
        <v>0</v>
      </c>
      <c r="BJ11" s="30">
        <f>SUMIF(Ingredients!$B$3:$B$217,G11,Ingredients!$G$3:$G$217)+SUMIF($B$3:$B$724,G11,$BQ$3:$BQ$724)</f>
        <v>0</v>
      </c>
      <c r="BK11" s="30">
        <f>SUMIF(Ingredients!$B$3:$B$217,H11,Ingredients!$G$3:$G$217)+SUMIF($B$3:$B$724,H11,$BQ$3:$BQ$724)</f>
        <v>0</v>
      </c>
      <c r="BL11" s="30">
        <f>SUMIF(Ingredients!$B$3:$B$217,I11,Ingredients!$G$3:$G$217)+SUMIF($B$3:$B$724,I11,$BQ$3:$BQ$724)</f>
        <v>0</v>
      </c>
      <c r="BM11" s="30">
        <f>SUMIF(Ingredients!$B$3:$B$217,J11,Ingredients!$G$3:$G$217)+SUMIF($B$3:$B$724,J11,$BQ$3:$BQ$724)</f>
        <v>0</v>
      </c>
      <c r="BN11" s="30">
        <f>SUMIF(Ingredients!$B$3:$B$217,K11,Ingredients!$G$3:$G$217)+SUMIF($B$3:$B$724,K11,$BQ$3:$BQ$724)</f>
        <v>0</v>
      </c>
      <c r="BO11" s="30">
        <f>SUMIF(Ingredients!$B$3:$B$217,L11,Ingredients!$G$3:$G$217)+SUMIF($B$3:$B$724,L11,$BQ$3:$BQ$724)</f>
        <v>0</v>
      </c>
      <c r="BP11" s="30">
        <f>SUMIF(Ingredients!$B$3:$B$217,M11,Ingredients!$G$3:$G$217)+SUMIF($B$3:$B$724,M11,$BQ$3:$BQ$724)</f>
        <v>0</v>
      </c>
      <c r="BQ11" s="36">
        <f t="shared" si="6"/>
        <v>0</v>
      </c>
      <c r="BR11" s="30">
        <f>SUMIF(Ingredients!$B$3:$B$217,F11,Ingredients!$H$3:$H$217)+SUMIF($B$3:$B$724,F11,$BZ$3:$BZ$724)</f>
        <v>1.5</v>
      </c>
      <c r="BS11" s="30">
        <f>SUMIF(Ingredients!$B$3:$B$217,G11,Ingredients!$H$3:$H$217)+SUMIF($B$3:$B$724,G11,$BZ$3:$BZ$724)</f>
        <v>0</v>
      </c>
      <c r="BT11" s="30">
        <f>SUMIF(Ingredients!$B$3:$B$217,H11,Ingredients!$H$3:$H$217)+SUMIF($B$3:$B$724,H11,$BZ$3:$BZ$724)</f>
        <v>0</v>
      </c>
      <c r="BU11" s="30">
        <f>SUMIF(Ingredients!$B$3:$B$217,I11,Ingredients!$H$3:$H$217)+SUMIF($B$3:$B$724,I11,$BZ$3:$BZ$724)</f>
        <v>0</v>
      </c>
      <c r="BV11" s="30">
        <f>SUMIF(Ingredients!$B$3:$B$217,J11,Ingredients!$H$3:$H$217)+SUMIF($B$3:$B$724,J11,$BZ$3:$BZ$724)</f>
        <v>0</v>
      </c>
      <c r="BW11" s="30">
        <f>SUMIF(Ingredients!$B$3:$B$217,K11,Ingredients!$H$3:$H$217)+SUMIF($B$3:$B$724,K11,$BZ$3:$BZ$724)</f>
        <v>0</v>
      </c>
      <c r="BX11" s="30">
        <f>SUMIF(Ingredients!$B$3:$B$217,L11,Ingredients!$H$3:$H$217)+SUMIF($B$3:$B$724,L11,$BZ$3:$BZ$724)</f>
        <v>0</v>
      </c>
      <c r="BY11" s="30">
        <f>SUMIF(Ingredients!$B$3:$B$217,M11,Ingredients!$H$3:$H$217)+SUMIF($B$3:$B$724,M11,$BZ$3:$BZ$724)</f>
        <v>0</v>
      </c>
      <c r="BZ11" s="42">
        <f t="shared" si="7"/>
        <v>1.5</v>
      </c>
      <c r="CA11" s="30">
        <f>SUMIF(Ingredients!$B$3:$B$217,F11,Ingredients!$I$3:$I$217)+SUMIF($B$3:$B$724,F11,$CI$3:$CI$724)</f>
        <v>0</v>
      </c>
      <c r="CB11" s="30">
        <f>SUMIF(Ingredients!$B$3:$B$217,G11,Ingredients!$I$3:$I$217)+SUMIF($B$3:$B$724,G11,$CI$3:$CI$724)</f>
        <v>0</v>
      </c>
      <c r="CC11" s="30">
        <f>SUMIF(Ingredients!$B$3:$B$217,H11,Ingredients!$I$3:$I$217)+SUMIF($B$3:$B$724,H11,$CI$3:$CI$724)</f>
        <v>0</v>
      </c>
      <c r="CD11" s="30">
        <f>SUMIF(Ingredients!$B$3:$B$217,I11,Ingredients!$I$3:$I$217)+SUMIF($B$3:$B$724,I11,$CI$3:$CI$724)</f>
        <v>0</v>
      </c>
      <c r="CE11" s="30">
        <f>SUMIF(Ingredients!$B$3:$B$217,J11,Ingredients!$I$3:$I$217)+SUMIF($B$3:$B$724,J11,$CI$3:$CI$724)</f>
        <v>0</v>
      </c>
      <c r="CF11" s="30">
        <f>SUMIF(Ingredients!$B$3:$B$217,K11,Ingredients!$I$3:$I$217)+SUMIF($B$3:$B$724,K11,$CI$3:$CI$724)</f>
        <v>0</v>
      </c>
      <c r="CG11" s="30">
        <f>SUMIF(Ingredients!$B$3:$B$217,L11,Ingredients!$I$3:$I$217)+SUMIF($B$3:$B$724,L11,$CI$3:$CI$724)</f>
        <v>0</v>
      </c>
      <c r="CH11" s="30">
        <f>SUMIF(Ingredients!$B$3:$B$217,M11,Ingredients!$I$3:$I$217)+SUMIF($B$3:$B$724,M11,$CI$3:$CI$724)</f>
        <v>0</v>
      </c>
      <c r="CI11" s="38">
        <f t="shared" si="8"/>
        <v>0</v>
      </c>
      <c r="CJ11" s="30">
        <f>SUMIF(Ingredients!$B$3:$B$217,F11,Ingredients!$J$3:$J$217)+SUMIF($B$3:$B$724,F11,$CR$3:$CR$724)</f>
        <v>0</v>
      </c>
      <c r="CK11" s="30">
        <f>SUMIF(Ingredients!$B$3:$B$217,G11,Ingredients!$J$3:$J$217)+SUMIF($B$3:$B$724,G11,$CR$3:$CR$724)</f>
        <v>1</v>
      </c>
      <c r="CL11" s="30">
        <f>SUMIF(Ingredients!$B$3:$B$217,H11,Ingredients!$J$3:$J$217)+SUMIF($B$3:$B$724,H11,$CR$3:$CR$724)</f>
        <v>0</v>
      </c>
      <c r="CM11" s="30">
        <f>SUMIF(Ingredients!$B$3:$B$217,I11,Ingredients!$J$3:$J$217)+SUMIF($B$3:$B$724,I11,$CR$3:$CR$724)</f>
        <v>0</v>
      </c>
      <c r="CN11" s="30">
        <f>SUMIF(Ingredients!$B$3:$B$217,J11,Ingredients!$J$3:$J$217)+SUMIF($B$3:$B$724,J11,$CR$3:$CR$724)</f>
        <v>0</v>
      </c>
      <c r="CO11" s="30">
        <f>SUMIF(Ingredients!$B$3:$B$217,K11,Ingredients!$J$3:$J$217)+SUMIF($B$3:$B$724,K11,$CR$3:$CR$724)</f>
        <v>0</v>
      </c>
      <c r="CP11" s="30">
        <f>SUMIF(Ingredients!$B$3:$B$217,L11,Ingredients!$J$3:$J$217)+SUMIF($B$3:$B$724,L11,$CR$3:$CR$724)</f>
        <v>0</v>
      </c>
      <c r="CQ11" s="30">
        <f>SUMIF(Ingredients!$B$3:$B$217,M11,Ingredients!$J$3:$J$217)+SUMIF($B$3:$B$724,M11,$CR$3:$CR$724)</f>
        <v>0</v>
      </c>
      <c r="CR11" s="43">
        <f t="shared" si="9"/>
        <v>1</v>
      </c>
      <c r="CS11" s="34">
        <v>3</v>
      </c>
      <c r="CT11" s="30">
        <v>0</v>
      </c>
      <c r="CU11" s="30">
        <v>12</v>
      </c>
      <c r="CV11" s="35">
        <v>1</v>
      </c>
      <c r="CW11" s="36">
        <v>0</v>
      </c>
      <c r="CX11" s="37">
        <v>1</v>
      </c>
      <c r="CY11" s="38">
        <v>0</v>
      </c>
      <c r="CZ11" s="39">
        <v>1</v>
      </c>
      <c r="DA11" t="s">
        <v>202</v>
      </c>
      <c r="DB11" t="str">
        <f t="shared" ca="1" si="10"/>
        <v>No</v>
      </c>
      <c r="DC11" t="s">
        <v>1129</v>
      </c>
      <c r="DD11" t="s">
        <v>200</v>
      </c>
      <c r="DE11" t="str">
        <f t="shared" ca="1" si="11"/>
        <v/>
      </c>
    </row>
    <row r="12" spans="2:115" x14ac:dyDescent="0.3">
      <c r="B12" t="s">
        <v>237</v>
      </c>
      <c r="C12" t="str">
        <f>INDEX('PH Itemnames'!$B$1:$B$723,MATCH(B12,'PH Itemnames'!$A$1:$A$723),1)</f>
        <v>redvelvetcakeItem</v>
      </c>
      <c r="D12" t="s">
        <v>220</v>
      </c>
      <c r="E12" t="s">
        <v>1192</v>
      </c>
      <c r="F12" s="10" t="s">
        <v>238</v>
      </c>
      <c r="G12" s="11" t="s">
        <v>216</v>
      </c>
      <c r="H12" s="11" t="s">
        <v>227</v>
      </c>
      <c r="I12" s="11" t="s">
        <v>210</v>
      </c>
      <c r="J12" s="11" t="s">
        <v>222</v>
      </c>
      <c r="K12" s="11" t="s">
        <v>221</v>
      </c>
      <c r="L12" s="11"/>
      <c r="M12" s="11"/>
      <c r="N12" s="46">
        <f ca="1">SUMIF(Ingredients!$B$3:$B$217,'PH complex foods'!F12,Ingredients!$A$3:$A$119)+SUMIF($B$3:$B$724,F12,$V$3:$V$723)</f>
        <v>1</v>
      </c>
      <c r="O12" s="11">
        <f ca="1">SUMIF(Ingredients!$B$3:$B$217,'PH complex foods'!G12,Ingredients!$A$3:$A$119)+SUMIF($B$3:$B$724,G12,$V$3:$V$723)</f>
        <v>1</v>
      </c>
      <c r="P12" s="11">
        <f ca="1">SUMIF(Ingredients!$B$3:$B$217,'PH complex foods'!H12,Ingredients!$A$3:$A$119)+SUMIF($B$3:$B$724,H12,$V$3:$V$723)</f>
        <v>1</v>
      </c>
      <c r="Q12" s="11">
        <f ca="1">SUMIF(Ingredients!$B$3:$B$217,'PH complex foods'!I12,Ingredients!$A$3:$A$119)+SUMIF($B$3:$B$724,I12,$V$3:$V$723)</f>
        <v>1</v>
      </c>
      <c r="R12" s="11">
        <f ca="1">SUMIF(Ingredients!$B$3:$B$217,'PH complex foods'!J12,Ingredients!$A$3:$A$119)+SUMIF($B$3:$B$724,J12,$V$3:$V$723)</f>
        <v>1</v>
      </c>
      <c r="S12" s="11">
        <f ca="1">SUMIF(Ingredients!$B$3:$B$217,'PH complex foods'!K12,Ingredients!$A$3:$A$119)+SUMIF($B$3:$B$724,K12,$V$3:$V$723)</f>
        <v>0</v>
      </c>
      <c r="T12" s="11">
        <f ca="1">SUMIF(Ingredients!$B$3:$B$217,'PH complex foods'!L12,Ingredients!$A$3:$A$119)+SUMIF($B$3:$B$724,L12,$V$3:$V$723)</f>
        <v>0</v>
      </c>
      <c r="U12" s="11">
        <f ca="1">SUMIF(Ingredients!$B$3:$B$217,'PH complex foods'!M12,Ingredients!$A$3:$A$119)+SUMIF($B$3:$B$724,M12,$V$3:$V$723)</f>
        <v>0</v>
      </c>
      <c r="V12" s="10">
        <f t="shared" ca="1" si="0"/>
        <v>0</v>
      </c>
      <c r="W12" s="11">
        <f t="shared" si="1"/>
        <v>0</v>
      </c>
      <c r="X12" s="44" t="str">
        <f t="shared" ca="1" si="12"/>
        <v>No</v>
      </c>
      <c r="Y12" s="34">
        <f>SUMIF(Ingredients!$B$3:$B$217,F12,Ingredients!$C$3:$C$217)+SUMIF($B$3:$B$724,F12,$AG$3:$AG$724)</f>
        <v>5</v>
      </c>
      <c r="Z12" s="30">
        <f>SUMIF(Ingredients!$B$3:$B$217,G12,Ingredients!$C$3:$C$217)+SUMIF($B$3:$B$724,G12,$AG$3:$AG$724)</f>
        <v>5</v>
      </c>
      <c r="AA12" s="30">
        <f>SUMIF(Ingredients!$B$3:$B$217,H12,Ingredients!$C$3:$C$217)+SUMIF($B$3:$B$724,H12,$AG$3:$AG$724)</f>
        <v>5</v>
      </c>
      <c r="AB12" s="30">
        <f>SUMIF(Ingredients!$B$3:$B$217,I12,Ingredients!$C$3:$C$217)+SUMIF($B$3:$B$724,I12,$AG$3:$AG$724)</f>
        <v>0</v>
      </c>
      <c r="AC12" s="30">
        <f>SUMIF(Ingredients!$B$3:$B$217,J12,Ingredients!$C$3:$C$217)+SUMIF($B$3:$B$724,J12,$AG$3:$AG$724)</f>
        <v>0</v>
      </c>
      <c r="AD12" s="30">
        <f>SUMIF(Ingredients!$B$3:$B$217,K12,Ingredients!$C$3:$C$217)+SUMIF($B$3:$B$724,K12,$AG$3:$AG$724)</f>
        <v>0</v>
      </c>
      <c r="AE12" s="30">
        <f>SUMIF(Ingredients!$B$3:$B$217,L12,Ingredients!$C$3:$C$217)+SUMIF($B$3:$B$724,L12,$AG$3:$AG$724)</f>
        <v>0</v>
      </c>
      <c r="AF12" s="30">
        <f>SUMIF(Ingredients!$B$3:$B$217,M12,Ingredients!$C$3:$C$217)+SUMIF($B$3:$B$724,M12,$AG$3:$AG$724)</f>
        <v>0</v>
      </c>
      <c r="AG12" s="29">
        <f t="shared" si="2"/>
        <v>15</v>
      </c>
      <c r="AH12" s="30">
        <f>SUMIF(Ingredients!$B$3:$B$217,F12,Ingredients!$D$3:$D$217)+SUMIF($B$3:$B$724,F12,$AP$3:$AP$724)</f>
        <v>5</v>
      </c>
      <c r="AI12" s="30">
        <f>SUMIF(Ingredients!$B$3:$B$217,G12,Ingredients!$D$3:$D$217)+SUMIF($B$3:$B$724,G12,$AP$3:$AP$724)</f>
        <v>0</v>
      </c>
      <c r="AJ12" s="30">
        <f>SUMIF(Ingredients!$B$3:$B$217,H12,Ingredients!$D$3:$D$217)+SUMIF($B$3:$B$724,H12,$AP$3:$AP$724)</f>
        <v>0</v>
      </c>
      <c r="AK12" s="30">
        <f>SUMIF(Ingredients!$B$3:$B$217,I12,Ingredients!$D$3:$D$217)+SUMIF($B$3:$B$724,I12,$AP$3:$AP$724)</f>
        <v>0</v>
      </c>
      <c r="AL12" s="30">
        <f>SUMIF(Ingredients!$B$3:$B$217,J12,Ingredients!$D$3:$D$217)+SUMIF($B$3:$B$724,J12,$AP$3:$AP$724)</f>
        <v>0</v>
      </c>
      <c r="AM12" s="30">
        <f>SUMIF(Ingredients!$B$3:$B$217,K12,Ingredients!$D$3:$D$217)+SUMIF($B$3:$B$724,K12,$AP$3:$AP$724)</f>
        <v>0</v>
      </c>
      <c r="AN12" s="30">
        <f>SUMIF(Ingredients!$B$3:$B$217,L12,Ingredients!$D$3:$D$217)+SUMIF($B$3:$B$724,L12,$AP$3:$AP$724)</f>
        <v>0</v>
      </c>
      <c r="AO12" s="30">
        <f>SUMIF(Ingredients!$B$3:$B$217,M12,Ingredients!$D$3:$D$217)+SUMIF($B$3:$B$724,M12,$AP$3:$AP$724)</f>
        <v>0</v>
      </c>
      <c r="AP12" s="29">
        <f t="shared" si="3"/>
        <v>5</v>
      </c>
      <c r="AQ12" s="30">
        <f>SUMIF(Ingredients!$B$3:$B$217,F12,Ingredients!$E$3:$E$217)+SUMIF($B$3:$B$724,F12,$AY$3:$AY$727)</f>
        <v>23</v>
      </c>
      <c r="AR12" s="30">
        <f>SUMIF(Ingredients!$B$3:$B$217,G12,Ingredients!$E$3:$E$217)+SUMIF($B$3:$B$724,G12,$AY$3:$AY$727)</f>
        <v>29.5</v>
      </c>
      <c r="AS12" s="30">
        <f>SUMIF(Ingredients!$B$3:$B$217,H12,Ingredients!$E$3:$E$217)+SUMIF($B$3:$B$724,H12,$AY$3:$AY$727)</f>
        <v>7</v>
      </c>
      <c r="AT12" s="30">
        <f>SUMIF(Ingredients!$B$3:$B$217,I12,Ingredients!$E$3:$E$217)+SUMIF($B$3:$B$724,I12,$AY$3:$AY$727)</f>
        <v>30</v>
      </c>
      <c r="AU12" s="30">
        <f>SUMIF(Ingredients!$B$3:$B$217,J12,Ingredients!$E$3:$E$217)+SUMIF($B$3:$B$724,J12,$AY$3:$AY$727)</f>
        <v>0</v>
      </c>
      <c r="AV12" s="30">
        <f>SUMIF(Ingredients!$B$3:$B$217,K12,Ingredients!$E$3:$E$217)+SUMIF($B$3:$B$724,K12,$AY$3:$AY$727)</f>
        <v>0</v>
      </c>
      <c r="AW12" s="30">
        <f>SUMIF(Ingredients!$B$3:$B$217,L12,Ingredients!$E$3:$E$217)+SUMIF($B$3:$B$724,L12,$AY$3:$AY$727)</f>
        <v>0</v>
      </c>
      <c r="AX12" s="30">
        <f>SUMIF(Ingredients!$B$3:$B$217,M12,Ingredients!$E$3:$E$217)+SUMIF($B$3:$B$724,M12,$AY$3:$AY$727)</f>
        <v>0</v>
      </c>
      <c r="AY12" s="29">
        <f t="shared" si="4"/>
        <v>14.916666666666666</v>
      </c>
      <c r="AZ12" s="30">
        <f>SUMIF(Ingredients!$B$3:$B$217,F12,Ingredients!$F$3:$F$217)+SUMIF($B$3:$B$724,F12,$BH$3:$BH$724)</f>
        <v>0</v>
      </c>
      <c r="BA12" s="30">
        <f>SUMIF(Ingredients!$B$3:$B$217,G12,Ingredients!$F$3:$F$217)+SUMIF($B$3:$B$724,G12,$BH$3:$BH$724)</f>
        <v>1</v>
      </c>
      <c r="BB12" s="30">
        <f>SUMIF(Ingredients!$B$3:$B$217,H12,Ingredients!$F$3:$F$217)+SUMIF($B$3:$B$724,H12,$BH$3:$BH$724)</f>
        <v>0</v>
      </c>
      <c r="BC12" s="30">
        <f>SUMIF(Ingredients!$B$3:$B$217,I12,Ingredients!$F$3:$F$217)+SUMIF($B$3:$B$724,I12,$BH$3:$BH$724)</f>
        <v>0</v>
      </c>
      <c r="BD12" s="30">
        <f>SUMIF(Ingredients!$B$3:$B$217,J12,Ingredients!$F$3:$F$217)+SUMIF($B$3:$B$724,J12,$BH$3:$BH$724)</f>
        <v>0</v>
      </c>
      <c r="BE12" s="30">
        <f>SUMIF(Ingredients!$B$3:$B$217,K12,Ingredients!$F$3:$F$217)+SUMIF($B$3:$B$724,K12,$BH$3:$BH$724)</f>
        <v>0</v>
      </c>
      <c r="BF12" s="30">
        <f>SUMIF(Ingredients!$B$3:$B$217,L12,Ingredients!$F$3:$F$217)+SUMIF($B$3:$B$724,L12,$BH$3:$BH$724)</f>
        <v>0</v>
      </c>
      <c r="BG12" s="30">
        <f>SUMIF(Ingredients!$B$3:$B$217,M12,Ingredients!$F$3:$F$217)+SUMIF($B$3:$B$724,M12,$BH$3:$BH$724)</f>
        <v>0</v>
      </c>
      <c r="BH12" s="35">
        <f t="shared" si="5"/>
        <v>1</v>
      </c>
      <c r="BI12" s="30">
        <f>SUMIF(Ingredients!$B$3:$B$217,F12,Ingredients!$G$3:$G$217)+SUMIF($B$3:$B$724,F12,$BQ$3:$BQ$724)</f>
        <v>0</v>
      </c>
      <c r="BJ12" s="30">
        <f>SUMIF(Ingredients!$B$3:$B$217,G12,Ingredients!$G$3:$G$217)+SUMIF($B$3:$B$724,G12,$BQ$3:$BQ$724)</f>
        <v>0</v>
      </c>
      <c r="BK12" s="30">
        <f>SUMIF(Ingredients!$B$3:$B$217,H12,Ingredients!$G$3:$G$217)+SUMIF($B$3:$B$724,H12,$BQ$3:$BQ$724)</f>
        <v>0</v>
      </c>
      <c r="BL12" s="30">
        <f>SUMIF(Ingredients!$B$3:$B$217,I12,Ingredients!$G$3:$G$217)+SUMIF($B$3:$B$724,I12,$BQ$3:$BQ$724)</f>
        <v>0</v>
      </c>
      <c r="BM12" s="30">
        <f>SUMIF(Ingredients!$B$3:$B$217,J12,Ingredients!$G$3:$G$217)+SUMIF($B$3:$B$724,J12,$BQ$3:$BQ$724)</f>
        <v>0</v>
      </c>
      <c r="BN12" s="30">
        <f>SUMIF(Ingredients!$B$3:$B$217,K12,Ingredients!$G$3:$G$217)+SUMIF($B$3:$B$724,K12,$BQ$3:$BQ$724)</f>
        <v>0</v>
      </c>
      <c r="BO12" s="30">
        <f>SUMIF(Ingredients!$B$3:$B$217,L12,Ingredients!$G$3:$G$217)+SUMIF($B$3:$B$724,L12,$BQ$3:$BQ$724)</f>
        <v>0</v>
      </c>
      <c r="BP12" s="30">
        <f>SUMIF(Ingredients!$B$3:$B$217,M12,Ingredients!$G$3:$G$217)+SUMIF($B$3:$B$724,M12,$BQ$3:$BQ$724)</f>
        <v>0</v>
      </c>
      <c r="BQ12" s="36">
        <f t="shared" si="6"/>
        <v>0</v>
      </c>
      <c r="BR12" s="30">
        <f>SUMIF(Ingredients!$B$3:$B$217,F12,Ingredients!$H$3:$H$217)+SUMIF($B$3:$B$724,F12,$BZ$3:$BZ$724)</f>
        <v>0</v>
      </c>
      <c r="BS12" s="30">
        <f>SUMIF(Ingredients!$B$3:$B$217,G12,Ingredients!$H$3:$H$217)+SUMIF($B$3:$B$724,G12,$BZ$3:$BZ$724)</f>
        <v>0</v>
      </c>
      <c r="BT12" s="30">
        <f>SUMIF(Ingredients!$B$3:$B$217,H12,Ingredients!$H$3:$H$217)+SUMIF($B$3:$B$724,H12,$BZ$3:$BZ$724)</f>
        <v>0</v>
      </c>
      <c r="BU12" s="30">
        <f>SUMIF(Ingredients!$B$3:$B$217,I12,Ingredients!$H$3:$H$217)+SUMIF($B$3:$B$724,I12,$BZ$3:$BZ$724)</f>
        <v>0</v>
      </c>
      <c r="BV12" s="30">
        <f>SUMIF(Ingredients!$B$3:$B$217,J12,Ingredients!$H$3:$H$217)+SUMIF($B$3:$B$724,J12,$BZ$3:$BZ$724)</f>
        <v>0</v>
      </c>
      <c r="BW12" s="30">
        <f>SUMIF(Ingredients!$B$3:$B$217,K12,Ingredients!$H$3:$H$217)+SUMIF($B$3:$B$724,K12,$BZ$3:$BZ$724)</f>
        <v>0</v>
      </c>
      <c r="BX12" s="30">
        <f>SUMIF(Ingredients!$B$3:$B$217,L12,Ingredients!$H$3:$H$217)+SUMIF($B$3:$B$724,L12,$BZ$3:$BZ$724)</f>
        <v>0</v>
      </c>
      <c r="BY12" s="30">
        <f>SUMIF(Ingredients!$B$3:$B$217,M12,Ingredients!$H$3:$H$217)+SUMIF($B$3:$B$724,M12,$BZ$3:$BZ$724)</f>
        <v>0</v>
      </c>
      <c r="BZ12" s="42">
        <f t="shared" si="7"/>
        <v>0</v>
      </c>
      <c r="CA12" s="30">
        <f>SUMIF(Ingredients!$B$3:$B$217,F12,Ingredients!$I$3:$I$217)+SUMIF($B$3:$B$724,F12,$CI$3:$CI$724)</f>
        <v>0</v>
      </c>
      <c r="CB12" s="30">
        <f>SUMIF(Ingredients!$B$3:$B$217,G12,Ingredients!$I$3:$I$217)+SUMIF($B$3:$B$724,G12,$CI$3:$CI$724)</f>
        <v>0</v>
      </c>
      <c r="CC12" s="30">
        <f>SUMIF(Ingredients!$B$3:$B$217,H12,Ingredients!$I$3:$I$217)+SUMIF($B$3:$B$724,H12,$CI$3:$CI$724)</f>
        <v>0</v>
      </c>
      <c r="CD12" s="30">
        <f>SUMIF(Ingredients!$B$3:$B$217,I12,Ingredients!$I$3:$I$217)+SUMIF($B$3:$B$724,I12,$CI$3:$CI$724)</f>
        <v>0</v>
      </c>
      <c r="CE12" s="30">
        <f>SUMIF(Ingredients!$B$3:$B$217,J12,Ingredients!$I$3:$I$217)+SUMIF($B$3:$B$724,J12,$CI$3:$CI$724)</f>
        <v>0</v>
      </c>
      <c r="CF12" s="30">
        <f>SUMIF(Ingredients!$B$3:$B$217,K12,Ingredients!$I$3:$I$217)+SUMIF($B$3:$B$724,K12,$CI$3:$CI$724)</f>
        <v>0</v>
      </c>
      <c r="CG12" s="30">
        <f>SUMIF(Ingredients!$B$3:$B$217,L12,Ingredients!$I$3:$I$217)+SUMIF($B$3:$B$724,L12,$CI$3:$CI$724)</f>
        <v>0</v>
      </c>
      <c r="CH12" s="30">
        <f>SUMIF(Ingredients!$B$3:$B$217,M12,Ingredients!$I$3:$I$217)+SUMIF($B$3:$B$724,M12,$CI$3:$CI$724)</f>
        <v>0</v>
      </c>
      <c r="CI12" s="38">
        <f t="shared" si="8"/>
        <v>0</v>
      </c>
      <c r="CJ12" s="30">
        <f>SUMIF(Ingredients!$B$3:$B$217,F12,Ingredients!$J$3:$J$217)+SUMIF($B$3:$B$724,F12,$CR$3:$CR$724)</f>
        <v>2</v>
      </c>
      <c r="CK12" s="30">
        <f>SUMIF(Ingredients!$B$3:$B$217,G12,Ingredients!$J$3:$J$217)+SUMIF($B$3:$B$724,G12,$CR$3:$CR$724)</f>
        <v>0</v>
      </c>
      <c r="CL12" s="30">
        <f>SUMIF(Ingredients!$B$3:$B$217,H12,Ingredients!$J$3:$J$217)+SUMIF($B$3:$B$724,H12,$CR$3:$CR$724)</f>
        <v>1</v>
      </c>
      <c r="CM12" s="30">
        <f>SUMIF(Ingredients!$B$3:$B$217,I12,Ingredients!$J$3:$J$217)+SUMIF($B$3:$B$724,I12,$CR$3:$CR$724)</f>
        <v>0</v>
      </c>
      <c r="CN12" s="30">
        <f>SUMIF(Ingredients!$B$3:$B$217,J12,Ingredients!$J$3:$J$217)+SUMIF($B$3:$B$724,J12,$CR$3:$CR$724)</f>
        <v>0</v>
      </c>
      <c r="CO12" s="30">
        <f>SUMIF(Ingredients!$B$3:$B$217,K12,Ingredients!$J$3:$J$217)+SUMIF($B$3:$B$724,K12,$CR$3:$CR$724)</f>
        <v>0</v>
      </c>
      <c r="CP12" s="30">
        <f>SUMIF(Ingredients!$B$3:$B$217,L12,Ingredients!$J$3:$J$217)+SUMIF($B$3:$B$724,L12,$CR$3:$CR$724)</f>
        <v>0</v>
      </c>
      <c r="CQ12" s="30">
        <f>SUMIF(Ingredients!$B$3:$B$217,M12,Ingredients!$J$3:$J$217)+SUMIF($B$3:$B$724,M12,$CR$3:$CR$724)</f>
        <v>0</v>
      </c>
      <c r="CR12" s="43">
        <f t="shared" si="9"/>
        <v>3</v>
      </c>
      <c r="CS12" s="34">
        <v>3</v>
      </c>
      <c r="CT12" s="30">
        <v>0</v>
      </c>
      <c r="CU12" s="30">
        <v>12</v>
      </c>
      <c r="CV12" s="35">
        <v>1</v>
      </c>
      <c r="CW12" s="36">
        <v>0</v>
      </c>
      <c r="CX12" s="37">
        <v>0</v>
      </c>
      <c r="CY12" s="38">
        <v>0</v>
      </c>
      <c r="CZ12" s="39">
        <v>1</v>
      </c>
      <c r="DA12" t="s">
        <v>202</v>
      </c>
      <c r="DB12" t="str">
        <f t="shared" ca="1" si="10"/>
        <v>No</v>
      </c>
      <c r="DC12" t="s">
        <v>1129</v>
      </c>
      <c r="DD12" t="s">
        <v>200</v>
      </c>
      <c r="DE12" t="str">
        <f t="shared" ca="1" si="11"/>
        <v/>
      </c>
    </row>
    <row r="13" spans="2:115" x14ac:dyDescent="0.3">
      <c r="B13" t="s">
        <v>239</v>
      </c>
      <c r="C13" t="str">
        <f>INDEX('PH Itemnames'!$B$1:$B$723,MATCH(B13,'PH Itemnames'!$A$1:$A$723),1)</f>
        <v>grilledasparagusItem</v>
      </c>
      <c r="D13" t="s">
        <v>240</v>
      </c>
      <c r="E13" t="s">
        <v>1188</v>
      </c>
      <c r="F13" s="10" t="s">
        <v>241</v>
      </c>
      <c r="G13" s="11"/>
      <c r="H13" s="11"/>
      <c r="I13" s="11"/>
      <c r="J13" s="11"/>
      <c r="K13" s="11"/>
      <c r="L13" s="11"/>
      <c r="M13" s="11"/>
      <c r="N13" s="46">
        <f ca="1">SUMIF(Ingredients!$B$3:$B$217,'PH complex foods'!F13,Ingredients!$A$3:$A$119)+SUMIF($B$3:$B$724,F13,$V$3:$V$723)</f>
        <v>0</v>
      </c>
      <c r="O13" s="11">
        <f ca="1">SUMIF(Ingredients!$B$3:$B$217,'PH complex foods'!G13,Ingredients!$A$3:$A$119)+SUMIF($B$3:$B$724,G13,$V$3:$V$723)</f>
        <v>0</v>
      </c>
      <c r="P13" s="11">
        <f ca="1">SUMIF(Ingredients!$B$3:$B$217,'PH complex foods'!H13,Ingredients!$A$3:$A$119)+SUMIF($B$3:$B$724,H13,$V$3:$V$723)</f>
        <v>0</v>
      </c>
      <c r="Q13" s="11">
        <f ca="1">SUMIF(Ingredients!$B$3:$B$217,'PH complex foods'!I13,Ingredients!$A$3:$A$119)+SUMIF($B$3:$B$724,I13,$V$3:$V$723)</f>
        <v>0</v>
      </c>
      <c r="R13" s="11">
        <f ca="1">SUMIF(Ingredients!$B$3:$B$217,'PH complex foods'!J13,Ingredients!$A$3:$A$119)+SUMIF($B$3:$B$724,J13,$V$3:$V$723)</f>
        <v>0</v>
      </c>
      <c r="S13" s="11">
        <f ca="1">SUMIF(Ingredients!$B$3:$B$217,'PH complex foods'!K13,Ingredients!$A$3:$A$119)+SUMIF($B$3:$B$724,K13,$V$3:$V$723)</f>
        <v>0</v>
      </c>
      <c r="T13" s="11">
        <f ca="1">SUMIF(Ingredients!$B$3:$B$217,'PH complex foods'!L13,Ingredients!$A$3:$A$119)+SUMIF($B$3:$B$724,L13,$V$3:$V$723)</f>
        <v>0</v>
      </c>
      <c r="U13" s="11">
        <f ca="1">SUMIF(Ingredients!$B$3:$B$217,'PH complex foods'!M13,Ingredients!$A$3:$A$119)+SUMIF($B$3:$B$724,M13,$V$3:$V$723)</f>
        <v>0</v>
      </c>
      <c r="V13" s="10">
        <f t="shared" ca="1" si="0"/>
        <v>0</v>
      </c>
      <c r="W13" s="11">
        <f t="shared" si="1"/>
        <v>0</v>
      </c>
      <c r="X13" s="44" t="str">
        <f t="shared" ca="1" si="12"/>
        <v>No</v>
      </c>
      <c r="Y13" s="34">
        <f>SUMIF(Ingredients!$B$3:$B$217,F13,Ingredients!$C$3:$C$217)+SUMIF($B$3:$B$724,F13,$AG$3:$AG$724)</f>
        <v>0</v>
      </c>
      <c r="Z13" s="30">
        <f>SUMIF(Ingredients!$B$3:$B$217,G13,Ingredients!$C$3:$C$217)+SUMIF($B$3:$B$724,G13,$AG$3:$AG$724)</f>
        <v>0</v>
      </c>
      <c r="AA13" s="30">
        <f>SUMIF(Ingredients!$B$3:$B$217,H13,Ingredients!$C$3:$C$217)+SUMIF($B$3:$B$724,H13,$AG$3:$AG$724)</f>
        <v>0</v>
      </c>
      <c r="AB13" s="30">
        <f>SUMIF(Ingredients!$B$3:$B$217,I13,Ingredients!$C$3:$C$217)+SUMIF($B$3:$B$724,I13,$AG$3:$AG$724)</f>
        <v>0</v>
      </c>
      <c r="AC13" s="30">
        <f>SUMIF(Ingredients!$B$3:$B$217,J13,Ingredients!$C$3:$C$217)+SUMIF($B$3:$B$724,J13,$AG$3:$AG$724)</f>
        <v>0</v>
      </c>
      <c r="AD13" s="30">
        <f>SUMIF(Ingredients!$B$3:$B$217,K13,Ingredients!$C$3:$C$217)+SUMIF($B$3:$B$724,K13,$AG$3:$AG$724)</f>
        <v>0</v>
      </c>
      <c r="AE13" s="30">
        <f>SUMIF(Ingredients!$B$3:$B$217,L13,Ingredients!$C$3:$C$217)+SUMIF($B$3:$B$724,L13,$AG$3:$AG$724)</f>
        <v>0</v>
      </c>
      <c r="AF13" s="30">
        <f>SUMIF(Ingredients!$B$3:$B$217,M13,Ingredients!$C$3:$C$217)+SUMIF($B$3:$B$724,M13,$AG$3:$AG$724)</f>
        <v>0</v>
      </c>
      <c r="AG13" s="29">
        <f t="shared" si="2"/>
        <v>0</v>
      </c>
      <c r="AH13" s="30">
        <f>SUMIF(Ingredients!$B$3:$B$217,F13,Ingredients!$D$3:$D$217)+SUMIF($B$3:$B$724,F13,$AP$3:$AP$724)</f>
        <v>0</v>
      </c>
      <c r="AI13" s="30">
        <f>SUMIF(Ingredients!$B$3:$B$217,G13,Ingredients!$D$3:$D$217)+SUMIF($B$3:$B$724,G13,$AP$3:$AP$724)</f>
        <v>0</v>
      </c>
      <c r="AJ13" s="30">
        <f>SUMIF(Ingredients!$B$3:$B$217,H13,Ingredients!$D$3:$D$217)+SUMIF($B$3:$B$724,H13,$AP$3:$AP$724)</f>
        <v>0</v>
      </c>
      <c r="AK13" s="30">
        <f>SUMIF(Ingredients!$B$3:$B$217,I13,Ingredients!$D$3:$D$217)+SUMIF($B$3:$B$724,I13,$AP$3:$AP$724)</f>
        <v>0</v>
      </c>
      <c r="AL13" s="30">
        <f>SUMIF(Ingredients!$B$3:$B$217,J13,Ingredients!$D$3:$D$217)+SUMIF($B$3:$B$724,J13,$AP$3:$AP$724)</f>
        <v>0</v>
      </c>
      <c r="AM13" s="30">
        <f>SUMIF(Ingredients!$B$3:$B$217,K13,Ingredients!$D$3:$D$217)+SUMIF($B$3:$B$724,K13,$AP$3:$AP$724)</f>
        <v>0</v>
      </c>
      <c r="AN13" s="30">
        <f>SUMIF(Ingredients!$B$3:$B$217,L13,Ingredients!$D$3:$D$217)+SUMIF($B$3:$B$724,L13,$AP$3:$AP$724)</f>
        <v>0</v>
      </c>
      <c r="AO13" s="30">
        <f>SUMIF(Ingredients!$B$3:$B$217,M13,Ingredients!$D$3:$D$217)+SUMIF($B$3:$B$724,M13,$AP$3:$AP$724)</f>
        <v>0</v>
      </c>
      <c r="AP13" s="29">
        <f t="shared" si="3"/>
        <v>0</v>
      </c>
      <c r="AQ13" s="30">
        <f>SUMIF(Ingredients!$B$3:$B$217,F13,Ingredients!$E$3:$E$217)+SUMIF($B$3:$B$724,F13,$AY$3:$AY$727)</f>
        <v>0</v>
      </c>
      <c r="AR13" s="30">
        <f>SUMIF(Ingredients!$B$3:$B$217,G13,Ingredients!$E$3:$E$217)+SUMIF($B$3:$B$724,G13,$AY$3:$AY$727)</f>
        <v>0</v>
      </c>
      <c r="AS13" s="30">
        <f>SUMIF(Ingredients!$B$3:$B$217,H13,Ingredients!$E$3:$E$217)+SUMIF($B$3:$B$724,H13,$AY$3:$AY$727)</f>
        <v>0</v>
      </c>
      <c r="AT13" s="30">
        <f>SUMIF(Ingredients!$B$3:$B$217,I13,Ingredients!$E$3:$E$217)+SUMIF($B$3:$B$724,I13,$AY$3:$AY$727)</f>
        <v>0</v>
      </c>
      <c r="AU13" s="30">
        <f>SUMIF(Ingredients!$B$3:$B$217,J13,Ingredients!$E$3:$E$217)+SUMIF($B$3:$B$724,J13,$AY$3:$AY$727)</f>
        <v>0</v>
      </c>
      <c r="AV13" s="30">
        <f>SUMIF(Ingredients!$B$3:$B$217,K13,Ingredients!$E$3:$E$217)+SUMIF($B$3:$B$724,K13,$AY$3:$AY$727)</f>
        <v>0</v>
      </c>
      <c r="AW13" s="30">
        <f>SUMIF(Ingredients!$B$3:$B$217,L13,Ingredients!$E$3:$E$217)+SUMIF($B$3:$B$724,L13,$AY$3:$AY$727)</f>
        <v>0</v>
      </c>
      <c r="AX13" s="30">
        <f>SUMIF(Ingredients!$B$3:$B$217,M13,Ingredients!$E$3:$E$217)+SUMIF($B$3:$B$724,M13,$AY$3:$AY$727)</f>
        <v>0</v>
      </c>
      <c r="AY13" s="29">
        <f t="shared" si="4"/>
        <v>0</v>
      </c>
      <c r="AZ13" s="30">
        <f>SUMIF(Ingredients!$B$3:$B$217,F13,Ingredients!$F$3:$F$217)+SUMIF($B$3:$B$724,F13,$BH$3:$BH$724)</f>
        <v>0</v>
      </c>
      <c r="BA13" s="30">
        <f>SUMIF(Ingredients!$B$3:$B$217,G13,Ingredients!$F$3:$F$217)+SUMIF($B$3:$B$724,G13,$BH$3:$BH$724)</f>
        <v>0</v>
      </c>
      <c r="BB13" s="30">
        <f>SUMIF(Ingredients!$B$3:$B$217,H13,Ingredients!$F$3:$F$217)+SUMIF($B$3:$B$724,H13,$BH$3:$BH$724)</f>
        <v>0</v>
      </c>
      <c r="BC13" s="30">
        <f>SUMIF(Ingredients!$B$3:$B$217,I13,Ingredients!$F$3:$F$217)+SUMIF($B$3:$B$724,I13,$BH$3:$BH$724)</f>
        <v>0</v>
      </c>
      <c r="BD13" s="30">
        <f>SUMIF(Ingredients!$B$3:$B$217,J13,Ingredients!$F$3:$F$217)+SUMIF($B$3:$B$724,J13,$BH$3:$BH$724)</f>
        <v>0</v>
      </c>
      <c r="BE13" s="30">
        <f>SUMIF(Ingredients!$B$3:$B$217,K13,Ingredients!$F$3:$F$217)+SUMIF($B$3:$B$724,K13,$BH$3:$BH$724)</f>
        <v>0</v>
      </c>
      <c r="BF13" s="30">
        <f>SUMIF(Ingredients!$B$3:$B$217,L13,Ingredients!$F$3:$F$217)+SUMIF($B$3:$B$724,L13,$BH$3:$BH$724)</f>
        <v>0</v>
      </c>
      <c r="BG13" s="30">
        <f>SUMIF(Ingredients!$B$3:$B$217,M13,Ingredients!$F$3:$F$217)+SUMIF($B$3:$B$724,M13,$BH$3:$BH$724)</f>
        <v>0</v>
      </c>
      <c r="BH13" s="35">
        <f t="shared" si="5"/>
        <v>0</v>
      </c>
      <c r="BI13" s="30">
        <f>SUMIF(Ingredients!$B$3:$B$217,F13,Ingredients!$G$3:$G$217)+SUMIF($B$3:$B$724,F13,$BQ$3:$BQ$724)</f>
        <v>0</v>
      </c>
      <c r="BJ13" s="30">
        <f>SUMIF(Ingredients!$B$3:$B$217,G13,Ingredients!$G$3:$G$217)+SUMIF($B$3:$B$724,G13,$BQ$3:$BQ$724)</f>
        <v>0</v>
      </c>
      <c r="BK13" s="30">
        <f>SUMIF(Ingredients!$B$3:$B$217,H13,Ingredients!$G$3:$G$217)+SUMIF($B$3:$B$724,H13,$BQ$3:$BQ$724)</f>
        <v>0</v>
      </c>
      <c r="BL13" s="30">
        <f>SUMIF(Ingredients!$B$3:$B$217,I13,Ingredients!$G$3:$G$217)+SUMIF($B$3:$B$724,I13,$BQ$3:$BQ$724)</f>
        <v>0</v>
      </c>
      <c r="BM13" s="30">
        <f>SUMIF(Ingredients!$B$3:$B$217,J13,Ingredients!$G$3:$G$217)+SUMIF($B$3:$B$724,J13,$BQ$3:$BQ$724)</f>
        <v>0</v>
      </c>
      <c r="BN13" s="30">
        <f>SUMIF(Ingredients!$B$3:$B$217,K13,Ingredients!$G$3:$G$217)+SUMIF($B$3:$B$724,K13,$BQ$3:$BQ$724)</f>
        <v>0</v>
      </c>
      <c r="BO13" s="30">
        <f>SUMIF(Ingredients!$B$3:$B$217,L13,Ingredients!$G$3:$G$217)+SUMIF($B$3:$B$724,L13,$BQ$3:$BQ$724)</f>
        <v>0</v>
      </c>
      <c r="BP13" s="30">
        <f>SUMIF(Ingredients!$B$3:$B$217,M13,Ingredients!$G$3:$G$217)+SUMIF($B$3:$B$724,M13,$BQ$3:$BQ$724)</f>
        <v>0</v>
      </c>
      <c r="BQ13" s="36">
        <f t="shared" si="6"/>
        <v>0</v>
      </c>
      <c r="BR13" s="30">
        <f>SUMIF(Ingredients!$B$3:$B$217,F13,Ingredients!$H$3:$H$217)+SUMIF($B$3:$B$724,F13,$BZ$3:$BZ$724)</f>
        <v>0</v>
      </c>
      <c r="BS13" s="30">
        <f>SUMIF(Ingredients!$B$3:$B$217,G13,Ingredients!$H$3:$H$217)+SUMIF($B$3:$B$724,G13,$BZ$3:$BZ$724)</f>
        <v>0</v>
      </c>
      <c r="BT13" s="30">
        <f>SUMIF(Ingredients!$B$3:$B$217,H13,Ingredients!$H$3:$H$217)+SUMIF($B$3:$B$724,H13,$BZ$3:$BZ$724)</f>
        <v>0</v>
      </c>
      <c r="BU13" s="30">
        <f>SUMIF(Ingredients!$B$3:$B$217,I13,Ingredients!$H$3:$H$217)+SUMIF($B$3:$B$724,I13,$BZ$3:$BZ$724)</f>
        <v>0</v>
      </c>
      <c r="BV13" s="30">
        <f>SUMIF(Ingredients!$B$3:$B$217,J13,Ingredients!$H$3:$H$217)+SUMIF($B$3:$B$724,J13,$BZ$3:$BZ$724)</f>
        <v>0</v>
      </c>
      <c r="BW13" s="30">
        <f>SUMIF(Ingredients!$B$3:$B$217,K13,Ingredients!$H$3:$H$217)+SUMIF($B$3:$B$724,K13,$BZ$3:$BZ$724)</f>
        <v>0</v>
      </c>
      <c r="BX13" s="30">
        <f>SUMIF(Ingredients!$B$3:$B$217,L13,Ingredients!$H$3:$H$217)+SUMIF($B$3:$B$724,L13,$BZ$3:$BZ$724)</f>
        <v>0</v>
      </c>
      <c r="BY13" s="30">
        <f>SUMIF(Ingredients!$B$3:$B$217,M13,Ingredients!$H$3:$H$217)+SUMIF($B$3:$B$724,M13,$BZ$3:$BZ$724)</f>
        <v>0</v>
      </c>
      <c r="BZ13" s="42">
        <f t="shared" si="7"/>
        <v>0</v>
      </c>
      <c r="CA13" s="30">
        <f>SUMIF(Ingredients!$B$3:$B$217,F13,Ingredients!$I$3:$I$217)+SUMIF($B$3:$B$724,F13,$CI$3:$CI$724)</f>
        <v>0</v>
      </c>
      <c r="CB13" s="30">
        <f>SUMIF(Ingredients!$B$3:$B$217,G13,Ingredients!$I$3:$I$217)+SUMIF($B$3:$B$724,G13,$CI$3:$CI$724)</f>
        <v>0</v>
      </c>
      <c r="CC13" s="30">
        <f>SUMIF(Ingredients!$B$3:$B$217,H13,Ingredients!$I$3:$I$217)+SUMIF($B$3:$B$724,H13,$CI$3:$CI$724)</f>
        <v>0</v>
      </c>
      <c r="CD13" s="30">
        <f>SUMIF(Ingredients!$B$3:$B$217,I13,Ingredients!$I$3:$I$217)+SUMIF($B$3:$B$724,I13,$CI$3:$CI$724)</f>
        <v>0</v>
      </c>
      <c r="CE13" s="30">
        <f>SUMIF(Ingredients!$B$3:$B$217,J13,Ingredients!$I$3:$I$217)+SUMIF($B$3:$B$724,J13,$CI$3:$CI$724)</f>
        <v>0</v>
      </c>
      <c r="CF13" s="30">
        <f>SUMIF(Ingredients!$B$3:$B$217,K13,Ingredients!$I$3:$I$217)+SUMIF($B$3:$B$724,K13,$CI$3:$CI$724)</f>
        <v>0</v>
      </c>
      <c r="CG13" s="30">
        <f>SUMIF(Ingredients!$B$3:$B$217,L13,Ingredients!$I$3:$I$217)+SUMIF($B$3:$B$724,L13,$CI$3:$CI$724)</f>
        <v>0</v>
      </c>
      <c r="CH13" s="30">
        <f>SUMIF(Ingredients!$B$3:$B$217,M13,Ingredients!$I$3:$I$217)+SUMIF($B$3:$B$724,M13,$CI$3:$CI$724)</f>
        <v>0</v>
      </c>
      <c r="CI13" s="38">
        <f t="shared" si="8"/>
        <v>0</v>
      </c>
      <c r="CJ13" s="30">
        <f>SUMIF(Ingredients!$B$3:$B$217,F13,Ingredients!$J$3:$J$217)+SUMIF($B$3:$B$724,F13,$CR$3:$CR$724)</f>
        <v>0</v>
      </c>
      <c r="CK13" s="30">
        <f>SUMIF(Ingredients!$B$3:$B$217,G13,Ingredients!$J$3:$J$217)+SUMIF($B$3:$B$724,G13,$CR$3:$CR$724)</f>
        <v>0</v>
      </c>
      <c r="CL13" s="30">
        <f>SUMIF(Ingredients!$B$3:$B$217,H13,Ingredients!$J$3:$J$217)+SUMIF($B$3:$B$724,H13,$CR$3:$CR$724)</f>
        <v>0</v>
      </c>
      <c r="CM13" s="30">
        <f>SUMIF(Ingredients!$B$3:$B$217,I13,Ingredients!$J$3:$J$217)+SUMIF($B$3:$B$724,I13,$CR$3:$CR$724)</f>
        <v>0</v>
      </c>
      <c r="CN13" s="30">
        <f>SUMIF(Ingredients!$B$3:$B$217,J13,Ingredients!$J$3:$J$217)+SUMIF($B$3:$B$724,J13,$CR$3:$CR$724)</f>
        <v>0</v>
      </c>
      <c r="CO13" s="30">
        <f>SUMIF(Ingredients!$B$3:$B$217,K13,Ingredients!$J$3:$J$217)+SUMIF($B$3:$B$724,K13,$CR$3:$CR$724)</f>
        <v>0</v>
      </c>
      <c r="CP13" s="30">
        <f>SUMIF(Ingredients!$B$3:$B$217,L13,Ingredients!$J$3:$J$217)+SUMIF($B$3:$B$724,L13,$CR$3:$CR$724)</f>
        <v>0</v>
      </c>
      <c r="CQ13" s="30">
        <f>SUMIF(Ingredients!$B$3:$B$217,M13,Ingredients!$J$3:$J$217)+SUMIF($B$3:$B$724,M13,$CR$3:$CR$724)</f>
        <v>0</v>
      </c>
      <c r="CR13" s="43">
        <f t="shared" si="9"/>
        <v>0</v>
      </c>
      <c r="CS13" s="34">
        <v>0</v>
      </c>
      <c r="CT13" s="30">
        <v>0</v>
      </c>
      <c r="CU13" s="30">
        <v>0</v>
      </c>
      <c r="CV13" s="35">
        <v>0</v>
      </c>
      <c r="CW13" s="36">
        <v>0</v>
      </c>
      <c r="CX13" s="37">
        <v>0</v>
      </c>
      <c r="CY13" s="38">
        <v>0</v>
      </c>
      <c r="CZ13" s="39">
        <v>0</v>
      </c>
      <c r="DA13" t="s">
        <v>199</v>
      </c>
      <c r="DB13" t="str">
        <f t="shared" ca="1" si="10"/>
        <v>No</v>
      </c>
      <c r="DD13" t="s">
        <v>200</v>
      </c>
      <c r="DE13" t="str">
        <f t="shared" ca="1" si="11"/>
        <v/>
      </c>
    </row>
    <row r="14" spans="2:115" x14ac:dyDescent="0.3">
      <c r="B14" t="s">
        <v>242</v>
      </c>
      <c r="C14" t="str">
        <f>INDEX('PH Itemnames'!$B$1:$B$723,MATCH(B14,'PH Itemnames'!$A$1:$A$723),1)</f>
        <v>bakedsweetpotatoItem</v>
      </c>
      <c r="D14" t="s">
        <v>240</v>
      </c>
      <c r="E14" t="s">
        <v>1188</v>
      </c>
      <c r="F14" s="10" t="s">
        <v>117</v>
      </c>
      <c r="G14" s="11"/>
      <c r="H14" s="11"/>
      <c r="I14" s="11"/>
      <c r="J14" s="11"/>
      <c r="K14" s="11"/>
      <c r="L14" s="11"/>
      <c r="M14" s="11"/>
      <c r="N14" s="46">
        <f ca="1">SUMIF(Ingredients!$B$3:$B$217,'PH complex foods'!F14,Ingredients!$A$3:$A$119)+SUMIF($B$3:$B$724,F14,$V$3:$V$723)</f>
        <v>1</v>
      </c>
      <c r="O14" s="11">
        <f ca="1">SUMIF(Ingredients!$B$3:$B$217,'PH complex foods'!G14,Ingredients!$A$3:$A$119)+SUMIF($B$3:$B$724,G14,$V$3:$V$723)</f>
        <v>0</v>
      </c>
      <c r="P14" s="11">
        <f ca="1">SUMIF(Ingredients!$B$3:$B$217,'PH complex foods'!H14,Ingredients!$A$3:$A$119)+SUMIF($B$3:$B$724,H14,$V$3:$V$723)</f>
        <v>0</v>
      </c>
      <c r="Q14" s="11">
        <f ca="1">SUMIF(Ingredients!$B$3:$B$217,'PH complex foods'!I14,Ingredients!$A$3:$A$119)+SUMIF($B$3:$B$724,I14,$V$3:$V$723)</f>
        <v>0</v>
      </c>
      <c r="R14" s="11">
        <f ca="1">SUMIF(Ingredients!$B$3:$B$217,'PH complex foods'!J14,Ingredients!$A$3:$A$119)+SUMIF($B$3:$B$724,J14,$V$3:$V$723)</f>
        <v>0</v>
      </c>
      <c r="S14" s="11">
        <f ca="1">SUMIF(Ingredients!$B$3:$B$217,'PH complex foods'!K14,Ingredients!$A$3:$A$119)+SUMIF($B$3:$B$724,K14,$V$3:$V$723)</f>
        <v>0</v>
      </c>
      <c r="T14" s="11">
        <f ca="1">SUMIF(Ingredients!$B$3:$B$217,'PH complex foods'!L14,Ingredients!$A$3:$A$119)+SUMIF($B$3:$B$724,L14,$V$3:$V$723)</f>
        <v>0</v>
      </c>
      <c r="U14" s="11">
        <f ca="1">SUMIF(Ingredients!$B$3:$B$217,'PH complex foods'!M14,Ingredients!$A$3:$A$119)+SUMIF($B$3:$B$724,M14,$V$3:$V$723)</f>
        <v>0</v>
      </c>
      <c r="V14" s="10">
        <f t="shared" ca="1" si="0"/>
        <v>1</v>
      </c>
      <c r="W14" s="11">
        <f t="shared" si="1"/>
        <v>0</v>
      </c>
      <c r="X14" s="44" t="str">
        <f t="shared" ca="1" si="12"/>
        <v>Yes</v>
      </c>
      <c r="Y14" s="34">
        <f>SUMIF(Ingredients!$B$3:$B$217,F14,Ingredients!$C$3:$C$217)+SUMIF($B$3:$B$724,F14,$AG$3:$AG$724)</f>
        <v>10</v>
      </c>
      <c r="Z14" s="30">
        <f>SUMIF(Ingredients!$B$3:$B$217,G14,Ingredients!$C$3:$C$217)+SUMIF($B$3:$B$724,G14,$AG$3:$AG$724)</f>
        <v>0</v>
      </c>
      <c r="AA14" s="30">
        <f>SUMIF(Ingredients!$B$3:$B$217,H14,Ingredients!$C$3:$C$217)+SUMIF($B$3:$B$724,H14,$AG$3:$AG$724)</f>
        <v>0</v>
      </c>
      <c r="AB14" s="30">
        <f>SUMIF(Ingredients!$B$3:$B$217,I14,Ingredients!$C$3:$C$217)+SUMIF($B$3:$B$724,I14,$AG$3:$AG$724)</f>
        <v>0</v>
      </c>
      <c r="AC14" s="30">
        <f>SUMIF(Ingredients!$B$3:$B$217,J14,Ingredients!$C$3:$C$217)+SUMIF($B$3:$B$724,J14,$AG$3:$AG$724)</f>
        <v>0</v>
      </c>
      <c r="AD14" s="30">
        <f>SUMIF(Ingredients!$B$3:$B$217,K14,Ingredients!$C$3:$C$217)+SUMIF($B$3:$B$724,K14,$AG$3:$AG$724)</f>
        <v>0</v>
      </c>
      <c r="AE14" s="30">
        <f>SUMIF(Ingredients!$B$3:$B$217,L14,Ingredients!$C$3:$C$217)+SUMIF($B$3:$B$724,L14,$AG$3:$AG$724)</f>
        <v>0</v>
      </c>
      <c r="AF14" s="30">
        <f>SUMIF(Ingredients!$B$3:$B$217,M14,Ingredients!$C$3:$C$217)+SUMIF($B$3:$B$724,M14,$AG$3:$AG$724)</f>
        <v>0</v>
      </c>
      <c r="AG14" s="29">
        <f t="shared" si="2"/>
        <v>10</v>
      </c>
      <c r="AH14" s="30">
        <f>SUMIF(Ingredients!$B$3:$B$217,F14,Ingredients!$D$3:$D$217)+SUMIF($B$3:$B$724,F14,$AP$3:$AP$724)</f>
        <v>0</v>
      </c>
      <c r="AI14" s="30">
        <f>SUMIF(Ingredients!$B$3:$B$217,G14,Ingredients!$D$3:$D$217)+SUMIF($B$3:$B$724,G14,$AP$3:$AP$724)</f>
        <v>0</v>
      </c>
      <c r="AJ14" s="30">
        <f>SUMIF(Ingredients!$B$3:$B$217,H14,Ingredients!$D$3:$D$217)+SUMIF($B$3:$B$724,H14,$AP$3:$AP$724)</f>
        <v>0</v>
      </c>
      <c r="AK14" s="30">
        <f>SUMIF(Ingredients!$B$3:$B$217,I14,Ingredients!$D$3:$D$217)+SUMIF($B$3:$B$724,I14,$AP$3:$AP$724)</f>
        <v>0</v>
      </c>
      <c r="AL14" s="30">
        <f>SUMIF(Ingredients!$B$3:$B$217,J14,Ingredients!$D$3:$D$217)+SUMIF($B$3:$B$724,J14,$AP$3:$AP$724)</f>
        <v>0</v>
      </c>
      <c r="AM14" s="30">
        <f>SUMIF(Ingredients!$B$3:$B$217,K14,Ingredients!$D$3:$D$217)+SUMIF($B$3:$B$724,K14,$AP$3:$AP$724)</f>
        <v>0</v>
      </c>
      <c r="AN14" s="30">
        <f>SUMIF(Ingredients!$B$3:$B$217,L14,Ingredients!$D$3:$D$217)+SUMIF($B$3:$B$724,L14,$AP$3:$AP$724)</f>
        <v>0</v>
      </c>
      <c r="AO14" s="30">
        <f>SUMIF(Ingredients!$B$3:$B$217,M14,Ingredients!$D$3:$D$217)+SUMIF($B$3:$B$724,M14,$AP$3:$AP$724)</f>
        <v>0</v>
      </c>
      <c r="AP14" s="29">
        <f t="shared" si="3"/>
        <v>0</v>
      </c>
      <c r="AQ14" s="30">
        <f>SUMIF(Ingredients!$B$3:$B$217,F14,Ingredients!$E$3:$E$217)+SUMIF($B$3:$B$724,F14,$AY$3:$AY$727)</f>
        <v>32</v>
      </c>
      <c r="AR14" s="30">
        <f>SUMIF(Ingredients!$B$3:$B$217,G14,Ingredients!$E$3:$E$217)+SUMIF($B$3:$B$724,G14,$AY$3:$AY$727)</f>
        <v>0</v>
      </c>
      <c r="AS14" s="30">
        <f>SUMIF(Ingredients!$B$3:$B$217,H14,Ingredients!$E$3:$E$217)+SUMIF($B$3:$B$724,H14,$AY$3:$AY$727)</f>
        <v>0</v>
      </c>
      <c r="AT14" s="30">
        <f>SUMIF(Ingredients!$B$3:$B$217,I14,Ingredients!$E$3:$E$217)+SUMIF($B$3:$B$724,I14,$AY$3:$AY$727)</f>
        <v>0</v>
      </c>
      <c r="AU14" s="30">
        <f>SUMIF(Ingredients!$B$3:$B$217,J14,Ingredients!$E$3:$E$217)+SUMIF($B$3:$B$724,J14,$AY$3:$AY$727)</f>
        <v>0</v>
      </c>
      <c r="AV14" s="30">
        <f>SUMIF(Ingredients!$B$3:$B$217,K14,Ingredients!$E$3:$E$217)+SUMIF($B$3:$B$724,K14,$AY$3:$AY$727)</f>
        <v>0</v>
      </c>
      <c r="AW14" s="30">
        <f>SUMIF(Ingredients!$B$3:$B$217,L14,Ingredients!$E$3:$E$217)+SUMIF($B$3:$B$724,L14,$AY$3:$AY$727)</f>
        <v>0</v>
      </c>
      <c r="AX14" s="30">
        <f>SUMIF(Ingredients!$B$3:$B$217,M14,Ingredients!$E$3:$E$217)+SUMIF($B$3:$B$724,M14,$AY$3:$AY$727)</f>
        <v>0</v>
      </c>
      <c r="AY14" s="29">
        <f t="shared" si="4"/>
        <v>32</v>
      </c>
      <c r="AZ14" s="30">
        <f>SUMIF(Ingredients!$B$3:$B$217,F14,Ingredients!$F$3:$F$217)+SUMIF($B$3:$B$724,F14,$BH$3:$BH$724)</f>
        <v>0</v>
      </c>
      <c r="BA14" s="30">
        <f>SUMIF(Ingredients!$B$3:$B$217,G14,Ingredients!$F$3:$F$217)+SUMIF($B$3:$B$724,G14,$BH$3:$BH$724)</f>
        <v>0</v>
      </c>
      <c r="BB14" s="30">
        <f>SUMIF(Ingredients!$B$3:$B$217,H14,Ingredients!$F$3:$F$217)+SUMIF($B$3:$B$724,H14,$BH$3:$BH$724)</f>
        <v>0</v>
      </c>
      <c r="BC14" s="30">
        <f>SUMIF(Ingredients!$B$3:$B$217,I14,Ingredients!$F$3:$F$217)+SUMIF($B$3:$B$724,I14,$BH$3:$BH$724)</f>
        <v>0</v>
      </c>
      <c r="BD14" s="30">
        <f>SUMIF(Ingredients!$B$3:$B$217,J14,Ingredients!$F$3:$F$217)+SUMIF($B$3:$B$724,J14,$BH$3:$BH$724)</f>
        <v>0</v>
      </c>
      <c r="BE14" s="30">
        <f>SUMIF(Ingredients!$B$3:$B$217,K14,Ingredients!$F$3:$F$217)+SUMIF($B$3:$B$724,K14,$BH$3:$BH$724)</f>
        <v>0</v>
      </c>
      <c r="BF14" s="30">
        <f>SUMIF(Ingredients!$B$3:$B$217,L14,Ingredients!$F$3:$F$217)+SUMIF($B$3:$B$724,L14,$BH$3:$BH$724)</f>
        <v>0</v>
      </c>
      <c r="BG14" s="30">
        <f>SUMIF(Ingredients!$B$3:$B$217,M14,Ingredients!$F$3:$F$217)+SUMIF($B$3:$B$724,M14,$BH$3:$BH$724)</f>
        <v>0</v>
      </c>
      <c r="BH14" s="35">
        <f t="shared" si="5"/>
        <v>0</v>
      </c>
      <c r="BI14" s="30">
        <f>SUMIF(Ingredients!$B$3:$B$217,F14,Ingredients!$G$3:$G$217)+SUMIF($B$3:$B$724,F14,$BQ$3:$BQ$724)</f>
        <v>0</v>
      </c>
      <c r="BJ14" s="30">
        <f>SUMIF(Ingredients!$B$3:$B$217,G14,Ingredients!$G$3:$G$217)+SUMIF($B$3:$B$724,G14,$BQ$3:$BQ$724)</f>
        <v>0</v>
      </c>
      <c r="BK14" s="30">
        <f>SUMIF(Ingredients!$B$3:$B$217,H14,Ingredients!$G$3:$G$217)+SUMIF($B$3:$B$724,H14,$BQ$3:$BQ$724)</f>
        <v>0</v>
      </c>
      <c r="BL14" s="30">
        <f>SUMIF(Ingredients!$B$3:$B$217,I14,Ingredients!$G$3:$G$217)+SUMIF($B$3:$B$724,I14,$BQ$3:$BQ$724)</f>
        <v>0</v>
      </c>
      <c r="BM14" s="30">
        <f>SUMIF(Ingredients!$B$3:$B$217,J14,Ingredients!$G$3:$G$217)+SUMIF($B$3:$B$724,J14,$BQ$3:$BQ$724)</f>
        <v>0</v>
      </c>
      <c r="BN14" s="30">
        <f>SUMIF(Ingredients!$B$3:$B$217,K14,Ingredients!$G$3:$G$217)+SUMIF($B$3:$B$724,K14,$BQ$3:$BQ$724)</f>
        <v>0</v>
      </c>
      <c r="BO14" s="30">
        <f>SUMIF(Ingredients!$B$3:$B$217,L14,Ingredients!$G$3:$G$217)+SUMIF($B$3:$B$724,L14,$BQ$3:$BQ$724)</f>
        <v>0</v>
      </c>
      <c r="BP14" s="30">
        <f>SUMIF(Ingredients!$B$3:$B$217,M14,Ingredients!$G$3:$G$217)+SUMIF($B$3:$B$724,M14,$BQ$3:$BQ$724)</f>
        <v>0</v>
      </c>
      <c r="BQ14" s="36">
        <f t="shared" si="6"/>
        <v>0</v>
      </c>
      <c r="BR14" s="30">
        <f>SUMIF(Ingredients!$B$3:$B$217,F14,Ingredients!$H$3:$H$217)+SUMIF($B$3:$B$724,F14,$BZ$3:$BZ$724)</f>
        <v>1.5</v>
      </c>
      <c r="BS14" s="30">
        <f>SUMIF(Ingredients!$B$3:$B$217,G14,Ingredients!$H$3:$H$217)+SUMIF($B$3:$B$724,G14,$BZ$3:$BZ$724)</f>
        <v>0</v>
      </c>
      <c r="BT14" s="30">
        <f>SUMIF(Ingredients!$B$3:$B$217,H14,Ingredients!$H$3:$H$217)+SUMIF($B$3:$B$724,H14,$BZ$3:$BZ$724)</f>
        <v>0</v>
      </c>
      <c r="BU14" s="30">
        <f>SUMIF(Ingredients!$B$3:$B$217,I14,Ingredients!$H$3:$H$217)+SUMIF($B$3:$B$724,I14,$BZ$3:$BZ$724)</f>
        <v>0</v>
      </c>
      <c r="BV14" s="30">
        <f>SUMIF(Ingredients!$B$3:$B$217,J14,Ingredients!$H$3:$H$217)+SUMIF($B$3:$B$724,J14,$BZ$3:$BZ$724)</f>
        <v>0</v>
      </c>
      <c r="BW14" s="30">
        <f>SUMIF(Ingredients!$B$3:$B$217,K14,Ingredients!$H$3:$H$217)+SUMIF($B$3:$B$724,K14,$BZ$3:$BZ$724)</f>
        <v>0</v>
      </c>
      <c r="BX14" s="30">
        <f>SUMIF(Ingredients!$B$3:$B$217,L14,Ingredients!$H$3:$H$217)+SUMIF($B$3:$B$724,L14,$BZ$3:$BZ$724)</f>
        <v>0</v>
      </c>
      <c r="BY14" s="30">
        <f>SUMIF(Ingredients!$B$3:$B$217,M14,Ingredients!$H$3:$H$217)+SUMIF($B$3:$B$724,M14,$BZ$3:$BZ$724)</f>
        <v>0</v>
      </c>
      <c r="BZ14" s="42">
        <f t="shared" si="7"/>
        <v>1.5</v>
      </c>
      <c r="CA14" s="30">
        <f>SUMIF(Ingredients!$B$3:$B$217,F14,Ingredients!$I$3:$I$217)+SUMIF($B$3:$B$724,F14,$CI$3:$CI$724)</f>
        <v>0</v>
      </c>
      <c r="CB14" s="30">
        <f>SUMIF(Ingredients!$B$3:$B$217,G14,Ingredients!$I$3:$I$217)+SUMIF($B$3:$B$724,G14,$CI$3:$CI$724)</f>
        <v>0</v>
      </c>
      <c r="CC14" s="30">
        <f>SUMIF(Ingredients!$B$3:$B$217,H14,Ingredients!$I$3:$I$217)+SUMIF($B$3:$B$724,H14,$CI$3:$CI$724)</f>
        <v>0</v>
      </c>
      <c r="CD14" s="30">
        <f>SUMIF(Ingredients!$B$3:$B$217,I14,Ingredients!$I$3:$I$217)+SUMIF($B$3:$B$724,I14,$CI$3:$CI$724)</f>
        <v>0</v>
      </c>
      <c r="CE14" s="30">
        <f>SUMIF(Ingredients!$B$3:$B$217,J14,Ingredients!$I$3:$I$217)+SUMIF($B$3:$B$724,J14,$CI$3:$CI$724)</f>
        <v>0</v>
      </c>
      <c r="CF14" s="30">
        <f>SUMIF(Ingredients!$B$3:$B$217,K14,Ingredients!$I$3:$I$217)+SUMIF($B$3:$B$724,K14,$CI$3:$CI$724)</f>
        <v>0</v>
      </c>
      <c r="CG14" s="30">
        <f>SUMIF(Ingredients!$B$3:$B$217,L14,Ingredients!$I$3:$I$217)+SUMIF($B$3:$B$724,L14,$CI$3:$CI$724)</f>
        <v>0</v>
      </c>
      <c r="CH14" s="30">
        <f>SUMIF(Ingredients!$B$3:$B$217,M14,Ingredients!$I$3:$I$217)+SUMIF($B$3:$B$724,M14,$CI$3:$CI$724)</f>
        <v>0</v>
      </c>
      <c r="CI14" s="38">
        <f t="shared" si="8"/>
        <v>0</v>
      </c>
      <c r="CJ14" s="30">
        <f>SUMIF(Ingredients!$B$3:$B$217,F14,Ingredients!$J$3:$J$217)+SUMIF($B$3:$B$724,F14,$CR$3:$CR$724)</f>
        <v>0</v>
      </c>
      <c r="CK14" s="30">
        <f>SUMIF(Ingredients!$B$3:$B$217,G14,Ingredients!$J$3:$J$217)+SUMIF($B$3:$B$724,G14,$CR$3:$CR$724)</f>
        <v>0</v>
      </c>
      <c r="CL14" s="30">
        <f>SUMIF(Ingredients!$B$3:$B$217,H14,Ingredients!$J$3:$J$217)+SUMIF($B$3:$B$724,H14,$CR$3:$CR$724)</f>
        <v>0</v>
      </c>
      <c r="CM14" s="30">
        <f>SUMIF(Ingredients!$B$3:$B$217,I14,Ingredients!$J$3:$J$217)+SUMIF($B$3:$B$724,I14,$CR$3:$CR$724)</f>
        <v>0</v>
      </c>
      <c r="CN14" s="30">
        <f>SUMIF(Ingredients!$B$3:$B$217,J14,Ingredients!$J$3:$J$217)+SUMIF($B$3:$B$724,J14,$CR$3:$CR$724)</f>
        <v>0</v>
      </c>
      <c r="CO14" s="30">
        <f>SUMIF(Ingredients!$B$3:$B$217,K14,Ingredients!$J$3:$J$217)+SUMIF($B$3:$B$724,K14,$CR$3:$CR$724)</f>
        <v>0</v>
      </c>
      <c r="CP14" s="30">
        <f>SUMIF(Ingredients!$B$3:$B$217,L14,Ingredients!$J$3:$J$217)+SUMIF($B$3:$B$724,L14,$CR$3:$CR$724)</f>
        <v>0</v>
      </c>
      <c r="CQ14" s="30">
        <f>SUMIF(Ingredients!$B$3:$B$217,M14,Ingredients!$J$3:$J$217)+SUMIF($B$3:$B$724,M14,$CR$3:$CR$724)</f>
        <v>0</v>
      </c>
      <c r="CR14" s="43">
        <f t="shared" si="9"/>
        <v>0</v>
      </c>
      <c r="CS14" s="34">
        <v>10</v>
      </c>
      <c r="CT14" s="30">
        <v>0</v>
      </c>
      <c r="CU14" s="30">
        <v>32</v>
      </c>
      <c r="CV14" s="35">
        <v>0</v>
      </c>
      <c r="CW14" s="36">
        <v>0</v>
      </c>
      <c r="CX14" s="37">
        <v>1.5</v>
      </c>
      <c r="CY14" s="38">
        <v>0</v>
      </c>
      <c r="CZ14" s="39">
        <v>0</v>
      </c>
      <c r="DA14" t="s">
        <v>202</v>
      </c>
      <c r="DB14" t="str">
        <f t="shared" ca="1" si="10"/>
        <v>-</v>
      </c>
      <c r="DC14" t="s">
        <v>1130</v>
      </c>
      <c r="DD14" t="s">
        <v>200</v>
      </c>
      <c r="DE14" t="str">
        <f t="shared" ca="1" si="11"/>
        <v>BAKEDSWEETPOTATOITEM(VEGETABLE, ItemRegistry.bakedsweetpotatoItem, 4 ,2f,0f,0f,1.5f,0f,0f,0f,0.66f),</v>
      </c>
      <c r="DF14" t="s">
        <v>2300</v>
      </c>
    </row>
    <row r="15" spans="2:115" x14ac:dyDescent="0.3">
      <c r="B15" t="s">
        <v>243</v>
      </c>
      <c r="C15" t="str">
        <f>INDEX('PH Itemnames'!$B$1:$B$723,MATCH(B15,'PH Itemnames'!$A$1:$A$723),1)</f>
        <v>grilledeggplantItem</v>
      </c>
      <c r="D15" t="s">
        <v>240</v>
      </c>
      <c r="E15" t="s">
        <v>1188</v>
      </c>
      <c r="F15" s="10" t="s">
        <v>134</v>
      </c>
      <c r="G15" s="11"/>
      <c r="H15" s="11"/>
      <c r="I15" s="11"/>
      <c r="J15" s="11"/>
      <c r="K15" s="11"/>
      <c r="L15" s="11"/>
      <c r="M15" s="11"/>
      <c r="N15" s="46">
        <f ca="1">SUMIF(Ingredients!$B$3:$B$217,'PH complex foods'!F15,Ingredients!$A$3:$A$119)+SUMIF($B$3:$B$724,F15,$V$3:$V$723)</f>
        <v>1</v>
      </c>
      <c r="O15" s="11">
        <f ca="1">SUMIF(Ingredients!$B$3:$B$217,'PH complex foods'!G15,Ingredients!$A$3:$A$119)+SUMIF($B$3:$B$724,G15,$V$3:$V$723)</f>
        <v>0</v>
      </c>
      <c r="P15" s="11">
        <f ca="1">SUMIF(Ingredients!$B$3:$B$217,'PH complex foods'!H15,Ingredients!$A$3:$A$119)+SUMIF($B$3:$B$724,H15,$V$3:$V$723)</f>
        <v>0</v>
      </c>
      <c r="Q15" s="11">
        <f ca="1">SUMIF(Ingredients!$B$3:$B$217,'PH complex foods'!I15,Ingredients!$A$3:$A$119)+SUMIF($B$3:$B$724,I15,$V$3:$V$723)</f>
        <v>0</v>
      </c>
      <c r="R15" s="11">
        <f ca="1">SUMIF(Ingredients!$B$3:$B$217,'PH complex foods'!J15,Ingredients!$A$3:$A$119)+SUMIF($B$3:$B$724,J15,$V$3:$V$723)</f>
        <v>0</v>
      </c>
      <c r="S15" s="11">
        <f ca="1">SUMIF(Ingredients!$B$3:$B$217,'PH complex foods'!K15,Ingredients!$A$3:$A$119)+SUMIF($B$3:$B$724,K15,$V$3:$V$723)</f>
        <v>0</v>
      </c>
      <c r="T15" s="11">
        <f ca="1">SUMIF(Ingredients!$B$3:$B$217,'PH complex foods'!L15,Ingredients!$A$3:$A$119)+SUMIF($B$3:$B$724,L15,$V$3:$V$723)</f>
        <v>0</v>
      </c>
      <c r="U15" s="11">
        <f ca="1">SUMIF(Ingredients!$B$3:$B$217,'PH complex foods'!M15,Ingredients!$A$3:$A$119)+SUMIF($B$3:$B$724,M15,$V$3:$V$723)</f>
        <v>0</v>
      </c>
      <c r="V15" s="10">
        <f t="shared" ca="1" si="0"/>
        <v>1</v>
      </c>
      <c r="W15" s="11">
        <f t="shared" si="1"/>
        <v>0</v>
      </c>
      <c r="X15" s="44" t="str">
        <f t="shared" ca="1" si="12"/>
        <v>Yes</v>
      </c>
      <c r="Y15" s="34">
        <f>SUMIF(Ingredients!$B$3:$B$217,F15,Ingredients!$C$3:$C$217)+SUMIF($B$3:$B$724,F15,$AG$3:$AG$724)</f>
        <v>5</v>
      </c>
      <c r="Z15" s="30">
        <f>SUMIF(Ingredients!$B$3:$B$217,G15,Ingredients!$C$3:$C$217)+SUMIF($B$3:$B$724,G15,$AG$3:$AG$724)</f>
        <v>0</v>
      </c>
      <c r="AA15" s="30">
        <f>SUMIF(Ingredients!$B$3:$B$217,H15,Ingredients!$C$3:$C$217)+SUMIF($B$3:$B$724,H15,$AG$3:$AG$724)</f>
        <v>0</v>
      </c>
      <c r="AB15" s="30">
        <f>SUMIF(Ingredients!$B$3:$B$217,I15,Ingredients!$C$3:$C$217)+SUMIF($B$3:$B$724,I15,$AG$3:$AG$724)</f>
        <v>0</v>
      </c>
      <c r="AC15" s="30">
        <f>SUMIF(Ingredients!$B$3:$B$217,J15,Ingredients!$C$3:$C$217)+SUMIF($B$3:$B$724,J15,$AG$3:$AG$724)</f>
        <v>0</v>
      </c>
      <c r="AD15" s="30">
        <f>SUMIF(Ingredients!$B$3:$B$217,K15,Ingredients!$C$3:$C$217)+SUMIF($B$3:$B$724,K15,$AG$3:$AG$724)</f>
        <v>0</v>
      </c>
      <c r="AE15" s="30">
        <f>SUMIF(Ingredients!$B$3:$B$217,L15,Ingredients!$C$3:$C$217)+SUMIF($B$3:$B$724,L15,$AG$3:$AG$724)</f>
        <v>0</v>
      </c>
      <c r="AF15" s="30">
        <f>SUMIF(Ingredients!$B$3:$B$217,M15,Ingredients!$C$3:$C$217)+SUMIF($B$3:$B$724,M15,$AG$3:$AG$724)</f>
        <v>0</v>
      </c>
      <c r="AG15" s="29">
        <f t="shared" si="2"/>
        <v>5</v>
      </c>
      <c r="AH15" s="30">
        <f>SUMIF(Ingredients!$B$3:$B$217,F15,Ingredients!$D$3:$D$217)+SUMIF($B$3:$B$724,F15,$AP$3:$AP$724)</f>
        <v>0</v>
      </c>
      <c r="AI15" s="30">
        <f>SUMIF(Ingredients!$B$3:$B$217,G15,Ingredients!$D$3:$D$217)+SUMIF($B$3:$B$724,G15,$AP$3:$AP$724)</f>
        <v>0</v>
      </c>
      <c r="AJ15" s="30">
        <f>SUMIF(Ingredients!$B$3:$B$217,H15,Ingredients!$D$3:$D$217)+SUMIF($B$3:$B$724,H15,$AP$3:$AP$724)</f>
        <v>0</v>
      </c>
      <c r="AK15" s="30">
        <f>SUMIF(Ingredients!$B$3:$B$217,I15,Ingredients!$D$3:$D$217)+SUMIF($B$3:$B$724,I15,$AP$3:$AP$724)</f>
        <v>0</v>
      </c>
      <c r="AL15" s="30">
        <f>SUMIF(Ingredients!$B$3:$B$217,J15,Ingredients!$D$3:$D$217)+SUMIF($B$3:$B$724,J15,$AP$3:$AP$724)</f>
        <v>0</v>
      </c>
      <c r="AM15" s="30">
        <f>SUMIF(Ingredients!$B$3:$B$217,K15,Ingredients!$D$3:$D$217)+SUMIF($B$3:$B$724,K15,$AP$3:$AP$724)</f>
        <v>0</v>
      </c>
      <c r="AN15" s="30">
        <f>SUMIF(Ingredients!$B$3:$B$217,L15,Ingredients!$D$3:$D$217)+SUMIF($B$3:$B$724,L15,$AP$3:$AP$724)</f>
        <v>0</v>
      </c>
      <c r="AO15" s="30">
        <f>SUMIF(Ingredients!$B$3:$B$217,M15,Ingredients!$D$3:$D$217)+SUMIF($B$3:$B$724,M15,$AP$3:$AP$724)</f>
        <v>0</v>
      </c>
      <c r="AP15" s="29">
        <f t="shared" si="3"/>
        <v>0</v>
      </c>
      <c r="AQ15" s="30">
        <f>SUMIF(Ingredients!$B$3:$B$217,F15,Ingredients!$E$3:$E$217)+SUMIF($B$3:$B$724,F15,$AY$3:$AY$727)</f>
        <v>15</v>
      </c>
      <c r="AR15" s="30">
        <f>SUMIF(Ingredients!$B$3:$B$217,G15,Ingredients!$E$3:$E$217)+SUMIF($B$3:$B$724,G15,$AY$3:$AY$727)</f>
        <v>0</v>
      </c>
      <c r="AS15" s="30">
        <f>SUMIF(Ingredients!$B$3:$B$217,H15,Ingredients!$E$3:$E$217)+SUMIF($B$3:$B$724,H15,$AY$3:$AY$727)</f>
        <v>0</v>
      </c>
      <c r="AT15" s="30">
        <f>SUMIF(Ingredients!$B$3:$B$217,I15,Ingredients!$E$3:$E$217)+SUMIF($B$3:$B$724,I15,$AY$3:$AY$727)</f>
        <v>0</v>
      </c>
      <c r="AU15" s="30">
        <f>SUMIF(Ingredients!$B$3:$B$217,J15,Ingredients!$E$3:$E$217)+SUMIF($B$3:$B$724,J15,$AY$3:$AY$727)</f>
        <v>0</v>
      </c>
      <c r="AV15" s="30">
        <f>SUMIF(Ingredients!$B$3:$B$217,K15,Ingredients!$E$3:$E$217)+SUMIF($B$3:$B$724,K15,$AY$3:$AY$727)</f>
        <v>0</v>
      </c>
      <c r="AW15" s="30">
        <f>SUMIF(Ingredients!$B$3:$B$217,L15,Ingredients!$E$3:$E$217)+SUMIF($B$3:$B$724,L15,$AY$3:$AY$727)</f>
        <v>0</v>
      </c>
      <c r="AX15" s="30">
        <f>SUMIF(Ingredients!$B$3:$B$217,M15,Ingredients!$E$3:$E$217)+SUMIF($B$3:$B$724,M15,$AY$3:$AY$727)</f>
        <v>0</v>
      </c>
      <c r="AY15" s="29">
        <f t="shared" si="4"/>
        <v>15</v>
      </c>
      <c r="AZ15" s="30">
        <f>SUMIF(Ingredients!$B$3:$B$217,F15,Ingredients!$F$3:$F$217)+SUMIF($B$3:$B$724,F15,$BH$3:$BH$724)</f>
        <v>0</v>
      </c>
      <c r="BA15" s="30">
        <f>SUMIF(Ingredients!$B$3:$B$217,G15,Ingredients!$F$3:$F$217)+SUMIF($B$3:$B$724,G15,$BH$3:$BH$724)</f>
        <v>0</v>
      </c>
      <c r="BB15" s="30">
        <f>SUMIF(Ingredients!$B$3:$B$217,H15,Ingredients!$F$3:$F$217)+SUMIF($B$3:$B$724,H15,$BH$3:$BH$724)</f>
        <v>0</v>
      </c>
      <c r="BC15" s="30">
        <f>SUMIF(Ingredients!$B$3:$B$217,I15,Ingredients!$F$3:$F$217)+SUMIF($B$3:$B$724,I15,$BH$3:$BH$724)</f>
        <v>0</v>
      </c>
      <c r="BD15" s="30">
        <f>SUMIF(Ingredients!$B$3:$B$217,J15,Ingredients!$F$3:$F$217)+SUMIF($B$3:$B$724,J15,$BH$3:$BH$724)</f>
        <v>0</v>
      </c>
      <c r="BE15" s="30">
        <f>SUMIF(Ingredients!$B$3:$B$217,K15,Ingredients!$F$3:$F$217)+SUMIF($B$3:$B$724,K15,$BH$3:$BH$724)</f>
        <v>0</v>
      </c>
      <c r="BF15" s="30">
        <f>SUMIF(Ingredients!$B$3:$B$217,L15,Ingredients!$F$3:$F$217)+SUMIF($B$3:$B$724,L15,$BH$3:$BH$724)</f>
        <v>0</v>
      </c>
      <c r="BG15" s="30">
        <f>SUMIF(Ingredients!$B$3:$B$217,M15,Ingredients!$F$3:$F$217)+SUMIF($B$3:$B$724,M15,$BH$3:$BH$724)</f>
        <v>0</v>
      </c>
      <c r="BH15" s="35">
        <f t="shared" si="5"/>
        <v>0</v>
      </c>
      <c r="BI15" s="30">
        <f>SUMIF(Ingredients!$B$3:$B$217,F15,Ingredients!$G$3:$G$217)+SUMIF($B$3:$B$724,F15,$BQ$3:$BQ$724)</f>
        <v>0</v>
      </c>
      <c r="BJ15" s="30">
        <f>SUMIF(Ingredients!$B$3:$B$217,G15,Ingredients!$G$3:$G$217)+SUMIF($B$3:$B$724,G15,$BQ$3:$BQ$724)</f>
        <v>0</v>
      </c>
      <c r="BK15" s="30">
        <f>SUMIF(Ingredients!$B$3:$B$217,H15,Ingredients!$G$3:$G$217)+SUMIF($B$3:$B$724,H15,$BQ$3:$BQ$724)</f>
        <v>0</v>
      </c>
      <c r="BL15" s="30">
        <f>SUMIF(Ingredients!$B$3:$B$217,I15,Ingredients!$G$3:$G$217)+SUMIF($B$3:$B$724,I15,$BQ$3:$BQ$724)</f>
        <v>0</v>
      </c>
      <c r="BM15" s="30">
        <f>SUMIF(Ingredients!$B$3:$B$217,J15,Ingredients!$G$3:$G$217)+SUMIF($B$3:$B$724,J15,$BQ$3:$BQ$724)</f>
        <v>0</v>
      </c>
      <c r="BN15" s="30">
        <f>SUMIF(Ingredients!$B$3:$B$217,K15,Ingredients!$G$3:$G$217)+SUMIF($B$3:$B$724,K15,$BQ$3:$BQ$724)</f>
        <v>0</v>
      </c>
      <c r="BO15" s="30">
        <f>SUMIF(Ingredients!$B$3:$B$217,L15,Ingredients!$G$3:$G$217)+SUMIF($B$3:$B$724,L15,$BQ$3:$BQ$724)</f>
        <v>0</v>
      </c>
      <c r="BP15" s="30">
        <f>SUMIF(Ingredients!$B$3:$B$217,M15,Ingredients!$G$3:$G$217)+SUMIF($B$3:$B$724,M15,$BQ$3:$BQ$724)</f>
        <v>0</v>
      </c>
      <c r="BQ15" s="36">
        <f t="shared" si="6"/>
        <v>0</v>
      </c>
      <c r="BR15" s="30">
        <f>SUMIF(Ingredients!$B$3:$B$217,F15,Ingredients!$H$3:$H$217)+SUMIF($B$3:$B$724,F15,$BZ$3:$BZ$724)</f>
        <v>1.5</v>
      </c>
      <c r="BS15" s="30">
        <f>SUMIF(Ingredients!$B$3:$B$217,G15,Ingredients!$H$3:$H$217)+SUMIF($B$3:$B$724,G15,$BZ$3:$BZ$724)</f>
        <v>0</v>
      </c>
      <c r="BT15" s="30">
        <f>SUMIF(Ingredients!$B$3:$B$217,H15,Ingredients!$H$3:$H$217)+SUMIF($B$3:$B$724,H15,$BZ$3:$BZ$724)</f>
        <v>0</v>
      </c>
      <c r="BU15" s="30">
        <f>SUMIF(Ingredients!$B$3:$B$217,I15,Ingredients!$H$3:$H$217)+SUMIF($B$3:$B$724,I15,$BZ$3:$BZ$724)</f>
        <v>0</v>
      </c>
      <c r="BV15" s="30">
        <f>SUMIF(Ingredients!$B$3:$B$217,J15,Ingredients!$H$3:$H$217)+SUMIF($B$3:$B$724,J15,$BZ$3:$BZ$724)</f>
        <v>0</v>
      </c>
      <c r="BW15" s="30">
        <f>SUMIF(Ingredients!$B$3:$B$217,K15,Ingredients!$H$3:$H$217)+SUMIF($B$3:$B$724,K15,$BZ$3:$BZ$724)</f>
        <v>0</v>
      </c>
      <c r="BX15" s="30">
        <f>SUMIF(Ingredients!$B$3:$B$217,L15,Ingredients!$H$3:$H$217)+SUMIF($B$3:$B$724,L15,$BZ$3:$BZ$724)</f>
        <v>0</v>
      </c>
      <c r="BY15" s="30">
        <f>SUMIF(Ingredients!$B$3:$B$217,M15,Ingredients!$H$3:$H$217)+SUMIF($B$3:$B$724,M15,$BZ$3:$BZ$724)</f>
        <v>0</v>
      </c>
      <c r="BZ15" s="42">
        <f t="shared" si="7"/>
        <v>1.5</v>
      </c>
      <c r="CA15" s="30">
        <f>SUMIF(Ingredients!$B$3:$B$217,F15,Ingredients!$I$3:$I$217)+SUMIF($B$3:$B$724,F15,$CI$3:$CI$724)</f>
        <v>0</v>
      </c>
      <c r="CB15" s="30">
        <f>SUMIF(Ingredients!$B$3:$B$217,G15,Ingredients!$I$3:$I$217)+SUMIF($B$3:$B$724,G15,$CI$3:$CI$724)</f>
        <v>0</v>
      </c>
      <c r="CC15" s="30">
        <f>SUMIF(Ingredients!$B$3:$B$217,H15,Ingredients!$I$3:$I$217)+SUMIF($B$3:$B$724,H15,$CI$3:$CI$724)</f>
        <v>0</v>
      </c>
      <c r="CD15" s="30">
        <f>SUMIF(Ingredients!$B$3:$B$217,I15,Ingredients!$I$3:$I$217)+SUMIF($B$3:$B$724,I15,$CI$3:$CI$724)</f>
        <v>0</v>
      </c>
      <c r="CE15" s="30">
        <f>SUMIF(Ingredients!$B$3:$B$217,J15,Ingredients!$I$3:$I$217)+SUMIF($B$3:$B$724,J15,$CI$3:$CI$724)</f>
        <v>0</v>
      </c>
      <c r="CF15" s="30">
        <f>SUMIF(Ingredients!$B$3:$B$217,K15,Ingredients!$I$3:$I$217)+SUMIF($B$3:$B$724,K15,$CI$3:$CI$724)</f>
        <v>0</v>
      </c>
      <c r="CG15" s="30">
        <f>SUMIF(Ingredients!$B$3:$B$217,L15,Ingredients!$I$3:$I$217)+SUMIF($B$3:$B$724,L15,$CI$3:$CI$724)</f>
        <v>0</v>
      </c>
      <c r="CH15" s="30">
        <f>SUMIF(Ingredients!$B$3:$B$217,M15,Ingredients!$I$3:$I$217)+SUMIF($B$3:$B$724,M15,$CI$3:$CI$724)</f>
        <v>0</v>
      </c>
      <c r="CI15" s="38">
        <f t="shared" si="8"/>
        <v>0</v>
      </c>
      <c r="CJ15" s="30">
        <f>SUMIF(Ingredients!$B$3:$B$217,F15,Ingredients!$J$3:$J$217)+SUMIF($B$3:$B$724,F15,$CR$3:$CR$724)</f>
        <v>0</v>
      </c>
      <c r="CK15" s="30">
        <f>SUMIF(Ingredients!$B$3:$B$217,G15,Ingredients!$J$3:$J$217)+SUMIF($B$3:$B$724,G15,$CR$3:$CR$724)</f>
        <v>0</v>
      </c>
      <c r="CL15" s="30">
        <f>SUMIF(Ingredients!$B$3:$B$217,H15,Ingredients!$J$3:$J$217)+SUMIF($B$3:$B$724,H15,$CR$3:$CR$724)</f>
        <v>0</v>
      </c>
      <c r="CM15" s="30">
        <f>SUMIF(Ingredients!$B$3:$B$217,I15,Ingredients!$J$3:$J$217)+SUMIF($B$3:$B$724,I15,$CR$3:$CR$724)</f>
        <v>0</v>
      </c>
      <c r="CN15" s="30">
        <f>SUMIF(Ingredients!$B$3:$B$217,J15,Ingredients!$J$3:$J$217)+SUMIF($B$3:$B$724,J15,$CR$3:$CR$724)</f>
        <v>0</v>
      </c>
      <c r="CO15" s="30">
        <f>SUMIF(Ingredients!$B$3:$B$217,K15,Ingredients!$J$3:$J$217)+SUMIF($B$3:$B$724,K15,$CR$3:$CR$724)</f>
        <v>0</v>
      </c>
      <c r="CP15" s="30">
        <f>SUMIF(Ingredients!$B$3:$B$217,L15,Ingredients!$J$3:$J$217)+SUMIF($B$3:$B$724,L15,$CR$3:$CR$724)</f>
        <v>0</v>
      </c>
      <c r="CQ15" s="30">
        <f>SUMIF(Ingredients!$B$3:$B$217,M15,Ingredients!$J$3:$J$217)+SUMIF($B$3:$B$724,M15,$CR$3:$CR$724)</f>
        <v>0</v>
      </c>
      <c r="CR15" s="43">
        <f t="shared" si="9"/>
        <v>0</v>
      </c>
      <c r="CS15" s="34">
        <v>7</v>
      </c>
      <c r="CT15" s="30">
        <v>0</v>
      </c>
      <c r="CU15" s="30">
        <v>10</v>
      </c>
      <c r="CV15" s="35">
        <v>0</v>
      </c>
      <c r="CW15" s="36">
        <v>0</v>
      </c>
      <c r="CX15" s="37">
        <v>1.5</v>
      </c>
      <c r="CY15" s="38">
        <v>0</v>
      </c>
      <c r="CZ15" s="39">
        <v>0</v>
      </c>
      <c r="DA15" t="s">
        <v>202</v>
      </c>
      <c r="DB15" t="str">
        <f t="shared" ca="1" si="10"/>
        <v>-</v>
      </c>
      <c r="DC15" t="s">
        <v>1130</v>
      </c>
      <c r="DD15" t="s">
        <v>200</v>
      </c>
      <c r="DE15" t="str">
        <f t="shared" ca="1" si="11"/>
        <v>GRILLEDEGGPLANTITEM(VEGETABLE, ItemRegistry.grilledeggplantItem, 4 ,1.4f,0f,0f,1.5f,0f,0f,0f,2.1f),</v>
      </c>
      <c r="DF15" t="s">
        <v>2301</v>
      </c>
    </row>
    <row r="16" spans="2:115" x14ac:dyDescent="0.3">
      <c r="B16" t="s">
        <v>244</v>
      </c>
      <c r="C16" t="str">
        <f>INDEX('PH Itemnames'!$B$1:$B$723,MATCH(B16,'PH Itemnames'!$A$1:$A$723),1)</f>
        <v>toastItem</v>
      </c>
      <c r="D16" t="s">
        <v>245</v>
      </c>
      <c r="E16" t="s">
        <v>1187</v>
      </c>
      <c r="F16" s="10" t="s">
        <v>246</v>
      </c>
      <c r="G16" s="11" t="s">
        <v>247</v>
      </c>
      <c r="H16" s="11"/>
      <c r="I16" s="11"/>
      <c r="J16" s="11"/>
      <c r="K16" s="11"/>
      <c r="L16" s="11"/>
      <c r="M16" s="11"/>
      <c r="N16" s="46">
        <f ca="1">SUMIF(Ingredients!$B$3:$B$217,'PH complex foods'!F16,Ingredients!$A$3:$A$119)+SUMIF($B$3:$B$724,F16,$V$3:$V$723)</f>
        <v>1</v>
      </c>
      <c r="O16" s="11">
        <f ca="1">SUMIF(Ingredients!$B$3:$B$217,'PH complex foods'!G16,Ingredients!$A$3:$A$119)+SUMIF($B$3:$B$724,G16,$V$3:$V$723)</f>
        <v>1</v>
      </c>
      <c r="P16" s="11">
        <f ca="1">SUMIF(Ingredients!$B$3:$B$217,'PH complex foods'!H16,Ingredients!$A$3:$A$119)+SUMIF($B$3:$B$724,H16,$V$3:$V$723)</f>
        <v>0</v>
      </c>
      <c r="Q16" s="11">
        <f ca="1">SUMIF(Ingredients!$B$3:$B$217,'PH complex foods'!I16,Ingredients!$A$3:$A$119)+SUMIF($B$3:$B$724,I16,$V$3:$V$723)</f>
        <v>0</v>
      </c>
      <c r="R16" s="11">
        <f ca="1">SUMIF(Ingredients!$B$3:$B$217,'PH complex foods'!J16,Ingredients!$A$3:$A$119)+SUMIF($B$3:$B$724,J16,$V$3:$V$723)</f>
        <v>0</v>
      </c>
      <c r="S16" s="11">
        <f ca="1">SUMIF(Ingredients!$B$3:$B$217,'PH complex foods'!K16,Ingredients!$A$3:$A$119)+SUMIF($B$3:$B$724,K16,$V$3:$V$723)</f>
        <v>0</v>
      </c>
      <c r="T16" s="11">
        <f ca="1">SUMIF(Ingredients!$B$3:$B$217,'PH complex foods'!L16,Ingredients!$A$3:$A$119)+SUMIF($B$3:$B$724,L16,$V$3:$V$723)</f>
        <v>0</v>
      </c>
      <c r="U16" s="11">
        <f ca="1">SUMIF(Ingredients!$B$3:$B$217,'PH complex foods'!M16,Ingredients!$A$3:$A$119)+SUMIF($B$3:$B$724,M16,$V$3:$V$723)</f>
        <v>0</v>
      </c>
      <c r="V16" s="10">
        <f t="shared" ca="1" si="0"/>
        <v>1</v>
      </c>
      <c r="W16" s="11">
        <f t="shared" si="1"/>
        <v>28</v>
      </c>
      <c r="X16" s="44" t="str">
        <f t="shared" ca="1" si="12"/>
        <v>Yes</v>
      </c>
      <c r="Y16" s="34">
        <f>SUMIF(Ingredients!$B$3:$B$217,F16,Ingredients!$C$3:$C$217)+SUMIF($B$3:$B$724,F16,$AG$3:$AG$724)</f>
        <v>5</v>
      </c>
      <c r="Z16" s="30">
        <f>SUMIF(Ingredients!$B$3:$B$217,G16,Ingredients!$C$3:$C$217)+SUMIF($B$3:$B$724,G16,$AG$3:$AG$724)</f>
        <v>5</v>
      </c>
      <c r="AA16" s="30">
        <f>SUMIF(Ingredients!$B$3:$B$217,H16,Ingredients!$C$3:$C$217)+SUMIF($B$3:$B$724,H16,$AG$3:$AG$724)</f>
        <v>0</v>
      </c>
      <c r="AB16" s="30">
        <f>SUMIF(Ingredients!$B$3:$B$217,I16,Ingredients!$C$3:$C$217)+SUMIF($B$3:$B$724,I16,$AG$3:$AG$724)</f>
        <v>0</v>
      </c>
      <c r="AC16" s="30">
        <f>SUMIF(Ingredients!$B$3:$B$217,J16,Ingredients!$C$3:$C$217)+SUMIF($B$3:$B$724,J16,$AG$3:$AG$724)</f>
        <v>0</v>
      </c>
      <c r="AD16" s="30">
        <f>SUMIF(Ingredients!$B$3:$B$217,K16,Ingredients!$C$3:$C$217)+SUMIF($B$3:$B$724,K16,$AG$3:$AG$724)</f>
        <v>0</v>
      </c>
      <c r="AE16" s="30">
        <f>SUMIF(Ingredients!$B$3:$B$217,L16,Ingredients!$C$3:$C$217)+SUMIF($B$3:$B$724,L16,$AG$3:$AG$724)</f>
        <v>0</v>
      </c>
      <c r="AF16" s="30">
        <f>SUMIF(Ingredients!$B$3:$B$217,M16,Ingredients!$C$3:$C$217)+SUMIF($B$3:$B$724,M16,$AG$3:$AG$724)</f>
        <v>0</v>
      </c>
      <c r="AG16" s="29">
        <f t="shared" si="2"/>
        <v>10</v>
      </c>
      <c r="AH16" s="30">
        <f>SUMIF(Ingredients!$B$3:$B$217,F16,Ingredients!$D$3:$D$217)+SUMIF($B$3:$B$724,F16,$AP$3:$AP$724)</f>
        <v>0</v>
      </c>
      <c r="AI16" s="30">
        <f>SUMIF(Ingredients!$B$3:$B$217,G16,Ingredients!$D$3:$D$217)+SUMIF($B$3:$B$724,G16,$AP$3:$AP$724)</f>
        <v>0</v>
      </c>
      <c r="AJ16" s="30">
        <f>SUMIF(Ingredients!$B$3:$B$217,H16,Ingredients!$D$3:$D$217)+SUMIF($B$3:$B$724,H16,$AP$3:$AP$724)</f>
        <v>0</v>
      </c>
      <c r="AK16" s="30">
        <f>SUMIF(Ingredients!$B$3:$B$217,I16,Ingredients!$D$3:$D$217)+SUMIF($B$3:$B$724,I16,$AP$3:$AP$724)</f>
        <v>0</v>
      </c>
      <c r="AL16" s="30">
        <f>SUMIF(Ingredients!$B$3:$B$217,J16,Ingredients!$D$3:$D$217)+SUMIF($B$3:$B$724,J16,$AP$3:$AP$724)</f>
        <v>0</v>
      </c>
      <c r="AM16" s="30">
        <f>SUMIF(Ingredients!$B$3:$B$217,K16,Ingredients!$D$3:$D$217)+SUMIF($B$3:$B$724,K16,$AP$3:$AP$724)</f>
        <v>0</v>
      </c>
      <c r="AN16" s="30">
        <f>SUMIF(Ingredients!$B$3:$B$217,L16,Ingredients!$D$3:$D$217)+SUMIF($B$3:$B$724,L16,$AP$3:$AP$724)</f>
        <v>0</v>
      </c>
      <c r="AO16" s="30">
        <f>SUMIF(Ingredients!$B$3:$B$217,M16,Ingredients!$D$3:$D$217)+SUMIF($B$3:$B$724,M16,$AP$3:$AP$724)</f>
        <v>0</v>
      </c>
      <c r="AP16" s="29">
        <f t="shared" si="3"/>
        <v>0</v>
      </c>
      <c r="AQ16" s="30">
        <f>SUMIF(Ingredients!$B$3:$B$217,F16,Ingredients!$E$3:$E$217)+SUMIF($B$3:$B$724,F16,$AY$3:$AY$727)</f>
        <v>21</v>
      </c>
      <c r="AR16" s="30">
        <f>SUMIF(Ingredients!$B$3:$B$217,G16,Ingredients!$E$3:$E$217)+SUMIF($B$3:$B$724,G16,$AY$3:$AY$727)</f>
        <v>12</v>
      </c>
      <c r="AS16" s="30">
        <f>SUMIF(Ingredients!$B$3:$B$217,H16,Ingredients!$E$3:$E$217)+SUMIF($B$3:$B$724,H16,$AY$3:$AY$727)</f>
        <v>0</v>
      </c>
      <c r="AT16" s="30">
        <f>SUMIF(Ingredients!$B$3:$B$217,I16,Ingredients!$E$3:$E$217)+SUMIF($B$3:$B$724,I16,$AY$3:$AY$727)</f>
        <v>0</v>
      </c>
      <c r="AU16" s="30">
        <f>SUMIF(Ingredients!$B$3:$B$217,J16,Ingredients!$E$3:$E$217)+SUMIF($B$3:$B$724,J16,$AY$3:$AY$727)</f>
        <v>0</v>
      </c>
      <c r="AV16" s="30">
        <f>SUMIF(Ingredients!$B$3:$B$217,K16,Ingredients!$E$3:$E$217)+SUMIF($B$3:$B$724,K16,$AY$3:$AY$727)</f>
        <v>0</v>
      </c>
      <c r="AW16" s="30">
        <f>SUMIF(Ingredients!$B$3:$B$217,L16,Ingredients!$E$3:$E$217)+SUMIF($B$3:$B$724,L16,$AY$3:$AY$727)</f>
        <v>0</v>
      </c>
      <c r="AX16" s="30">
        <f>SUMIF(Ingredients!$B$3:$B$217,M16,Ingredients!$E$3:$E$217)+SUMIF($B$3:$B$724,M16,$AY$3:$AY$727)</f>
        <v>0</v>
      </c>
      <c r="AY16" s="29">
        <f t="shared" si="4"/>
        <v>16.5</v>
      </c>
      <c r="AZ16" s="30">
        <f>SUMIF(Ingredients!$B$3:$B$217,F16,Ingredients!$F$3:$F$217)+SUMIF($B$3:$B$724,F16,$BH$3:$BH$724)</f>
        <v>1.5</v>
      </c>
      <c r="BA16" s="30">
        <f>SUMIF(Ingredients!$B$3:$B$217,G16,Ingredients!$F$3:$F$217)+SUMIF($B$3:$B$724,G16,$BH$3:$BH$724)</f>
        <v>0</v>
      </c>
      <c r="BB16" s="30">
        <f>SUMIF(Ingredients!$B$3:$B$217,H16,Ingredients!$F$3:$F$217)+SUMIF($B$3:$B$724,H16,$BH$3:$BH$724)</f>
        <v>0</v>
      </c>
      <c r="BC16" s="30">
        <f>SUMIF(Ingredients!$B$3:$B$217,I16,Ingredients!$F$3:$F$217)+SUMIF($B$3:$B$724,I16,$BH$3:$BH$724)</f>
        <v>0</v>
      </c>
      <c r="BD16" s="30">
        <f>SUMIF(Ingredients!$B$3:$B$217,J16,Ingredients!$F$3:$F$217)+SUMIF($B$3:$B$724,J16,$BH$3:$BH$724)</f>
        <v>0</v>
      </c>
      <c r="BE16" s="30">
        <f>SUMIF(Ingredients!$B$3:$B$217,K16,Ingredients!$F$3:$F$217)+SUMIF($B$3:$B$724,K16,$BH$3:$BH$724)</f>
        <v>0</v>
      </c>
      <c r="BF16" s="30">
        <f>SUMIF(Ingredients!$B$3:$B$217,L16,Ingredients!$F$3:$F$217)+SUMIF($B$3:$B$724,L16,$BH$3:$BH$724)</f>
        <v>0</v>
      </c>
      <c r="BG16" s="30">
        <f>SUMIF(Ingredients!$B$3:$B$217,M16,Ingredients!$F$3:$F$217)+SUMIF($B$3:$B$724,M16,$BH$3:$BH$724)</f>
        <v>0</v>
      </c>
      <c r="BH16" s="35">
        <f t="shared" si="5"/>
        <v>1.5</v>
      </c>
      <c r="BI16" s="30">
        <f>SUMIF(Ingredients!$B$3:$B$217,F16,Ingredients!$G$3:$G$217)+SUMIF($B$3:$B$724,F16,$BQ$3:$BQ$724)</f>
        <v>0</v>
      </c>
      <c r="BJ16" s="30">
        <f>SUMIF(Ingredients!$B$3:$B$217,G16,Ingredients!$G$3:$G$217)+SUMIF($B$3:$B$724,G16,$BQ$3:$BQ$724)</f>
        <v>0</v>
      </c>
      <c r="BK16" s="30">
        <f>SUMIF(Ingredients!$B$3:$B$217,H16,Ingredients!$G$3:$G$217)+SUMIF($B$3:$B$724,H16,$BQ$3:$BQ$724)</f>
        <v>0</v>
      </c>
      <c r="BL16" s="30">
        <f>SUMIF(Ingredients!$B$3:$B$217,I16,Ingredients!$G$3:$G$217)+SUMIF($B$3:$B$724,I16,$BQ$3:$BQ$724)</f>
        <v>0</v>
      </c>
      <c r="BM16" s="30">
        <f>SUMIF(Ingredients!$B$3:$B$217,J16,Ingredients!$G$3:$G$217)+SUMIF($B$3:$B$724,J16,$BQ$3:$BQ$724)</f>
        <v>0</v>
      </c>
      <c r="BN16" s="30">
        <f>SUMIF(Ingredients!$B$3:$B$217,K16,Ingredients!$G$3:$G$217)+SUMIF($B$3:$B$724,K16,$BQ$3:$BQ$724)</f>
        <v>0</v>
      </c>
      <c r="BO16" s="30">
        <f>SUMIF(Ingredients!$B$3:$B$217,L16,Ingredients!$G$3:$G$217)+SUMIF($B$3:$B$724,L16,$BQ$3:$BQ$724)</f>
        <v>0</v>
      </c>
      <c r="BP16" s="30">
        <f>SUMIF(Ingredients!$B$3:$B$217,M16,Ingredients!$G$3:$G$217)+SUMIF($B$3:$B$724,M16,$BQ$3:$BQ$724)</f>
        <v>0</v>
      </c>
      <c r="BQ16" s="36">
        <f t="shared" si="6"/>
        <v>0</v>
      </c>
      <c r="BR16" s="30">
        <f>SUMIF(Ingredients!$B$3:$B$217,F16,Ingredients!$H$3:$H$217)+SUMIF($B$3:$B$724,F16,$BZ$3:$BZ$724)</f>
        <v>0</v>
      </c>
      <c r="BS16" s="30">
        <f>SUMIF(Ingredients!$B$3:$B$217,G16,Ingredients!$H$3:$H$217)+SUMIF($B$3:$B$724,G16,$BZ$3:$BZ$724)</f>
        <v>0</v>
      </c>
      <c r="BT16" s="30">
        <f>SUMIF(Ingredients!$B$3:$B$217,H16,Ingredients!$H$3:$H$217)+SUMIF($B$3:$B$724,H16,$BZ$3:$BZ$724)</f>
        <v>0</v>
      </c>
      <c r="BU16" s="30">
        <f>SUMIF(Ingredients!$B$3:$B$217,I16,Ingredients!$H$3:$H$217)+SUMIF($B$3:$B$724,I16,$BZ$3:$BZ$724)</f>
        <v>0</v>
      </c>
      <c r="BV16" s="30">
        <f>SUMIF(Ingredients!$B$3:$B$217,J16,Ingredients!$H$3:$H$217)+SUMIF($B$3:$B$724,J16,$BZ$3:$BZ$724)</f>
        <v>0</v>
      </c>
      <c r="BW16" s="30">
        <f>SUMIF(Ingredients!$B$3:$B$217,K16,Ingredients!$H$3:$H$217)+SUMIF($B$3:$B$724,K16,$BZ$3:$BZ$724)</f>
        <v>0</v>
      </c>
      <c r="BX16" s="30">
        <f>SUMIF(Ingredients!$B$3:$B$217,L16,Ingredients!$H$3:$H$217)+SUMIF($B$3:$B$724,L16,$BZ$3:$BZ$724)</f>
        <v>0</v>
      </c>
      <c r="BY16" s="30">
        <f>SUMIF(Ingredients!$B$3:$B$217,M16,Ingredients!$H$3:$H$217)+SUMIF($B$3:$B$724,M16,$BZ$3:$BZ$724)</f>
        <v>0</v>
      </c>
      <c r="BZ16" s="42">
        <f t="shared" si="7"/>
        <v>0</v>
      </c>
      <c r="CA16" s="30">
        <f>SUMIF(Ingredients!$B$3:$B$217,F16,Ingredients!$I$3:$I$217)+SUMIF($B$3:$B$724,F16,$CI$3:$CI$724)</f>
        <v>0</v>
      </c>
      <c r="CB16" s="30">
        <f>SUMIF(Ingredients!$B$3:$B$217,G16,Ingredients!$I$3:$I$217)+SUMIF($B$3:$B$724,G16,$CI$3:$CI$724)</f>
        <v>0</v>
      </c>
      <c r="CC16" s="30">
        <f>SUMIF(Ingredients!$B$3:$B$217,H16,Ingredients!$I$3:$I$217)+SUMIF($B$3:$B$724,H16,$CI$3:$CI$724)</f>
        <v>0</v>
      </c>
      <c r="CD16" s="30">
        <f>SUMIF(Ingredients!$B$3:$B$217,I16,Ingredients!$I$3:$I$217)+SUMIF($B$3:$B$724,I16,$CI$3:$CI$724)</f>
        <v>0</v>
      </c>
      <c r="CE16" s="30">
        <f>SUMIF(Ingredients!$B$3:$B$217,J16,Ingredients!$I$3:$I$217)+SUMIF($B$3:$B$724,J16,$CI$3:$CI$724)</f>
        <v>0</v>
      </c>
      <c r="CF16" s="30">
        <f>SUMIF(Ingredients!$B$3:$B$217,K16,Ingredients!$I$3:$I$217)+SUMIF($B$3:$B$724,K16,$CI$3:$CI$724)</f>
        <v>0</v>
      </c>
      <c r="CG16" s="30">
        <f>SUMIF(Ingredients!$B$3:$B$217,L16,Ingredients!$I$3:$I$217)+SUMIF($B$3:$B$724,L16,$CI$3:$CI$724)</f>
        <v>0</v>
      </c>
      <c r="CH16" s="30">
        <f>SUMIF(Ingredients!$B$3:$B$217,M16,Ingredients!$I$3:$I$217)+SUMIF($B$3:$B$724,M16,$CI$3:$CI$724)</f>
        <v>0</v>
      </c>
      <c r="CI16" s="38">
        <f t="shared" si="8"/>
        <v>0</v>
      </c>
      <c r="CJ16" s="30">
        <f>SUMIF(Ingredients!$B$3:$B$217,F16,Ingredients!$J$3:$J$217)+SUMIF($B$3:$B$724,F16,$CR$3:$CR$724)</f>
        <v>0</v>
      </c>
      <c r="CK16" s="30">
        <f>SUMIF(Ingredients!$B$3:$B$217,G16,Ingredients!$J$3:$J$217)+SUMIF($B$3:$B$724,G16,$CR$3:$CR$724)</f>
        <v>1</v>
      </c>
      <c r="CL16" s="30">
        <f>SUMIF(Ingredients!$B$3:$B$217,H16,Ingredients!$J$3:$J$217)+SUMIF($B$3:$B$724,H16,$CR$3:$CR$724)</f>
        <v>0</v>
      </c>
      <c r="CM16" s="30">
        <f>SUMIF(Ingredients!$B$3:$B$217,I16,Ingredients!$J$3:$J$217)+SUMIF($B$3:$B$724,I16,$CR$3:$CR$724)</f>
        <v>0</v>
      </c>
      <c r="CN16" s="30">
        <f>SUMIF(Ingredients!$B$3:$B$217,J16,Ingredients!$J$3:$J$217)+SUMIF($B$3:$B$724,J16,$CR$3:$CR$724)</f>
        <v>0</v>
      </c>
      <c r="CO16" s="30">
        <f>SUMIF(Ingredients!$B$3:$B$217,K16,Ingredients!$J$3:$J$217)+SUMIF($B$3:$B$724,K16,$CR$3:$CR$724)</f>
        <v>0</v>
      </c>
      <c r="CP16" s="30">
        <f>SUMIF(Ingredients!$B$3:$B$217,L16,Ingredients!$J$3:$J$217)+SUMIF($B$3:$B$724,L16,$CR$3:$CR$724)</f>
        <v>0</v>
      </c>
      <c r="CQ16" s="30">
        <f>SUMIF(Ingredients!$B$3:$B$217,M16,Ingredients!$J$3:$J$217)+SUMIF($B$3:$B$724,M16,$CR$3:$CR$724)</f>
        <v>0</v>
      </c>
      <c r="CR16" s="43">
        <f t="shared" si="9"/>
        <v>1</v>
      </c>
      <c r="CS16" s="34">
        <v>10</v>
      </c>
      <c r="CT16" s="30">
        <v>0</v>
      </c>
      <c r="CU16" s="30">
        <v>21</v>
      </c>
      <c r="CV16" s="35">
        <v>1.5</v>
      </c>
      <c r="CW16" s="36">
        <v>0</v>
      </c>
      <c r="CX16" s="37">
        <v>0</v>
      </c>
      <c r="CY16" s="38">
        <v>0</v>
      </c>
      <c r="CZ16" s="39">
        <v>1</v>
      </c>
      <c r="DA16" t="s">
        <v>202</v>
      </c>
      <c r="DB16" t="str">
        <f t="shared" ca="1" si="10"/>
        <v>-</v>
      </c>
      <c r="DD16" t="s">
        <v>200</v>
      </c>
      <c r="DE16" t="str">
        <f t="shared" ca="1" si="11"/>
        <v>TOASTITEM(BREAD, ItemRegistry.toastItem, 4 ,2f,0f,1.5f,0f,0f,0f,1f,1f),</v>
      </c>
      <c r="DF16" t="s">
        <v>2273</v>
      </c>
    </row>
    <row r="17" spans="2:110" x14ac:dyDescent="0.3">
      <c r="B17" t="s">
        <v>248</v>
      </c>
      <c r="C17" t="str">
        <f>INDEX('PH Itemnames'!$B$1:$B$723,MATCH(B17,'PH Itemnames'!$A$1:$A$723),1)</f>
        <v>icecreamItem</v>
      </c>
      <c r="D17" t="s">
        <v>240</v>
      </c>
      <c r="E17" t="s">
        <v>1192</v>
      </c>
      <c r="F17" s="10" t="s">
        <v>238</v>
      </c>
      <c r="G17" s="11" t="s">
        <v>249</v>
      </c>
      <c r="H17" s="11" t="s">
        <v>250</v>
      </c>
      <c r="I17" s="11"/>
      <c r="J17" s="11"/>
      <c r="K17" s="11"/>
      <c r="L17" s="11"/>
      <c r="M17" s="11"/>
      <c r="N17" s="46">
        <f ca="1">SUMIF(Ingredients!$B$3:$B$217,'PH complex foods'!F17,Ingredients!$A$3:$A$119)+SUMIF($B$3:$B$724,F17,$V$3:$V$723)</f>
        <v>1</v>
      </c>
      <c r="O17" s="11">
        <f ca="1">SUMIF(Ingredients!$B$3:$B$217,'PH complex foods'!G17,Ingredients!$A$3:$A$119)+SUMIF($B$3:$B$724,G17,$V$3:$V$723)</f>
        <v>1</v>
      </c>
      <c r="P17" s="11">
        <f ca="1">SUMIF(Ingredients!$B$3:$B$217,'PH complex foods'!H17,Ingredients!$A$3:$A$119)+SUMIF($B$3:$B$724,H17,$V$3:$V$723)</f>
        <v>1</v>
      </c>
      <c r="Q17" s="11">
        <f ca="1">SUMIF(Ingredients!$B$3:$B$217,'PH complex foods'!I17,Ingredients!$A$3:$A$119)+SUMIF($B$3:$B$724,I17,$V$3:$V$723)</f>
        <v>0</v>
      </c>
      <c r="R17" s="11">
        <f ca="1">SUMIF(Ingredients!$B$3:$B$217,'PH complex foods'!J17,Ingredients!$A$3:$A$119)+SUMIF($B$3:$B$724,J17,$V$3:$V$723)</f>
        <v>0</v>
      </c>
      <c r="S17" s="11">
        <f ca="1">SUMIF(Ingredients!$B$3:$B$217,'PH complex foods'!K17,Ingredients!$A$3:$A$119)+SUMIF($B$3:$B$724,K17,$V$3:$V$723)</f>
        <v>0</v>
      </c>
      <c r="T17" s="11">
        <f ca="1">SUMIF(Ingredients!$B$3:$B$217,'PH complex foods'!L17,Ingredients!$A$3:$A$119)+SUMIF($B$3:$B$724,L17,$V$3:$V$723)</f>
        <v>0</v>
      </c>
      <c r="U17" s="11">
        <f ca="1">SUMIF(Ingredients!$B$3:$B$217,'PH complex foods'!M17,Ingredients!$A$3:$A$119)+SUMIF($B$3:$B$724,M17,$V$3:$V$723)</f>
        <v>0</v>
      </c>
      <c r="V17" s="10">
        <f t="shared" ca="1" si="0"/>
        <v>1</v>
      </c>
      <c r="W17" s="11">
        <f t="shared" si="1"/>
        <v>12</v>
      </c>
      <c r="X17" s="44" t="str">
        <f t="shared" ca="1" si="12"/>
        <v>Yes</v>
      </c>
      <c r="Y17" s="34">
        <f>SUMIF(Ingredients!$B$3:$B$217,F17,Ingredients!$C$3:$C$217)+SUMIF($B$3:$B$724,F17,$AG$3:$AG$724)</f>
        <v>5</v>
      </c>
      <c r="Z17" s="30">
        <f>SUMIF(Ingredients!$B$3:$B$217,G17,Ingredients!$C$3:$C$217)+SUMIF($B$3:$B$724,G17,$AG$3:$AG$724)</f>
        <v>0</v>
      </c>
      <c r="AA17" s="30">
        <f>SUMIF(Ingredients!$B$3:$B$217,H17,Ingredients!$C$3:$C$217)+SUMIF($B$3:$B$724,H17,$AG$3:$AG$724)</f>
        <v>0</v>
      </c>
      <c r="AB17" s="30">
        <f>SUMIF(Ingredients!$B$3:$B$217,I17,Ingredients!$C$3:$C$217)+SUMIF($B$3:$B$724,I17,$AG$3:$AG$724)</f>
        <v>0</v>
      </c>
      <c r="AC17" s="30">
        <f>SUMIF(Ingredients!$B$3:$B$217,J17,Ingredients!$C$3:$C$217)+SUMIF($B$3:$B$724,J17,$AG$3:$AG$724)</f>
        <v>0</v>
      </c>
      <c r="AD17" s="30">
        <f>SUMIF(Ingredients!$B$3:$B$217,K17,Ingredients!$C$3:$C$217)+SUMIF($B$3:$B$724,K17,$AG$3:$AG$724)</f>
        <v>0</v>
      </c>
      <c r="AE17" s="30">
        <f>SUMIF(Ingredients!$B$3:$B$217,L17,Ingredients!$C$3:$C$217)+SUMIF($B$3:$B$724,L17,$AG$3:$AG$724)</f>
        <v>0</v>
      </c>
      <c r="AF17" s="30">
        <f>SUMIF(Ingredients!$B$3:$B$217,M17,Ingredients!$C$3:$C$217)+SUMIF($B$3:$B$724,M17,$AG$3:$AG$724)</f>
        <v>0</v>
      </c>
      <c r="AG17" s="29">
        <f t="shared" si="2"/>
        <v>5</v>
      </c>
      <c r="AH17" s="30">
        <f>SUMIF(Ingredients!$B$3:$B$217,F17,Ingredients!$D$3:$D$217)+SUMIF($B$3:$B$724,F17,$AP$3:$AP$724)</f>
        <v>5</v>
      </c>
      <c r="AI17" s="30">
        <f>SUMIF(Ingredients!$B$3:$B$217,G17,Ingredients!$D$3:$D$217)+SUMIF($B$3:$B$724,G17,$AP$3:$AP$724)</f>
        <v>0</v>
      </c>
      <c r="AJ17" s="30">
        <f>SUMIF(Ingredients!$B$3:$B$217,H17,Ingredients!$D$3:$D$217)+SUMIF($B$3:$B$724,H17,$AP$3:$AP$724)</f>
        <v>5</v>
      </c>
      <c r="AK17" s="30">
        <f>SUMIF(Ingredients!$B$3:$B$217,I17,Ingredients!$D$3:$D$217)+SUMIF($B$3:$B$724,I17,$AP$3:$AP$724)</f>
        <v>0</v>
      </c>
      <c r="AL17" s="30">
        <f>SUMIF(Ingredients!$B$3:$B$217,J17,Ingredients!$D$3:$D$217)+SUMIF($B$3:$B$724,J17,$AP$3:$AP$724)</f>
        <v>0</v>
      </c>
      <c r="AM17" s="30">
        <f>SUMIF(Ingredients!$B$3:$B$217,K17,Ingredients!$D$3:$D$217)+SUMIF($B$3:$B$724,K17,$AP$3:$AP$724)</f>
        <v>0</v>
      </c>
      <c r="AN17" s="30">
        <f>SUMIF(Ingredients!$B$3:$B$217,L17,Ingredients!$D$3:$D$217)+SUMIF($B$3:$B$724,L17,$AP$3:$AP$724)</f>
        <v>0</v>
      </c>
      <c r="AO17" s="30">
        <f>SUMIF(Ingredients!$B$3:$B$217,M17,Ingredients!$D$3:$D$217)+SUMIF($B$3:$B$724,M17,$AP$3:$AP$724)</f>
        <v>0</v>
      </c>
      <c r="AP17" s="29">
        <f t="shared" si="3"/>
        <v>10</v>
      </c>
      <c r="AQ17" s="30">
        <f>SUMIF(Ingredients!$B$3:$B$217,F17,Ingredients!$E$3:$E$217)+SUMIF($B$3:$B$724,F17,$AY$3:$AY$727)</f>
        <v>23</v>
      </c>
      <c r="AR17" s="30">
        <f>SUMIF(Ingredients!$B$3:$B$217,G17,Ingredients!$E$3:$E$217)+SUMIF($B$3:$B$724,G17,$AY$3:$AY$727)</f>
        <v>30</v>
      </c>
      <c r="AS17" s="30">
        <f>SUMIF(Ingredients!$B$3:$B$217,H17,Ingredients!$E$3:$E$217)+SUMIF($B$3:$B$724,H17,$AY$3:$AY$727)</f>
        <v>0</v>
      </c>
      <c r="AT17" s="30">
        <f>SUMIF(Ingredients!$B$3:$B$217,I17,Ingredients!$E$3:$E$217)+SUMIF($B$3:$B$724,I17,$AY$3:$AY$727)</f>
        <v>0</v>
      </c>
      <c r="AU17" s="30">
        <f>SUMIF(Ingredients!$B$3:$B$217,J17,Ingredients!$E$3:$E$217)+SUMIF($B$3:$B$724,J17,$AY$3:$AY$727)</f>
        <v>0</v>
      </c>
      <c r="AV17" s="30">
        <f>SUMIF(Ingredients!$B$3:$B$217,K17,Ingredients!$E$3:$E$217)+SUMIF($B$3:$B$724,K17,$AY$3:$AY$727)</f>
        <v>0</v>
      </c>
      <c r="AW17" s="30">
        <f>SUMIF(Ingredients!$B$3:$B$217,L17,Ingredients!$E$3:$E$217)+SUMIF($B$3:$B$724,L17,$AY$3:$AY$727)</f>
        <v>0</v>
      </c>
      <c r="AX17" s="30">
        <f>SUMIF(Ingredients!$B$3:$B$217,M17,Ingredients!$E$3:$E$217)+SUMIF($B$3:$B$724,M17,$AY$3:$AY$727)</f>
        <v>0</v>
      </c>
      <c r="AY17" s="29">
        <f t="shared" si="4"/>
        <v>17.666666666666668</v>
      </c>
      <c r="AZ17" s="30">
        <f>SUMIF(Ingredients!$B$3:$B$217,F17,Ingredients!$F$3:$F$217)+SUMIF($B$3:$B$724,F17,$BH$3:$BH$724)</f>
        <v>0</v>
      </c>
      <c r="BA17" s="30">
        <f>SUMIF(Ingredients!$B$3:$B$217,G17,Ingredients!$F$3:$F$217)+SUMIF($B$3:$B$724,G17,$BH$3:$BH$724)</f>
        <v>0</v>
      </c>
      <c r="BB17" s="30">
        <f>SUMIF(Ingredients!$B$3:$B$217,H17,Ingredients!$F$3:$F$217)+SUMIF($B$3:$B$724,H17,$BH$3:$BH$724)</f>
        <v>0</v>
      </c>
      <c r="BC17" s="30">
        <f>SUMIF(Ingredients!$B$3:$B$217,I17,Ingredients!$F$3:$F$217)+SUMIF($B$3:$B$724,I17,$BH$3:$BH$724)</f>
        <v>0</v>
      </c>
      <c r="BD17" s="30">
        <f>SUMIF(Ingredients!$B$3:$B$217,J17,Ingredients!$F$3:$F$217)+SUMIF($B$3:$B$724,J17,$BH$3:$BH$724)</f>
        <v>0</v>
      </c>
      <c r="BE17" s="30">
        <f>SUMIF(Ingredients!$B$3:$B$217,K17,Ingredients!$F$3:$F$217)+SUMIF($B$3:$B$724,K17,$BH$3:$BH$724)</f>
        <v>0</v>
      </c>
      <c r="BF17" s="30">
        <f>SUMIF(Ingredients!$B$3:$B$217,L17,Ingredients!$F$3:$F$217)+SUMIF($B$3:$B$724,L17,$BH$3:$BH$724)</f>
        <v>0</v>
      </c>
      <c r="BG17" s="30">
        <f>SUMIF(Ingredients!$B$3:$B$217,M17,Ingredients!$F$3:$F$217)+SUMIF($B$3:$B$724,M17,$BH$3:$BH$724)</f>
        <v>0</v>
      </c>
      <c r="BH17" s="35">
        <f t="shared" si="5"/>
        <v>0</v>
      </c>
      <c r="BI17" s="30">
        <f>SUMIF(Ingredients!$B$3:$B$217,F17,Ingredients!$G$3:$G$217)+SUMIF($B$3:$B$724,F17,$BQ$3:$BQ$724)</f>
        <v>0</v>
      </c>
      <c r="BJ17" s="30">
        <f>SUMIF(Ingredients!$B$3:$B$217,G17,Ingredients!$G$3:$G$217)+SUMIF($B$3:$B$724,G17,$BQ$3:$BQ$724)</f>
        <v>0</v>
      </c>
      <c r="BK17" s="30">
        <f>SUMIF(Ingredients!$B$3:$B$217,H17,Ingredients!$G$3:$G$217)+SUMIF($B$3:$B$724,H17,$BQ$3:$BQ$724)</f>
        <v>0</v>
      </c>
      <c r="BL17" s="30">
        <f>SUMIF(Ingredients!$B$3:$B$217,I17,Ingredients!$G$3:$G$217)+SUMIF($B$3:$B$724,I17,$BQ$3:$BQ$724)</f>
        <v>0</v>
      </c>
      <c r="BM17" s="30">
        <f>SUMIF(Ingredients!$B$3:$B$217,J17,Ingredients!$G$3:$G$217)+SUMIF($B$3:$B$724,J17,$BQ$3:$BQ$724)</f>
        <v>0</v>
      </c>
      <c r="BN17" s="30">
        <f>SUMIF(Ingredients!$B$3:$B$217,K17,Ingredients!$G$3:$G$217)+SUMIF($B$3:$B$724,K17,$BQ$3:$BQ$724)</f>
        <v>0</v>
      </c>
      <c r="BO17" s="30">
        <f>SUMIF(Ingredients!$B$3:$B$217,L17,Ingredients!$G$3:$G$217)+SUMIF($B$3:$B$724,L17,$BQ$3:$BQ$724)</f>
        <v>0</v>
      </c>
      <c r="BP17" s="30">
        <f>SUMIF(Ingredients!$B$3:$B$217,M17,Ingredients!$G$3:$G$217)+SUMIF($B$3:$B$724,M17,$BQ$3:$BQ$724)</f>
        <v>0</v>
      </c>
      <c r="BQ17" s="36">
        <f t="shared" si="6"/>
        <v>0</v>
      </c>
      <c r="BR17" s="30">
        <f>SUMIF(Ingredients!$B$3:$B$217,F17,Ingredients!$H$3:$H$217)+SUMIF($B$3:$B$724,F17,$BZ$3:$BZ$724)</f>
        <v>0</v>
      </c>
      <c r="BS17" s="30">
        <f>SUMIF(Ingredients!$B$3:$B$217,G17,Ingredients!$H$3:$H$217)+SUMIF($B$3:$B$724,G17,$BZ$3:$BZ$724)</f>
        <v>0</v>
      </c>
      <c r="BT17" s="30">
        <f>SUMIF(Ingredients!$B$3:$B$217,H17,Ingredients!$H$3:$H$217)+SUMIF($B$3:$B$724,H17,$BZ$3:$BZ$724)</f>
        <v>0</v>
      </c>
      <c r="BU17" s="30">
        <f>SUMIF(Ingredients!$B$3:$B$217,I17,Ingredients!$H$3:$H$217)+SUMIF($B$3:$B$724,I17,$BZ$3:$BZ$724)</f>
        <v>0</v>
      </c>
      <c r="BV17" s="30">
        <f>SUMIF(Ingredients!$B$3:$B$217,J17,Ingredients!$H$3:$H$217)+SUMIF($B$3:$B$724,J17,$BZ$3:$BZ$724)</f>
        <v>0</v>
      </c>
      <c r="BW17" s="30">
        <f>SUMIF(Ingredients!$B$3:$B$217,K17,Ingredients!$H$3:$H$217)+SUMIF($B$3:$B$724,K17,$BZ$3:$BZ$724)</f>
        <v>0</v>
      </c>
      <c r="BX17" s="30">
        <f>SUMIF(Ingredients!$B$3:$B$217,L17,Ingredients!$H$3:$H$217)+SUMIF($B$3:$B$724,L17,$BZ$3:$BZ$724)</f>
        <v>0</v>
      </c>
      <c r="BY17" s="30">
        <f>SUMIF(Ingredients!$B$3:$B$217,M17,Ingredients!$H$3:$H$217)+SUMIF($B$3:$B$724,M17,$BZ$3:$BZ$724)</f>
        <v>0</v>
      </c>
      <c r="BZ17" s="42">
        <f t="shared" si="7"/>
        <v>0</v>
      </c>
      <c r="CA17" s="30">
        <f>SUMIF(Ingredients!$B$3:$B$217,F17,Ingredients!$I$3:$I$217)+SUMIF($B$3:$B$724,F17,$CI$3:$CI$724)</f>
        <v>0</v>
      </c>
      <c r="CB17" s="30">
        <f>SUMIF(Ingredients!$B$3:$B$217,G17,Ingredients!$I$3:$I$217)+SUMIF($B$3:$B$724,G17,$CI$3:$CI$724)</f>
        <v>0</v>
      </c>
      <c r="CC17" s="30">
        <f>SUMIF(Ingredients!$B$3:$B$217,H17,Ingredients!$I$3:$I$217)+SUMIF($B$3:$B$724,H17,$CI$3:$CI$724)</f>
        <v>0</v>
      </c>
      <c r="CD17" s="30">
        <f>SUMIF(Ingredients!$B$3:$B$217,I17,Ingredients!$I$3:$I$217)+SUMIF($B$3:$B$724,I17,$CI$3:$CI$724)</f>
        <v>0</v>
      </c>
      <c r="CE17" s="30">
        <f>SUMIF(Ingredients!$B$3:$B$217,J17,Ingredients!$I$3:$I$217)+SUMIF($B$3:$B$724,J17,$CI$3:$CI$724)</f>
        <v>0</v>
      </c>
      <c r="CF17" s="30">
        <f>SUMIF(Ingredients!$B$3:$B$217,K17,Ingredients!$I$3:$I$217)+SUMIF($B$3:$B$724,K17,$CI$3:$CI$724)</f>
        <v>0</v>
      </c>
      <c r="CG17" s="30">
        <f>SUMIF(Ingredients!$B$3:$B$217,L17,Ingredients!$I$3:$I$217)+SUMIF($B$3:$B$724,L17,$CI$3:$CI$724)</f>
        <v>0</v>
      </c>
      <c r="CH17" s="30">
        <f>SUMIF(Ingredients!$B$3:$B$217,M17,Ingredients!$I$3:$I$217)+SUMIF($B$3:$B$724,M17,$CI$3:$CI$724)</f>
        <v>0</v>
      </c>
      <c r="CI17" s="38">
        <f t="shared" si="8"/>
        <v>0</v>
      </c>
      <c r="CJ17" s="30">
        <f>SUMIF(Ingredients!$B$3:$B$217,F17,Ingredients!$J$3:$J$217)+SUMIF($B$3:$B$724,F17,$CR$3:$CR$724)</f>
        <v>2</v>
      </c>
      <c r="CK17" s="30">
        <f>SUMIF(Ingredients!$B$3:$B$217,G17,Ingredients!$J$3:$J$217)+SUMIF($B$3:$B$724,G17,$CR$3:$CR$724)</f>
        <v>0</v>
      </c>
      <c r="CL17" s="30">
        <f>SUMIF(Ingredients!$B$3:$B$217,H17,Ingredients!$J$3:$J$217)+SUMIF($B$3:$B$724,H17,$CR$3:$CR$724)</f>
        <v>0</v>
      </c>
      <c r="CM17" s="30">
        <f>SUMIF(Ingredients!$B$3:$B$217,I17,Ingredients!$J$3:$J$217)+SUMIF($B$3:$B$724,I17,$CR$3:$CR$724)</f>
        <v>0</v>
      </c>
      <c r="CN17" s="30">
        <f>SUMIF(Ingredients!$B$3:$B$217,J17,Ingredients!$J$3:$J$217)+SUMIF($B$3:$B$724,J17,$CR$3:$CR$724)</f>
        <v>0</v>
      </c>
      <c r="CO17" s="30">
        <f>SUMIF(Ingredients!$B$3:$B$217,K17,Ingredients!$J$3:$J$217)+SUMIF($B$3:$B$724,K17,$CR$3:$CR$724)</f>
        <v>0</v>
      </c>
      <c r="CP17" s="30">
        <f>SUMIF(Ingredients!$B$3:$B$217,L17,Ingredients!$J$3:$J$217)+SUMIF($B$3:$B$724,L17,$CR$3:$CR$724)</f>
        <v>0</v>
      </c>
      <c r="CQ17" s="30">
        <f>SUMIF(Ingredients!$B$3:$B$217,M17,Ingredients!$J$3:$J$217)+SUMIF($B$3:$B$724,M17,$CR$3:$CR$724)</f>
        <v>0</v>
      </c>
      <c r="CR17" s="43">
        <f t="shared" si="9"/>
        <v>2</v>
      </c>
      <c r="CS17" s="34">
        <v>5</v>
      </c>
      <c r="CT17" s="30">
        <v>0</v>
      </c>
      <c r="CU17" s="30">
        <v>9</v>
      </c>
      <c r="CV17" s="35">
        <v>0</v>
      </c>
      <c r="CW17" s="36">
        <v>0</v>
      </c>
      <c r="CX17" s="37">
        <v>0</v>
      </c>
      <c r="CY17" s="38">
        <v>0</v>
      </c>
      <c r="CZ17" s="39">
        <v>2</v>
      </c>
      <c r="DA17" t="s">
        <v>202</v>
      </c>
      <c r="DB17" t="str">
        <f t="shared" ca="1" si="10"/>
        <v>-</v>
      </c>
      <c r="DD17" t="s">
        <v>200</v>
      </c>
      <c r="DE17" t="str">
        <f t="shared" ca="1" si="11"/>
        <v>ICECREAMITEM(MEAL, ItemRegistry.icecreamItem, 4 ,1f,0f,0f,0f,0f,0f,2f,2.33f),</v>
      </c>
      <c r="DF17" t="s">
        <v>2302</v>
      </c>
    </row>
    <row r="18" spans="2:110" x14ac:dyDescent="0.3">
      <c r="B18" t="s">
        <v>251</v>
      </c>
      <c r="C18" t="str">
        <f>INDEX('PH Itemnames'!$B$1:$B$723,MATCH(B18,'PH Itemnames'!$A$1:$A$723),1)</f>
        <v>grilledcheeseItem</v>
      </c>
      <c r="D18" t="s">
        <v>240</v>
      </c>
      <c r="E18" t="s">
        <v>1191</v>
      </c>
      <c r="F18" s="10" t="s">
        <v>244</v>
      </c>
      <c r="G18" s="11" t="s">
        <v>247</v>
      </c>
      <c r="H18" s="11" t="s">
        <v>73</v>
      </c>
      <c r="I18" s="11"/>
      <c r="J18" s="11"/>
      <c r="K18" s="11"/>
      <c r="L18" s="11"/>
      <c r="M18" s="11"/>
      <c r="N18" s="46">
        <f ca="1">SUMIF(Ingredients!$B$3:$B$217,'PH complex foods'!F18,Ingredients!$A$3:$A$119)+SUMIF($B$3:$B$724,F18,$V$3:$V$723)</f>
        <v>1</v>
      </c>
      <c r="O18" s="11">
        <f ca="1">SUMIF(Ingredients!$B$3:$B$217,'PH complex foods'!G18,Ingredients!$A$3:$A$119)+SUMIF($B$3:$B$724,G18,$V$3:$V$723)</f>
        <v>1</v>
      </c>
      <c r="P18" s="11">
        <f ca="1">SUMIF(Ingredients!$B$3:$B$217,'PH complex foods'!H18,Ingredients!$A$3:$A$119)+SUMIF($B$3:$B$724,H18,$V$3:$V$723)</f>
        <v>1</v>
      </c>
      <c r="Q18" s="11">
        <f ca="1">SUMIF(Ingredients!$B$3:$B$217,'PH complex foods'!I18,Ingredients!$A$3:$A$119)+SUMIF($B$3:$B$724,I18,$V$3:$V$723)</f>
        <v>0</v>
      </c>
      <c r="R18" s="11">
        <f ca="1">SUMIF(Ingredients!$B$3:$B$217,'PH complex foods'!J18,Ingredients!$A$3:$A$119)+SUMIF($B$3:$B$724,J18,$V$3:$V$723)</f>
        <v>0</v>
      </c>
      <c r="S18" s="11">
        <f ca="1">SUMIF(Ingredients!$B$3:$B$217,'PH complex foods'!K18,Ingredients!$A$3:$A$119)+SUMIF($B$3:$B$724,K18,$V$3:$V$723)</f>
        <v>0</v>
      </c>
      <c r="T18" s="11">
        <f ca="1">SUMIF(Ingredients!$B$3:$B$217,'PH complex foods'!L18,Ingredients!$A$3:$A$119)+SUMIF($B$3:$B$724,L18,$V$3:$V$723)</f>
        <v>0</v>
      </c>
      <c r="U18" s="11">
        <f ca="1">SUMIF(Ingredients!$B$3:$B$217,'PH complex foods'!M18,Ingredients!$A$3:$A$119)+SUMIF($B$3:$B$724,M18,$V$3:$V$723)</f>
        <v>0</v>
      </c>
      <c r="V18" s="10">
        <f t="shared" ca="1" si="0"/>
        <v>1</v>
      </c>
      <c r="W18" s="11">
        <f t="shared" si="1"/>
        <v>3</v>
      </c>
      <c r="X18" s="44" t="str">
        <f t="shared" ca="1" si="12"/>
        <v>Yes</v>
      </c>
      <c r="Y18" s="34">
        <f>SUMIF(Ingredients!$B$3:$B$217,F18,Ingredients!$C$3:$C$217)+SUMIF($B$3:$B$724,F18,$AG$3:$AG$724)</f>
        <v>10</v>
      </c>
      <c r="Z18" s="30">
        <f>SUMIF(Ingredients!$B$3:$B$217,G18,Ingredients!$C$3:$C$217)+SUMIF($B$3:$B$724,G18,$AG$3:$AG$724)</f>
        <v>5</v>
      </c>
      <c r="AA18" s="30">
        <f>SUMIF(Ingredients!$B$3:$B$217,H18,Ingredients!$C$3:$C$217)+SUMIF($B$3:$B$724,H18,$AG$3:$AG$724)</f>
        <v>10</v>
      </c>
      <c r="AB18" s="30">
        <f>SUMIF(Ingredients!$B$3:$B$217,I18,Ingredients!$C$3:$C$217)+SUMIF($B$3:$B$724,I18,$AG$3:$AG$724)</f>
        <v>0</v>
      </c>
      <c r="AC18" s="30">
        <f>SUMIF(Ingredients!$B$3:$B$217,J18,Ingredients!$C$3:$C$217)+SUMIF($B$3:$B$724,J18,$AG$3:$AG$724)</f>
        <v>0</v>
      </c>
      <c r="AD18" s="30">
        <f>SUMIF(Ingredients!$B$3:$B$217,K18,Ingredients!$C$3:$C$217)+SUMIF($B$3:$B$724,K18,$AG$3:$AG$724)</f>
        <v>0</v>
      </c>
      <c r="AE18" s="30">
        <f>SUMIF(Ingredients!$B$3:$B$217,L18,Ingredients!$C$3:$C$217)+SUMIF($B$3:$B$724,L18,$AG$3:$AG$724)</f>
        <v>0</v>
      </c>
      <c r="AF18" s="30">
        <f>SUMIF(Ingredients!$B$3:$B$217,M18,Ingredients!$C$3:$C$217)+SUMIF($B$3:$B$724,M18,$AG$3:$AG$724)</f>
        <v>0</v>
      </c>
      <c r="AG18" s="29">
        <f t="shared" si="2"/>
        <v>25</v>
      </c>
      <c r="AH18" s="30">
        <f>SUMIF(Ingredients!$B$3:$B$217,F18,Ingredients!$D$3:$D$217)+SUMIF($B$3:$B$724,F18,$AP$3:$AP$724)</f>
        <v>0</v>
      </c>
      <c r="AI18" s="30">
        <f>SUMIF(Ingredients!$B$3:$B$217,G18,Ingredients!$D$3:$D$217)+SUMIF($B$3:$B$724,G18,$AP$3:$AP$724)</f>
        <v>0</v>
      </c>
      <c r="AJ18" s="30">
        <f>SUMIF(Ingredients!$B$3:$B$217,H18,Ingredients!$D$3:$D$217)+SUMIF($B$3:$B$724,H18,$AP$3:$AP$724)</f>
        <v>0</v>
      </c>
      <c r="AK18" s="30">
        <f>SUMIF(Ingredients!$B$3:$B$217,I18,Ingredients!$D$3:$D$217)+SUMIF($B$3:$B$724,I18,$AP$3:$AP$724)</f>
        <v>0</v>
      </c>
      <c r="AL18" s="30">
        <f>SUMIF(Ingredients!$B$3:$B$217,J18,Ingredients!$D$3:$D$217)+SUMIF($B$3:$B$724,J18,$AP$3:$AP$724)</f>
        <v>0</v>
      </c>
      <c r="AM18" s="30">
        <f>SUMIF(Ingredients!$B$3:$B$217,K18,Ingredients!$D$3:$D$217)+SUMIF($B$3:$B$724,K18,$AP$3:$AP$724)</f>
        <v>0</v>
      </c>
      <c r="AN18" s="30">
        <f>SUMIF(Ingredients!$B$3:$B$217,L18,Ingredients!$D$3:$D$217)+SUMIF($B$3:$B$724,L18,$AP$3:$AP$724)</f>
        <v>0</v>
      </c>
      <c r="AO18" s="30">
        <f>SUMIF(Ingredients!$B$3:$B$217,M18,Ingredients!$D$3:$D$217)+SUMIF($B$3:$B$724,M18,$AP$3:$AP$724)</f>
        <v>0</v>
      </c>
      <c r="AP18" s="29">
        <f t="shared" si="3"/>
        <v>0</v>
      </c>
      <c r="AQ18" s="30">
        <f>SUMIF(Ingredients!$B$3:$B$217,F18,Ingredients!$E$3:$E$217)+SUMIF($B$3:$B$724,F18,$AY$3:$AY$727)</f>
        <v>16.5</v>
      </c>
      <c r="AR18" s="30">
        <f>SUMIF(Ingredients!$B$3:$B$217,G18,Ingredients!$E$3:$E$217)+SUMIF($B$3:$B$724,G18,$AY$3:$AY$727)</f>
        <v>12</v>
      </c>
      <c r="AS18" s="30">
        <f>SUMIF(Ingredients!$B$3:$B$217,H18,Ingredients!$E$3:$E$217)+SUMIF($B$3:$B$724,H18,$AY$3:$AY$727)</f>
        <v>73</v>
      </c>
      <c r="AT18" s="30">
        <f>SUMIF(Ingredients!$B$3:$B$217,I18,Ingredients!$E$3:$E$217)+SUMIF($B$3:$B$724,I18,$AY$3:$AY$727)</f>
        <v>0</v>
      </c>
      <c r="AU18" s="30">
        <f>SUMIF(Ingredients!$B$3:$B$217,J18,Ingredients!$E$3:$E$217)+SUMIF($B$3:$B$724,J18,$AY$3:$AY$727)</f>
        <v>0</v>
      </c>
      <c r="AV18" s="30">
        <f>SUMIF(Ingredients!$B$3:$B$217,K18,Ingredients!$E$3:$E$217)+SUMIF($B$3:$B$724,K18,$AY$3:$AY$727)</f>
        <v>0</v>
      </c>
      <c r="AW18" s="30">
        <f>SUMIF(Ingredients!$B$3:$B$217,L18,Ingredients!$E$3:$E$217)+SUMIF($B$3:$B$724,L18,$AY$3:$AY$727)</f>
        <v>0</v>
      </c>
      <c r="AX18" s="30">
        <f>SUMIF(Ingredients!$B$3:$B$217,M18,Ingredients!$E$3:$E$217)+SUMIF($B$3:$B$724,M18,$AY$3:$AY$727)</f>
        <v>0</v>
      </c>
      <c r="AY18" s="29">
        <f t="shared" si="4"/>
        <v>33.833333333333336</v>
      </c>
      <c r="AZ18" s="30">
        <f>SUMIF(Ingredients!$B$3:$B$217,F18,Ingredients!$F$3:$F$217)+SUMIF($B$3:$B$724,F18,$BH$3:$BH$724)</f>
        <v>1.5</v>
      </c>
      <c r="BA18" s="30">
        <f>SUMIF(Ingredients!$B$3:$B$217,G18,Ingredients!$F$3:$F$217)+SUMIF($B$3:$B$724,G18,$BH$3:$BH$724)</f>
        <v>0</v>
      </c>
      <c r="BB18" s="30">
        <f>SUMIF(Ingredients!$B$3:$B$217,H18,Ingredients!$F$3:$F$217)+SUMIF($B$3:$B$724,H18,$BH$3:$BH$724)</f>
        <v>0</v>
      </c>
      <c r="BC18" s="30">
        <f>SUMIF(Ingredients!$B$3:$B$217,I18,Ingredients!$F$3:$F$217)+SUMIF($B$3:$B$724,I18,$BH$3:$BH$724)</f>
        <v>0</v>
      </c>
      <c r="BD18" s="30">
        <f>SUMIF(Ingredients!$B$3:$B$217,J18,Ingredients!$F$3:$F$217)+SUMIF($B$3:$B$724,J18,$BH$3:$BH$724)</f>
        <v>0</v>
      </c>
      <c r="BE18" s="30">
        <f>SUMIF(Ingredients!$B$3:$B$217,K18,Ingredients!$F$3:$F$217)+SUMIF($B$3:$B$724,K18,$BH$3:$BH$724)</f>
        <v>0</v>
      </c>
      <c r="BF18" s="30">
        <f>SUMIF(Ingredients!$B$3:$B$217,L18,Ingredients!$F$3:$F$217)+SUMIF($B$3:$B$724,L18,$BH$3:$BH$724)</f>
        <v>0</v>
      </c>
      <c r="BG18" s="30">
        <f>SUMIF(Ingredients!$B$3:$B$217,M18,Ingredients!$F$3:$F$217)+SUMIF($B$3:$B$724,M18,$BH$3:$BH$724)</f>
        <v>0</v>
      </c>
      <c r="BH18" s="35">
        <f t="shared" si="5"/>
        <v>1.5</v>
      </c>
      <c r="BI18" s="30">
        <f>SUMIF(Ingredients!$B$3:$B$217,F18,Ingredients!$G$3:$G$217)+SUMIF($B$3:$B$724,F18,$BQ$3:$BQ$724)</f>
        <v>0</v>
      </c>
      <c r="BJ18" s="30">
        <f>SUMIF(Ingredients!$B$3:$B$217,G18,Ingredients!$G$3:$G$217)+SUMIF($B$3:$B$724,G18,$BQ$3:$BQ$724)</f>
        <v>0</v>
      </c>
      <c r="BK18" s="30">
        <f>SUMIF(Ingredients!$B$3:$B$217,H18,Ingredients!$G$3:$G$217)+SUMIF($B$3:$B$724,H18,$BQ$3:$BQ$724)</f>
        <v>0</v>
      </c>
      <c r="BL18" s="30">
        <f>SUMIF(Ingredients!$B$3:$B$217,I18,Ingredients!$G$3:$G$217)+SUMIF($B$3:$B$724,I18,$BQ$3:$BQ$724)</f>
        <v>0</v>
      </c>
      <c r="BM18" s="30">
        <f>SUMIF(Ingredients!$B$3:$B$217,J18,Ingredients!$G$3:$G$217)+SUMIF($B$3:$B$724,J18,$BQ$3:$BQ$724)</f>
        <v>0</v>
      </c>
      <c r="BN18" s="30">
        <f>SUMIF(Ingredients!$B$3:$B$217,K18,Ingredients!$G$3:$G$217)+SUMIF($B$3:$B$724,K18,$BQ$3:$BQ$724)</f>
        <v>0</v>
      </c>
      <c r="BO18" s="30">
        <f>SUMIF(Ingredients!$B$3:$B$217,L18,Ingredients!$G$3:$G$217)+SUMIF($B$3:$B$724,L18,$BQ$3:$BQ$724)</f>
        <v>0</v>
      </c>
      <c r="BP18" s="30">
        <f>SUMIF(Ingredients!$B$3:$B$217,M18,Ingredients!$G$3:$G$217)+SUMIF($B$3:$B$724,M18,$BQ$3:$BQ$724)</f>
        <v>0</v>
      </c>
      <c r="BQ18" s="36">
        <f t="shared" si="6"/>
        <v>0</v>
      </c>
      <c r="BR18" s="30">
        <f>SUMIF(Ingredients!$B$3:$B$217,F18,Ingredients!$H$3:$H$217)+SUMIF($B$3:$B$724,F18,$BZ$3:$BZ$724)</f>
        <v>0</v>
      </c>
      <c r="BS18" s="30">
        <f>SUMIF(Ingredients!$B$3:$B$217,G18,Ingredients!$H$3:$H$217)+SUMIF($B$3:$B$724,G18,$BZ$3:$BZ$724)</f>
        <v>0</v>
      </c>
      <c r="BT18" s="30">
        <f>SUMIF(Ingredients!$B$3:$B$217,H18,Ingredients!$H$3:$H$217)+SUMIF($B$3:$B$724,H18,$BZ$3:$BZ$724)</f>
        <v>0</v>
      </c>
      <c r="BU18" s="30">
        <f>SUMIF(Ingredients!$B$3:$B$217,I18,Ingredients!$H$3:$H$217)+SUMIF($B$3:$B$724,I18,$BZ$3:$BZ$724)</f>
        <v>0</v>
      </c>
      <c r="BV18" s="30">
        <f>SUMIF(Ingredients!$B$3:$B$217,J18,Ingredients!$H$3:$H$217)+SUMIF($B$3:$B$724,J18,$BZ$3:$BZ$724)</f>
        <v>0</v>
      </c>
      <c r="BW18" s="30">
        <f>SUMIF(Ingredients!$B$3:$B$217,K18,Ingredients!$H$3:$H$217)+SUMIF($B$3:$B$724,K18,$BZ$3:$BZ$724)</f>
        <v>0</v>
      </c>
      <c r="BX18" s="30">
        <f>SUMIF(Ingredients!$B$3:$B$217,L18,Ingredients!$H$3:$H$217)+SUMIF($B$3:$B$724,L18,$BZ$3:$BZ$724)</f>
        <v>0</v>
      </c>
      <c r="BY18" s="30">
        <f>SUMIF(Ingredients!$B$3:$B$217,M18,Ingredients!$H$3:$H$217)+SUMIF($B$3:$B$724,M18,$BZ$3:$BZ$724)</f>
        <v>0</v>
      </c>
      <c r="BZ18" s="42">
        <f t="shared" si="7"/>
        <v>0</v>
      </c>
      <c r="CA18" s="30">
        <f>SUMIF(Ingredients!$B$3:$B$217,F18,Ingredients!$I$3:$I$217)+SUMIF($B$3:$B$724,F18,$CI$3:$CI$724)</f>
        <v>0</v>
      </c>
      <c r="CB18" s="30">
        <f>SUMIF(Ingredients!$B$3:$B$217,G18,Ingredients!$I$3:$I$217)+SUMIF($B$3:$B$724,G18,$CI$3:$CI$724)</f>
        <v>0</v>
      </c>
      <c r="CC18" s="30">
        <f>SUMIF(Ingredients!$B$3:$B$217,H18,Ingredients!$I$3:$I$217)+SUMIF($B$3:$B$724,H18,$CI$3:$CI$724)</f>
        <v>0</v>
      </c>
      <c r="CD18" s="30">
        <f>SUMIF(Ingredients!$B$3:$B$217,I18,Ingredients!$I$3:$I$217)+SUMIF($B$3:$B$724,I18,$CI$3:$CI$724)</f>
        <v>0</v>
      </c>
      <c r="CE18" s="30">
        <f>SUMIF(Ingredients!$B$3:$B$217,J18,Ingredients!$I$3:$I$217)+SUMIF($B$3:$B$724,J18,$CI$3:$CI$724)</f>
        <v>0</v>
      </c>
      <c r="CF18" s="30">
        <f>SUMIF(Ingredients!$B$3:$B$217,K18,Ingredients!$I$3:$I$217)+SUMIF($B$3:$B$724,K18,$CI$3:$CI$724)</f>
        <v>0</v>
      </c>
      <c r="CG18" s="30">
        <f>SUMIF(Ingredients!$B$3:$B$217,L18,Ingredients!$I$3:$I$217)+SUMIF($B$3:$B$724,L18,$CI$3:$CI$724)</f>
        <v>0</v>
      </c>
      <c r="CH18" s="30">
        <f>SUMIF(Ingredients!$B$3:$B$217,M18,Ingredients!$I$3:$I$217)+SUMIF($B$3:$B$724,M18,$CI$3:$CI$724)</f>
        <v>0</v>
      </c>
      <c r="CI18" s="38">
        <f t="shared" si="8"/>
        <v>0</v>
      </c>
      <c r="CJ18" s="30">
        <f>SUMIF(Ingredients!$B$3:$B$217,F18,Ingredients!$J$3:$J$217)+SUMIF($B$3:$B$724,F18,$CR$3:$CR$724)</f>
        <v>1</v>
      </c>
      <c r="CK18" s="30">
        <f>SUMIF(Ingredients!$B$3:$B$217,G18,Ingredients!$J$3:$J$217)+SUMIF($B$3:$B$724,G18,$CR$3:$CR$724)</f>
        <v>1</v>
      </c>
      <c r="CL18" s="30">
        <f>SUMIF(Ingredients!$B$3:$B$217,H18,Ingredients!$J$3:$J$217)+SUMIF($B$3:$B$724,H18,$CR$3:$CR$724)</f>
        <v>3</v>
      </c>
      <c r="CM18" s="30">
        <f>SUMIF(Ingredients!$B$3:$B$217,I18,Ingredients!$J$3:$J$217)+SUMIF($B$3:$B$724,I18,$CR$3:$CR$724)</f>
        <v>0</v>
      </c>
      <c r="CN18" s="30">
        <f>SUMIF(Ingredients!$B$3:$B$217,J18,Ingredients!$J$3:$J$217)+SUMIF($B$3:$B$724,J18,$CR$3:$CR$724)</f>
        <v>0</v>
      </c>
      <c r="CO18" s="30">
        <f>SUMIF(Ingredients!$B$3:$B$217,K18,Ingredients!$J$3:$J$217)+SUMIF($B$3:$B$724,K18,$CR$3:$CR$724)</f>
        <v>0</v>
      </c>
      <c r="CP18" s="30">
        <f>SUMIF(Ingredients!$B$3:$B$217,L18,Ingredients!$J$3:$J$217)+SUMIF($B$3:$B$724,L18,$CR$3:$CR$724)</f>
        <v>0</v>
      </c>
      <c r="CQ18" s="30">
        <f>SUMIF(Ingredients!$B$3:$B$217,M18,Ingredients!$J$3:$J$217)+SUMIF($B$3:$B$724,M18,$CR$3:$CR$724)</f>
        <v>0</v>
      </c>
      <c r="CR18" s="43">
        <f t="shared" si="9"/>
        <v>5</v>
      </c>
      <c r="CS18" s="34">
        <v>15</v>
      </c>
      <c r="CT18" s="30">
        <v>0</v>
      </c>
      <c r="CU18" s="30">
        <v>21</v>
      </c>
      <c r="CV18" s="35">
        <v>1.5</v>
      </c>
      <c r="CW18" s="36">
        <v>0</v>
      </c>
      <c r="CX18" s="37">
        <v>0</v>
      </c>
      <c r="CY18" s="38">
        <v>0</v>
      </c>
      <c r="CZ18" s="39">
        <v>3</v>
      </c>
      <c r="DA18" t="s">
        <v>202</v>
      </c>
      <c r="DB18" t="str">
        <f t="shared" ca="1" si="10"/>
        <v>-</v>
      </c>
      <c r="DD18" t="s">
        <v>200</v>
      </c>
      <c r="DE18" t="str">
        <f t="shared" ca="1" si="11"/>
        <v>GRILLEDCHEESEITEM(DAIRY, ItemRegistry.grilledcheeseItem, 4 ,3f,0f,1.5f,0f,0f,0f,3f,1f),</v>
      </c>
      <c r="DF18" t="s">
        <v>2274</v>
      </c>
    </row>
    <row r="19" spans="2:110" x14ac:dyDescent="0.3">
      <c r="B19" t="s">
        <v>252</v>
      </c>
      <c r="C19" t="str">
        <f>INDEX('PH Itemnames'!$B$1:$B$723,MATCH(B19,'PH Itemnames'!$A$1:$A$723),1)</f>
        <v>applesauceItem</v>
      </c>
      <c r="D19" t="s">
        <v>240</v>
      </c>
      <c r="E19" t="s">
        <v>1185</v>
      </c>
      <c r="F19" s="10" t="s">
        <v>168</v>
      </c>
      <c r="G19" s="11"/>
      <c r="H19" s="11"/>
      <c r="I19" s="11"/>
      <c r="J19" s="11"/>
      <c r="K19" s="11"/>
      <c r="L19" s="11"/>
      <c r="M19" s="11"/>
      <c r="N19" s="46">
        <f ca="1">SUMIF(Ingredients!$B$3:$B$217,'PH complex foods'!F19,Ingredients!$A$3:$A$119)+SUMIF($B$3:$B$724,F19,$V$3:$V$723)</f>
        <v>1</v>
      </c>
      <c r="O19" s="11">
        <f ca="1">SUMIF(Ingredients!$B$3:$B$217,'PH complex foods'!G19,Ingredients!$A$3:$A$119)+SUMIF($B$3:$B$724,G19,$V$3:$V$723)</f>
        <v>0</v>
      </c>
      <c r="P19" s="11">
        <f ca="1">SUMIF(Ingredients!$B$3:$B$217,'PH complex foods'!H19,Ingredients!$A$3:$A$119)+SUMIF($B$3:$B$724,H19,$V$3:$V$723)</f>
        <v>0</v>
      </c>
      <c r="Q19" s="11">
        <f ca="1">SUMIF(Ingredients!$B$3:$B$217,'PH complex foods'!I19,Ingredients!$A$3:$A$119)+SUMIF($B$3:$B$724,I19,$V$3:$V$723)</f>
        <v>0</v>
      </c>
      <c r="R19" s="11">
        <f ca="1">SUMIF(Ingredients!$B$3:$B$217,'PH complex foods'!J19,Ingredients!$A$3:$A$119)+SUMIF($B$3:$B$724,J19,$V$3:$V$723)</f>
        <v>0</v>
      </c>
      <c r="S19" s="11">
        <f ca="1">SUMIF(Ingredients!$B$3:$B$217,'PH complex foods'!K19,Ingredients!$A$3:$A$119)+SUMIF($B$3:$B$724,K19,$V$3:$V$723)</f>
        <v>0</v>
      </c>
      <c r="T19" s="11">
        <f ca="1">SUMIF(Ingredients!$B$3:$B$217,'PH complex foods'!L19,Ingredients!$A$3:$A$119)+SUMIF($B$3:$B$724,L19,$V$3:$V$723)</f>
        <v>0</v>
      </c>
      <c r="U19" s="11">
        <f ca="1">SUMIF(Ingredients!$B$3:$B$217,'PH complex foods'!M19,Ingredients!$A$3:$A$119)+SUMIF($B$3:$B$724,M19,$V$3:$V$723)</f>
        <v>0</v>
      </c>
      <c r="V19" s="10">
        <f t="shared" ca="1" si="0"/>
        <v>1</v>
      </c>
      <c r="W19" s="11">
        <f t="shared" si="1"/>
        <v>0</v>
      </c>
      <c r="X19" s="44" t="str">
        <f t="shared" ca="1" si="12"/>
        <v>Yes</v>
      </c>
      <c r="Y19" s="34">
        <f>SUMIF(Ingredients!$B$3:$B$217,F19,Ingredients!$C$3:$C$217)+SUMIF($B$3:$B$724,F19,$AG$3:$AG$724)</f>
        <v>2</v>
      </c>
      <c r="Z19" s="30">
        <f>SUMIF(Ingredients!$B$3:$B$217,G19,Ingredients!$C$3:$C$217)+SUMIF($B$3:$B$724,G19,$AG$3:$AG$724)</f>
        <v>0</v>
      </c>
      <c r="AA19" s="30">
        <f>SUMIF(Ingredients!$B$3:$B$217,H19,Ingredients!$C$3:$C$217)+SUMIF($B$3:$B$724,H19,$AG$3:$AG$724)</f>
        <v>0</v>
      </c>
      <c r="AB19" s="30">
        <f>SUMIF(Ingredients!$B$3:$B$217,I19,Ingredients!$C$3:$C$217)+SUMIF($B$3:$B$724,I19,$AG$3:$AG$724)</f>
        <v>0</v>
      </c>
      <c r="AC19" s="30">
        <f>SUMIF(Ingredients!$B$3:$B$217,J19,Ingredients!$C$3:$C$217)+SUMIF($B$3:$B$724,J19,$AG$3:$AG$724)</f>
        <v>0</v>
      </c>
      <c r="AD19" s="30">
        <f>SUMIF(Ingredients!$B$3:$B$217,K19,Ingredients!$C$3:$C$217)+SUMIF($B$3:$B$724,K19,$AG$3:$AG$724)</f>
        <v>0</v>
      </c>
      <c r="AE19" s="30">
        <f>SUMIF(Ingredients!$B$3:$B$217,L19,Ingredients!$C$3:$C$217)+SUMIF($B$3:$B$724,L19,$AG$3:$AG$724)</f>
        <v>0</v>
      </c>
      <c r="AF19" s="30">
        <f>SUMIF(Ingredients!$B$3:$B$217,M19,Ingredients!$C$3:$C$217)+SUMIF($B$3:$B$724,M19,$AG$3:$AG$724)</f>
        <v>0</v>
      </c>
      <c r="AG19" s="29">
        <f t="shared" si="2"/>
        <v>2</v>
      </c>
      <c r="AH19" s="30">
        <f>SUMIF(Ingredients!$B$3:$B$217,F19,Ingredients!$D$3:$D$217)+SUMIF($B$3:$B$724,F19,$AP$3:$AP$724)</f>
        <v>0</v>
      </c>
      <c r="AI19" s="30">
        <f>SUMIF(Ingredients!$B$3:$B$217,G19,Ingredients!$D$3:$D$217)+SUMIF($B$3:$B$724,G19,$AP$3:$AP$724)</f>
        <v>0</v>
      </c>
      <c r="AJ19" s="30">
        <f>SUMIF(Ingredients!$B$3:$B$217,H19,Ingredients!$D$3:$D$217)+SUMIF($B$3:$B$724,H19,$AP$3:$AP$724)</f>
        <v>0</v>
      </c>
      <c r="AK19" s="30">
        <f>SUMIF(Ingredients!$B$3:$B$217,I19,Ingredients!$D$3:$D$217)+SUMIF($B$3:$B$724,I19,$AP$3:$AP$724)</f>
        <v>0</v>
      </c>
      <c r="AL19" s="30">
        <f>SUMIF(Ingredients!$B$3:$B$217,J19,Ingredients!$D$3:$D$217)+SUMIF($B$3:$B$724,J19,$AP$3:$AP$724)</f>
        <v>0</v>
      </c>
      <c r="AM19" s="30">
        <f>SUMIF(Ingredients!$B$3:$B$217,K19,Ingredients!$D$3:$D$217)+SUMIF($B$3:$B$724,K19,$AP$3:$AP$724)</f>
        <v>0</v>
      </c>
      <c r="AN19" s="30">
        <f>SUMIF(Ingredients!$B$3:$B$217,L19,Ingredients!$D$3:$D$217)+SUMIF($B$3:$B$724,L19,$AP$3:$AP$724)</f>
        <v>0</v>
      </c>
      <c r="AO19" s="30">
        <f>SUMIF(Ingredients!$B$3:$B$217,M19,Ingredients!$D$3:$D$217)+SUMIF($B$3:$B$724,M19,$AP$3:$AP$724)</f>
        <v>0</v>
      </c>
      <c r="AP19" s="29">
        <f t="shared" si="3"/>
        <v>0</v>
      </c>
      <c r="AQ19" s="30">
        <f>SUMIF(Ingredients!$B$3:$B$217,F19,Ingredients!$E$3:$E$217)+SUMIF($B$3:$B$724,F19,$AY$3:$AY$727)</f>
        <v>10</v>
      </c>
      <c r="AR19" s="30">
        <f>SUMIF(Ingredients!$B$3:$B$217,G19,Ingredients!$E$3:$E$217)+SUMIF($B$3:$B$724,G19,$AY$3:$AY$727)</f>
        <v>0</v>
      </c>
      <c r="AS19" s="30">
        <f>SUMIF(Ingredients!$B$3:$B$217,H19,Ingredients!$E$3:$E$217)+SUMIF($B$3:$B$724,H19,$AY$3:$AY$727)</f>
        <v>0</v>
      </c>
      <c r="AT19" s="30">
        <f>SUMIF(Ingredients!$B$3:$B$217,I19,Ingredients!$E$3:$E$217)+SUMIF($B$3:$B$724,I19,$AY$3:$AY$727)</f>
        <v>0</v>
      </c>
      <c r="AU19" s="30">
        <f>SUMIF(Ingredients!$B$3:$B$217,J19,Ingredients!$E$3:$E$217)+SUMIF($B$3:$B$724,J19,$AY$3:$AY$727)</f>
        <v>0</v>
      </c>
      <c r="AV19" s="30">
        <f>SUMIF(Ingredients!$B$3:$B$217,K19,Ingredients!$E$3:$E$217)+SUMIF($B$3:$B$724,K19,$AY$3:$AY$727)</f>
        <v>0</v>
      </c>
      <c r="AW19" s="30">
        <f>SUMIF(Ingredients!$B$3:$B$217,L19,Ingredients!$E$3:$E$217)+SUMIF($B$3:$B$724,L19,$AY$3:$AY$727)</f>
        <v>0</v>
      </c>
      <c r="AX19" s="30">
        <f>SUMIF(Ingredients!$B$3:$B$217,M19,Ingredients!$E$3:$E$217)+SUMIF($B$3:$B$724,M19,$AY$3:$AY$727)</f>
        <v>0</v>
      </c>
      <c r="AY19" s="29">
        <f t="shared" si="4"/>
        <v>10</v>
      </c>
      <c r="AZ19" s="30">
        <f>SUMIF(Ingredients!$B$3:$B$217,F19,Ingredients!$F$3:$F$217)+SUMIF($B$3:$B$724,F19,$BH$3:$BH$724)</f>
        <v>0</v>
      </c>
      <c r="BA19" s="30">
        <f>SUMIF(Ingredients!$B$3:$B$217,G19,Ingredients!$F$3:$F$217)+SUMIF($B$3:$B$724,G19,$BH$3:$BH$724)</f>
        <v>0</v>
      </c>
      <c r="BB19" s="30">
        <f>SUMIF(Ingredients!$B$3:$B$217,H19,Ingredients!$F$3:$F$217)+SUMIF($B$3:$B$724,H19,$BH$3:$BH$724)</f>
        <v>0</v>
      </c>
      <c r="BC19" s="30">
        <f>SUMIF(Ingredients!$B$3:$B$217,I19,Ingredients!$F$3:$F$217)+SUMIF($B$3:$B$724,I19,$BH$3:$BH$724)</f>
        <v>0</v>
      </c>
      <c r="BD19" s="30">
        <f>SUMIF(Ingredients!$B$3:$B$217,J19,Ingredients!$F$3:$F$217)+SUMIF($B$3:$B$724,J19,$BH$3:$BH$724)</f>
        <v>0</v>
      </c>
      <c r="BE19" s="30">
        <f>SUMIF(Ingredients!$B$3:$B$217,K19,Ingredients!$F$3:$F$217)+SUMIF($B$3:$B$724,K19,$BH$3:$BH$724)</f>
        <v>0</v>
      </c>
      <c r="BF19" s="30">
        <f>SUMIF(Ingredients!$B$3:$B$217,L19,Ingredients!$F$3:$F$217)+SUMIF($B$3:$B$724,L19,$BH$3:$BH$724)</f>
        <v>0</v>
      </c>
      <c r="BG19" s="30">
        <f>SUMIF(Ingredients!$B$3:$B$217,M19,Ingredients!$F$3:$F$217)+SUMIF($B$3:$B$724,M19,$BH$3:$BH$724)</f>
        <v>0</v>
      </c>
      <c r="BH19" s="35">
        <f t="shared" si="5"/>
        <v>0</v>
      </c>
      <c r="BI19" s="30">
        <f>SUMIF(Ingredients!$B$3:$B$217,F19,Ingredients!$G$3:$G$217)+SUMIF($B$3:$B$724,F19,$BQ$3:$BQ$724)</f>
        <v>1</v>
      </c>
      <c r="BJ19" s="30">
        <f>SUMIF(Ingredients!$B$3:$B$217,G19,Ingredients!$G$3:$G$217)+SUMIF($B$3:$B$724,G19,$BQ$3:$BQ$724)</f>
        <v>0</v>
      </c>
      <c r="BK19" s="30">
        <f>SUMIF(Ingredients!$B$3:$B$217,H19,Ingredients!$G$3:$G$217)+SUMIF($B$3:$B$724,H19,$BQ$3:$BQ$724)</f>
        <v>0</v>
      </c>
      <c r="BL19" s="30">
        <f>SUMIF(Ingredients!$B$3:$B$217,I19,Ingredients!$G$3:$G$217)+SUMIF($B$3:$B$724,I19,$BQ$3:$BQ$724)</f>
        <v>0</v>
      </c>
      <c r="BM19" s="30">
        <f>SUMIF(Ingredients!$B$3:$B$217,J19,Ingredients!$G$3:$G$217)+SUMIF($B$3:$B$724,J19,$BQ$3:$BQ$724)</f>
        <v>0</v>
      </c>
      <c r="BN19" s="30">
        <f>SUMIF(Ingredients!$B$3:$B$217,K19,Ingredients!$G$3:$G$217)+SUMIF($B$3:$B$724,K19,$BQ$3:$BQ$724)</f>
        <v>0</v>
      </c>
      <c r="BO19" s="30">
        <f>SUMIF(Ingredients!$B$3:$B$217,L19,Ingredients!$G$3:$G$217)+SUMIF($B$3:$B$724,L19,$BQ$3:$BQ$724)</f>
        <v>0</v>
      </c>
      <c r="BP19" s="30">
        <f>SUMIF(Ingredients!$B$3:$B$217,M19,Ingredients!$G$3:$G$217)+SUMIF($B$3:$B$724,M19,$BQ$3:$BQ$724)</f>
        <v>0</v>
      </c>
      <c r="BQ19" s="36">
        <f t="shared" si="6"/>
        <v>1</v>
      </c>
      <c r="BR19" s="30">
        <f>SUMIF(Ingredients!$B$3:$B$217,F19,Ingredients!$H$3:$H$217)+SUMIF($B$3:$B$724,F19,$BZ$3:$BZ$724)</f>
        <v>0</v>
      </c>
      <c r="BS19" s="30">
        <f>SUMIF(Ingredients!$B$3:$B$217,G19,Ingredients!$H$3:$H$217)+SUMIF($B$3:$B$724,G19,$BZ$3:$BZ$724)</f>
        <v>0</v>
      </c>
      <c r="BT19" s="30">
        <f>SUMIF(Ingredients!$B$3:$B$217,H19,Ingredients!$H$3:$H$217)+SUMIF($B$3:$B$724,H19,$BZ$3:$BZ$724)</f>
        <v>0</v>
      </c>
      <c r="BU19" s="30">
        <f>SUMIF(Ingredients!$B$3:$B$217,I19,Ingredients!$H$3:$H$217)+SUMIF($B$3:$B$724,I19,$BZ$3:$BZ$724)</f>
        <v>0</v>
      </c>
      <c r="BV19" s="30">
        <f>SUMIF(Ingredients!$B$3:$B$217,J19,Ingredients!$H$3:$H$217)+SUMIF($B$3:$B$724,J19,$BZ$3:$BZ$724)</f>
        <v>0</v>
      </c>
      <c r="BW19" s="30">
        <f>SUMIF(Ingredients!$B$3:$B$217,K19,Ingredients!$H$3:$H$217)+SUMIF($B$3:$B$724,K19,$BZ$3:$BZ$724)</f>
        <v>0</v>
      </c>
      <c r="BX19" s="30">
        <f>SUMIF(Ingredients!$B$3:$B$217,L19,Ingredients!$H$3:$H$217)+SUMIF($B$3:$B$724,L19,$BZ$3:$BZ$724)</f>
        <v>0</v>
      </c>
      <c r="BY19" s="30">
        <f>SUMIF(Ingredients!$B$3:$B$217,M19,Ingredients!$H$3:$H$217)+SUMIF($B$3:$B$724,M19,$BZ$3:$BZ$724)</f>
        <v>0</v>
      </c>
      <c r="BZ19" s="42">
        <f t="shared" si="7"/>
        <v>0</v>
      </c>
      <c r="CA19" s="30">
        <f>SUMIF(Ingredients!$B$3:$B$217,F19,Ingredients!$I$3:$I$217)+SUMIF($B$3:$B$724,F19,$CI$3:$CI$724)</f>
        <v>0</v>
      </c>
      <c r="CB19" s="30">
        <f>SUMIF(Ingredients!$B$3:$B$217,G19,Ingredients!$I$3:$I$217)+SUMIF($B$3:$B$724,G19,$CI$3:$CI$724)</f>
        <v>0</v>
      </c>
      <c r="CC19" s="30">
        <f>SUMIF(Ingredients!$B$3:$B$217,H19,Ingredients!$I$3:$I$217)+SUMIF($B$3:$B$724,H19,$CI$3:$CI$724)</f>
        <v>0</v>
      </c>
      <c r="CD19" s="30">
        <f>SUMIF(Ingredients!$B$3:$B$217,I19,Ingredients!$I$3:$I$217)+SUMIF($B$3:$B$724,I19,$CI$3:$CI$724)</f>
        <v>0</v>
      </c>
      <c r="CE19" s="30">
        <f>SUMIF(Ingredients!$B$3:$B$217,J19,Ingredients!$I$3:$I$217)+SUMIF($B$3:$B$724,J19,$CI$3:$CI$724)</f>
        <v>0</v>
      </c>
      <c r="CF19" s="30">
        <f>SUMIF(Ingredients!$B$3:$B$217,K19,Ingredients!$I$3:$I$217)+SUMIF($B$3:$B$724,K19,$CI$3:$CI$724)</f>
        <v>0</v>
      </c>
      <c r="CG19" s="30">
        <f>SUMIF(Ingredients!$B$3:$B$217,L19,Ingredients!$I$3:$I$217)+SUMIF($B$3:$B$724,L19,$CI$3:$CI$724)</f>
        <v>0</v>
      </c>
      <c r="CH19" s="30">
        <f>SUMIF(Ingredients!$B$3:$B$217,M19,Ingredients!$I$3:$I$217)+SUMIF($B$3:$B$724,M19,$CI$3:$CI$724)</f>
        <v>0</v>
      </c>
      <c r="CI19" s="38">
        <f t="shared" si="8"/>
        <v>0</v>
      </c>
      <c r="CJ19" s="30">
        <f>SUMIF(Ingredients!$B$3:$B$217,F19,Ingredients!$J$3:$J$217)+SUMIF($B$3:$B$724,F19,$CR$3:$CR$724)</f>
        <v>0</v>
      </c>
      <c r="CK19" s="30">
        <f>SUMIF(Ingredients!$B$3:$B$217,G19,Ingredients!$J$3:$J$217)+SUMIF($B$3:$B$724,G19,$CR$3:$CR$724)</f>
        <v>0</v>
      </c>
      <c r="CL19" s="30">
        <f>SUMIF(Ingredients!$B$3:$B$217,H19,Ingredients!$J$3:$J$217)+SUMIF($B$3:$B$724,H19,$CR$3:$CR$724)</f>
        <v>0</v>
      </c>
      <c r="CM19" s="30">
        <f>SUMIF(Ingredients!$B$3:$B$217,I19,Ingredients!$J$3:$J$217)+SUMIF($B$3:$B$724,I19,$CR$3:$CR$724)</f>
        <v>0</v>
      </c>
      <c r="CN19" s="30">
        <f>SUMIF(Ingredients!$B$3:$B$217,J19,Ingredients!$J$3:$J$217)+SUMIF($B$3:$B$724,J19,$CR$3:$CR$724)</f>
        <v>0</v>
      </c>
      <c r="CO19" s="30">
        <f>SUMIF(Ingredients!$B$3:$B$217,K19,Ingredients!$J$3:$J$217)+SUMIF($B$3:$B$724,K19,$CR$3:$CR$724)</f>
        <v>0</v>
      </c>
      <c r="CP19" s="30">
        <f>SUMIF(Ingredients!$B$3:$B$217,L19,Ingredients!$J$3:$J$217)+SUMIF($B$3:$B$724,L19,$CR$3:$CR$724)</f>
        <v>0</v>
      </c>
      <c r="CQ19" s="30">
        <f>SUMIF(Ingredients!$B$3:$B$217,M19,Ingredients!$J$3:$J$217)+SUMIF($B$3:$B$724,M19,$CR$3:$CR$724)</f>
        <v>0</v>
      </c>
      <c r="CR19" s="43">
        <f t="shared" si="9"/>
        <v>0</v>
      </c>
      <c r="CS19" s="34">
        <v>2</v>
      </c>
      <c r="CT19" s="30">
        <v>0</v>
      </c>
      <c r="CU19" s="30">
        <v>10</v>
      </c>
      <c r="CV19" s="35">
        <v>0</v>
      </c>
      <c r="CW19" s="36">
        <v>1</v>
      </c>
      <c r="CX19" s="37">
        <v>0</v>
      </c>
      <c r="CY19" s="38">
        <v>0</v>
      </c>
      <c r="CZ19" s="39">
        <v>0</v>
      </c>
      <c r="DA19" t="s">
        <v>202</v>
      </c>
      <c r="DB19" t="str">
        <f t="shared" ca="1" si="10"/>
        <v>-</v>
      </c>
      <c r="DD19" t="s">
        <v>200</v>
      </c>
      <c r="DE19" t="str">
        <f t="shared" ca="1" si="11"/>
        <v>APPLESAUCEITEM(FRUIT, ItemRegistry.applesauceItem, 4 ,0.4f,0f,0f,0f,1f,0f,0f,2.1f),</v>
      </c>
      <c r="DF19" t="s">
        <v>2303</v>
      </c>
    </row>
    <row r="20" spans="2:110" x14ac:dyDescent="0.3">
      <c r="B20" t="s">
        <v>254</v>
      </c>
      <c r="C20" t="str">
        <f>INDEX('PH Itemnames'!$B$1:$B$723,MATCH(B20,'PH Itemnames'!$A$1:$A$723),1)</f>
        <v>pumpkinbreadItem</v>
      </c>
      <c r="D20" t="s">
        <v>245</v>
      </c>
      <c r="E20" t="s">
        <v>1187</v>
      </c>
      <c r="F20" s="10" t="s">
        <v>236</v>
      </c>
      <c r="G20" s="11" t="s">
        <v>210</v>
      </c>
      <c r="H20" s="11" t="s">
        <v>209</v>
      </c>
      <c r="I20" s="11"/>
      <c r="J20" s="11"/>
      <c r="K20" s="11"/>
      <c r="L20" s="11"/>
      <c r="M20" s="11"/>
      <c r="N20" s="46">
        <f ca="1">SUMIF(Ingredients!$B$3:$B$217,'PH complex foods'!F20,Ingredients!$A$3:$A$119)+SUMIF($B$3:$B$724,F20,$V$3:$V$723)</f>
        <v>0</v>
      </c>
      <c r="O20" s="11">
        <f ca="1">SUMIF(Ingredients!$B$3:$B$217,'PH complex foods'!G20,Ingredients!$A$3:$A$119)+SUMIF($B$3:$B$724,G20,$V$3:$V$723)</f>
        <v>1</v>
      </c>
      <c r="P20" s="11">
        <f ca="1">SUMIF(Ingredients!$B$3:$B$217,'PH complex foods'!H20,Ingredients!$A$3:$A$119)+SUMIF($B$3:$B$724,H20,$V$3:$V$723)</f>
        <v>1</v>
      </c>
      <c r="Q20" s="11">
        <f ca="1">SUMIF(Ingredients!$B$3:$B$217,'PH complex foods'!I20,Ingredients!$A$3:$A$119)+SUMIF($B$3:$B$724,I20,$V$3:$V$723)</f>
        <v>0</v>
      </c>
      <c r="R20" s="11">
        <f ca="1">SUMIF(Ingredients!$B$3:$B$217,'PH complex foods'!J20,Ingredients!$A$3:$A$119)+SUMIF($B$3:$B$724,J20,$V$3:$V$723)</f>
        <v>0</v>
      </c>
      <c r="S20" s="11">
        <f ca="1">SUMIF(Ingredients!$B$3:$B$217,'PH complex foods'!K20,Ingredients!$A$3:$A$119)+SUMIF($B$3:$B$724,K20,$V$3:$V$723)</f>
        <v>0</v>
      </c>
      <c r="T20" s="11">
        <f ca="1">SUMIF(Ingredients!$B$3:$B$217,'PH complex foods'!L20,Ingredients!$A$3:$A$119)+SUMIF($B$3:$B$724,L20,$V$3:$V$723)</f>
        <v>0</v>
      </c>
      <c r="U20" s="11">
        <f ca="1">SUMIF(Ingredients!$B$3:$B$217,'PH complex foods'!M20,Ingredients!$A$3:$A$119)+SUMIF($B$3:$B$724,M20,$V$3:$V$723)</f>
        <v>0</v>
      </c>
      <c r="V20" s="10">
        <f t="shared" ca="1" si="0"/>
        <v>0</v>
      </c>
      <c r="W20" s="11">
        <f t="shared" si="1"/>
        <v>0</v>
      </c>
      <c r="X20" s="44" t="str">
        <f t="shared" ca="1" si="12"/>
        <v>No</v>
      </c>
      <c r="Y20" s="34">
        <f>SUMIF(Ingredients!$B$3:$B$217,F20,Ingredients!$C$3:$C$217)+SUMIF($B$3:$B$724,F20,$AG$3:$AG$724)</f>
        <v>5</v>
      </c>
      <c r="Z20" s="30">
        <f>SUMIF(Ingredients!$B$3:$B$217,G20,Ingredients!$C$3:$C$217)+SUMIF($B$3:$B$724,G20,$AG$3:$AG$724)</f>
        <v>0</v>
      </c>
      <c r="AA20" s="30">
        <f>SUMIF(Ingredients!$B$3:$B$217,H20,Ingredients!$C$3:$C$217)+SUMIF($B$3:$B$724,H20,$AG$3:$AG$724)</f>
        <v>5</v>
      </c>
      <c r="AB20" s="30">
        <f>SUMIF(Ingredients!$B$3:$B$217,I20,Ingredients!$C$3:$C$217)+SUMIF($B$3:$B$724,I20,$AG$3:$AG$724)</f>
        <v>0</v>
      </c>
      <c r="AC20" s="30">
        <f>SUMIF(Ingredients!$B$3:$B$217,J20,Ingredients!$C$3:$C$217)+SUMIF($B$3:$B$724,J20,$AG$3:$AG$724)</f>
        <v>0</v>
      </c>
      <c r="AD20" s="30">
        <f>SUMIF(Ingredients!$B$3:$B$217,K20,Ingredients!$C$3:$C$217)+SUMIF($B$3:$B$724,K20,$AG$3:$AG$724)</f>
        <v>0</v>
      </c>
      <c r="AE20" s="30">
        <f>SUMIF(Ingredients!$B$3:$B$217,L20,Ingredients!$C$3:$C$217)+SUMIF($B$3:$B$724,L20,$AG$3:$AG$724)</f>
        <v>0</v>
      </c>
      <c r="AF20" s="30">
        <f>SUMIF(Ingredients!$B$3:$B$217,M20,Ingredients!$C$3:$C$217)+SUMIF($B$3:$B$724,M20,$AG$3:$AG$724)</f>
        <v>0</v>
      </c>
      <c r="AG20" s="29">
        <f t="shared" si="2"/>
        <v>10</v>
      </c>
      <c r="AH20" s="30">
        <f>SUMIF(Ingredients!$B$3:$B$217,F20,Ingredients!$D$3:$D$217)+SUMIF($B$3:$B$724,F20,$AP$3:$AP$724)</f>
        <v>0</v>
      </c>
      <c r="AI20" s="30">
        <f>SUMIF(Ingredients!$B$3:$B$217,G20,Ingredients!$D$3:$D$217)+SUMIF($B$3:$B$724,G20,$AP$3:$AP$724)</f>
        <v>0</v>
      </c>
      <c r="AJ20" s="30">
        <f>SUMIF(Ingredients!$B$3:$B$217,H20,Ingredients!$D$3:$D$217)+SUMIF($B$3:$B$724,H20,$AP$3:$AP$724)</f>
        <v>0</v>
      </c>
      <c r="AK20" s="30">
        <f>SUMIF(Ingredients!$B$3:$B$217,I20,Ingredients!$D$3:$D$217)+SUMIF($B$3:$B$724,I20,$AP$3:$AP$724)</f>
        <v>0</v>
      </c>
      <c r="AL20" s="30">
        <f>SUMIF(Ingredients!$B$3:$B$217,J20,Ingredients!$D$3:$D$217)+SUMIF($B$3:$B$724,J20,$AP$3:$AP$724)</f>
        <v>0</v>
      </c>
      <c r="AM20" s="30">
        <f>SUMIF(Ingredients!$B$3:$B$217,K20,Ingredients!$D$3:$D$217)+SUMIF($B$3:$B$724,K20,$AP$3:$AP$724)</f>
        <v>0</v>
      </c>
      <c r="AN20" s="30">
        <f>SUMIF(Ingredients!$B$3:$B$217,L20,Ingredients!$D$3:$D$217)+SUMIF($B$3:$B$724,L20,$AP$3:$AP$724)</f>
        <v>0</v>
      </c>
      <c r="AO20" s="30">
        <f>SUMIF(Ingredients!$B$3:$B$217,M20,Ingredients!$D$3:$D$217)+SUMIF($B$3:$B$724,M20,$AP$3:$AP$724)</f>
        <v>0</v>
      </c>
      <c r="AP20" s="29">
        <f t="shared" si="3"/>
        <v>0</v>
      </c>
      <c r="AQ20" s="30">
        <f>SUMIF(Ingredients!$B$3:$B$217,F20,Ingredients!$E$3:$E$217)+SUMIF($B$3:$B$724,F20,$AY$3:$AY$727)</f>
        <v>18</v>
      </c>
      <c r="AR20" s="30">
        <f>SUMIF(Ingredients!$B$3:$B$217,G20,Ingredients!$E$3:$E$217)+SUMIF($B$3:$B$724,G20,$AY$3:$AY$727)</f>
        <v>30</v>
      </c>
      <c r="AS20" s="30">
        <f>SUMIF(Ingredients!$B$3:$B$217,H20,Ingredients!$E$3:$E$217)+SUMIF($B$3:$B$724,H20,$AY$3:$AY$727)</f>
        <v>7</v>
      </c>
      <c r="AT20" s="30">
        <f>SUMIF(Ingredients!$B$3:$B$217,I20,Ingredients!$E$3:$E$217)+SUMIF($B$3:$B$724,I20,$AY$3:$AY$727)</f>
        <v>0</v>
      </c>
      <c r="AU20" s="30">
        <f>SUMIF(Ingredients!$B$3:$B$217,J20,Ingredients!$E$3:$E$217)+SUMIF($B$3:$B$724,J20,$AY$3:$AY$727)</f>
        <v>0</v>
      </c>
      <c r="AV20" s="30">
        <f>SUMIF(Ingredients!$B$3:$B$217,K20,Ingredients!$E$3:$E$217)+SUMIF($B$3:$B$724,K20,$AY$3:$AY$727)</f>
        <v>0</v>
      </c>
      <c r="AW20" s="30">
        <f>SUMIF(Ingredients!$B$3:$B$217,L20,Ingredients!$E$3:$E$217)+SUMIF($B$3:$B$724,L20,$AY$3:$AY$727)</f>
        <v>0</v>
      </c>
      <c r="AX20" s="30">
        <f>SUMIF(Ingredients!$B$3:$B$217,M20,Ingredients!$E$3:$E$217)+SUMIF($B$3:$B$724,M20,$AY$3:$AY$727)</f>
        <v>0</v>
      </c>
      <c r="AY20" s="29">
        <f t="shared" si="4"/>
        <v>18.333333333333332</v>
      </c>
      <c r="AZ20" s="30">
        <f>SUMIF(Ingredients!$B$3:$B$217,F20,Ingredients!$F$3:$F$217)+SUMIF($B$3:$B$724,F20,$BH$3:$BH$724)</f>
        <v>0</v>
      </c>
      <c r="BA20" s="30">
        <f>SUMIF(Ingredients!$B$3:$B$217,G20,Ingredients!$F$3:$F$217)+SUMIF($B$3:$B$724,G20,$BH$3:$BH$724)</f>
        <v>0</v>
      </c>
      <c r="BB20" s="30">
        <f>SUMIF(Ingredients!$B$3:$B$217,H20,Ingredients!$F$3:$F$217)+SUMIF($B$3:$B$724,H20,$BH$3:$BH$724)</f>
        <v>1</v>
      </c>
      <c r="BC20" s="30">
        <f>SUMIF(Ingredients!$B$3:$B$217,I20,Ingredients!$F$3:$F$217)+SUMIF($B$3:$B$724,I20,$BH$3:$BH$724)</f>
        <v>0</v>
      </c>
      <c r="BD20" s="30">
        <f>SUMIF(Ingredients!$B$3:$B$217,J20,Ingredients!$F$3:$F$217)+SUMIF($B$3:$B$724,J20,$BH$3:$BH$724)</f>
        <v>0</v>
      </c>
      <c r="BE20" s="30">
        <f>SUMIF(Ingredients!$B$3:$B$217,K20,Ingredients!$F$3:$F$217)+SUMIF($B$3:$B$724,K20,$BH$3:$BH$724)</f>
        <v>0</v>
      </c>
      <c r="BF20" s="30">
        <f>SUMIF(Ingredients!$B$3:$B$217,L20,Ingredients!$F$3:$F$217)+SUMIF($B$3:$B$724,L20,$BH$3:$BH$724)</f>
        <v>0</v>
      </c>
      <c r="BG20" s="30">
        <f>SUMIF(Ingredients!$B$3:$B$217,M20,Ingredients!$F$3:$F$217)+SUMIF($B$3:$B$724,M20,$BH$3:$BH$724)</f>
        <v>0</v>
      </c>
      <c r="BH20" s="35">
        <f t="shared" si="5"/>
        <v>1</v>
      </c>
      <c r="BI20" s="30">
        <f>SUMIF(Ingredients!$B$3:$B$217,F20,Ingredients!$G$3:$G$217)+SUMIF($B$3:$B$724,F20,$BQ$3:$BQ$724)</f>
        <v>0</v>
      </c>
      <c r="BJ20" s="30">
        <f>SUMIF(Ingredients!$B$3:$B$217,G20,Ingredients!$G$3:$G$217)+SUMIF($B$3:$B$724,G20,$BQ$3:$BQ$724)</f>
        <v>0</v>
      </c>
      <c r="BK20" s="30">
        <f>SUMIF(Ingredients!$B$3:$B$217,H20,Ingredients!$G$3:$G$217)+SUMIF($B$3:$B$724,H20,$BQ$3:$BQ$724)</f>
        <v>0</v>
      </c>
      <c r="BL20" s="30">
        <f>SUMIF(Ingredients!$B$3:$B$217,I20,Ingredients!$G$3:$G$217)+SUMIF($B$3:$B$724,I20,$BQ$3:$BQ$724)</f>
        <v>0</v>
      </c>
      <c r="BM20" s="30">
        <f>SUMIF(Ingredients!$B$3:$B$217,J20,Ingredients!$G$3:$G$217)+SUMIF($B$3:$B$724,J20,$BQ$3:$BQ$724)</f>
        <v>0</v>
      </c>
      <c r="BN20" s="30">
        <f>SUMIF(Ingredients!$B$3:$B$217,K20,Ingredients!$G$3:$G$217)+SUMIF($B$3:$B$724,K20,$BQ$3:$BQ$724)</f>
        <v>0</v>
      </c>
      <c r="BO20" s="30">
        <f>SUMIF(Ingredients!$B$3:$B$217,L20,Ingredients!$G$3:$G$217)+SUMIF($B$3:$B$724,L20,$BQ$3:$BQ$724)</f>
        <v>0</v>
      </c>
      <c r="BP20" s="30">
        <f>SUMIF(Ingredients!$B$3:$B$217,M20,Ingredients!$G$3:$G$217)+SUMIF($B$3:$B$724,M20,$BQ$3:$BQ$724)</f>
        <v>0</v>
      </c>
      <c r="BQ20" s="36">
        <f t="shared" si="6"/>
        <v>0</v>
      </c>
      <c r="BR20" s="30">
        <f>SUMIF(Ingredients!$B$3:$B$217,F20,Ingredients!$H$3:$H$217)+SUMIF($B$3:$B$724,F20,$BZ$3:$BZ$724)</f>
        <v>1.5</v>
      </c>
      <c r="BS20" s="30">
        <f>SUMIF(Ingredients!$B$3:$B$217,G20,Ingredients!$H$3:$H$217)+SUMIF($B$3:$B$724,G20,$BZ$3:$BZ$724)</f>
        <v>0</v>
      </c>
      <c r="BT20" s="30">
        <f>SUMIF(Ingredients!$B$3:$B$217,H20,Ingredients!$H$3:$H$217)+SUMIF($B$3:$B$724,H20,$BZ$3:$BZ$724)</f>
        <v>0</v>
      </c>
      <c r="BU20" s="30">
        <f>SUMIF(Ingredients!$B$3:$B$217,I20,Ingredients!$H$3:$H$217)+SUMIF($B$3:$B$724,I20,$BZ$3:$BZ$724)</f>
        <v>0</v>
      </c>
      <c r="BV20" s="30">
        <f>SUMIF(Ingredients!$B$3:$B$217,J20,Ingredients!$H$3:$H$217)+SUMIF($B$3:$B$724,J20,$BZ$3:$BZ$724)</f>
        <v>0</v>
      </c>
      <c r="BW20" s="30">
        <f>SUMIF(Ingredients!$B$3:$B$217,K20,Ingredients!$H$3:$H$217)+SUMIF($B$3:$B$724,K20,$BZ$3:$BZ$724)</f>
        <v>0</v>
      </c>
      <c r="BX20" s="30">
        <f>SUMIF(Ingredients!$B$3:$B$217,L20,Ingredients!$H$3:$H$217)+SUMIF($B$3:$B$724,L20,$BZ$3:$BZ$724)</f>
        <v>0</v>
      </c>
      <c r="BY20" s="30">
        <f>SUMIF(Ingredients!$B$3:$B$217,M20,Ingredients!$H$3:$H$217)+SUMIF($B$3:$B$724,M20,$BZ$3:$BZ$724)</f>
        <v>0</v>
      </c>
      <c r="BZ20" s="42">
        <f t="shared" si="7"/>
        <v>1.5</v>
      </c>
      <c r="CA20" s="30">
        <f>SUMIF(Ingredients!$B$3:$B$217,F20,Ingredients!$I$3:$I$217)+SUMIF($B$3:$B$724,F20,$CI$3:$CI$724)</f>
        <v>0</v>
      </c>
      <c r="CB20" s="30">
        <f>SUMIF(Ingredients!$B$3:$B$217,G20,Ingredients!$I$3:$I$217)+SUMIF($B$3:$B$724,G20,$CI$3:$CI$724)</f>
        <v>0</v>
      </c>
      <c r="CC20" s="30">
        <f>SUMIF(Ingredients!$B$3:$B$217,H20,Ingredients!$I$3:$I$217)+SUMIF($B$3:$B$724,H20,$CI$3:$CI$724)</f>
        <v>0</v>
      </c>
      <c r="CD20" s="30">
        <f>SUMIF(Ingredients!$B$3:$B$217,I20,Ingredients!$I$3:$I$217)+SUMIF($B$3:$B$724,I20,$CI$3:$CI$724)</f>
        <v>0</v>
      </c>
      <c r="CE20" s="30">
        <f>SUMIF(Ingredients!$B$3:$B$217,J20,Ingredients!$I$3:$I$217)+SUMIF($B$3:$B$724,J20,$CI$3:$CI$724)</f>
        <v>0</v>
      </c>
      <c r="CF20" s="30">
        <f>SUMIF(Ingredients!$B$3:$B$217,K20,Ingredients!$I$3:$I$217)+SUMIF($B$3:$B$724,K20,$CI$3:$CI$724)</f>
        <v>0</v>
      </c>
      <c r="CG20" s="30">
        <f>SUMIF(Ingredients!$B$3:$B$217,L20,Ingredients!$I$3:$I$217)+SUMIF($B$3:$B$724,L20,$CI$3:$CI$724)</f>
        <v>0</v>
      </c>
      <c r="CH20" s="30">
        <f>SUMIF(Ingredients!$B$3:$B$217,M20,Ingredients!$I$3:$I$217)+SUMIF($B$3:$B$724,M20,$CI$3:$CI$724)</f>
        <v>0</v>
      </c>
      <c r="CI20" s="38">
        <f t="shared" si="8"/>
        <v>0</v>
      </c>
      <c r="CJ20" s="30">
        <f>SUMIF(Ingredients!$B$3:$B$217,F20,Ingredients!$J$3:$J$217)+SUMIF($B$3:$B$724,F20,$CR$3:$CR$724)</f>
        <v>0</v>
      </c>
      <c r="CK20" s="30">
        <f>SUMIF(Ingredients!$B$3:$B$217,G20,Ingredients!$J$3:$J$217)+SUMIF($B$3:$B$724,G20,$CR$3:$CR$724)</f>
        <v>0</v>
      </c>
      <c r="CL20" s="30">
        <f>SUMIF(Ingredients!$B$3:$B$217,H20,Ingredients!$J$3:$J$217)+SUMIF($B$3:$B$724,H20,$CR$3:$CR$724)</f>
        <v>0</v>
      </c>
      <c r="CM20" s="30">
        <f>SUMIF(Ingredients!$B$3:$B$217,I20,Ingredients!$J$3:$J$217)+SUMIF($B$3:$B$724,I20,$CR$3:$CR$724)</f>
        <v>0</v>
      </c>
      <c r="CN20" s="30">
        <f>SUMIF(Ingredients!$B$3:$B$217,J20,Ingredients!$J$3:$J$217)+SUMIF($B$3:$B$724,J20,$CR$3:$CR$724)</f>
        <v>0</v>
      </c>
      <c r="CO20" s="30">
        <f>SUMIF(Ingredients!$B$3:$B$217,K20,Ingredients!$J$3:$J$217)+SUMIF($B$3:$B$724,K20,$CR$3:$CR$724)</f>
        <v>0</v>
      </c>
      <c r="CP20" s="30">
        <f>SUMIF(Ingredients!$B$3:$B$217,L20,Ingredients!$J$3:$J$217)+SUMIF($B$3:$B$724,L20,$CR$3:$CR$724)</f>
        <v>0</v>
      </c>
      <c r="CQ20" s="30">
        <f>SUMIF(Ingredients!$B$3:$B$217,M20,Ingredients!$J$3:$J$217)+SUMIF($B$3:$B$724,M20,$CR$3:$CR$724)</f>
        <v>0</v>
      </c>
      <c r="CR20" s="43">
        <f t="shared" si="9"/>
        <v>0</v>
      </c>
      <c r="CS20" s="34">
        <v>10</v>
      </c>
      <c r="CT20" s="30">
        <v>0</v>
      </c>
      <c r="CU20" s="30">
        <v>21</v>
      </c>
      <c r="CV20" s="35">
        <v>1</v>
      </c>
      <c r="CW20" s="36">
        <v>0</v>
      </c>
      <c r="CX20" s="37">
        <v>1.5</v>
      </c>
      <c r="CY20" s="38">
        <v>0</v>
      </c>
      <c r="CZ20" s="39">
        <v>0</v>
      </c>
      <c r="DA20" t="s">
        <v>202</v>
      </c>
      <c r="DB20" t="str">
        <f t="shared" ca="1" si="10"/>
        <v>No</v>
      </c>
      <c r="DD20" t="s">
        <v>200</v>
      </c>
      <c r="DE20" t="str">
        <f t="shared" ca="1" si="11"/>
        <v/>
      </c>
      <c r="DF20" t="s">
        <v>2272</v>
      </c>
    </row>
    <row r="21" spans="2:110" x14ac:dyDescent="0.3">
      <c r="B21" t="s">
        <v>255</v>
      </c>
      <c r="C21" t="str">
        <f>INDEX('PH Itemnames'!$B$1:$B$723,MATCH(B21,'PH Itemnames'!$A$1:$A$723),1)</f>
        <v>caramelappleItem</v>
      </c>
      <c r="D21" t="s">
        <v>240</v>
      </c>
      <c r="E21" t="s">
        <v>1185</v>
      </c>
      <c r="F21" s="10" t="s">
        <v>168</v>
      </c>
      <c r="G21" s="11" t="s">
        <v>256</v>
      </c>
      <c r="H21" s="11"/>
      <c r="I21" s="11"/>
      <c r="J21" s="11"/>
      <c r="K21" s="11"/>
      <c r="L21" s="11"/>
      <c r="M21" s="11"/>
      <c r="N21" s="46">
        <f ca="1">SUMIF(Ingredients!$B$3:$B$217,'PH complex foods'!F21,Ingredients!$A$3:$A$119)+SUMIF($B$3:$B$724,F21,$V$3:$V$723)</f>
        <v>1</v>
      </c>
      <c r="O21" s="11">
        <f ca="1">SUMIF(Ingredients!$B$3:$B$217,'PH complex foods'!G21,Ingredients!$A$3:$A$119)+SUMIF($B$3:$B$724,G21,$V$3:$V$723)</f>
        <v>1</v>
      </c>
      <c r="P21" s="11">
        <f ca="1">SUMIF(Ingredients!$B$3:$B$217,'PH complex foods'!H21,Ingredients!$A$3:$A$119)+SUMIF($B$3:$B$724,H21,$V$3:$V$723)</f>
        <v>0</v>
      </c>
      <c r="Q21" s="11">
        <f ca="1">SUMIF(Ingredients!$B$3:$B$217,'PH complex foods'!I21,Ingredients!$A$3:$A$119)+SUMIF($B$3:$B$724,I21,$V$3:$V$723)</f>
        <v>0</v>
      </c>
      <c r="R21" s="11">
        <f ca="1">SUMIF(Ingredients!$B$3:$B$217,'PH complex foods'!J21,Ingredients!$A$3:$A$119)+SUMIF($B$3:$B$724,J21,$V$3:$V$723)</f>
        <v>0</v>
      </c>
      <c r="S21" s="11">
        <f ca="1">SUMIF(Ingredients!$B$3:$B$217,'PH complex foods'!K21,Ingredients!$A$3:$A$119)+SUMIF($B$3:$B$724,K21,$V$3:$V$723)</f>
        <v>0</v>
      </c>
      <c r="T21" s="11">
        <f ca="1">SUMIF(Ingredients!$B$3:$B$217,'PH complex foods'!L21,Ingredients!$A$3:$A$119)+SUMIF($B$3:$B$724,L21,$V$3:$V$723)</f>
        <v>0</v>
      </c>
      <c r="U21" s="11">
        <f ca="1">SUMIF(Ingredients!$B$3:$B$217,'PH complex foods'!M21,Ingredients!$A$3:$A$119)+SUMIF($B$3:$B$724,M21,$V$3:$V$723)</f>
        <v>0</v>
      </c>
      <c r="V21" s="10">
        <f t="shared" ca="1" si="0"/>
        <v>1</v>
      </c>
      <c r="W21" s="11">
        <f t="shared" si="1"/>
        <v>0</v>
      </c>
      <c r="X21" s="44" t="str">
        <f t="shared" ca="1" si="12"/>
        <v>Yes</v>
      </c>
      <c r="Y21" s="34">
        <f>SUMIF(Ingredients!$B$3:$B$217,F21,Ingredients!$C$3:$C$217)+SUMIF($B$3:$B$724,F21,$AG$3:$AG$724)</f>
        <v>2</v>
      </c>
      <c r="Z21" s="30">
        <f>SUMIF(Ingredients!$B$3:$B$217,G21,Ingredients!$C$3:$C$217)+SUMIF($B$3:$B$724,G21,$AG$3:$AG$724)</f>
        <v>0</v>
      </c>
      <c r="AA21" s="30">
        <f>SUMIF(Ingredients!$B$3:$B$217,H21,Ingredients!$C$3:$C$217)+SUMIF($B$3:$B$724,H21,$AG$3:$AG$724)</f>
        <v>0</v>
      </c>
      <c r="AB21" s="30">
        <f>SUMIF(Ingredients!$B$3:$B$217,I21,Ingredients!$C$3:$C$217)+SUMIF($B$3:$B$724,I21,$AG$3:$AG$724)</f>
        <v>0</v>
      </c>
      <c r="AC21" s="30">
        <f>SUMIF(Ingredients!$B$3:$B$217,J21,Ingredients!$C$3:$C$217)+SUMIF($B$3:$B$724,J21,$AG$3:$AG$724)</f>
        <v>0</v>
      </c>
      <c r="AD21" s="30">
        <f>SUMIF(Ingredients!$B$3:$B$217,K21,Ingredients!$C$3:$C$217)+SUMIF($B$3:$B$724,K21,$AG$3:$AG$724)</f>
        <v>0</v>
      </c>
      <c r="AE21" s="30">
        <f>SUMIF(Ingredients!$B$3:$B$217,L21,Ingredients!$C$3:$C$217)+SUMIF($B$3:$B$724,L21,$AG$3:$AG$724)</f>
        <v>0</v>
      </c>
      <c r="AF21" s="30">
        <f>SUMIF(Ingredients!$B$3:$B$217,M21,Ingredients!$C$3:$C$217)+SUMIF($B$3:$B$724,M21,$AG$3:$AG$724)</f>
        <v>0</v>
      </c>
      <c r="AG21" s="29">
        <f t="shared" si="2"/>
        <v>2</v>
      </c>
      <c r="AH21" s="30">
        <f>SUMIF(Ingredients!$B$3:$B$217,F21,Ingredients!$D$3:$D$217)+SUMIF($B$3:$B$724,F21,$AP$3:$AP$724)</f>
        <v>0</v>
      </c>
      <c r="AI21" s="30">
        <f>SUMIF(Ingredients!$B$3:$B$217,G21,Ingredients!$D$3:$D$217)+SUMIF($B$3:$B$724,G21,$AP$3:$AP$724)</f>
        <v>0</v>
      </c>
      <c r="AJ21" s="30">
        <f>SUMIF(Ingredients!$B$3:$B$217,H21,Ingredients!$D$3:$D$217)+SUMIF($B$3:$B$724,H21,$AP$3:$AP$724)</f>
        <v>0</v>
      </c>
      <c r="AK21" s="30">
        <f>SUMIF(Ingredients!$B$3:$B$217,I21,Ingredients!$D$3:$D$217)+SUMIF($B$3:$B$724,I21,$AP$3:$AP$724)</f>
        <v>0</v>
      </c>
      <c r="AL21" s="30">
        <f>SUMIF(Ingredients!$B$3:$B$217,J21,Ingredients!$D$3:$D$217)+SUMIF($B$3:$B$724,J21,$AP$3:$AP$724)</f>
        <v>0</v>
      </c>
      <c r="AM21" s="30">
        <f>SUMIF(Ingredients!$B$3:$B$217,K21,Ingredients!$D$3:$D$217)+SUMIF($B$3:$B$724,K21,$AP$3:$AP$724)</f>
        <v>0</v>
      </c>
      <c r="AN21" s="30">
        <f>SUMIF(Ingredients!$B$3:$B$217,L21,Ingredients!$D$3:$D$217)+SUMIF($B$3:$B$724,L21,$AP$3:$AP$724)</f>
        <v>0</v>
      </c>
      <c r="AO21" s="30">
        <f>SUMIF(Ingredients!$B$3:$B$217,M21,Ingredients!$D$3:$D$217)+SUMIF($B$3:$B$724,M21,$AP$3:$AP$724)</f>
        <v>0</v>
      </c>
      <c r="AP21" s="29">
        <f t="shared" si="3"/>
        <v>0</v>
      </c>
      <c r="AQ21" s="30">
        <f>SUMIF(Ingredients!$B$3:$B$217,F21,Ingredients!$E$3:$E$217)+SUMIF($B$3:$B$724,F21,$AY$3:$AY$727)</f>
        <v>10</v>
      </c>
      <c r="AR21" s="30">
        <f>SUMIF(Ingredients!$B$3:$B$217,G21,Ingredients!$E$3:$E$217)+SUMIF($B$3:$B$724,G21,$AY$3:$AY$727)</f>
        <v>30</v>
      </c>
      <c r="AS21" s="30">
        <f>SUMIF(Ingredients!$B$3:$B$217,H21,Ingredients!$E$3:$E$217)+SUMIF($B$3:$B$724,H21,$AY$3:$AY$727)</f>
        <v>0</v>
      </c>
      <c r="AT21" s="30">
        <f>SUMIF(Ingredients!$B$3:$B$217,I21,Ingredients!$E$3:$E$217)+SUMIF($B$3:$B$724,I21,$AY$3:$AY$727)</f>
        <v>0</v>
      </c>
      <c r="AU21" s="30">
        <f>SUMIF(Ingredients!$B$3:$B$217,J21,Ingredients!$E$3:$E$217)+SUMIF($B$3:$B$724,J21,$AY$3:$AY$727)</f>
        <v>0</v>
      </c>
      <c r="AV21" s="30">
        <f>SUMIF(Ingredients!$B$3:$B$217,K21,Ingredients!$E$3:$E$217)+SUMIF($B$3:$B$724,K21,$AY$3:$AY$727)</f>
        <v>0</v>
      </c>
      <c r="AW21" s="30">
        <f>SUMIF(Ingredients!$B$3:$B$217,L21,Ingredients!$E$3:$E$217)+SUMIF($B$3:$B$724,L21,$AY$3:$AY$727)</f>
        <v>0</v>
      </c>
      <c r="AX21" s="30">
        <f>SUMIF(Ingredients!$B$3:$B$217,M21,Ingredients!$E$3:$E$217)+SUMIF($B$3:$B$724,M21,$AY$3:$AY$727)</f>
        <v>0</v>
      </c>
      <c r="AY21" s="29">
        <f t="shared" si="4"/>
        <v>20</v>
      </c>
      <c r="AZ21" s="30">
        <f>SUMIF(Ingredients!$B$3:$B$217,F21,Ingredients!$F$3:$F$217)+SUMIF($B$3:$B$724,F21,$BH$3:$BH$724)</f>
        <v>0</v>
      </c>
      <c r="BA21" s="30">
        <f>SUMIF(Ingredients!$B$3:$B$217,G21,Ingredients!$F$3:$F$217)+SUMIF($B$3:$B$724,G21,$BH$3:$BH$724)</f>
        <v>0</v>
      </c>
      <c r="BB21" s="30">
        <f>SUMIF(Ingredients!$B$3:$B$217,H21,Ingredients!$F$3:$F$217)+SUMIF($B$3:$B$724,H21,$BH$3:$BH$724)</f>
        <v>0</v>
      </c>
      <c r="BC21" s="30">
        <f>SUMIF(Ingredients!$B$3:$B$217,I21,Ingredients!$F$3:$F$217)+SUMIF($B$3:$B$724,I21,$BH$3:$BH$724)</f>
        <v>0</v>
      </c>
      <c r="BD21" s="30">
        <f>SUMIF(Ingredients!$B$3:$B$217,J21,Ingredients!$F$3:$F$217)+SUMIF($B$3:$B$724,J21,$BH$3:$BH$724)</f>
        <v>0</v>
      </c>
      <c r="BE21" s="30">
        <f>SUMIF(Ingredients!$B$3:$B$217,K21,Ingredients!$F$3:$F$217)+SUMIF($B$3:$B$724,K21,$BH$3:$BH$724)</f>
        <v>0</v>
      </c>
      <c r="BF21" s="30">
        <f>SUMIF(Ingredients!$B$3:$B$217,L21,Ingredients!$F$3:$F$217)+SUMIF($B$3:$B$724,L21,$BH$3:$BH$724)</f>
        <v>0</v>
      </c>
      <c r="BG21" s="30">
        <f>SUMIF(Ingredients!$B$3:$B$217,M21,Ingredients!$F$3:$F$217)+SUMIF($B$3:$B$724,M21,$BH$3:$BH$724)</f>
        <v>0</v>
      </c>
      <c r="BH21" s="35">
        <f t="shared" si="5"/>
        <v>0</v>
      </c>
      <c r="BI21" s="30">
        <f>SUMIF(Ingredients!$B$3:$B$217,F21,Ingredients!$G$3:$G$217)+SUMIF($B$3:$B$724,F21,$BQ$3:$BQ$724)</f>
        <v>1</v>
      </c>
      <c r="BJ21" s="30">
        <f>SUMIF(Ingredients!$B$3:$B$217,G21,Ingredients!$G$3:$G$217)+SUMIF($B$3:$B$724,G21,$BQ$3:$BQ$724)</f>
        <v>0</v>
      </c>
      <c r="BK21" s="30">
        <f>SUMIF(Ingredients!$B$3:$B$217,H21,Ingredients!$G$3:$G$217)+SUMIF($B$3:$B$724,H21,$BQ$3:$BQ$724)</f>
        <v>0</v>
      </c>
      <c r="BL21" s="30">
        <f>SUMIF(Ingredients!$B$3:$B$217,I21,Ingredients!$G$3:$G$217)+SUMIF($B$3:$B$724,I21,$BQ$3:$BQ$724)</f>
        <v>0</v>
      </c>
      <c r="BM21" s="30">
        <f>SUMIF(Ingredients!$B$3:$B$217,J21,Ingredients!$G$3:$G$217)+SUMIF($B$3:$B$724,J21,$BQ$3:$BQ$724)</f>
        <v>0</v>
      </c>
      <c r="BN21" s="30">
        <f>SUMIF(Ingredients!$B$3:$B$217,K21,Ingredients!$G$3:$G$217)+SUMIF($B$3:$B$724,K21,$BQ$3:$BQ$724)</f>
        <v>0</v>
      </c>
      <c r="BO21" s="30">
        <f>SUMIF(Ingredients!$B$3:$B$217,L21,Ingredients!$G$3:$G$217)+SUMIF($B$3:$B$724,L21,$BQ$3:$BQ$724)</f>
        <v>0</v>
      </c>
      <c r="BP21" s="30">
        <f>SUMIF(Ingredients!$B$3:$B$217,M21,Ingredients!$G$3:$G$217)+SUMIF($B$3:$B$724,M21,$BQ$3:$BQ$724)</f>
        <v>0</v>
      </c>
      <c r="BQ21" s="36">
        <f t="shared" si="6"/>
        <v>1</v>
      </c>
      <c r="BR21" s="30">
        <f>SUMIF(Ingredients!$B$3:$B$217,F21,Ingredients!$H$3:$H$217)+SUMIF($B$3:$B$724,F21,$BZ$3:$BZ$724)</f>
        <v>0</v>
      </c>
      <c r="BS21" s="30">
        <f>SUMIF(Ingredients!$B$3:$B$217,G21,Ingredients!$H$3:$H$217)+SUMIF($B$3:$B$724,G21,$BZ$3:$BZ$724)</f>
        <v>0</v>
      </c>
      <c r="BT21" s="30">
        <f>SUMIF(Ingredients!$B$3:$B$217,H21,Ingredients!$H$3:$H$217)+SUMIF($B$3:$B$724,H21,$BZ$3:$BZ$724)</f>
        <v>0</v>
      </c>
      <c r="BU21" s="30">
        <f>SUMIF(Ingredients!$B$3:$B$217,I21,Ingredients!$H$3:$H$217)+SUMIF($B$3:$B$724,I21,$BZ$3:$BZ$724)</f>
        <v>0</v>
      </c>
      <c r="BV21" s="30">
        <f>SUMIF(Ingredients!$B$3:$B$217,J21,Ingredients!$H$3:$H$217)+SUMIF($B$3:$B$724,J21,$BZ$3:$BZ$724)</f>
        <v>0</v>
      </c>
      <c r="BW21" s="30">
        <f>SUMIF(Ingredients!$B$3:$B$217,K21,Ingredients!$H$3:$H$217)+SUMIF($B$3:$B$724,K21,$BZ$3:$BZ$724)</f>
        <v>0</v>
      </c>
      <c r="BX21" s="30">
        <f>SUMIF(Ingredients!$B$3:$B$217,L21,Ingredients!$H$3:$H$217)+SUMIF($B$3:$B$724,L21,$BZ$3:$BZ$724)</f>
        <v>0</v>
      </c>
      <c r="BY21" s="30">
        <f>SUMIF(Ingredients!$B$3:$B$217,M21,Ingredients!$H$3:$H$217)+SUMIF($B$3:$B$724,M21,$BZ$3:$BZ$724)</f>
        <v>0</v>
      </c>
      <c r="BZ21" s="42">
        <f t="shared" si="7"/>
        <v>0</v>
      </c>
      <c r="CA21" s="30">
        <f>SUMIF(Ingredients!$B$3:$B$217,F21,Ingredients!$I$3:$I$217)+SUMIF($B$3:$B$724,F21,$CI$3:$CI$724)</f>
        <v>0</v>
      </c>
      <c r="CB21" s="30">
        <f>SUMIF(Ingredients!$B$3:$B$217,G21,Ingredients!$I$3:$I$217)+SUMIF($B$3:$B$724,G21,$CI$3:$CI$724)</f>
        <v>0</v>
      </c>
      <c r="CC21" s="30">
        <f>SUMIF(Ingredients!$B$3:$B$217,H21,Ingredients!$I$3:$I$217)+SUMIF($B$3:$B$724,H21,$CI$3:$CI$724)</f>
        <v>0</v>
      </c>
      <c r="CD21" s="30">
        <f>SUMIF(Ingredients!$B$3:$B$217,I21,Ingredients!$I$3:$I$217)+SUMIF($B$3:$B$724,I21,$CI$3:$CI$724)</f>
        <v>0</v>
      </c>
      <c r="CE21" s="30">
        <f>SUMIF(Ingredients!$B$3:$B$217,J21,Ingredients!$I$3:$I$217)+SUMIF($B$3:$B$724,J21,$CI$3:$CI$724)</f>
        <v>0</v>
      </c>
      <c r="CF21" s="30">
        <f>SUMIF(Ingredients!$B$3:$B$217,K21,Ingredients!$I$3:$I$217)+SUMIF($B$3:$B$724,K21,$CI$3:$CI$724)</f>
        <v>0</v>
      </c>
      <c r="CG21" s="30">
        <f>SUMIF(Ingredients!$B$3:$B$217,L21,Ingredients!$I$3:$I$217)+SUMIF($B$3:$B$724,L21,$CI$3:$CI$724)</f>
        <v>0</v>
      </c>
      <c r="CH21" s="30">
        <f>SUMIF(Ingredients!$B$3:$B$217,M21,Ingredients!$I$3:$I$217)+SUMIF($B$3:$B$724,M21,$CI$3:$CI$724)</f>
        <v>0</v>
      </c>
      <c r="CI21" s="38">
        <f t="shared" si="8"/>
        <v>0</v>
      </c>
      <c r="CJ21" s="30">
        <f>SUMIF(Ingredients!$B$3:$B$217,F21,Ingredients!$J$3:$J$217)+SUMIF($B$3:$B$724,F21,$CR$3:$CR$724)</f>
        <v>0</v>
      </c>
      <c r="CK21" s="30">
        <f>SUMIF(Ingredients!$B$3:$B$217,G21,Ingredients!$J$3:$J$217)+SUMIF($B$3:$B$724,G21,$CR$3:$CR$724)</f>
        <v>0</v>
      </c>
      <c r="CL21" s="30">
        <f>SUMIF(Ingredients!$B$3:$B$217,H21,Ingredients!$J$3:$J$217)+SUMIF($B$3:$B$724,H21,$CR$3:$CR$724)</f>
        <v>0</v>
      </c>
      <c r="CM21" s="30">
        <f>SUMIF(Ingredients!$B$3:$B$217,I21,Ingredients!$J$3:$J$217)+SUMIF($B$3:$B$724,I21,$CR$3:$CR$724)</f>
        <v>0</v>
      </c>
      <c r="CN21" s="30">
        <f>SUMIF(Ingredients!$B$3:$B$217,J21,Ingredients!$J$3:$J$217)+SUMIF($B$3:$B$724,J21,$CR$3:$CR$724)</f>
        <v>0</v>
      </c>
      <c r="CO21" s="30">
        <f>SUMIF(Ingredients!$B$3:$B$217,K21,Ingredients!$J$3:$J$217)+SUMIF($B$3:$B$724,K21,$CR$3:$CR$724)</f>
        <v>0</v>
      </c>
      <c r="CP21" s="30">
        <f>SUMIF(Ingredients!$B$3:$B$217,L21,Ingredients!$J$3:$J$217)+SUMIF($B$3:$B$724,L21,$CR$3:$CR$724)</f>
        <v>0</v>
      </c>
      <c r="CQ21" s="30">
        <f>SUMIF(Ingredients!$B$3:$B$217,M21,Ingredients!$J$3:$J$217)+SUMIF($B$3:$B$724,M21,$CR$3:$CR$724)</f>
        <v>0</v>
      </c>
      <c r="CR21" s="43">
        <f t="shared" si="9"/>
        <v>0</v>
      </c>
      <c r="CS21" s="34">
        <v>5</v>
      </c>
      <c r="CT21" s="30">
        <v>0</v>
      </c>
      <c r="CU21" s="30">
        <v>10</v>
      </c>
      <c r="CV21" s="35">
        <v>0</v>
      </c>
      <c r="CW21" s="36">
        <v>1</v>
      </c>
      <c r="CX21" s="37">
        <v>0</v>
      </c>
      <c r="CY21" s="38">
        <v>0</v>
      </c>
      <c r="CZ21" s="39">
        <v>0</v>
      </c>
      <c r="DA21" t="s">
        <v>202</v>
      </c>
      <c r="DB21" t="str">
        <f t="shared" ca="1" si="10"/>
        <v>-</v>
      </c>
      <c r="DD21" t="s">
        <v>200</v>
      </c>
      <c r="DE21" t="str">
        <f t="shared" ca="1" si="11"/>
        <v>CARAMELAPPLEITEM(FRUIT, ItemRegistry.caramelappleItem, 4 ,1f,0f,0f,0f,1f,0f,0f,2.1f),</v>
      </c>
      <c r="DF21" t="s">
        <v>2304</v>
      </c>
    </row>
    <row r="22" spans="2:110" x14ac:dyDescent="0.3">
      <c r="B22" t="s">
        <v>257</v>
      </c>
      <c r="C22" t="str">
        <f>INDEX('PH Itemnames'!$B$1:$B$723,MATCH(B22,'PH Itemnames'!$A$1:$A$723),1)</f>
        <v>applepieItem</v>
      </c>
      <c r="D22" t="s">
        <v>245</v>
      </c>
      <c r="E22" t="s">
        <v>1192</v>
      </c>
      <c r="F22" s="10" t="s">
        <v>168</v>
      </c>
      <c r="G22" s="11" t="s">
        <v>210</v>
      </c>
      <c r="H22" s="11" t="s">
        <v>209</v>
      </c>
      <c r="I22" s="11"/>
      <c r="J22" s="11"/>
      <c r="K22" s="11"/>
      <c r="L22" s="11"/>
      <c r="M22" s="11"/>
      <c r="N22" s="46">
        <f ca="1">SUMIF(Ingredients!$B$3:$B$217,'PH complex foods'!F22,Ingredients!$A$3:$A$119)+SUMIF($B$3:$B$724,F22,$V$3:$V$723)</f>
        <v>1</v>
      </c>
      <c r="O22" s="11">
        <f ca="1">SUMIF(Ingredients!$B$3:$B$217,'PH complex foods'!G22,Ingredients!$A$3:$A$119)+SUMIF($B$3:$B$724,G22,$V$3:$V$723)</f>
        <v>1</v>
      </c>
      <c r="P22" s="11">
        <f ca="1">SUMIF(Ingredients!$B$3:$B$217,'PH complex foods'!H22,Ingredients!$A$3:$A$119)+SUMIF($B$3:$B$724,H22,$V$3:$V$723)</f>
        <v>1</v>
      </c>
      <c r="Q22" s="11">
        <f ca="1">SUMIF(Ingredients!$B$3:$B$217,'PH complex foods'!I22,Ingredients!$A$3:$A$119)+SUMIF($B$3:$B$724,I22,$V$3:$V$723)</f>
        <v>0</v>
      </c>
      <c r="R22" s="11">
        <f ca="1">SUMIF(Ingredients!$B$3:$B$217,'PH complex foods'!J22,Ingredients!$A$3:$A$119)+SUMIF($B$3:$B$724,J22,$V$3:$V$723)</f>
        <v>0</v>
      </c>
      <c r="S22" s="11">
        <f ca="1">SUMIF(Ingredients!$B$3:$B$217,'PH complex foods'!K22,Ingredients!$A$3:$A$119)+SUMIF($B$3:$B$724,K22,$V$3:$V$723)</f>
        <v>0</v>
      </c>
      <c r="T22" s="11">
        <f ca="1">SUMIF(Ingredients!$B$3:$B$217,'PH complex foods'!L22,Ingredients!$A$3:$A$119)+SUMIF($B$3:$B$724,L22,$V$3:$V$723)</f>
        <v>0</v>
      </c>
      <c r="U22" s="11">
        <f ca="1">SUMIF(Ingredients!$B$3:$B$217,'PH complex foods'!M22,Ingredients!$A$3:$A$119)+SUMIF($B$3:$B$724,M22,$V$3:$V$723)</f>
        <v>0</v>
      </c>
      <c r="V22" s="10">
        <f t="shared" ca="1" si="0"/>
        <v>1</v>
      </c>
      <c r="W22" s="11">
        <f t="shared" si="1"/>
        <v>0</v>
      </c>
      <c r="X22" s="44" t="str">
        <f t="shared" ca="1" si="12"/>
        <v>Yes</v>
      </c>
      <c r="Y22" s="34">
        <f>SUMIF(Ingredients!$B$3:$B$217,F22,Ingredients!$C$3:$C$217)+SUMIF($B$3:$B$724,F22,$AG$3:$AG$724)</f>
        <v>2</v>
      </c>
      <c r="Z22" s="30">
        <f>SUMIF(Ingredients!$B$3:$B$217,G22,Ingredients!$C$3:$C$217)+SUMIF($B$3:$B$724,G22,$AG$3:$AG$724)</f>
        <v>0</v>
      </c>
      <c r="AA22" s="30">
        <f>SUMIF(Ingredients!$B$3:$B$217,H22,Ingredients!$C$3:$C$217)+SUMIF($B$3:$B$724,H22,$AG$3:$AG$724)</f>
        <v>5</v>
      </c>
      <c r="AB22" s="30">
        <f>SUMIF(Ingredients!$B$3:$B$217,I22,Ingredients!$C$3:$C$217)+SUMIF($B$3:$B$724,I22,$AG$3:$AG$724)</f>
        <v>0</v>
      </c>
      <c r="AC22" s="30">
        <f>SUMIF(Ingredients!$B$3:$B$217,J22,Ingredients!$C$3:$C$217)+SUMIF($B$3:$B$724,J22,$AG$3:$AG$724)</f>
        <v>0</v>
      </c>
      <c r="AD22" s="30">
        <f>SUMIF(Ingredients!$B$3:$B$217,K22,Ingredients!$C$3:$C$217)+SUMIF($B$3:$B$724,K22,$AG$3:$AG$724)</f>
        <v>0</v>
      </c>
      <c r="AE22" s="30">
        <f>SUMIF(Ingredients!$B$3:$B$217,L22,Ingredients!$C$3:$C$217)+SUMIF($B$3:$B$724,L22,$AG$3:$AG$724)</f>
        <v>0</v>
      </c>
      <c r="AF22" s="30">
        <f>SUMIF(Ingredients!$B$3:$B$217,M22,Ingredients!$C$3:$C$217)+SUMIF($B$3:$B$724,M22,$AG$3:$AG$724)</f>
        <v>0</v>
      </c>
      <c r="AG22" s="29">
        <f t="shared" si="2"/>
        <v>7</v>
      </c>
      <c r="AH22" s="30">
        <f>SUMIF(Ingredients!$B$3:$B$217,F22,Ingredients!$D$3:$D$217)+SUMIF($B$3:$B$724,F22,$AP$3:$AP$724)</f>
        <v>0</v>
      </c>
      <c r="AI22" s="30">
        <f>SUMIF(Ingredients!$B$3:$B$217,G22,Ingredients!$D$3:$D$217)+SUMIF($B$3:$B$724,G22,$AP$3:$AP$724)</f>
        <v>0</v>
      </c>
      <c r="AJ22" s="30">
        <f>SUMIF(Ingredients!$B$3:$B$217,H22,Ingredients!$D$3:$D$217)+SUMIF($B$3:$B$724,H22,$AP$3:$AP$724)</f>
        <v>0</v>
      </c>
      <c r="AK22" s="30">
        <f>SUMIF(Ingredients!$B$3:$B$217,I22,Ingredients!$D$3:$D$217)+SUMIF($B$3:$B$724,I22,$AP$3:$AP$724)</f>
        <v>0</v>
      </c>
      <c r="AL22" s="30">
        <f>SUMIF(Ingredients!$B$3:$B$217,J22,Ingredients!$D$3:$D$217)+SUMIF($B$3:$B$724,J22,$AP$3:$AP$724)</f>
        <v>0</v>
      </c>
      <c r="AM22" s="30">
        <f>SUMIF(Ingredients!$B$3:$B$217,K22,Ingredients!$D$3:$D$217)+SUMIF($B$3:$B$724,K22,$AP$3:$AP$724)</f>
        <v>0</v>
      </c>
      <c r="AN22" s="30">
        <f>SUMIF(Ingredients!$B$3:$B$217,L22,Ingredients!$D$3:$D$217)+SUMIF($B$3:$B$724,L22,$AP$3:$AP$724)</f>
        <v>0</v>
      </c>
      <c r="AO22" s="30">
        <f>SUMIF(Ingredients!$B$3:$B$217,M22,Ingredients!$D$3:$D$217)+SUMIF($B$3:$B$724,M22,$AP$3:$AP$724)</f>
        <v>0</v>
      </c>
      <c r="AP22" s="29">
        <f t="shared" si="3"/>
        <v>0</v>
      </c>
      <c r="AQ22" s="30">
        <f>SUMIF(Ingredients!$B$3:$B$217,F22,Ingredients!$E$3:$E$217)+SUMIF($B$3:$B$724,F22,$AY$3:$AY$727)</f>
        <v>10</v>
      </c>
      <c r="AR22" s="30">
        <f>SUMIF(Ingredients!$B$3:$B$217,G22,Ingredients!$E$3:$E$217)+SUMIF($B$3:$B$724,G22,$AY$3:$AY$727)</f>
        <v>30</v>
      </c>
      <c r="AS22" s="30">
        <f>SUMIF(Ingredients!$B$3:$B$217,H22,Ingredients!$E$3:$E$217)+SUMIF($B$3:$B$724,H22,$AY$3:$AY$727)</f>
        <v>7</v>
      </c>
      <c r="AT22" s="30">
        <f>SUMIF(Ingredients!$B$3:$B$217,I22,Ingredients!$E$3:$E$217)+SUMIF($B$3:$B$724,I22,$AY$3:$AY$727)</f>
        <v>0</v>
      </c>
      <c r="AU22" s="30">
        <f>SUMIF(Ingredients!$B$3:$B$217,J22,Ingredients!$E$3:$E$217)+SUMIF($B$3:$B$724,J22,$AY$3:$AY$727)</f>
        <v>0</v>
      </c>
      <c r="AV22" s="30">
        <f>SUMIF(Ingredients!$B$3:$B$217,K22,Ingredients!$E$3:$E$217)+SUMIF($B$3:$B$724,K22,$AY$3:$AY$727)</f>
        <v>0</v>
      </c>
      <c r="AW22" s="30">
        <f>SUMIF(Ingredients!$B$3:$B$217,L22,Ingredients!$E$3:$E$217)+SUMIF($B$3:$B$724,L22,$AY$3:$AY$727)</f>
        <v>0</v>
      </c>
      <c r="AX22" s="30">
        <f>SUMIF(Ingredients!$B$3:$B$217,M22,Ingredients!$E$3:$E$217)+SUMIF($B$3:$B$724,M22,$AY$3:$AY$727)</f>
        <v>0</v>
      </c>
      <c r="AY22" s="29">
        <f t="shared" si="4"/>
        <v>15.666666666666666</v>
      </c>
      <c r="AZ22" s="30">
        <f>SUMIF(Ingredients!$B$3:$B$217,F22,Ingredients!$F$3:$F$217)+SUMIF($B$3:$B$724,F22,$BH$3:$BH$724)</f>
        <v>0</v>
      </c>
      <c r="BA22" s="30">
        <f>SUMIF(Ingredients!$B$3:$B$217,G22,Ingredients!$F$3:$F$217)+SUMIF($B$3:$B$724,G22,$BH$3:$BH$724)</f>
        <v>0</v>
      </c>
      <c r="BB22" s="30">
        <f>SUMIF(Ingredients!$B$3:$B$217,H22,Ingredients!$F$3:$F$217)+SUMIF($B$3:$B$724,H22,$BH$3:$BH$724)</f>
        <v>1</v>
      </c>
      <c r="BC22" s="30">
        <f>SUMIF(Ingredients!$B$3:$B$217,I22,Ingredients!$F$3:$F$217)+SUMIF($B$3:$B$724,I22,$BH$3:$BH$724)</f>
        <v>0</v>
      </c>
      <c r="BD22" s="30">
        <f>SUMIF(Ingredients!$B$3:$B$217,J22,Ingredients!$F$3:$F$217)+SUMIF($B$3:$B$724,J22,$BH$3:$BH$724)</f>
        <v>0</v>
      </c>
      <c r="BE22" s="30">
        <f>SUMIF(Ingredients!$B$3:$B$217,K22,Ingredients!$F$3:$F$217)+SUMIF($B$3:$B$724,K22,$BH$3:$BH$724)</f>
        <v>0</v>
      </c>
      <c r="BF22" s="30">
        <f>SUMIF(Ingredients!$B$3:$B$217,L22,Ingredients!$F$3:$F$217)+SUMIF($B$3:$B$724,L22,$BH$3:$BH$724)</f>
        <v>0</v>
      </c>
      <c r="BG22" s="30">
        <f>SUMIF(Ingredients!$B$3:$B$217,M22,Ingredients!$F$3:$F$217)+SUMIF($B$3:$B$724,M22,$BH$3:$BH$724)</f>
        <v>0</v>
      </c>
      <c r="BH22" s="35">
        <f t="shared" si="5"/>
        <v>1</v>
      </c>
      <c r="BI22" s="30">
        <f>SUMIF(Ingredients!$B$3:$B$217,F22,Ingredients!$G$3:$G$217)+SUMIF($B$3:$B$724,F22,$BQ$3:$BQ$724)</f>
        <v>1</v>
      </c>
      <c r="BJ22" s="30">
        <f>SUMIF(Ingredients!$B$3:$B$217,G22,Ingredients!$G$3:$G$217)+SUMIF($B$3:$B$724,G22,$BQ$3:$BQ$724)</f>
        <v>0</v>
      </c>
      <c r="BK22" s="30">
        <f>SUMIF(Ingredients!$B$3:$B$217,H22,Ingredients!$G$3:$G$217)+SUMIF($B$3:$B$724,H22,$BQ$3:$BQ$724)</f>
        <v>0</v>
      </c>
      <c r="BL22" s="30">
        <f>SUMIF(Ingredients!$B$3:$B$217,I22,Ingredients!$G$3:$G$217)+SUMIF($B$3:$B$724,I22,$BQ$3:$BQ$724)</f>
        <v>0</v>
      </c>
      <c r="BM22" s="30">
        <f>SUMIF(Ingredients!$B$3:$B$217,J22,Ingredients!$G$3:$G$217)+SUMIF($B$3:$B$724,J22,$BQ$3:$BQ$724)</f>
        <v>0</v>
      </c>
      <c r="BN22" s="30">
        <f>SUMIF(Ingredients!$B$3:$B$217,K22,Ingredients!$G$3:$G$217)+SUMIF($B$3:$B$724,K22,$BQ$3:$BQ$724)</f>
        <v>0</v>
      </c>
      <c r="BO22" s="30">
        <f>SUMIF(Ingredients!$B$3:$B$217,L22,Ingredients!$G$3:$G$217)+SUMIF($B$3:$B$724,L22,$BQ$3:$BQ$724)</f>
        <v>0</v>
      </c>
      <c r="BP22" s="30">
        <f>SUMIF(Ingredients!$B$3:$B$217,M22,Ingredients!$G$3:$G$217)+SUMIF($B$3:$B$724,M22,$BQ$3:$BQ$724)</f>
        <v>0</v>
      </c>
      <c r="BQ22" s="36">
        <f t="shared" si="6"/>
        <v>1</v>
      </c>
      <c r="BR22" s="30">
        <f>SUMIF(Ingredients!$B$3:$B$217,F22,Ingredients!$H$3:$H$217)+SUMIF($B$3:$B$724,F22,$BZ$3:$BZ$724)</f>
        <v>0</v>
      </c>
      <c r="BS22" s="30">
        <f>SUMIF(Ingredients!$B$3:$B$217,G22,Ingredients!$H$3:$H$217)+SUMIF($B$3:$B$724,G22,$BZ$3:$BZ$724)</f>
        <v>0</v>
      </c>
      <c r="BT22" s="30">
        <f>SUMIF(Ingredients!$B$3:$B$217,H22,Ingredients!$H$3:$H$217)+SUMIF($B$3:$B$724,H22,$BZ$3:$BZ$724)</f>
        <v>0</v>
      </c>
      <c r="BU22" s="30">
        <f>SUMIF(Ingredients!$B$3:$B$217,I22,Ingredients!$H$3:$H$217)+SUMIF($B$3:$B$724,I22,$BZ$3:$BZ$724)</f>
        <v>0</v>
      </c>
      <c r="BV22" s="30">
        <f>SUMIF(Ingredients!$B$3:$B$217,J22,Ingredients!$H$3:$H$217)+SUMIF($B$3:$B$724,J22,$BZ$3:$BZ$724)</f>
        <v>0</v>
      </c>
      <c r="BW22" s="30">
        <f>SUMIF(Ingredients!$B$3:$B$217,K22,Ingredients!$H$3:$H$217)+SUMIF($B$3:$B$724,K22,$BZ$3:$BZ$724)</f>
        <v>0</v>
      </c>
      <c r="BX22" s="30">
        <f>SUMIF(Ingredients!$B$3:$B$217,L22,Ingredients!$H$3:$H$217)+SUMIF($B$3:$B$724,L22,$BZ$3:$BZ$724)</f>
        <v>0</v>
      </c>
      <c r="BY22" s="30">
        <f>SUMIF(Ingredients!$B$3:$B$217,M22,Ingredients!$H$3:$H$217)+SUMIF($B$3:$B$724,M22,$BZ$3:$BZ$724)</f>
        <v>0</v>
      </c>
      <c r="BZ22" s="42">
        <f t="shared" si="7"/>
        <v>0</v>
      </c>
      <c r="CA22" s="30">
        <f>SUMIF(Ingredients!$B$3:$B$217,F22,Ingredients!$I$3:$I$217)+SUMIF($B$3:$B$724,F22,$CI$3:$CI$724)</f>
        <v>0</v>
      </c>
      <c r="CB22" s="30">
        <f>SUMIF(Ingredients!$B$3:$B$217,G22,Ingredients!$I$3:$I$217)+SUMIF($B$3:$B$724,G22,$CI$3:$CI$724)</f>
        <v>0</v>
      </c>
      <c r="CC22" s="30">
        <f>SUMIF(Ingredients!$B$3:$B$217,H22,Ingredients!$I$3:$I$217)+SUMIF($B$3:$B$724,H22,$CI$3:$CI$724)</f>
        <v>0</v>
      </c>
      <c r="CD22" s="30">
        <f>SUMIF(Ingredients!$B$3:$B$217,I22,Ingredients!$I$3:$I$217)+SUMIF($B$3:$B$724,I22,$CI$3:$CI$724)</f>
        <v>0</v>
      </c>
      <c r="CE22" s="30">
        <f>SUMIF(Ingredients!$B$3:$B$217,J22,Ingredients!$I$3:$I$217)+SUMIF($B$3:$B$724,J22,$CI$3:$CI$724)</f>
        <v>0</v>
      </c>
      <c r="CF22" s="30">
        <f>SUMIF(Ingredients!$B$3:$B$217,K22,Ingredients!$I$3:$I$217)+SUMIF($B$3:$B$724,K22,$CI$3:$CI$724)</f>
        <v>0</v>
      </c>
      <c r="CG22" s="30">
        <f>SUMIF(Ingredients!$B$3:$B$217,L22,Ingredients!$I$3:$I$217)+SUMIF($B$3:$B$724,L22,$CI$3:$CI$724)</f>
        <v>0</v>
      </c>
      <c r="CH22" s="30">
        <f>SUMIF(Ingredients!$B$3:$B$217,M22,Ingredients!$I$3:$I$217)+SUMIF($B$3:$B$724,M22,$CI$3:$CI$724)</f>
        <v>0</v>
      </c>
      <c r="CI22" s="38">
        <f t="shared" si="8"/>
        <v>0</v>
      </c>
      <c r="CJ22" s="30">
        <f>SUMIF(Ingredients!$B$3:$B$217,F22,Ingredients!$J$3:$J$217)+SUMIF($B$3:$B$724,F22,$CR$3:$CR$724)</f>
        <v>0</v>
      </c>
      <c r="CK22" s="30">
        <f>SUMIF(Ingredients!$B$3:$B$217,G22,Ingredients!$J$3:$J$217)+SUMIF($B$3:$B$724,G22,$CR$3:$CR$724)</f>
        <v>0</v>
      </c>
      <c r="CL22" s="30">
        <f>SUMIF(Ingredients!$B$3:$B$217,H22,Ingredients!$J$3:$J$217)+SUMIF($B$3:$B$724,H22,$CR$3:$CR$724)</f>
        <v>0</v>
      </c>
      <c r="CM22" s="30">
        <f>SUMIF(Ingredients!$B$3:$B$217,I22,Ingredients!$J$3:$J$217)+SUMIF($B$3:$B$724,I22,$CR$3:$CR$724)</f>
        <v>0</v>
      </c>
      <c r="CN22" s="30">
        <f>SUMIF(Ingredients!$B$3:$B$217,J22,Ingredients!$J$3:$J$217)+SUMIF($B$3:$B$724,J22,$CR$3:$CR$724)</f>
        <v>0</v>
      </c>
      <c r="CO22" s="30">
        <f>SUMIF(Ingredients!$B$3:$B$217,K22,Ingredients!$J$3:$J$217)+SUMIF($B$3:$B$724,K22,$CR$3:$CR$724)</f>
        <v>0</v>
      </c>
      <c r="CP22" s="30">
        <f>SUMIF(Ingredients!$B$3:$B$217,L22,Ingredients!$J$3:$J$217)+SUMIF($B$3:$B$724,L22,$CR$3:$CR$724)</f>
        <v>0</v>
      </c>
      <c r="CQ22" s="30">
        <f>SUMIF(Ingredients!$B$3:$B$217,M22,Ingredients!$J$3:$J$217)+SUMIF($B$3:$B$724,M22,$CR$3:$CR$724)</f>
        <v>0</v>
      </c>
      <c r="CR22" s="43">
        <f t="shared" si="9"/>
        <v>0</v>
      </c>
      <c r="CS22" s="34">
        <v>10</v>
      </c>
      <c r="CT22" s="30">
        <v>0</v>
      </c>
      <c r="CU22" s="30">
        <v>15.666666666666666</v>
      </c>
      <c r="CV22" s="35">
        <v>1</v>
      </c>
      <c r="CW22" s="36">
        <v>1</v>
      </c>
      <c r="CX22" s="37">
        <v>0</v>
      </c>
      <c r="CY22" s="38">
        <v>0</v>
      </c>
      <c r="CZ22" s="39">
        <v>0</v>
      </c>
      <c r="DA22" t="s">
        <v>202</v>
      </c>
      <c r="DB22" t="str">
        <f t="shared" ca="1" si="10"/>
        <v>-</v>
      </c>
      <c r="DD22" t="s">
        <v>200</v>
      </c>
      <c r="DE22" t="str">
        <f t="shared" ca="1" si="11"/>
        <v>APPLEPIEITEM(MEAL, ItemRegistry.applepieItem, 4 ,2f,0f,1f,0f,1f,0f,0f,1.34f),</v>
      </c>
      <c r="DF22" t="s">
        <v>2305</v>
      </c>
    </row>
    <row r="23" spans="2:110" x14ac:dyDescent="0.3">
      <c r="B23" t="s">
        <v>258</v>
      </c>
      <c r="C23" t="str">
        <f>INDEX('PH Itemnames'!$B$1:$B$723,MATCH(B23,'PH Itemnames'!$A$1:$A$723),1)</f>
        <v>teaItem</v>
      </c>
      <c r="D23" t="s">
        <v>240</v>
      </c>
      <c r="E23" t="s">
        <v>1184</v>
      </c>
      <c r="F23" s="10" t="s">
        <v>123</v>
      </c>
      <c r="G23" s="11"/>
      <c r="H23" s="11"/>
      <c r="I23" s="11"/>
      <c r="J23" s="11"/>
      <c r="K23" s="11"/>
      <c r="L23" s="11"/>
      <c r="M23" s="11"/>
      <c r="N23" s="46">
        <f ca="1">SUMIF(Ingredients!$B$3:$B$217,'PH complex foods'!F23,Ingredients!$A$3:$A$119)+SUMIF($B$3:$B$724,F23,$V$3:$V$723)</f>
        <v>1</v>
      </c>
      <c r="O23" s="11">
        <f ca="1">SUMIF(Ingredients!$B$3:$B$217,'PH complex foods'!G23,Ingredients!$A$3:$A$119)+SUMIF($B$3:$B$724,G23,$V$3:$V$723)</f>
        <v>0</v>
      </c>
      <c r="P23" s="11">
        <f ca="1">SUMIF(Ingredients!$B$3:$B$217,'PH complex foods'!H23,Ingredients!$A$3:$A$119)+SUMIF($B$3:$B$724,H23,$V$3:$V$723)</f>
        <v>0</v>
      </c>
      <c r="Q23" s="11">
        <f ca="1">SUMIF(Ingredients!$B$3:$B$217,'PH complex foods'!I23,Ingredients!$A$3:$A$119)+SUMIF($B$3:$B$724,I23,$V$3:$V$723)</f>
        <v>0</v>
      </c>
      <c r="R23" s="11">
        <f ca="1">SUMIF(Ingredients!$B$3:$B$217,'PH complex foods'!J23,Ingredients!$A$3:$A$119)+SUMIF($B$3:$B$724,J23,$V$3:$V$723)</f>
        <v>0</v>
      </c>
      <c r="S23" s="11">
        <f ca="1">SUMIF(Ingredients!$B$3:$B$217,'PH complex foods'!K23,Ingredients!$A$3:$A$119)+SUMIF($B$3:$B$724,K23,$V$3:$V$723)</f>
        <v>0</v>
      </c>
      <c r="T23" s="11">
        <f ca="1">SUMIF(Ingredients!$B$3:$B$217,'PH complex foods'!L23,Ingredients!$A$3:$A$119)+SUMIF($B$3:$B$724,L23,$V$3:$V$723)</f>
        <v>0</v>
      </c>
      <c r="U23" s="11">
        <f ca="1">SUMIF(Ingredients!$B$3:$B$217,'PH complex foods'!M23,Ingredients!$A$3:$A$119)+SUMIF($B$3:$B$724,M23,$V$3:$V$723)</f>
        <v>0</v>
      </c>
      <c r="V23" s="10">
        <f t="shared" ca="1" si="0"/>
        <v>1</v>
      </c>
      <c r="W23" s="11">
        <f t="shared" si="1"/>
        <v>1</v>
      </c>
      <c r="X23" s="44" t="str">
        <f t="shared" ca="1" si="12"/>
        <v>Yes</v>
      </c>
      <c r="Y23" s="34">
        <f>SUMIF(Ingredients!$B$3:$B$217,F23,Ingredients!$C$3:$C$217)+SUMIF($B$3:$B$724,F23,$AG$3:$AG$724)</f>
        <v>1</v>
      </c>
      <c r="Z23" s="30">
        <f>SUMIF(Ingredients!$B$3:$B$217,G23,Ingredients!$C$3:$C$217)+SUMIF($B$3:$B$724,G23,$AG$3:$AG$724)</f>
        <v>0</v>
      </c>
      <c r="AA23" s="30">
        <f>SUMIF(Ingredients!$B$3:$B$217,H23,Ingredients!$C$3:$C$217)+SUMIF($B$3:$B$724,H23,$AG$3:$AG$724)</f>
        <v>0</v>
      </c>
      <c r="AB23" s="30">
        <f>SUMIF(Ingredients!$B$3:$B$217,I23,Ingredients!$C$3:$C$217)+SUMIF($B$3:$B$724,I23,$AG$3:$AG$724)</f>
        <v>0</v>
      </c>
      <c r="AC23" s="30">
        <f>SUMIF(Ingredients!$B$3:$B$217,J23,Ingredients!$C$3:$C$217)+SUMIF($B$3:$B$724,J23,$AG$3:$AG$724)</f>
        <v>0</v>
      </c>
      <c r="AD23" s="30">
        <f>SUMIF(Ingredients!$B$3:$B$217,K23,Ingredients!$C$3:$C$217)+SUMIF($B$3:$B$724,K23,$AG$3:$AG$724)</f>
        <v>0</v>
      </c>
      <c r="AE23" s="30">
        <f>SUMIF(Ingredients!$B$3:$B$217,L23,Ingredients!$C$3:$C$217)+SUMIF($B$3:$B$724,L23,$AG$3:$AG$724)</f>
        <v>0</v>
      </c>
      <c r="AF23" s="30">
        <f>SUMIF(Ingredients!$B$3:$B$217,M23,Ingredients!$C$3:$C$217)+SUMIF($B$3:$B$724,M23,$AG$3:$AG$724)</f>
        <v>0</v>
      </c>
      <c r="AG23" s="29">
        <f t="shared" si="2"/>
        <v>1</v>
      </c>
      <c r="AH23" s="30">
        <f>SUMIF(Ingredients!$B$3:$B$217,F23,Ingredients!$D$3:$D$217)+SUMIF($B$3:$B$724,F23,$AP$3:$AP$724)</f>
        <v>0</v>
      </c>
      <c r="AI23" s="30">
        <f>SUMIF(Ingredients!$B$3:$B$217,G23,Ingredients!$D$3:$D$217)+SUMIF($B$3:$B$724,G23,$AP$3:$AP$724)</f>
        <v>0</v>
      </c>
      <c r="AJ23" s="30">
        <f>SUMIF(Ingredients!$B$3:$B$217,H23,Ingredients!$D$3:$D$217)+SUMIF($B$3:$B$724,H23,$AP$3:$AP$724)</f>
        <v>0</v>
      </c>
      <c r="AK23" s="30">
        <f>SUMIF(Ingredients!$B$3:$B$217,I23,Ingredients!$D$3:$D$217)+SUMIF($B$3:$B$724,I23,$AP$3:$AP$724)</f>
        <v>0</v>
      </c>
      <c r="AL23" s="30">
        <f>SUMIF(Ingredients!$B$3:$B$217,J23,Ingredients!$D$3:$D$217)+SUMIF($B$3:$B$724,J23,$AP$3:$AP$724)</f>
        <v>0</v>
      </c>
      <c r="AM23" s="30">
        <f>SUMIF(Ingredients!$B$3:$B$217,K23,Ingredients!$D$3:$D$217)+SUMIF($B$3:$B$724,K23,$AP$3:$AP$724)</f>
        <v>0</v>
      </c>
      <c r="AN23" s="30">
        <f>SUMIF(Ingredients!$B$3:$B$217,L23,Ingredients!$D$3:$D$217)+SUMIF($B$3:$B$724,L23,$AP$3:$AP$724)</f>
        <v>0</v>
      </c>
      <c r="AO23" s="30">
        <f>SUMIF(Ingredients!$B$3:$B$217,M23,Ingredients!$D$3:$D$217)+SUMIF($B$3:$B$724,M23,$AP$3:$AP$724)</f>
        <v>0</v>
      </c>
      <c r="AP23" s="29">
        <f t="shared" si="3"/>
        <v>0</v>
      </c>
      <c r="AQ23" s="30">
        <f>SUMIF(Ingredients!$B$3:$B$217,F23,Ingredients!$E$3:$E$217)+SUMIF($B$3:$B$724,F23,$AY$3:$AY$727)</f>
        <v>30</v>
      </c>
      <c r="AR23" s="30">
        <f>SUMIF(Ingredients!$B$3:$B$217,G23,Ingredients!$E$3:$E$217)+SUMIF($B$3:$B$724,G23,$AY$3:$AY$727)</f>
        <v>0</v>
      </c>
      <c r="AS23" s="30">
        <f>SUMIF(Ingredients!$B$3:$B$217,H23,Ingredients!$E$3:$E$217)+SUMIF($B$3:$B$724,H23,$AY$3:$AY$727)</f>
        <v>0</v>
      </c>
      <c r="AT23" s="30">
        <f>SUMIF(Ingredients!$B$3:$B$217,I23,Ingredients!$E$3:$E$217)+SUMIF($B$3:$B$724,I23,$AY$3:$AY$727)</f>
        <v>0</v>
      </c>
      <c r="AU23" s="30">
        <f>SUMIF(Ingredients!$B$3:$B$217,J23,Ingredients!$E$3:$E$217)+SUMIF($B$3:$B$724,J23,$AY$3:$AY$727)</f>
        <v>0</v>
      </c>
      <c r="AV23" s="30">
        <f>SUMIF(Ingredients!$B$3:$B$217,K23,Ingredients!$E$3:$E$217)+SUMIF($B$3:$B$724,K23,$AY$3:$AY$727)</f>
        <v>0</v>
      </c>
      <c r="AW23" s="30">
        <f>SUMIF(Ingredients!$B$3:$B$217,L23,Ingredients!$E$3:$E$217)+SUMIF($B$3:$B$724,L23,$AY$3:$AY$727)</f>
        <v>0</v>
      </c>
      <c r="AX23" s="30">
        <f>SUMIF(Ingredients!$B$3:$B$217,M23,Ingredients!$E$3:$E$217)+SUMIF($B$3:$B$724,M23,$AY$3:$AY$727)</f>
        <v>0</v>
      </c>
      <c r="AY23" s="29">
        <f t="shared" si="4"/>
        <v>30</v>
      </c>
      <c r="AZ23" s="30">
        <f>SUMIF(Ingredients!$B$3:$B$217,F23,Ingredients!$F$3:$F$217)+SUMIF($B$3:$B$724,F23,$BH$3:$BH$724)</f>
        <v>0</v>
      </c>
      <c r="BA23" s="30">
        <f>SUMIF(Ingredients!$B$3:$B$217,G23,Ingredients!$F$3:$F$217)+SUMIF($B$3:$B$724,G23,$BH$3:$BH$724)</f>
        <v>0</v>
      </c>
      <c r="BB23" s="30">
        <f>SUMIF(Ingredients!$B$3:$B$217,H23,Ingredients!$F$3:$F$217)+SUMIF($B$3:$B$724,H23,$BH$3:$BH$724)</f>
        <v>0</v>
      </c>
      <c r="BC23" s="30">
        <f>SUMIF(Ingredients!$B$3:$B$217,I23,Ingredients!$F$3:$F$217)+SUMIF($B$3:$B$724,I23,$BH$3:$BH$724)</f>
        <v>0</v>
      </c>
      <c r="BD23" s="30">
        <f>SUMIF(Ingredients!$B$3:$B$217,J23,Ingredients!$F$3:$F$217)+SUMIF($B$3:$B$724,J23,$BH$3:$BH$724)</f>
        <v>0</v>
      </c>
      <c r="BE23" s="30">
        <f>SUMIF(Ingredients!$B$3:$B$217,K23,Ingredients!$F$3:$F$217)+SUMIF($B$3:$B$724,K23,$BH$3:$BH$724)</f>
        <v>0</v>
      </c>
      <c r="BF23" s="30">
        <f>SUMIF(Ingredients!$B$3:$B$217,L23,Ingredients!$F$3:$F$217)+SUMIF($B$3:$B$724,L23,$BH$3:$BH$724)</f>
        <v>0</v>
      </c>
      <c r="BG23" s="30">
        <f>SUMIF(Ingredients!$B$3:$B$217,M23,Ingredients!$F$3:$F$217)+SUMIF($B$3:$B$724,M23,$BH$3:$BH$724)</f>
        <v>0</v>
      </c>
      <c r="BH23" s="35">
        <f t="shared" si="5"/>
        <v>0</v>
      </c>
      <c r="BI23" s="30">
        <f>SUMIF(Ingredients!$B$3:$B$217,F23,Ingredients!$G$3:$G$217)+SUMIF($B$3:$B$724,F23,$BQ$3:$BQ$724)</f>
        <v>0</v>
      </c>
      <c r="BJ23" s="30">
        <f>SUMIF(Ingredients!$B$3:$B$217,G23,Ingredients!$G$3:$G$217)+SUMIF($B$3:$B$724,G23,$BQ$3:$BQ$724)</f>
        <v>0</v>
      </c>
      <c r="BK23" s="30">
        <f>SUMIF(Ingredients!$B$3:$B$217,H23,Ingredients!$G$3:$G$217)+SUMIF($B$3:$B$724,H23,$BQ$3:$BQ$724)</f>
        <v>0</v>
      </c>
      <c r="BL23" s="30">
        <f>SUMIF(Ingredients!$B$3:$B$217,I23,Ingredients!$G$3:$G$217)+SUMIF($B$3:$B$724,I23,$BQ$3:$BQ$724)</f>
        <v>0</v>
      </c>
      <c r="BM23" s="30">
        <f>SUMIF(Ingredients!$B$3:$B$217,J23,Ingredients!$G$3:$G$217)+SUMIF($B$3:$B$724,J23,$BQ$3:$BQ$724)</f>
        <v>0</v>
      </c>
      <c r="BN23" s="30">
        <f>SUMIF(Ingredients!$B$3:$B$217,K23,Ingredients!$G$3:$G$217)+SUMIF($B$3:$B$724,K23,$BQ$3:$BQ$724)</f>
        <v>0</v>
      </c>
      <c r="BO23" s="30">
        <f>SUMIF(Ingredients!$B$3:$B$217,L23,Ingredients!$G$3:$G$217)+SUMIF($B$3:$B$724,L23,$BQ$3:$BQ$724)</f>
        <v>0</v>
      </c>
      <c r="BP23" s="30">
        <f>SUMIF(Ingredients!$B$3:$B$217,M23,Ingredients!$G$3:$G$217)+SUMIF($B$3:$B$724,M23,$BQ$3:$BQ$724)</f>
        <v>0</v>
      </c>
      <c r="BQ23" s="36">
        <f t="shared" si="6"/>
        <v>0</v>
      </c>
      <c r="BR23" s="30">
        <f>SUMIF(Ingredients!$B$3:$B$217,F23,Ingredients!$H$3:$H$217)+SUMIF($B$3:$B$724,F23,$BZ$3:$BZ$724)</f>
        <v>0</v>
      </c>
      <c r="BS23" s="30">
        <f>SUMIF(Ingredients!$B$3:$B$217,G23,Ingredients!$H$3:$H$217)+SUMIF($B$3:$B$724,G23,$BZ$3:$BZ$724)</f>
        <v>0</v>
      </c>
      <c r="BT23" s="30">
        <f>SUMIF(Ingredients!$B$3:$B$217,H23,Ingredients!$H$3:$H$217)+SUMIF($B$3:$B$724,H23,$BZ$3:$BZ$724)</f>
        <v>0</v>
      </c>
      <c r="BU23" s="30">
        <f>SUMIF(Ingredients!$B$3:$B$217,I23,Ingredients!$H$3:$H$217)+SUMIF($B$3:$B$724,I23,$BZ$3:$BZ$724)</f>
        <v>0</v>
      </c>
      <c r="BV23" s="30">
        <f>SUMIF(Ingredients!$B$3:$B$217,J23,Ingredients!$H$3:$H$217)+SUMIF($B$3:$B$724,J23,$BZ$3:$BZ$724)</f>
        <v>0</v>
      </c>
      <c r="BW23" s="30">
        <f>SUMIF(Ingredients!$B$3:$B$217,K23,Ingredients!$H$3:$H$217)+SUMIF($B$3:$B$724,K23,$BZ$3:$BZ$724)</f>
        <v>0</v>
      </c>
      <c r="BX23" s="30">
        <f>SUMIF(Ingredients!$B$3:$B$217,L23,Ingredients!$H$3:$H$217)+SUMIF($B$3:$B$724,L23,$BZ$3:$BZ$724)</f>
        <v>0</v>
      </c>
      <c r="BY23" s="30">
        <f>SUMIF(Ingredients!$B$3:$B$217,M23,Ingredients!$H$3:$H$217)+SUMIF($B$3:$B$724,M23,$BZ$3:$BZ$724)</f>
        <v>0</v>
      </c>
      <c r="BZ23" s="42">
        <f t="shared" si="7"/>
        <v>0</v>
      </c>
      <c r="CA23" s="30">
        <f>SUMIF(Ingredients!$B$3:$B$217,F23,Ingredients!$I$3:$I$217)+SUMIF($B$3:$B$724,F23,$CI$3:$CI$724)</f>
        <v>0</v>
      </c>
      <c r="CB23" s="30">
        <f>SUMIF(Ingredients!$B$3:$B$217,G23,Ingredients!$I$3:$I$217)+SUMIF($B$3:$B$724,G23,$CI$3:$CI$724)</f>
        <v>0</v>
      </c>
      <c r="CC23" s="30">
        <f>SUMIF(Ingredients!$B$3:$B$217,H23,Ingredients!$I$3:$I$217)+SUMIF($B$3:$B$724,H23,$CI$3:$CI$724)</f>
        <v>0</v>
      </c>
      <c r="CD23" s="30">
        <f>SUMIF(Ingredients!$B$3:$B$217,I23,Ingredients!$I$3:$I$217)+SUMIF($B$3:$B$724,I23,$CI$3:$CI$724)</f>
        <v>0</v>
      </c>
      <c r="CE23" s="30">
        <f>SUMIF(Ingredients!$B$3:$B$217,J23,Ingredients!$I$3:$I$217)+SUMIF($B$3:$B$724,J23,$CI$3:$CI$724)</f>
        <v>0</v>
      </c>
      <c r="CF23" s="30">
        <f>SUMIF(Ingredients!$B$3:$B$217,K23,Ingredients!$I$3:$I$217)+SUMIF($B$3:$B$724,K23,$CI$3:$CI$724)</f>
        <v>0</v>
      </c>
      <c r="CG23" s="30">
        <f>SUMIF(Ingredients!$B$3:$B$217,L23,Ingredients!$I$3:$I$217)+SUMIF($B$3:$B$724,L23,$CI$3:$CI$724)</f>
        <v>0</v>
      </c>
      <c r="CH23" s="30">
        <f>SUMIF(Ingredients!$B$3:$B$217,M23,Ingredients!$I$3:$I$217)+SUMIF($B$3:$B$724,M23,$CI$3:$CI$724)</f>
        <v>0</v>
      </c>
      <c r="CI23" s="38">
        <f t="shared" si="8"/>
        <v>0</v>
      </c>
      <c r="CJ23" s="30">
        <f>SUMIF(Ingredients!$B$3:$B$217,F23,Ingredients!$J$3:$J$217)+SUMIF($B$3:$B$724,F23,$CR$3:$CR$724)</f>
        <v>0</v>
      </c>
      <c r="CK23" s="30">
        <f>SUMIF(Ingredients!$B$3:$B$217,G23,Ingredients!$J$3:$J$217)+SUMIF($B$3:$B$724,G23,$CR$3:$CR$724)</f>
        <v>0</v>
      </c>
      <c r="CL23" s="30">
        <f>SUMIF(Ingredients!$B$3:$B$217,H23,Ingredients!$J$3:$J$217)+SUMIF($B$3:$B$724,H23,$CR$3:$CR$724)</f>
        <v>0</v>
      </c>
      <c r="CM23" s="30">
        <f>SUMIF(Ingredients!$B$3:$B$217,I23,Ingredients!$J$3:$J$217)+SUMIF($B$3:$B$724,I23,$CR$3:$CR$724)</f>
        <v>0</v>
      </c>
      <c r="CN23" s="30">
        <f>SUMIF(Ingredients!$B$3:$B$217,J23,Ingredients!$J$3:$J$217)+SUMIF($B$3:$B$724,J23,$CR$3:$CR$724)</f>
        <v>0</v>
      </c>
      <c r="CO23" s="30">
        <f>SUMIF(Ingredients!$B$3:$B$217,K23,Ingredients!$J$3:$J$217)+SUMIF($B$3:$B$724,K23,$CR$3:$CR$724)</f>
        <v>0</v>
      </c>
      <c r="CP23" s="30">
        <f>SUMIF(Ingredients!$B$3:$B$217,L23,Ingredients!$J$3:$J$217)+SUMIF($B$3:$B$724,L23,$CR$3:$CR$724)</f>
        <v>0</v>
      </c>
      <c r="CQ23" s="30">
        <f>SUMIF(Ingredients!$B$3:$B$217,M23,Ingredients!$J$3:$J$217)+SUMIF($B$3:$B$724,M23,$CR$3:$CR$724)</f>
        <v>0</v>
      </c>
      <c r="CR23" s="43">
        <f t="shared" si="9"/>
        <v>0</v>
      </c>
      <c r="CS23" s="34">
        <v>1</v>
      </c>
      <c r="CT23" s="30">
        <v>20</v>
      </c>
      <c r="CU23" s="30">
        <v>10</v>
      </c>
      <c r="CV23" s="35">
        <v>0</v>
      </c>
      <c r="CW23" s="36">
        <v>0</v>
      </c>
      <c r="CX23" s="37">
        <v>0</v>
      </c>
      <c r="CY23" s="38">
        <v>0</v>
      </c>
      <c r="CZ23" s="39">
        <v>0</v>
      </c>
      <c r="DA23" t="s">
        <v>202</v>
      </c>
      <c r="DB23" t="str">
        <f t="shared" ca="1" si="10"/>
        <v>-</v>
      </c>
      <c r="DD23" t="s">
        <v>200</v>
      </c>
      <c r="DE23" t="str">
        <f t="shared" ca="1" si="11"/>
        <v>TEAITEM(OTHER, ItemRegistry.teaItem, 4 ,0.2f,20f,0f,0f,0f,0f,0f,2.1f),</v>
      </c>
      <c r="DF23" t="s">
        <v>2306</v>
      </c>
    </row>
    <row r="24" spans="2:110" x14ac:dyDescent="0.3">
      <c r="B24" t="s">
        <v>259</v>
      </c>
      <c r="C24" t="str">
        <f>INDEX('PH Itemnames'!$B$1:$B$723,MATCH(B24,'PH Itemnames'!$A$1:$A$723),1)</f>
        <v>coffeeItem</v>
      </c>
      <c r="D24" t="s">
        <v>240</v>
      </c>
      <c r="E24" t="s">
        <v>1184</v>
      </c>
      <c r="F24" s="10" t="s">
        <v>124</v>
      </c>
      <c r="G24" s="11"/>
      <c r="H24" s="11"/>
      <c r="I24" s="11"/>
      <c r="J24" s="11"/>
      <c r="K24" s="11"/>
      <c r="L24" s="11"/>
      <c r="M24" s="11"/>
      <c r="N24" s="46">
        <f ca="1">SUMIF(Ingredients!$B$3:$B$217,'PH complex foods'!F24,Ingredients!$A$3:$A$119)+SUMIF($B$3:$B$724,F24,$V$3:$V$723)</f>
        <v>1</v>
      </c>
      <c r="O24" s="11">
        <f ca="1">SUMIF(Ingredients!$B$3:$B$217,'PH complex foods'!G24,Ingredients!$A$3:$A$119)+SUMIF($B$3:$B$724,G24,$V$3:$V$723)</f>
        <v>0</v>
      </c>
      <c r="P24" s="11">
        <f ca="1">SUMIF(Ingredients!$B$3:$B$217,'PH complex foods'!H24,Ingredients!$A$3:$A$119)+SUMIF($B$3:$B$724,H24,$V$3:$V$723)</f>
        <v>0</v>
      </c>
      <c r="Q24" s="11">
        <f ca="1">SUMIF(Ingredients!$B$3:$B$217,'PH complex foods'!I24,Ingredients!$A$3:$A$119)+SUMIF($B$3:$B$724,I24,$V$3:$V$723)</f>
        <v>0</v>
      </c>
      <c r="R24" s="11">
        <f ca="1">SUMIF(Ingredients!$B$3:$B$217,'PH complex foods'!J24,Ingredients!$A$3:$A$119)+SUMIF($B$3:$B$724,J24,$V$3:$V$723)</f>
        <v>0</v>
      </c>
      <c r="S24" s="11">
        <f ca="1">SUMIF(Ingredients!$B$3:$B$217,'PH complex foods'!K24,Ingredients!$A$3:$A$119)+SUMIF($B$3:$B$724,K24,$V$3:$V$723)</f>
        <v>0</v>
      </c>
      <c r="T24" s="11">
        <f ca="1">SUMIF(Ingredients!$B$3:$B$217,'PH complex foods'!L24,Ingredients!$A$3:$A$119)+SUMIF($B$3:$B$724,L24,$V$3:$V$723)</f>
        <v>0</v>
      </c>
      <c r="U24" s="11">
        <f ca="1">SUMIF(Ingredients!$B$3:$B$217,'PH complex foods'!M24,Ingredients!$A$3:$A$119)+SUMIF($B$3:$B$724,M24,$V$3:$V$723)</f>
        <v>0</v>
      </c>
      <c r="V24" s="10">
        <f t="shared" ca="1" si="0"/>
        <v>1</v>
      </c>
      <c r="W24" s="11">
        <f t="shared" si="1"/>
        <v>0</v>
      </c>
      <c r="X24" s="44" t="str">
        <f t="shared" ca="1" si="12"/>
        <v>Yes</v>
      </c>
      <c r="Y24" s="34">
        <f>SUMIF(Ingredients!$B$3:$B$217,F24,Ingredients!$C$3:$C$217)+SUMIF($B$3:$B$724,F24,$AG$3:$AG$724)</f>
        <v>1</v>
      </c>
      <c r="Z24" s="30">
        <f>SUMIF(Ingredients!$B$3:$B$217,G24,Ingredients!$C$3:$C$217)+SUMIF($B$3:$B$724,G24,$AG$3:$AG$724)</f>
        <v>0</v>
      </c>
      <c r="AA24" s="30">
        <f>SUMIF(Ingredients!$B$3:$B$217,H24,Ingredients!$C$3:$C$217)+SUMIF($B$3:$B$724,H24,$AG$3:$AG$724)</f>
        <v>0</v>
      </c>
      <c r="AB24" s="30">
        <f>SUMIF(Ingredients!$B$3:$B$217,I24,Ingredients!$C$3:$C$217)+SUMIF($B$3:$B$724,I24,$AG$3:$AG$724)</f>
        <v>0</v>
      </c>
      <c r="AC24" s="30">
        <f>SUMIF(Ingredients!$B$3:$B$217,J24,Ingredients!$C$3:$C$217)+SUMIF($B$3:$B$724,J24,$AG$3:$AG$724)</f>
        <v>0</v>
      </c>
      <c r="AD24" s="30">
        <f>SUMIF(Ingredients!$B$3:$B$217,K24,Ingredients!$C$3:$C$217)+SUMIF($B$3:$B$724,K24,$AG$3:$AG$724)</f>
        <v>0</v>
      </c>
      <c r="AE24" s="30">
        <f>SUMIF(Ingredients!$B$3:$B$217,L24,Ingredients!$C$3:$C$217)+SUMIF($B$3:$B$724,L24,$AG$3:$AG$724)</f>
        <v>0</v>
      </c>
      <c r="AF24" s="30">
        <f>SUMIF(Ingredients!$B$3:$B$217,M24,Ingredients!$C$3:$C$217)+SUMIF($B$3:$B$724,M24,$AG$3:$AG$724)</f>
        <v>0</v>
      </c>
      <c r="AG24" s="29">
        <f t="shared" si="2"/>
        <v>1</v>
      </c>
      <c r="AH24" s="30">
        <f>SUMIF(Ingredients!$B$3:$B$217,F24,Ingredients!$D$3:$D$217)+SUMIF($B$3:$B$724,F24,$AP$3:$AP$724)</f>
        <v>0</v>
      </c>
      <c r="AI24" s="30">
        <f>SUMIF(Ingredients!$B$3:$B$217,G24,Ingredients!$D$3:$D$217)+SUMIF($B$3:$B$724,G24,$AP$3:$AP$724)</f>
        <v>0</v>
      </c>
      <c r="AJ24" s="30">
        <f>SUMIF(Ingredients!$B$3:$B$217,H24,Ingredients!$D$3:$D$217)+SUMIF($B$3:$B$724,H24,$AP$3:$AP$724)</f>
        <v>0</v>
      </c>
      <c r="AK24" s="30">
        <f>SUMIF(Ingredients!$B$3:$B$217,I24,Ingredients!$D$3:$D$217)+SUMIF($B$3:$B$724,I24,$AP$3:$AP$724)</f>
        <v>0</v>
      </c>
      <c r="AL24" s="30">
        <f>SUMIF(Ingredients!$B$3:$B$217,J24,Ingredients!$D$3:$D$217)+SUMIF($B$3:$B$724,J24,$AP$3:$AP$724)</f>
        <v>0</v>
      </c>
      <c r="AM24" s="30">
        <f>SUMIF(Ingredients!$B$3:$B$217,K24,Ingredients!$D$3:$D$217)+SUMIF($B$3:$B$724,K24,$AP$3:$AP$724)</f>
        <v>0</v>
      </c>
      <c r="AN24" s="30">
        <f>SUMIF(Ingredients!$B$3:$B$217,L24,Ingredients!$D$3:$D$217)+SUMIF($B$3:$B$724,L24,$AP$3:$AP$724)</f>
        <v>0</v>
      </c>
      <c r="AO24" s="30">
        <f>SUMIF(Ingredients!$B$3:$B$217,M24,Ingredients!$D$3:$D$217)+SUMIF($B$3:$B$724,M24,$AP$3:$AP$724)</f>
        <v>0</v>
      </c>
      <c r="AP24" s="29">
        <f t="shared" si="3"/>
        <v>0</v>
      </c>
      <c r="AQ24" s="30">
        <f>SUMIF(Ingredients!$B$3:$B$217,F24,Ingredients!$E$3:$E$217)+SUMIF($B$3:$B$724,F24,$AY$3:$AY$727)</f>
        <v>34</v>
      </c>
      <c r="AR24" s="30">
        <f>SUMIF(Ingredients!$B$3:$B$217,G24,Ingredients!$E$3:$E$217)+SUMIF($B$3:$B$724,G24,$AY$3:$AY$727)</f>
        <v>0</v>
      </c>
      <c r="AS24" s="30">
        <f>SUMIF(Ingredients!$B$3:$B$217,H24,Ingredients!$E$3:$E$217)+SUMIF($B$3:$B$724,H24,$AY$3:$AY$727)</f>
        <v>0</v>
      </c>
      <c r="AT24" s="30">
        <f>SUMIF(Ingredients!$B$3:$B$217,I24,Ingredients!$E$3:$E$217)+SUMIF($B$3:$B$724,I24,$AY$3:$AY$727)</f>
        <v>0</v>
      </c>
      <c r="AU24" s="30">
        <f>SUMIF(Ingredients!$B$3:$B$217,J24,Ingredients!$E$3:$E$217)+SUMIF($B$3:$B$724,J24,$AY$3:$AY$727)</f>
        <v>0</v>
      </c>
      <c r="AV24" s="30">
        <f>SUMIF(Ingredients!$B$3:$B$217,K24,Ingredients!$E$3:$E$217)+SUMIF($B$3:$B$724,K24,$AY$3:$AY$727)</f>
        <v>0</v>
      </c>
      <c r="AW24" s="30">
        <f>SUMIF(Ingredients!$B$3:$B$217,L24,Ingredients!$E$3:$E$217)+SUMIF($B$3:$B$724,L24,$AY$3:$AY$727)</f>
        <v>0</v>
      </c>
      <c r="AX24" s="30">
        <f>SUMIF(Ingredients!$B$3:$B$217,M24,Ingredients!$E$3:$E$217)+SUMIF($B$3:$B$724,M24,$AY$3:$AY$727)</f>
        <v>0</v>
      </c>
      <c r="AY24" s="29">
        <f t="shared" si="4"/>
        <v>34</v>
      </c>
      <c r="AZ24" s="30">
        <f>SUMIF(Ingredients!$B$3:$B$217,F24,Ingredients!$F$3:$F$217)+SUMIF($B$3:$B$724,F24,$BH$3:$BH$724)</f>
        <v>0</v>
      </c>
      <c r="BA24" s="30">
        <f>SUMIF(Ingredients!$B$3:$B$217,G24,Ingredients!$F$3:$F$217)+SUMIF($B$3:$B$724,G24,$BH$3:$BH$724)</f>
        <v>0</v>
      </c>
      <c r="BB24" s="30">
        <f>SUMIF(Ingredients!$B$3:$B$217,H24,Ingredients!$F$3:$F$217)+SUMIF($B$3:$B$724,H24,$BH$3:$BH$724)</f>
        <v>0</v>
      </c>
      <c r="BC24" s="30">
        <f>SUMIF(Ingredients!$B$3:$B$217,I24,Ingredients!$F$3:$F$217)+SUMIF($B$3:$B$724,I24,$BH$3:$BH$724)</f>
        <v>0</v>
      </c>
      <c r="BD24" s="30">
        <f>SUMIF(Ingredients!$B$3:$B$217,J24,Ingredients!$F$3:$F$217)+SUMIF($B$3:$B$724,J24,$BH$3:$BH$724)</f>
        <v>0</v>
      </c>
      <c r="BE24" s="30">
        <f>SUMIF(Ingredients!$B$3:$B$217,K24,Ingredients!$F$3:$F$217)+SUMIF($B$3:$B$724,K24,$BH$3:$BH$724)</f>
        <v>0</v>
      </c>
      <c r="BF24" s="30">
        <f>SUMIF(Ingredients!$B$3:$B$217,L24,Ingredients!$F$3:$F$217)+SUMIF($B$3:$B$724,L24,$BH$3:$BH$724)</f>
        <v>0</v>
      </c>
      <c r="BG24" s="30">
        <f>SUMIF(Ingredients!$B$3:$B$217,M24,Ingredients!$F$3:$F$217)+SUMIF($B$3:$B$724,M24,$BH$3:$BH$724)</f>
        <v>0</v>
      </c>
      <c r="BH24" s="35">
        <f t="shared" si="5"/>
        <v>0</v>
      </c>
      <c r="BI24" s="30">
        <f>SUMIF(Ingredients!$B$3:$B$217,F24,Ingredients!$G$3:$G$217)+SUMIF($B$3:$B$724,F24,$BQ$3:$BQ$724)</f>
        <v>0</v>
      </c>
      <c r="BJ24" s="30">
        <f>SUMIF(Ingredients!$B$3:$B$217,G24,Ingredients!$G$3:$G$217)+SUMIF($B$3:$B$724,G24,$BQ$3:$BQ$724)</f>
        <v>0</v>
      </c>
      <c r="BK24" s="30">
        <f>SUMIF(Ingredients!$B$3:$B$217,H24,Ingredients!$G$3:$G$217)+SUMIF($B$3:$B$724,H24,$BQ$3:$BQ$724)</f>
        <v>0</v>
      </c>
      <c r="BL24" s="30">
        <f>SUMIF(Ingredients!$B$3:$B$217,I24,Ingredients!$G$3:$G$217)+SUMIF($B$3:$B$724,I24,$BQ$3:$BQ$724)</f>
        <v>0</v>
      </c>
      <c r="BM24" s="30">
        <f>SUMIF(Ingredients!$B$3:$B$217,J24,Ingredients!$G$3:$G$217)+SUMIF($B$3:$B$724,J24,$BQ$3:$BQ$724)</f>
        <v>0</v>
      </c>
      <c r="BN24" s="30">
        <f>SUMIF(Ingredients!$B$3:$B$217,K24,Ingredients!$G$3:$G$217)+SUMIF($B$3:$B$724,K24,$BQ$3:$BQ$724)</f>
        <v>0</v>
      </c>
      <c r="BO24" s="30">
        <f>SUMIF(Ingredients!$B$3:$B$217,L24,Ingredients!$G$3:$G$217)+SUMIF($B$3:$B$724,L24,$BQ$3:$BQ$724)</f>
        <v>0</v>
      </c>
      <c r="BP24" s="30">
        <f>SUMIF(Ingredients!$B$3:$B$217,M24,Ingredients!$G$3:$G$217)+SUMIF($B$3:$B$724,M24,$BQ$3:$BQ$724)</f>
        <v>0</v>
      </c>
      <c r="BQ24" s="36">
        <f t="shared" si="6"/>
        <v>0</v>
      </c>
      <c r="BR24" s="30">
        <f>SUMIF(Ingredients!$B$3:$B$217,F24,Ingredients!$H$3:$H$217)+SUMIF($B$3:$B$724,F24,$BZ$3:$BZ$724)</f>
        <v>0</v>
      </c>
      <c r="BS24" s="30">
        <f>SUMIF(Ingredients!$B$3:$B$217,G24,Ingredients!$H$3:$H$217)+SUMIF($B$3:$B$724,G24,$BZ$3:$BZ$724)</f>
        <v>0</v>
      </c>
      <c r="BT24" s="30">
        <f>SUMIF(Ingredients!$B$3:$B$217,H24,Ingredients!$H$3:$H$217)+SUMIF($B$3:$B$724,H24,$BZ$3:$BZ$724)</f>
        <v>0</v>
      </c>
      <c r="BU24" s="30">
        <f>SUMIF(Ingredients!$B$3:$B$217,I24,Ingredients!$H$3:$H$217)+SUMIF($B$3:$B$724,I24,$BZ$3:$BZ$724)</f>
        <v>0</v>
      </c>
      <c r="BV24" s="30">
        <f>SUMIF(Ingredients!$B$3:$B$217,J24,Ingredients!$H$3:$H$217)+SUMIF($B$3:$B$724,J24,$BZ$3:$BZ$724)</f>
        <v>0</v>
      </c>
      <c r="BW24" s="30">
        <f>SUMIF(Ingredients!$B$3:$B$217,K24,Ingredients!$H$3:$H$217)+SUMIF($B$3:$B$724,K24,$BZ$3:$BZ$724)</f>
        <v>0</v>
      </c>
      <c r="BX24" s="30">
        <f>SUMIF(Ingredients!$B$3:$B$217,L24,Ingredients!$H$3:$H$217)+SUMIF($B$3:$B$724,L24,$BZ$3:$BZ$724)</f>
        <v>0</v>
      </c>
      <c r="BY24" s="30">
        <f>SUMIF(Ingredients!$B$3:$B$217,M24,Ingredients!$H$3:$H$217)+SUMIF($B$3:$B$724,M24,$BZ$3:$BZ$724)</f>
        <v>0</v>
      </c>
      <c r="BZ24" s="42">
        <f t="shared" si="7"/>
        <v>0</v>
      </c>
      <c r="CA24" s="30">
        <f>SUMIF(Ingredients!$B$3:$B$217,F24,Ingredients!$I$3:$I$217)+SUMIF($B$3:$B$724,F24,$CI$3:$CI$724)</f>
        <v>0</v>
      </c>
      <c r="CB24" s="30">
        <f>SUMIF(Ingredients!$B$3:$B$217,G24,Ingredients!$I$3:$I$217)+SUMIF($B$3:$B$724,G24,$CI$3:$CI$724)</f>
        <v>0</v>
      </c>
      <c r="CC24" s="30">
        <f>SUMIF(Ingredients!$B$3:$B$217,H24,Ingredients!$I$3:$I$217)+SUMIF($B$3:$B$724,H24,$CI$3:$CI$724)</f>
        <v>0</v>
      </c>
      <c r="CD24" s="30">
        <f>SUMIF(Ingredients!$B$3:$B$217,I24,Ingredients!$I$3:$I$217)+SUMIF($B$3:$B$724,I24,$CI$3:$CI$724)</f>
        <v>0</v>
      </c>
      <c r="CE24" s="30">
        <f>SUMIF(Ingredients!$B$3:$B$217,J24,Ingredients!$I$3:$I$217)+SUMIF($B$3:$B$724,J24,$CI$3:$CI$724)</f>
        <v>0</v>
      </c>
      <c r="CF24" s="30">
        <f>SUMIF(Ingredients!$B$3:$B$217,K24,Ingredients!$I$3:$I$217)+SUMIF($B$3:$B$724,K24,$CI$3:$CI$724)</f>
        <v>0</v>
      </c>
      <c r="CG24" s="30">
        <f>SUMIF(Ingredients!$B$3:$B$217,L24,Ingredients!$I$3:$I$217)+SUMIF($B$3:$B$724,L24,$CI$3:$CI$724)</f>
        <v>0</v>
      </c>
      <c r="CH24" s="30">
        <f>SUMIF(Ingredients!$B$3:$B$217,M24,Ingredients!$I$3:$I$217)+SUMIF($B$3:$B$724,M24,$CI$3:$CI$724)</f>
        <v>0</v>
      </c>
      <c r="CI24" s="38">
        <f t="shared" si="8"/>
        <v>0</v>
      </c>
      <c r="CJ24" s="30">
        <f>SUMIF(Ingredients!$B$3:$B$217,F24,Ingredients!$J$3:$J$217)+SUMIF($B$3:$B$724,F24,$CR$3:$CR$724)</f>
        <v>0</v>
      </c>
      <c r="CK24" s="30">
        <f>SUMIF(Ingredients!$B$3:$B$217,G24,Ingredients!$J$3:$J$217)+SUMIF($B$3:$B$724,G24,$CR$3:$CR$724)</f>
        <v>0</v>
      </c>
      <c r="CL24" s="30">
        <f>SUMIF(Ingredients!$B$3:$B$217,H24,Ingredients!$J$3:$J$217)+SUMIF($B$3:$B$724,H24,$CR$3:$CR$724)</f>
        <v>0</v>
      </c>
      <c r="CM24" s="30">
        <f>SUMIF(Ingredients!$B$3:$B$217,I24,Ingredients!$J$3:$J$217)+SUMIF($B$3:$B$724,I24,$CR$3:$CR$724)</f>
        <v>0</v>
      </c>
      <c r="CN24" s="30">
        <f>SUMIF(Ingredients!$B$3:$B$217,J24,Ingredients!$J$3:$J$217)+SUMIF($B$3:$B$724,J24,$CR$3:$CR$724)</f>
        <v>0</v>
      </c>
      <c r="CO24" s="30">
        <f>SUMIF(Ingredients!$B$3:$B$217,K24,Ingredients!$J$3:$J$217)+SUMIF($B$3:$B$724,K24,$CR$3:$CR$724)</f>
        <v>0</v>
      </c>
      <c r="CP24" s="30">
        <f>SUMIF(Ingredients!$B$3:$B$217,L24,Ingredients!$J$3:$J$217)+SUMIF($B$3:$B$724,L24,$CR$3:$CR$724)</f>
        <v>0</v>
      </c>
      <c r="CQ24" s="30">
        <f>SUMIF(Ingredients!$B$3:$B$217,M24,Ingredients!$J$3:$J$217)+SUMIF($B$3:$B$724,M24,$CR$3:$CR$724)</f>
        <v>0</v>
      </c>
      <c r="CR24" s="43">
        <f t="shared" si="9"/>
        <v>0</v>
      </c>
      <c r="CS24" s="34">
        <v>1</v>
      </c>
      <c r="CT24" s="30">
        <v>20</v>
      </c>
      <c r="CU24" s="30">
        <v>10</v>
      </c>
      <c r="CV24" s="35">
        <v>0</v>
      </c>
      <c r="CW24" s="36">
        <v>0</v>
      </c>
      <c r="CX24" s="37">
        <v>0</v>
      </c>
      <c r="CY24" s="38">
        <v>0</v>
      </c>
      <c r="CZ24" s="39">
        <v>0</v>
      </c>
      <c r="DA24" t="s">
        <v>202</v>
      </c>
      <c r="DB24" t="str">
        <f t="shared" ca="1" si="10"/>
        <v>-</v>
      </c>
      <c r="DD24" t="s">
        <v>200</v>
      </c>
      <c r="DE24" t="str">
        <f t="shared" ca="1" si="11"/>
        <v>COFFEEITEM(OTHER, ItemRegistry.coffeeItem, 4 ,0.2f,20f,0f,0f,0f,0f,0f,2.1f),</v>
      </c>
      <c r="DF24" t="s">
        <v>2307</v>
      </c>
    </row>
    <row r="25" spans="2:110" x14ac:dyDescent="0.3">
      <c r="B25" t="s">
        <v>260</v>
      </c>
      <c r="C25" t="str">
        <f>INDEX('PH Itemnames'!$B$1:$B$723,MATCH(B25,'PH Itemnames'!$A$1:$A$723),1)</f>
        <v>popcornItem</v>
      </c>
      <c r="D25" t="s">
        <v>240</v>
      </c>
      <c r="E25" t="s">
        <v>1186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SUMIF(Ingredients!$B$3:$B$217,'PH complex foods'!F25,Ingredients!$A$3:$A$119)+SUMIF($B$3:$B$724,F25,$V$3:$V$723)</f>
        <v>1</v>
      </c>
      <c r="O25" s="11">
        <f ca="1">SUMIF(Ingredients!$B$3:$B$217,'PH complex foods'!G25,Ingredients!$A$3:$A$119)+SUMIF($B$3:$B$724,G25,$V$3:$V$723)</f>
        <v>0</v>
      </c>
      <c r="P25" s="11">
        <f ca="1">SUMIF(Ingredients!$B$3:$B$217,'PH complex foods'!H25,Ingredients!$A$3:$A$119)+SUMIF($B$3:$B$724,H25,$V$3:$V$723)</f>
        <v>0</v>
      </c>
      <c r="Q25" s="11">
        <f ca="1">SUMIF(Ingredients!$B$3:$B$217,'PH complex foods'!I25,Ingredients!$A$3:$A$119)+SUMIF($B$3:$B$724,I25,$V$3:$V$723)</f>
        <v>0</v>
      </c>
      <c r="R25" s="11">
        <f ca="1">SUMIF(Ingredients!$B$3:$B$217,'PH complex foods'!J25,Ingredients!$A$3:$A$119)+SUMIF($B$3:$B$724,J25,$V$3:$V$723)</f>
        <v>0</v>
      </c>
      <c r="S25" s="11">
        <f ca="1">SUMIF(Ingredients!$B$3:$B$217,'PH complex foods'!K25,Ingredients!$A$3:$A$119)+SUMIF($B$3:$B$724,K25,$V$3:$V$723)</f>
        <v>0</v>
      </c>
      <c r="T25" s="11">
        <f ca="1">SUMIF(Ingredients!$B$3:$B$217,'PH complex foods'!L25,Ingredients!$A$3:$A$119)+SUMIF($B$3:$B$724,L25,$V$3:$V$723)</f>
        <v>0</v>
      </c>
      <c r="U25" s="11">
        <f ca="1">SUMIF(Ingredients!$B$3:$B$217,'PH complex foods'!M25,Ingredients!$A$3:$A$119)+SUMIF($B$3:$B$724,M25,$V$3:$V$723)</f>
        <v>0</v>
      </c>
      <c r="V25" s="10">
        <f t="shared" ca="1" si="0"/>
        <v>1</v>
      </c>
      <c r="W25" s="11">
        <f t="shared" si="1"/>
        <v>0</v>
      </c>
      <c r="X25" s="44" t="str">
        <f t="shared" ca="1" si="12"/>
        <v>Yes</v>
      </c>
      <c r="Y25" s="34">
        <f>SUMIF(Ingredients!$B$3:$B$217,F25,Ingredients!$C$3:$C$217)+SUMIF($B$3:$B$724,F25,$AG$3:$AG$724)</f>
        <v>0</v>
      </c>
      <c r="Z25" s="30">
        <f>SUMIF(Ingredients!$B$3:$B$217,G25,Ingredients!$C$3:$C$217)+SUMIF($B$3:$B$724,G25,$AG$3:$AG$724)</f>
        <v>0</v>
      </c>
      <c r="AA25" s="30">
        <f>SUMIF(Ingredients!$B$3:$B$217,H25,Ingredients!$C$3:$C$217)+SUMIF($B$3:$B$724,H25,$AG$3:$AG$724)</f>
        <v>0</v>
      </c>
      <c r="AB25" s="30">
        <f>SUMIF(Ingredients!$B$3:$B$217,I25,Ingredients!$C$3:$C$217)+SUMIF($B$3:$B$724,I25,$AG$3:$AG$724)</f>
        <v>0</v>
      </c>
      <c r="AC25" s="30">
        <f>SUMIF(Ingredients!$B$3:$B$217,J25,Ingredients!$C$3:$C$217)+SUMIF($B$3:$B$724,J25,$AG$3:$AG$724)</f>
        <v>0</v>
      </c>
      <c r="AD25" s="30">
        <f>SUMIF(Ingredients!$B$3:$B$217,K25,Ingredients!$C$3:$C$217)+SUMIF($B$3:$B$724,K25,$AG$3:$AG$724)</f>
        <v>0</v>
      </c>
      <c r="AE25" s="30">
        <f>SUMIF(Ingredients!$B$3:$B$217,L25,Ingredients!$C$3:$C$217)+SUMIF($B$3:$B$724,L25,$AG$3:$AG$724)</f>
        <v>0</v>
      </c>
      <c r="AF25" s="30">
        <f>SUMIF(Ingredients!$B$3:$B$217,M25,Ingredients!$C$3:$C$217)+SUMIF($B$3:$B$724,M25,$AG$3:$AG$724)</f>
        <v>0</v>
      </c>
      <c r="AG25" s="29">
        <f t="shared" si="2"/>
        <v>0</v>
      </c>
      <c r="AH25" s="30">
        <f>SUMIF(Ingredients!$B$3:$B$217,F25,Ingredients!$D$3:$D$217)+SUMIF($B$3:$B$724,F25,$AP$3:$AP$724)</f>
        <v>0</v>
      </c>
      <c r="AI25" s="30">
        <f>SUMIF(Ingredients!$B$3:$B$217,G25,Ingredients!$D$3:$D$217)+SUMIF($B$3:$B$724,G25,$AP$3:$AP$724)</f>
        <v>0</v>
      </c>
      <c r="AJ25" s="30">
        <f>SUMIF(Ingredients!$B$3:$B$217,H25,Ingredients!$D$3:$D$217)+SUMIF($B$3:$B$724,H25,$AP$3:$AP$724)</f>
        <v>0</v>
      </c>
      <c r="AK25" s="30">
        <f>SUMIF(Ingredients!$B$3:$B$217,I25,Ingredients!$D$3:$D$217)+SUMIF($B$3:$B$724,I25,$AP$3:$AP$724)</f>
        <v>0</v>
      </c>
      <c r="AL25" s="30">
        <f>SUMIF(Ingredients!$B$3:$B$217,J25,Ingredients!$D$3:$D$217)+SUMIF($B$3:$B$724,J25,$AP$3:$AP$724)</f>
        <v>0</v>
      </c>
      <c r="AM25" s="30">
        <f>SUMIF(Ingredients!$B$3:$B$217,K25,Ingredients!$D$3:$D$217)+SUMIF($B$3:$B$724,K25,$AP$3:$AP$724)</f>
        <v>0</v>
      </c>
      <c r="AN25" s="30">
        <f>SUMIF(Ingredients!$B$3:$B$217,L25,Ingredients!$D$3:$D$217)+SUMIF($B$3:$B$724,L25,$AP$3:$AP$724)</f>
        <v>0</v>
      </c>
      <c r="AO25" s="30">
        <f>SUMIF(Ingredients!$B$3:$B$217,M25,Ingredients!$D$3:$D$217)+SUMIF($B$3:$B$724,M25,$AP$3:$AP$724)</f>
        <v>0</v>
      </c>
      <c r="AP25" s="29">
        <f t="shared" si="3"/>
        <v>0</v>
      </c>
      <c r="AQ25" s="30">
        <f>SUMIF(Ingredients!$B$3:$B$217,F25,Ingredients!$E$3:$E$217)+SUMIF($B$3:$B$724,F25,$AY$3:$AY$727)</f>
        <v>10</v>
      </c>
      <c r="AR25" s="30">
        <f>SUMIF(Ingredients!$B$3:$B$217,G25,Ingredients!$E$3:$E$217)+SUMIF($B$3:$B$724,G25,$AY$3:$AY$727)</f>
        <v>0</v>
      </c>
      <c r="AS25" s="30">
        <f>SUMIF(Ingredients!$B$3:$B$217,H25,Ingredients!$E$3:$E$217)+SUMIF($B$3:$B$724,H25,$AY$3:$AY$727)</f>
        <v>0</v>
      </c>
      <c r="AT25" s="30">
        <f>SUMIF(Ingredients!$B$3:$B$217,I25,Ingredients!$E$3:$E$217)+SUMIF($B$3:$B$724,I25,$AY$3:$AY$727)</f>
        <v>0</v>
      </c>
      <c r="AU25" s="30">
        <f>SUMIF(Ingredients!$B$3:$B$217,J25,Ingredients!$E$3:$E$217)+SUMIF($B$3:$B$724,J25,$AY$3:$AY$727)</f>
        <v>0</v>
      </c>
      <c r="AV25" s="30">
        <f>SUMIF(Ingredients!$B$3:$B$217,K25,Ingredients!$E$3:$E$217)+SUMIF($B$3:$B$724,K25,$AY$3:$AY$727)</f>
        <v>0</v>
      </c>
      <c r="AW25" s="30">
        <f>SUMIF(Ingredients!$B$3:$B$217,L25,Ingredients!$E$3:$E$217)+SUMIF($B$3:$B$724,L25,$AY$3:$AY$727)</f>
        <v>0</v>
      </c>
      <c r="AX25" s="30">
        <f>SUMIF(Ingredients!$B$3:$B$217,M25,Ingredients!$E$3:$E$217)+SUMIF($B$3:$B$724,M25,$AY$3:$AY$727)</f>
        <v>0</v>
      </c>
      <c r="AY25" s="29">
        <f t="shared" si="4"/>
        <v>10</v>
      </c>
      <c r="AZ25" s="30">
        <f>SUMIF(Ingredients!$B$3:$B$217,F25,Ingredients!$F$3:$F$217)+SUMIF($B$3:$B$724,F25,$BH$3:$BH$724)</f>
        <v>0</v>
      </c>
      <c r="BA25" s="30">
        <f>SUMIF(Ingredients!$B$3:$B$217,G25,Ingredients!$F$3:$F$217)+SUMIF($B$3:$B$724,G25,$BH$3:$BH$724)</f>
        <v>0</v>
      </c>
      <c r="BB25" s="30">
        <f>SUMIF(Ingredients!$B$3:$B$217,H25,Ingredients!$F$3:$F$217)+SUMIF($B$3:$B$724,H25,$BH$3:$BH$724)</f>
        <v>0</v>
      </c>
      <c r="BC25" s="30">
        <f>SUMIF(Ingredients!$B$3:$B$217,I25,Ingredients!$F$3:$F$217)+SUMIF($B$3:$B$724,I25,$BH$3:$BH$724)</f>
        <v>0</v>
      </c>
      <c r="BD25" s="30">
        <f>SUMIF(Ingredients!$B$3:$B$217,J25,Ingredients!$F$3:$F$217)+SUMIF($B$3:$B$724,J25,$BH$3:$BH$724)</f>
        <v>0</v>
      </c>
      <c r="BE25" s="30">
        <f>SUMIF(Ingredients!$B$3:$B$217,K25,Ingredients!$F$3:$F$217)+SUMIF($B$3:$B$724,K25,$BH$3:$BH$724)</f>
        <v>0</v>
      </c>
      <c r="BF25" s="30">
        <f>SUMIF(Ingredients!$B$3:$B$217,L25,Ingredients!$F$3:$F$217)+SUMIF($B$3:$B$724,L25,$BH$3:$BH$724)</f>
        <v>0</v>
      </c>
      <c r="BG25" s="30">
        <f>SUMIF(Ingredients!$B$3:$B$217,M25,Ingredients!$F$3:$F$217)+SUMIF($B$3:$B$724,M25,$BH$3:$BH$724)</f>
        <v>0</v>
      </c>
      <c r="BH25" s="35">
        <f t="shared" si="5"/>
        <v>0</v>
      </c>
      <c r="BI25" s="30">
        <f>SUMIF(Ingredients!$B$3:$B$217,F25,Ingredients!$G$3:$G$217)+SUMIF($B$3:$B$724,F25,$BQ$3:$BQ$724)</f>
        <v>0</v>
      </c>
      <c r="BJ25" s="30">
        <f>SUMIF(Ingredients!$B$3:$B$217,G25,Ingredients!$G$3:$G$217)+SUMIF($B$3:$B$724,G25,$BQ$3:$BQ$724)</f>
        <v>0</v>
      </c>
      <c r="BK25" s="30">
        <f>SUMIF(Ingredients!$B$3:$B$217,H25,Ingredients!$G$3:$G$217)+SUMIF($B$3:$B$724,H25,$BQ$3:$BQ$724)</f>
        <v>0</v>
      </c>
      <c r="BL25" s="30">
        <f>SUMIF(Ingredients!$B$3:$B$217,I25,Ingredients!$G$3:$G$217)+SUMIF($B$3:$B$724,I25,$BQ$3:$BQ$724)</f>
        <v>0</v>
      </c>
      <c r="BM25" s="30">
        <f>SUMIF(Ingredients!$B$3:$B$217,J25,Ingredients!$G$3:$G$217)+SUMIF($B$3:$B$724,J25,$BQ$3:$BQ$724)</f>
        <v>0</v>
      </c>
      <c r="BN25" s="30">
        <f>SUMIF(Ingredients!$B$3:$B$217,K25,Ingredients!$G$3:$G$217)+SUMIF($B$3:$B$724,K25,$BQ$3:$BQ$724)</f>
        <v>0</v>
      </c>
      <c r="BO25" s="30">
        <f>SUMIF(Ingredients!$B$3:$B$217,L25,Ingredients!$G$3:$G$217)+SUMIF($B$3:$B$724,L25,$BQ$3:$BQ$724)</f>
        <v>0</v>
      </c>
      <c r="BP25" s="30">
        <f>SUMIF(Ingredients!$B$3:$B$217,M25,Ingredients!$G$3:$G$217)+SUMIF($B$3:$B$724,M25,$BQ$3:$BQ$724)</f>
        <v>0</v>
      </c>
      <c r="BQ25" s="36">
        <f t="shared" si="6"/>
        <v>0</v>
      </c>
      <c r="BR25" s="30">
        <f>SUMIF(Ingredients!$B$3:$B$217,F25,Ingredients!$H$3:$H$217)+SUMIF($B$3:$B$724,F25,$BZ$3:$BZ$724)</f>
        <v>0</v>
      </c>
      <c r="BS25" s="30">
        <f>SUMIF(Ingredients!$B$3:$B$217,G25,Ingredients!$H$3:$H$217)+SUMIF($B$3:$B$724,G25,$BZ$3:$BZ$724)</f>
        <v>0</v>
      </c>
      <c r="BT25" s="30">
        <f>SUMIF(Ingredients!$B$3:$B$217,H25,Ingredients!$H$3:$H$217)+SUMIF($B$3:$B$724,H25,$BZ$3:$BZ$724)</f>
        <v>0</v>
      </c>
      <c r="BU25" s="30">
        <f>SUMIF(Ingredients!$B$3:$B$217,I25,Ingredients!$H$3:$H$217)+SUMIF($B$3:$B$724,I25,$BZ$3:$BZ$724)</f>
        <v>0</v>
      </c>
      <c r="BV25" s="30">
        <f>SUMIF(Ingredients!$B$3:$B$217,J25,Ingredients!$H$3:$H$217)+SUMIF($B$3:$B$724,J25,$BZ$3:$BZ$724)</f>
        <v>0</v>
      </c>
      <c r="BW25" s="30">
        <f>SUMIF(Ingredients!$B$3:$B$217,K25,Ingredients!$H$3:$H$217)+SUMIF($B$3:$B$724,K25,$BZ$3:$BZ$724)</f>
        <v>0</v>
      </c>
      <c r="BX25" s="30">
        <f>SUMIF(Ingredients!$B$3:$B$217,L25,Ingredients!$H$3:$H$217)+SUMIF($B$3:$B$724,L25,$BZ$3:$BZ$724)</f>
        <v>0</v>
      </c>
      <c r="BY25" s="30">
        <f>SUMIF(Ingredients!$B$3:$B$217,M25,Ingredients!$H$3:$H$217)+SUMIF($B$3:$B$724,M25,$BZ$3:$BZ$724)</f>
        <v>0</v>
      </c>
      <c r="BZ25" s="42">
        <f t="shared" si="7"/>
        <v>0</v>
      </c>
      <c r="CA25" s="30">
        <f>SUMIF(Ingredients!$B$3:$B$217,F25,Ingredients!$I$3:$I$217)+SUMIF($B$3:$B$724,F25,$CI$3:$CI$724)</f>
        <v>0</v>
      </c>
      <c r="CB25" s="30">
        <f>SUMIF(Ingredients!$B$3:$B$217,G25,Ingredients!$I$3:$I$217)+SUMIF($B$3:$B$724,G25,$CI$3:$CI$724)</f>
        <v>0</v>
      </c>
      <c r="CC25" s="30">
        <f>SUMIF(Ingredients!$B$3:$B$217,H25,Ingredients!$I$3:$I$217)+SUMIF($B$3:$B$724,H25,$CI$3:$CI$724)</f>
        <v>0</v>
      </c>
      <c r="CD25" s="30">
        <f>SUMIF(Ingredients!$B$3:$B$217,I25,Ingredients!$I$3:$I$217)+SUMIF($B$3:$B$724,I25,$CI$3:$CI$724)</f>
        <v>0</v>
      </c>
      <c r="CE25" s="30">
        <f>SUMIF(Ingredients!$B$3:$B$217,J25,Ingredients!$I$3:$I$217)+SUMIF($B$3:$B$724,J25,$CI$3:$CI$724)</f>
        <v>0</v>
      </c>
      <c r="CF25" s="30">
        <f>SUMIF(Ingredients!$B$3:$B$217,K25,Ingredients!$I$3:$I$217)+SUMIF($B$3:$B$724,K25,$CI$3:$CI$724)</f>
        <v>0</v>
      </c>
      <c r="CG25" s="30">
        <f>SUMIF(Ingredients!$B$3:$B$217,L25,Ingredients!$I$3:$I$217)+SUMIF($B$3:$B$724,L25,$CI$3:$CI$724)</f>
        <v>0</v>
      </c>
      <c r="CH25" s="30">
        <f>SUMIF(Ingredients!$B$3:$B$217,M25,Ingredients!$I$3:$I$217)+SUMIF($B$3:$B$724,M25,$CI$3:$CI$724)</f>
        <v>0</v>
      </c>
      <c r="CI25" s="38">
        <f t="shared" si="8"/>
        <v>0</v>
      </c>
      <c r="CJ25" s="30">
        <f>SUMIF(Ingredients!$B$3:$B$217,F25,Ingredients!$J$3:$J$217)+SUMIF($B$3:$B$724,F25,$CR$3:$CR$724)</f>
        <v>0</v>
      </c>
      <c r="CK25" s="30">
        <f>SUMIF(Ingredients!$B$3:$B$217,G25,Ingredients!$J$3:$J$217)+SUMIF($B$3:$B$724,G25,$CR$3:$CR$724)</f>
        <v>0</v>
      </c>
      <c r="CL25" s="30">
        <f>SUMIF(Ingredients!$B$3:$B$217,H25,Ingredients!$J$3:$J$217)+SUMIF($B$3:$B$724,H25,$CR$3:$CR$724)</f>
        <v>0</v>
      </c>
      <c r="CM25" s="30">
        <f>SUMIF(Ingredients!$B$3:$B$217,I25,Ingredients!$J$3:$J$217)+SUMIF($B$3:$B$724,I25,$CR$3:$CR$724)</f>
        <v>0</v>
      </c>
      <c r="CN25" s="30">
        <f>SUMIF(Ingredients!$B$3:$B$217,J25,Ingredients!$J$3:$J$217)+SUMIF($B$3:$B$724,J25,$CR$3:$CR$724)</f>
        <v>0</v>
      </c>
      <c r="CO25" s="30">
        <f>SUMIF(Ingredients!$B$3:$B$217,K25,Ingredients!$J$3:$J$217)+SUMIF($B$3:$B$724,K25,$CR$3:$CR$724)</f>
        <v>0</v>
      </c>
      <c r="CP25" s="30">
        <f>SUMIF(Ingredients!$B$3:$B$217,L25,Ingredients!$J$3:$J$217)+SUMIF($B$3:$B$724,L25,$CR$3:$CR$724)</f>
        <v>0</v>
      </c>
      <c r="CQ25" s="30">
        <f>SUMIF(Ingredients!$B$3:$B$217,M25,Ingredients!$J$3:$J$217)+SUMIF($B$3:$B$724,M25,$CR$3:$CR$724)</f>
        <v>0</v>
      </c>
      <c r="CR25" s="43">
        <f t="shared" si="9"/>
        <v>0</v>
      </c>
      <c r="CS25" s="34">
        <v>2</v>
      </c>
      <c r="CT25" s="30">
        <v>0</v>
      </c>
      <c r="CU25" s="30">
        <v>10</v>
      </c>
      <c r="CV25" s="35">
        <v>0</v>
      </c>
      <c r="CW25" s="36">
        <v>0</v>
      </c>
      <c r="CX25" s="37">
        <v>0</v>
      </c>
      <c r="CY25" s="38">
        <v>0</v>
      </c>
      <c r="CZ25" s="39">
        <v>0</v>
      </c>
      <c r="DA25" t="s">
        <v>202</v>
      </c>
      <c r="DB25" t="str">
        <f t="shared" ca="1" si="10"/>
        <v>-</v>
      </c>
      <c r="DC25" t="s">
        <v>3088</v>
      </c>
      <c r="DD25" t="s">
        <v>200</v>
      </c>
      <c r="DE25" t="str">
        <f t="shared" ca="1" si="11"/>
        <v>POPCORNITEM(GRAIN, ItemRegistry.popcornItem, 4 ,0.4f,0f,0f,0f,0f,0f,0f,2.1f),</v>
      </c>
      <c r="DF25" t="s">
        <v>2308</v>
      </c>
    </row>
    <row r="26" spans="2:110" x14ac:dyDescent="0.3">
      <c r="B26" t="s">
        <v>261</v>
      </c>
      <c r="C26" t="str">
        <f>INDEX('PH Itemnames'!$B$1:$B$723,MATCH(B26,'PH Itemnames'!$A$1:$A$723),1)</f>
        <v>raisinsItem</v>
      </c>
      <c r="D26" t="s">
        <v>240</v>
      </c>
      <c r="E26" t="s">
        <v>1185</v>
      </c>
      <c r="F26" s="10" t="s">
        <v>139</v>
      </c>
      <c r="G26" s="11"/>
      <c r="H26" s="11"/>
      <c r="I26" s="11"/>
      <c r="J26" s="11"/>
      <c r="K26" s="11"/>
      <c r="L26" s="11"/>
      <c r="M26" s="11"/>
      <c r="N26" s="46">
        <f ca="1">SUMIF(Ingredients!$B$3:$B$217,'PH complex foods'!F26,Ingredients!$A$3:$A$119)+SUMIF($B$3:$B$724,F26,$V$3:$V$723)</f>
        <v>1</v>
      </c>
      <c r="O26" s="11">
        <f ca="1">SUMIF(Ingredients!$B$3:$B$217,'PH complex foods'!G26,Ingredients!$A$3:$A$119)+SUMIF($B$3:$B$724,G26,$V$3:$V$723)</f>
        <v>0</v>
      </c>
      <c r="P26" s="11">
        <f ca="1">SUMIF(Ingredients!$B$3:$B$217,'PH complex foods'!H26,Ingredients!$A$3:$A$119)+SUMIF($B$3:$B$724,H26,$V$3:$V$723)</f>
        <v>0</v>
      </c>
      <c r="Q26" s="11">
        <f ca="1">SUMIF(Ingredients!$B$3:$B$217,'PH complex foods'!I26,Ingredients!$A$3:$A$119)+SUMIF($B$3:$B$724,I26,$V$3:$V$723)</f>
        <v>0</v>
      </c>
      <c r="R26" s="11">
        <f ca="1">SUMIF(Ingredients!$B$3:$B$217,'PH complex foods'!J26,Ingredients!$A$3:$A$119)+SUMIF($B$3:$B$724,J26,$V$3:$V$723)</f>
        <v>0</v>
      </c>
      <c r="S26" s="11">
        <f ca="1">SUMIF(Ingredients!$B$3:$B$217,'PH complex foods'!K26,Ingredients!$A$3:$A$119)+SUMIF($B$3:$B$724,K26,$V$3:$V$723)</f>
        <v>0</v>
      </c>
      <c r="T26" s="11">
        <f ca="1">SUMIF(Ingredients!$B$3:$B$217,'PH complex foods'!L26,Ingredients!$A$3:$A$119)+SUMIF($B$3:$B$724,L26,$V$3:$V$723)</f>
        <v>0</v>
      </c>
      <c r="U26" s="11">
        <f ca="1">SUMIF(Ingredients!$B$3:$B$217,'PH complex foods'!M26,Ingredients!$A$3:$A$119)+SUMIF($B$3:$B$724,M26,$V$3:$V$723)</f>
        <v>0</v>
      </c>
      <c r="V26" s="10">
        <f t="shared" ca="1" si="0"/>
        <v>1</v>
      </c>
      <c r="W26" s="11">
        <f t="shared" si="1"/>
        <v>6</v>
      </c>
      <c r="X26" s="44" t="str">
        <f t="shared" ca="1" si="12"/>
        <v>Yes</v>
      </c>
      <c r="Y26" s="34">
        <f>SUMIF(Ingredients!$B$3:$B$217,F26,Ingredients!$C$3:$C$217)+SUMIF($B$3:$B$724,F26,$AG$3:$AG$724)</f>
        <v>2</v>
      </c>
      <c r="Z26" s="30">
        <f>SUMIF(Ingredients!$B$3:$B$217,G26,Ingredients!$C$3:$C$217)+SUMIF($B$3:$B$724,G26,$AG$3:$AG$724)</f>
        <v>0</v>
      </c>
      <c r="AA26" s="30">
        <f>SUMIF(Ingredients!$B$3:$B$217,H26,Ingredients!$C$3:$C$217)+SUMIF($B$3:$B$724,H26,$AG$3:$AG$724)</f>
        <v>0</v>
      </c>
      <c r="AB26" s="30">
        <f>SUMIF(Ingredients!$B$3:$B$217,I26,Ingredients!$C$3:$C$217)+SUMIF($B$3:$B$724,I26,$AG$3:$AG$724)</f>
        <v>0</v>
      </c>
      <c r="AC26" s="30">
        <f>SUMIF(Ingredients!$B$3:$B$217,J26,Ingredients!$C$3:$C$217)+SUMIF($B$3:$B$724,J26,$AG$3:$AG$724)</f>
        <v>0</v>
      </c>
      <c r="AD26" s="30">
        <f>SUMIF(Ingredients!$B$3:$B$217,K26,Ingredients!$C$3:$C$217)+SUMIF($B$3:$B$724,K26,$AG$3:$AG$724)</f>
        <v>0</v>
      </c>
      <c r="AE26" s="30">
        <f>SUMIF(Ingredients!$B$3:$B$217,L26,Ingredients!$C$3:$C$217)+SUMIF($B$3:$B$724,L26,$AG$3:$AG$724)</f>
        <v>0</v>
      </c>
      <c r="AF26" s="30">
        <f>SUMIF(Ingredients!$B$3:$B$217,M26,Ingredients!$C$3:$C$217)+SUMIF($B$3:$B$724,M26,$AG$3:$AG$724)</f>
        <v>0</v>
      </c>
      <c r="AG26" s="29">
        <f t="shared" si="2"/>
        <v>2</v>
      </c>
      <c r="AH26" s="30">
        <f>SUMIF(Ingredients!$B$3:$B$217,F26,Ingredients!$D$3:$D$217)+SUMIF($B$3:$B$724,F26,$AP$3:$AP$724)</f>
        <v>0</v>
      </c>
      <c r="AI26" s="30">
        <f>SUMIF(Ingredients!$B$3:$B$217,G26,Ingredients!$D$3:$D$217)+SUMIF($B$3:$B$724,G26,$AP$3:$AP$724)</f>
        <v>0</v>
      </c>
      <c r="AJ26" s="30">
        <f>SUMIF(Ingredients!$B$3:$B$217,H26,Ingredients!$D$3:$D$217)+SUMIF($B$3:$B$724,H26,$AP$3:$AP$724)</f>
        <v>0</v>
      </c>
      <c r="AK26" s="30">
        <f>SUMIF(Ingredients!$B$3:$B$217,I26,Ingredients!$D$3:$D$217)+SUMIF($B$3:$B$724,I26,$AP$3:$AP$724)</f>
        <v>0</v>
      </c>
      <c r="AL26" s="30">
        <f>SUMIF(Ingredients!$B$3:$B$217,J26,Ingredients!$D$3:$D$217)+SUMIF($B$3:$B$724,J26,$AP$3:$AP$724)</f>
        <v>0</v>
      </c>
      <c r="AM26" s="30">
        <f>SUMIF(Ingredients!$B$3:$B$217,K26,Ingredients!$D$3:$D$217)+SUMIF($B$3:$B$724,K26,$AP$3:$AP$724)</f>
        <v>0</v>
      </c>
      <c r="AN26" s="30">
        <f>SUMIF(Ingredients!$B$3:$B$217,L26,Ingredients!$D$3:$D$217)+SUMIF($B$3:$B$724,L26,$AP$3:$AP$724)</f>
        <v>0</v>
      </c>
      <c r="AO26" s="30">
        <f>SUMIF(Ingredients!$B$3:$B$217,M26,Ingredients!$D$3:$D$217)+SUMIF($B$3:$B$724,M26,$AP$3:$AP$724)</f>
        <v>0</v>
      </c>
      <c r="AP26" s="29">
        <f t="shared" si="3"/>
        <v>0</v>
      </c>
      <c r="AQ26" s="30">
        <f>SUMIF(Ingredients!$B$3:$B$217,F26,Ingredients!$E$3:$E$217)+SUMIF($B$3:$B$724,F26,$AY$3:$AY$727)</f>
        <v>12</v>
      </c>
      <c r="AR26" s="30">
        <f>SUMIF(Ingredients!$B$3:$B$217,G26,Ingredients!$E$3:$E$217)+SUMIF($B$3:$B$724,G26,$AY$3:$AY$727)</f>
        <v>0</v>
      </c>
      <c r="AS26" s="30">
        <f>SUMIF(Ingredients!$B$3:$B$217,H26,Ingredients!$E$3:$E$217)+SUMIF($B$3:$B$724,H26,$AY$3:$AY$727)</f>
        <v>0</v>
      </c>
      <c r="AT26" s="30">
        <f>SUMIF(Ingredients!$B$3:$B$217,I26,Ingredients!$E$3:$E$217)+SUMIF($B$3:$B$724,I26,$AY$3:$AY$727)</f>
        <v>0</v>
      </c>
      <c r="AU26" s="30">
        <f>SUMIF(Ingredients!$B$3:$B$217,J26,Ingredients!$E$3:$E$217)+SUMIF($B$3:$B$724,J26,$AY$3:$AY$727)</f>
        <v>0</v>
      </c>
      <c r="AV26" s="30">
        <f>SUMIF(Ingredients!$B$3:$B$217,K26,Ingredients!$E$3:$E$217)+SUMIF($B$3:$B$724,K26,$AY$3:$AY$727)</f>
        <v>0</v>
      </c>
      <c r="AW26" s="30">
        <f>SUMIF(Ingredients!$B$3:$B$217,L26,Ingredients!$E$3:$E$217)+SUMIF($B$3:$B$724,L26,$AY$3:$AY$727)</f>
        <v>0</v>
      </c>
      <c r="AX26" s="30">
        <f>SUMIF(Ingredients!$B$3:$B$217,M26,Ingredients!$E$3:$E$217)+SUMIF($B$3:$B$724,M26,$AY$3:$AY$727)</f>
        <v>0</v>
      </c>
      <c r="AY26" s="29">
        <f t="shared" si="4"/>
        <v>12</v>
      </c>
      <c r="AZ26" s="30">
        <f>SUMIF(Ingredients!$B$3:$B$217,F26,Ingredients!$F$3:$F$217)+SUMIF($B$3:$B$724,F26,$BH$3:$BH$724)</f>
        <v>0</v>
      </c>
      <c r="BA26" s="30">
        <f>SUMIF(Ingredients!$B$3:$B$217,G26,Ingredients!$F$3:$F$217)+SUMIF($B$3:$B$724,G26,$BH$3:$BH$724)</f>
        <v>0</v>
      </c>
      <c r="BB26" s="30">
        <f>SUMIF(Ingredients!$B$3:$B$217,H26,Ingredients!$F$3:$F$217)+SUMIF($B$3:$B$724,H26,$BH$3:$BH$724)</f>
        <v>0</v>
      </c>
      <c r="BC26" s="30">
        <f>SUMIF(Ingredients!$B$3:$B$217,I26,Ingredients!$F$3:$F$217)+SUMIF($B$3:$B$724,I26,$BH$3:$BH$724)</f>
        <v>0</v>
      </c>
      <c r="BD26" s="30">
        <f>SUMIF(Ingredients!$B$3:$B$217,J26,Ingredients!$F$3:$F$217)+SUMIF($B$3:$B$724,J26,$BH$3:$BH$724)</f>
        <v>0</v>
      </c>
      <c r="BE26" s="30">
        <f>SUMIF(Ingredients!$B$3:$B$217,K26,Ingredients!$F$3:$F$217)+SUMIF($B$3:$B$724,K26,$BH$3:$BH$724)</f>
        <v>0</v>
      </c>
      <c r="BF26" s="30">
        <f>SUMIF(Ingredients!$B$3:$B$217,L26,Ingredients!$F$3:$F$217)+SUMIF($B$3:$B$724,L26,$BH$3:$BH$724)</f>
        <v>0</v>
      </c>
      <c r="BG26" s="30">
        <f>SUMIF(Ingredients!$B$3:$B$217,M26,Ingredients!$F$3:$F$217)+SUMIF($B$3:$B$724,M26,$BH$3:$BH$724)</f>
        <v>0</v>
      </c>
      <c r="BH26" s="35">
        <f t="shared" si="5"/>
        <v>0</v>
      </c>
      <c r="BI26" s="30">
        <f>SUMIF(Ingredients!$B$3:$B$217,F26,Ingredients!$G$3:$G$217)+SUMIF($B$3:$B$724,F26,$BQ$3:$BQ$724)</f>
        <v>1</v>
      </c>
      <c r="BJ26" s="30">
        <f>SUMIF(Ingredients!$B$3:$B$217,G26,Ingredients!$G$3:$G$217)+SUMIF($B$3:$B$724,G26,$BQ$3:$BQ$724)</f>
        <v>0</v>
      </c>
      <c r="BK26" s="30">
        <f>SUMIF(Ingredients!$B$3:$B$217,H26,Ingredients!$G$3:$G$217)+SUMIF($B$3:$B$724,H26,$BQ$3:$BQ$724)</f>
        <v>0</v>
      </c>
      <c r="BL26" s="30">
        <f>SUMIF(Ingredients!$B$3:$B$217,I26,Ingredients!$G$3:$G$217)+SUMIF($B$3:$B$724,I26,$BQ$3:$BQ$724)</f>
        <v>0</v>
      </c>
      <c r="BM26" s="30">
        <f>SUMIF(Ingredients!$B$3:$B$217,J26,Ingredients!$G$3:$G$217)+SUMIF($B$3:$B$724,J26,$BQ$3:$BQ$724)</f>
        <v>0</v>
      </c>
      <c r="BN26" s="30">
        <f>SUMIF(Ingredients!$B$3:$B$217,K26,Ingredients!$G$3:$G$217)+SUMIF($B$3:$B$724,K26,$BQ$3:$BQ$724)</f>
        <v>0</v>
      </c>
      <c r="BO26" s="30">
        <f>SUMIF(Ingredients!$B$3:$B$217,L26,Ingredients!$G$3:$G$217)+SUMIF($B$3:$B$724,L26,$BQ$3:$BQ$724)</f>
        <v>0</v>
      </c>
      <c r="BP26" s="30">
        <f>SUMIF(Ingredients!$B$3:$B$217,M26,Ingredients!$G$3:$G$217)+SUMIF($B$3:$B$724,M26,$BQ$3:$BQ$724)</f>
        <v>0</v>
      </c>
      <c r="BQ26" s="36">
        <f t="shared" si="6"/>
        <v>1</v>
      </c>
      <c r="BR26" s="30">
        <f>SUMIF(Ingredients!$B$3:$B$217,F26,Ingredients!$H$3:$H$217)+SUMIF($B$3:$B$724,F26,$BZ$3:$BZ$724)</f>
        <v>0</v>
      </c>
      <c r="BS26" s="30">
        <f>SUMIF(Ingredients!$B$3:$B$217,G26,Ingredients!$H$3:$H$217)+SUMIF($B$3:$B$724,G26,$BZ$3:$BZ$724)</f>
        <v>0</v>
      </c>
      <c r="BT26" s="30">
        <f>SUMIF(Ingredients!$B$3:$B$217,H26,Ingredients!$H$3:$H$217)+SUMIF($B$3:$B$724,H26,$BZ$3:$BZ$724)</f>
        <v>0</v>
      </c>
      <c r="BU26" s="30">
        <f>SUMIF(Ingredients!$B$3:$B$217,I26,Ingredients!$H$3:$H$217)+SUMIF($B$3:$B$724,I26,$BZ$3:$BZ$724)</f>
        <v>0</v>
      </c>
      <c r="BV26" s="30">
        <f>SUMIF(Ingredients!$B$3:$B$217,J26,Ingredients!$H$3:$H$217)+SUMIF($B$3:$B$724,J26,$BZ$3:$BZ$724)</f>
        <v>0</v>
      </c>
      <c r="BW26" s="30">
        <f>SUMIF(Ingredients!$B$3:$B$217,K26,Ingredients!$H$3:$H$217)+SUMIF($B$3:$B$724,K26,$BZ$3:$BZ$724)</f>
        <v>0</v>
      </c>
      <c r="BX26" s="30">
        <f>SUMIF(Ingredients!$B$3:$B$217,L26,Ingredients!$H$3:$H$217)+SUMIF($B$3:$B$724,L26,$BZ$3:$BZ$724)</f>
        <v>0</v>
      </c>
      <c r="BY26" s="30">
        <f>SUMIF(Ingredients!$B$3:$B$217,M26,Ingredients!$H$3:$H$217)+SUMIF($B$3:$B$724,M26,$BZ$3:$BZ$724)</f>
        <v>0</v>
      </c>
      <c r="BZ26" s="42">
        <f t="shared" si="7"/>
        <v>0</v>
      </c>
      <c r="CA26" s="30">
        <f>SUMIF(Ingredients!$B$3:$B$217,F26,Ingredients!$I$3:$I$217)+SUMIF($B$3:$B$724,F26,$CI$3:$CI$724)</f>
        <v>0</v>
      </c>
      <c r="CB26" s="30">
        <f>SUMIF(Ingredients!$B$3:$B$217,G26,Ingredients!$I$3:$I$217)+SUMIF($B$3:$B$724,G26,$CI$3:$CI$724)</f>
        <v>0</v>
      </c>
      <c r="CC26" s="30">
        <f>SUMIF(Ingredients!$B$3:$B$217,H26,Ingredients!$I$3:$I$217)+SUMIF($B$3:$B$724,H26,$CI$3:$CI$724)</f>
        <v>0</v>
      </c>
      <c r="CD26" s="30">
        <f>SUMIF(Ingredients!$B$3:$B$217,I26,Ingredients!$I$3:$I$217)+SUMIF($B$3:$B$724,I26,$CI$3:$CI$724)</f>
        <v>0</v>
      </c>
      <c r="CE26" s="30">
        <f>SUMIF(Ingredients!$B$3:$B$217,J26,Ingredients!$I$3:$I$217)+SUMIF($B$3:$B$724,J26,$CI$3:$CI$724)</f>
        <v>0</v>
      </c>
      <c r="CF26" s="30">
        <f>SUMIF(Ingredients!$B$3:$B$217,K26,Ingredients!$I$3:$I$217)+SUMIF($B$3:$B$724,K26,$CI$3:$CI$724)</f>
        <v>0</v>
      </c>
      <c r="CG26" s="30">
        <f>SUMIF(Ingredients!$B$3:$B$217,L26,Ingredients!$I$3:$I$217)+SUMIF($B$3:$B$724,L26,$CI$3:$CI$724)</f>
        <v>0</v>
      </c>
      <c r="CH26" s="30">
        <f>SUMIF(Ingredients!$B$3:$B$217,M26,Ingredients!$I$3:$I$217)+SUMIF($B$3:$B$724,M26,$CI$3:$CI$724)</f>
        <v>0</v>
      </c>
      <c r="CI26" s="38">
        <f t="shared" si="8"/>
        <v>0</v>
      </c>
      <c r="CJ26" s="30">
        <f>SUMIF(Ingredients!$B$3:$B$217,F26,Ingredients!$J$3:$J$217)+SUMIF($B$3:$B$724,F26,$CR$3:$CR$724)</f>
        <v>0</v>
      </c>
      <c r="CK26" s="30">
        <f>SUMIF(Ingredients!$B$3:$B$217,G26,Ingredients!$J$3:$J$217)+SUMIF($B$3:$B$724,G26,$CR$3:$CR$724)</f>
        <v>0</v>
      </c>
      <c r="CL26" s="30">
        <f>SUMIF(Ingredients!$B$3:$B$217,H26,Ingredients!$J$3:$J$217)+SUMIF($B$3:$B$724,H26,$CR$3:$CR$724)</f>
        <v>0</v>
      </c>
      <c r="CM26" s="30">
        <f>SUMIF(Ingredients!$B$3:$B$217,I26,Ingredients!$J$3:$J$217)+SUMIF($B$3:$B$724,I26,$CR$3:$CR$724)</f>
        <v>0</v>
      </c>
      <c r="CN26" s="30">
        <f>SUMIF(Ingredients!$B$3:$B$217,J26,Ingredients!$J$3:$J$217)+SUMIF($B$3:$B$724,J26,$CR$3:$CR$724)</f>
        <v>0</v>
      </c>
      <c r="CO26" s="30">
        <f>SUMIF(Ingredients!$B$3:$B$217,K26,Ingredients!$J$3:$J$217)+SUMIF($B$3:$B$724,K26,$CR$3:$CR$724)</f>
        <v>0</v>
      </c>
      <c r="CP26" s="30">
        <f>SUMIF(Ingredients!$B$3:$B$217,L26,Ingredients!$J$3:$J$217)+SUMIF($B$3:$B$724,L26,$CR$3:$CR$724)</f>
        <v>0</v>
      </c>
      <c r="CQ26" s="30">
        <f>SUMIF(Ingredients!$B$3:$B$217,M26,Ingredients!$J$3:$J$217)+SUMIF($B$3:$B$724,M26,$CR$3:$CR$724)</f>
        <v>0</v>
      </c>
      <c r="CR26" s="43">
        <f t="shared" si="9"/>
        <v>0</v>
      </c>
      <c r="CS26" s="34">
        <v>2</v>
      </c>
      <c r="CT26" s="30">
        <v>0</v>
      </c>
      <c r="CU26" s="30">
        <v>24</v>
      </c>
      <c r="CV26" s="35">
        <v>0</v>
      </c>
      <c r="CW26" s="36">
        <v>1</v>
      </c>
      <c r="CX26" s="37">
        <v>0</v>
      </c>
      <c r="CY26" s="38">
        <v>0</v>
      </c>
      <c r="CZ26" s="39">
        <v>0</v>
      </c>
      <c r="DA26" t="s">
        <v>202</v>
      </c>
      <c r="DB26" t="str">
        <f t="shared" ca="1" si="10"/>
        <v>-</v>
      </c>
      <c r="DC26" t="s">
        <v>1142</v>
      </c>
      <c r="DD26" t="s">
        <v>200</v>
      </c>
      <c r="DE26" t="str">
        <f t="shared" ca="1" si="11"/>
        <v>RAISINSITEM(FRUIT, ItemRegistry.raisinsItem, 4 ,0.4f,0f,0f,0f,1f,0f,0f,0.88f),</v>
      </c>
      <c r="DF26" t="s">
        <v>2309</v>
      </c>
    </row>
    <row r="27" spans="2:110" x14ac:dyDescent="0.3">
      <c r="B27" t="s">
        <v>262</v>
      </c>
      <c r="C27" t="str">
        <f>INDEX('PH Itemnames'!$B$1:$B$723,MATCH(B27,'PH Itemnames'!$A$1:$A$723),1)</f>
        <v>ricecakeItem</v>
      </c>
      <c r="D27" t="s">
        <v>240</v>
      </c>
      <c r="E27" t="s">
        <v>1187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SUMIF(Ingredients!$B$3:$B$217,'PH complex foods'!F27,Ingredients!$A$3:$A$119)+SUMIF($B$3:$B$724,F27,$V$3:$V$723)</f>
        <v>1</v>
      </c>
      <c r="O27" s="11">
        <f ca="1">SUMIF(Ingredients!$B$3:$B$217,'PH complex foods'!G27,Ingredients!$A$3:$A$119)+SUMIF($B$3:$B$724,G27,$V$3:$V$723)</f>
        <v>0</v>
      </c>
      <c r="P27" s="11">
        <f ca="1">SUMIF(Ingredients!$B$3:$B$217,'PH complex foods'!H27,Ingredients!$A$3:$A$119)+SUMIF($B$3:$B$724,H27,$V$3:$V$723)</f>
        <v>0</v>
      </c>
      <c r="Q27" s="11">
        <f ca="1">SUMIF(Ingredients!$B$3:$B$217,'PH complex foods'!I27,Ingredients!$A$3:$A$119)+SUMIF($B$3:$B$724,I27,$V$3:$V$723)</f>
        <v>0</v>
      </c>
      <c r="R27" s="11">
        <f ca="1">SUMIF(Ingredients!$B$3:$B$217,'PH complex foods'!J27,Ingredients!$A$3:$A$119)+SUMIF($B$3:$B$724,J27,$V$3:$V$723)</f>
        <v>0</v>
      </c>
      <c r="S27" s="11">
        <f ca="1">SUMIF(Ingredients!$B$3:$B$217,'PH complex foods'!K27,Ingredients!$A$3:$A$119)+SUMIF($B$3:$B$724,K27,$V$3:$V$723)</f>
        <v>0</v>
      </c>
      <c r="T27" s="11">
        <f ca="1">SUMIF(Ingredients!$B$3:$B$217,'PH complex foods'!L27,Ingredients!$A$3:$A$119)+SUMIF($B$3:$B$724,L27,$V$3:$V$723)</f>
        <v>0</v>
      </c>
      <c r="U27" s="11">
        <f ca="1">SUMIF(Ingredients!$B$3:$B$217,'PH complex foods'!M27,Ingredients!$A$3:$A$119)+SUMIF($B$3:$B$724,M27,$V$3:$V$723)</f>
        <v>0</v>
      </c>
      <c r="V27" s="10">
        <f t="shared" ca="1" si="0"/>
        <v>1</v>
      </c>
      <c r="W27" s="11">
        <f t="shared" si="1"/>
        <v>0</v>
      </c>
      <c r="X27" s="44" t="str">
        <f t="shared" ca="1" si="12"/>
        <v>Yes</v>
      </c>
      <c r="Y27" s="34">
        <f>SUMIF(Ingredients!$B$3:$B$217,F27,Ingredients!$C$3:$C$217)+SUMIF($B$3:$B$724,F27,$AG$3:$AG$724)</f>
        <v>0</v>
      </c>
      <c r="Z27" s="30">
        <f>SUMIF(Ingredients!$B$3:$B$217,G27,Ingredients!$C$3:$C$217)+SUMIF($B$3:$B$724,G27,$AG$3:$AG$724)</f>
        <v>0</v>
      </c>
      <c r="AA27" s="30">
        <f>SUMIF(Ingredients!$B$3:$B$217,H27,Ingredients!$C$3:$C$217)+SUMIF($B$3:$B$724,H27,$AG$3:$AG$724)</f>
        <v>0</v>
      </c>
      <c r="AB27" s="30">
        <f>SUMIF(Ingredients!$B$3:$B$217,I27,Ingredients!$C$3:$C$217)+SUMIF($B$3:$B$724,I27,$AG$3:$AG$724)</f>
        <v>0</v>
      </c>
      <c r="AC27" s="30">
        <f>SUMIF(Ingredients!$B$3:$B$217,J27,Ingredients!$C$3:$C$217)+SUMIF($B$3:$B$724,J27,$AG$3:$AG$724)</f>
        <v>0</v>
      </c>
      <c r="AD27" s="30">
        <f>SUMIF(Ingredients!$B$3:$B$217,K27,Ingredients!$C$3:$C$217)+SUMIF($B$3:$B$724,K27,$AG$3:$AG$724)</f>
        <v>0</v>
      </c>
      <c r="AE27" s="30">
        <f>SUMIF(Ingredients!$B$3:$B$217,L27,Ingredients!$C$3:$C$217)+SUMIF($B$3:$B$724,L27,$AG$3:$AG$724)</f>
        <v>0</v>
      </c>
      <c r="AF27" s="30">
        <f>SUMIF(Ingredients!$B$3:$B$217,M27,Ingredients!$C$3:$C$217)+SUMIF($B$3:$B$724,M27,$AG$3:$AG$724)</f>
        <v>0</v>
      </c>
      <c r="AG27" s="29">
        <f t="shared" si="2"/>
        <v>0</v>
      </c>
      <c r="AH27" s="30">
        <f>SUMIF(Ingredients!$B$3:$B$217,F27,Ingredients!$D$3:$D$217)+SUMIF($B$3:$B$724,F27,$AP$3:$AP$724)</f>
        <v>0</v>
      </c>
      <c r="AI27" s="30">
        <f>SUMIF(Ingredients!$B$3:$B$217,G27,Ingredients!$D$3:$D$217)+SUMIF($B$3:$B$724,G27,$AP$3:$AP$724)</f>
        <v>0</v>
      </c>
      <c r="AJ27" s="30">
        <f>SUMIF(Ingredients!$B$3:$B$217,H27,Ingredients!$D$3:$D$217)+SUMIF($B$3:$B$724,H27,$AP$3:$AP$724)</f>
        <v>0</v>
      </c>
      <c r="AK27" s="30">
        <f>SUMIF(Ingredients!$B$3:$B$217,I27,Ingredients!$D$3:$D$217)+SUMIF($B$3:$B$724,I27,$AP$3:$AP$724)</f>
        <v>0</v>
      </c>
      <c r="AL27" s="30">
        <f>SUMIF(Ingredients!$B$3:$B$217,J27,Ingredients!$D$3:$D$217)+SUMIF($B$3:$B$724,J27,$AP$3:$AP$724)</f>
        <v>0</v>
      </c>
      <c r="AM27" s="30">
        <f>SUMIF(Ingredients!$B$3:$B$217,K27,Ingredients!$D$3:$D$217)+SUMIF($B$3:$B$724,K27,$AP$3:$AP$724)</f>
        <v>0</v>
      </c>
      <c r="AN27" s="30">
        <f>SUMIF(Ingredients!$B$3:$B$217,L27,Ingredients!$D$3:$D$217)+SUMIF($B$3:$B$724,L27,$AP$3:$AP$724)</f>
        <v>0</v>
      </c>
      <c r="AO27" s="30">
        <f>SUMIF(Ingredients!$B$3:$B$217,M27,Ingredients!$D$3:$D$217)+SUMIF($B$3:$B$724,M27,$AP$3:$AP$724)</f>
        <v>0</v>
      </c>
      <c r="AP27" s="29">
        <f t="shared" si="3"/>
        <v>0</v>
      </c>
      <c r="AQ27" s="30">
        <f>SUMIF(Ingredients!$B$3:$B$217,F27,Ingredients!$E$3:$E$217)+SUMIF($B$3:$B$724,F27,$AY$3:$AY$727)</f>
        <v>10</v>
      </c>
      <c r="AR27" s="30">
        <f>SUMIF(Ingredients!$B$3:$B$217,G27,Ingredients!$E$3:$E$217)+SUMIF($B$3:$B$724,G27,$AY$3:$AY$727)</f>
        <v>0</v>
      </c>
      <c r="AS27" s="30">
        <f>SUMIF(Ingredients!$B$3:$B$217,H27,Ingredients!$E$3:$E$217)+SUMIF($B$3:$B$724,H27,$AY$3:$AY$727)</f>
        <v>0</v>
      </c>
      <c r="AT27" s="30">
        <f>SUMIF(Ingredients!$B$3:$B$217,I27,Ingredients!$E$3:$E$217)+SUMIF($B$3:$B$724,I27,$AY$3:$AY$727)</f>
        <v>0</v>
      </c>
      <c r="AU27" s="30">
        <f>SUMIF(Ingredients!$B$3:$B$217,J27,Ingredients!$E$3:$E$217)+SUMIF($B$3:$B$724,J27,$AY$3:$AY$727)</f>
        <v>0</v>
      </c>
      <c r="AV27" s="30">
        <f>SUMIF(Ingredients!$B$3:$B$217,K27,Ingredients!$E$3:$E$217)+SUMIF($B$3:$B$724,K27,$AY$3:$AY$727)</f>
        <v>0</v>
      </c>
      <c r="AW27" s="30">
        <f>SUMIF(Ingredients!$B$3:$B$217,L27,Ingredients!$E$3:$E$217)+SUMIF($B$3:$B$724,L27,$AY$3:$AY$727)</f>
        <v>0</v>
      </c>
      <c r="AX27" s="30">
        <f>SUMIF(Ingredients!$B$3:$B$217,M27,Ingredients!$E$3:$E$217)+SUMIF($B$3:$B$724,M27,$AY$3:$AY$727)</f>
        <v>0</v>
      </c>
      <c r="AY27" s="29">
        <f t="shared" si="4"/>
        <v>10</v>
      </c>
      <c r="AZ27" s="30">
        <f>SUMIF(Ingredients!$B$3:$B$217,F27,Ingredients!$F$3:$F$217)+SUMIF($B$3:$B$724,F27,$BH$3:$BH$724)</f>
        <v>0</v>
      </c>
      <c r="BA27" s="30">
        <f>SUMIF(Ingredients!$B$3:$B$217,G27,Ingredients!$F$3:$F$217)+SUMIF($B$3:$B$724,G27,$BH$3:$BH$724)</f>
        <v>0</v>
      </c>
      <c r="BB27" s="30">
        <f>SUMIF(Ingredients!$B$3:$B$217,H27,Ingredients!$F$3:$F$217)+SUMIF($B$3:$B$724,H27,$BH$3:$BH$724)</f>
        <v>0</v>
      </c>
      <c r="BC27" s="30">
        <f>SUMIF(Ingredients!$B$3:$B$217,I27,Ingredients!$F$3:$F$217)+SUMIF($B$3:$B$724,I27,$BH$3:$BH$724)</f>
        <v>0</v>
      </c>
      <c r="BD27" s="30">
        <f>SUMIF(Ingredients!$B$3:$B$217,J27,Ingredients!$F$3:$F$217)+SUMIF($B$3:$B$724,J27,$BH$3:$BH$724)</f>
        <v>0</v>
      </c>
      <c r="BE27" s="30">
        <f>SUMIF(Ingredients!$B$3:$B$217,K27,Ingredients!$F$3:$F$217)+SUMIF($B$3:$B$724,K27,$BH$3:$BH$724)</f>
        <v>0</v>
      </c>
      <c r="BF27" s="30">
        <f>SUMIF(Ingredients!$B$3:$B$217,L27,Ingredients!$F$3:$F$217)+SUMIF($B$3:$B$724,L27,$BH$3:$BH$724)</f>
        <v>0</v>
      </c>
      <c r="BG27" s="30">
        <f>SUMIF(Ingredients!$B$3:$B$217,M27,Ingredients!$F$3:$F$217)+SUMIF($B$3:$B$724,M27,$BH$3:$BH$724)</f>
        <v>0</v>
      </c>
      <c r="BH27" s="35">
        <f t="shared" si="5"/>
        <v>0</v>
      </c>
      <c r="BI27" s="30">
        <f>SUMIF(Ingredients!$B$3:$B$217,F27,Ingredients!$G$3:$G$217)+SUMIF($B$3:$B$724,F27,$BQ$3:$BQ$724)</f>
        <v>0</v>
      </c>
      <c r="BJ27" s="30">
        <f>SUMIF(Ingredients!$B$3:$B$217,G27,Ingredients!$G$3:$G$217)+SUMIF($B$3:$B$724,G27,$BQ$3:$BQ$724)</f>
        <v>0</v>
      </c>
      <c r="BK27" s="30">
        <f>SUMIF(Ingredients!$B$3:$B$217,H27,Ingredients!$G$3:$G$217)+SUMIF($B$3:$B$724,H27,$BQ$3:$BQ$724)</f>
        <v>0</v>
      </c>
      <c r="BL27" s="30">
        <f>SUMIF(Ingredients!$B$3:$B$217,I27,Ingredients!$G$3:$G$217)+SUMIF($B$3:$B$724,I27,$BQ$3:$BQ$724)</f>
        <v>0</v>
      </c>
      <c r="BM27" s="30">
        <f>SUMIF(Ingredients!$B$3:$B$217,J27,Ingredients!$G$3:$G$217)+SUMIF($B$3:$B$724,J27,$BQ$3:$BQ$724)</f>
        <v>0</v>
      </c>
      <c r="BN27" s="30">
        <f>SUMIF(Ingredients!$B$3:$B$217,K27,Ingredients!$G$3:$G$217)+SUMIF($B$3:$B$724,K27,$BQ$3:$BQ$724)</f>
        <v>0</v>
      </c>
      <c r="BO27" s="30">
        <f>SUMIF(Ingredients!$B$3:$B$217,L27,Ingredients!$G$3:$G$217)+SUMIF($B$3:$B$724,L27,$BQ$3:$BQ$724)</f>
        <v>0</v>
      </c>
      <c r="BP27" s="30">
        <f>SUMIF(Ingredients!$B$3:$B$217,M27,Ingredients!$G$3:$G$217)+SUMIF($B$3:$B$724,M27,$BQ$3:$BQ$724)</f>
        <v>0</v>
      </c>
      <c r="BQ27" s="36">
        <f t="shared" si="6"/>
        <v>0</v>
      </c>
      <c r="BR27" s="30">
        <f>SUMIF(Ingredients!$B$3:$B$217,F27,Ingredients!$H$3:$H$217)+SUMIF($B$3:$B$724,F27,$BZ$3:$BZ$724)</f>
        <v>0</v>
      </c>
      <c r="BS27" s="30">
        <f>SUMIF(Ingredients!$B$3:$B$217,G27,Ingredients!$H$3:$H$217)+SUMIF($B$3:$B$724,G27,$BZ$3:$BZ$724)</f>
        <v>0</v>
      </c>
      <c r="BT27" s="30">
        <f>SUMIF(Ingredients!$B$3:$B$217,H27,Ingredients!$H$3:$H$217)+SUMIF($B$3:$B$724,H27,$BZ$3:$BZ$724)</f>
        <v>0</v>
      </c>
      <c r="BU27" s="30">
        <f>SUMIF(Ingredients!$B$3:$B$217,I27,Ingredients!$H$3:$H$217)+SUMIF($B$3:$B$724,I27,$BZ$3:$BZ$724)</f>
        <v>0</v>
      </c>
      <c r="BV27" s="30">
        <f>SUMIF(Ingredients!$B$3:$B$217,J27,Ingredients!$H$3:$H$217)+SUMIF($B$3:$B$724,J27,$BZ$3:$BZ$724)</f>
        <v>0</v>
      </c>
      <c r="BW27" s="30">
        <f>SUMIF(Ingredients!$B$3:$B$217,K27,Ingredients!$H$3:$H$217)+SUMIF($B$3:$B$724,K27,$BZ$3:$BZ$724)</f>
        <v>0</v>
      </c>
      <c r="BX27" s="30">
        <f>SUMIF(Ingredients!$B$3:$B$217,L27,Ingredients!$H$3:$H$217)+SUMIF($B$3:$B$724,L27,$BZ$3:$BZ$724)</f>
        <v>0</v>
      </c>
      <c r="BY27" s="30">
        <f>SUMIF(Ingredients!$B$3:$B$217,M27,Ingredients!$H$3:$H$217)+SUMIF($B$3:$B$724,M27,$BZ$3:$BZ$724)</f>
        <v>0</v>
      </c>
      <c r="BZ27" s="42">
        <f t="shared" si="7"/>
        <v>0</v>
      </c>
      <c r="CA27" s="30">
        <f>SUMIF(Ingredients!$B$3:$B$217,F27,Ingredients!$I$3:$I$217)+SUMIF($B$3:$B$724,F27,$CI$3:$CI$724)</f>
        <v>0</v>
      </c>
      <c r="CB27" s="30">
        <f>SUMIF(Ingredients!$B$3:$B$217,G27,Ingredients!$I$3:$I$217)+SUMIF($B$3:$B$724,G27,$CI$3:$CI$724)</f>
        <v>0</v>
      </c>
      <c r="CC27" s="30">
        <f>SUMIF(Ingredients!$B$3:$B$217,H27,Ingredients!$I$3:$I$217)+SUMIF($B$3:$B$724,H27,$CI$3:$CI$724)</f>
        <v>0</v>
      </c>
      <c r="CD27" s="30">
        <f>SUMIF(Ingredients!$B$3:$B$217,I27,Ingredients!$I$3:$I$217)+SUMIF($B$3:$B$724,I27,$CI$3:$CI$724)</f>
        <v>0</v>
      </c>
      <c r="CE27" s="30">
        <f>SUMIF(Ingredients!$B$3:$B$217,J27,Ingredients!$I$3:$I$217)+SUMIF($B$3:$B$724,J27,$CI$3:$CI$724)</f>
        <v>0</v>
      </c>
      <c r="CF27" s="30">
        <f>SUMIF(Ingredients!$B$3:$B$217,K27,Ingredients!$I$3:$I$217)+SUMIF($B$3:$B$724,K27,$CI$3:$CI$724)</f>
        <v>0</v>
      </c>
      <c r="CG27" s="30">
        <f>SUMIF(Ingredients!$B$3:$B$217,L27,Ingredients!$I$3:$I$217)+SUMIF($B$3:$B$724,L27,$CI$3:$CI$724)</f>
        <v>0</v>
      </c>
      <c r="CH27" s="30">
        <f>SUMIF(Ingredients!$B$3:$B$217,M27,Ingredients!$I$3:$I$217)+SUMIF($B$3:$B$724,M27,$CI$3:$CI$724)</f>
        <v>0</v>
      </c>
      <c r="CI27" s="38">
        <f t="shared" si="8"/>
        <v>0</v>
      </c>
      <c r="CJ27" s="30">
        <f>SUMIF(Ingredients!$B$3:$B$217,F27,Ingredients!$J$3:$J$217)+SUMIF($B$3:$B$724,F27,$CR$3:$CR$724)</f>
        <v>0</v>
      </c>
      <c r="CK27" s="30">
        <f>SUMIF(Ingredients!$B$3:$B$217,G27,Ingredients!$J$3:$J$217)+SUMIF($B$3:$B$724,G27,$CR$3:$CR$724)</f>
        <v>0</v>
      </c>
      <c r="CL27" s="30">
        <f>SUMIF(Ingredients!$B$3:$B$217,H27,Ingredients!$J$3:$J$217)+SUMIF($B$3:$B$724,H27,$CR$3:$CR$724)</f>
        <v>0</v>
      </c>
      <c r="CM27" s="30">
        <f>SUMIF(Ingredients!$B$3:$B$217,I27,Ingredients!$J$3:$J$217)+SUMIF($B$3:$B$724,I27,$CR$3:$CR$724)</f>
        <v>0</v>
      </c>
      <c r="CN27" s="30">
        <f>SUMIF(Ingredients!$B$3:$B$217,J27,Ingredients!$J$3:$J$217)+SUMIF($B$3:$B$724,J27,$CR$3:$CR$724)</f>
        <v>0</v>
      </c>
      <c r="CO27" s="30">
        <f>SUMIF(Ingredients!$B$3:$B$217,K27,Ingredients!$J$3:$J$217)+SUMIF($B$3:$B$724,K27,$CR$3:$CR$724)</f>
        <v>0</v>
      </c>
      <c r="CP27" s="30">
        <f>SUMIF(Ingredients!$B$3:$B$217,L27,Ingredients!$J$3:$J$217)+SUMIF($B$3:$B$724,L27,$CR$3:$CR$724)</f>
        <v>0</v>
      </c>
      <c r="CQ27" s="30">
        <f>SUMIF(Ingredients!$B$3:$B$217,M27,Ingredients!$J$3:$J$217)+SUMIF($B$3:$B$724,M27,$CR$3:$CR$724)</f>
        <v>0</v>
      </c>
      <c r="CR27" s="43">
        <f t="shared" si="9"/>
        <v>0</v>
      </c>
      <c r="CS27" s="34">
        <v>5</v>
      </c>
      <c r="CT27" s="30">
        <v>0</v>
      </c>
      <c r="CU27" s="30">
        <v>12</v>
      </c>
      <c r="CV27" s="35">
        <v>1</v>
      </c>
      <c r="CW27" s="36">
        <v>0</v>
      </c>
      <c r="CX27" s="37">
        <v>0</v>
      </c>
      <c r="CY27" s="38">
        <v>0</v>
      </c>
      <c r="CZ27" s="39">
        <v>0</v>
      </c>
      <c r="DA27" t="s">
        <v>202</v>
      </c>
      <c r="DB27" t="str">
        <f t="shared" ca="1" si="10"/>
        <v>-</v>
      </c>
      <c r="DD27" t="s">
        <v>200</v>
      </c>
      <c r="DE27" t="str">
        <f t="shared" ca="1" si="11"/>
        <v>RICECAKEITEM(BREAD, ItemRegistry.ricecakeItem, 4 ,1f,0f,1f,0f,0f,0f,0f,1.75f),</v>
      </c>
      <c r="DF27" t="s">
        <v>2310</v>
      </c>
    </row>
    <row r="28" spans="2:110" x14ac:dyDescent="0.3">
      <c r="B28" t="s">
        <v>263</v>
      </c>
      <c r="C28" t="str">
        <f>INDEX('PH Itemnames'!$B$1:$B$723,MATCH(B28,'PH Itemnames'!$A$1:$A$723),1)</f>
        <v>toastedcoconutItem</v>
      </c>
      <c r="D28" t="s">
        <v>240</v>
      </c>
      <c r="E28" t="s">
        <v>1184</v>
      </c>
      <c r="F28" s="10" t="s">
        <v>184</v>
      </c>
      <c r="G28" s="11"/>
      <c r="H28" s="11"/>
      <c r="I28" s="11"/>
      <c r="J28" s="11"/>
      <c r="K28" s="11"/>
      <c r="L28" s="11"/>
      <c r="M28" s="11"/>
      <c r="N28" s="46">
        <f ca="1">SUMIF(Ingredients!$B$3:$B$217,'PH complex foods'!F28,Ingredients!$A$3:$A$119)+SUMIF($B$3:$B$724,F28,$V$3:$V$723)</f>
        <v>0</v>
      </c>
      <c r="O28" s="11">
        <f ca="1">SUMIF(Ingredients!$B$3:$B$217,'PH complex foods'!G28,Ingredients!$A$3:$A$119)+SUMIF($B$3:$B$724,G28,$V$3:$V$723)</f>
        <v>0</v>
      </c>
      <c r="P28" s="11">
        <f ca="1">SUMIF(Ingredients!$B$3:$B$217,'PH complex foods'!H28,Ingredients!$A$3:$A$119)+SUMIF($B$3:$B$724,H28,$V$3:$V$723)</f>
        <v>0</v>
      </c>
      <c r="Q28" s="11">
        <f ca="1">SUMIF(Ingredients!$B$3:$B$217,'PH complex foods'!I28,Ingredients!$A$3:$A$119)+SUMIF($B$3:$B$724,I28,$V$3:$V$723)</f>
        <v>0</v>
      </c>
      <c r="R28" s="11">
        <f ca="1">SUMIF(Ingredients!$B$3:$B$217,'PH complex foods'!J28,Ingredients!$A$3:$A$119)+SUMIF($B$3:$B$724,J28,$V$3:$V$723)</f>
        <v>0</v>
      </c>
      <c r="S28" s="11">
        <f ca="1">SUMIF(Ingredients!$B$3:$B$217,'PH complex foods'!K28,Ingredients!$A$3:$A$119)+SUMIF($B$3:$B$724,K28,$V$3:$V$723)</f>
        <v>0</v>
      </c>
      <c r="T28" s="11">
        <f ca="1">SUMIF(Ingredients!$B$3:$B$217,'PH complex foods'!L28,Ingredients!$A$3:$A$119)+SUMIF($B$3:$B$724,L28,$V$3:$V$723)</f>
        <v>0</v>
      </c>
      <c r="U28" s="11">
        <f ca="1">SUMIF(Ingredients!$B$3:$B$217,'PH complex foods'!M28,Ingredients!$A$3:$A$119)+SUMIF($B$3:$B$724,M28,$V$3:$V$723)</f>
        <v>0</v>
      </c>
      <c r="V28" s="10">
        <f t="shared" ca="1" si="0"/>
        <v>0</v>
      </c>
      <c r="W28" s="11">
        <f t="shared" si="1"/>
        <v>0</v>
      </c>
      <c r="X28" s="44" t="str">
        <f t="shared" ca="1" si="12"/>
        <v>No</v>
      </c>
      <c r="Y28" s="34">
        <f>SUMIF(Ingredients!$B$3:$B$217,F28,Ingredients!$C$3:$C$217)+SUMIF($B$3:$B$724,F28,$AG$3:$AG$724)</f>
        <v>0</v>
      </c>
      <c r="Z28" s="30">
        <f>SUMIF(Ingredients!$B$3:$B$217,G28,Ingredients!$C$3:$C$217)+SUMIF($B$3:$B$724,G28,$AG$3:$AG$724)</f>
        <v>0</v>
      </c>
      <c r="AA28" s="30">
        <f>SUMIF(Ingredients!$B$3:$B$217,H28,Ingredients!$C$3:$C$217)+SUMIF($B$3:$B$724,H28,$AG$3:$AG$724)</f>
        <v>0</v>
      </c>
      <c r="AB28" s="30">
        <f>SUMIF(Ingredients!$B$3:$B$217,I28,Ingredients!$C$3:$C$217)+SUMIF($B$3:$B$724,I28,$AG$3:$AG$724)</f>
        <v>0</v>
      </c>
      <c r="AC28" s="30">
        <f>SUMIF(Ingredients!$B$3:$B$217,J28,Ingredients!$C$3:$C$217)+SUMIF($B$3:$B$724,J28,$AG$3:$AG$724)</f>
        <v>0</v>
      </c>
      <c r="AD28" s="30">
        <f>SUMIF(Ingredients!$B$3:$B$217,K28,Ingredients!$C$3:$C$217)+SUMIF($B$3:$B$724,K28,$AG$3:$AG$724)</f>
        <v>0</v>
      </c>
      <c r="AE28" s="30">
        <f>SUMIF(Ingredients!$B$3:$B$217,L28,Ingredients!$C$3:$C$217)+SUMIF($B$3:$B$724,L28,$AG$3:$AG$724)</f>
        <v>0</v>
      </c>
      <c r="AF28" s="30">
        <f>SUMIF(Ingredients!$B$3:$B$217,M28,Ingredients!$C$3:$C$217)+SUMIF($B$3:$B$724,M28,$AG$3:$AG$724)</f>
        <v>0</v>
      </c>
      <c r="AG28" s="29">
        <f t="shared" si="2"/>
        <v>0</v>
      </c>
      <c r="AH28" s="30">
        <f>SUMIF(Ingredients!$B$3:$B$217,F28,Ingredients!$D$3:$D$217)+SUMIF($B$3:$B$724,F28,$AP$3:$AP$724)</f>
        <v>0</v>
      </c>
      <c r="AI28" s="30">
        <f>SUMIF(Ingredients!$B$3:$B$217,G28,Ingredients!$D$3:$D$217)+SUMIF($B$3:$B$724,G28,$AP$3:$AP$724)</f>
        <v>0</v>
      </c>
      <c r="AJ28" s="30">
        <f>SUMIF(Ingredients!$B$3:$B$217,H28,Ingredients!$D$3:$D$217)+SUMIF($B$3:$B$724,H28,$AP$3:$AP$724)</f>
        <v>0</v>
      </c>
      <c r="AK28" s="30">
        <f>SUMIF(Ingredients!$B$3:$B$217,I28,Ingredients!$D$3:$D$217)+SUMIF($B$3:$B$724,I28,$AP$3:$AP$724)</f>
        <v>0</v>
      </c>
      <c r="AL28" s="30">
        <f>SUMIF(Ingredients!$B$3:$B$217,J28,Ingredients!$D$3:$D$217)+SUMIF($B$3:$B$724,J28,$AP$3:$AP$724)</f>
        <v>0</v>
      </c>
      <c r="AM28" s="30">
        <f>SUMIF(Ingredients!$B$3:$B$217,K28,Ingredients!$D$3:$D$217)+SUMIF($B$3:$B$724,K28,$AP$3:$AP$724)</f>
        <v>0</v>
      </c>
      <c r="AN28" s="30">
        <f>SUMIF(Ingredients!$B$3:$B$217,L28,Ingredients!$D$3:$D$217)+SUMIF($B$3:$B$724,L28,$AP$3:$AP$724)</f>
        <v>0</v>
      </c>
      <c r="AO28" s="30">
        <f>SUMIF(Ingredients!$B$3:$B$217,M28,Ingredients!$D$3:$D$217)+SUMIF($B$3:$B$724,M28,$AP$3:$AP$724)</f>
        <v>0</v>
      </c>
      <c r="AP28" s="29">
        <f t="shared" si="3"/>
        <v>0</v>
      </c>
      <c r="AQ28" s="30">
        <f>SUMIF(Ingredients!$B$3:$B$217,F28,Ingredients!$E$3:$E$217)+SUMIF($B$3:$B$724,F28,$AY$3:$AY$727)</f>
        <v>0</v>
      </c>
      <c r="AR28" s="30">
        <f>SUMIF(Ingredients!$B$3:$B$217,G28,Ingredients!$E$3:$E$217)+SUMIF($B$3:$B$724,G28,$AY$3:$AY$727)</f>
        <v>0</v>
      </c>
      <c r="AS28" s="30">
        <f>SUMIF(Ingredients!$B$3:$B$217,H28,Ingredients!$E$3:$E$217)+SUMIF($B$3:$B$724,H28,$AY$3:$AY$727)</f>
        <v>0</v>
      </c>
      <c r="AT28" s="30">
        <f>SUMIF(Ingredients!$B$3:$B$217,I28,Ingredients!$E$3:$E$217)+SUMIF($B$3:$B$724,I28,$AY$3:$AY$727)</f>
        <v>0</v>
      </c>
      <c r="AU28" s="30">
        <f>SUMIF(Ingredients!$B$3:$B$217,J28,Ingredients!$E$3:$E$217)+SUMIF($B$3:$B$724,J28,$AY$3:$AY$727)</f>
        <v>0</v>
      </c>
      <c r="AV28" s="30">
        <f>SUMIF(Ingredients!$B$3:$B$217,K28,Ingredients!$E$3:$E$217)+SUMIF($B$3:$B$724,K28,$AY$3:$AY$727)</f>
        <v>0</v>
      </c>
      <c r="AW28" s="30">
        <f>SUMIF(Ingredients!$B$3:$B$217,L28,Ingredients!$E$3:$E$217)+SUMIF($B$3:$B$724,L28,$AY$3:$AY$727)</f>
        <v>0</v>
      </c>
      <c r="AX28" s="30">
        <f>SUMIF(Ingredients!$B$3:$B$217,M28,Ingredients!$E$3:$E$217)+SUMIF($B$3:$B$724,M28,$AY$3:$AY$727)</f>
        <v>0</v>
      </c>
      <c r="AY28" s="29">
        <f t="shared" si="4"/>
        <v>0</v>
      </c>
      <c r="AZ28" s="30">
        <f>SUMIF(Ingredients!$B$3:$B$217,F28,Ingredients!$F$3:$F$217)+SUMIF($B$3:$B$724,F28,$BH$3:$BH$724)</f>
        <v>0</v>
      </c>
      <c r="BA28" s="30">
        <f>SUMIF(Ingredients!$B$3:$B$217,G28,Ingredients!$F$3:$F$217)+SUMIF($B$3:$B$724,G28,$BH$3:$BH$724)</f>
        <v>0</v>
      </c>
      <c r="BB28" s="30">
        <f>SUMIF(Ingredients!$B$3:$B$217,H28,Ingredients!$F$3:$F$217)+SUMIF($B$3:$B$724,H28,$BH$3:$BH$724)</f>
        <v>0</v>
      </c>
      <c r="BC28" s="30">
        <f>SUMIF(Ingredients!$B$3:$B$217,I28,Ingredients!$F$3:$F$217)+SUMIF($B$3:$B$724,I28,$BH$3:$BH$724)</f>
        <v>0</v>
      </c>
      <c r="BD28" s="30">
        <f>SUMIF(Ingredients!$B$3:$B$217,J28,Ingredients!$F$3:$F$217)+SUMIF($B$3:$B$724,J28,$BH$3:$BH$724)</f>
        <v>0</v>
      </c>
      <c r="BE28" s="30">
        <f>SUMIF(Ingredients!$B$3:$B$217,K28,Ingredients!$F$3:$F$217)+SUMIF($B$3:$B$724,K28,$BH$3:$BH$724)</f>
        <v>0</v>
      </c>
      <c r="BF28" s="30">
        <f>SUMIF(Ingredients!$B$3:$B$217,L28,Ingredients!$F$3:$F$217)+SUMIF($B$3:$B$724,L28,$BH$3:$BH$724)</f>
        <v>0</v>
      </c>
      <c r="BG28" s="30">
        <f>SUMIF(Ingredients!$B$3:$B$217,M28,Ingredients!$F$3:$F$217)+SUMIF($B$3:$B$724,M28,$BH$3:$BH$724)</f>
        <v>0</v>
      </c>
      <c r="BH28" s="35">
        <f t="shared" si="5"/>
        <v>0</v>
      </c>
      <c r="BI28" s="30">
        <f>SUMIF(Ingredients!$B$3:$B$217,F28,Ingredients!$G$3:$G$217)+SUMIF($B$3:$B$724,F28,$BQ$3:$BQ$724)</f>
        <v>0</v>
      </c>
      <c r="BJ28" s="30">
        <f>SUMIF(Ingredients!$B$3:$B$217,G28,Ingredients!$G$3:$G$217)+SUMIF($B$3:$B$724,G28,$BQ$3:$BQ$724)</f>
        <v>0</v>
      </c>
      <c r="BK28" s="30">
        <f>SUMIF(Ingredients!$B$3:$B$217,H28,Ingredients!$G$3:$G$217)+SUMIF($B$3:$B$724,H28,$BQ$3:$BQ$724)</f>
        <v>0</v>
      </c>
      <c r="BL28" s="30">
        <f>SUMIF(Ingredients!$B$3:$B$217,I28,Ingredients!$G$3:$G$217)+SUMIF($B$3:$B$724,I28,$BQ$3:$BQ$724)</f>
        <v>0</v>
      </c>
      <c r="BM28" s="30">
        <f>SUMIF(Ingredients!$B$3:$B$217,J28,Ingredients!$G$3:$G$217)+SUMIF($B$3:$B$724,J28,$BQ$3:$BQ$724)</f>
        <v>0</v>
      </c>
      <c r="BN28" s="30">
        <f>SUMIF(Ingredients!$B$3:$B$217,K28,Ingredients!$G$3:$G$217)+SUMIF($B$3:$B$724,K28,$BQ$3:$BQ$724)</f>
        <v>0</v>
      </c>
      <c r="BO28" s="30">
        <f>SUMIF(Ingredients!$B$3:$B$217,L28,Ingredients!$G$3:$G$217)+SUMIF($B$3:$B$724,L28,$BQ$3:$BQ$724)</f>
        <v>0</v>
      </c>
      <c r="BP28" s="30">
        <f>SUMIF(Ingredients!$B$3:$B$217,M28,Ingredients!$G$3:$G$217)+SUMIF($B$3:$B$724,M28,$BQ$3:$BQ$724)</f>
        <v>0</v>
      </c>
      <c r="BQ28" s="36">
        <f t="shared" si="6"/>
        <v>0</v>
      </c>
      <c r="BR28" s="30">
        <f>SUMIF(Ingredients!$B$3:$B$217,F28,Ingredients!$H$3:$H$217)+SUMIF($B$3:$B$724,F28,$BZ$3:$BZ$724)</f>
        <v>0</v>
      </c>
      <c r="BS28" s="30">
        <f>SUMIF(Ingredients!$B$3:$B$217,G28,Ingredients!$H$3:$H$217)+SUMIF($B$3:$B$724,G28,$BZ$3:$BZ$724)</f>
        <v>0</v>
      </c>
      <c r="BT28" s="30">
        <f>SUMIF(Ingredients!$B$3:$B$217,H28,Ingredients!$H$3:$H$217)+SUMIF($B$3:$B$724,H28,$BZ$3:$BZ$724)</f>
        <v>0</v>
      </c>
      <c r="BU28" s="30">
        <f>SUMIF(Ingredients!$B$3:$B$217,I28,Ingredients!$H$3:$H$217)+SUMIF($B$3:$B$724,I28,$BZ$3:$BZ$724)</f>
        <v>0</v>
      </c>
      <c r="BV28" s="30">
        <f>SUMIF(Ingredients!$B$3:$B$217,J28,Ingredients!$H$3:$H$217)+SUMIF($B$3:$B$724,J28,$BZ$3:$BZ$724)</f>
        <v>0</v>
      </c>
      <c r="BW28" s="30">
        <f>SUMIF(Ingredients!$B$3:$B$217,K28,Ingredients!$H$3:$H$217)+SUMIF($B$3:$B$724,K28,$BZ$3:$BZ$724)</f>
        <v>0</v>
      </c>
      <c r="BX28" s="30">
        <f>SUMIF(Ingredients!$B$3:$B$217,L28,Ingredients!$H$3:$H$217)+SUMIF($B$3:$B$724,L28,$BZ$3:$BZ$724)</f>
        <v>0</v>
      </c>
      <c r="BY28" s="30">
        <f>SUMIF(Ingredients!$B$3:$B$217,M28,Ingredients!$H$3:$H$217)+SUMIF($B$3:$B$724,M28,$BZ$3:$BZ$724)</f>
        <v>0</v>
      </c>
      <c r="BZ28" s="42">
        <f t="shared" si="7"/>
        <v>0</v>
      </c>
      <c r="CA28" s="30">
        <f>SUMIF(Ingredients!$B$3:$B$217,F28,Ingredients!$I$3:$I$217)+SUMIF($B$3:$B$724,F28,$CI$3:$CI$724)</f>
        <v>0</v>
      </c>
      <c r="CB28" s="30">
        <f>SUMIF(Ingredients!$B$3:$B$217,G28,Ingredients!$I$3:$I$217)+SUMIF($B$3:$B$724,G28,$CI$3:$CI$724)</f>
        <v>0</v>
      </c>
      <c r="CC28" s="30">
        <f>SUMIF(Ingredients!$B$3:$B$217,H28,Ingredients!$I$3:$I$217)+SUMIF($B$3:$B$724,H28,$CI$3:$CI$724)</f>
        <v>0</v>
      </c>
      <c r="CD28" s="30">
        <f>SUMIF(Ingredients!$B$3:$B$217,I28,Ingredients!$I$3:$I$217)+SUMIF($B$3:$B$724,I28,$CI$3:$CI$724)</f>
        <v>0</v>
      </c>
      <c r="CE28" s="30">
        <f>SUMIF(Ingredients!$B$3:$B$217,J28,Ingredients!$I$3:$I$217)+SUMIF($B$3:$B$724,J28,$CI$3:$CI$724)</f>
        <v>0</v>
      </c>
      <c r="CF28" s="30">
        <f>SUMIF(Ingredients!$B$3:$B$217,K28,Ingredients!$I$3:$I$217)+SUMIF($B$3:$B$724,K28,$CI$3:$CI$724)</f>
        <v>0</v>
      </c>
      <c r="CG28" s="30">
        <f>SUMIF(Ingredients!$B$3:$B$217,L28,Ingredients!$I$3:$I$217)+SUMIF($B$3:$B$724,L28,$CI$3:$CI$724)</f>
        <v>0</v>
      </c>
      <c r="CH28" s="30">
        <f>SUMIF(Ingredients!$B$3:$B$217,M28,Ingredients!$I$3:$I$217)+SUMIF($B$3:$B$724,M28,$CI$3:$CI$724)</f>
        <v>0</v>
      </c>
      <c r="CI28" s="38">
        <f t="shared" si="8"/>
        <v>0</v>
      </c>
      <c r="CJ28" s="30">
        <f>SUMIF(Ingredients!$B$3:$B$217,F28,Ingredients!$J$3:$J$217)+SUMIF($B$3:$B$724,F28,$CR$3:$CR$724)</f>
        <v>0</v>
      </c>
      <c r="CK28" s="30">
        <f>SUMIF(Ingredients!$B$3:$B$217,G28,Ingredients!$J$3:$J$217)+SUMIF($B$3:$B$724,G28,$CR$3:$CR$724)</f>
        <v>0</v>
      </c>
      <c r="CL28" s="30">
        <f>SUMIF(Ingredients!$B$3:$B$217,H28,Ingredients!$J$3:$J$217)+SUMIF($B$3:$B$724,H28,$CR$3:$CR$724)</f>
        <v>0</v>
      </c>
      <c r="CM28" s="30">
        <f>SUMIF(Ingredients!$B$3:$B$217,I28,Ingredients!$J$3:$J$217)+SUMIF($B$3:$B$724,I28,$CR$3:$CR$724)</f>
        <v>0</v>
      </c>
      <c r="CN28" s="30">
        <f>SUMIF(Ingredients!$B$3:$B$217,J28,Ingredients!$J$3:$J$217)+SUMIF($B$3:$B$724,J28,$CR$3:$CR$724)</f>
        <v>0</v>
      </c>
      <c r="CO28" s="30">
        <f>SUMIF(Ingredients!$B$3:$B$217,K28,Ingredients!$J$3:$J$217)+SUMIF($B$3:$B$724,K28,$CR$3:$CR$724)</f>
        <v>0</v>
      </c>
      <c r="CP28" s="30">
        <f>SUMIF(Ingredients!$B$3:$B$217,L28,Ingredients!$J$3:$J$217)+SUMIF($B$3:$B$724,L28,$CR$3:$CR$724)</f>
        <v>0</v>
      </c>
      <c r="CQ28" s="30">
        <f>SUMIF(Ingredients!$B$3:$B$217,M28,Ingredients!$J$3:$J$217)+SUMIF($B$3:$B$724,M28,$CR$3:$CR$724)</f>
        <v>0</v>
      </c>
      <c r="CR28" s="43">
        <f t="shared" si="9"/>
        <v>0</v>
      </c>
      <c r="CS28" s="34">
        <v>0</v>
      </c>
      <c r="CT28" s="30">
        <v>0</v>
      </c>
      <c r="CU28" s="30">
        <v>0</v>
      </c>
      <c r="CV28" s="35">
        <v>0</v>
      </c>
      <c r="CW28" s="36">
        <v>0</v>
      </c>
      <c r="CX28" s="37">
        <v>0</v>
      </c>
      <c r="CY28" s="38">
        <v>0</v>
      </c>
      <c r="CZ28" s="39">
        <v>0</v>
      </c>
      <c r="DA28" t="s">
        <v>199</v>
      </c>
      <c r="DB28" t="str">
        <f t="shared" ca="1" si="10"/>
        <v>No</v>
      </c>
      <c r="DD28" t="s">
        <v>200</v>
      </c>
      <c r="DE28" t="str">
        <f t="shared" ca="1" si="11"/>
        <v/>
      </c>
      <c r="DF28" t="s">
        <v>2272</v>
      </c>
    </row>
    <row r="29" spans="2:110" x14ac:dyDescent="0.3">
      <c r="B29" t="s">
        <v>266</v>
      </c>
      <c r="C29">
        <f>INDEX('PH Itemnames'!$B$1:$B$723,MATCH(B29,'PH Itemnames'!$A$1:$A$723),1)</f>
        <v>0</v>
      </c>
      <c r="D29" t="s">
        <v>240</v>
      </c>
      <c r="E29" t="s">
        <v>200</v>
      </c>
      <c r="F29" s="10" t="s">
        <v>236</v>
      </c>
      <c r="G29" s="11"/>
      <c r="H29" s="11"/>
      <c r="I29" s="11"/>
      <c r="J29" s="11"/>
      <c r="K29" s="11"/>
      <c r="L29" s="11"/>
      <c r="M29" s="11"/>
      <c r="N29" s="46">
        <f ca="1">SUMIF(Ingredients!$B$3:$B$217,'PH complex foods'!F29,Ingredients!$A$3:$A$119)+SUMIF($B$3:$B$724,F29,$V$3:$V$723)</f>
        <v>0</v>
      </c>
      <c r="O29" s="11">
        <f ca="1">SUMIF(Ingredients!$B$3:$B$217,'PH complex foods'!G29,Ingredients!$A$3:$A$119)+SUMIF($B$3:$B$724,G29,$V$3:$V$723)</f>
        <v>0</v>
      </c>
      <c r="P29" s="11">
        <f ca="1">SUMIF(Ingredients!$B$3:$B$217,'PH complex foods'!H29,Ingredients!$A$3:$A$119)+SUMIF($B$3:$B$724,H29,$V$3:$V$723)</f>
        <v>0</v>
      </c>
      <c r="Q29" s="11">
        <f ca="1">SUMIF(Ingredients!$B$3:$B$217,'PH complex foods'!I29,Ingredients!$A$3:$A$119)+SUMIF($B$3:$B$724,I29,$V$3:$V$723)</f>
        <v>0</v>
      </c>
      <c r="R29" s="11">
        <f ca="1">SUMIF(Ingredients!$B$3:$B$217,'PH complex foods'!J29,Ingredients!$A$3:$A$119)+SUMIF($B$3:$B$724,J29,$V$3:$V$723)</f>
        <v>0</v>
      </c>
      <c r="S29" s="11">
        <f ca="1">SUMIF(Ingredients!$B$3:$B$217,'PH complex foods'!K29,Ingredients!$A$3:$A$119)+SUMIF($B$3:$B$724,K29,$V$3:$V$723)</f>
        <v>0</v>
      </c>
      <c r="T29" s="11">
        <f ca="1">SUMIF(Ingredients!$B$3:$B$217,'PH complex foods'!L29,Ingredients!$A$3:$A$119)+SUMIF($B$3:$B$724,L29,$V$3:$V$723)</f>
        <v>0</v>
      </c>
      <c r="U29" s="11">
        <f ca="1">SUMIF(Ingredients!$B$3:$B$217,'PH complex foods'!M29,Ingredients!$A$3:$A$119)+SUMIF($B$3:$B$724,M29,$V$3:$V$723)</f>
        <v>0</v>
      </c>
      <c r="V29" s="11">
        <f t="shared" ca="1" si="0"/>
        <v>0</v>
      </c>
      <c r="W29" s="11">
        <f t="shared" si="1"/>
        <v>1</v>
      </c>
      <c r="X29" s="44" t="str">
        <f t="shared" ca="1" si="12"/>
        <v>No</v>
      </c>
      <c r="Y29" s="34">
        <f>SUMIF(Ingredients!$B$3:$B$217,F29,Ingredients!$C$3:$C$217)+SUMIF($B$3:$B$724,F29,$AG$3:$AG$724)</f>
        <v>5</v>
      </c>
      <c r="Z29" s="30">
        <f>SUMIF(Ingredients!$B$3:$B$217,G29,Ingredients!$C$3:$C$217)+SUMIF($B$3:$B$724,G29,$AG$3:$AG$724)</f>
        <v>0</v>
      </c>
      <c r="AA29" s="30">
        <f>SUMIF(Ingredients!$B$3:$B$217,H29,Ingredients!$C$3:$C$217)+SUMIF($B$3:$B$724,H29,$AG$3:$AG$724)</f>
        <v>0</v>
      </c>
      <c r="AB29" s="30">
        <f>SUMIF(Ingredients!$B$3:$B$217,I29,Ingredients!$C$3:$C$217)+SUMIF($B$3:$B$724,I29,$AG$3:$AG$724)</f>
        <v>0</v>
      </c>
      <c r="AC29" s="30">
        <f>SUMIF(Ingredients!$B$3:$B$217,J29,Ingredients!$C$3:$C$217)+SUMIF($B$3:$B$724,J29,$AG$3:$AG$724)</f>
        <v>0</v>
      </c>
      <c r="AD29" s="30">
        <f>SUMIF(Ingredients!$B$3:$B$217,K29,Ingredients!$C$3:$C$217)+SUMIF($B$3:$B$724,K29,$AG$3:$AG$724)</f>
        <v>0</v>
      </c>
      <c r="AE29" s="30">
        <f>SUMIF(Ingredients!$B$3:$B$217,L29,Ingredients!$C$3:$C$217)+SUMIF($B$3:$B$724,L29,$AG$3:$AG$724)</f>
        <v>0</v>
      </c>
      <c r="AF29" s="30">
        <f>SUMIF(Ingredients!$B$3:$B$217,M29,Ingredients!$C$3:$C$217)+SUMIF($B$3:$B$724,M29,$AG$3:$AG$724)</f>
        <v>0</v>
      </c>
      <c r="AG29" s="29">
        <f t="shared" si="2"/>
        <v>5</v>
      </c>
      <c r="AH29" s="30">
        <f>SUMIF(Ingredients!$B$3:$B$217,F29,Ingredients!$D$3:$D$217)+SUMIF($B$3:$B$724,F29,$AP$3:$AP$724)</f>
        <v>0</v>
      </c>
      <c r="AI29" s="30">
        <f>SUMIF(Ingredients!$B$3:$B$217,G29,Ingredients!$D$3:$D$217)+SUMIF($B$3:$B$724,G29,$AP$3:$AP$724)</f>
        <v>0</v>
      </c>
      <c r="AJ29" s="30">
        <f>SUMIF(Ingredients!$B$3:$B$217,H29,Ingredients!$D$3:$D$217)+SUMIF($B$3:$B$724,H29,$AP$3:$AP$724)</f>
        <v>0</v>
      </c>
      <c r="AK29" s="30">
        <f>SUMIF(Ingredients!$B$3:$B$217,I29,Ingredients!$D$3:$D$217)+SUMIF($B$3:$B$724,I29,$AP$3:$AP$724)</f>
        <v>0</v>
      </c>
      <c r="AL29" s="30">
        <f>SUMIF(Ingredients!$B$3:$B$217,J29,Ingredients!$D$3:$D$217)+SUMIF($B$3:$B$724,J29,$AP$3:$AP$724)</f>
        <v>0</v>
      </c>
      <c r="AM29" s="30">
        <f>SUMIF(Ingredients!$B$3:$B$217,K29,Ingredients!$D$3:$D$217)+SUMIF($B$3:$B$724,K29,$AP$3:$AP$724)</f>
        <v>0</v>
      </c>
      <c r="AN29" s="30">
        <f>SUMIF(Ingredients!$B$3:$B$217,L29,Ingredients!$D$3:$D$217)+SUMIF($B$3:$B$724,L29,$AP$3:$AP$724)</f>
        <v>0</v>
      </c>
      <c r="AO29" s="30">
        <f>SUMIF(Ingredients!$B$3:$B$217,M29,Ingredients!$D$3:$D$217)+SUMIF($B$3:$B$724,M29,$AP$3:$AP$724)</f>
        <v>0</v>
      </c>
      <c r="AP29" s="29">
        <f t="shared" si="3"/>
        <v>0</v>
      </c>
      <c r="AQ29" s="30">
        <f>SUMIF(Ingredients!$B$3:$B$217,F29,Ingredients!$E$3:$E$217)+SUMIF($B$3:$B$724,F29,$AY$3:$AY$727)</f>
        <v>18</v>
      </c>
      <c r="AR29" s="30">
        <f>SUMIF(Ingredients!$B$3:$B$217,G29,Ingredients!$E$3:$E$217)+SUMIF($B$3:$B$724,G29,$AY$3:$AY$727)</f>
        <v>0</v>
      </c>
      <c r="AS29" s="30">
        <f>SUMIF(Ingredients!$B$3:$B$217,H29,Ingredients!$E$3:$E$217)+SUMIF($B$3:$B$724,H29,$AY$3:$AY$727)</f>
        <v>0</v>
      </c>
      <c r="AT29" s="30">
        <f>SUMIF(Ingredients!$B$3:$B$217,I29,Ingredients!$E$3:$E$217)+SUMIF($B$3:$B$724,I29,$AY$3:$AY$727)</f>
        <v>0</v>
      </c>
      <c r="AU29" s="30">
        <f>SUMIF(Ingredients!$B$3:$B$217,J29,Ingredients!$E$3:$E$217)+SUMIF($B$3:$B$724,J29,$AY$3:$AY$727)</f>
        <v>0</v>
      </c>
      <c r="AV29" s="30">
        <f>SUMIF(Ingredients!$B$3:$B$217,K29,Ingredients!$E$3:$E$217)+SUMIF($B$3:$B$724,K29,$AY$3:$AY$727)</f>
        <v>0</v>
      </c>
      <c r="AW29" s="30">
        <f>SUMIF(Ingredients!$B$3:$B$217,L29,Ingredients!$E$3:$E$217)+SUMIF($B$3:$B$724,L29,$AY$3:$AY$727)</f>
        <v>0</v>
      </c>
      <c r="AX29" s="30">
        <f>SUMIF(Ingredients!$B$3:$B$217,M29,Ingredients!$E$3:$E$217)+SUMIF($B$3:$B$724,M29,$AY$3:$AY$727)</f>
        <v>0</v>
      </c>
      <c r="AY29" s="29">
        <f t="shared" si="4"/>
        <v>18</v>
      </c>
      <c r="AZ29" s="30">
        <f>SUMIF(Ingredients!$B$3:$B$217,F29,Ingredients!$F$3:$F$217)+SUMIF($B$3:$B$724,F29,$BH$3:$BH$724)</f>
        <v>0</v>
      </c>
      <c r="BA29" s="30">
        <f>SUMIF(Ingredients!$B$3:$B$217,G29,Ingredients!$F$3:$F$217)+SUMIF($B$3:$B$724,G29,$BH$3:$BH$724)</f>
        <v>0</v>
      </c>
      <c r="BB29" s="30">
        <f>SUMIF(Ingredients!$B$3:$B$217,H29,Ingredients!$F$3:$F$217)+SUMIF($B$3:$B$724,H29,$BH$3:$BH$724)</f>
        <v>0</v>
      </c>
      <c r="BC29" s="30">
        <f>SUMIF(Ingredients!$B$3:$B$217,I29,Ingredients!$F$3:$F$217)+SUMIF($B$3:$B$724,I29,$BH$3:$BH$724)</f>
        <v>0</v>
      </c>
      <c r="BD29" s="30">
        <f>SUMIF(Ingredients!$B$3:$B$217,J29,Ingredients!$F$3:$F$217)+SUMIF($B$3:$B$724,J29,$BH$3:$BH$724)</f>
        <v>0</v>
      </c>
      <c r="BE29" s="30">
        <f>SUMIF(Ingredients!$B$3:$B$217,K29,Ingredients!$F$3:$F$217)+SUMIF($B$3:$B$724,K29,$BH$3:$BH$724)</f>
        <v>0</v>
      </c>
      <c r="BF29" s="30">
        <f>SUMIF(Ingredients!$B$3:$B$217,L29,Ingredients!$F$3:$F$217)+SUMIF($B$3:$B$724,L29,$BH$3:$BH$724)</f>
        <v>0</v>
      </c>
      <c r="BG29" s="30">
        <f>SUMIF(Ingredients!$B$3:$B$217,M29,Ingredients!$F$3:$F$217)+SUMIF($B$3:$B$724,M29,$BH$3:$BH$724)</f>
        <v>0</v>
      </c>
      <c r="BH29" s="35">
        <f t="shared" si="5"/>
        <v>0</v>
      </c>
      <c r="BI29" s="30">
        <f>SUMIF(Ingredients!$B$3:$B$217,F29,Ingredients!$G$3:$G$217)+SUMIF($B$3:$B$724,F29,$BQ$3:$BQ$724)</f>
        <v>0</v>
      </c>
      <c r="BJ29" s="30">
        <f>SUMIF(Ingredients!$B$3:$B$217,G29,Ingredients!$G$3:$G$217)+SUMIF($B$3:$B$724,G29,$BQ$3:$BQ$724)</f>
        <v>0</v>
      </c>
      <c r="BK29" s="30">
        <f>SUMIF(Ingredients!$B$3:$B$217,H29,Ingredients!$G$3:$G$217)+SUMIF($B$3:$B$724,H29,$BQ$3:$BQ$724)</f>
        <v>0</v>
      </c>
      <c r="BL29" s="30">
        <f>SUMIF(Ingredients!$B$3:$B$217,I29,Ingredients!$G$3:$G$217)+SUMIF($B$3:$B$724,I29,$BQ$3:$BQ$724)</f>
        <v>0</v>
      </c>
      <c r="BM29" s="30">
        <f>SUMIF(Ingredients!$B$3:$B$217,J29,Ingredients!$G$3:$G$217)+SUMIF($B$3:$B$724,J29,$BQ$3:$BQ$724)</f>
        <v>0</v>
      </c>
      <c r="BN29" s="30">
        <f>SUMIF(Ingredients!$B$3:$B$217,K29,Ingredients!$G$3:$G$217)+SUMIF($B$3:$B$724,K29,$BQ$3:$BQ$724)</f>
        <v>0</v>
      </c>
      <c r="BO29" s="30">
        <f>SUMIF(Ingredients!$B$3:$B$217,L29,Ingredients!$G$3:$G$217)+SUMIF($B$3:$B$724,L29,$BQ$3:$BQ$724)</f>
        <v>0</v>
      </c>
      <c r="BP29" s="30">
        <f>SUMIF(Ingredients!$B$3:$B$217,M29,Ingredients!$G$3:$G$217)+SUMIF($B$3:$B$724,M29,$BQ$3:$BQ$724)</f>
        <v>0</v>
      </c>
      <c r="BQ29" s="36">
        <f t="shared" si="6"/>
        <v>0</v>
      </c>
      <c r="BR29" s="30">
        <f>SUMIF(Ingredients!$B$3:$B$217,F29,Ingredients!$H$3:$H$217)+SUMIF($B$3:$B$724,F29,$BZ$3:$BZ$724)</f>
        <v>1.5</v>
      </c>
      <c r="BS29" s="30">
        <f>SUMIF(Ingredients!$B$3:$B$217,G29,Ingredients!$H$3:$H$217)+SUMIF($B$3:$B$724,G29,$BZ$3:$BZ$724)</f>
        <v>0</v>
      </c>
      <c r="BT29" s="30">
        <f>SUMIF(Ingredients!$B$3:$B$217,H29,Ingredients!$H$3:$H$217)+SUMIF($B$3:$B$724,H29,$BZ$3:$BZ$724)</f>
        <v>0</v>
      </c>
      <c r="BU29" s="30">
        <f>SUMIF(Ingredients!$B$3:$B$217,I29,Ingredients!$H$3:$H$217)+SUMIF($B$3:$B$724,I29,$BZ$3:$BZ$724)</f>
        <v>0</v>
      </c>
      <c r="BV29" s="30">
        <f>SUMIF(Ingredients!$B$3:$B$217,J29,Ingredients!$H$3:$H$217)+SUMIF($B$3:$B$724,J29,$BZ$3:$BZ$724)</f>
        <v>0</v>
      </c>
      <c r="BW29" s="30">
        <f>SUMIF(Ingredients!$B$3:$B$217,K29,Ingredients!$H$3:$H$217)+SUMIF($B$3:$B$724,K29,$BZ$3:$BZ$724)</f>
        <v>0</v>
      </c>
      <c r="BX29" s="30">
        <f>SUMIF(Ingredients!$B$3:$B$217,L29,Ingredients!$H$3:$H$217)+SUMIF($B$3:$B$724,L29,$BZ$3:$BZ$724)</f>
        <v>0</v>
      </c>
      <c r="BY29" s="30">
        <f>SUMIF(Ingredients!$B$3:$B$217,M29,Ingredients!$H$3:$H$217)+SUMIF($B$3:$B$724,M29,$BZ$3:$BZ$724)</f>
        <v>0</v>
      </c>
      <c r="BZ29" s="42">
        <f t="shared" si="7"/>
        <v>1.5</v>
      </c>
      <c r="CA29" s="30">
        <f>SUMIF(Ingredients!$B$3:$B$217,F29,Ingredients!$I$3:$I$217)+SUMIF($B$3:$B$724,F29,$CI$3:$CI$724)</f>
        <v>0</v>
      </c>
      <c r="CB29" s="30">
        <f>SUMIF(Ingredients!$B$3:$B$217,G29,Ingredients!$I$3:$I$217)+SUMIF($B$3:$B$724,G29,$CI$3:$CI$724)</f>
        <v>0</v>
      </c>
      <c r="CC29" s="30">
        <f>SUMIF(Ingredients!$B$3:$B$217,H29,Ingredients!$I$3:$I$217)+SUMIF($B$3:$B$724,H29,$CI$3:$CI$724)</f>
        <v>0</v>
      </c>
      <c r="CD29" s="30">
        <f>SUMIF(Ingredients!$B$3:$B$217,I29,Ingredients!$I$3:$I$217)+SUMIF($B$3:$B$724,I29,$CI$3:$CI$724)</f>
        <v>0</v>
      </c>
      <c r="CE29" s="30">
        <f>SUMIF(Ingredients!$B$3:$B$217,J29,Ingredients!$I$3:$I$217)+SUMIF($B$3:$B$724,J29,$CI$3:$CI$724)</f>
        <v>0</v>
      </c>
      <c r="CF29" s="30">
        <f>SUMIF(Ingredients!$B$3:$B$217,K29,Ingredients!$I$3:$I$217)+SUMIF($B$3:$B$724,K29,$CI$3:$CI$724)</f>
        <v>0</v>
      </c>
      <c r="CG29" s="30">
        <f>SUMIF(Ingredients!$B$3:$B$217,L29,Ingredients!$I$3:$I$217)+SUMIF($B$3:$B$724,L29,$CI$3:$CI$724)</f>
        <v>0</v>
      </c>
      <c r="CH29" s="30">
        <f>SUMIF(Ingredients!$B$3:$B$217,M29,Ingredients!$I$3:$I$217)+SUMIF($B$3:$B$724,M29,$CI$3:$CI$724)</f>
        <v>0</v>
      </c>
      <c r="CI29" s="38">
        <f t="shared" si="8"/>
        <v>0</v>
      </c>
      <c r="CJ29" s="30">
        <f>SUMIF(Ingredients!$B$3:$B$217,F29,Ingredients!$J$3:$J$217)+SUMIF($B$3:$B$724,F29,$CR$3:$CR$724)</f>
        <v>0</v>
      </c>
      <c r="CK29" s="30">
        <f>SUMIF(Ingredients!$B$3:$B$217,G29,Ingredients!$J$3:$J$217)+SUMIF($B$3:$B$724,G29,$CR$3:$CR$724)</f>
        <v>0</v>
      </c>
      <c r="CL29" s="30">
        <f>SUMIF(Ingredients!$B$3:$B$217,H29,Ingredients!$J$3:$J$217)+SUMIF($B$3:$B$724,H29,$CR$3:$CR$724)</f>
        <v>0</v>
      </c>
      <c r="CM29" s="30">
        <f>SUMIF(Ingredients!$B$3:$B$217,I29,Ingredients!$J$3:$J$217)+SUMIF($B$3:$B$724,I29,$CR$3:$CR$724)</f>
        <v>0</v>
      </c>
      <c r="CN29" s="30">
        <f>SUMIF(Ingredients!$B$3:$B$217,J29,Ingredients!$J$3:$J$217)+SUMIF($B$3:$B$724,J29,$CR$3:$CR$724)</f>
        <v>0</v>
      </c>
      <c r="CO29" s="30">
        <f>SUMIF(Ingredients!$B$3:$B$217,K29,Ingredients!$J$3:$J$217)+SUMIF($B$3:$B$724,K29,$CR$3:$CR$724)</f>
        <v>0</v>
      </c>
      <c r="CP29" s="30">
        <f>SUMIF(Ingredients!$B$3:$B$217,L29,Ingredients!$J$3:$J$217)+SUMIF($B$3:$B$724,L29,$CR$3:$CR$724)</f>
        <v>0</v>
      </c>
      <c r="CQ29" s="30">
        <f>SUMIF(Ingredients!$B$3:$B$217,M29,Ingredients!$J$3:$J$217)+SUMIF($B$3:$B$724,M29,$CR$3:$CR$724)</f>
        <v>0</v>
      </c>
      <c r="CR29" s="43">
        <f t="shared" si="9"/>
        <v>0</v>
      </c>
      <c r="CS29" s="34">
        <v>5</v>
      </c>
      <c r="CT29" s="30">
        <v>0</v>
      </c>
      <c r="CU29" s="30">
        <v>24</v>
      </c>
      <c r="CV29" s="35">
        <v>0.5</v>
      </c>
      <c r="CW29" s="36">
        <v>0</v>
      </c>
      <c r="CX29" s="37">
        <v>0</v>
      </c>
      <c r="CY29" s="38">
        <v>0</v>
      </c>
      <c r="CZ29" s="39">
        <v>0</v>
      </c>
      <c r="DA29" t="s">
        <v>199</v>
      </c>
      <c r="DB29" t="str">
        <f t="shared" ca="1" si="10"/>
        <v>No</v>
      </c>
      <c r="DC29" t="s">
        <v>1143</v>
      </c>
      <c r="DD29" t="s">
        <v>199</v>
      </c>
      <c r="DE29" t="str">
        <f t="shared" ca="1" si="11"/>
        <v/>
      </c>
      <c r="DF29" t="s">
        <v>2272</v>
      </c>
    </row>
    <row r="30" spans="2:110" x14ac:dyDescent="0.3">
      <c r="B30" t="s">
        <v>265</v>
      </c>
      <c r="C30" t="str">
        <f>INDEX('PH Itemnames'!$B$1:$B$723,MATCH(B30,'PH Itemnames'!$A$1:$A$723),1)</f>
        <v>roastedpumpkinseedsItem</v>
      </c>
      <c r="D30" t="s">
        <v>240</v>
      </c>
      <c r="E30" t="s">
        <v>1186</v>
      </c>
      <c r="F30" s="10" t="s">
        <v>266</v>
      </c>
      <c r="G30" s="11"/>
      <c r="H30" s="11"/>
      <c r="I30" s="11"/>
      <c r="J30" s="11"/>
      <c r="K30" s="11"/>
      <c r="L30" s="11"/>
      <c r="M30" s="11"/>
      <c r="N30" s="46">
        <f ca="1">SUMIF(Ingredients!$B$3:$B$217,'PH complex foods'!F30,Ingredients!$A$3:$A$119)+SUMIF($B$3:$B$724,F30,$V$3:$V$723)</f>
        <v>0</v>
      </c>
      <c r="O30" s="11">
        <f ca="1">SUMIF(Ingredients!$B$3:$B$217,'PH complex foods'!G30,Ingredients!$A$3:$A$119)+SUMIF($B$3:$B$724,G30,$V$3:$V$723)</f>
        <v>0</v>
      </c>
      <c r="P30" s="11">
        <f ca="1">SUMIF(Ingredients!$B$3:$B$217,'PH complex foods'!H30,Ingredients!$A$3:$A$119)+SUMIF($B$3:$B$724,H30,$V$3:$V$723)</f>
        <v>0</v>
      </c>
      <c r="Q30" s="11">
        <f ca="1">SUMIF(Ingredients!$B$3:$B$217,'PH complex foods'!I30,Ingredients!$A$3:$A$119)+SUMIF($B$3:$B$724,I30,$V$3:$V$723)</f>
        <v>0</v>
      </c>
      <c r="R30" s="11">
        <f ca="1">SUMIF(Ingredients!$B$3:$B$217,'PH complex foods'!J30,Ingredients!$A$3:$A$119)+SUMIF($B$3:$B$724,J30,$V$3:$V$723)</f>
        <v>0</v>
      </c>
      <c r="S30" s="11">
        <f ca="1">SUMIF(Ingredients!$B$3:$B$217,'PH complex foods'!K30,Ingredients!$A$3:$A$119)+SUMIF($B$3:$B$724,K30,$V$3:$V$723)</f>
        <v>0</v>
      </c>
      <c r="T30" s="11">
        <f ca="1">SUMIF(Ingredients!$B$3:$B$217,'PH complex foods'!L30,Ingredients!$A$3:$A$119)+SUMIF($B$3:$B$724,L30,$V$3:$V$723)</f>
        <v>0</v>
      </c>
      <c r="U30" s="11">
        <f ca="1">SUMIF(Ingredients!$B$3:$B$217,'PH complex foods'!M30,Ingredients!$A$3:$A$119)+SUMIF($B$3:$B$724,M30,$V$3:$V$723)</f>
        <v>0</v>
      </c>
      <c r="V30" s="10">
        <f t="shared" ca="1" si="0"/>
        <v>0</v>
      </c>
      <c r="W30" s="11">
        <f t="shared" si="1"/>
        <v>0</v>
      </c>
      <c r="X30" s="44" t="str">
        <f t="shared" ca="1" si="12"/>
        <v>No</v>
      </c>
      <c r="Y30" s="34">
        <f>SUMIF(Ingredients!$B$3:$B$217,F30,Ingredients!$C$3:$C$217)+SUMIF($B$3:$B$724,F30,$AG$3:$AG$724)</f>
        <v>5</v>
      </c>
      <c r="Z30" s="30">
        <f>SUMIF(Ingredients!$B$3:$B$217,G30,Ingredients!$C$3:$C$217)+SUMIF($B$3:$B$724,G30,$AG$3:$AG$724)</f>
        <v>0</v>
      </c>
      <c r="AA30" s="30">
        <f>SUMIF(Ingredients!$B$3:$B$217,H30,Ingredients!$C$3:$C$217)+SUMIF($B$3:$B$724,H30,$AG$3:$AG$724)</f>
        <v>0</v>
      </c>
      <c r="AB30" s="30">
        <f>SUMIF(Ingredients!$B$3:$B$217,I30,Ingredients!$C$3:$C$217)+SUMIF($B$3:$B$724,I30,$AG$3:$AG$724)</f>
        <v>0</v>
      </c>
      <c r="AC30" s="30">
        <f>SUMIF(Ingredients!$B$3:$B$217,J30,Ingredients!$C$3:$C$217)+SUMIF($B$3:$B$724,J30,$AG$3:$AG$724)</f>
        <v>0</v>
      </c>
      <c r="AD30" s="30">
        <f>SUMIF(Ingredients!$B$3:$B$217,K30,Ingredients!$C$3:$C$217)+SUMIF($B$3:$B$724,K30,$AG$3:$AG$724)</f>
        <v>0</v>
      </c>
      <c r="AE30" s="30">
        <f>SUMIF(Ingredients!$B$3:$B$217,L30,Ingredients!$C$3:$C$217)+SUMIF($B$3:$B$724,L30,$AG$3:$AG$724)</f>
        <v>0</v>
      </c>
      <c r="AF30" s="30">
        <f>SUMIF(Ingredients!$B$3:$B$217,M30,Ingredients!$C$3:$C$217)+SUMIF($B$3:$B$724,M30,$AG$3:$AG$724)</f>
        <v>0</v>
      </c>
      <c r="AG30" s="29">
        <f t="shared" si="2"/>
        <v>5</v>
      </c>
      <c r="AH30" s="30">
        <f>SUMIF(Ingredients!$B$3:$B$217,F30,Ingredients!$D$3:$D$217)+SUMIF($B$3:$B$724,F30,$AP$3:$AP$724)</f>
        <v>0</v>
      </c>
      <c r="AI30" s="30">
        <f>SUMIF(Ingredients!$B$3:$B$217,G30,Ingredients!$D$3:$D$217)+SUMIF($B$3:$B$724,G30,$AP$3:$AP$724)</f>
        <v>0</v>
      </c>
      <c r="AJ30" s="30">
        <f>SUMIF(Ingredients!$B$3:$B$217,H30,Ingredients!$D$3:$D$217)+SUMIF($B$3:$B$724,H30,$AP$3:$AP$724)</f>
        <v>0</v>
      </c>
      <c r="AK30" s="30">
        <f>SUMIF(Ingredients!$B$3:$B$217,I30,Ingredients!$D$3:$D$217)+SUMIF($B$3:$B$724,I30,$AP$3:$AP$724)</f>
        <v>0</v>
      </c>
      <c r="AL30" s="30">
        <f>SUMIF(Ingredients!$B$3:$B$217,J30,Ingredients!$D$3:$D$217)+SUMIF($B$3:$B$724,J30,$AP$3:$AP$724)</f>
        <v>0</v>
      </c>
      <c r="AM30" s="30">
        <f>SUMIF(Ingredients!$B$3:$B$217,K30,Ingredients!$D$3:$D$217)+SUMIF($B$3:$B$724,K30,$AP$3:$AP$724)</f>
        <v>0</v>
      </c>
      <c r="AN30" s="30">
        <f>SUMIF(Ingredients!$B$3:$B$217,L30,Ingredients!$D$3:$D$217)+SUMIF($B$3:$B$724,L30,$AP$3:$AP$724)</f>
        <v>0</v>
      </c>
      <c r="AO30" s="30">
        <f>SUMIF(Ingredients!$B$3:$B$217,M30,Ingredients!$D$3:$D$217)+SUMIF($B$3:$B$724,M30,$AP$3:$AP$724)</f>
        <v>0</v>
      </c>
      <c r="AP30" s="29">
        <f t="shared" si="3"/>
        <v>0</v>
      </c>
      <c r="AQ30" s="30">
        <f>SUMIF(Ingredients!$B$3:$B$217,F30,Ingredients!$E$3:$E$217)+SUMIF($B$3:$B$724,F30,$AY$3:$AY$727)</f>
        <v>18</v>
      </c>
      <c r="AR30" s="30">
        <f>SUMIF(Ingredients!$B$3:$B$217,G30,Ingredients!$E$3:$E$217)+SUMIF($B$3:$B$724,G30,$AY$3:$AY$727)</f>
        <v>0</v>
      </c>
      <c r="AS30" s="30">
        <f>SUMIF(Ingredients!$B$3:$B$217,H30,Ingredients!$E$3:$E$217)+SUMIF($B$3:$B$724,H30,$AY$3:$AY$727)</f>
        <v>0</v>
      </c>
      <c r="AT30" s="30">
        <f>SUMIF(Ingredients!$B$3:$B$217,I30,Ingredients!$E$3:$E$217)+SUMIF($B$3:$B$724,I30,$AY$3:$AY$727)</f>
        <v>0</v>
      </c>
      <c r="AU30" s="30">
        <f>SUMIF(Ingredients!$B$3:$B$217,J30,Ingredients!$E$3:$E$217)+SUMIF($B$3:$B$724,J30,$AY$3:$AY$727)</f>
        <v>0</v>
      </c>
      <c r="AV30" s="30">
        <f>SUMIF(Ingredients!$B$3:$B$217,K30,Ingredients!$E$3:$E$217)+SUMIF($B$3:$B$724,K30,$AY$3:$AY$727)</f>
        <v>0</v>
      </c>
      <c r="AW30" s="30">
        <f>SUMIF(Ingredients!$B$3:$B$217,L30,Ingredients!$E$3:$E$217)+SUMIF($B$3:$B$724,L30,$AY$3:$AY$727)</f>
        <v>0</v>
      </c>
      <c r="AX30" s="30">
        <f>SUMIF(Ingredients!$B$3:$B$217,M30,Ingredients!$E$3:$E$217)+SUMIF($B$3:$B$724,M30,$AY$3:$AY$727)</f>
        <v>0</v>
      </c>
      <c r="AY30" s="29">
        <f t="shared" si="4"/>
        <v>18</v>
      </c>
      <c r="AZ30" s="30">
        <f>SUMIF(Ingredients!$B$3:$B$217,F30,Ingredients!$F$3:$F$217)+SUMIF($B$3:$B$724,F30,$BH$3:$BH$724)</f>
        <v>0</v>
      </c>
      <c r="BA30" s="30">
        <f>SUMIF(Ingredients!$B$3:$B$217,G30,Ingredients!$F$3:$F$217)+SUMIF($B$3:$B$724,G30,$BH$3:$BH$724)</f>
        <v>0</v>
      </c>
      <c r="BB30" s="30">
        <f>SUMIF(Ingredients!$B$3:$B$217,H30,Ingredients!$F$3:$F$217)+SUMIF($B$3:$B$724,H30,$BH$3:$BH$724)</f>
        <v>0</v>
      </c>
      <c r="BC30" s="30">
        <f>SUMIF(Ingredients!$B$3:$B$217,I30,Ingredients!$F$3:$F$217)+SUMIF($B$3:$B$724,I30,$BH$3:$BH$724)</f>
        <v>0</v>
      </c>
      <c r="BD30" s="30">
        <f>SUMIF(Ingredients!$B$3:$B$217,J30,Ingredients!$F$3:$F$217)+SUMIF($B$3:$B$724,J30,$BH$3:$BH$724)</f>
        <v>0</v>
      </c>
      <c r="BE30" s="30">
        <f>SUMIF(Ingredients!$B$3:$B$217,K30,Ingredients!$F$3:$F$217)+SUMIF($B$3:$B$724,K30,$BH$3:$BH$724)</f>
        <v>0</v>
      </c>
      <c r="BF30" s="30">
        <f>SUMIF(Ingredients!$B$3:$B$217,L30,Ingredients!$F$3:$F$217)+SUMIF($B$3:$B$724,L30,$BH$3:$BH$724)</f>
        <v>0</v>
      </c>
      <c r="BG30" s="30">
        <f>SUMIF(Ingredients!$B$3:$B$217,M30,Ingredients!$F$3:$F$217)+SUMIF($B$3:$B$724,M30,$BH$3:$BH$724)</f>
        <v>0</v>
      </c>
      <c r="BH30" s="35">
        <f t="shared" si="5"/>
        <v>0</v>
      </c>
      <c r="BI30" s="30">
        <f>SUMIF(Ingredients!$B$3:$B$217,F30,Ingredients!$G$3:$G$217)+SUMIF($B$3:$B$724,F30,$BQ$3:$BQ$724)</f>
        <v>0</v>
      </c>
      <c r="BJ30" s="30">
        <f>SUMIF(Ingredients!$B$3:$B$217,G30,Ingredients!$G$3:$G$217)+SUMIF($B$3:$B$724,G30,$BQ$3:$BQ$724)</f>
        <v>0</v>
      </c>
      <c r="BK30" s="30">
        <f>SUMIF(Ingredients!$B$3:$B$217,H30,Ingredients!$G$3:$G$217)+SUMIF($B$3:$B$724,H30,$BQ$3:$BQ$724)</f>
        <v>0</v>
      </c>
      <c r="BL30" s="30">
        <f>SUMIF(Ingredients!$B$3:$B$217,I30,Ingredients!$G$3:$G$217)+SUMIF($B$3:$B$724,I30,$BQ$3:$BQ$724)</f>
        <v>0</v>
      </c>
      <c r="BM30" s="30">
        <f>SUMIF(Ingredients!$B$3:$B$217,J30,Ingredients!$G$3:$G$217)+SUMIF($B$3:$B$724,J30,$BQ$3:$BQ$724)</f>
        <v>0</v>
      </c>
      <c r="BN30" s="30">
        <f>SUMIF(Ingredients!$B$3:$B$217,K30,Ingredients!$G$3:$G$217)+SUMIF($B$3:$B$724,K30,$BQ$3:$BQ$724)</f>
        <v>0</v>
      </c>
      <c r="BO30" s="30">
        <f>SUMIF(Ingredients!$B$3:$B$217,L30,Ingredients!$G$3:$G$217)+SUMIF($B$3:$B$724,L30,$BQ$3:$BQ$724)</f>
        <v>0</v>
      </c>
      <c r="BP30" s="30">
        <f>SUMIF(Ingredients!$B$3:$B$217,M30,Ingredients!$G$3:$G$217)+SUMIF($B$3:$B$724,M30,$BQ$3:$BQ$724)</f>
        <v>0</v>
      </c>
      <c r="BQ30" s="36">
        <f t="shared" si="6"/>
        <v>0</v>
      </c>
      <c r="BR30" s="30">
        <f>SUMIF(Ingredients!$B$3:$B$217,F30,Ingredients!$H$3:$H$217)+SUMIF($B$3:$B$724,F30,$BZ$3:$BZ$724)</f>
        <v>1.5</v>
      </c>
      <c r="BS30" s="30">
        <f>SUMIF(Ingredients!$B$3:$B$217,G30,Ingredients!$H$3:$H$217)+SUMIF($B$3:$B$724,G30,$BZ$3:$BZ$724)</f>
        <v>0</v>
      </c>
      <c r="BT30" s="30">
        <f>SUMIF(Ingredients!$B$3:$B$217,H30,Ingredients!$H$3:$H$217)+SUMIF($B$3:$B$724,H30,$BZ$3:$BZ$724)</f>
        <v>0</v>
      </c>
      <c r="BU30" s="30">
        <f>SUMIF(Ingredients!$B$3:$B$217,I30,Ingredients!$H$3:$H$217)+SUMIF($B$3:$B$724,I30,$BZ$3:$BZ$724)</f>
        <v>0</v>
      </c>
      <c r="BV30" s="30">
        <f>SUMIF(Ingredients!$B$3:$B$217,J30,Ingredients!$H$3:$H$217)+SUMIF($B$3:$B$724,J30,$BZ$3:$BZ$724)</f>
        <v>0</v>
      </c>
      <c r="BW30" s="30">
        <f>SUMIF(Ingredients!$B$3:$B$217,K30,Ingredients!$H$3:$H$217)+SUMIF($B$3:$B$724,K30,$BZ$3:$BZ$724)</f>
        <v>0</v>
      </c>
      <c r="BX30" s="30">
        <f>SUMIF(Ingredients!$B$3:$B$217,L30,Ingredients!$H$3:$H$217)+SUMIF($B$3:$B$724,L30,$BZ$3:$BZ$724)</f>
        <v>0</v>
      </c>
      <c r="BY30" s="30">
        <f>SUMIF(Ingredients!$B$3:$B$217,M30,Ingredients!$H$3:$H$217)+SUMIF($B$3:$B$724,M30,$BZ$3:$BZ$724)</f>
        <v>0</v>
      </c>
      <c r="BZ30" s="42">
        <f t="shared" si="7"/>
        <v>1.5</v>
      </c>
      <c r="CA30" s="30">
        <f>SUMIF(Ingredients!$B$3:$B$217,F30,Ingredients!$I$3:$I$217)+SUMIF($B$3:$B$724,F30,$CI$3:$CI$724)</f>
        <v>0</v>
      </c>
      <c r="CB30" s="30">
        <f>SUMIF(Ingredients!$B$3:$B$217,G30,Ingredients!$I$3:$I$217)+SUMIF($B$3:$B$724,G30,$CI$3:$CI$724)</f>
        <v>0</v>
      </c>
      <c r="CC30" s="30">
        <f>SUMIF(Ingredients!$B$3:$B$217,H30,Ingredients!$I$3:$I$217)+SUMIF($B$3:$B$724,H30,$CI$3:$CI$724)</f>
        <v>0</v>
      </c>
      <c r="CD30" s="30">
        <f>SUMIF(Ingredients!$B$3:$B$217,I30,Ingredients!$I$3:$I$217)+SUMIF($B$3:$B$724,I30,$CI$3:$CI$724)</f>
        <v>0</v>
      </c>
      <c r="CE30" s="30">
        <f>SUMIF(Ingredients!$B$3:$B$217,J30,Ingredients!$I$3:$I$217)+SUMIF($B$3:$B$724,J30,$CI$3:$CI$724)</f>
        <v>0</v>
      </c>
      <c r="CF30" s="30">
        <f>SUMIF(Ingredients!$B$3:$B$217,K30,Ingredients!$I$3:$I$217)+SUMIF($B$3:$B$724,K30,$CI$3:$CI$724)</f>
        <v>0</v>
      </c>
      <c r="CG30" s="30">
        <f>SUMIF(Ingredients!$B$3:$B$217,L30,Ingredients!$I$3:$I$217)+SUMIF($B$3:$B$724,L30,$CI$3:$CI$724)</f>
        <v>0</v>
      </c>
      <c r="CH30" s="30">
        <f>SUMIF(Ingredients!$B$3:$B$217,M30,Ingredients!$I$3:$I$217)+SUMIF($B$3:$B$724,M30,$CI$3:$CI$724)</f>
        <v>0</v>
      </c>
      <c r="CI30" s="38">
        <f t="shared" si="8"/>
        <v>0</v>
      </c>
      <c r="CJ30" s="30">
        <f>SUMIF(Ingredients!$B$3:$B$217,F30,Ingredients!$J$3:$J$217)+SUMIF($B$3:$B$724,F30,$CR$3:$CR$724)</f>
        <v>0</v>
      </c>
      <c r="CK30" s="30">
        <f>SUMIF(Ingredients!$B$3:$B$217,G30,Ingredients!$J$3:$J$217)+SUMIF($B$3:$B$724,G30,$CR$3:$CR$724)</f>
        <v>0</v>
      </c>
      <c r="CL30" s="30">
        <f>SUMIF(Ingredients!$B$3:$B$217,H30,Ingredients!$J$3:$J$217)+SUMIF($B$3:$B$724,H30,$CR$3:$CR$724)</f>
        <v>0</v>
      </c>
      <c r="CM30" s="30">
        <f>SUMIF(Ingredients!$B$3:$B$217,I30,Ingredients!$J$3:$J$217)+SUMIF($B$3:$B$724,I30,$CR$3:$CR$724)</f>
        <v>0</v>
      </c>
      <c r="CN30" s="30">
        <f>SUMIF(Ingredients!$B$3:$B$217,J30,Ingredients!$J$3:$J$217)+SUMIF($B$3:$B$724,J30,$CR$3:$CR$724)</f>
        <v>0</v>
      </c>
      <c r="CO30" s="30">
        <f>SUMIF(Ingredients!$B$3:$B$217,K30,Ingredients!$J$3:$J$217)+SUMIF($B$3:$B$724,K30,$CR$3:$CR$724)</f>
        <v>0</v>
      </c>
      <c r="CP30" s="30">
        <f>SUMIF(Ingredients!$B$3:$B$217,L30,Ingredients!$J$3:$J$217)+SUMIF($B$3:$B$724,L30,$CR$3:$CR$724)</f>
        <v>0</v>
      </c>
      <c r="CQ30" s="30">
        <f>SUMIF(Ingredients!$B$3:$B$217,M30,Ingredients!$J$3:$J$217)+SUMIF($B$3:$B$724,M30,$CR$3:$CR$724)</f>
        <v>0</v>
      </c>
      <c r="CR30" s="43">
        <f t="shared" si="9"/>
        <v>0</v>
      </c>
      <c r="CS30" s="34">
        <v>5</v>
      </c>
      <c r="CT30" s="30">
        <v>0</v>
      </c>
      <c r="CU30" s="30">
        <v>24</v>
      </c>
      <c r="CV30" s="35">
        <v>1</v>
      </c>
      <c r="CW30" s="36">
        <v>0</v>
      </c>
      <c r="CX30" s="37">
        <v>0</v>
      </c>
      <c r="CY30" s="38">
        <v>0</v>
      </c>
      <c r="CZ30" s="39">
        <v>0</v>
      </c>
      <c r="DA30" t="s">
        <v>202</v>
      </c>
      <c r="DB30" t="str">
        <f t="shared" ca="1" si="10"/>
        <v>No</v>
      </c>
      <c r="DD30" t="s">
        <v>200</v>
      </c>
      <c r="DE30" t="str">
        <f t="shared" ca="1" si="11"/>
        <v/>
      </c>
      <c r="DF30" t="s">
        <v>2272</v>
      </c>
    </row>
    <row r="31" spans="2:110" x14ac:dyDescent="0.3">
      <c r="B31" t="s">
        <v>267</v>
      </c>
      <c r="C31" t="str">
        <f>INDEX('PH Itemnames'!$B$1:$B$723,MATCH(B31,'PH Itemnames'!$A$1:$A$723),1)</f>
        <v>pastaItem</v>
      </c>
      <c r="D31" t="s">
        <v>240</v>
      </c>
      <c r="E31" t="s">
        <v>1192</v>
      </c>
      <c r="F31" s="10" t="s">
        <v>209</v>
      </c>
      <c r="G31" s="11" t="s">
        <v>247</v>
      </c>
      <c r="H31" s="11"/>
      <c r="I31" s="11"/>
      <c r="J31" s="11"/>
      <c r="K31" s="11"/>
      <c r="L31" s="11"/>
      <c r="M31" s="11"/>
      <c r="N31" s="46">
        <f ca="1">SUMIF(Ingredients!$B$3:$B$217,'PH complex foods'!F31,Ingredients!$A$3:$A$119)+SUMIF($B$3:$B$724,F31,$V$3:$V$723)</f>
        <v>1</v>
      </c>
      <c r="O31" s="11">
        <f ca="1">SUMIF(Ingredients!$B$3:$B$217,'PH complex foods'!G31,Ingredients!$A$3:$A$119)+SUMIF($B$3:$B$724,G31,$V$3:$V$723)</f>
        <v>1</v>
      </c>
      <c r="P31" s="11">
        <f ca="1">SUMIF(Ingredients!$B$3:$B$217,'PH complex foods'!H31,Ingredients!$A$3:$A$119)+SUMIF($B$3:$B$724,H31,$V$3:$V$723)</f>
        <v>0</v>
      </c>
      <c r="Q31" s="11">
        <f ca="1">SUMIF(Ingredients!$B$3:$B$217,'PH complex foods'!I31,Ingredients!$A$3:$A$119)+SUMIF($B$3:$B$724,I31,$V$3:$V$723)</f>
        <v>0</v>
      </c>
      <c r="R31" s="11">
        <f ca="1">SUMIF(Ingredients!$B$3:$B$217,'PH complex foods'!J31,Ingredients!$A$3:$A$119)+SUMIF($B$3:$B$724,J31,$V$3:$V$723)</f>
        <v>0</v>
      </c>
      <c r="S31" s="11">
        <f ca="1">SUMIF(Ingredients!$B$3:$B$217,'PH complex foods'!K31,Ingredients!$A$3:$A$119)+SUMIF($B$3:$B$724,K31,$V$3:$V$723)</f>
        <v>0</v>
      </c>
      <c r="T31" s="11">
        <f ca="1">SUMIF(Ingredients!$B$3:$B$217,'PH complex foods'!L31,Ingredients!$A$3:$A$119)+SUMIF($B$3:$B$724,L31,$V$3:$V$723)</f>
        <v>0</v>
      </c>
      <c r="U31" s="11">
        <f ca="1">SUMIF(Ingredients!$B$3:$B$217,'PH complex foods'!M31,Ingredients!$A$3:$A$119)+SUMIF($B$3:$B$724,M31,$V$3:$V$723)</f>
        <v>0</v>
      </c>
      <c r="V31" s="10">
        <f t="shared" ca="1" si="0"/>
        <v>1</v>
      </c>
      <c r="W31" s="11">
        <f t="shared" si="1"/>
        <v>10</v>
      </c>
      <c r="X31" s="44" t="str">
        <f t="shared" ca="1" si="12"/>
        <v>Yes</v>
      </c>
      <c r="Y31" s="34">
        <f>SUMIF(Ingredients!$B$3:$B$217,F31,Ingredients!$C$3:$C$217)+SUMIF($B$3:$B$724,F31,$AG$3:$AG$724)</f>
        <v>5</v>
      </c>
      <c r="Z31" s="30">
        <f>SUMIF(Ingredients!$B$3:$B$217,G31,Ingredients!$C$3:$C$217)+SUMIF($B$3:$B$724,G31,$AG$3:$AG$724)</f>
        <v>5</v>
      </c>
      <c r="AA31" s="30">
        <f>SUMIF(Ingredients!$B$3:$B$217,H31,Ingredients!$C$3:$C$217)+SUMIF($B$3:$B$724,H31,$AG$3:$AG$724)</f>
        <v>0</v>
      </c>
      <c r="AB31" s="30">
        <f>SUMIF(Ingredients!$B$3:$B$217,I31,Ingredients!$C$3:$C$217)+SUMIF($B$3:$B$724,I31,$AG$3:$AG$724)</f>
        <v>0</v>
      </c>
      <c r="AC31" s="30">
        <f>SUMIF(Ingredients!$B$3:$B$217,J31,Ingredients!$C$3:$C$217)+SUMIF($B$3:$B$724,J31,$AG$3:$AG$724)</f>
        <v>0</v>
      </c>
      <c r="AD31" s="30">
        <f>SUMIF(Ingredients!$B$3:$B$217,K31,Ingredients!$C$3:$C$217)+SUMIF($B$3:$B$724,K31,$AG$3:$AG$724)</f>
        <v>0</v>
      </c>
      <c r="AE31" s="30">
        <f>SUMIF(Ingredients!$B$3:$B$217,L31,Ingredients!$C$3:$C$217)+SUMIF($B$3:$B$724,L31,$AG$3:$AG$724)</f>
        <v>0</v>
      </c>
      <c r="AF31" s="30">
        <f>SUMIF(Ingredients!$B$3:$B$217,M31,Ingredients!$C$3:$C$217)+SUMIF($B$3:$B$724,M31,$AG$3:$AG$724)</f>
        <v>0</v>
      </c>
      <c r="AG31" s="29">
        <f t="shared" si="2"/>
        <v>10</v>
      </c>
      <c r="AH31" s="30">
        <f>SUMIF(Ingredients!$B$3:$B$217,F31,Ingredients!$D$3:$D$217)+SUMIF($B$3:$B$724,F31,$AP$3:$AP$724)</f>
        <v>0</v>
      </c>
      <c r="AI31" s="30">
        <f>SUMIF(Ingredients!$B$3:$B$217,G31,Ingredients!$D$3:$D$217)+SUMIF($B$3:$B$724,G31,$AP$3:$AP$724)</f>
        <v>0</v>
      </c>
      <c r="AJ31" s="30">
        <f>SUMIF(Ingredients!$B$3:$B$217,H31,Ingredients!$D$3:$D$217)+SUMIF($B$3:$B$724,H31,$AP$3:$AP$724)</f>
        <v>0</v>
      </c>
      <c r="AK31" s="30">
        <f>SUMIF(Ingredients!$B$3:$B$217,I31,Ingredients!$D$3:$D$217)+SUMIF($B$3:$B$724,I31,$AP$3:$AP$724)</f>
        <v>0</v>
      </c>
      <c r="AL31" s="30">
        <f>SUMIF(Ingredients!$B$3:$B$217,J31,Ingredients!$D$3:$D$217)+SUMIF($B$3:$B$724,J31,$AP$3:$AP$724)</f>
        <v>0</v>
      </c>
      <c r="AM31" s="30">
        <f>SUMIF(Ingredients!$B$3:$B$217,K31,Ingredients!$D$3:$D$217)+SUMIF($B$3:$B$724,K31,$AP$3:$AP$724)</f>
        <v>0</v>
      </c>
      <c r="AN31" s="30">
        <f>SUMIF(Ingredients!$B$3:$B$217,L31,Ingredients!$D$3:$D$217)+SUMIF($B$3:$B$724,L31,$AP$3:$AP$724)</f>
        <v>0</v>
      </c>
      <c r="AO31" s="30">
        <f>SUMIF(Ingredients!$B$3:$B$217,M31,Ingredients!$D$3:$D$217)+SUMIF($B$3:$B$724,M31,$AP$3:$AP$724)</f>
        <v>0</v>
      </c>
      <c r="AP31" s="29">
        <f t="shared" si="3"/>
        <v>0</v>
      </c>
      <c r="AQ31" s="30">
        <f>SUMIF(Ingredients!$B$3:$B$217,F31,Ingredients!$E$3:$E$217)+SUMIF($B$3:$B$724,F31,$AY$3:$AY$727)</f>
        <v>7</v>
      </c>
      <c r="AR31" s="30">
        <f>SUMIF(Ingredients!$B$3:$B$217,G31,Ingredients!$E$3:$E$217)+SUMIF($B$3:$B$724,G31,$AY$3:$AY$727)</f>
        <v>12</v>
      </c>
      <c r="AS31" s="30">
        <f>SUMIF(Ingredients!$B$3:$B$217,H31,Ingredients!$E$3:$E$217)+SUMIF($B$3:$B$724,H31,$AY$3:$AY$727)</f>
        <v>0</v>
      </c>
      <c r="AT31" s="30">
        <f>SUMIF(Ingredients!$B$3:$B$217,I31,Ingredients!$E$3:$E$217)+SUMIF($B$3:$B$724,I31,$AY$3:$AY$727)</f>
        <v>0</v>
      </c>
      <c r="AU31" s="30">
        <f>SUMIF(Ingredients!$B$3:$B$217,J31,Ingredients!$E$3:$E$217)+SUMIF($B$3:$B$724,J31,$AY$3:$AY$727)</f>
        <v>0</v>
      </c>
      <c r="AV31" s="30">
        <f>SUMIF(Ingredients!$B$3:$B$217,K31,Ingredients!$E$3:$E$217)+SUMIF($B$3:$B$724,K31,$AY$3:$AY$727)</f>
        <v>0</v>
      </c>
      <c r="AW31" s="30">
        <f>SUMIF(Ingredients!$B$3:$B$217,L31,Ingredients!$E$3:$E$217)+SUMIF($B$3:$B$724,L31,$AY$3:$AY$727)</f>
        <v>0</v>
      </c>
      <c r="AX31" s="30">
        <f>SUMIF(Ingredients!$B$3:$B$217,M31,Ingredients!$E$3:$E$217)+SUMIF($B$3:$B$724,M31,$AY$3:$AY$727)</f>
        <v>0</v>
      </c>
      <c r="AY31" s="29">
        <f t="shared" si="4"/>
        <v>9.5</v>
      </c>
      <c r="AZ31" s="30">
        <f>SUMIF(Ingredients!$B$3:$B$217,F31,Ingredients!$F$3:$F$217)+SUMIF($B$3:$B$724,F31,$BH$3:$BH$724)</f>
        <v>1</v>
      </c>
      <c r="BA31" s="30">
        <f>SUMIF(Ingredients!$B$3:$B$217,G31,Ingredients!$F$3:$F$217)+SUMIF($B$3:$B$724,G31,$BH$3:$BH$724)</f>
        <v>0</v>
      </c>
      <c r="BB31" s="30">
        <f>SUMIF(Ingredients!$B$3:$B$217,H31,Ingredients!$F$3:$F$217)+SUMIF($B$3:$B$724,H31,$BH$3:$BH$724)</f>
        <v>0</v>
      </c>
      <c r="BC31" s="30">
        <f>SUMIF(Ingredients!$B$3:$B$217,I31,Ingredients!$F$3:$F$217)+SUMIF($B$3:$B$724,I31,$BH$3:$BH$724)</f>
        <v>0</v>
      </c>
      <c r="BD31" s="30">
        <f>SUMIF(Ingredients!$B$3:$B$217,J31,Ingredients!$F$3:$F$217)+SUMIF($B$3:$B$724,J31,$BH$3:$BH$724)</f>
        <v>0</v>
      </c>
      <c r="BE31" s="30">
        <f>SUMIF(Ingredients!$B$3:$B$217,K31,Ingredients!$F$3:$F$217)+SUMIF($B$3:$B$724,K31,$BH$3:$BH$724)</f>
        <v>0</v>
      </c>
      <c r="BF31" s="30">
        <f>SUMIF(Ingredients!$B$3:$B$217,L31,Ingredients!$F$3:$F$217)+SUMIF($B$3:$B$724,L31,$BH$3:$BH$724)</f>
        <v>0</v>
      </c>
      <c r="BG31" s="30">
        <f>SUMIF(Ingredients!$B$3:$B$217,M31,Ingredients!$F$3:$F$217)+SUMIF($B$3:$B$724,M31,$BH$3:$BH$724)</f>
        <v>0</v>
      </c>
      <c r="BH31" s="35">
        <f t="shared" si="5"/>
        <v>1</v>
      </c>
      <c r="BI31" s="30">
        <f>SUMIF(Ingredients!$B$3:$B$217,F31,Ingredients!$G$3:$G$217)+SUMIF($B$3:$B$724,F31,$BQ$3:$BQ$724)</f>
        <v>0</v>
      </c>
      <c r="BJ31" s="30">
        <f>SUMIF(Ingredients!$B$3:$B$217,G31,Ingredients!$G$3:$G$217)+SUMIF($B$3:$B$724,G31,$BQ$3:$BQ$724)</f>
        <v>0</v>
      </c>
      <c r="BK31" s="30">
        <f>SUMIF(Ingredients!$B$3:$B$217,H31,Ingredients!$G$3:$G$217)+SUMIF($B$3:$B$724,H31,$BQ$3:$BQ$724)</f>
        <v>0</v>
      </c>
      <c r="BL31" s="30">
        <f>SUMIF(Ingredients!$B$3:$B$217,I31,Ingredients!$G$3:$G$217)+SUMIF($B$3:$B$724,I31,$BQ$3:$BQ$724)</f>
        <v>0</v>
      </c>
      <c r="BM31" s="30">
        <f>SUMIF(Ingredients!$B$3:$B$217,J31,Ingredients!$G$3:$G$217)+SUMIF($B$3:$B$724,J31,$BQ$3:$BQ$724)</f>
        <v>0</v>
      </c>
      <c r="BN31" s="30">
        <f>SUMIF(Ingredients!$B$3:$B$217,K31,Ingredients!$G$3:$G$217)+SUMIF($B$3:$B$724,K31,$BQ$3:$BQ$724)</f>
        <v>0</v>
      </c>
      <c r="BO31" s="30">
        <f>SUMIF(Ingredients!$B$3:$B$217,L31,Ingredients!$G$3:$G$217)+SUMIF($B$3:$B$724,L31,$BQ$3:$BQ$724)</f>
        <v>0</v>
      </c>
      <c r="BP31" s="30">
        <f>SUMIF(Ingredients!$B$3:$B$217,M31,Ingredients!$G$3:$G$217)+SUMIF($B$3:$B$724,M31,$BQ$3:$BQ$724)</f>
        <v>0</v>
      </c>
      <c r="BQ31" s="36">
        <f t="shared" si="6"/>
        <v>0</v>
      </c>
      <c r="BR31" s="30">
        <f>SUMIF(Ingredients!$B$3:$B$217,F31,Ingredients!$H$3:$H$217)+SUMIF($B$3:$B$724,F31,$BZ$3:$BZ$724)</f>
        <v>0</v>
      </c>
      <c r="BS31" s="30">
        <f>SUMIF(Ingredients!$B$3:$B$217,G31,Ingredients!$H$3:$H$217)+SUMIF($B$3:$B$724,G31,$BZ$3:$BZ$724)</f>
        <v>0</v>
      </c>
      <c r="BT31" s="30">
        <f>SUMIF(Ingredients!$B$3:$B$217,H31,Ingredients!$H$3:$H$217)+SUMIF($B$3:$B$724,H31,$BZ$3:$BZ$724)</f>
        <v>0</v>
      </c>
      <c r="BU31" s="30">
        <f>SUMIF(Ingredients!$B$3:$B$217,I31,Ingredients!$H$3:$H$217)+SUMIF($B$3:$B$724,I31,$BZ$3:$BZ$724)</f>
        <v>0</v>
      </c>
      <c r="BV31" s="30">
        <f>SUMIF(Ingredients!$B$3:$B$217,J31,Ingredients!$H$3:$H$217)+SUMIF($B$3:$B$724,J31,$BZ$3:$BZ$724)</f>
        <v>0</v>
      </c>
      <c r="BW31" s="30">
        <f>SUMIF(Ingredients!$B$3:$B$217,K31,Ingredients!$H$3:$H$217)+SUMIF($B$3:$B$724,K31,$BZ$3:$BZ$724)</f>
        <v>0</v>
      </c>
      <c r="BX31" s="30">
        <f>SUMIF(Ingredients!$B$3:$B$217,L31,Ingredients!$H$3:$H$217)+SUMIF($B$3:$B$724,L31,$BZ$3:$BZ$724)</f>
        <v>0</v>
      </c>
      <c r="BY31" s="30">
        <f>SUMIF(Ingredients!$B$3:$B$217,M31,Ingredients!$H$3:$H$217)+SUMIF($B$3:$B$724,M31,$BZ$3:$BZ$724)</f>
        <v>0</v>
      </c>
      <c r="BZ31" s="42">
        <f t="shared" si="7"/>
        <v>0</v>
      </c>
      <c r="CA31" s="30">
        <f>SUMIF(Ingredients!$B$3:$B$217,F31,Ingredients!$I$3:$I$217)+SUMIF($B$3:$B$724,F31,$CI$3:$CI$724)</f>
        <v>0</v>
      </c>
      <c r="CB31" s="30">
        <f>SUMIF(Ingredients!$B$3:$B$217,G31,Ingredients!$I$3:$I$217)+SUMIF($B$3:$B$724,G31,$CI$3:$CI$724)</f>
        <v>0</v>
      </c>
      <c r="CC31" s="30">
        <f>SUMIF(Ingredients!$B$3:$B$217,H31,Ingredients!$I$3:$I$217)+SUMIF($B$3:$B$724,H31,$CI$3:$CI$724)</f>
        <v>0</v>
      </c>
      <c r="CD31" s="30">
        <f>SUMIF(Ingredients!$B$3:$B$217,I31,Ingredients!$I$3:$I$217)+SUMIF($B$3:$B$724,I31,$CI$3:$CI$724)</f>
        <v>0</v>
      </c>
      <c r="CE31" s="30">
        <f>SUMIF(Ingredients!$B$3:$B$217,J31,Ingredients!$I$3:$I$217)+SUMIF($B$3:$B$724,J31,$CI$3:$CI$724)</f>
        <v>0</v>
      </c>
      <c r="CF31" s="30">
        <f>SUMIF(Ingredients!$B$3:$B$217,K31,Ingredients!$I$3:$I$217)+SUMIF($B$3:$B$724,K31,$CI$3:$CI$724)</f>
        <v>0</v>
      </c>
      <c r="CG31" s="30">
        <f>SUMIF(Ingredients!$B$3:$B$217,L31,Ingredients!$I$3:$I$217)+SUMIF($B$3:$B$724,L31,$CI$3:$CI$724)</f>
        <v>0</v>
      </c>
      <c r="CH31" s="30">
        <f>SUMIF(Ingredients!$B$3:$B$217,M31,Ingredients!$I$3:$I$217)+SUMIF($B$3:$B$724,M31,$CI$3:$CI$724)</f>
        <v>0</v>
      </c>
      <c r="CI31" s="38">
        <f t="shared" si="8"/>
        <v>0</v>
      </c>
      <c r="CJ31" s="30">
        <f>SUMIF(Ingredients!$B$3:$B$217,F31,Ingredients!$J$3:$J$217)+SUMIF($B$3:$B$724,F31,$CR$3:$CR$724)</f>
        <v>0</v>
      </c>
      <c r="CK31" s="30">
        <f>SUMIF(Ingredients!$B$3:$B$217,G31,Ingredients!$J$3:$J$217)+SUMIF($B$3:$B$724,G31,$CR$3:$CR$724)</f>
        <v>1</v>
      </c>
      <c r="CL31" s="30">
        <f>SUMIF(Ingredients!$B$3:$B$217,H31,Ingredients!$J$3:$J$217)+SUMIF($B$3:$B$724,H31,$CR$3:$CR$724)</f>
        <v>0</v>
      </c>
      <c r="CM31" s="30">
        <f>SUMIF(Ingredients!$B$3:$B$217,I31,Ingredients!$J$3:$J$217)+SUMIF($B$3:$B$724,I31,$CR$3:$CR$724)</f>
        <v>0</v>
      </c>
      <c r="CN31" s="30">
        <f>SUMIF(Ingredients!$B$3:$B$217,J31,Ingredients!$J$3:$J$217)+SUMIF($B$3:$B$724,J31,$CR$3:$CR$724)</f>
        <v>0</v>
      </c>
      <c r="CO31" s="30">
        <f>SUMIF(Ingredients!$B$3:$B$217,K31,Ingredients!$J$3:$J$217)+SUMIF($B$3:$B$724,K31,$CR$3:$CR$724)</f>
        <v>0</v>
      </c>
      <c r="CP31" s="30">
        <f>SUMIF(Ingredients!$B$3:$B$217,L31,Ingredients!$J$3:$J$217)+SUMIF($B$3:$B$724,L31,$CR$3:$CR$724)</f>
        <v>0</v>
      </c>
      <c r="CQ31" s="30">
        <f>SUMIF(Ingredients!$B$3:$B$217,M31,Ingredients!$J$3:$J$217)+SUMIF($B$3:$B$724,M31,$CR$3:$CR$724)</f>
        <v>0</v>
      </c>
      <c r="CR31" s="43">
        <f t="shared" si="9"/>
        <v>1</v>
      </c>
      <c r="CS31" s="34">
        <v>5</v>
      </c>
      <c r="CT31" s="30">
        <v>0</v>
      </c>
      <c r="CU31" s="30">
        <v>42</v>
      </c>
      <c r="CV31" s="35">
        <v>1</v>
      </c>
      <c r="CW31" s="36">
        <v>0</v>
      </c>
      <c r="CX31" s="37">
        <v>0</v>
      </c>
      <c r="CY31" s="38">
        <v>0</v>
      </c>
      <c r="CZ31" s="39">
        <v>0</v>
      </c>
      <c r="DA31" t="s">
        <v>202</v>
      </c>
      <c r="DB31" t="str">
        <f t="shared" ca="1" si="10"/>
        <v>-</v>
      </c>
      <c r="DC31" t="s">
        <v>1144</v>
      </c>
      <c r="DD31" t="s">
        <v>200</v>
      </c>
      <c r="DE31" t="str">
        <f t="shared" ca="1" si="11"/>
        <v>PASTAITEM(MEAL, ItemRegistry.pastaItem, 4 ,1f,0f,1f,0f,0f,0f,0f,0.5f),</v>
      </c>
      <c r="DF31" t="s">
        <v>2311</v>
      </c>
    </row>
    <row r="32" spans="2:110" x14ac:dyDescent="0.3">
      <c r="B32" t="s">
        <v>268</v>
      </c>
      <c r="C32">
        <f>INDEX('PH Itemnames'!$B$1:$B$723,MATCH(B32,'PH Itemnames'!$A$1:$A$723),1)</f>
        <v>0</v>
      </c>
      <c r="D32" t="s">
        <v>240</v>
      </c>
      <c r="E32" t="s">
        <v>1185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SUMIF(Ingredients!$B$3:$B$217,'PH complex foods'!F32,Ingredients!$A$3:$A$119)+SUMIF($B$3:$B$724,F32,$V$3:$V$723)</f>
        <v>1</v>
      </c>
      <c r="O32" s="11">
        <f ca="1">SUMIF(Ingredients!$B$3:$B$217,'PH complex foods'!G32,Ingredients!$A$3:$A$119)+SUMIF($B$3:$B$724,G32,$V$3:$V$723)</f>
        <v>1</v>
      </c>
      <c r="P32" s="11">
        <f ca="1">SUMIF(Ingredients!$B$3:$B$217,'PH complex foods'!H32,Ingredients!$A$3:$A$119)+SUMIF($B$3:$B$724,H32,$V$3:$V$723)</f>
        <v>0</v>
      </c>
      <c r="Q32" s="11">
        <f ca="1">SUMIF(Ingredients!$B$3:$B$217,'PH complex foods'!I32,Ingredients!$A$3:$A$119)+SUMIF($B$3:$B$724,I32,$V$3:$V$723)</f>
        <v>0</v>
      </c>
      <c r="R32" s="11">
        <f ca="1">SUMIF(Ingredients!$B$3:$B$217,'PH complex foods'!J32,Ingredients!$A$3:$A$119)+SUMIF($B$3:$B$724,J32,$V$3:$V$723)</f>
        <v>0</v>
      </c>
      <c r="S32" s="11">
        <f ca="1">SUMIF(Ingredients!$B$3:$B$217,'PH complex foods'!K32,Ingredients!$A$3:$A$119)+SUMIF($B$3:$B$724,K32,$V$3:$V$723)</f>
        <v>0</v>
      </c>
      <c r="T32" s="11">
        <f ca="1">SUMIF(Ingredients!$B$3:$B$217,'PH complex foods'!L32,Ingredients!$A$3:$A$119)+SUMIF($B$3:$B$724,L32,$V$3:$V$723)</f>
        <v>0</v>
      </c>
      <c r="U32" s="11">
        <f ca="1">SUMIF(Ingredients!$B$3:$B$217,'PH complex foods'!M32,Ingredients!$A$3:$A$119)+SUMIF($B$3:$B$724,M32,$V$3:$V$723)</f>
        <v>0</v>
      </c>
      <c r="V32" s="10">
        <f t="shared" ca="1" si="0"/>
        <v>1</v>
      </c>
      <c r="W32" s="11">
        <f t="shared" si="1"/>
        <v>2</v>
      </c>
      <c r="X32" s="44" t="str">
        <f t="shared" ca="1" si="12"/>
        <v>Yes</v>
      </c>
      <c r="Y32" s="34">
        <f>SUMIF(Ingredients!$B$3:$B$217,F32,Ingredients!$C$3:$C$217)+SUMIF($B$3:$B$724,F32,$AG$3:$AG$724)</f>
        <v>1.5</v>
      </c>
      <c r="Z32" s="30">
        <f>SUMIF(Ingredients!$B$3:$B$217,G32,Ingredients!$C$3:$C$217)+SUMIF($B$3:$B$724,G32,$AG$3:$AG$724)</f>
        <v>1.5</v>
      </c>
      <c r="AA32" s="30">
        <f>SUMIF(Ingredients!$B$3:$B$217,H32,Ingredients!$C$3:$C$217)+SUMIF($B$3:$B$724,H32,$AG$3:$AG$724)</f>
        <v>0</v>
      </c>
      <c r="AB32" s="30">
        <f>SUMIF(Ingredients!$B$3:$B$217,I32,Ingredients!$C$3:$C$217)+SUMIF($B$3:$B$724,I32,$AG$3:$AG$724)</f>
        <v>0</v>
      </c>
      <c r="AC32" s="30">
        <f>SUMIF(Ingredients!$B$3:$B$217,J32,Ingredients!$C$3:$C$217)+SUMIF($B$3:$B$724,J32,$AG$3:$AG$724)</f>
        <v>0</v>
      </c>
      <c r="AD32" s="30">
        <f>SUMIF(Ingredients!$B$3:$B$217,K32,Ingredients!$C$3:$C$217)+SUMIF($B$3:$B$724,K32,$AG$3:$AG$724)</f>
        <v>0</v>
      </c>
      <c r="AE32" s="30">
        <f>SUMIF(Ingredients!$B$3:$B$217,L32,Ingredients!$C$3:$C$217)+SUMIF($B$3:$B$724,L32,$AG$3:$AG$724)</f>
        <v>0</v>
      </c>
      <c r="AF32" s="30">
        <f>SUMIF(Ingredients!$B$3:$B$217,M32,Ingredients!$C$3:$C$217)+SUMIF($B$3:$B$724,M32,$AG$3:$AG$724)</f>
        <v>0</v>
      </c>
      <c r="AG32" s="29">
        <f t="shared" si="2"/>
        <v>3</v>
      </c>
      <c r="AH32" s="30">
        <f>SUMIF(Ingredients!$B$3:$B$217,F32,Ingredients!$D$3:$D$217)+SUMIF($B$3:$B$724,F32,$AP$3:$AP$724)</f>
        <v>4.75</v>
      </c>
      <c r="AI32" s="30">
        <f>SUMIF(Ingredients!$B$3:$B$217,G32,Ingredients!$D$3:$D$217)+SUMIF($B$3:$B$724,G32,$AP$3:$AP$724)</f>
        <v>4.75</v>
      </c>
      <c r="AJ32" s="30">
        <f>SUMIF(Ingredients!$B$3:$B$217,H32,Ingredients!$D$3:$D$217)+SUMIF($B$3:$B$724,H32,$AP$3:$AP$724)</f>
        <v>0</v>
      </c>
      <c r="AK32" s="30">
        <f>SUMIF(Ingredients!$B$3:$B$217,I32,Ingredients!$D$3:$D$217)+SUMIF($B$3:$B$724,I32,$AP$3:$AP$724)</f>
        <v>0</v>
      </c>
      <c r="AL32" s="30">
        <f>SUMIF(Ingredients!$B$3:$B$217,J32,Ingredients!$D$3:$D$217)+SUMIF($B$3:$B$724,J32,$AP$3:$AP$724)</f>
        <v>0</v>
      </c>
      <c r="AM32" s="30">
        <f>SUMIF(Ingredients!$B$3:$B$217,K32,Ingredients!$D$3:$D$217)+SUMIF($B$3:$B$724,K32,$AP$3:$AP$724)</f>
        <v>0</v>
      </c>
      <c r="AN32" s="30">
        <f>SUMIF(Ingredients!$B$3:$B$217,L32,Ingredients!$D$3:$D$217)+SUMIF($B$3:$B$724,L32,$AP$3:$AP$724)</f>
        <v>0</v>
      </c>
      <c r="AO32" s="30">
        <f>SUMIF(Ingredients!$B$3:$B$217,M32,Ingredients!$D$3:$D$217)+SUMIF($B$3:$B$724,M32,$AP$3:$AP$724)</f>
        <v>0</v>
      </c>
      <c r="AP32" s="29">
        <f t="shared" si="3"/>
        <v>9.5</v>
      </c>
      <c r="AQ32" s="30">
        <f>SUMIF(Ingredients!$B$3:$B$217,F32,Ingredients!$E$3:$E$217)+SUMIF($B$3:$B$724,F32,$AY$3:$AY$727)</f>
        <v>6.65</v>
      </c>
      <c r="AR32" s="30">
        <f>SUMIF(Ingredients!$B$3:$B$217,G32,Ingredients!$E$3:$E$217)+SUMIF($B$3:$B$724,G32,$AY$3:$AY$727)</f>
        <v>6.65</v>
      </c>
      <c r="AS32" s="30">
        <f>SUMIF(Ingredients!$B$3:$B$217,H32,Ingredients!$E$3:$E$217)+SUMIF($B$3:$B$724,H32,$AY$3:$AY$727)</f>
        <v>0</v>
      </c>
      <c r="AT32" s="30">
        <f>SUMIF(Ingredients!$B$3:$B$217,I32,Ingredients!$E$3:$E$217)+SUMIF($B$3:$B$724,I32,$AY$3:$AY$727)</f>
        <v>0</v>
      </c>
      <c r="AU32" s="30">
        <f>SUMIF(Ingredients!$B$3:$B$217,J32,Ingredients!$E$3:$E$217)+SUMIF($B$3:$B$724,J32,$AY$3:$AY$727)</f>
        <v>0</v>
      </c>
      <c r="AV32" s="30">
        <f>SUMIF(Ingredients!$B$3:$B$217,K32,Ingredients!$E$3:$E$217)+SUMIF($B$3:$B$724,K32,$AY$3:$AY$727)</f>
        <v>0</v>
      </c>
      <c r="AW32" s="30">
        <f>SUMIF(Ingredients!$B$3:$B$217,L32,Ingredients!$E$3:$E$217)+SUMIF($B$3:$B$724,L32,$AY$3:$AY$727)</f>
        <v>0</v>
      </c>
      <c r="AX32" s="30">
        <f>SUMIF(Ingredients!$B$3:$B$217,M32,Ingredients!$E$3:$E$217)+SUMIF($B$3:$B$724,M32,$AY$3:$AY$727)</f>
        <v>0</v>
      </c>
      <c r="AY32" s="29">
        <f t="shared" si="4"/>
        <v>6.65</v>
      </c>
      <c r="AZ32" s="30">
        <f>SUMIF(Ingredients!$B$3:$B$217,F32,Ingredients!$F$3:$F$217)+SUMIF($B$3:$B$724,F32,$BH$3:$BH$724)</f>
        <v>0</v>
      </c>
      <c r="BA32" s="30">
        <f>SUMIF(Ingredients!$B$3:$B$217,G32,Ingredients!$F$3:$F$217)+SUMIF($B$3:$B$724,G32,$BH$3:$BH$724)</f>
        <v>0</v>
      </c>
      <c r="BB32" s="30">
        <f>SUMIF(Ingredients!$B$3:$B$217,H32,Ingredients!$F$3:$F$217)+SUMIF($B$3:$B$724,H32,$BH$3:$BH$724)</f>
        <v>0</v>
      </c>
      <c r="BC32" s="30">
        <f>SUMIF(Ingredients!$B$3:$B$217,I32,Ingredients!$F$3:$F$217)+SUMIF($B$3:$B$724,I32,$BH$3:$BH$724)</f>
        <v>0</v>
      </c>
      <c r="BD32" s="30">
        <f>SUMIF(Ingredients!$B$3:$B$217,J32,Ingredients!$F$3:$F$217)+SUMIF($B$3:$B$724,J32,$BH$3:$BH$724)</f>
        <v>0</v>
      </c>
      <c r="BE32" s="30">
        <f>SUMIF(Ingredients!$B$3:$B$217,K32,Ingredients!$F$3:$F$217)+SUMIF($B$3:$B$724,K32,$BH$3:$BH$724)</f>
        <v>0</v>
      </c>
      <c r="BF32" s="30">
        <f>SUMIF(Ingredients!$B$3:$B$217,L32,Ingredients!$F$3:$F$217)+SUMIF($B$3:$B$724,L32,$BH$3:$BH$724)</f>
        <v>0</v>
      </c>
      <c r="BG32" s="30">
        <f>SUMIF(Ingredients!$B$3:$B$217,M32,Ingredients!$F$3:$F$217)+SUMIF($B$3:$B$724,M32,$BH$3:$BH$724)</f>
        <v>0</v>
      </c>
      <c r="BH32" s="35">
        <f t="shared" si="5"/>
        <v>0</v>
      </c>
      <c r="BI32" s="30">
        <f>SUMIF(Ingredients!$B$3:$B$217,F32,Ingredients!$G$3:$G$217)+SUMIF($B$3:$B$724,F32,$BQ$3:$BQ$724)</f>
        <v>0.84500000000000008</v>
      </c>
      <c r="BJ32" s="30">
        <f>SUMIF(Ingredients!$B$3:$B$217,G32,Ingredients!$G$3:$G$217)+SUMIF($B$3:$B$724,G32,$BQ$3:$BQ$724)</f>
        <v>0.84500000000000008</v>
      </c>
      <c r="BK32" s="30">
        <f>SUMIF(Ingredients!$B$3:$B$217,H32,Ingredients!$G$3:$G$217)+SUMIF($B$3:$B$724,H32,$BQ$3:$BQ$724)</f>
        <v>0</v>
      </c>
      <c r="BL32" s="30">
        <f>SUMIF(Ingredients!$B$3:$B$217,I32,Ingredients!$G$3:$G$217)+SUMIF($B$3:$B$724,I32,$BQ$3:$BQ$724)</f>
        <v>0</v>
      </c>
      <c r="BM32" s="30">
        <f>SUMIF(Ingredients!$B$3:$B$217,J32,Ingredients!$G$3:$G$217)+SUMIF($B$3:$B$724,J32,$BQ$3:$BQ$724)</f>
        <v>0</v>
      </c>
      <c r="BN32" s="30">
        <f>SUMIF(Ingredients!$B$3:$B$217,K32,Ingredients!$G$3:$G$217)+SUMIF($B$3:$B$724,K32,$BQ$3:$BQ$724)</f>
        <v>0</v>
      </c>
      <c r="BO32" s="30">
        <f>SUMIF(Ingredients!$B$3:$B$217,L32,Ingredients!$G$3:$G$217)+SUMIF($B$3:$B$724,L32,$BQ$3:$BQ$724)</f>
        <v>0</v>
      </c>
      <c r="BP32" s="30">
        <f>SUMIF(Ingredients!$B$3:$B$217,M32,Ingredients!$G$3:$G$217)+SUMIF($B$3:$B$724,M32,$BQ$3:$BQ$724)</f>
        <v>0</v>
      </c>
      <c r="BQ32" s="36">
        <f t="shared" si="6"/>
        <v>1.6900000000000002</v>
      </c>
      <c r="BR32" s="30">
        <f>SUMIF(Ingredients!$B$3:$B$217,F32,Ingredients!$H$3:$H$217)+SUMIF($B$3:$B$724,F32,$BZ$3:$BZ$724)</f>
        <v>0</v>
      </c>
      <c r="BS32" s="30">
        <f>SUMIF(Ingredients!$B$3:$B$217,G32,Ingredients!$H$3:$H$217)+SUMIF($B$3:$B$724,G32,$BZ$3:$BZ$724)</f>
        <v>0</v>
      </c>
      <c r="BT32" s="30">
        <f>SUMIF(Ingredients!$B$3:$B$217,H32,Ingredients!$H$3:$H$217)+SUMIF($B$3:$B$724,H32,$BZ$3:$BZ$724)</f>
        <v>0</v>
      </c>
      <c r="BU32" s="30">
        <f>SUMIF(Ingredients!$B$3:$B$217,I32,Ingredients!$H$3:$H$217)+SUMIF($B$3:$B$724,I32,$BZ$3:$BZ$724)</f>
        <v>0</v>
      </c>
      <c r="BV32" s="30">
        <f>SUMIF(Ingredients!$B$3:$B$217,J32,Ingredients!$H$3:$H$217)+SUMIF($B$3:$B$724,J32,$BZ$3:$BZ$724)</f>
        <v>0</v>
      </c>
      <c r="BW32" s="30">
        <f>SUMIF(Ingredients!$B$3:$B$217,K32,Ingredients!$H$3:$H$217)+SUMIF($B$3:$B$724,K32,$BZ$3:$BZ$724)</f>
        <v>0</v>
      </c>
      <c r="BX32" s="30">
        <f>SUMIF(Ingredients!$B$3:$B$217,L32,Ingredients!$H$3:$H$217)+SUMIF($B$3:$B$724,L32,$BZ$3:$BZ$724)</f>
        <v>0</v>
      </c>
      <c r="BY32" s="30">
        <f>SUMIF(Ingredients!$B$3:$B$217,M32,Ingredients!$H$3:$H$217)+SUMIF($B$3:$B$724,M32,$BZ$3:$BZ$724)</f>
        <v>0</v>
      </c>
      <c r="BZ32" s="42">
        <f t="shared" si="7"/>
        <v>0</v>
      </c>
      <c r="CA32" s="30">
        <f>SUMIF(Ingredients!$B$3:$B$217,F32,Ingredients!$I$3:$I$217)+SUMIF($B$3:$B$724,F32,$CI$3:$CI$724)</f>
        <v>0</v>
      </c>
      <c r="CB32" s="30">
        <f>SUMIF(Ingredients!$B$3:$B$217,G32,Ingredients!$I$3:$I$217)+SUMIF($B$3:$B$724,G32,$CI$3:$CI$724)</f>
        <v>0</v>
      </c>
      <c r="CC32" s="30">
        <f>SUMIF(Ingredients!$B$3:$B$217,H32,Ingredients!$I$3:$I$217)+SUMIF($B$3:$B$724,H32,$CI$3:$CI$724)</f>
        <v>0</v>
      </c>
      <c r="CD32" s="30">
        <f>SUMIF(Ingredients!$B$3:$B$217,I32,Ingredients!$I$3:$I$217)+SUMIF($B$3:$B$724,I32,$CI$3:$CI$724)</f>
        <v>0</v>
      </c>
      <c r="CE32" s="30">
        <f>SUMIF(Ingredients!$B$3:$B$217,J32,Ingredients!$I$3:$I$217)+SUMIF($B$3:$B$724,J32,$CI$3:$CI$724)</f>
        <v>0</v>
      </c>
      <c r="CF32" s="30">
        <f>SUMIF(Ingredients!$B$3:$B$217,K32,Ingredients!$I$3:$I$217)+SUMIF($B$3:$B$724,K32,$CI$3:$CI$724)</f>
        <v>0</v>
      </c>
      <c r="CG32" s="30">
        <f>SUMIF(Ingredients!$B$3:$B$217,L32,Ingredients!$I$3:$I$217)+SUMIF($B$3:$B$724,L32,$CI$3:$CI$724)</f>
        <v>0</v>
      </c>
      <c r="CH32" s="30">
        <f>SUMIF(Ingredients!$B$3:$B$217,M32,Ingredients!$I$3:$I$217)+SUMIF($B$3:$B$724,M32,$CI$3:$CI$724)</f>
        <v>0</v>
      </c>
      <c r="CI32" s="38">
        <f t="shared" si="8"/>
        <v>0</v>
      </c>
      <c r="CJ32" s="30">
        <f>SUMIF(Ingredients!$B$3:$B$217,F32,Ingredients!$J$3:$J$217)+SUMIF($B$3:$B$724,F32,$CR$3:$CR$724)</f>
        <v>0</v>
      </c>
      <c r="CK32" s="30">
        <f>SUMIF(Ingredients!$B$3:$B$217,G32,Ingredients!$J$3:$J$217)+SUMIF($B$3:$B$724,G32,$CR$3:$CR$724)</f>
        <v>0</v>
      </c>
      <c r="CL32" s="30">
        <f>SUMIF(Ingredients!$B$3:$B$217,H32,Ingredients!$J$3:$J$217)+SUMIF($B$3:$B$724,H32,$CR$3:$CR$724)</f>
        <v>0</v>
      </c>
      <c r="CM32" s="30">
        <f>SUMIF(Ingredients!$B$3:$B$217,I32,Ingredients!$J$3:$J$217)+SUMIF($B$3:$B$724,I32,$CR$3:$CR$724)</f>
        <v>0</v>
      </c>
      <c r="CN32" s="30">
        <f>SUMIF(Ingredients!$B$3:$B$217,J32,Ingredients!$J$3:$J$217)+SUMIF($B$3:$B$724,J32,$CR$3:$CR$724)</f>
        <v>0</v>
      </c>
      <c r="CO32" s="30">
        <f>SUMIF(Ingredients!$B$3:$B$217,K32,Ingredients!$J$3:$J$217)+SUMIF($B$3:$B$724,K32,$CR$3:$CR$724)</f>
        <v>0</v>
      </c>
      <c r="CP32" s="30">
        <f>SUMIF(Ingredients!$B$3:$B$217,L32,Ingredients!$J$3:$J$217)+SUMIF($B$3:$B$724,L32,$CR$3:$CR$724)</f>
        <v>0</v>
      </c>
      <c r="CQ32" s="30">
        <f>SUMIF(Ingredients!$B$3:$B$217,M32,Ingredients!$J$3:$J$217)+SUMIF($B$3:$B$724,M32,$CR$3:$CR$724)</f>
        <v>0</v>
      </c>
      <c r="CR32" s="43">
        <f t="shared" si="9"/>
        <v>0</v>
      </c>
      <c r="CS32" s="34">
        <v>3</v>
      </c>
      <c r="CT32" s="30">
        <v>9.5</v>
      </c>
      <c r="CU32" s="30">
        <v>10</v>
      </c>
      <c r="CV32" s="35">
        <v>0</v>
      </c>
      <c r="CW32" s="36">
        <v>1.5</v>
      </c>
      <c r="CX32" s="37">
        <v>0</v>
      </c>
      <c r="CY32" s="38">
        <v>0</v>
      </c>
      <c r="CZ32" s="39">
        <v>0</v>
      </c>
      <c r="DA32" t="s">
        <v>202</v>
      </c>
      <c r="DB32" t="str">
        <f t="shared" ca="1" si="10"/>
        <v>-</v>
      </c>
      <c r="DD32" t="s">
        <v>199</v>
      </c>
      <c r="DE32" t="str">
        <f t="shared" ca="1" si="11"/>
        <v/>
      </c>
      <c r="DF32" t="s">
        <v>2272</v>
      </c>
    </row>
    <row r="33" spans="2:110" x14ac:dyDescent="0.3">
      <c r="B33" t="s">
        <v>269</v>
      </c>
      <c r="C33" t="str">
        <f>INDEX('PH Itemnames'!$B$1:$B$723,MATCH(B33,'PH Itemnames'!$A$1:$A$723),1)</f>
        <v>pumpkinsoupItem</v>
      </c>
      <c r="D33" t="s">
        <v>245</v>
      </c>
      <c r="E33" t="s">
        <v>1192</v>
      </c>
      <c r="F33" s="10" t="s">
        <v>236</v>
      </c>
      <c r="G33" s="11" t="s">
        <v>217</v>
      </c>
      <c r="H33" s="11" t="s">
        <v>270</v>
      </c>
      <c r="I33" s="11"/>
      <c r="J33" s="11"/>
      <c r="K33" s="11"/>
      <c r="L33" s="11"/>
      <c r="M33" s="11"/>
      <c r="N33" s="46">
        <f ca="1">SUMIF(Ingredients!$B$3:$B$217,'PH complex foods'!F33,Ingredients!$A$3:$A$119)+SUMIF($B$3:$B$724,F33,$V$3:$V$723)</f>
        <v>0</v>
      </c>
      <c r="O33" s="11">
        <f ca="1">SUMIF(Ingredients!$B$3:$B$217,'PH complex foods'!G33,Ingredients!$A$3:$A$119)+SUMIF($B$3:$B$724,G33,$V$3:$V$723)</f>
        <v>1</v>
      </c>
      <c r="P33" s="11">
        <f ca="1">SUMIF(Ingredients!$B$3:$B$217,'PH complex foods'!H33,Ingredients!$A$3:$A$119)+SUMIF($B$3:$B$724,H33,$V$3:$V$723)</f>
        <v>1</v>
      </c>
      <c r="Q33" s="11">
        <f ca="1">SUMIF(Ingredients!$B$3:$B$217,'PH complex foods'!I33,Ingredients!$A$3:$A$119)+SUMIF($B$3:$B$724,I33,$V$3:$V$723)</f>
        <v>0</v>
      </c>
      <c r="R33" s="11">
        <f ca="1">SUMIF(Ingredients!$B$3:$B$217,'PH complex foods'!J33,Ingredients!$A$3:$A$119)+SUMIF($B$3:$B$724,J33,$V$3:$V$723)</f>
        <v>0</v>
      </c>
      <c r="S33" s="11">
        <f ca="1">SUMIF(Ingredients!$B$3:$B$217,'PH complex foods'!K33,Ingredients!$A$3:$A$119)+SUMIF($B$3:$B$724,K33,$V$3:$V$723)</f>
        <v>0</v>
      </c>
      <c r="T33" s="11">
        <f ca="1">SUMIF(Ingredients!$B$3:$B$217,'PH complex foods'!L33,Ingredients!$A$3:$A$119)+SUMIF($B$3:$B$724,L33,$V$3:$V$723)</f>
        <v>0</v>
      </c>
      <c r="U33" s="11">
        <f ca="1">SUMIF(Ingredients!$B$3:$B$217,'PH complex foods'!M33,Ingredients!$A$3:$A$119)+SUMIF($B$3:$B$724,M33,$V$3:$V$723)</f>
        <v>0</v>
      </c>
      <c r="V33" s="10">
        <f t="shared" ca="1" si="0"/>
        <v>0</v>
      </c>
      <c r="W33" s="11">
        <f t="shared" si="1"/>
        <v>0</v>
      </c>
      <c r="X33" s="44" t="str">
        <f t="shared" ca="1" si="12"/>
        <v>No</v>
      </c>
      <c r="Y33" s="34">
        <f>SUMIF(Ingredients!$B$3:$B$217,F33,Ingredients!$C$3:$C$217)+SUMIF($B$3:$B$724,F33,$AG$3:$AG$724)</f>
        <v>5</v>
      </c>
      <c r="Z33" s="30">
        <f>SUMIF(Ingredients!$B$3:$B$217,G33,Ingredients!$C$3:$C$217)+SUMIF($B$3:$B$724,G33,$AG$3:$AG$724)</f>
        <v>5</v>
      </c>
      <c r="AA33" s="30">
        <f>SUMIF(Ingredients!$B$3:$B$217,H33,Ingredients!$C$3:$C$217)+SUMIF($B$3:$B$724,H33,$AG$3:$AG$724)</f>
        <v>12.30952380952381</v>
      </c>
      <c r="AB33" s="30">
        <f>SUMIF(Ingredients!$B$3:$B$217,I33,Ingredients!$C$3:$C$217)+SUMIF($B$3:$B$724,I33,$AG$3:$AG$724)</f>
        <v>0</v>
      </c>
      <c r="AC33" s="30">
        <f>SUMIF(Ingredients!$B$3:$B$217,J33,Ingredients!$C$3:$C$217)+SUMIF($B$3:$B$724,J33,$AG$3:$AG$724)</f>
        <v>0</v>
      </c>
      <c r="AD33" s="30">
        <f>SUMIF(Ingredients!$B$3:$B$217,K33,Ingredients!$C$3:$C$217)+SUMIF($B$3:$B$724,K33,$AG$3:$AG$724)</f>
        <v>0</v>
      </c>
      <c r="AE33" s="30">
        <f>SUMIF(Ingredients!$B$3:$B$217,L33,Ingredients!$C$3:$C$217)+SUMIF($B$3:$B$724,L33,$AG$3:$AG$724)</f>
        <v>0</v>
      </c>
      <c r="AF33" s="30">
        <f>SUMIF(Ingredients!$B$3:$B$217,M33,Ingredients!$C$3:$C$217)+SUMIF($B$3:$B$724,M33,$AG$3:$AG$724)</f>
        <v>0</v>
      </c>
      <c r="AG33" s="29">
        <f t="shared" si="2"/>
        <v>22.30952380952381</v>
      </c>
      <c r="AH33" s="30">
        <f>SUMIF(Ingredients!$B$3:$B$217,F33,Ingredients!$D$3:$D$217)+SUMIF($B$3:$B$724,F33,$AP$3:$AP$724)</f>
        <v>0</v>
      </c>
      <c r="AI33" s="30">
        <f>SUMIF(Ingredients!$B$3:$B$217,G33,Ingredients!$D$3:$D$217)+SUMIF($B$3:$B$724,G33,$AP$3:$AP$724)</f>
        <v>0</v>
      </c>
      <c r="AJ33" s="30">
        <f>SUMIF(Ingredients!$B$3:$B$217,H33,Ingredients!$D$3:$D$217)+SUMIF($B$3:$B$724,H33,$AP$3:$AP$724)</f>
        <v>0.35714285714285715</v>
      </c>
      <c r="AK33" s="30">
        <f>SUMIF(Ingredients!$B$3:$B$217,I33,Ingredients!$D$3:$D$217)+SUMIF($B$3:$B$724,I33,$AP$3:$AP$724)</f>
        <v>0</v>
      </c>
      <c r="AL33" s="30">
        <f>SUMIF(Ingredients!$B$3:$B$217,J33,Ingredients!$D$3:$D$217)+SUMIF($B$3:$B$724,J33,$AP$3:$AP$724)</f>
        <v>0</v>
      </c>
      <c r="AM33" s="30">
        <f>SUMIF(Ingredients!$B$3:$B$217,K33,Ingredients!$D$3:$D$217)+SUMIF($B$3:$B$724,K33,$AP$3:$AP$724)</f>
        <v>0</v>
      </c>
      <c r="AN33" s="30">
        <f>SUMIF(Ingredients!$B$3:$B$217,L33,Ingredients!$D$3:$D$217)+SUMIF($B$3:$B$724,L33,$AP$3:$AP$724)</f>
        <v>0</v>
      </c>
      <c r="AO33" s="30">
        <f>SUMIF(Ingredients!$B$3:$B$217,M33,Ingredients!$D$3:$D$217)+SUMIF($B$3:$B$724,M33,$AP$3:$AP$724)</f>
        <v>0</v>
      </c>
      <c r="AP33" s="29">
        <f t="shared" si="3"/>
        <v>0.35714285714285715</v>
      </c>
      <c r="AQ33" s="30">
        <f>SUMIF(Ingredients!$B$3:$B$217,F33,Ingredients!$E$3:$E$217)+SUMIF($B$3:$B$724,F33,$AY$3:$AY$727)</f>
        <v>18</v>
      </c>
      <c r="AR33" s="30">
        <f>SUMIF(Ingredients!$B$3:$B$217,G33,Ingredients!$E$3:$E$217)+SUMIF($B$3:$B$724,G33,$AY$3:$AY$727)</f>
        <v>7</v>
      </c>
      <c r="AS33" s="30">
        <f>SUMIF(Ingredients!$B$3:$B$217,H33,Ingredients!$E$3:$E$217)+SUMIF($B$3:$B$724,H33,$AY$3:$AY$727)</f>
        <v>10.428571428571429</v>
      </c>
      <c r="AT33" s="30">
        <f>SUMIF(Ingredients!$B$3:$B$217,I33,Ingredients!$E$3:$E$217)+SUMIF($B$3:$B$724,I33,$AY$3:$AY$727)</f>
        <v>0</v>
      </c>
      <c r="AU33" s="30">
        <f>SUMIF(Ingredients!$B$3:$B$217,J33,Ingredients!$E$3:$E$217)+SUMIF($B$3:$B$724,J33,$AY$3:$AY$727)</f>
        <v>0</v>
      </c>
      <c r="AV33" s="30">
        <f>SUMIF(Ingredients!$B$3:$B$217,K33,Ingredients!$E$3:$E$217)+SUMIF($B$3:$B$724,K33,$AY$3:$AY$727)</f>
        <v>0</v>
      </c>
      <c r="AW33" s="30">
        <f>SUMIF(Ingredients!$B$3:$B$217,L33,Ingredients!$E$3:$E$217)+SUMIF($B$3:$B$724,L33,$AY$3:$AY$727)</f>
        <v>0</v>
      </c>
      <c r="AX33" s="30">
        <f>SUMIF(Ingredients!$B$3:$B$217,M33,Ingredients!$E$3:$E$217)+SUMIF($B$3:$B$724,M33,$AY$3:$AY$727)</f>
        <v>0</v>
      </c>
      <c r="AY33" s="29">
        <f t="shared" si="4"/>
        <v>11.80952380952381</v>
      </c>
      <c r="AZ33" s="30">
        <f>SUMIF(Ingredients!$B$3:$B$217,F33,Ingredients!$F$3:$F$217)+SUMIF($B$3:$B$724,F33,$BH$3:$BH$724)</f>
        <v>0</v>
      </c>
      <c r="BA33" s="30">
        <f>SUMIF(Ingredients!$B$3:$B$217,G33,Ingredients!$F$3:$F$217)+SUMIF($B$3:$B$724,G33,$BH$3:$BH$724)</f>
        <v>0</v>
      </c>
      <c r="BB33" s="30">
        <f>SUMIF(Ingredients!$B$3:$B$217,H33,Ingredients!$F$3:$F$217)+SUMIF($B$3:$B$724,H33,$BH$3:$BH$724)</f>
        <v>0</v>
      </c>
      <c r="BC33" s="30">
        <f>SUMIF(Ingredients!$B$3:$B$217,I33,Ingredients!$F$3:$F$217)+SUMIF($B$3:$B$724,I33,$BH$3:$BH$724)</f>
        <v>0</v>
      </c>
      <c r="BD33" s="30">
        <f>SUMIF(Ingredients!$B$3:$B$217,J33,Ingredients!$F$3:$F$217)+SUMIF($B$3:$B$724,J33,$BH$3:$BH$724)</f>
        <v>0</v>
      </c>
      <c r="BE33" s="30">
        <f>SUMIF(Ingredients!$B$3:$B$217,K33,Ingredients!$F$3:$F$217)+SUMIF($B$3:$B$724,K33,$BH$3:$BH$724)</f>
        <v>0</v>
      </c>
      <c r="BF33" s="30">
        <f>SUMIF(Ingredients!$B$3:$B$217,L33,Ingredients!$F$3:$F$217)+SUMIF($B$3:$B$724,L33,$BH$3:$BH$724)</f>
        <v>0</v>
      </c>
      <c r="BG33" s="30">
        <f>SUMIF(Ingredients!$B$3:$B$217,M33,Ingredients!$F$3:$F$217)+SUMIF($B$3:$B$724,M33,$BH$3:$BH$724)</f>
        <v>0</v>
      </c>
      <c r="BH33" s="35">
        <f t="shared" si="5"/>
        <v>0</v>
      </c>
      <c r="BI33" s="30">
        <f>SUMIF(Ingredients!$B$3:$B$217,F33,Ingredients!$G$3:$G$217)+SUMIF($B$3:$B$724,F33,$BQ$3:$BQ$724)</f>
        <v>0</v>
      </c>
      <c r="BJ33" s="30">
        <f>SUMIF(Ingredients!$B$3:$B$217,G33,Ingredients!$G$3:$G$217)+SUMIF($B$3:$B$724,G33,$BQ$3:$BQ$724)</f>
        <v>0</v>
      </c>
      <c r="BK33" s="30">
        <f>SUMIF(Ingredients!$B$3:$B$217,H33,Ingredients!$G$3:$G$217)+SUMIF($B$3:$B$724,H33,$BQ$3:$BQ$724)</f>
        <v>0</v>
      </c>
      <c r="BL33" s="30">
        <f>SUMIF(Ingredients!$B$3:$B$217,I33,Ingredients!$G$3:$G$217)+SUMIF($B$3:$B$724,I33,$BQ$3:$BQ$724)</f>
        <v>0</v>
      </c>
      <c r="BM33" s="30">
        <f>SUMIF(Ingredients!$B$3:$B$217,J33,Ingredients!$G$3:$G$217)+SUMIF($B$3:$B$724,J33,$BQ$3:$BQ$724)</f>
        <v>0</v>
      </c>
      <c r="BN33" s="30">
        <f>SUMIF(Ingredients!$B$3:$B$217,K33,Ingredients!$G$3:$G$217)+SUMIF($B$3:$B$724,K33,$BQ$3:$BQ$724)</f>
        <v>0</v>
      </c>
      <c r="BO33" s="30">
        <f>SUMIF(Ingredients!$B$3:$B$217,L33,Ingredients!$G$3:$G$217)+SUMIF($B$3:$B$724,L33,$BQ$3:$BQ$724)</f>
        <v>0</v>
      </c>
      <c r="BP33" s="30">
        <f>SUMIF(Ingredients!$B$3:$B$217,M33,Ingredients!$G$3:$G$217)+SUMIF($B$3:$B$724,M33,$BQ$3:$BQ$724)</f>
        <v>0</v>
      </c>
      <c r="BQ33" s="36">
        <f t="shared" si="6"/>
        <v>0</v>
      </c>
      <c r="BR33" s="30">
        <f>SUMIF(Ingredients!$B$3:$B$217,F33,Ingredients!$H$3:$H$217)+SUMIF($B$3:$B$724,F33,$BZ$3:$BZ$724)</f>
        <v>1.5</v>
      </c>
      <c r="BS33" s="30">
        <f>SUMIF(Ingredients!$B$3:$B$217,G33,Ingredients!$H$3:$H$217)+SUMIF($B$3:$B$724,G33,$BZ$3:$BZ$724)</f>
        <v>0</v>
      </c>
      <c r="BT33" s="30">
        <f>SUMIF(Ingredients!$B$3:$B$217,H33,Ingredients!$H$3:$H$217)+SUMIF($B$3:$B$724,H33,$BZ$3:$BZ$724)</f>
        <v>1.1428571428571428</v>
      </c>
      <c r="BU33" s="30">
        <f>SUMIF(Ingredients!$B$3:$B$217,I33,Ingredients!$H$3:$H$217)+SUMIF($B$3:$B$724,I33,$BZ$3:$BZ$724)</f>
        <v>0</v>
      </c>
      <c r="BV33" s="30">
        <f>SUMIF(Ingredients!$B$3:$B$217,J33,Ingredients!$H$3:$H$217)+SUMIF($B$3:$B$724,J33,$BZ$3:$BZ$724)</f>
        <v>0</v>
      </c>
      <c r="BW33" s="30">
        <f>SUMIF(Ingredients!$B$3:$B$217,K33,Ingredients!$H$3:$H$217)+SUMIF($B$3:$B$724,K33,$BZ$3:$BZ$724)</f>
        <v>0</v>
      </c>
      <c r="BX33" s="30">
        <f>SUMIF(Ingredients!$B$3:$B$217,L33,Ingredients!$H$3:$H$217)+SUMIF($B$3:$B$724,L33,$BZ$3:$BZ$724)</f>
        <v>0</v>
      </c>
      <c r="BY33" s="30">
        <f>SUMIF(Ingredients!$B$3:$B$217,M33,Ingredients!$H$3:$H$217)+SUMIF($B$3:$B$724,M33,$BZ$3:$BZ$724)</f>
        <v>0</v>
      </c>
      <c r="BZ33" s="42">
        <f t="shared" si="7"/>
        <v>2.6428571428571428</v>
      </c>
      <c r="CA33" s="30">
        <f>SUMIF(Ingredients!$B$3:$B$217,F33,Ingredients!$I$3:$I$217)+SUMIF($B$3:$B$724,F33,$CI$3:$CI$724)</f>
        <v>0</v>
      </c>
      <c r="CB33" s="30">
        <f>SUMIF(Ingredients!$B$3:$B$217,G33,Ingredients!$I$3:$I$217)+SUMIF($B$3:$B$724,G33,$CI$3:$CI$724)</f>
        <v>0</v>
      </c>
      <c r="CC33" s="30">
        <f>SUMIF(Ingredients!$B$3:$B$217,H33,Ingredients!$I$3:$I$217)+SUMIF($B$3:$B$724,H33,$CI$3:$CI$724)</f>
        <v>2.5</v>
      </c>
      <c r="CD33" s="30">
        <f>SUMIF(Ingredients!$B$3:$B$217,I33,Ingredients!$I$3:$I$217)+SUMIF($B$3:$B$724,I33,$CI$3:$CI$724)</f>
        <v>0</v>
      </c>
      <c r="CE33" s="30">
        <f>SUMIF(Ingredients!$B$3:$B$217,J33,Ingredients!$I$3:$I$217)+SUMIF($B$3:$B$724,J33,$CI$3:$CI$724)</f>
        <v>0</v>
      </c>
      <c r="CF33" s="30">
        <f>SUMIF(Ingredients!$B$3:$B$217,K33,Ingredients!$I$3:$I$217)+SUMIF($B$3:$B$724,K33,$CI$3:$CI$724)</f>
        <v>0</v>
      </c>
      <c r="CG33" s="30">
        <f>SUMIF(Ingredients!$B$3:$B$217,L33,Ingredients!$I$3:$I$217)+SUMIF($B$3:$B$724,L33,$CI$3:$CI$724)</f>
        <v>0</v>
      </c>
      <c r="CH33" s="30">
        <f>SUMIF(Ingredients!$B$3:$B$217,M33,Ingredients!$I$3:$I$217)+SUMIF($B$3:$B$724,M33,$CI$3:$CI$724)</f>
        <v>0</v>
      </c>
      <c r="CI33" s="38">
        <f t="shared" si="8"/>
        <v>2.5</v>
      </c>
      <c r="CJ33" s="30">
        <f>SUMIF(Ingredients!$B$3:$B$217,F33,Ingredients!$J$3:$J$217)+SUMIF($B$3:$B$724,F33,$CR$3:$CR$724)</f>
        <v>0</v>
      </c>
      <c r="CK33" s="30">
        <f>SUMIF(Ingredients!$B$3:$B$217,G33,Ingredients!$J$3:$J$217)+SUMIF($B$3:$B$724,G33,$CR$3:$CR$724)</f>
        <v>1</v>
      </c>
      <c r="CL33" s="30">
        <f>SUMIF(Ingredients!$B$3:$B$217,H33,Ingredients!$J$3:$J$217)+SUMIF($B$3:$B$724,H33,$CR$3:$CR$724)</f>
        <v>0</v>
      </c>
      <c r="CM33" s="30">
        <f>SUMIF(Ingredients!$B$3:$B$217,I33,Ingredients!$J$3:$J$217)+SUMIF($B$3:$B$724,I33,$CR$3:$CR$724)</f>
        <v>0</v>
      </c>
      <c r="CN33" s="30">
        <f>SUMIF(Ingredients!$B$3:$B$217,J33,Ingredients!$J$3:$J$217)+SUMIF($B$3:$B$724,J33,$CR$3:$CR$724)</f>
        <v>0</v>
      </c>
      <c r="CO33" s="30">
        <f>SUMIF(Ingredients!$B$3:$B$217,K33,Ingredients!$J$3:$J$217)+SUMIF($B$3:$B$724,K33,$CR$3:$CR$724)</f>
        <v>0</v>
      </c>
      <c r="CP33" s="30">
        <f>SUMIF(Ingredients!$B$3:$B$217,L33,Ingredients!$J$3:$J$217)+SUMIF($B$3:$B$724,L33,$CR$3:$CR$724)</f>
        <v>0</v>
      </c>
      <c r="CQ33" s="30">
        <f>SUMIF(Ingredients!$B$3:$B$217,M33,Ingredients!$J$3:$J$217)+SUMIF($B$3:$B$724,M33,$CR$3:$CR$724)</f>
        <v>0</v>
      </c>
      <c r="CR33" s="43">
        <f t="shared" si="9"/>
        <v>1</v>
      </c>
      <c r="CS33" s="34">
        <v>15</v>
      </c>
      <c r="CT33" s="30">
        <v>15</v>
      </c>
      <c r="CU33" s="30">
        <v>11.80952380952381</v>
      </c>
      <c r="CV33" s="35">
        <v>0</v>
      </c>
      <c r="CW33" s="36">
        <v>0</v>
      </c>
      <c r="CX33" s="37">
        <v>3</v>
      </c>
      <c r="CY33" s="38">
        <v>2.5</v>
      </c>
      <c r="CZ33" s="39">
        <v>1</v>
      </c>
      <c r="DA33" t="s">
        <v>202</v>
      </c>
      <c r="DB33" t="str">
        <f t="shared" ca="1" si="10"/>
        <v>No</v>
      </c>
      <c r="DD33" t="s">
        <v>200</v>
      </c>
      <c r="DE33" t="str">
        <f t="shared" ca="1" si="11"/>
        <v/>
      </c>
      <c r="DF33" t="s">
        <v>2272</v>
      </c>
    </row>
    <row r="34" spans="2:110" x14ac:dyDescent="0.3">
      <c r="B34" t="s">
        <v>271</v>
      </c>
      <c r="C34" t="str">
        <f>INDEX('PH Itemnames'!$B$1:$B$723,MATCH(B34,'PH Itemnames'!$A$1:$A$723),1)</f>
        <v>melonsmoothieItem</v>
      </c>
      <c r="D34" t="s">
        <v>240</v>
      </c>
      <c r="E34" t="s">
        <v>1185</v>
      </c>
      <c r="F34" s="10" t="s">
        <v>272</v>
      </c>
      <c r="G34" s="11" t="s">
        <v>272</v>
      </c>
      <c r="H34" s="11" t="s">
        <v>250</v>
      </c>
      <c r="I34" s="11"/>
      <c r="J34" s="11"/>
      <c r="K34" s="11"/>
      <c r="L34" s="11"/>
      <c r="M34" s="11"/>
      <c r="N34" s="46">
        <f ca="1">SUMIF(Ingredients!$B$3:$B$217,'PH complex foods'!F34,Ingredients!$A$3:$A$119)+SUMIF($B$3:$B$724,F34,$V$3:$V$723)</f>
        <v>0</v>
      </c>
      <c r="O34" s="11">
        <f ca="1">SUMIF(Ingredients!$B$3:$B$217,'PH complex foods'!G34,Ingredients!$A$3:$A$119)+SUMIF($B$3:$B$724,G34,$V$3:$V$723)</f>
        <v>0</v>
      </c>
      <c r="P34" s="11">
        <f ca="1">SUMIF(Ingredients!$B$3:$B$217,'PH complex foods'!H34,Ingredients!$A$3:$A$119)+SUMIF($B$3:$B$724,H34,$V$3:$V$723)</f>
        <v>1</v>
      </c>
      <c r="Q34" s="11">
        <f ca="1">SUMIF(Ingredients!$B$3:$B$217,'PH complex foods'!I34,Ingredients!$A$3:$A$119)+SUMIF($B$3:$B$724,I34,$V$3:$V$723)</f>
        <v>0</v>
      </c>
      <c r="R34" s="11">
        <f ca="1">SUMIF(Ingredients!$B$3:$B$217,'PH complex foods'!J34,Ingredients!$A$3:$A$119)+SUMIF($B$3:$B$724,J34,$V$3:$V$723)</f>
        <v>0</v>
      </c>
      <c r="S34" s="11">
        <f ca="1">SUMIF(Ingredients!$B$3:$B$217,'PH complex foods'!K34,Ingredients!$A$3:$A$119)+SUMIF($B$3:$B$724,K34,$V$3:$V$723)</f>
        <v>0</v>
      </c>
      <c r="T34" s="11">
        <f ca="1">SUMIF(Ingredients!$B$3:$B$217,'PH complex foods'!L34,Ingredients!$A$3:$A$119)+SUMIF($B$3:$B$724,L34,$V$3:$V$723)</f>
        <v>0</v>
      </c>
      <c r="U34" s="11">
        <f ca="1">SUMIF(Ingredients!$B$3:$B$217,'PH complex foods'!M34,Ingredients!$A$3:$A$119)+SUMIF($B$3:$B$724,M34,$V$3:$V$723)</f>
        <v>0</v>
      </c>
      <c r="V34" s="10">
        <f t="shared" ca="1" si="0"/>
        <v>-1</v>
      </c>
      <c r="W34" s="11">
        <f t="shared" si="1"/>
        <v>0</v>
      </c>
      <c r="X34" s="44" t="str">
        <f t="shared" ca="1" si="12"/>
        <v>No</v>
      </c>
      <c r="Y34" s="34">
        <f>SUMIF(Ingredients!$B$3:$B$217,F34,Ingredients!$C$3:$C$217)+SUMIF($B$3:$B$724,F34,$AG$3:$AG$724)</f>
        <v>0</v>
      </c>
      <c r="Z34" s="30">
        <f>SUMIF(Ingredients!$B$3:$B$217,G34,Ingredients!$C$3:$C$217)+SUMIF($B$3:$B$724,G34,$AG$3:$AG$724)</f>
        <v>0</v>
      </c>
      <c r="AA34" s="30">
        <f>SUMIF(Ingredients!$B$3:$B$217,H34,Ingredients!$C$3:$C$217)+SUMIF($B$3:$B$724,H34,$AG$3:$AG$724)</f>
        <v>0</v>
      </c>
      <c r="AB34" s="30">
        <f>SUMIF(Ingredients!$B$3:$B$217,I34,Ingredients!$C$3:$C$217)+SUMIF($B$3:$B$724,I34,$AG$3:$AG$724)</f>
        <v>0</v>
      </c>
      <c r="AC34" s="30">
        <f>SUMIF(Ingredients!$B$3:$B$217,J34,Ingredients!$C$3:$C$217)+SUMIF($B$3:$B$724,J34,$AG$3:$AG$724)</f>
        <v>0</v>
      </c>
      <c r="AD34" s="30">
        <f>SUMIF(Ingredients!$B$3:$B$217,K34,Ingredients!$C$3:$C$217)+SUMIF($B$3:$B$724,K34,$AG$3:$AG$724)</f>
        <v>0</v>
      </c>
      <c r="AE34" s="30">
        <f>SUMIF(Ingredients!$B$3:$B$217,L34,Ingredients!$C$3:$C$217)+SUMIF($B$3:$B$724,L34,$AG$3:$AG$724)</f>
        <v>0</v>
      </c>
      <c r="AF34" s="30">
        <f>SUMIF(Ingredients!$B$3:$B$217,M34,Ingredients!$C$3:$C$217)+SUMIF($B$3:$B$724,M34,$AG$3:$AG$724)</f>
        <v>0</v>
      </c>
      <c r="AG34" s="29">
        <f t="shared" si="2"/>
        <v>0</v>
      </c>
      <c r="AH34" s="30">
        <f>SUMIF(Ingredients!$B$3:$B$217,F34,Ingredients!$D$3:$D$217)+SUMIF($B$3:$B$724,F34,$AP$3:$AP$724)</f>
        <v>0</v>
      </c>
      <c r="AI34" s="30">
        <f>SUMIF(Ingredients!$B$3:$B$217,G34,Ingredients!$D$3:$D$217)+SUMIF($B$3:$B$724,G34,$AP$3:$AP$724)</f>
        <v>0</v>
      </c>
      <c r="AJ34" s="30">
        <f>SUMIF(Ingredients!$B$3:$B$217,H34,Ingredients!$D$3:$D$217)+SUMIF($B$3:$B$724,H34,$AP$3:$AP$724)</f>
        <v>5</v>
      </c>
      <c r="AK34" s="30">
        <f>SUMIF(Ingredients!$B$3:$B$217,I34,Ingredients!$D$3:$D$217)+SUMIF($B$3:$B$724,I34,$AP$3:$AP$724)</f>
        <v>0</v>
      </c>
      <c r="AL34" s="30">
        <f>SUMIF(Ingredients!$B$3:$B$217,J34,Ingredients!$D$3:$D$217)+SUMIF($B$3:$B$724,J34,$AP$3:$AP$724)</f>
        <v>0</v>
      </c>
      <c r="AM34" s="30">
        <f>SUMIF(Ingredients!$B$3:$B$217,K34,Ingredients!$D$3:$D$217)+SUMIF($B$3:$B$724,K34,$AP$3:$AP$724)</f>
        <v>0</v>
      </c>
      <c r="AN34" s="30">
        <f>SUMIF(Ingredients!$B$3:$B$217,L34,Ingredients!$D$3:$D$217)+SUMIF($B$3:$B$724,L34,$AP$3:$AP$724)</f>
        <v>0</v>
      </c>
      <c r="AO34" s="30">
        <f>SUMIF(Ingredients!$B$3:$B$217,M34,Ingredients!$D$3:$D$217)+SUMIF($B$3:$B$724,M34,$AP$3:$AP$724)</f>
        <v>0</v>
      </c>
      <c r="AP34" s="29">
        <f t="shared" si="3"/>
        <v>5</v>
      </c>
      <c r="AQ34" s="30">
        <f>SUMIF(Ingredients!$B$3:$B$217,F34,Ingredients!$E$3:$E$217)+SUMIF($B$3:$B$724,F34,$AY$3:$AY$727)</f>
        <v>0</v>
      </c>
      <c r="AR34" s="30">
        <f>SUMIF(Ingredients!$B$3:$B$217,G34,Ingredients!$E$3:$E$217)+SUMIF($B$3:$B$724,G34,$AY$3:$AY$727)</f>
        <v>0</v>
      </c>
      <c r="AS34" s="30">
        <f>SUMIF(Ingredients!$B$3:$B$217,H34,Ingredients!$E$3:$E$217)+SUMIF($B$3:$B$724,H34,$AY$3:$AY$727)</f>
        <v>0</v>
      </c>
      <c r="AT34" s="30">
        <f>SUMIF(Ingredients!$B$3:$B$217,I34,Ingredients!$E$3:$E$217)+SUMIF($B$3:$B$724,I34,$AY$3:$AY$727)</f>
        <v>0</v>
      </c>
      <c r="AU34" s="30">
        <f>SUMIF(Ingredients!$B$3:$B$217,J34,Ingredients!$E$3:$E$217)+SUMIF($B$3:$B$724,J34,$AY$3:$AY$727)</f>
        <v>0</v>
      </c>
      <c r="AV34" s="30">
        <f>SUMIF(Ingredients!$B$3:$B$217,K34,Ingredients!$E$3:$E$217)+SUMIF($B$3:$B$724,K34,$AY$3:$AY$727)</f>
        <v>0</v>
      </c>
      <c r="AW34" s="30">
        <f>SUMIF(Ingredients!$B$3:$B$217,L34,Ingredients!$E$3:$E$217)+SUMIF($B$3:$B$724,L34,$AY$3:$AY$727)</f>
        <v>0</v>
      </c>
      <c r="AX34" s="30">
        <f>SUMIF(Ingredients!$B$3:$B$217,M34,Ingredients!$E$3:$E$217)+SUMIF($B$3:$B$724,M34,$AY$3:$AY$727)</f>
        <v>0</v>
      </c>
      <c r="AY34" s="29">
        <f t="shared" si="4"/>
        <v>0</v>
      </c>
      <c r="AZ34" s="30">
        <f>SUMIF(Ingredients!$B$3:$B$217,F34,Ingredients!$F$3:$F$217)+SUMIF($B$3:$B$724,F34,$BH$3:$BH$724)</f>
        <v>0</v>
      </c>
      <c r="BA34" s="30">
        <f>SUMIF(Ingredients!$B$3:$B$217,G34,Ingredients!$F$3:$F$217)+SUMIF($B$3:$B$724,G34,$BH$3:$BH$724)</f>
        <v>0</v>
      </c>
      <c r="BB34" s="30">
        <f>SUMIF(Ingredients!$B$3:$B$217,H34,Ingredients!$F$3:$F$217)+SUMIF($B$3:$B$724,H34,$BH$3:$BH$724)</f>
        <v>0</v>
      </c>
      <c r="BC34" s="30">
        <f>SUMIF(Ingredients!$B$3:$B$217,I34,Ingredients!$F$3:$F$217)+SUMIF($B$3:$B$724,I34,$BH$3:$BH$724)</f>
        <v>0</v>
      </c>
      <c r="BD34" s="30">
        <f>SUMIF(Ingredients!$B$3:$B$217,J34,Ingredients!$F$3:$F$217)+SUMIF($B$3:$B$724,J34,$BH$3:$BH$724)</f>
        <v>0</v>
      </c>
      <c r="BE34" s="30">
        <f>SUMIF(Ingredients!$B$3:$B$217,K34,Ingredients!$F$3:$F$217)+SUMIF($B$3:$B$724,K34,$BH$3:$BH$724)</f>
        <v>0</v>
      </c>
      <c r="BF34" s="30">
        <f>SUMIF(Ingredients!$B$3:$B$217,L34,Ingredients!$F$3:$F$217)+SUMIF($B$3:$B$724,L34,$BH$3:$BH$724)</f>
        <v>0</v>
      </c>
      <c r="BG34" s="30">
        <f>SUMIF(Ingredients!$B$3:$B$217,M34,Ingredients!$F$3:$F$217)+SUMIF($B$3:$B$724,M34,$BH$3:$BH$724)</f>
        <v>0</v>
      </c>
      <c r="BH34" s="35">
        <f t="shared" si="5"/>
        <v>0</v>
      </c>
      <c r="BI34" s="30">
        <f>SUMIF(Ingredients!$B$3:$B$217,F34,Ingredients!$G$3:$G$217)+SUMIF($B$3:$B$724,F34,$BQ$3:$BQ$724)</f>
        <v>0</v>
      </c>
      <c r="BJ34" s="30">
        <f>SUMIF(Ingredients!$B$3:$B$217,G34,Ingredients!$G$3:$G$217)+SUMIF($B$3:$B$724,G34,$BQ$3:$BQ$724)</f>
        <v>0</v>
      </c>
      <c r="BK34" s="30">
        <f>SUMIF(Ingredients!$B$3:$B$217,H34,Ingredients!$G$3:$G$217)+SUMIF($B$3:$B$724,H34,$BQ$3:$BQ$724)</f>
        <v>0</v>
      </c>
      <c r="BL34" s="30">
        <f>SUMIF(Ingredients!$B$3:$B$217,I34,Ingredients!$G$3:$G$217)+SUMIF($B$3:$B$724,I34,$BQ$3:$BQ$724)</f>
        <v>0</v>
      </c>
      <c r="BM34" s="30">
        <f>SUMIF(Ingredients!$B$3:$B$217,J34,Ingredients!$G$3:$G$217)+SUMIF($B$3:$B$724,J34,$BQ$3:$BQ$724)</f>
        <v>0</v>
      </c>
      <c r="BN34" s="30">
        <f>SUMIF(Ingredients!$B$3:$B$217,K34,Ingredients!$G$3:$G$217)+SUMIF($B$3:$B$724,K34,$BQ$3:$BQ$724)</f>
        <v>0</v>
      </c>
      <c r="BO34" s="30">
        <f>SUMIF(Ingredients!$B$3:$B$217,L34,Ingredients!$G$3:$G$217)+SUMIF($B$3:$B$724,L34,$BQ$3:$BQ$724)</f>
        <v>0</v>
      </c>
      <c r="BP34" s="30">
        <f>SUMIF(Ingredients!$B$3:$B$217,M34,Ingredients!$G$3:$G$217)+SUMIF($B$3:$B$724,M34,$BQ$3:$BQ$724)</f>
        <v>0</v>
      </c>
      <c r="BQ34" s="36">
        <f t="shared" si="6"/>
        <v>0</v>
      </c>
      <c r="BR34" s="30">
        <f>SUMIF(Ingredients!$B$3:$B$217,F34,Ingredients!$H$3:$H$217)+SUMIF($B$3:$B$724,F34,$BZ$3:$BZ$724)</f>
        <v>0</v>
      </c>
      <c r="BS34" s="30">
        <f>SUMIF(Ingredients!$B$3:$B$217,G34,Ingredients!$H$3:$H$217)+SUMIF($B$3:$B$724,G34,$BZ$3:$BZ$724)</f>
        <v>0</v>
      </c>
      <c r="BT34" s="30">
        <f>SUMIF(Ingredients!$B$3:$B$217,H34,Ingredients!$H$3:$H$217)+SUMIF($B$3:$B$724,H34,$BZ$3:$BZ$724)</f>
        <v>0</v>
      </c>
      <c r="BU34" s="30">
        <f>SUMIF(Ingredients!$B$3:$B$217,I34,Ingredients!$H$3:$H$217)+SUMIF($B$3:$B$724,I34,$BZ$3:$BZ$724)</f>
        <v>0</v>
      </c>
      <c r="BV34" s="30">
        <f>SUMIF(Ingredients!$B$3:$B$217,J34,Ingredients!$H$3:$H$217)+SUMIF($B$3:$B$724,J34,$BZ$3:$BZ$724)</f>
        <v>0</v>
      </c>
      <c r="BW34" s="30">
        <f>SUMIF(Ingredients!$B$3:$B$217,K34,Ingredients!$H$3:$H$217)+SUMIF($B$3:$B$724,K34,$BZ$3:$BZ$724)</f>
        <v>0</v>
      </c>
      <c r="BX34" s="30">
        <f>SUMIF(Ingredients!$B$3:$B$217,L34,Ingredients!$H$3:$H$217)+SUMIF($B$3:$B$724,L34,$BZ$3:$BZ$724)</f>
        <v>0</v>
      </c>
      <c r="BY34" s="30">
        <f>SUMIF(Ingredients!$B$3:$B$217,M34,Ingredients!$H$3:$H$217)+SUMIF($B$3:$B$724,M34,$BZ$3:$BZ$724)</f>
        <v>0</v>
      </c>
      <c r="BZ34" s="42">
        <f t="shared" si="7"/>
        <v>0</v>
      </c>
      <c r="CA34" s="30">
        <f>SUMIF(Ingredients!$B$3:$B$217,F34,Ingredients!$I$3:$I$217)+SUMIF($B$3:$B$724,F34,$CI$3:$CI$724)</f>
        <v>0</v>
      </c>
      <c r="CB34" s="30">
        <f>SUMIF(Ingredients!$B$3:$B$217,G34,Ingredients!$I$3:$I$217)+SUMIF($B$3:$B$724,G34,$CI$3:$CI$724)</f>
        <v>0</v>
      </c>
      <c r="CC34" s="30">
        <f>SUMIF(Ingredients!$B$3:$B$217,H34,Ingredients!$I$3:$I$217)+SUMIF($B$3:$B$724,H34,$CI$3:$CI$724)</f>
        <v>0</v>
      </c>
      <c r="CD34" s="30">
        <f>SUMIF(Ingredients!$B$3:$B$217,I34,Ingredients!$I$3:$I$217)+SUMIF($B$3:$B$724,I34,$CI$3:$CI$724)</f>
        <v>0</v>
      </c>
      <c r="CE34" s="30">
        <f>SUMIF(Ingredients!$B$3:$B$217,J34,Ingredients!$I$3:$I$217)+SUMIF($B$3:$B$724,J34,$CI$3:$CI$724)</f>
        <v>0</v>
      </c>
      <c r="CF34" s="30">
        <f>SUMIF(Ingredients!$B$3:$B$217,K34,Ingredients!$I$3:$I$217)+SUMIF($B$3:$B$724,K34,$CI$3:$CI$724)</f>
        <v>0</v>
      </c>
      <c r="CG34" s="30">
        <f>SUMIF(Ingredients!$B$3:$B$217,L34,Ingredients!$I$3:$I$217)+SUMIF($B$3:$B$724,L34,$CI$3:$CI$724)</f>
        <v>0</v>
      </c>
      <c r="CH34" s="30">
        <f>SUMIF(Ingredients!$B$3:$B$217,M34,Ingredients!$I$3:$I$217)+SUMIF($B$3:$B$724,M34,$CI$3:$CI$724)</f>
        <v>0</v>
      </c>
      <c r="CI34" s="38">
        <f t="shared" si="8"/>
        <v>0</v>
      </c>
      <c r="CJ34" s="30">
        <f>SUMIF(Ingredients!$B$3:$B$217,F34,Ingredients!$J$3:$J$217)+SUMIF($B$3:$B$724,F34,$CR$3:$CR$724)</f>
        <v>0</v>
      </c>
      <c r="CK34" s="30">
        <f>SUMIF(Ingredients!$B$3:$B$217,G34,Ingredients!$J$3:$J$217)+SUMIF($B$3:$B$724,G34,$CR$3:$CR$724)</f>
        <v>0</v>
      </c>
      <c r="CL34" s="30">
        <f>SUMIF(Ingredients!$B$3:$B$217,H34,Ingredients!$J$3:$J$217)+SUMIF($B$3:$B$724,H34,$CR$3:$CR$724)</f>
        <v>0</v>
      </c>
      <c r="CM34" s="30">
        <f>SUMIF(Ingredients!$B$3:$B$217,I34,Ingredients!$J$3:$J$217)+SUMIF($B$3:$B$724,I34,$CR$3:$CR$724)</f>
        <v>0</v>
      </c>
      <c r="CN34" s="30">
        <f>SUMIF(Ingredients!$B$3:$B$217,J34,Ingredients!$J$3:$J$217)+SUMIF($B$3:$B$724,J34,$CR$3:$CR$724)</f>
        <v>0</v>
      </c>
      <c r="CO34" s="30">
        <f>SUMIF(Ingredients!$B$3:$B$217,K34,Ingredients!$J$3:$J$217)+SUMIF($B$3:$B$724,K34,$CR$3:$CR$724)</f>
        <v>0</v>
      </c>
      <c r="CP34" s="30">
        <f>SUMIF(Ingredients!$B$3:$B$217,L34,Ingredients!$J$3:$J$217)+SUMIF($B$3:$B$724,L34,$CR$3:$CR$724)</f>
        <v>0</v>
      </c>
      <c r="CQ34" s="30">
        <f>SUMIF(Ingredients!$B$3:$B$217,M34,Ingredients!$J$3:$J$217)+SUMIF($B$3:$B$724,M34,$CR$3:$CR$724)</f>
        <v>0</v>
      </c>
      <c r="CR34" s="43">
        <f t="shared" si="9"/>
        <v>0</v>
      </c>
      <c r="CS34" s="34">
        <v>0</v>
      </c>
      <c r="CT34" s="30">
        <v>5</v>
      </c>
      <c r="CU34" s="30">
        <v>0</v>
      </c>
      <c r="CV34" s="35">
        <v>0</v>
      </c>
      <c r="CW34" s="36">
        <v>0</v>
      </c>
      <c r="CX34" s="37">
        <v>0</v>
      </c>
      <c r="CY34" s="38">
        <v>0</v>
      </c>
      <c r="CZ34" s="39">
        <v>0</v>
      </c>
      <c r="DA34" t="s">
        <v>199</v>
      </c>
      <c r="DB34" t="str">
        <f t="shared" ca="1" si="10"/>
        <v>No</v>
      </c>
      <c r="DD34" t="s">
        <v>200</v>
      </c>
      <c r="DE34" t="str">
        <f t="shared" ca="1" si="11"/>
        <v/>
      </c>
      <c r="DF34" t="s">
        <v>2272</v>
      </c>
    </row>
    <row r="35" spans="2:110" x14ac:dyDescent="0.3">
      <c r="B35" t="s">
        <v>273</v>
      </c>
      <c r="C35" t="str">
        <f>INDEX('PH Itemnames'!$B$1:$B$723,MATCH(B35,'PH Itemnames'!$A$1:$A$723),1)</f>
        <v>carrotsoupItem</v>
      </c>
      <c r="D35" t="s">
        <v>245</v>
      </c>
      <c r="E35" t="s">
        <v>1192</v>
      </c>
      <c r="F35" s="10" t="s">
        <v>61</v>
      </c>
      <c r="G35" s="11" t="s">
        <v>217</v>
      </c>
      <c r="H35" s="11" t="s">
        <v>270</v>
      </c>
      <c r="I35" s="11"/>
      <c r="J35" s="11"/>
      <c r="K35" s="11"/>
      <c r="L35" s="11"/>
      <c r="M35" s="11"/>
      <c r="N35" s="46">
        <f ca="1">SUMIF(Ingredients!$B$3:$B$217,'PH complex foods'!F35,Ingredients!$A$3:$A$119)+SUMIF($B$3:$B$724,F35,$V$3:$V$723)</f>
        <v>1</v>
      </c>
      <c r="O35" s="11">
        <f ca="1">SUMIF(Ingredients!$B$3:$B$217,'PH complex foods'!G35,Ingredients!$A$3:$A$119)+SUMIF($B$3:$B$724,G35,$V$3:$V$723)</f>
        <v>1</v>
      </c>
      <c r="P35" s="11">
        <f ca="1">SUMIF(Ingredients!$B$3:$B$217,'PH complex foods'!H35,Ingredients!$A$3:$A$119)+SUMIF($B$3:$B$724,H35,$V$3:$V$723)</f>
        <v>1</v>
      </c>
      <c r="Q35" s="11">
        <f ca="1">SUMIF(Ingredients!$B$3:$B$217,'PH complex foods'!I35,Ingredients!$A$3:$A$119)+SUMIF($B$3:$B$724,I35,$V$3:$V$723)</f>
        <v>0</v>
      </c>
      <c r="R35" s="11">
        <f ca="1">SUMIF(Ingredients!$B$3:$B$217,'PH complex foods'!J35,Ingredients!$A$3:$A$119)+SUMIF($B$3:$B$724,J35,$V$3:$V$723)</f>
        <v>0</v>
      </c>
      <c r="S35" s="11">
        <f ca="1">SUMIF(Ingredients!$B$3:$B$217,'PH complex foods'!K35,Ingredients!$A$3:$A$119)+SUMIF($B$3:$B$724,K35,$V$3:$V$723)</f>
        <v>0</v>
      </c>
      <c r="T35" s="11">
        <f ca="1">SUMIF(Ingredients!$B$3:$B$217,'PH complex foods'!L35,Ingredients!$A$3:$A$119)+SUMIF($B$3:$B$724,L35,$V$3:$V$723)</f>
        <v>0</v>
      </c>
      <c r="U35" s="11">
        <f ca="1">SUMIF(Ingredients!$B$3:$B$217,'PH complex foods'!M35,Ingredients!$A$3:$A$119)+SUMIF($B$3:$B$724,M35,$V$3:$V$723)</f>
        <v>0</v>
      </c>
      <c r="V35" s="10">
        <f t="shared" ca="1" si="0"/>
        <v>1</v>
      </c>
      <c r="W35" s="11">
        <f t="shared" si="1"/>
        <v>0</v>
      </c>
      <c r="X35" s="44" t="str">
        <f t="shared" ca="1" si="12"/>
        <v>Yes</v>
      </c>
      <c r="Y35" s="34">
        <f>SUMIF(Ingredients!$B$3:$B$217,F35,Ingredients!$C$3:$C$217)+SUMIF($B$3:$B$724,F35,$AG$3:$AG$724)</f>
        <v>10</v>
      </c>
      <c r="Z35" s="30">
        <f>SUMIF(Ingredients!$B$3:$B$217,G35,Ingredients!$C$3:$C$217)+SUMIF($B$3:$B$724,G35,$AG$3:$AG$724)</f>
        <v>5</v>
      </c>
      <c r="AA35" s="30">
        <f>SUMIF(Ingredients!$B$3:$B$217,H35,Ingredients!$C$3:$C$217)+SUMIF($B$3:$B$724,H35,$AG$3:$AG$724)</f>
        <v>12.30952380952381</v>
      </c>
      <c r="AB35" s="30">
        <f>SUMIF(Ingredients!$B$3:$B$217,I35,Ingredients!$C$3:$C$217)+SUMIF($B$3:$B$724,I35,$AG$3:$AG$724)</f>
        <v>0</v>
      </c>
      <c r="AC35" s="30">
        <f>SUMIF(Ingredients!$B$3:$B$217,J35,Ingredients!$C$3:$C$217)+SUMIF($B$3:$B$724,J35,$AG$3:$AG$724)</f>
        <v>0</v>
      </c>
      <c r="AD35" s="30">
        <f>SUMIF(Ingredients!$B$3:$B$217,K35,Ingredients!$C$3:$C$217)+SUMIF($B$3:$B$724,K35,$AG$3:$AG$724)</f>
        <v>0</v>
      </c>
      <c r="AE35" s="30">
        <f>SUMIF(Ingredients!$B$3:$B$217,L35,Ingredients!$C$3:$C$217)+SUMIF($B$3:$B$724,L35,$AG$3:$AG$724)</f>
        <v>0</v>
      </c>
      <c r="AF35" s="30">
        <f>SUMIF(Ingredients!$B$3:$B$217,M35,Ingredients!$C$3:$C$217)+SUMIF($B$3:$B$724,M35,$AG$3:$AG$724)</f>
        <v>0</v>
      </c>
      <c r="AG35" s="29">
        <f t="shared" si="2"/>
        <v>27.30952380952381</v>
      </c>
      <c r="AH35" s="30">
        <f>SUMIF(Ingredients!$B$3:$B$217,F35,Ingredients!$D$3:$D$217)+SUMIF($B$3:$B$724,F35,$AP$3:$AP$724)</f>
        <v>0</v>
      </c>
      <c r="AI35" s="30">
        <f>SUMIF(Ingredients!$B$3:$B$217,G35,Ingredients!$D$3:$D$217)+SUMIF($B$3:$B$724,G35,$AP$3:$AP$724)</f>
        <v>0</v>
      </c>
      <c r="AJ35" s="30">
        <f>SUMIF(Ingredients!$B$3:$B$217,H35,Ingredients!$D$3:$D$217)+SUMIF($B$3:$B$724,H35,$AP$3:$AP$724)</f>
        <v>0.35714285714285715</v>
      </c>
      <c r="AK35" s="30">
        <f>SUMIF(Ingredients!$B$3:$B$217,I35,Ingredients!$D$3:$D$217)+SUMIF($B$3:$B$724,I35,$AP$3:$AP$724)</f>
        <v>0</v>
      </c>
      <c r="AL35" s="30">
        <f>SUMIF(Ingredients!$B$3:$B$217,J35,Ingredients!$D$3:$D$217)+SUMIF($B$3:$B$724,J35,$AP$3:$AP$724)</f>
        <v>0</v>
      </c>
      <c r="AM35" s="30">
        <f>SUMIF(Ingredients!$B$3:$B$217,K35,Ingredients!$D$3:$D$217)+SUMIF($B$3:$B$724,K35,$AP$3:$AP$724)</f>
        <v>0</v>
      </c>
      <c r="AN35" s="30">
        <f>SUMIF(Ingredients!$B$3:$B$217,L35,Ingredients!$D$3:$D$217)+SUMIF($B$3:$B$724,L35,$AP$3:$AP$724)</f>
        <v>0</v>
      </c>
      <c r="AO35" s="30">
        <f>SUMIF(Ingredients!$B$3:$B$217,M35,Ingredients!$D$3:$D$217)+SUMIF($B$3:$B$724,M35,$AP$3:$AP$724)</f>
        <v>0</v>
      </c>
      <c r="AP35" s="29">
        <f t="shared" si="3"/>
        <v>0.35714285714285715</v>
      </c>
      <c r="AQ35" s="30">
        <f>SUMIF(Ingredients!$B$3:$B$217,F35,Ingredients!$E$3:$E$217)+SUMIF($B$3:$B$724,F35,$AY$3:$AY$727)</f>
        <v>31</v>
      </c>
      <c r="AR35" s="30">
        <f>SUMIF(Ingredients!$B$3:$B$217,G35,Ingredients!$E$3:$E$217)+SUMIF($B$3:$B$724,G35,$AY$3:$AY$727)</f>
        <v>7</v>
      </c>
      <c r="AS35" s="30">
        <f>SUMIF(Ingredients!$B$3:$B$217,H35,Ingredients!$E$3:$E$217)+SUMIF($B$3:$B$724,H35,$AY$3:$AY$727)</f>
        <v>10.428571428571429</v>
      </c>
      <c r="AT35" s="30">
        <f>SUMIF(Ingredients!$B$3:$B$217,I35,Ingredients!$E$3:$E$217)+SUMIF($B$3:$B$724,I35,$AY$3:$AY$727)</f>
        <v>0</v>
      </c>
      <c r="AU35" s="30">
        <f>SUMIF(Ingredients!$B$3:$B$217,J35,Ingredients!$E$3:$E$217)+SUMIF($B$3:$B$724,J35,$AY$3:$AY$727)</f>
        <v>0</v>
      </c>
      <c r="AV35" s="30">
        <f>SUMIF(Ingredients!$B$3:$B$217,K35,Ingredients!$E$3:$E$217)+SUMIF($B$3:$B$724,K35,$AY$3:$AY$727)</f>
        <v>0</v>
      </c>
      <c r="AW35" s="30">
        <f>SUMIF(Ingredients!$B$3:$B$217,L35,Ingredients!$E$3:$E$217)+SUMIF($B$3:$B$724,L35,$AY$3:$AY$727)</f>
        <v>0</v>
      </c>
      <c r="AX35" s="30">
        <f>SUMIF(Ingredients!$B$3:$B$217,M35,Ingredients!$E$3:$E$217)+SUMIF($B$3:$B$724,M35,$AY$3:$AY$727)</f>
        <v>0</v>
      </c>
      <c r="AY35" s="29">
        <f t="shared" si="4"/>
        <v>16.142857142857142</v>
      </c>
      <c r="AZ35" s="30">
        <f>SUMIF(Ingredients!$B$3:$B$217,F35,Ingredients!$F$3:$F$217)+SUMIF($B$3:$B$724,F35,$BH$3:$BH$724)</f>
        <v>0</v>
      </c>
      <c r="BA35" s="30">
        <f>SUMIF(Ingredients!$B$3:$B$217,G35,Ingredients!$F$3:$F$217)+SUMIF($B$3:$B$724,G35,$BH$3:$BH$724)</f>
        <v>0</v>
      </c>
      <c r="BB35" s="30">
        <f>SUMIF(Ingredients!$B$3:$B$217,H35,Ingredients!$F$3:$F$217)+SUMIF($B$3:$B$724,H35,$BH$3:$BH$724)</f>
        <v>0</v>
      </c>
      <c r="BC35" s="30">
        <f>SUMIF(Ingredients!$B$3:$B$217,I35,Ingredients!$F$3:$F$217)+SUMIF($B$3:$B$724,I35,$BH$3:$BH$724)</f>
        <v>0</v>
      </c>
      <c r="BD35" s="30">
        <f>SUMIF(Ingredients!$B$3:$B$217,J35,Ingredients!$F$3:$F$217)+SUMIF($B$3:$B$724,J35,$BH$3:$BH$724)</f>
        <v>0</v>
      </c>
      <c r="BE35" s="30">
        <f>SUMIF(Ingredients!$B$3:$B$217,K35,Ingredients!$F$3:$F$217)+SUMIF($B$3:$B$724,K35,$BH$3:$BH$724)</f>
        <v>0</v>
      </c>
      <c r="BF35" s="30">
        <f>SUMIF(Ingredients!$B$3:$B$217,L35,Ingredients!$F$3:$F$217)+SUMIF($B$3:$B$724,L35,$BH$3:$BH$724)</f>
        <v>0</v>
      </c>
      <c r="BG35" s="30">
        <f>SUMIF(Ingredients!$B$3:$B$217,M35,Ingredients!$F$3:$F$217)+SUMIF($B$3:$B$724,M35,$BH$3:$BH$724)</f>
        <v>0</v>
      </c>
      <c r="BH35" s="35">
        <f t="shared" si="5"/>
        <v>0</v>
      </c>
      <c r="BI35" s="30">
        <f>SUMIF(Ingredients!$B$3:$B$217,F35,Ingredients!$G$3:$G$217)+SUMIF($B$3:$B$724,F35,$BQ$3:$BQ$724)</f>
        <v>0</v>
      </c>
      <c r="BJ35" s="30">
        <f>SUMIF(Ingredients!$B$3:$B$217,G35,Ingredients!$G$3:$G$217)+SUMIF($B$3:$B$724,G35,$BQ$3:$BQ$724)</f>
        <v>0</v>
      </c>
      <c r="BK35" s="30">
        <f>SUMIF(Ingredients!$B$3:$B$217,H35,Ingredients!$G$3:$G$217)+SUMIF($B$3:$B$724,H35,$BQ$3:$BQ$724)</f>
        <v>0</v>
      </c>
      <c r="BL35" s="30">
        <f>SUMIF(Ingredients!$B$3:$B$217,I35,Ingredients!$G$3:$G$217)+SUMIF($B$3:$B$724,I35,$BQ$3:$BQ$724)</f>
        <v>0</v>
      </c>
      <c r="BM35" s="30">
        <f>SUMIF(Ingredients!$B$3:$B$217,J35,Ingredients!$G$3:$G$217)+SUMIF($B$3:$B$724,J35,$BQ$3:$BQ$724)</f>
        <v>0</v>
      </c>
      <c r="BN35" s="30">
        <f>SUMIF(Ingredients!$B$3:$B$217,K35,Ingredients!$G$3:$G$217)+SUMIF($B$3:$B$724,K35,$BQ$3:$BQ$724)</f>
        <v>0</v>
      </c>
      <c r="BO35" s="30">
        <f>SUMIF(Ingredients!$B$3:$B$217,L35,Ingredients!$G$3:$G$217)+SUMIF($B$3:$B$724,L35,$BQ$3:$BQ$724)</f>
        <v>0</v>
      </c>
      <c r="BP35" s="30">
        <f>SUMIF(Ingredients!$B$3:$B$217,M35,Ingredients!$G$3:$G$217)+SUMIF($B$3:$B$724,M35,$BQ$3:$BQ$724)</f>
        <v>0</v>
      </c>
      <c r="BQ35" s="36">
        <f t="shared" si="6"/>
        <v>0</v>
      </c>
      <c r="BR35" s="30">
        <f>SUMIF(Ingredients!$B$3:$B$217,F35,Ingredients!$H$3:$H$217)+SUMIF($B$3:$B$724,F35,$BZ$3:$BZ$724)</f>
        <v>1</v>
      </c>
      <c r="BS35" s="30">
        <f>SUMIF(Ingredients!$B$3:$B$217,G35,Ingredients!$H$3:$H$217)+SUMIF($B$3:$B$724,G35,$BZ$3:$BZ$724)</f>
        <v>0</v>
      </c>
      <c r="BT35" s="30">
        <f>SUMIF(Ingredients!$B$3:$B$217,H35,Ingredients!$H$3:$H$217)+SUMIF($B$3:$B$724,H35,$BZ$3:$BZ$724)</f>
        <v>1.1428571428571428</v>
      </c>
      <c r="BU35" s="30">
        <f>SUMIF(Ingredients!$B$3:$B$217,I35,Ingredients!$H$3:$H$217)+SUMIF($B$3:$B$724,I35,$BZ$3:$BZ$724)</f>
        <v>0</v>
      </c>
      <c r="BV35" s="30">
        <f>SUMIF(Ingredients!$B$3:$B$217,J35,Ingredients!$H$3:$H$217)+SUMIF($B$3:$B$724,J35,$BZ$3:$BZ$724)</f>
        <v>0</v>
      </c>
      <c r="BW35" s="30">
        <f>SUMIF(Ingredients!$B$3:$B$217,K35,Ingredients!$H$3:$H$217)+SUMIF($B$3:$B$724,K35,$BZ$3:$BZ$724)</f>
        <v>0</v>
      </c>
      <c r="BX35" s="30">
        <f>SUMIF(Ingredients!$B$3:$B$217,L35,Ingredients!$H$3:$H$217)+SUMIF($B$3:$B$724,L35,$BZ$3:$BZ$724)</f>
        <v>0</v>
      </c>
      <c r="BY35" s="30">
        <f>SUMIF(Ingredients!$B$3:$B$217,M35,Ingredients!$H$3:$H$217)+SUMIF($B$3:$B$724,M35,$BZ$3:$BZ$724)</f>
        <v>0</v>
      </c>
      <c r="BZ35" s="42">
        <f t="shared" si="7"/>
        <v>2.1428571428571428</v>
      </c>
      <c r="CA35" s="30">
        <f>SUMIF(Ingredients!$B$3:$B$217,F35,Ingredients!$I$3:$I$217)+SUMIF($B$3:$B$724,F35,$CI$3:$CI$724)</f>
        <v>0</v>
      </c>
      <c r="CB35" s="30">
        <f>SUMIF(Ingredients!$B$3:$B$217,G35,Ingredients!$I$3:$I$217)+SUMIF($B$3:$B$724,G35,$CI$3:$CI$724)</f>
        <v>0</v>
      </c>
      <c r="CC35" s="30">
        <f>SUMIF(Ingredients!$B$3:$B$217,H35,Ingredients!$I$3:$I$217)+SUMIF($B$3:$B$724,H35,$CI$3:$CI$724)</f>
        <v>2.5</v>
      </c>
      <c r="CD35" s="30">
        <f>SUMIF(Ingredients!$B$3:$B$217,I35,Ingredients!$I$3:$I$217)+SUMIF($B$3:$B$724,I35,$CI$3:$CI$724)</f>
        <v>0</v>
      </c>
      <c r="CE35" s="30">
        <f>SUMIF(Ingredients!$B$3:$B$217,J35,Ingredients!$I$3:$I$217)+SUMIF($B$3:$B$724,J35,$CI$3:$CI$724)</f>
        <v>0</v>
      </c>
      <c r="CF35" s="30">
        <f>SUMIF(Ingredients!$B$3:$B$217,K35,Ingredients!$I$3:$I$217)+SUMIF($B$3:$B$724,K35,$CI$3:$CI$724)</f>
        <v>0</v>
      </c>
      <c r="CG35" s="30">
        <f>SUMIF(Ingredients!$B$3:$B$217,L35,Ingredients!$I$3:$I$217)+SUMIF($B$3:$B$724,L35,$CI$3:$CI$724)</f>
        <v>0</v>
      </c>
      <c r="CH35" s="30">
        <f>SUMIF(Ingredients!$B$3:$B$217,M35,Ingredients!$I$3:$I$217)+SUMIF($B$3:$B$724,M35,$CI$3:$CI$724)</f>
        <v>0</v>
      </c>
      <c r="CI35" s="38">
        <f t="shared" si="8"/>
        <v>2.5</v>
      </c>
      <c r="CJ35" s="30">
        <f>SUMIF(Ingredients!$B$3:$B$217,F35,Ingredients!$J$3:$J$217)+SUMIF($B$3:$B$724,F35,$CR$3:$CR$724)</f>
        <v>0</v>
      </c>
      <c r="CK35" s="30">
        <f>SUMIF(Ingredients!$B$3:$B$217,G35,Ingredients!$J$3:$J$217)+SUMIF($B$3:$B$724,G35,$CR$3:$CR$724)</f>
        <v>1</v>
      </c>
      <c r="CL35" s="30">
        <f>SUMIF(Ingredients!$B$3:$B$217,H35,Ingredients!$J$3:$J$217)+SUMIF($B$3:$B$724,H35,$CR$3:$CR$724)</f>
        <v>0</v>
      </c>
      <c r="CM35" s="30">
        <f>SUMIF(Ingredients!$B$3:$B$217,I35,Ingredients!$J$3:$J$217)+SUMIF($B$3:$B$724,I35,$CR$3:$CR$724)</f>
        <v>0</v>
      </c>
      <c r="CN35" s="30">
        <f>SUMIF(Ingredients!$B$3:$B$217,J35,Ingredients!$J$3:$J$217)+SUMIF($B$3:$B$724,J35,$CR$3:$CR$724)</f>
        <v>0</v>
      </c>
      <c r="CO35" s="30">
        <f>SUMIF(Ingredients!$B$3:$B$217,K35,Ingredients!$J$3:$J$217)+SUMIF($B$3:$B$724,K35,$CR$3:$CR$724)</f>
        <v>0</v>
      </c>
      <c r="CP35" s="30">
        <f>SUMIF(Ingredients!$B$3:$B$217,L35,Ingredients!$J$3:$J$217)+SUMIF($B$3:$B$724,L35,$CR$3:$CR$724)</f>
        <v>0</v>
      </c>
      <c r="CQ35" s="30">
        <f>SUMIF(Ingredients!$B$3:$B$217,M35,Ingredients!$J$3:$J$217)+SUMIF($B$3:$B$724,M35,$CR$3:$CR$724)</f>
        <v>0</v>
      </c>
      <c r="CR35" s="43">
        <f t="shared" si="9"/>
        <v>1</v>
      </c>
      <c r="CS35" s="34">
        <v>15</v>
      </c>
      <c r="CT35" s="30">
        <v>15</v>
      </c>
      <c r="CU35" s="30">
        <v>12</v>
      </c>
      <c r="CV35" s="35">
        <v>0</v>
      </c>
      <c r="CW35" s="36">
        <v>0</v>
      </c>
      <c r="CX35" s="37">
        <v>2.5</v>
      </c>
      <c r="CY35" s="38">
        <v>2.5</v>
      </c>
      <c r="CZ35" s="39">
        <v>1</v>
      </c>
      <c r="DA35" t="s">
        <v>202</v>
      </c>
      <c r="DB35" t="str">
        <f t="shared" ca="1" si="10"/>
        <v>-</v>
      </c>
      <c r="DD35" t="s">
        <v>200</v>
      </c>
      <c r="DE35" t="str">
        <f t="shared" ca="1" si="11"/>
        <v>CARROTSOUPITEM(MEAL, ItemRegistry.carrotsoupItem, 4 ,3f,15f,0f,2.5f,0f,2.5f,1f,1.75f),</v>
      </c>
      <c r="DF35" t="s">
        <v>2312</v>
      </c>
    </row>
    <row r="36" spans="2:110" x14ac:dyDescent="0.3">
      <c r="B36" t="s">
        <v>274</v>
      </c>
      <c r="C36" t="str">
        <f>INDEX('PH Itemnames'!$B$1:$B$723,MATCH(B36,'PH Itemnames'!$A$1:$A$723),1)</f>
        <v>glazedcarrotsItem</v>
      </c>
      <c r="D36" t="s">
        <v>245</v>
      </c>
      <c r="E36" t="s">
        <v>1188</v>
      </c>
      <c r="F36" s="10" t="s">
        <v>61</v>
      </c>
      <c r="G36" s="11" t="s">
        <v>247</v>
      </c>
      <c r="H36" s="11" t="s">
        <v>210</v>
      </c>
      <c r="I36" s="11"/>
      <c r="J36" s="11"/>
      <c r="K36" s="11"/>
      <c r="L36" s="11"/>
      <c r="M36" s="11"/>
      <c r="N36" s="46">
        <f ca="1">SUMIF(Ingredients!$B$3:$B$217,'PH complex foods'!F36,Ingredients!$A$3:$A$119)+SUMIF($B$3:$B$724,F36,$V$3:$V$723)</f>
        <v>1</v>
      </c>
      <c r="O36" s="11">
        <f ca="1">SUMIF(Ingredients!$B$3:$B$217,'PH complex foods'!G36,Ingredients!$A$3:$A$119)+SUMIF($B$3:$B$724,G36,$V$3:$V$723)</f>
        <v>1</v>
      </c>
      <c r="P36" s="11">
        <f ca="1">SUMIF(Ingredients!$B$3:$B$217,'PH complex foods'!H36,Ingredients!$A$3:$A$119)+SUMIF($B$3:$B$724,H36,$V$3:$V$723)</f>
        <v>1</v>
      </c>
      <c r="Q36" s="11">
        <f ca="1">SUMIF(Ingredients!$B$3:$B$217,'PH complex foods'!I36,Ingredients!$A$3:$A$119)+SUMIF($B$3:$B$724,I36,$V$3:$V$723)</f>
        <v>0</v>
      </c>
      <c r="R36" s="11">
        <f ca="1">SUMIF(Ingredients!$B$3:$B$217,'PH complex foods'!J36,Ingredients!$A$3:$A$119)+SUMIF($B$3:$B$724,J36,$V$3:$V$723)</f>
        <v>0</v>
      </c>
      <c r="S36" s="11">
        <f ca="1">SUMIF(Ingredients!$B$3:$B$217,'PH complex foods'!K36,Ingredients!$A$3:$A$119)+SUMIF($B$3:$B$724,K36,$V$3:$V$723)</f>
        <v>0</v>
      </c>
      <c r="T36" s="11">
        <f ca="1">SUMIF(Ingredients!$B$3:$B$217,'PH complex foods'!L36,Ingredients!$A$3:$A$119)+SUMIF($B$3:$B$724,L36,$V$3:$V$723)</f>
        <v>0</v>
      </c>
      <c r="U36" s="11">
        <f ca="1">SUMIF(Ingredients!$B$3:$B$217,'PH complex foods'!M36,Ingredients!$A$3:$A$119)+SUMIF($B$3:$B$724,M36,$V$3:$V$723)</f>
        <v>0</v>
      </c>
      <c r="V36" s="10">
        <f t="shared" ca="1" si="0"/>
        <v>1</v>
      </c>
      <c r="W36" s="11">
        <f t="shared" si="1"/>
        <v>0</v>
      </c>
      <c r="X36" s="44" t="str">
        <f t="shared" ca="1" si="12"/>
        <v>Yes</v>
      </c>
      <c r="Y36" s="34">
        <f>SUMIF(Ingredients!$B$3:$B$217,F36,Ingredients!$C$3:$C$217)+SUMIF($B$3:$B$724,F36,$AG$3:$AG$724)</f>
        <v>10</v>
      </c>
      <c r="Z36" s="30">
        <f>SUMIF(Ingredients!$B$3:$B$217,G36,Ingredients!$C$3:$C$217)+SUMIF($B$3:$B$724,G36,$AG$3:$AG$724)</f>
        <v>5</v>
      </c>
      <c r="AA36" s="30">
        <f>SUMIF(Ingredients!$B$3:$B$217,H36,Ingredients!$C$3:$C$217)+SUMIF($B$3:$B$724,H36,$AG$3:$AG$724)</f>
        <v>0</v>
      </c>
      <c r="AB36" s="30">
        <f>SUMIF(Ingredients!$B$3:$B$217,I36,Ingredients!$C$3:$C$217)+SUMIF($B$3:$B$724,I36,$AG$3:$AG$724)</f>
        <v>0</v>
      </c>
      <c r="AC36" s="30">
        <f>SUMIF(Ingredients!$B$3:$B$217,J36,Ingredients!$C$3:$C$217)+SUMIF($B$3:$B$724,J36,$AG$3:$AG$724)</f>
        <v>0</v>
      </c>
      <c r="AD36" s="30">
        <f>SUMIF(Ingredients!$B$3:$B$217,K36,Ingredients!$C$3:$C$217)+SUMIF($B$3:$B$724,K36,$AG$3:$AG$724)</f>
        <v>0</v>
      </c>
      <c r="AE36" s="30">
        <f>SUMIF(Ingredients!$B$3:$B$217,L36,Ingredients!$C$3:$C$217)+SUMIF($B$3:$B$724,L36,$AG$3:$AG$724)</f>
        <v>0</v>
      </c>
      <c r="AF36" s="30">
        <f>SUMIF(Ingredients!$B$3:$B$217,M36,Ingredients!$C$3:$C$217)+SUMIF($B$3:$B$724,M36,$AG$3:$AG$724)</f>
        <v>0</v>
      </c>
      <c r="AG36" s="29">
        <f t="shared" si="2"/>
        <v>15</v>
      </c>
      <c r="AH36" s="30">
        <f>SUMIF(Ingredients!$B$3:$B$217,F36,Ingredients!$D$3:$D$217)+SUMIF($B$3:$B$724,F36,$AP$3:$AP$724)</f>
        <v>0</v>
      </c>
      <c r="AI36" s="30">
        <f>SUMIF(Ingredients!$B$3:$B$217,G36,Ingredients!$D$3:$D$217)+SUMIF($B$3:$B$724,G36,$AP$3:$AP$724)</f>
        <v>0</v>
      </c>
      <c r="AJ36" s="30">
        <f>SUMIF(Ingredients!$B$3:$B$217,H36,Ingredients!$D$3:$D$217)+SUMIF($B$3:$B$724,H36,$AP$3:$AP$724)</f>
        <v>0</v>
      </c>
      <c r="AK36" s="30">
        <f>SUMIF(Ingredients!$B$3:$B$217,I36,Ingredients!$D$3:$D$217)+SUMIF($B$3:$B$724,I36,$AP$3:$AP$724)</f>
        <v>0</v>
      </c>
      <c r="AL36" s="30">
        <f>SUMIF(Ingredients!$B$3:$B$217,J36,Ingredients!$D$3:$D$217)+SUMIF($B$3:$B$724,J36,$AP$3:$AP$724)</f>
        <v>0</v>
      </c>
      <c r="AM36" s="30">
        <f>SUMIF(Ingredients!$B$3:$B$217,K36,Ingredients!$D$3:$D$217)+SUMIF($B$3:$B$724,K36,$AP$3:$AP$724)</f>
        <v>0</v>
      </c>
      <c r="AN36" s="30">
        <f>SUMIF(Ingredients!$B$3:$B$217,L36,Ingredients!$D$3:$D$217)+SUMIF($B$3:$B$724,L36,$AP$3:$AP$724)</f>
        <v>0</v>
      </c>
      <c r="AO36" s="30">
        <f>SUMIF(Ingredients!$B$3:$B$217,M36,Ingredients!$D$3:$D$217)+SUMIF($B$3:$B$724,M36,$AP$3:$AP$724)</f>
        <v>0</v>
      </c>
      <c r="AP36" s="29">
        <f t="shared" si="3"/>
        <v>0</v>
      </c>
      <c r="AQ36" s="30">
        <f>SUMIF(Ingredients!$B$3:$B$217,F36,Ingredients!$E$3:$E$217)+SUMIF($B$3:$B$724,F36,$AY$3:$AY$727)</f>
        <v>31</v>
      </c>
      <c r="AR36" s="30">
        <f>SUMIF(Ingredients!$B$3:$B$217,G36,Ingredients!$E$3:$E$217)+SUMIF($B$3:$B$724,G36,$AY$3:$AY$727)</f>
        <v>12</v>
      </c>
      <c r="AS36" s="30">
        <f>SUMIF(Ingredients!$B$3:$B$217,H36,Ingredients!$E$3:$E$217)+SUMIF($B$3:$B$724,H36,$AY$3:$AY$727)</f>
        <v>30</v>
      </c>
      <c r="AT36" s="30">
        <f>SUMIF(Ingredients!$B$3:$B$217,I36,Ingredients!$E$3:$E$217)+SUMIF($B$3:$B$724,I36,$AY$3:$AY$727)</f>
        <v>0</v>
      </c>
      <c r="AU36" s="30">
        <f>SUMIF(Ingredients!$B$3:$B$217,J36,Ingredients!$E$3:$E$217)+SUMIF($B$3:$B$724,J36,$AY$3:$AY$727)</f>
        <v>0</v>
      </c>
      <c r="AV36" s="30">
        <f>SUMIF(Ingredients!$B$3:$B$217,K36,Ingredients!$E$3:$E$217)+SUMIF($B$3:$B$724,K36,$AY$3:$AY$727)</f>
        <v>0</v>
      </c>
      <c r="AW36" s="30">
        <f>SUMIF(Ingredients!$B$3:$B$217,L36,Ingredients!$E$3:$E$217)+SUMIF($B$3:$B$724,L36,$AY$3:$AY$727)</f>
        <v>0</v>
      </c>
      <c r="AX36" s="30">
        <f>SUMIF(Ingredients!$B$3:$B$217,M36,Ingredients!$E$3:$E$217)+SUMIF($B$3:$B$724,M36,$AY$3:$AY$727)</f>
        <v>0</v>
      </c>
      <c r="AY36" s="29">
        <f t="shared" si="4"/>
        <v>24.333333333333332</v>
      </c>
      <c r="AZ36" s="30">
        <f>SUMIF(Ingredients!$B$3:$B$217,F36,Ingredients!$F$3:$F$217)+SUMIF($B$3:$B$724,F36,$BH$3:$BH$724)</f>
        <v>0</v>
      </c>
      <c r="BA36" s="30">
        <f>SUMIF(Ingredients!$B$3:$B$217,G36,Ingredients!$F$3:$F$217)+SUMIF($B$3:$B$724,G36,$BH$3:$BH$724)</f>
        <v>0</v>
      </c>
      <c r="BB36" s="30">
        <f>SUMIF(Ingredients!$B$3:$B$217,H36,Ingredients!$F$3:$F$217)+SUMIF($B$3:$B$724,H36,$BH$3:$BH$724)</f>
        <v>0</v>
      </c>
      <c r="BC36" s="30">
        <f>SUMIF(Ingredients!$B$3:$B$217,I36,Ingredients!$F$3:$F$217)+SUMIF($B$3:$B$724,I36,$BH$3:$BH$724)</f>
        <v>0</v>
      </c>
      <c r="BD36" s="30">
        <f>SUMIF(Ingredients!$B$3:$B$217,J36,Ingredients!$F$3:$F$217)+SUMIF($B$3:$B$724,J36,$BH$3:$BH$724)</f>
        <v>0</v>
      </c>
      <c r="BE36" s="30">
        <f>SUMIF(Ingredients!$B$3:$B$217,K36,Ingredients!$F$3:$F$217)+SUMIF($B$3:$B$724,K36,$BH$3:$BH$724)</f>
        <v>0</v>
      </c>
      <c r="BF36" s="30">
        <f>SUMIF(Ingredients!$B$3:$B$217,L36,Ingredients!$F$3:$F$217)+SUMIF($B$3:$B$724,L36,$BH$3:$BH$724)</f>
        <v>0</v>
      </c>
      <c r="BG36" s="30">
        <f>SUMIF(Ingredients!$B$3:$B$217,M36,Ingredients!$F$3:$F$217)+SUMIF($B$3:$B$724,M36,$BH$3:$BH$724)</f>
        <v>0</v>
      </c>
      <c r="BH36" s="35">
        <f t="shared" si="5"/>
        <v>0</v>
      </c>
      <c r="BI36" s="30">
        <f>SUMIF(Ingredients!$B$3:$B$217,F36,Ingredients!$G$3:$G$217)+SUMIF($B$3:$B$724,F36,$BQ$3:$BQ$724)</f>
        <v>0</v>
      </c>
      <c r="BJ36" s="30">
        <f>SUMIF(Ingredients!$B$3:$B$217,G36,Ingredients!$G$3:$G$217)+SUMIF($B$3:$B$724,G36,$BQ$3:$BQ$724)</f>
        <v>0</v>
      </c>
      <c r="BK36" s="30">
        <f>SUMIF(Ingredients!$B$3:$B$217,H36,Ingredients!$G$3:$G$217)+SUMIF($B$3:$B$724,H36,$BQ$3:$BQ$724)</f>
        <v>0</v>
      </c>
      <c r="BL36" s="30">
        <f>SUMIF(Ingredients!$B$3:$B$217,I36,Ingredients!$G$3:$G$217)+SUMIF($B$3:$B$724,I36,$BQ$3:$BQ$724)</f>
        <v>0</v>
      </c>
      <c r="BM36" s="30">
        <f>SUMIF(Ingredients!$B$3:$B$217,J36,Ingredients!$G$3:$G$217)+SUMIF($B$3:$B$724,J36,$BQ$3:$BQ$724)</f>
        <v>0</v>
      </c>
      <c r="BN36" s="30">
        <f>SUMIF(Ingredients!$B$3:$B$217,K36,Ingredients!$G$3:$G$217)+SUMIF($B$3:$B$724,K36,$BQ$3:$BQ$724)</f>
        <v>0</v>
      </c>
      <c r="BO36" s="30">
        <f>SUMIF(Ingredients!$B$3:$B$217,L36,Ingredients!$G$3:$G$217)+SUMIF($B$3:$B$724,L36,$BQ$3:$BQ$724)</f>
        <v>0</v>
      </c>
      <c r="BP36" s="30">
        <f>SUMIF(Ingredients!$B$3:$B$217,M36,Ingredients!$G$3:$G$217)+SUMIF($B$3:$B$724,M36,$BQ$3:$BQ$724)</f>
        <v>0</v>
      </c>
      <c r="BQ36" s="36">
        <f t="shared" si="6"/>
        <v>0</v>
      </c>
      <c r="BR36" s="30">
        <f>SUMIF(Ingredients!$B$3:$B$217,F36,Ingredients!$H$3:$H$217)+SUMIF($B$3:$B$724,F36,$BZ$3:$BZ$724)</f>
        <v>1</v>
      </c>
      <c r="BS36" s="30">
        <f>SUMIF(Ingredients!$B$3:$B$217,G36,Ingredients!$H$3:$H$217)+SUMIF($B$3:$B$724,G36,$BZ$3:$BZ$724)</f>
        <v>0</v>
      </c>
      <c r="BT36" s="30">
        <f>SUMIF(Ingredients!$B$3:$B$217,H36,Ingredients!$H$3:$H$217)+SUMIF($B$3:$B$724,H36,$BZ$3:$BZ$724)</f>
        <v>0</v>
      </c>
      <c r="BU36" s="30">
        <f>SUMIF(Ingredients!$B$3:$B$217,I36,Ingredients!$H$3:$H$217)+SUMIF($B$3:$B$724,I36,$BZ$3:$BZ$724)</f>
        <v>0</v>
      </c>
      <c r="BV36" s="30">
        <f>SUMIF(Ingredients!$B$3:$B$217,J36,Ingredients!$H$3:$H$217)+SUMIF($B$3:$B$724,J36,$BZ$3:$BZ$724)</f>
        <v>0</v>
      </c>
      <c r="BW36" s="30">
        <f>SUMIF(Ingredients!$B$3:$B$217,K36,Ingredients!$H$3:$H$217)+SUMIF($B$3:$B$724,K36,$BZ$3:$BZ$724)</f>
        <v>0</v>
      </c>
      <c r="BX36" s="30">
        <f>SUMIF(Ingredients!$B$3:$B$217,L36,Ingredients!$H$3:$H$217)+SUMIF($B$3:$B$724,L36,$BZ$3:$BZ$724)</f>
        <v>0</v>
      </c>
      <c r="BY36" s="30">
        <f>SUMIF(Ingredients!$B$3:$B$217,M36,Ingredients!$H$3:$H$217)+SUMIF($B$3:$B$724,M36,$BZ$3:$BZ$724)</f>
        <v>0</v>
      </c>
      <c r="BZ36" s="42">
        <f t="shared" si="7"/>
        <v>1</v>
      </c>
      <c r="CA36" s="30">
        <f>SUMIF(Ingredients!$B$3:$B$217,F36,Ingredients!$I$3:$I$217)+SUMIF($B$3:$B$724,F36,$CI$3:$CI$724)</f>
        <v>0</v>
      </c>
      <c r="CB36" s="30">
        <f>SUMIF(Ingredients!$B$3:$B$217,G36,Ingredients!$I$3:$I$217)+SUMIF($B$3:$B$724,G36,$CI$3:$CI$724)</f>
        <v>0</v>
      </c>
      <c r="CC36" s="30">
        <f>SUMIF(Ingredients!$B$3:$B$217,H36,Ingredients!$I$3:$I$217)+SUMIF($B$3:$B$724,H36,$CI$3:$CI$724)</f>
        <v>0</v>
      </c>
      <c r="CD36" s="30">
        <f>SUMIF(Ingredients!$B$3:$B$217,I36,Ingredients!$I$3:$I$217)+SUMIF($B$3:$B$724,I36,$CI$3:$CI$724)</f>
        <v>0</v>
      </c>
      <c r="CE36" s="30">
        <f>SUMIF(Ingredients!$B$3:$B$217,J36,Ingredients!$I$3:$I$217)+SUMIF($B$3:$B$724,J36,$CI$3:$CI$724)</f>
        <v>0</v>
      </c>
      <c r="CF36" s="30">
        <f>SUMIF(Ingredients!$B$3:$B$217,K36,Ingredients!$I$3:$I$217)+SUMIF($B$3:$B$724,K36,$CI$3:$CI$724)</f>
        <v>0</v>
      </c>
      <c r="CG36" s="30">
        <f>SUMIF(Ingredients!$B$3:$B$217,L36,Ingredients!$I$3:$I$217)+SUMIF($B$3:$B$724,L36,$CI$3:$CI$724)</f>
        <v>0</v>
      </c>
      <c r="CH36" s="30">
        <f>SUMIF(Ingredients!$B$3:$B$217,M36,Ingredients!$I$3:$I$217)+SUMIF($B$3:$B$724,M36,$CI$3:$CI$724)</f>
        <v>0</v>
      </c>
      <c r="CI36" s="38">
        <f t="shared" si="8"/>
        <v>0</v>
      </c>
      <c r="CJ36" s="30">
        <f>SUMIF(Ingredients!$B$3:$B$217,F36,Ingredients!$J$3:$J$217)+SUMIF($B$3:$B$724,F36,$CR$3:$CR$724)</f>
        <v>0</v>
      </c>
      <c r="CK36" s="30">
        <f>SUMIF(Ingredients!$B$3:$B$217,G36,Ingredients!$J$3:$J$217)+SUMIF($B$3:$B$724,G36,$CR$3:$CR$724)</f>
        <v>1</v>
      </c>
      <c r="CL36" s="30">
        <f>SUMIF(Ingredients!$B$3:$B$217,H36,Ingredients!$J$3:$J$217)+SUMIF($B$3:$B$724,H36,$CR$3:$CR$724)</f>
        <v>0</v>
      </c>
      <c r="CM36" s="30">
        <f>SUMIF(Ingredients!$B$3:$B$217,I36,Ingredients!$J$3:$J$217)+SUMIF($B$3:$B$724,I36,$CR$3:$CR$724)</f>
        <v>0</v>
      </c>
      <c r="CN36" s="30">
        <f>SUMIF(Ingredients!$B$3:$B$217,J36,Ingredients!$J$3:$J$217)+SUMIF($B$3:$B$724,J36,$CR$3:$CR$724)</f>
        <v>0</v>
      </c>
      <c r="CO36" s="30">
        <f>SUMIF(Ingredients!$B$3:$B$217,K36,Ingredients!$J$3:$J$217)+SUMIF($B$3:$B$724,K36,$CR$3:$CR$724)</f>
        <v>0</v>
      </c>
      <c r="CP36" s="30">
        <f>SUMIF(Ingredients!$B$3:$B$217,L36,Ingredients!$J$3:$J$217)+SUMIF($B$3:$B$724,L36,$CR$3:$CR$724)</f>
        <v>0</v>
      </c>
      <c r="CQ36" s="30">
        <f>SUMIF(Ingredients!$B$3:$B$217,M36,Ingredients!$J$3:$J$217)+SUMIF($B$3:$B$724,M36,$CR$3:$CR$724)</f>
        <v>0</v>
      </c>
      <c r="CR36" s="43">
        <f t="shared" si="9"/>
        <v>1</v>
      </c>
      <c r="CS36" s="34">
        <v>10</v>
      </c>
      <c r="CT36" s="30">
        <v>0</v>
      </c>
      <c r="CU36" s="30">
        <v>15</v>
      </c>
      <c r="CV36" s="35">
        <v>0</v>
      </c>
      <c r="CW36" s="36">
        <v>0</v>
      </c>
      <c r="CX36" s="37">
        <v>1</v>
      </c>
      <c r="CY36" s="38">
        <v>0</v>
      </c>
      <c r="CZ36" s="39">
        <v>0</v>
      </c>
      <c r="DA36" t="s">
        <v>202</v>
      </c>
      <c r="DB36" t="str">
        <f t="shared" ca="1" si="10"/>
        <v>-</v>
      </c>
      <c r="DD36" t="s">
        <v>200</v>
      </c>
      <c r="DE36" t="str">
        <f t="shared" ca="1" si="11"/>
        <v>GLAZEDCARROTSITEM(VEGETABLE, ItemRegistry.glazedcarrotsItem, 4 ,2f,0f,0f,1f,0f,0f,0f,1.4f),</v>
      </c>
      <c r="DF36" t="s">
        <v>2313</v>
      </c>
    </row>
    <row r="37" spans="2:110" x14ac:dyDescent="0.3">
      <c r="B37" t="s">
        <v>275</v>
      </c>
      <c r="C37" t="str">
        <f>INDEX('PH Itemnames'!$B$1:$B$723,MATCH(B37,'PH Itemnames'!$A$1:$A$723),1)</f>
        <v>butteredpotatoItem</v>
      </c>
      <c r="D37" t="s">
        <v>240</v>
      </c>
      <c r="E37" t="s">
        <v>1188</v>
      </c>
      <c r="F37" s="10" t="s">
        <v>276</v>
      </c>
      <c r="G37" s="11" t="s">
        <v>247</v>
      </c>
      <c r="H37" s="11"/>
      <c r="I37" s="11"/>
      <c r="J37" s="11"/>
      <c r="K37" s="11"/>
      <c r="L37" s="11"/>
      <c r="M37" s="11"/>
      <c r="N37" s="46">
        <f ca="1">SUMIF(Ingredients!$B$3:$B$217,'PH complex foods'!F37,Ingredients!$A$3:$A$119)+SUMIF($B$3:$B$724,F37,$V$3:$V$723)</f>
        <v>1</v>
      </c>
      <c r="O37" s="11">
        <f ca="1">SUMIF(Ingredients!$B$3:$B$217,'PH complex foods'!G37,Ingredients!$A$3:$A$119)+SUMIF($B$3:$B$724,G37,$V$3:$V$723)</f>
        <v>1</v>
      </c>
      <c r="P37" s="11">
        <f ca="1">SUMIF(Ingredients!$B$3:$B$217,'PH complex foods'!H37,Ingredients!$A$3:$A$119)+SUMIF($B$3:$B$724,H37,$V$3:$V$723)</f>
        <v>0</v>
      </c>
      <c r="Q37" s="11">
        <f ca="1">SUMIF(Ingredients!$B$3:$B$217,'PH complex foods'!I37,Ingredients!$A$3:$A$119)+SUMIF($B$3:$B$724,I37,$V$3:$V$723)</f>
        <v>0</v>
      </c>
      <c r="R37" s="11">
        <f ca="1">SUMIF(Ingredients!$B$3:$B$217,'PH complex foods'!J37,Ingredients!$A$3:$A$119)+SUMIF($B$3:$B$724,J37,$V$3:$V$723)</f>
        <v>0</v>
      </c>
      <c r="S37" s="11">
        <f ca="1">SUMIF(Ingredients!$B$3:$B$217,'PH complex foods'!K37,Ingredients!$A$3:$A$119)+SUMIF($B$3:$B$724,K37,$V$3:$V$723)</f>
        <v>0</v>
      </c>
      <c r="T37" s="11">
        <f ca="1">SUMIF(Ingredients!$B$3:$B$217,'PH complex foods'!L37,Ingredients!$A$3:$A$119)+SUMIF($B$3:$B$724,L37,$V$3:$V$723)</f>
        <v>0</v>
      </c>
      <c r="U37" s="11">
        <f ca="1">SUMIF(Ingredients!$B$3:$B$217,'PH complex foods'!M37,Ingredients!$A$3:$A$119)+SUMIF($B$3:$B$724,M37,$V$3:$V$723)</f>
        <v>0</v>
      </c>
      <c r="V37" s="10">
        <f t="shared" ca="1" si="0"/>
        <v>1</v>
      </c>
      <c r="W37" s="11">
        <f t="shared" si="1"/>
        <v>4</v>
      </c>
      <c r="X37" s="44" t="str">
        <f t="shared" ca="1" si="12"/>
        <v>Yes</v>
      </c>
      <c r="Y37" s="34">
        <f>SUMIF(Ingredients!$B$3:$B$217,F37,Ingredients!$C$3:$C$217)+SUMIF($B$3:$B$724,F37,$AG$3:$AG$724)</f>
        <v>10</v>
      </c>
      <c r="Z37" s="30">
        <f>SUMIF(Ingredients!$B$3:$B$217,G37,Ingredients!$C$3:$C$217)+SUMIF($B$3:$B$724,G37,$AG$3:$AG$724)</f>
        <v>5</v>
      </c>
      <c r="AA37" s="30">
        <f>SUMIF(Ingredients!$B$3:$B$217,H37,Ingredients!$C$3:$C$217)+SUMIF($B$3:$B$724,H37,$AG$3:$AG$724)</f>
        <v>0</v>
      </c>
      <c r="AB37" s="30">
        <f>SUMIF(Ingredients!$B$3:$B$217,I37,Ingredients!$C$3:$C$217)+SUMIF($B$3:$B$724,I37,$AG$3:$AG$724)</f>
        <v>0</v>
      </c>
      <c r="AC37" s="30">
        <f>SUMIF(Ingredients!$B$3:$B$217,J37,Ingredients!$C$3:$C$217)+SUMIF($B$3:$B$724,J37,$AG$3:$AG$724)</f>
        <v>0</v>
      </c>
      <c r="AD37" s="30">
        <f>SUMIF(Ingredients!$B$3:$B$217,K37,Ingredients!$C$3:$C$217)+SUMIF($B$3:$B$724,K37,$AG$3:$AG$724)</f>
        <v>0</v>
      </c>
      <c r="AE37" s="30">
        <f>SUMIF(Ingredients!$B$3:$B$217,L37,Ingredients!$C$3:$C$217)+SUMIF($B$3:$B$724,L37,$AG$3:$AG$724)</f>
        <v>0</v>
      </c>
      <c r="AF37" s="30">
        <f>SUMIF(Ingredients!$B$3:$B$217,M37,Ingredients!$C$3:$C$217)+SUMIF($B$3:$B$724,M37,$AG$3:$AG$724)</f>
        <v>0</v>
      </c>
      <c r="AG37" s="29">
        <f t="shared" si="2"/>
        <v>15</v>
      </c>
      <c r="AH37" s="30">
        <f>SUMIF(Ingredients!$B$3:$B$217,F37,Ingredients!$D$3:$D$217)+SUMIF($B$3:$B$724,F37,$AP$3:$AP$724)</f>
        <v>0</v>
      </c>
      <c r="AI37" s="30">
        <f>SUMIF(Ingredients!$B$3:$B$217,G37,Ingredients!$D$3:$D$217)+SUMIF($B$3:$B$724,G37,$AP$3:$AP$724)</f>
        <v>0</v>
      </c>
      <c r="AJ37" s="30">
        <f>SUMIF(Ingredients!$B$3:$B$217,H37,Ingredients!$D$3:$D$217)+SUMIF($B$3:$B$724,H37,$AP$3:$AP$724)</f>
        <v>0</v>
      </c>
      <c r="AK37" s="30">
        <f>SUMIF(Ingredients!$B$3:$B$217,I37,Ingredients!$D$3:$D$217)+SUMIF($B$3:$B$724,I37,$AP$3:$AP$724)</f>
        <v>0</v>
      </c>
      <c r="AL37" s="30">
        <f>SUMIF(Ingredients!$B$3:$B$217,J37,Ingredients!$D$3:$D$217)+SUMIF($B$3:$B$724,J37,$AP$3:$AP$724)</f>
        <v>0</v>
      </c>
      <c r="AM37" s="30">
        <f>SUMIF(Ingredients!$B$3:$B$217,K37,Ingredients!$D$3:$D$217)+SUMIF($B$3:$B$724,K37,$AP$3:$AP$724)</f>
        <v>0</v>
      </c>
      <c r="AN37" s="30">
        <f>SUMIF(Ingredients!$B$3:$B$217,L37,Ingredients!$D$3:$D$217)+SUMIF($B$3:$B$724,L37,$AP$3:$AP$724)</f>
        <v>0</v>
      </c>
      <c r="AO37" s="30">
        <f>SUMIF(Ingredients!$B$3:$B$217,M37,Ingredients!$D$3:$D$217)+SUMIF($B$3:$B$724,M37,$AP$3:$AP$724)</f>
        <v>0</v>
      </c>
      <c r="AP37" s="29">
        <f t="shared" si="3"/>
        <v>0</v>
      </c>
      <c r="AQ37" s="30">
        <f>SUMIF(Ingredients!$B$3:$B$217,F37,Ingredients!$E$3:$E$217)+SUMIF($B$3:$B$724,F37,$AY$3:$AY$727)</f>
        <v>32</v>
      </c>
      <c r="AR37" s="30">
        <f>SUMIF(Ingredients!$B$3:$B$217,G37,Ingredients!$E$3:$E$217)+SUMIF($B$3:$B$724,G37,$AY$3:$AY$727)</f>
        <v>12</v>
      </c>
      <c r="AS37" s="30">
        <f>SUMIF(Ingredients!$B$3:$B$217,H37,Ingredients!$E$3:$E$217)+SUMIF($B$3:$B$724,H37,$AY$3:$AY$727)</f>
        <v>0</v>
      </c>
      <c r="AT37" s="30">
        <f>SUMIF(Ingredients!$B$3:$B$217,I37,Ingredients!$E$3:$E$217)+SUMIF($B$3:$B$724,I37,$AY$3:$AY$727)</f>
        <v>0</v>
      </c>
      <c r="AU37" s="30">
        <f>SUMIF(Ingredients!$B$3:$B$217,J37,Ingredients!$E$3:$E$217)+SUMIF($B$3:$B$724,J37,$AY$3:$AY$727)</f>
        <v>0</v>
      </c>
      <c r="AV37" s="30">
        <f>SUMIF(Ingredients!$B$3:$B$217,K37,Ingredients!$E$3:$E$217)+SUMIF($B$3:$B$724,K37,$AY$3:$AY$727)</f>
        <v>0</v>
      </c>
      <c r="AW37" s="30">
        <f>SUMIF(Ingredients!$B$3:$B$217,L37,Ingredients!$E$3:$E$217)+SUMIF($B$3:$B$724,L37,$AY$3:$AY$727)</f>
        <v>0</v>
      </c>
      <c r="AX37" s="30">
        <f>SUMIF(Ingredients!$B$3:$B$217,M37,Ingredients!$E$3:$E$217)+SUMIF($B$3:$B$724,M37,$AY$3:$AY$727)</f>
        <v>0</v>
      </c>
      <c r="AY37" s="29">
        <f t="shared" si="4"/>
        <v>22</v>
      </c>
      <c r="AZ37" s="30">
        <f>SUMIF(Ingredients!$B$3:$B$217,F37,Ingredients!$F$3:$F$217)+SUMIF($B$3:$B$724,F37,$BH$3:$BH$724)</f>
        <v>0</v>
      </c>
      <c r="BA37" s="30">
        <f>SUMIF(Ingredients!$B$3:$B$217,G37,Ingredients!$F$3:$F$217)+SUMIF($B$3:$B$724,G37,$BH$3:$BH$724)</f>
        <v>0</v>
      </c>
      <c r="BB37" s="30">
        <f>SUMIF(Ingredients!$B$3:$B$217,H37,Ingredients!$F$3:$F$217)+SUMIF($B$3:$B$724,H37,$BH$3:$BH$724)</f>
        <v>0</v>
      </c>
      <c r="BC37" s="30">
        <f>SUMIF(Ingredients!$B$3:$B$217,I37,Ingredients!$F$3:$F$217)+SUMIF($B$3:$B$724,I37,$BH$3:$BH$724)</f>
        <v>0</v>
      </c>
      <c r="BD37" s="30">
        <f>SUMIF(Ingredients!$B$3:$B$217,J37,Ingredients!$F$3:$F$217)+SUMIF($B$3:$B$724,J37,$BH$3:$BH$724)</f>
        <v>0</v>
      </c>
      <c r="BE37" s="30">
        <f>SUMIF(Ingredients!$B$3:$B$217,K37,Ingredients!$F$3:$F$217)+SUMIF($B$3:$B$724,K37,$BH$3:$BH$724)</f>
        <v>0</v>
      </c>
      <c r="BF37" s="30">
        <f>SUMIF(Ingredients!$B$3:$B$217,L37,Ingredients!$F$3:$F$217)+SUMIF($B$3:$B$724,L37,$BH$3:$BH$724)</f>
        <v>0</v>
      </c>
      <c r="BG37" s="30">
        <f>SUMIF(Ingredients!$B$3:$B$217,M37,Ingredients!$F$3:$F$217)+SUMIF($B$3:$B$724,M37,$BH$3:$BH$724)</f>
        <v>0</v>
      </c>
      <c r="BH37" s="35">
        <f t="shared" si="5"/>
        <v>0</v>
      </c>
      <c r="BI37" s="30">
        <f>SUMIF(Ingredients!$B$3:$B$217,F37,Ingredients!$G$3:$G$217)+SUMIF($B$3:$B$724,F37,$BQ$3:$BQ$724)</f>
        <v>0</v>
      </c>
      <c r="BJ37" s="30">
        <f>SUMIF(Ingredients!$B$3:$B$217,G37,Ingredients!$G$3:$G$217)+SUMIF($B$3:$B$724,G37,$BQ$3:$BQ$724)</f>
        <v>0</v>
      </c>
      <c r="BK37" s="30">
        <f>SUMIF(Ingredients!$B$3:$B$217,H37,Ingredients!$G$3:$G$217)+SUMIF($B$3:$B$724,H37,$BQ$3:$BQ$724)</f>
        <v>0</v>
      </c>
      <c r="BL37" s="30">
        <f>SUMIF(Ingredients!$B$3:$B$217,I37,Ingredients!$G$3:$G$217)+SUMIF($B$3:$B$724,I37,$BQ$3:$BQ$724)</f>
        <v>0</v>
      </c>
      <c r="BM37" s="30">
        <f>SUMIF(Ingredients!$B$3:$B$217,J37,Ingredients!$G$3:$G$217)+SUMIF($B$3:$B$724,J37,$BQ$3:$BQ$724)</f>
        <v>0</v>
      </c>
      <c r="BN37" s="30">
        <f>SUMIF(Ingredients!$B$3:$B$217,K37,Ingredients!$G$3:$G$217)+SUMIF($B$3:$B$724,K37,$BQ$3:$BQ$724)</f>
        <v>0</v>
      </c>
      <c r="BO37" s="30">
        <f>SUMIF(Ingredients!$B$3:$B$217,L37,Ingredients!$G$3:$G$217)+SUMIF($B$3:$B$724,L37,$BQ$3:$BQ$724)</f>
        <v>0</v>
      </c>
      <c r="BP37" s="30">
        <f>SUMIF(Ingredients!$B$3:$B$217,M37,Ingredients!$G$3:$G$217)+SUMIF($B$3:$B$724,M37,$BQ$3:$BQ$724)</f>
        <v>0</v>
      </c>
      <c r="BQ37" s="36">
        <f t="shared" si="6"/>
        <v>0</v>
      </c>
      <c r="BR37" s="30">
        <f>SUMIF(Ingredients!$B$3:$B$217,F37,Ingredients!$H$3:$H$217)+SUMIF($B$3:$B$724,F37,$BZ$3:$BZ$724)</f>
        <v>1.5</v>
      </c>
      <c r="BS37" s="30">
        <f>SUMIF(Ingredients!$B$3:$B$217,G37,Ingredients!$H$3:$H$217)+SUMIF($B$3:$B$724,G37,$BZ$3:$BZ$724)</f>
        <v>0</v>
      </c>
      <c r="BT37" s="30">
        <f>SUMIF(Ingredients!$B$3:$B$217,H37,Ingredients!$H$3:$H$217)+SUMIF($B$3:$B$724,H37,$BZ$3:$BZ$724)</f>
        <v>0</v>
      </c>
      <c r="BU37" s="30">
        <f>SUMIF(Ingredients!$B$3:$B$217,I37,Ingredients!$H$3:$H$217)+SUMIF($B$3:$B$724,I37,$BZ$3:$BZ$724)</f>
        <v>0</v>
      </c>
      <c r="BV37" s="30">
        <f>SUMIF(Ingredients!$B$3:$B$217,J37,Ingredients!$H$3:$H$217)+SUMIF($B$3:$B$724,J37,$BZ$3:$BZ$724)</f>
        <v>0</v>
      </c>
      <c r="BW37" s="30">
        <f>SUMIF(Ingredients!$B$3:$B$217,K37,Ingredients!$H$3:$H$217)+SUMIF($B$3:$B$724,K37,$BZ$3:$BZ$724)</f>
        <v>0</v>
      </c>
      <c r="BX37" s="30">
        <f>SUMIF(Ingredients!$B$3:$B$217,L37,Ingredients!$H$3:$H$217)+SUMIF($B$3:$B$724,L37,$BZ$3:$BZ$724)</f>
        <v>0</v>
      </c>
      <c r="BY37" s="30">
        <f>SUMIF(Ingredients!$B$3:$B$217,M37,Ingredients!$H$3:$H$217)+SUMIF($B$3:$B$724,M37,$BZ$3:$BZ$724)</f>
        <v>0</v>
      </c>
      <c r="BZ37" s="42">
        <f t="shared" si="7"/>
        <v>1.5</v>
      </c>
      <c r="CA37" s="30">
        <f>SUMIF(Ingredients!$B$3:$B$217,F37,Ingredients!$I$3:$I$217)+SUMIF($B$3:$B$724,F37,$CI$3:$CI$724)</f>
        <v>0</v>
      </c>
      <c r="CB37" s="30">
        <f>SUMIF(Ingredients!$B$3:$B$217,G37,Ingredients!$I$3:$I$217)+SUMIF($B$3:$B$724,G37,$CI$3:$CI$724)</f>
        <v>0</v>
      </c>
      <c r="CC37" s="30">
        <f>SUMIF(Ingredients!$B$3:$B$217,H37,Ingredients!$I$3:$I$217)+SUMIF($B$3:$B$724,H37,$CI$3:$CI$724)</f>
        <v>0</v>
      </c>
      <c r="CD37" s="30">
        <f>SUMIF(Ingredients!$B$3:$B$217,I37,Ingredients!$I$3:$I$217)+SUMIF($B$3:$B$724,I37,$CI$3:$CI$724)</f>
        <v>0</v>
      </c>
      <c r="CE37" s="30">
        <f>SUMIF(Ingredients!$B$3:$B$217,J37,Ingredients!$I$3:$I$217)+SUMIF($B$3:$B$724,J37,$CI$3:$CI$724)</f>
        <v>0</v>
      </c>
      <c r="CF37" s="30">
        <f>SUMIF(Ingredients!$B$3:$B$217,K37,Ingredients!$I$3:$I$217)+SUMIF($B$3:$B$724,K37,$CI$3:$CI$724)</f>
        <v>0</v>
      </c>
      <c r="CG37" s="30">
        <f>SUMIF(Ingredients!$B$3:$B$217,L37,Ingredients!$I$3:$I$217)+SUMIF($B$3:$B$724,L37,$CI$3:$CI$724)</f>
        <v>0</v>
      </c>
      <c r="CH37" s="30">
        <f>SUMIF(Ingredients!$B$3:$B$217,M37,Ingredients!$I$3:$I$217)+SUMIF($B$3:$B$724,M37,$CI$3:$CI$724)</f>
        <v>0</v>
      </c>
      <c r="CI37" s="38">
        <f t="shared" si="8"/>
        <v>0</v>
      </c>
      <c r="CJ37" s="30">
        <f>SUMIF(Ingredients!$B$3:$B$217,F37,Ingredients!$J$3:$J$217)+SUMIF($B$3:$B$724,F37,$CR$3:$CR$724)</f>
        <v>0</v>
      </c>
      <c r="CK37" s="30">
        <f>SUMIF(Ingredients!$B$3:$B$217,G37,Ingredients!$J$3:$J$217)+SUMIF($B$3:$B$724,G37,$CR$3:$CR$724)</f>
        <v>1</v>
      </c>
      <c r="CL37" s="30">
        <f>SUMIF(Ingredients!$B$3:$B$217,H37,Ingredients!$J$3:$J$217)+SUMIF($B$3:$B$724,H37,$CR$3:$CR$724)</f>
        <v>0</v>
      </c>
      <c r="CM37" s="30">
        <f>SUMIF(Ingredients!$B$3:$B$217,I37,Ingredients!$J$3:$J$217)+SUMIF($B$3:$B$724,I37,$CR$3:$CR$724)</f>
        <v>0</v>
      </c>
      <c r="CN37" s="30">
        <f>SUMIF(Ingredients!$B$3:$B$217,J37,Ingredients!$J$3:$J$217)+SUMIF($B$3:$B$724,J37,$CR$3:$CR$724)</f>
        <v>0</v>
      </c>
      <c r="CO37" s="30">
        <f>SUMIF(Ingredients!$B$3:$B$217,K37,Ingredients!$J$3:$J$217)+SUMIF($B$3:$B$724,K37,$CR$3:$CR$724)</f>
        <v>0</v>
      </c>
      <c r="CP37" s="30">
        <f>SUMIF(Ingredients!$B$3:$B$217,L37,Ingredients!$J$3:$J$217)+SUMIF($B$3:$B$724,L37,$CR$3:$CR$724)</f>
        <v>0</v>
      </c>
      <c r="CQ37" s="30">
        <f>SUMIF(Ingredients!$B$3:$B$217,M37,Ingredients!$J$3:$J$217)+SUMIF($B$3:$B$724,M37,$CR$3:$CR$724)</f>
        <v>0</v>
      </c>
      <c r="CR37" s="43">
        <f t="shared" si="9"/>
        <v>1</v>
      </c>
      <c r="CS37" s="34">
        <v>15</v>
      </c>
      <c r="CT37" s="30">
        <v>0</v>
      </c>
      <c r="CU37" s="30">
        <v>22</v>
      </c>
      <c r="CV37" s="35">
        <v>0</v>
      </c>
      <c r="CW37" s="36">
        <v>0</v>
      </c>
      <c r="CX37" s="37">
        <v>1.5</v>
      </c>
      <c r="CY37" s="38">
        <v>0</v>
      </c>
      <c r="CZ37" s="39">
        <v>0</v>
      </c>
      <c r="DA37" t="s">
        <v>202</v>
      </c>
      <c r="DB37" t="str">
        <f t="shared" ca="1" si="10"/>
        <v>-</v>
      </c>
      <c r="DD37" t="s">
        <v>200</v>
      </c>
      <c r="DE37" t="str">
        <f t="shared" ca="1" si="11"/>
        <v>BUTTEREDPOTATOITEM(VEGETABLE, ItemRegistry.butteredpotatoItem, 4 ,3f,0f,0f,1.5f,0f,0f,0f,0.95f),</v>
      </c>
      <c r="DF37" t="s">
        <v>2314</v>
      </c>
    </row>
    <row r="38" spans="2:110" x14ac:dyDescent="0.3">
      <c r="B38" t="s">
        <v>277</v>
      </c>
      <c r="C38" t="str">
        <f>INDEX('PH Itemnames'!$B$1:$B$723,MATCH(B38,'PH Itemnames'!$A$1:$A$723),1)</f>
        <v>loadedbakedpotatoItem</v>
      </c>
      <c r="D38" t="s">
        <v>245</v>
      </c>
      <c r="E38" t="s">
        <v>1192</v>
      </c>
      <c r="F38" s="10" t="s">
        <v>275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SUMIF(Ingredients!$B$3:$B$217,'PH complex foods'!F38,Ingredients!$A$3:$A$119)+SUMIF($B$3:$B$724,F38,$V$3:$V$723)</f>
        <v>1</v>
      </c>
      <c r="O38" s="11">
        <f ca="1">SUMIF(Ingredients!$B$3:$B$217,'PH complex foods'!G38,Ingredients!$A$3:$A$119)+SUMIF($B$3:$B$724,G38,$V$3:$V$723)</f>
        <v>1</v>
      </c>
      <c r="P38" s="11">
        <f ca="1">SUMIF(Ingredients!$B$3:$B$217,'PH complex foods'!H38,Ingredients!$A$3:$A$119)+SUMIF($B$3:$B$724,H38,$V$3:$V$723)</f>
        <v>1</v>
      </c>
      <c r="Q38" s="11">
        <f ca="1">SUMIF(Ingredients!$B$3:$B$217,'PH complex foods'!I38,Ingredients!$A$3:$A$119)+SUMIF($B$3:$B$724,I38,$V$3:$V$723)</f>
        <v>0</v>
      </c>
      <c r="R38" s="11">
        <f ca="1">SUMIF(Ingredients!$B$3:$B$217,'PH complex foods'!J38,Ingredients!$A$3:$A$119)+SUMIF($B$3:$B$724,J38,$V$3:$V$723)</f>
        <v>0</v>
      </c>
      <c r="S38" s="11">
        <f ca="1">SUMIF(Ingredients!$B$3:$B$217,'PH complex foods'!K38,Ingredients!$A$3:$A$119)+SUMIF($B$3:$B$724,K38,$V$3:$V$723)</f>
        <v>0</v>
      </c>
      <c r="T38" s="11">
        <f ca="1">SUMIF(Ingredients!$B$3:$B$217,'PH complex foods'!L38,Ingredients!$A$3:$A$119)+SUMIF($B$3:$B$724,L38,$V$3:$V$723)</f>
        <v>0</v>
      </c>
      <c r="U38" s="11">
        <f ca="1">SUMIF(Ingredients!$B$3:$B$217,'PH complex foods'!M38,Ingredients!$A$3:$A$119)+SUMIF($B$3:$B$724,M38,$V$3:$V$723)</f>
        <v>0</v>
      </c>
      <c r="V38" s="10">
        <f t="shared" ca="1" si="0"/>
        <v>1</v>
      </c>
      <c r="W38" s="11">
        <f t="shared" si="1"/>
        <v>0</v>
      </c>
      <c r="X38" s="44" t="str">
        <f t="shared" ca="1" si="12"/>
        <v>Yes</v>
      </c>
      <c r="Y38" s="34">
        <f>SUMIF(Ingredients!$B$3:$B$217,F38,Ingredients!$C$3:$C$217)+SUMIF($B$3:$B$724,F38,$AG$3:$AG$724)</f>
        <v>15</v>
      </c>
      <c r="Z38" s="30">
        <f>SUMIF(Ingredients!$B$3:$B$217,G38,Ingredients!$C$3:$C$217)+SUMIF($B$3:$B$724,G38,$AG$3:$AG$724)</f>
        <v>10</v>
      </c>
      <c r="AA38" s="30">
        <f>SUMIF(Ingredients!$B$3:$B$217,H38,Ingredients!$C$3:$C$217)+SUMIF($B$3:$B$724,H38,$AG$3:$AG$724)</f>
        <v>10</v>
      </c>
      <c r="AB38" s="30">
        <f>SUMIF(Ingredients!$B$3:$B$217,I38,Ingredients!$C$3:$C$217)+SUMIF($B$3:$B$724,I38,$AG$3:$AG$724)</f>
        <v>0</v>
      </c>
      <c r="AC38" s="30">
        <f>SUMIF(Ingredients!$B$3:$B$217,J38,Ingredients!$C$3:$C$217)+SUMIF($B$3:$B$724,J38,$AG$3:$AG$724)</f>
        <v>0</v>
      </c>
      <c r="AD38" s="30">
        <f>SUMIF(Ingredients!$B$3:$B$217,K38,Ingredients!$C$3:$C$217)+SUMIF($B$3:$B$724,K38,$AG$3:$AG$724)</f>
        <v>0</v>
      </c>
      <c r="AE38" s="30">
        <f>SUMIF(Ingredients!$B$3:$B$217,L38,Ingredients!$C$3:$C$217)+SUMIF($B$3:$B$724,L38,$AG$3:$AG$724)</f>
        <v>0</v>
      </c>
      <c r="AF38" s="30">
        <f>SUMIF(Ingredients!$B$3:$B$217,M38,Ingredients!$C$3:$C$217)+SUMIF($B$3:$B$724,M38,$AG$3:$AG$724)</f>
        <v>0</v>
      </c>
      <c r="AG38" s="29">
        <f t="shared" si="2"/>
        <v>35</v>
      </c>
      <c r="AH38" s="30">
        <f>SUMIF(Ingredients!$B$3:$B$217,F38,Ingredients!$D$3:$D$217)+SUMIF($B$3:$B$724,F38,$AP$3:$AP$724)</f>
        <v>0</v>
      </c>
      <c r="AI38" s="30">
        <f>SUMIF(Ingredients!$B$3:$B$217,G38,Ingredients!$D$3:$D$217)+SUMIF($B$3:$B$724,G38,$AP$3:$AP$724)</f>
        <v>0</v>
      </c>
      <c r="AJ38" s="30">
        <f>SUMIF(Ingredients!$B$3:$B$217,H38,Ingredients!$D$3:$D$217)+SUMIF($B$3:$B$724,H38,$AP$3:$AP$724)</f>
        <v>0</v>
      </c>
      <c r="AK38" s="30">
        <f>SUMIF(Ingredients!$B$3:$B$217,I38,Ingredients!$D$3:$D$217)+SUMIF($B$3:$B$724,I38,$AP$3:$AP$724)</f>
        <v>0</v>
      </c>
      <c r="AL38" s="30">
        <f>SUMIF(Ingredients!$B$3:$B$217,J38,Ingredients!$D$3:$D$217)+SUMIF($B$3:$B$724,J38,$AP$3:$AP$724)</f>
        <v>0</v>
      </c>
      <c r="AM38" s="30">
        <f>SUMIF(Ingredients!$B$3:$B$217,K38,Ingredients!$D$3:$D$217)+SUMIF($B$3:$B$724,K38,$AP$3:$AP$724)</f>
        <v>0</v>
      </c>
      <c r="AN38" s="30">
        <f>SUMIF(Ingredients!$B$3:$B$217,L38,Ingredients!$D$3:$D$217)+SUMIF($B$3:$B$724,L38,$AP$3:$AP$724)</f>
        <v>0</v>
      </c>
      <c r="AO38" s="30">
        <f>SUMIF(Ingredients!$B$3:$B$217,M38,Ingredients!$D$3:$D$217)+SUMIF($B$3:$B$724,M38,$AP$3:$AP$724)</f>
        <v>0</v>
      </c>
      <c r="AP38" s="29">
        <f t="shared" si="3"/>
        <v>0</v>
      </c>
      <c r="AQ38" s="30">
        <f>SUMIF(Ingredients!$B$3:$B$217,F38,Ingredients!$E$3:$E$217)+SUMIF($B$3:$B$724,F38,$AY$3:$AY$727)</f>
        <v>22</v>
      </c>
      <c r="AR38" s="30">
        <f>SUMIF(Ingredients!$B$3:$B$217,G38,Ingredients!$E$3:$E$217)+SUMIF($B$3:$B$724,G38,$AY$3:$AY$727)</f>
        <v>14</v>
      </c>
      <c r="AS38" s="30">
        <f>SUMIF(Ingredients!$B$3:$B$217,H38,Ingredients!$E$3:$E$217)+SUMIF($B$3:$B$724,H38,$AY$3:$AY$727)</f>
        <v>73</v>
      </c>
      <c r="AT38" s="30">
        <f>SUMIF(Ingredients!$B$3:$B$217,I38,Ingredients!$E$3:$E$217)+SUMIF($B$3:$B$724,I38,$AY$3:$AY$727)</f>
        <v>0</v>
      </c>
      <c r="AU38" s="30">
        <f>SUMIF(Ingredients!$B$3:$B$217,J38,Ingredients!$E$3:$E$217)+SUMIF($B$3:$B$724,J38,$AY$3:$AY$727)</f>
        <v>0</v>
      </c>
      <c r="AV38" s="30">
        <f>SUMIF(Ingredients!$B$3:$B$217,K38,Ingredients!$E$3:$E$217)+SUMIF($B$3:$B$724,K38,$AY$3:$AY$727)</f>
        <v>0</v>
      </c>
      <c r="AW38" s="30">
        <f>SUMIF(Ingredients!$B$3:$B$217,L38,Ingredients!$E$3:$E$217)+SUMIF($B$3:$B$724,L38,$AY$3:$AY$727)</f>
        <v>0</v>
      </c>
      <c r="AX38" s="30">
        <f>SUMIF(Ingredients!$B$3:$B$217,M38,Ingredients!$E$3:$E$217)+SUMIF($B$3:$B$724,M38,$AY$3:$AY$727)</f>
        <v>0</v>
      </c>
      <c r="AY38" s="29">
        <f t="shared" si="4"/>
        <v>36.333333333333336</v>
      </c>
      <c r="AZ38" s="30">
        <f>SUMIF(Ingredients!$B$3:$B$217,F38,Ingredients!$F$3:$F$217)+SUMIF($B$3:$B$724,F38,$BH$3:$BH$724)</f>
        <v>0</v>
      </c>
      <c r="BA38" s="30">
        <f>SUMIF(Ingredients!$B$3:$B$217,G38,Ingredients!$F$3:$F$217)+SUMIF($B$3:$B$724,G38,$BH$3:$BH$724)</f>
        <v>0</v>
      </c>
      <c r="BB38" s="30">
        <f>SUMIF(Ingredients!$B$3:$B$217,H38,Ingredients!$F$3:$F$217)+SUMIF($B$3:$B$724,H38,$BH$3:$BH$724)</f>
        <v>0</v>
      </c>
      <c r="BC38" s="30">
        <f>SUMIF(Ingredients!$B$3:$B$217,I38,Ingredients!$F$3:$F$217)+SUMIF($B$3:$B$724,I38,$BH$3:$BH$724)</f>
        <v>0</v>
      </c>
      <c r="BD38" s="30">
        <f>SUMIF(Ingredients!$B$3:$B$217,J38,Ingredients!$F$3:$F$217)+SUMIF($B$3:$B$724,J38,$BH$3:$BH$724)</f>
        <v>0</v>
      </c>
      <c r="BE38" s="30">
        <f>SUMIF(Ingredients!$B$3:$B$217,K38,Ingredients!$F$3:$F$217)+SUMIF($B$3:$B$724,K38,$BH$3:$BH$724)</f>
        <v>0</v>
      </c>
      <c r="BF38" s="30">
        <f>SUMIF(Ingredients!$B$3:$B$217,L38,Ingredients!$F$3:$F$217)+SUMIF($B$3:$B$724,L38,$BH$3:$BH$724)</f>
        <v>0</v>
      </c>
      <c r="BG38" s="30">
        <f>SUMIF(Ingredients!$B$3:$B$217,M38,Ingredients!$F$3:$F$217)+SUMIF($B$3:$B$724,M38,$BH$3:$BH$724)</f>
        <v>0</v>
      </c>
      <c r="BH38" s="35">
        <f t="shared" si="5"/>
        <v>0</v>
      </c>
      <c r="BI38" s="30">
        <f>SUMIF(Ingredients!$B$3:$B$217,F38,Ingredients!$G$3:$G$217)+SUMIF($B$3:$B$724,F38,$BQ$3:$BQ$724)</f>
        <v>0</v>
      </c>
      <c r="BJ38" s="30">
        <f>SUMIF(Ingredients!$B$3:$B$217,G38,Ingredients!$G$3:$G$217)+SUMIF($B$3:$B$724,G38,$BQ$3:$BQ$724)</f>
        <v>0</v>
      </c>
      <c r="BK38" s="30">
        <f>SUMIF(Ingredients!$B$3:$B$217,H38,Ingredients!$G$3:$G$217)+SUMIF($B$3:$B$724,H38,$BQ$3:$BQ$724)</f>
        <v>0</v>
      </c>
      <c r="BL38" s="30">
        <f>SUMIF(Ingredients!$B$3:$B$217,I38,Ingredients!$G$3:$G$217)+SUMIF($B$3:$B$724,I38,$BQ$3:$BQ$724)</f>
        <v>0</v>
      </c>
      <c r="BM38" s="30">
        <f>SUMIF(Ingredients!$B$3:$B$217,J38,Ingredients!$G$3:$G$217)+SUMIF($B$3:$B$724,J38,$BQ$3:$BQ$724)</f>
        <v>0</v>
      </c>
      <c r="BN38" s="30">
        <f>SUMIF(Ingredients!$B$3:$B$217,K38,Ingredients!$G$3:$G$217)+SUMIF($B$3:$B$724,K38,$BQ$3:$BQ$724)</f>
        <v>0</v>
      </c>
      <c r="BO38" s="30">
        <f>SUMIF(Ingredients!$B$3:$B$217,L38,Ingredients!$G$3:$G$217)+SUMIF($B$3:$B$724,L38,$BQ$3:$BQ$724)</f>
        <v>0</v>
      </c>
      <c r="BP38" s="30">
        <f>SUMIF(Ingredients!$B$3:$B$217,M38,Ingredients!$G$3:$G$217)+SUMIF($B$3:$B$724,M38,$BQ$3:$BQ$724)</f>
        <v>0</v>
      </c>
      <c r="BQ38" s="36">
        <f t="shared" si="6"/>
        <v>0</v>
      </c>
      <c r="BR38" s="30">
        <f>SUMIF(Ingredients!$B$3:$B$217,F38,Ingredients!$H$3:$H$217)+SUMIF($B$3:$B$724,F38,$BZ$3:$BZ$724)</f>
        <v>1.5</v>
      </c>
      <c r="BS38" s="30">
        <f>SUMIF(Ingredients!$B$3:$B$217,G38,Ingredients!$H$3:$H$217)+SUMIF($B$3:$B$724,G38,$BZ$3:$BZ$724)</f>
        <v>0</v>
      </c>
      <c r="BT38" s="30">
        <f>SUMIF(Ingredients!$B$3:$B$217,H38,Ingredients!$H$3:$H$217)+SUMIF($B$3:$B$724,H38,$BZ$3:$BZ$724)</f>
        <v>0</v>
      </c>
      <c r="BU38" s="30">
        <f>SUMIF(Ingredients!$B$3:$B$217,I38,Ingredients!$H$3:$H$217)+SUMIF($B$3:$B$724,I38,$BZ$3:$BZ$724)</f>
        <v>0</v>
      </c>
      <c r="BV38" s="30">
        <f>SUMIF(Ingredients!$B$3:$B$217,J38,Ingredients!$H$3:$H$217)+SUMIF($B$3:$B$724,J38,$BZ$3:$BZ$724)</f>
        <v>0</v>
      </c>
      <c r="BW38" s="30">
        <f>SUMIF(Ingredients!$B$3:$B$217,K38,Ingredients!$H$3:$H$217)+SUMIF($B$3:$B$724,K38,$BZ$3:$BZ$724)</f>
        <v>0</v>
      </c>
      <c r="BX38" s="30">
        <f>SUMIF(Ingredients!$B$3:$B$217,L38,Ingredients!$H$3:$H$217)+SUMIF($B$3:$B$724,L38,$BZ$3:$BZ$724)</f>
        <v>0</v>
      </c>
      <c r="BY38" s="30">
        <f>SUMIF(Ingredients!$B$3:$B$217,M38,Ingredients!$H$3:$H$217)+SUMIF($B$3:$B$724,M38,$BZ$3:$BZ$724)</f>
        <v>0</v>
      </c>
      <c r="BZ38" s="42">
        <f t="shared" si="7"/>
        <v>1.5</v>
      </c>
      <c r="CA38" s="30">
        <f>SUMIF(Ingredients!$B$3:$B$217,F38,Ingredients!$I$3:$I$217)+SUMIF($B$3:$B$724,F38,$CI$3:$CI$724)</f>
        <v>0</v>
      </c>
      <c r="CB38" s="30">
        <f>SUMIF(Ingredients!$B$3:$B$217,G38,Ingredients!$I$3:$I$217)+SUMIF($B$3:$B$724,G38,$CI$3:$CI$724)</f>
        <v>2.5</v>
      </c>
      <c r="CC38" s="30">
        <f>SUMIF(Ingredients!$B$3:$B$217,H38,Ingredients!$I$3:$I$217)+SUMIF($B$3:$B$724,H38,$CI$3:$CI$724)</f>
        <v>0</v>
      </c>
      <c r="CD38" s="30">
        <f>SUMIF(Ingredients!$B$3:$B$217,I38,Ingredients!$I$3:$I$217)+SUMIF($B$3:$B$724,I38,$CI$3:$CI$724)</f>
        <v>0</v>
      </c>
      <c r="CE38" s="30">
        <f>SUMIF(Ingredients!$B$3:$B$217,J38,Ingredients!$I$3:$I$217)+SUMIF($B$3:$B$724,J38,$CI$3:$CI$724)</f>
        <v>0</v>
      </c>
      <c r="CF38" s="30">
        <f>SUMIF(Ingredients!$B$3:$B$217,K38,Ingredients!$I$3:$I$217)+SUMIF($B$3:$B$724,K38,$CI$3:$CI$724)</f>
        <v>0</v>
      </c>
      <c r="CG38" s="30">
        <f>SUMIF(Ingredients!$B$3:$B$217,L38,Ingredients!$I$3:$I$217)+SUMIF($B$3:$B$724,L38,$CI$3:$CI$724)</f>
        <v>0</v>
      </c>
      <c r="CH38" s="30">
        <f>SUMIF(Ingredients!$B$3:$B$217,M38,Ingredients!$I$3:$I$217)+SUMIF($B$3:$B$724,M38,$CI$3:$CI$724)</f>
        <v>0</v>
      </c>
      <c r="CI38" s="38">
        <f t="shared" si="8"/>
        <v>2.5</v>
      </c>
      <c r="CJ38" s="30">
        <f>SUMIF(Ingredients!$B$3:$B$217,F38,Ingredients!$J$3:$J$217)+SUMIF($B$3:$B$724,F38,$CR$3:$CR$724)</f>
        <v>1</v>
      </c>
      <c r="CK38" s="30">
        <f>SUMIF(Ingredients!$B$3:$B$217,G38,Ingredients!$J$3:$J$217)+SUMIF($B$3:$B$724,G38,$CR$3:$CR$724)</f>
        <v>0</v>
      </c>
      <c r="CL38" s="30">
        <f>SUMIF(Ingredients!$B$3:$B$217,H38,Ingredients!$J$3:$J$217)+SUMIF($B$3:$B$724,H38,$CR$3:$CR$724)</f>
        <v>3</v>
      </c>
      <c r="CM38" s="30">
        <f>SUMIF(Ingredients!$B$3:$B$217,I38,Ingredients!$J$3:$J$217)+SUMIF($B$3:$B$724,I38,$CR$3:$CR$724)</f>
        <v>0</v>
      </c>
      <c r="CN38" s="30">
        <f>SUMIF(Ingredients!$B$3:$B$217,J38,Ingredients!$J$3:$J$217)+SUMIF($B$3:$B$724,J38,$CR$3:$CR$724)</f>
        <v>0</v>
      </c>
      <c r="CO38" s="30">
        <f>SUMIF(Ingredients!$B$3:$B$217,K38,Ingredients!$J$3:$J$217)+SUMIF($B$3:$B$724,K38,$CR$3:$CR$724)</f>
        <v>0</v>
      </c>
      <c r="CP38" s="30">
        <f>SUMIF(Ingredients!$B$3:$B$217,L38,Ingredients!$J$3:$J$217)+SUMIF($B$3:$B$724,L38,$CR$3:$CR$724)</f>
        <v>0</v>
      </c>
      <c r="CQ38" s="30">
        <f>SUMIF(Ingredients!$B$3:$B$217,M38,Ingredients!$J$3:$J$217)+SUMIF($B$3:$B$724,M38,$CR$3:$CR$724)</f>
        <v>0</v>
      </c>
      <c r="CR38" s="43">
        <f t="shared" si="9"/>
        <v>4</v>
      </c>
      <c r="CS38" s="34">
        <v>15</v>
      </c>
      <c r="CT38" s="30">
        <v>0</v>
      </c>
      <c r="CU38" s="30">
        <v>21</v>
      </c>
      <c r="CV38" s="35">
        <v>0</v>
      </c>
      <c r="CW38" s="36">
        <v>0</v>
      </c>
      <c r="CX38" s="37">
        <v>1.5</v>
      </c>
      <c r="CY38" s="38">
        <v>2.5</v>
      </c>
      <c r="CZ38" s="39">
        <v>3</v>
      </c>
      <c r="DA38" t="s">
        <v>202</v>
      </c>
      <c r="DB38" t="str">
        <f t="shared" ca="1" si="10"/>
        <v>-</v>
      </c>
      <c r="DD38" t="s">
        <v>200</v>
      </c>
      <c r="DE38" t="str">
        <f t="shared" ca="1" si="11"/>
        <v>LOADEDBAKEDPOTATOITEM(MEAL, ItemRegistry.loadedbakedpotatoItem, 4 ,3f,0f,0f,1.5f,0f,2.5f,3f,1f),</v>
      </c>
      <c r="DF38" t="s">
        <v>2315</v>
      </c>
    </row>
    <row r="39" spans="2:110" x14ac:dyDescent="0.3">
      <c r="B39" t="s">
        <v>278</v>
      </c>
      <c r="C39" t="str">
        <f>INDEX('PH Itemnames'!$B$1:$B$723,MATCH(B39,'PH Itemnames'!$A$1:$A$723),1)</f>
        <v>mashedpotatoesItem</v>
      </c>
      <c r="D39" t="s">
        <v>240</v>
      </c>
      <c r="E39" t="s">
        <v>1192</v>
      </c>
      <c r="F39" s="10" t="s">
        <v>275</v>
      </c>
      <c r="G39" s="11" t="s">
        <v>249</v>
      </c>
      <c r="H39" s="11"/>
      <c r="I39" s="11"/>
      <c r="J39" s="11"/>
      <c r="K39" s="11"/>
      <c r="L39" s="11"/>
      <c r="M39" s="11"/>
      <c r="N39" s="46">
        <f ca="1">SUMIF(Ingredients!$B$3:$B$217,'PH complex foods'!F39,Ingredients!$A$3:$A$119)+SUMIF($B$3:$B$724,F39,$V$3:$V$723)</f>
        <v>1</v>
      </c>
      <c r="O39" s="11">
        <f ca="1">SUMIF(Ingredients!$B$3:$B$217,'PH complex foods'!G39,Ingredients!$A$3:$A$119)+SUMIF($B$3:$B$724,G39,$V$3:$V$723)</f>
        <v>1</v>
      </c>
      <c r="P39" s="11">
        <f ca="1">SUMIF(Ingredients!$B$3:$B$217,'PH complex foods'!H39,Ingredients!$A$3:$A$119)+SUMIF($B$3:$B$724,H39,$V$3:$V$723)</f>
        <v>0</v>
      </c>
      <c r="Q39" s="11">
        <f ca="1">SUMIF(Ingredients!$B$3:$B$217,'PH complex foods'!I39,Ingredients!$A$3:$A$119)+SUMIF($B$3:$B$724,I39,$V$3:$V$723)</f>
        <v>0</v>
      </c>
      <c r="R39" s="11">
        <f ca="1">SUMIF(Ingredients!$B$3:$B$217,'PH complex foods'!J39,Ingredients!$A$3:$A$119)+SUMIF($B$3:$B$724,J39,$V$3:$V$723)</f>
        <v>0</v>
      </c>
      <c r="S39" s="11">
        <f ca="1">SUMIF(Ingredients!$B$3:$B$217,'PH complex foods'!K39,Ingredients!$A$3:$A$119)+SUMIF($B$3:$B$724,K39,$V$3:$V$723)</f>
        <v>0</v>
      </c>
      <c r="T39" s="11">
        <f ca="1">SUMIF(Ingredients!$B$3:$B$217,'PH complex foods'!L39,Ingredients!$A$3:$A$119)+SUMIF($B$3:$B$724,L39,$V$3:$V$723)</f>
        <v>0</v>
      </c>
      <c r="U39" s="11">
        <f ca="1">SUMIF(Ingredients!$B$3:$B$217,'PH complex foods'!M39,Ingredients!$A$3:$A$119)+SUMIF($B$3:$B$724,M39,$V$3:$V$723)</f>
        <v>0</v>
      </c>
      <c r="V39" s="10">
        <f t="shared" ca="1" si="0"/>
        <v>1</v>
      </c>
      <c r="W39" s="11">
        <f t="shared" si="1"/>
        <v>6</v>
      </c>
      <c r="X39" s="44" t="str">
        <f t="shared" ca="1" si="12"/>
        <v>Yes</v>
      </c>
      <c r="Y39" s="34">
        <f>SUMIF(Ingredients!$B$3:$B$217,F39,Ingredients!$C$3:$C$217)+SUMIF($B$3:$B$724,F39,$AG$3:$AG$724)</f>
        <v>15</v>
      </c>
      <c r="Z39" s="30">
        <f>SUMIF(Ingredients!$B$3:$B$217,G39,Ingredients!$C$3:$C$217)+SUMIF($B$3:$B$724,G39,$AG$3:$AG$724)</f>
        <v>0</v>
      </c>
      <c r="AA39" s="30">
        <f>SUMIF(Ingredients!$B$3:$B$217,H39,Ingredients!$C$3:$C$217)+SUMIF($B$3:$B$724,H39,$AG$3:$AG$724)</f>
        <v>0</v>
      </c>
      <c r="AB39" s="30">
        <f>SUMIF(Ingredients!$B$3:$B$217,I39,Ingredients!$C$3:$C$217)+SUMIF($B$3:$B$724,I39,$AG$3:$AG$724)</f>
        <v>0</v>
      </c>
      <c r="AC39" s="30">
        <f>SUMIF(Ingredients!$B$3:$B$217,J39,Ingredients!$C$3:$C$217)+SUMIF($B$3:$B$724,J39,$AG$3:$AG$724)</f>
        <v>0</v>
      </c>
      <c r="AD39" s="30">
        <f>SUMIF(Ingredients!$B$3:$B$217,K39,Ingredients!$C$3:$C$217)+SUMIF($B$3:$B$724,K39,$AG$3:$AG$724)</f>
        <v>0</v>
      </c>
      <c r="AE39" s="30">
        <f>SUMIF(Ingredients!$B$3:$B$217,L39,Ingredients!$C$3:$C$217)+SUMIF($B$3:$B$724,L39,$AG$3:$AG$724)</f>
        <v>0</v>
      </c>
      <c r="AF39" s="30">
        <f>SUMIF(Ingredients!$B$3:$B$217,M39,Ingredients!$C$3:$C$217)+SUMIF($B$3:$B$724,M39,$AG$3:$AG$724)</f>
        <v>0</v>
      </c>
      <c r="AG39" s="29">
        <f t="shared" si="2"/>
        <v>15</v>
      </c>
      <c r="AH39" s="30">
        <f>SUMIF(Ingredients!$B$3:$B$217,F39,Ingredients!$D$3:$D$217)+SUMIF($B$3:$B$724,F39,$AP$3:$AP$724)</f>
        <v>0</v>
      </c>
      <c r="AI39" s="30">
        <f>SUMIF(Ingredients!$B$3:$B$217,G39,Ingredients!$D$3:$D$217)+SUMIF($B$3:$B$724,G39,$AP$3:$AP$724)</f>
        <v>0</v>
      </c>
      <c r="AJ39" s="30">
        <f>SUMIF(Ingredients!$B$3:$B$217,H39,Ingredients!$D$3:$D$217)+SUMIF($B$3:$B$724,H39,$AP$3:$AP$724)</f>
        <v>0</v>
      </c>
      <c r="AK39" s="30">
        <f>SUMIF(Ingredients!$B$3:$B$217,I39,Ingredients!$D$3:$D$217)+SUMIF($B$3:$B$724,I39,$AP$3:$AP$724)</f>
        <v>0</v>
      </c>
      <c r="AL39" s="30">
        <f>SUMIF(Ingredients!$B$3:$B$217,J39,Ingredients!$D$3:$D$217)+SUMIF($B$3:$B$724,J39,$AP$3:$AP$724)</f>
        <v>0</v>
      </c>
      <c r="AM39" s="30">
        <f>SUMIF(Ingredients!$B$3:$B$217,K39,Ingredients!$D$3:$D$217)+SUMIF($B$3:$B$724,K39,$AP$3:$AP$724)</f>
        <v>0</v>
      </c>
      <c r="AN39" s="30">
        <f>SUMIF(Ingredients!$B$3:$B$217,L39,Ingredients!$D$3:$D$217)+SUMIF($B$3:$B$724,L39,$AP$3:$AP$724)</f>
        <v>0</v>
      </c>
      <c r="AO39" s="30">
        <f>SUMIF(Ingredients!$B$3:$B$217,M39,Ingredients!$D$3:$D$217)+SUMIF($B$3:$B$724,M39,$AP$3:$AP$724)</f>
        <v>0</v>
      </c>
      <c r="AP39" s="29">
        <f t="shared" si="3"/>
        <v>0</v>
      </c>
      <c r="AQ39" s="30">
        <f>SUMIF(Ingredients!$B$3:$B$217,F39,Ingredients!$E$3:$E$217)+SUMIF($B$3:$B$724,F39,$AY$3:$AY$727)</f>
        <v>22</v>
      </c>
      <c r="AR39" s="30">
        <f>SUMIF(Ingredients!$B$3:$B$217,G39,Ingredients!$E$3:$E$217)+SUMIF($B$3:$B$724,G39,$AY$3:$AY$727)</f>
        <v>30</v>
      </c>
      <c r="AS39" s="30">
        <f>SUMIF(Ingredients!$B$3:$B$217,H39,Ingredients!$E$3:$E$217)+SUMIF($B$3:$B$724,H39,$AY$3:$AY$727)</f>
        <v>0</v>
      </c>
      <c r="AT39" s="30">
        <f>SUMIF(Ingredients!$B$3:$B$217,I39,Ingredients!$E$3:$E$217)+SUMIF($B$3:$B$724,I39,$AY$3:$AY$727)</f>
        <v>0</v>
      </c>
      <c r="AU39" s="30">
        <f>SUMIF(Ingredients!$B$3:$B$217,J39,Ingredients!$E$3:$E$217)+SUMIF($B$3:$B$724,J39,$AY$3:$AY$727)</f>
        <v>0</v>
      </c>
      <c r="AV39" s="30">
        <f>SUMIF(Ingredients!$B$3:$B$217,K39,Ingredients!$E$3:$E$217)+SUMIF($B$3:$B$724,K39,$AY$3:$AY$727)</f>
        <v>0</v>
      </c>
      <c r="AW39" s="30">
        <f>SUMIF(Ingredients!$B$3:$B$217,L39,Ingredients!$E$3:$E$217)+SUMIF($B$3:$B$724,L39,$AY$3:$AY$727)</f>
        <v>0</v>
      </c>
      <c r="AX39" s="30">
        <f>SUMIF(Ingredients!$B$3:$B$217,M39,Ingredients!$E$3:$E$217)+SUMIF($B$3:$B$724,M39,$AY$3:$AY$727)</f>
        <v>0</v>
      </c>
      <c r="AY39" s="29">
        <f t="shared" si="4"/>
        <v>26</v>
      </c>
      <c r="AZ39" s="30">
        <f>SUMIF(Ingredients!$B$3:$B$217,F39,Ingredients!$F$3:$F$217)+SUMIF($B$3:$B$724,F39,$BH$3:$BH$724)</f>
        <v>0</v>
      </c>
      <c r="BA39" s="30">
        <f>SUMIF(Ingredients!$B$3:$B$217,G39,Ingredients!$F$3:$F$217)+SUMIF($B$3:$B$724,G39,$BH$3:$BH$724)</f>
        <v>0</v>
      </c>
      <c r="BB39" s="30">
        <f>SUMIF(Ingredients!$B$3:$B$217,H39,Ingredients!$F$3:$F$217)+SUMIF($B$3:$B$724,H39,$BH$3:$BH$724)</f>
        <v>0</v>
      </c>
      <c r="BC39" s="30">
        <f>SUMIF(Ingredients!$B$3:$B$217,I39,Ingredients!$F$3:$F$217)+SUMIF($B$3:$B$724,I39,$BH$3:$BH$724)</f>
        <v>0</v>
      </c>
      <c r="BD39" s="30">
        <f>SUMIF(Ingredients!$B$3:$B$217,J39,Ingredients!$F$3:$F$217)+SUMIF($B$3:$B$724,J39,$BH$3:$BH$724)</f>
        <v>0</v>
      </c>
      <c r="BE39" s="30">
        <f>SUMIF(Ingredients!$B$3:$B$217,K39,Ingredients!$F$3:$F$217)+SUMIF($B$3:$B$724,K39,$BH$3:$BH$724)</f>
        <v>0</v>
      </c>
      <c r="BF39" s="30">
        <f>SUMIF(Ingredients!$B$3:$B$217,L39,Ingredients!$F$3:$F$217)+SUMIF($B$3:$B$724,L39,$BH$3:$BH$724)</f>
        <v>0</v>
      </c>
      <c r="BG39" s="30">
        <f>SUMIF(Ingredients!$B$3:$B$217,M39,Ingredients!$F$3:$F$217)+SUMIF($B$3:$B$724,M39,$BH$3:$BH$724)</f>
        <v>0</v>
      </c>
      <c r="BH39" s="35">
        <f t="shared" si="5"/>
        <v>0</v>
      </c>
      <c r="BI39" s="30">
        <f>SUMIF(Ingredients!$B$3:$B$217,F39,Ingredients!$G$3:$G$217)+SUMIF($B$3:$B$724,F39,$BQ$3:$BQ$724)</f>
        <v>0</v>
      </c>
      <c r="BJ39" s="30">
        <f>SUMIF(Ingredients!$B$3:$B$217,G39,Ingredients!$G$3:$G$217)+SUMIF($B$3:$B$724,G39,$BQ$3:$BQ$724)</f>
        <v>0</v>
      </c>
      <c r="BK39" s="30">
        <f>SUMIF(Ingredients!$B$3:$B$217,H39,Ingredients!$G$3:$G$217)+SUMIF($B$3:$B$724,H39,$BQ$3:$BQ$724)</f>
        <v>0</v>
      </c>
      <c r="BL39" s="30">
        <f>SUMIF(Ingredients!$B$3:$B$217,I39,Ingredients!$G$3:$G$217)+SUMIF($B$3:$B$724,I39,$BQ$3:$BQ$724)</f>
        <v>0</v>
      </c>
      <c r="BM39" s="30">
        <f>SUMIF(Ingredients!$B$3:$B$217,J39,Ingredients!$G$3:$G$217)+SUMIF($B$3:$B$724,J39,$BQ$3:$BQ$724)</f>
        <v>0</v>
      </c>
      <c r="BN39" s="30">
        <f>SUMIF(Ingredients!$B$3:$B$217,K39,Ingredients!$G$3:$G$217)+SUMIF($B$3:$B$724,K39,$BQ$3:$BQ$724)</f>
        <v>0</v>
      </c>
      <c r="BO39" s="30">
        <f>SUMIF(Ingredients!$B$3:$B$217,L39,Ingredients!$G$3:$G$217)+SUMIF($B$3:$B$724,L39,$BQ$3:$BQ$724)</f>
        <v>0</v>
      </c>
      <c r="BP39" s="30">
        <f>SUMIF(Ingredients!$B$3:$B$217,M39,Ingredients!$G$3:$G$217)+SUMIF($B$3:$B$724,M39,$BQ$3:$BQ$724)</f>
        <v>0</v>
      </c>
      <c r="BQ39" s="36">
        <f t="shared" si="6"/>
        <v>0</v>
      </c>
      <c r="BR39" s="30">
        <f>SUMIF(Ingredients!$B$3:$B$217,F39,Ingredients!$H$3:$H$217)+SUMIF($B$3:$B$724,F39,$BZ$3:$BZ$724)</f>
        <v>1.5</v>
      </c>
      <c r="BS39" s="30">
        <f>SUMIF(Ingredients!$B$3:$B$217,G39,Ingredients!$H$3:$H$217)+SUMIF($B$3:$B$724,G39,$BZ$3:$BZ$724)</f>
        <v>0</v>
      </c>
      <c r="BT39" s="30">
        <f>SUMIF(Ingredients!$B$3:$B$217,H39,Ingredients!$H$3:$H$217)+SUMIF($B$3:$B$724,H39,$BZ$3:$BZ$724)</f>
        <v>0</v>
      </c>
      <c r="BU39" s="30">
        <f>SUMIF(Ingredients!$B$3:$B$217,I39,Ingredients!$H$3:$H$217)+SUMIF($B$3:$B$724,I39,$BZ$3:$BZ$724)</f>
        <v>0</v>
      </c>
      <c r="BV39" s="30">
        <f>SUMIF(Ingredients!$B$3:$B$217,J39,Ingredients!$H$3:$H$217)+SUMIF($B$3:$B$724,J39,$BZ$3:$BZ$724)</f>
        <v>0</v>
      </c>
      <c r="BW39" s="30">
        <f>SUMIF(Ingredients!$B$3:$B$217,K39,Ingredients!$H$3:$H$217)+SUMIF($B$3:$B$724,K39,$BZ$3:$BZ$724)</f>
        <v>0</v>
      </c>
      <c r="BX39" s="30">
        <f>SUMIF(Ingredients!$B$3:$B$217,L39,Ingredients!$H$3:$H$217)+SUMIF($B$3:$B$724,L39,$BZ$3:$BZ$724)</f>
        <v>0</v>
      </c>
      <c r="BY39" s="30">
        <f>SUMIF(Ingredients!$B$3:$B$217,M39,Ingredients!$H$3:$H$217)+SUMIF($B$3:$B$724,M39,$BZ$3:$BZ$724)</f>
        <v>0</v>
      </c>
      <c r="BZ39" s="42">
        <f t="shared" si="7"/>
        <v>1.5</v>
      </c>
      <c r="CA39" s="30">
        <f>SUMIF(Ingredients!$B$3:$B$217,F39,Ingredients!$I$3:$I$217)+SUMIF($B$3:$B$724,F39,$CI$3:$CI$724)</f>
        <v>0</v>
      </c>
      <c r="CB39" s="30">
        <f>SUMIF(Ingredients!$B$3:$B$217,G39,Ingredients!$I$3:$I$217)+SUMIF($B$3:$B$724,G39,$CI$3:$CI$724)</f>
        <v>0</v>
      </c>
      <c r="CC39" s="30">
        <f>SUMIF(Ingredients!$B$3:$B$217,H39,Ingredients!$I$3:$I$217)+SUMIF($B$3:$B$724,H39,$CI$3:$CI$724)</f>
        <v>0</v>
      </c>
      <c r="CD39" s="30">
        <f>SUMIF(Ingredients!$B$3:$B$217,I39,Ingredients!$I$3:$I$217)+SUMIF($B$3:$B$724,I39,$CI$3:$CI$724)</f>
        <v>0</v>
      </c>
      <c r="CE39" s="30">
        <f>SUMIF(Ingredients!$B$3:$B$217,J39,Ingredients!$I$3:$I$217)+SUMIF($B$3:$B$724,J39,$CI$3:$CI$724)</f>
        <v>0</v>
      </c>
      <c r="CF39" s="30">
        <f>SUMIF(Ingredients!$B$3:$B$217,K39,Ingredients!$I$3:$I$217)+SUMIF($B$3:$B$724,K39,$CI$3:$CI$724)</f>
        <v>0</v>
      </c>
      <c r="CG39" s="30">
        <f>SUMIF(Ingredients!$B$3:$B$217,L39,Ingredients!$I$3:$I$217)+SUMIF($B$3:$B$724,L39,$CI$3:$CI$724)</f>
        <v>0</v>
      </c>
      <c r="CH39" s="30">
        <f>SUMIF(Ingredients!$B$3:$B$217,M39,Ingredients!$I$3:$I$217)+SUMIF($B$3:$B$724,M39,$CI$3:$CI$724)</f>
        <v>0</v>
      </c>
      <c r="CI39" s="38">
        <f t="shared" si="8"/>
        <v>0</v>
      </c>
      <c r="CJ39" s="30">
        <f>SUMIF(Ingredients!$B$3:$B$217,F39,Ingredients!$J$3:$J$217)+SUMIF($B$3:$B$724,F39,$CR$3:$CR$724)</f>
        <v>1</v>
      </c>
      <c r="CK39" s="30">
        <f>SUMIF(Ingredients!$B$3:$B$217,G39,Ingredients!$J$3:$J$217)+SUMIF($B$3:$B$724,G39,$CR$3:$CR$724)</f>
        <v>0</v>
      </c>
      <c r="CL39" s="30">
        <f>SUMIF(Ingredients!$B$3:$B$217,H39,Ingredients!$J$3:$J$217)+SUMIF($B$3:$B$724,H39,$CR$3:$CR$724)</f>
        <v>0</v>
      </c>
      <c r="CM39" s="30">
        <f>SUMIF(Ingredients!$B$3:$B$217,I39,Ingredients!$J$3:$J$217)+SUMIF($B$3:$B$724,I39,$CR$3:$CR$724)</f>
        <v>0</v>
      </c>
      <c r="CN39" s="30">
        <f>SUMIF(Ingredients!$B$3:$B$217,J39,Ingredients!$J$3:$J$217)+SUMIF($B$3:$B$724,J39,$CR$3:$CR$724)</f>
        <v>0</v>
      </c>
      <c r="CO39" s="30">
        <f>SUMIF(Ingredients!$B$3:$B$217,K39,Ingredients!$J$3:$J$217)+SUMIF($B$3:$B$724,K39,$CR$3:$CR$724)</f>
        <v>0</v>
      </c>
      <c r="CP39" s="30">
        <f>SUMIF(Ingredients!$B$3:$B$217,L39,Ingredients!$J$3:$J$217)+SUMIF($B$3:$B$724,L39,$CR$3:$CR$724)</f>
        <v>0</v>
      </c>
      <c r="CQ39" s="30">
        <f>SUMIF(Ingredients!$B$3:$B$217,M39,Ingredients!$J$3:$J$217)+SUMIF($B$3:$B$724,M39,$CR$3:$CR$724)</f>
        <v>0</v>
      </c>
      <c r="CR39" s="43">
        <f t="shared" si="9"/>
        <v>1</v>
      </c>
      <c r="CS39" s="34">
        <v>15</v>
      </c>
      <c r="CT39" s="30">
        <v>0</v>
      </c>
      <c r="CU39" s="30">
        <v>16</v>
      </c>
      <c r="CV39" s="35">
        <v>0</v>
      </c>
      <c r="CW39" s="36">
        <v>0</v>
      </c>
      <c r="CX39" s="37">
        <v>1.5</v>
      </c>
      <c r="CY39" s="38">
        <v>0</v>
      </c>
      <c r="CZ39" s="39">
        <v>1</v>
      </c>
      <c r="DA39" t="s">
        <v>202</v>
      </c>
      <c r="DB39" t="str">
        <f t="shared" ca="1" si="10"/>
        <v>-</v>
      </c>
      <c r="DD39" t="s">
        <v>200</v>
      </c>
      <c r="DE39" t="str">
        <f t="shared" ca="1" si="11"/>
        <v>MASHEDPOTATOESITEM(MEAL, ItemRegistry.mashedpotatoesItem, 4 ,3f,0f,0f,1.5f,0f,0f,1f,1.31f),</v>
      </c>
      <c r="DF39" t="s">
        <v>2316</v>
      </c>
    </row>
    <row r="40" spans="2:110" x14ac:dyDescent="0.3">
      <c r="B40" t="s">
        <v>279</v>
      </c>
      <c r="C40" t="str">
        <f>INDEX('PH Itemnames'!$B$1:$B$723,MATCH(B40,'PH Itemnames'!$A$1:$A$723),1)</f>
        <v>potatosaladItem</v>
      </c>
      <c r="D40" t="s">
        <v>240</v>
      </c>
      <c r="E40" t="s">
        <v>1192</v>
      </c>
      <c r="F40" s="10" t="s">
        <v>276</v>
      </c>
      <c r="G40" s="11" t="s">
        <v>280</v>
      </c>
      <c r="H40" s="11"/>
      <c r="I40" s="11"/>
      <c r="J40" s="11"/>
      <c r="K40" s="11"/>
      <c r="L40" s="11"/>
      <c r="M40" s="11"/>
      <c r="N40" s="46">
        <f ca="1">SUMIF(Ingredients!$B$3:$B$217,'PH complex foods'!F40,Ingredients!$A$3:$A$119)+SUMIF($B$3:$B$724,F40,$V$3:$V$723)</f>
        <v>1</v>
      </c>
      <c r="O40" s="11">
        <f ca="1">SUMIF(Ingredients!$B$3:$B$217,'PH complex foods'!G40,Ingredients!$A$3:$A$119)+SUMIF($B$3:$B$724,G40,$V$3:$V$723)</f>
        <v>1</v>
      </c>
      <c r="P40" s="11">
        <f ca="1">SUMIF(Ingredients!$B$3:$B$217,'PH complex foods'!H40,Ingredients!$A$3:$A$119)+SUMIF($B$3:$B$724,H40,$V$3:$V$723)</f>
        <v>0</v>
      </c>
      <c r="Q40" s="11">
        <f ca="1">SUMIF(Ingredients!$B$3:$B$217,'PH complex foods'!I40,Ingredients!$A$3:$A$119)+SUMIF($B$3:$B$724,I40,$V$3:$V$723)</f>
        <v>0</v>
      </c>
      <c r="R40" s="11">
        <f ca="1">SUMIF(Ingredients!$B$3:$B$217,'PH complex foods'!J40,Ingredients!$A$3:$A$119)+SUMIF($B$3:$B$724,J40,$V$3:$V$723)</f>
        <v>0</v>
      </c>
      <c r="S40" s="11">
        <f ca="1">SUMIF(Ingredients!$B$3:$B$217,'PH complex foods'!K40,Ingredients!$A$3:$A$119)+SUMIF($B$3:$B$724,K40,$V$3:$V$723)</f>
        <v>0</v>
      </c>
      <c r="T40" s="11">
        <f ca="1">SUMIF(Ingredients!$B$3:$B$217,'PH complex foods'!L40,Ingredients!$A$3:$A$119)+SUMIF($B$3:$B$724,L40,$V$3:$V$723)</f>
        <v>0</v>
      </c>
      <c r="U40" s="11">
        <f ca="1">SUMIF(Ingredients!$B$3:$B$217,'PH complex foods'!M40,Ingredients!$A$3:$A$119)+SUMIF($B$3:$B$724,M40,$V$3:$V$723)</f>
        <v>0</v>
      </c>
      <c r="V40" s="10">
        <f t="shared" ca="1" si="0"/>
        <v>1</v>
      </c>
      <c r="W40" s="11">
        <f t="shared" si="1"/>
        <v>1</v>
      </c>
      <c r="X40" s="44" t="str">
        <f t="shared" ca="1" si="12"/>
        <v>Yes</v>
      </c>
      <c r="Y40" s="34">
        <f>SUMIF(Ingredients!$B$3:$B$217,F40,Ingredients!$C$3:$C$217)+SUMIF($B$3:$B$724,F40,$AG$3:$AG$724)</f>
        <v>10</v>
      </c>
      <c r="Z40" s="30">
        <f>SUMIF(Ingredients!$B$3:$B$217,G40,Ingredients!$C$3:$C$217)+SUMIF($B$3:$B$724,G40,$AG$3:$AG$724)</f>
        <v>0</v>
      </c>
      <c r="AA40" s="30">
        <f>SUMIF(Ingredients!$B$3:$B$217,H40,Ingredients!$C$3:$C$217)+SUMIF($B$3:$B$724,H40,$AG$3:$AG$724)</f>
        <v>0</v>
      </c>
      <c r="AB40" s="30">
        <f>SUMIF(Ingredients!$B$3:$B$217,I40,Ingredients!$C$3:$C$217)+SUMIF($B$3:$B$724,I40,$AG$3:$AG$724)</f>
        <v>0</v>
      </c>
      <c r="AC40" s="30">
        <f>SUMIF(Ingredients!$B$3:$B$217,J40,Ingredients!$C$3:$C$217)+SUMIF($B$3:$B$724,J40,$AG$3:$AG$724)</f>
        <v>0</v>
      </c>
      <c r="AD40" s="30">
        <f>SUMIF(Ingredients!$B$3:$B$217,K40,Ingredients!$C$3:$C$217)+SUMIF($B$3:$B$724,K40,$AG$3:$AG$724)</f>
        <v>0</v>
      </c>
      <c r="AE40" s="30">
        <f>SUMIF(Ingredients!$B$3:$B$217,L40,Ingredients!$C$3:$C$217)+SUMIF($B$3:$B$724,L40,$AG$3:$AG$724)</f>
        <v>0</v>
      </c>
      <c r="AF40" s="30">
        <f>SUMIF(Ingredients!$B$3:$B$217,M40,Ingredients!$C$3:$C$217)+SUMIF($B$3:$B$724,M40,$AG$3:$AG$724)</f>
        <v>0</v>
      </c>
      <c r="AG40" s="29">
        <f t="shared" si="2"/>
        <v>10</v>
      </c>
      <c r="AH40" s="30">
        <f>SUMIF(Ingredients!$B$3:$B$217,F40,Ingredients!$D$3:$D$217)+SUMIF($B$3:$B$724,F40,$AP$3:$AP$724)</f>
        <v>0</v>
      </c>
      <c r="AI40" s="30">
        <f>SUMIF(Ingredients!$B$3:$B$217,G40,Ingredients!$D$3:$D$217)+SUMIF($B$3:$B$724,G40,$AP$3:$AP$724)</f>
        <v>0</v>
      </c>
      <c r="AJ40" s="30">
        <f>SUMIF(Ingredients!$B$3:$B$217,H40,Ingredients!$D$3:$D$217)+SUMIF($B$3:$B$724,H40,$AP$3:$AP$724)</f>
        <v>0</v>
      </c>
      <c r="AK40" s="30">
        <f>SUMIF(Ingredients!$B$3:$B$217,I40,Ingredients!$D$3:$D$217)+SUMIF($B$3:$B$724,I40,$AP$3:$AP$724)</f>
        <v>0</v>
      </c>
      <c r="AL40" s="30">
        <f>SUMIF(Ingredients!$B$3:$B$217,J40,Ingredients!$D$3:$D$217)+SUMIF($B$3:$B$724,J40,$AP$3:$AP$724)</f>
        <v>0</v>
      </c>
      <c r="AM40" s="30">
        <f>SUMIF(Ingredients!$B$3:$B$217,K40,Ingredients!$D$3:$D$217)+SUMIF($B$3:$B$724,K40,$AP$3:$AP$724)</f>
        <v>0</v>
      </c>
      <c r="AN40" s="30">
        <f>SUMIF(Ingredients!$B$3:$B$217,L40,Ingredients!$D$3:$D$217)+SUMIF($B$3:$B$724,L40,$AP$3:$AP$724)</f>
        <v>0</v>
      </c>
      <c r="AO40" s="30">
        <f>SUMIF(Ingredients!$B$3:$B$217,M40,Ingredients!$D$3:$D$217)+SUMIF($B$3:$B$724,M40,$AP$3:$AP$724)</f>
        <v>0</v>
      </c>
      <c r="AP40" s="29">
        <f t="shared" si="3"/>
        <v>0</v>
      </c>
      <c r="AQ40" s="30">
        <f>SUMIF(Ingredients!$B$3:$B$217,F40,Ingredients!$E$3:$E$217)+SUMIF($B$3:$B$724,F40,$AY$3:$AY$727)</f>
        <v>32</v>
      </c>
      <c r="AR40" s="30">
        <f>SUMIF(Ingredients!$B$3:$B$217,G40,Ingredients!$E$3:$E$217)+SUMIF($B$3:$B$724,G40,$AY$3:$AY$727)</f>
        <v>16</v>
      </c>
      <c r="AS40" s="30">
        <f>SUMIF(Ingredients!$B$3:$B$217,H40,Ingredients!$E$3:$E$217)+SUMIF($B$3:$B$724,H40,$AY$3:$AY$727)</f>
        <v>0</v>
      </c>
      <c r="AT40" s="30">
        <f>SUMIF(Ingredients!$B$3:$B$217,I40,Ingredients!$E$3:$E$217)+SUMIF($B$3:$B$724,I40,$AY$3:$AY$727)</f>
        <v>0</v>
      </c>
      <c r="AU40" s="30">
        <f>SUMIF(Ingredients!$B$3:$B$217,J40,Ingredients!$E$3:$E$217)+SUMIF($B$3:$B$724,J40,$AY$3:$AY$727)</f>
        <v>0</v>
      </c>
      <c r="AV40" s="30">
        <f>SUMIF(Ingredients!$B$3:$B$217,K40,Ingredients!$E$3:$E$217)+SUMIF($B$3:$B$724,K40,$AY$3:$AY$727)</f>
        <v>0</v>
      </c>
      <c r="AW40" s="30">
        <f>SUMIF(Ingredients!$B$3:$B$217,L40,Ingredients!$E$3:$E$217)+SUMIF($B$3:$B$724,L40,$AY$3:$AY$727)</f>
        <v>0</v>
      </c>
      <c r="AX40" s="30">
        <f>SUMIF(Ingredients!$B$3:$B$217,M40,Ingredients!$E$3:$E$217)+SUMIF($B$3:$B$724,M40,$AY$3:$AY$727)</f>
        <v>0</v>
      </c>
      <c r="AY40" s="29">
        <f t="shared" si="4"/>
        <v>24</v>
      </c>
      <c r="AZ40" s="30">
        <f>SUMIF(Ingredients!$B$3:$B$217,F40,Ingredients!$F$3:$F$217)+SUMIF($B$3:$B$724,F40,$BH$3:$BH$724)</f>
        <v>0</v>
      </c>
      <c r="BA40" s="30">
        <f>SUMIF(Ingredients!$B$3:$B$217,G40,Ingredients!$F$3:$F$217)+SUMIF($B$3:$B$724,G40,$BH$3:$BH$724)</f>
        <v>0</v>
      </c>
      <c r="BB40" s="30">
        <f>SUMIF(Ingredients!$B$3:$B$217,H40,Ingredients!$F$3:$F$217)+SUMIF($B$3:$B$724,H40,$BH$3:$BH$724)</f>
        <v>0</v>
      </c>
      <c r="BC40" s="30">
        <f>SUMIF(Ingredients!$B$3:$B$217,I40,Ingredients!$F$3:$F$217)+SUMIF($B$3:$B$724,I40,$BH$3:$BH$724)</f>
        <v>0</v>
      </c>
      <c r="BD40" s="30">
        <f>SUMIF(Ingredients!$B$3:$B$217,J40,Ingredients!$F$3:$F$217)+SUMIF($B$3:$B$724,J40,$BH$3:$BH$724)</f>
        <v>0</v>
      </c>
      <c r="BE40" s="30">
        <f>SUMIF(Ingredients!$B$3:$B$217,K40,Ingredients!$F$3:$F$217)+SUMIF($B$3:$B$724,K40,$BH$3:$BH$724)</f>
        <v>0</v>
      </c>
      <c r="BF40" s="30">
        <f>SUMIF(Ingredients!$B$3:$B$217,L40,Ingredients!$F$3:$F$217)+SUMIF($B$3:$B$724,L40,$BH$3:$BH$724)</f>
        <v>0</v>
      </c>
      <c r="BG40" s="30">
        <f>SUMIF(Ingredients!$B$3:$B$217,M40,Ingredients!$F$3:$F$217)+SUMIF($B$3:$B$724,M40,$BH$3:$BH$724)</f>
        <v>0</v>
      </c>
      <c r="BH40" s="35">
        <f t="shared" si="5"/>
        <v>0</v>
      </c>
      <c r="BI40" s="30">
        <f>SUMIF(Ingredients!$B$3:$B$217,F40,Ingredients!$G$3:$G$217)+SUMIF($B$3:$B$724,F40,$BQ$3:$BQ$724)</f>
        <v>0</v>
      </c>
      <c r="BJ40" s="30">
        <f>SUMIF(Ingredients!$B$3:$B$217,G40,Ingredients!$G$3:$G$217)+SUMIF($B$3:$B$724,G40,$BQ$3:$BQ$724)</f>
        <v>0</v>
      </c>
      <c r="BK40" s="30">
        <f>SUMIF(Ingredients!$B$3:$B$217,H40,Ingredients!$G$3:$G$217)+SUMIF($B$3:$B$724,H40,$BQ$3:$BQ$724)</f>
        <v>0</v>
      </c>
      <c r="BL40" s="30">
        <f>SUMIF(Ingredients!$B$3:$B$217,I40,Ingredients!$G$3:$G$217)+SUMIF($B$3:$B$724,I40,$BQ$3:$BQ$724)</f>
        <v>0</v>
      </c>
      <c r="BM40" s="30">
        <f>SUMIF(Ingredients!$B$3:$B$217,J40,Ingredients!$G$3:$G$217)+SUMIF($B$3:$B$724,J40,$BQ$3:$BQ$724)</f>
        <v>0</v>
      </c>
      <c r="BN40" s="30">
        <f>SUMIF(Ingredients!$B$3:$B$217,K40,Ingredients!$G$3:$G$217)+SUMIF($B$3:$B$724,K40,$BQ$3:$BQ$724)</f>
        <v>0</v>
      </c>
      <c r="BO40" s="30">
        <f>SUMIF(Ingredients!$B$3:$B$217,L40,Ingredients!$G$3:$G$217)+SUMIF($B$3:$B$724,L40,$BQ$3:$BQ$724)</f>
        <v>0</v>
      </c>
      <c r="BP40" s="30">
        <f>SUMIF(Ingredients!$B$3:$B$217,M40,Ingredients!$G$3:$G$217)+SUMIF($B$3:$B$724,M40,$BQ$3:$BQ$724)</f>
        <v>0</v>
      </c>
      <c r="BQ40" s="36">
        <f t="shared" si="6"/>
        <v>0</v>
      </c>
      <c r="BR40" s="30">
        <f>SUMIF(Ingredients!$B$3:$B$217,F40,Ingredients!$H$3:$H$217)+SUMIF($B$3:$B$724,F40,$BZ$3:$BZ$724)</f>
        <v>1.5</v>
      </c>
      <c r="BS40" s="30">
        <f>SUMIF(Ingredients!$B$3:$B$217,G40,Ingredients!$H$3:$H$217)+SUMIF($B$3:$B$724,G40,$BZ$3:$BZ$724)</f>
        <v>0</v>
      </c>
      <c r="BT40" s="30">
        <f>SUMIF(Ingredients!$B$3:$B$217,H40,Ingredients!$H$3:$H$217)+SUMIF($B$3:$B$724,H40,$BZ$3:$BZ$724)</f>
        <v>0</v>
      </c>
      <c r="BU40" s="30">
        <f>SUMIF(Ingredients!$B$3:$B$217,I40,Ingredients!$H$3:$H$217)+SUMIF($B$3:$B$724,I40,$BZ$3:$BZ$724)</f>
        <v>0</v>
      </c>
      <c r="BV40" s="30">
        <f>SUMIF(Ingredients!$B$3:$B$217,J40,Ingredients!$H$3:$H$217)+SUMIF($B$3:$B$724,J40,$BZ$3:$BZ$724)</f>
        <v>0</v>
      </c>
      <c r="BW40" s="30">
        <f>SUMIF(Ingredients!$B$3:$B$217,K40,Ingredients!$H$3:$H$217)+SUMIF($B$3:$B$724,K40,$BZ$3:$BZ$724)</f>
        <v>0</v>
      </c>
      <c r="BX40" s="30">
        <f>SUMIF(Ingredients!$B$3:$B$217,L40,Ingredients!$H$3:$H$217)+SUMIF($B$3:$B$724,L40,$BZ$3:$BZ$724)</f>
        <v>0</v>
      </c>
      <c r="BY40" s="30">
        <f>SUMIF(Ingredients!$B$3:$B$217,M40,Ingredients!$H$3:$H$217)+SUMIF($B$3:$B$724,M40,$BZ$3:$BZ$724)</f>
        <v>0</v>
      </c>
      <c r="BZ40" s="42">
        <f t="shared" si="7"/>
        <v>1.5</v>
      </c>
      <c r="CA40" s="30">
        <f>SUMIF(Ingredients!$B$3:$B$217,F40,Ingredients!$I$3:$I$217)+SUMIF($B$3:$B$724,F40,$CI$3:$CI$724)</f>
        <v>0</v>
      </c>
      <c r="CB40" s="30">
        <f>SUMIF(Ingredients!$B$3:$B$217,G40,Ingredients!$I$3:$I$217)+SUMIF($B$3:$B$724,G40,$CI$3:$CI$724)</f>
        <v>0</v>
      </c>
      <c r="CC40" s="30">
        <f>SUMIF(Ingredients!$B$3:$B$217,H40,Ingredients!$I$3:$I$217)+SUMIF($B$3:$B$724,H40,$CI$3:$CI$724)</f>
        <v>0</v>
      </c>
      <c r="CD40" s="30">
        <f>SUMIF(Ingredients!$B$3:$B$217,I40,Ingredients!$I$3:$I$217)+SUMIF($B$3:$B$724,I40,$CI$3:$CI$724)</f>
        <v>0</v>
      </c>
      <c r="CE40" s="30">
        <f>SUMIF(Ingredients!$B$3:$B$217,J40,Ingredients!$I$3:$I$217)+SUMIF($B$3:$B$724,J40,$CI$3:$CI$724)</f>
        <v>0</v>
      </c>
      <c r="CF40" s="30">
        <f>SUMIF(Ingredients!$B$3:$B$217,K40,Ingredients!$I$3:$I$217)+SUMIF($B$3:$B$724,K40,$CI$3:$CI$724)</f>
        <v>0</v>
      </c>
      <c r="CG40" s="30">
        <f>SUMIF(Ingredients!$B$3:$B$217,L40,Ingredients!$I$3:$I$217)+SUMIF($B$3:$B$724,L40,$CI$3:$CI$724)</f>
        <v>0</v>
      </c>
      <c r="CH40" s="30">
        <f>SUMIF(Ingredients!$B$3:$B$217,M40,Ingredients!$I$3:$I$217)+SUMIF($B$3:$B$724,M40,$CI$3:$CI$724)</f>
        <v>0</v>
      </c>
      <c r="CI40" s="38">
        <f t="shared" si="8"/>
        <v>0</v>
      </c>
      <c r="CJ40" s="30">
        <f>SUMIF(Ingredients!$B$3:$B$217,F40,Ingredients!$J$3:$J$217)+SUMIF($B$3:$B$724,F40,$CR$3:$CR$724)</f>
        <v>0</v>
      </c>
      <c r="CK40" s="30">
        <f>SUMIF(Ingredients!$B$3:$B$217,G40,Ingredients!$J$3:$J$217)+SUMIF($B$3:$B$724,G40,$CR$3:$CR$724)</f>
        <v>0</v>
      </c>
      <c r="CL40" s="30">
        <f>SUMIF(Ingredients!$B$3:$B$217,H40,Ingredients!$J$3:$J$217)+SUMIF($B$3:$B$724,H40,$CR$3:$CR$724)</f>
        <v>0</v>
      </c>
      <c r="CM40" s="30">
        <f>SUMIF(Ingredients!$B$3:$B$217,I40,Ingredients!$J$3:$J$217)+SUMIF($B$3:$B$724,I40,$CR$3:$CR$724)</f>
        <v>0</v>
      </c>
      <c r="CN40" s="30">
        <f>SUMIF(Ingredients!$B$3:$B$217,J40,Ingredients!$J$3:$J$217)+SUMIF($B$3:$B$724,J40,$CR$3:$CR$724)</f>
        <v>0</v>
      </c>
      <c r="CO40" s="30">
        <f>SUMIF(Ingredients!$B$3:$B$217,K40,Ingredients!$J$3:$J$217)+SUMIF($B$3:$B$724,K40,$CR$3:$CR$724)</f>
        <v>0</v>
      </c>
      <c r="CP40" s="30">
        <f>SUMIF(Ingredients!$B$3:$B$217,L40,Ingredients!$J$3:$J$217)+SUMIF($B$3:$B$724,L40,$CR$3:$CR$724)</f>
        <v>0</v>
      </c>
      <c r="CQ40" s="30">
        <f>SUMIF(Ingredients!$B$3:$B$217,M40,Ingredients!$J$3:$J$217)+SUMIF($B$3:$B$724,M40,$CR$3:$CR$724)</f>
        <v>0</v>
      </c>
      <c r="CR40" s="43">
        <f t="shared" si="9"/>
        <v>0</v>
      </c>
      <c r="CS40" s="34">
        <v>10</v>
      </c>
      <c r="CT40" s="30">
        <v>0</v>
      </c>
      <c r="CU40" s="30">
        <v>16</v>
      </c>
      <c r="CV40" s="35">
        <v>0</v>
      </c>
      <c r="CW40" s="36">
        <v>0</v>
      </c>
      <c r="CX40" s="37">
        <v>1.5</v>
      </c>
      <c r="CY40" s="38">
        <v>0</v>
      </c>
      <c r="CZ40" s="39">
        <v>0</v>
      </c>
      <c r="DA40" t="s">
        <v>202</v>
      </c>
      <c r="DB40" t="str">
        <f t="shared" ca="1" si="10"/>
        <v>-</v>
      </c>
      <c r="DD40" t="s">
        <v>200</v>
      </c>
      <c r="DE40" t="str">
        <f t="shared" ca="1" si="11"/>
        <v>POTATOSALADITEM(MEAL, ItemRegistry.potatosaladItem, 4 ,2f,0f,0f,1.5f,0f,0f,0f,1.31f),</v>
      </c>
      <c r="DF40" t="s">
        <v>2317</v>
      </c>
    </row>
    <row r="41" spans="2:110" x14ac:dyDescent="0.3">
      <c r="B41" t="s">
        <v>281</v>
      </c>
      <c r="C41" t="str">
        <f>INDEX('PH Itemnames'!$B$1:$B$723,MATCH(B41,'PH Itemnames'!$A$1:$A$723),1)</f>
        <v>potatosoupItem</v>
      </c>
      <c r="D41" t="s">
        <v>245</v>
      </c>
      <c r="E41" t="s">
        <v>1192</v>
      </c>
      <c r="F41" s="10" t="s">
        <v>65</v>
      </c>
      <c r="G41" s="11" t="s">
        <v>249</v>
      </c>
      <c r="H41" s="11" t="s">
        <v>270</v>
      </c>
      <c r="I41" s="11"/>
      <c r="J41" s="11"/>
      <c r="K41" s="11"/>
      <c r="L41" s="11"/>
      <c r="M41" s="11"/>
      <c r="N41" s="46">
        <f ca="1">SUMIF(Ingredients!$B$3:$B$217,'PH complex foods'!F41,Ingredients!$A$3:$A$119)+SUMIF($B$3:$B$724,F41,$V$3:$V$723)</f>
        <v>1</v>
      </c>
      <c r="O41" s="11">
        <f ca="1">SUMIF(Ingredients!$B$3:$B$217,'PH complex foods'!G41,Ingredients!$A$3:$A$119)+SUMIF($B$3:$B$724,G41,$V$3:$V$723)</f>
        <v>1</v>
      </c>
      <c r="P41" s="11">
        <f ca="1">SUMIF(Ingredients!$B$3:$B$217,'PH complex foods'!H41,Ingredients!$A$3:$A$119)+SUMIF($B$3:$B$724,H41,$V$3:$V$723)</f>
        <v>1</v>
      </c>
      <c r="Q41" s="11">
        <f ca="1">SUMIF(Ingredients!$B$3:$B$217,'PH complex foods'!I41,Ingredients!$A$3:$A$119)+SUMIF($B$3:$B$724,I41,$V$3:$V$723)</f>
        <v>0</v>
      </c>
      <c r="R41" s="11">
        <f ca="1">SUMIF(Ingredients!$B$3:$B$217,'PH complex foods'!J41,Ingredients!$A$3:$A$119)+SUMIF($B$3:$B$724,J41,$V$3:$V$723)</f>
        <v>0</v>
      </c>
      <c r="S41" s="11">
        <f ca="1">SUMIF(Ingredients!$B$3:$B$217,'PH complex foods'!K41,Ingredients!$A$3:$A$119)+SUMIF($B$3:$B$724,K41,$V$3:$V$723)</f>
        <v>0</v>
      </c>
      <c r="T41" s="11">
        <f ca="1">SUMIF(Ingredients!$B$3:$B$217,'PH complex foods'!L41,Ingredients!$A$3:$A$119)+SUMIF($B$3:$B$724,L41,$V$3:$V$723)</f>
        <v>0</v>
      </c>
      <c r="U41" s="11">
        <f ca="1">SUMIF(Ingredients!$B$3:$B$217,'PH complex foods'!M41,Ingredients!$A$3:$A$119)+SUMIF($B$3:$B$724,M41,$V$3:$V$723)</f>
        <v>0</v>
      </c>
      <c r="V41" s="10">
        <f t="shared" ca="1" si="0"/>
        <v>1</v>
      </c>
      <c r="W41" s="11">
        <f t="shared" si="1"/>
        <v>0</v>
      </c>
      <c r="X41" s="44" t="str">
        <f t="shared" ca="1" si="12"/>
        <v>Yes</v>
      </c>
      <c r="Y41" s="34">
        <f>SUMIF(Ingredients!$B$3:$B$217,F41,Ingredients!$C$3:$C$217)+SUMIF($B$3:$B$724,F41,$AG$3:$AG$724)</f>
        <v>10</v>
      </c>
      <c r="Z41" s="30">
        <f>SUMIF(Ingredients!$B$3:$B$217,G41,Ingredients!$C$3:$C$217)+SUMIF($B$3:$B$724,G41,$AG$3:$AG$724)</f>
        <v>0</v>
      </c>
      <c r="AA41" s="30">
        <f>SUMIF(Ingredients!$B$3:$B$217,H41,Ingredients!$C$3:$C$217)+SUMIF($B$3:$B$724,H41,$AG$3:$AG$724)</f>
        <v>12.30952380952381</v>
      </c>
      <c r="AB41" s="30">
        <f>SUMIF(Ingredients!$B$3:$B$217,I41,Ingredients!$C$3:$C$217)+SUMIF($B$3:$B$724,I41,$AG$3:$AG$724)</f>
        <v>0</v>
      </c>
      <c r="AC41" s="30">
        <f>SUMIF(Ingredients!$B$3:$B$217,J41,Ingredients!$C$3:$C$217)+SUMIF($B$3:$B$724,J41,$AG$3:$AG$724)</f>
        <v>0</v>
      </c>
      <c r="AD41" s="30">
        <f>SUMIF(Ingredients!$B$3:$B$217,K41,Ingredients!$C$3:$C$217)+SUMIF($B$3:$B$724,K41,$AG$3:$AG$724)</f>
        <v>0</v>
      </c>
      <c r="AE41" s="30">
        <f>SUMIF(Ingredients!$B$3:$B$217,L41,Ingredients!$C$3:$C$217)+SUMIF($B$3:$B$724,L41,$AG$3:$AG$724)</f>
        <v>0</v>
      </c>
      <c r="AF41" s="30">
        <f>SUMIF(Ingredients!$B$3:$B$217,M41,Ingredients!$C$3:$C$217)+SUMIF($B$3:$B$724,M41,$AG$3:$AG$724)</f>
        <v>0</v>
      </c>
      <c r="AG41" s="29">
        <f t="shared" si="2"/>
        <v>22.30952380952381</v>
      </c>
      <c r="AH41" s="30">
        <f>SUMIF(Ingredients!$B$3:$B$217,F41,Ingredients!$D$3:$D$217)+SUMIF($B$3:$B$724,F41,$AP$3:$AP$724)</f>
        <v>0</v>
      </c>
      <c r="AI41" s="30">
        <f>SUMIF(Ingredients!$B$3:$B$217,G41,Ingredients!$D$3:$D$217)+SUMIF($B$3:$B$724,G41,$AP$3:$AP$724)</f>
        <v>0</v>
      </c>
      <c r="AJ41" s="30">
        <f>SUMIF(Ingredients!$B$3:$B$217,H41,Ingredients!$D$3:$D$217)+SUMIF($B$3:$B$724,H41,$AP$3:$AP$724)</f>
        <v>0.35714285714285715</v>
      </c>
      <c r="AK41" s="30">
        <f>SUMIF(Ingredients!$B$3:$B$217,I41,Ingredients!$D$3:$D$217)+SUMIF($B$3:$B$724,I41,$AP$3:$AP$724)</f>
        <v>0</v>
      </c>
      <c r="AL41" s="30">
        <f>SUMIF(Ingredients!$B$3:$B$217,J41,Ingredients!$D$3:$D$217)+SUMIF($B$3:$B$724,J41,$AP$3:$AP$724)</f>
        <v>0</v>
      </c>
      <c r="AM41" s="30">
        <f>SUMIF(Ingredients!$B$3:$B$217,K41,Ingredients!$D$3:$D$217)+SUMIF($B$3:$B$724,K41,$AP$3:$AP$724)</f>
        <v>0</v>
      </c>
      <c r="AN41" s="30">
        <f>SUMIF(Ingredients!$B$3:$B$217,L41,Ingredients!$D$3:$D$217)+SUMIF($B$3:$B$724,L41,$AP$3:$AP$724)</f>
        <v>0</v>
      </c>
      <c r="AO41" s="30">
        <f>SUMIF(Ingredients!$B$3:$B$217,M41,Ingredients!$D$3:$D$217)+SUMIF($B$3:$B$724,M41,$AP$3:$AP$724)</f>
        <v>0</v>
      </c>
      <c r="AP41" s="29">
        <f t="shared" si="3"/>
        <v>0.35714285714285715</v>
      </c>
      <c r="AQ41" s="30">
        <f>SUMIF(Ingredients!$B$3:$B$217,F41,Ingredients!$E$3:$E$217)+SUMIF($B$3:$B$724,F41,$AY$3:$AY$727)</f>
        <v>32</v>
      </c>
      <c r="AR41" s="30">
        <f>SUMIF(Ingredients!$B$3:$B$217,G41,Ingredients!$E$3:$E$217)+SUMIF($B$3:$B$724,G41,$AY$3:$AY$727)</f>
        <v>30</v>
      </c>
      <c r="AS41" s="30">
        <f>SUMIF(Ingredients!$B$3:$B$217,H41,Ingredients!$E$3:$E$217)+SUMIF($B$3:$B$724,H41,$AY$3:$AY$727)</f>
        <v>10.428571428571429</v>
      </c>
      <c r="AT41" s="30">
        <f>SUMIF(Ingredients!$B$3:$B$217,I41,Ingredients!$E$3:$E$217)+SUMIF($B$3:$B$724,I41,$AY$3:$AY$727)</f>
        <v>0</v>
      </c>
      <c r="AU41" s="30">
        <f>SUMIF(Ingredients!$B$3:$B$217,J41,Ingredients!$E$3:$E$217)+SUMIF($B$3:$B$724,J41,$AY$3:$AY$727)</f>
        <v>0</v>
      </c>
      <c r="AV41" s="30">
        <f>SUMIF(Ingredients!$B$3:$B$217,K41,Ingredients!$E$3:$E$217)+SUMIF($B$3:$B$724,K41,$AY$3:$AY$727)</f>
        <v>0</v>
      </c>
      <c r="AW41" s="30">
        <f>SUMIF(Ingredients!$B$3:$B$217,L41,Ingredients!$E$3:$E$217)+SUMIF($B$3:$B$724,L41,$AY$3:$AY$727)</f>
        <v>0</v>
      </c>
      <c r="AX41" s="30">
        <f>SUMIF(Ingredients!$B$3:$B$217,M41,Ingredients!$E$3:$E$217)+SUMIF($B$3:$B$724,M41,$AY$3:$AY$727)</f>
        <v>0</v>
      </c>
      <c r="AY41" s="29">
        <f t="shared" si="4"/>
        <v>24.142857142857142</v>
      </c>
      <c r="AZ41" s="30">
        <f>SUMIF(Ingredients!$B$3:$B$217,F41,Ingredients!$F$3:$F$217)+SUMIF($B$3:$B$724,F41,$BH$3:$BH$724)</f>
        <v>0</v>
      </c>
      <c r="BA41" s="30">
        <f>SUMIF(Ingredients!$B$3:$B$217,G41,Ingredients!$F$3:$F$217)+SUMIF($B$3:$B$724,G41,$BH$3:$BH$724)</f>
        <v>0</v>
      </c>
      <c r="BB41" s="30">
        <f>SUMIF(Ingredients!$B$3:$B$217,H41,Ingredients!$F$3:$F$217)+SUMIF($B$3:$B$724,H41,$BH$3:$BH$724)</f>
        <v>0</v>
      </c>
      <c r="BC41" s="30">
        <f>SUMIF(Ingredients!$B$3:$B$217,I41,Ingredients!$F$3:$F$217)+SUMIF($B$3:$B$724,I41,$BH$3:$BH$724)</f>
        <v>0</v>
      </c>
      <c r="BD41" s="30">
        <f>SUMIF(Ingredients!$B$3:$B$217,J41,Ingredients!$F$3:$F$217)+SUMIF($B$3:$B$724,J41,$BH$3:$BH$724)</f>
        <v>0</v>
      </c>
      <c r="BE41" s="30">
        <f>SUMIF(Ingredients!$B$3:$B$217,K41,Ingredients!$F$3:$F$217)+SUMIF($B$3:$B$724,K41,$BH$3:$BH$724)</f>
        <v>0</v>
      </c>
      <c r="BF41" s="30">
        <f>SUMIF(Ingredients!$B$3:$B$217,L41,Ingredients!$F$3:$F$217)+SUMIF($B$3:$B$724,L41,$BH$3:$BH$724)</f>
        <v>0</v>
      </c>
      <c r="BG41" s="30">
        <f>SUMIF(Ingredients!$B$3:$B$217,M41,Ingredients!$F$3:$F$217)+SUMIF($B$3:$B$724,M41,$BH$3:$BH$724)</f>
        <v>0</v>
      </c>
      <c r="BH41" s="35">
        <f t="shared" si="5"/>
        <v>0</v>
      </c>
      <c r="BI41" s="30">
        <f>SUMIF(Ingredients!$B$3:$B$217,F41,Ingredients!$G$3:$G$217)+SUMIF($B$3:$B$724,F41,$BQ$3:$BQ$724)</f>
        <v>0</v>
      </c>
      <c r="BJ41" s="30">
        <f>SUMIF(Ingredients!$B$3:$B$217,G41,Ingredients!$G$3:$G$217)+SUMIF($B$3:$B$724,G41,$BQ$3:$BQ$724)</f>
        <v>0</v>
      </c>
      <c r="BK41" s="30">
        <f>SUMIF(Ingredients!$B$3:$B$217,H41,Ingredients!$G$3:$G$217)+SUMIF($B$3:$B$724,H41,$BQ$3:$BQ$724)</f>
        <v>0</v>
      </c>
      <c r="BL41" s="30">
        <f>SUMIF(Ingredients!$B$3:$B$217,I41,Ingredients!$G$3:$G$217)+SUMIF($B$3:$B$724,I41,$BQ$3:$BQ$724)</f>
        <v>0</v>
      </c>
      <c r="BM41" s="30">
        <f>SUMIF(Ingredients!$B$3:$B$217,J41,Ingredients!$G$3:$G$217)+SUMIF($B$3:$B$724,J41,$BQ$3:$BQ$724)</f>
        <v>0</v>
      </c>
      <c r="BN41" s="30">
        <f>SUMIF(Ingredients!$B$3:$B$217,K41,Ingredients!$G$3:$G$217)+SUMIF($B$3:$B$724,K41,$BQ$3:$BQ$724)</f>
        <v>0</v>
      </c>
      <c r="BO41" s="30">
        <f>SUMIF(Ingredients!$B$3:$B$217,L41,Ingredients!$G$3:$G$217)+SUMIF($B$3:$B$724,L41,$BQ$3:$BQ$724)</f>
        <v>0</v>
      </c>
      <c r="BP41" s="30">
        <f>SUMIF(Ingredients!$B$3:$B$217,M41,Ingredients!$G$3:$G$217)+SUMIF($B$3:$B$724,M41,$BQ$3:$BQ$724)</f>
        <v>0</v>
      </c>
      <c r="BQ41" s="36">
        <f t="shared" si="6"/>
        <v>0</v>
      </c>
      <c r="BR41" s="30">
        <f>SUMIF(Ingredients!$B$3:$B$217,F41,Ingredients!$H$3:$H$217)+SUMIF($B$3:$B$724,F41,$BZ$3:$BZ$724)</f>
        <v>1.5</v>
      </c>
      <c r="BS41" s="30">
        <f>SUMIF(Ingredients!$B$3:$B$217,G41,Ingredients!$H$3:$H$217)+SUMIF($B$3:$B$724,G41,$BZ$3:$BZ$724)</f>
        <v>0</v>
      </c>
      <c r="BT41" s="30">
        <f>SUMIF(Ingredients!$B$3:$B$217,H41,Ingredients!$H$3:$H$217)+SUMIF($B$3:$B$724,H41,$BZ$3:$BZ$724)</f>
        <v>1.1428571428571428</v>
      </c>
      <c r="BU41" s="30">
        <f>SUMIF(Ingredients!$B$3:$B$217,I41,Ingredients!$H$3:$H$217)+SUMIF($B$3:$B$724,I41,$BZ$3:$BZ$724)</f>
        <v>0</v>
      </c>
      <c r="BV41" s="30">
        <f>SUMIF(Ingredients!$B$3:$B$217,J41,Ingredients!$H$3:$H$217)+SUMIF($B$3:$B$724,J41,$BZ$3:$BZ$724)</f>
        <v>0</v>
      </c>
      <c r="BW41" s="30">
        <f>SUMIF(Ingredients!$B$3:$B$217,K41,Ingredients!$H$3:$H$217)+SUMIF($B$3:$B$724,K41,$BZ$3:$BZ$724)</f>
        <v>0</v>
      </c>
      <c r="BX41" s="30">
        <f>SUMIF(Ingredients!$B$3:$B$217,L41,Ingredients!$H$3:$H$217)+SUMIF($B$3:$B$724,L41,$BZ$3:$BZ$724)</f>
        <v>0</v>
      </c>
      <c r="BY41" s="30">
        <f>SUMIF(Ingredients!$B$3:$B$217,M41,Ingredients!$H$3:$H$217)+SUMIF($B$3:$B$724,M41,$BZ$3:$BZ$724)</f>
        <v>0</v>
      </c>
      <c r="BZ41" s="42">
        <f t="shared" si="7"/>
        <v>2.6428571428571428</v>
      </c>
      <c r="CA41" s="30">
        <f>SUMIF(Ingredients!$B$3:$B$217,F41,Ingredients!$I$3:$I$217)+SUMIF($B$3:$B$724,F41,$CI$3:$CI$724)</f>
        <v>0</v>
      </c>
      <c r="CB41" s="30">
        <f>SUMIF(Ingredients!$B$3:$B$217,G41,Ingredients!$I$3:$I$217)+SUMIF($B$3:$B$724,G41,$CI$3:$CI$724)</f>
        <v>0</v>
      </c>
      <c r="CC41" s="30">
        <f>SUMIF(Ingredients!$B$3:$B$217,H41,Ingredients!$I$3:$I$217)+SUMIF($B$3:$B$724,H41,$CI$3:$CI$724)</f>
        <v>2.5</v>
      </c>
      <c r="CD41" s="30">
        <f>SUMIF(Ingredients!$B$3:$B$217,I41,Ingredients!$I$3:$I$217)+SUMIF($B$3:$B$724,I41,$CI$3:$CI$724)</f>
        <v>0</v>
      </c>
      <c r="CE41" s="30">
        <f>SUMIF(Ingredients!$B$3:$B$217,J41,Ingredients!$I$3:$I$217)+SUMIF($B$3:$B$724,J41,$CI$3:$CI$724)</f>
        <v>0</v>
      </c>
      <c r="CF41" s="30">
        <f>SUMIF(Ingredients!$B$3:$B$217,K41,Ingredients!$I$3:$I$217)+SUMIF($B$3:$B$724,K41,$CI$3:$CI$724)</f>
        <v>0</v>
      </c>
      <c r="CG41" s="30">
        <f>SUMIF(Ingredients!$B$3:$B$217,L41,Ingredients!$I$3:$I$217)+SUMIF($B$3:$B$724,L41,$CI$3:$CI$724)</f>
        <v>0</v>
      </c>
      <c r="CH41" s="30">
        <f>SUMIF(Ingredients!$B$3:$B$217,M41,Ingredients!$I$3:$I$217)+SUMIF($B$3:$B$724,M41,$CI$3:$CI$724)</f>
        <v>0</v>
      </c>
      <c r="CI41" s="38">
        <f t="shared" si="8"/>
        <v>2.5</v>
      </c>
      <c r="CJ41" s="30">
        <f>SUMIF(Ingredients!$B$3:$B$217,F41,Ingredients!$J$3:$J$217)+SUMIF($B$3:$B$724,F41,$CR$3:$CR$724)</f>
        <v>0</v>
      </c>
      <c r="CK41" s="30">
        <f>SUMIF(Ingredients!$B$3:$B$217,G41,Ingredients!$J$3:$J$217)+SUMIF($B$3:$B$724,G41,$CR$3:$CR$724)</f>
        <v>0</v>
      </c>
      <c r="CL41" s="30">
        <f>SUMIF(Ingredients!$B$3:$B$217,H41,Ingredients!$J$3:$J$217)+SUMIF($B$3:$B$724,H41,$CR$3:$CR$724)</f>
        <v>0</v>
      </c>
      <c r="CM41" s="30">
        <f>SUMIF(Ingredients!$B$3:$B$217,I41,Ingredients!$J$3:$J$217)+SUMIF($B$3:$B$724,I41,$CR$3:$CR$724)</f>
        <v>0</v>
      </c>
      <c r="CN41" s="30">
        <f>SUMIF(Ingredients!$B$3:$B$217,J41,Ingredients!$J$3:$J$217)+SUMIF($B$3:$B$724,J41,$CR$3:$CR$724)</f>
        <v>0</v>
      </c>
      <c r="CO41" s="30">
        <f>SUMIF(Ingredients!$B$3:$B$217,K41,Ingredients!$J$3:$J$217)+SUMIF($B$3:$B$724,K41,$CR$3:$CR$724)</f>
        <v>0</v>
      </c>
      <c r="CP41" s="30">
        <f>SUMIF(Ingredients!$B$3:$B$217,L41,Ingredients!$J$3:$J$217)+SUMIF($B$3:$B$724,L41,$CR$3:$CR$724)</f>
        <v>0</v>
      </c>
      <c r="CQ41" s="30">
        <f>SUMIF(Ingredients!$B$3:$B$217,M41,Ingredients!$J$3:$J$217)+SUMIF($B$3:$B$724,M41,$CR$3:$CR$724)</f>
        <v>0</v>
      </c>
      <c r="CR41" s="43">
        <f t="shared" si="9"/>
        <v>0</v>
      </c>
      <c r="CS41" s="34">
        <v>15</v>
      </c>
      <c r="CT41" s="30">
        <v>15</v>
      </c>
      <c r="CU41" s="30">
        <v>6</v>
      </c>
      <c r="CV41" s="35">
        <v>0</v>
      </c>
      <c r="CW41" s="36">
        <v>0</v>
      </c>
      <c r="CX41" s="37">
        <v>2.5</v>
      </c>
      <c r="CY41" s="38">
        <v>2.5</v>
      </c>
      <c r="CZ41" s="39">
        <v>0</v>
      </c>
      <c r="DA41" t="s">
        <v>202</v>
      </c>
      <c r="DB41" t="str">
        <f t="shared" ca="1" si="10"/>
        <v>-</v>
      </c>
      <c r="DD41" t="s">
        <v>200</v>
      </c>
      <c r="DE41" t="str">
        <f t="shared" ca="1" si="11"/>
        <v>POTATOSOUPITEM(MEAL, ItemRegistry.potatosoupItem, 4 ,3f,15f,0f,2.5f,0f,2.5f,0f,3.5f),</v>
      </c>
      <c r="DF41" t="s">
        <v>2318</v>
      </c>
    </row>
    <row r="42" spans="2:110" x14ac:dyDescent="0.3">
      <c r="B42" t="s">
        <v>282</v>
      </c>
      <c r="C42" t="str">
        <f>INDEX('PH Itemnames'!$B$1:$B$723,MATCH(B42,'PH Itemnames'!$A$1:$A$723),1)</f>
        <v>friesItem</v>
      </c>
      <c r="D42" t="s">
        <v>240</v>
      </c>
      <c r="E42" t="s">
        <v>1192</v>
      </c>
      <c r="F42" s="10" t="s">
        <v>65</v>
      </c>
      <c r="G42" s="11" t="s">
        <v>249</v>
      </c>
      <c r="H42" s="11"/>
      <c r="I42" s="11"/>
      <c r="J42" s="11"/>
      <c r="K42" s="11"/>
      <c r="L42" s="11"/>
      <c r="M42" s="11"/>
      <c r="N42" s="46">
        <f ca="1">SUMIF(Ingredients!$B$3:$B$217,'PH complex foods'!F42,Ingredients!$A$3:$A$119)+SUMIF($B$3:$B$724,F42,$V$3:$V$723)</f>
        <v>1</v>
      </c>
      <c r="O42" s="11">
        <f ca="1">SUMIF(Ingredients!$B$3:$B$217,'PH complex foods'!G42,Ingredients!$A$3:$A$119)+SUMIF($B$3:$B$724,G42,$V$3:$V$723)</f>
        <v>1</v>
      </c>
      <c r="P42" s="11">
        <f ca="1">SUMIF(Ingredients!$B$3:$B$217,'PH complex foods'!H42,Ingredients!$A$3:$A$119)+SUMIF($B$3:$B$724,H42,$V$3:$V$723)</f>
        <v>0</v>
      </c>
      <c r="Q42" s="11">
        <f ca="1">SUMIF(Ingredients!$B$3:$B$217,'PH complex foods'!I42,Ingredients!$A$3:$A$119)+SUMIF($B$3:$B$724,I42,$V$3:$V$723)</f>
        <v>0</v>
      </c>
      <c r="R42" s="11">
        <f ca="1">SUMIF(Ingredients!$B$3:$B$217,'PH complex foods'!J42,Ingredients!$A$3:$A$119)+SUMIF($B$3:$B$724,J42,$V$3:$V$723)</f>
        <v>0</v>
      </c>
      <c r="S42" s="11">
        <f ca="1">SUMIF(Ingredients!$B$3:$B$217,'PH complex foods'!K42,Ingredients!$A$3:$A$119)+SUMIF($B$3:$B$724,K42,$V$3:$V$723)</f>
        <v>0</v>
      </c>
      <c r="T42" s="11">
        <f ca="1">SUMIF(Ingredients!$B$3:$B$217,'PH complex foods'!L42,Ingredients!$A$3:$A$119)+SUMIF($B$3:$B$724,L42,$V$3:$V$723)</f>
        <v>0</v>
      </c>
      <c r="U42" s="11">
        <f ca="1">SUMIF(Ingredients!$B$3:$B$217,'PH complex foods'!M42,Ingredients!$A$3:$A$119)+SUMIF($B$3:$B$724,M42,$V$3:$V$723)</f>
        <v>0</v>
      </c>
      <c r="V42" s="10">
        <f t="shared" ca="1" si="0"/>
        <v>1</v>
      </c>
      <c r="W42" s="11">
        <f t="shared" si="1"/>
        <v>5</v>
      </c>
      <c r="X42" s="44" t="str">
        <f t="shared" ca="1" si="12"/>
        <v>Yes</v>
      </c>
      <c r="Y42" s="34">
        <f>SUMIF(Ingredients!$B$3:$B$217,F42,Ingredients!$C$3:$C$217)+SUMIF($B$3:$B$724,F42,$AG$3:$AG$724)</f>
        <v>10</v>
      </c>
      <c r="Z42" s="30">
        <f>SUMIF(Ingredients!$B$3:$B$217,G42,Ingredients!$C$3:$C$217)+SUMIF($B$3:$B$724,G42,$AG$3:$AG$724)</f>
        <v>0</v>
      </c>
      <c r="AA42" s="30">
        <f>SUMIF(Ingredients!$B$3:$B$217,H42,Ingredients!$C$3:$C$217)+SUMIF($B$3:$B$724,H42,$AG$3:$AG$724)</f>
        <v>0</v>
      </c>
      <c r="AB42" s="30">
        <f>SUMIF(Ingredients!$B$3:$B$217,I42,Ingredients!$C$3:$C$217)+SUMIF($B$3:$B$724,I42,$AG$3:$AG$724)</f>
        <v>0</v>
      </c>
      <c r="AC42" s="30">
        <f>SUMIF(Ingredients!$B$3:$B$217,J42,Ingredients!$C$3:$C$217)+SUMIF($B$3:$B$724,J42,$AG$3:$AG$724)</f>
        <v>0</v>
      </c>
      <c r="AD42" s="30">
        <f>SUMIF(Ingredients!$B$3:$B$217,K42,Ingredients!$C$3:$C$217)+SUMIF($B$3:$B$724,K42,$AG$3:$AG$724)</f>
        <v>0</v>
      </c>
      <c r="AE42" s="30">
        <f>SUMIF(Ingredients!$B$3:$B$217,L42,Ingredients!$C$3:$C$217)+SUMIF($B$3:$B$724,L42,$AG$3:$AG$724)</f>
        <v>0</v>
      </c>
      <c r="AF42" s="30">
        <f>SUMIF(Ingredients!$B$3:$B$217,M42,Ingredients!$C$3:$C$217)+SUMIF($B$3:$B$724,M42,$AG$3:$AG$724)</f>
        <v>0</v>
      </c>
      <c r="AG42" s="29">
        <f t="shared" si="2"/>
        <v>10</v>
      </c>
      <c r="AH42" s="30">
        <f>SUMIF(Ingredients!$B$3:$B$217,F42,Ingredients!$D$3:$D$217)+SUMIF($B$3:$B$724,F42,$AP$3:$AP$724)</f>
        <v>0</v>
      </c>
      <c r="AI42" s="30">
        <f>SUMIF(Ingredients!$B$3:$B$217,G42,Ingredients!$D$3:$D$217)+SUMIF($B$3:$B$724,G42,$AP$3:$AP$724)</f>
        <v>0</v>
      </c>
      <c r="AJ42" s="30">
        <f>SUMIF(Ingredients!$B$3:$B$217,H42,Ingredients!$D$3:$D$217)+SUMIF($B$3:$B$724,H42,$AP$3:$AP$724)</f>
        <v>0</v>
      </c>
      <c r="AK42" s="30">
        <f>SUMIF(Ingredients!$B$3:$B$217,I42,Ingredients!$D$3:$D$217)+SUMIF($B$3:$B$724,I42,$AP$3:$AP$724)</f>
        <v>0</v>
      </c>
      <c r="AL42" s="30">
        <f>SUMIF(Ingredients!$B$3:$B$217,J42,Ingredients!$D$3:$D$217)+SUMIF($B$3:$B$724,J42,$AP$3:$AP$724)</f>
        <v>0</v>
      </c>
      <c r="AM42" s="30">
        <f>SUMIF(Ingredients!$B$3:$B$217,K42,Ingredients!$D$3:$D$217)+SUMIF($B$3:$B$724,K42,$AP$3:$AP$724)</f>
        <v>0</v>
      </c>
      <c r="AN42" s="30">
        <f>SUMIF(Ingredients!$B$3:$B$217,L42,Ingredients!$D$3:$D$217)+SUMIF($B$3:$B$724,L42,$AP$3:$AP$724)</f>
        <v>0</v>
      </c>
      <c r="AO42" s="30">
        <f>SUMIF(Ingredients!$B$3:$B$217,M42,Ingredients!$D$3:$D$217)+SUMIF($B$3:$B$724,M42,$AP$3:$AP$724)</f>
        <v>0</v>
      </c>
      <c r="AP42" s="29">
        <f t="shared" si="3"/>
        <v>0</v>
      </c>
      <c r="AQ42" s="30">
        <f>SUMIF(Ingredients!$B$3:$B$217,F42,Ingredients!$E$3:$E$217)+SUMIF($B$3:$B$724,F42,$AY$3:$AY$727)</f>
        <v>32</v>
      </c>
      <c r="AR42" s="30">
        <f>SUMIF(Ingredients!$B$3:$B$217,G42,Ingredients!$E$3:$E$217)+SUMIF($B$3:$B$724,G42,$AY$3:$AY$727)</f>
        <v>30</v>
      </c>
      <c r="AS42" s="30">
        <f>SUMIF(Ingredients!$B$3:$B$217,H42,Ingredients!$E$3:$E$217)+SUMIF($B$3:$B$724,H42,$AY$3:$AY$727)</f>
        <v>0</v>
      </c>
      <c r="AT42" s="30">
        <f>SUMIF(Ingredients!$B$3:$B$217,I42,Ingredients!$E$3:$E$217)+SUMIF($B$3:$B$724,I42,$AY$3:$AY$727)</f>
        <v>0</v>
      </c>
      <c r="AU42" s="30">
        <f>SUMIF(Ingredients!$B$3:$B$217,J42,Ingredients!$E$3:$E$217)+SUMIF($B$3:$B$724,J42,$AY$3:$AY$727)</f>
        <v>0</v>
      </c>
      <c r="AV42" s="30">
        <f>SUMIF(Ingredients!$B$3:$B$217,K42,Ingredients!$E$3:$E$217)+SUMIF($B$3:$B$724,K42,$AY$3:$AY$727)</f>
        <v>0</v>
      </c>
      <c r="AW42" s="30">
        <f>SUMIF(Ingredients!$B$3:$B$217,L42,Ingredients!$E$3:$E$217)+SUMIF($B$3:$B$724,L42,$AY$3:$AY$727)</f>
        <v>0</v>
      </c>
      <c r="AX42" s="30">
        <f>SUMIF(Ingredients!$B$3:$B$217,M42,Ingredients!$E$3:$E$217)+SUMIF($B$3:$B$724,M42,$AY$3:$AY$727)</f>
        <v>0</v>
      </c>
      <c r="AY42" s="29">
        <f t="shared" si="4"/>
        <v>31</v>
      </c>
      <c r="AZ42" s="30">
        <f>SUMIF(Ingredients!$B$3:$B$217,F42,Ingredients!$F$3:$F$217)+SUMIF($B$3:$B$724,F42,$BH$3:$BH$724)</f>
        <v>0</v>
      </c>
      <c r="BA42" s="30">
        <f>SUMIF(Ingredients!$B$3:$B$217,G42,Ingredients!$F$3:$F$217)+SUMIF($B$3:$B$724,G42,$BH$3:$BH$724)</f>
        <v>0</v>
      </c>
      <c r="BB42" s="30">
        <f>SUMIF(Ingredients!$B$3:$B$217,H42,Ingredients!$F$3:$F$217)+SUMIF($B$3:$B$724,H42,$BH$3:$BH$724)</f>
        <v>0</v>
      </c>
      <c r="BC42" s="30">
        <f>SUMIF(Ingredients!$B$3:$B$217,I42,Ingredients!$F$3:$F$217)+SUMIF($B$3:$B$724,I42,$BH$3:$BH$724)</f>
        <v>0</v>
      </c>
      <c r="BD42" s="30">
        <f>SUMIF(Ingredients!$B$3:$B$217,J42,Ingredients!$F$3:$F$217)+SUMIF($B$3:$B$724,J42,$BH$3:$BH$724)</f>
        <v>0</v>
      </c>
      <c r="BE42" s="30">
        <f>SUMIF(Ingredients!$B$3:$B$217,K42,Ingredients!$F$3:$F$217)+SUMIF($B$3:$B$724,K42,$BH$3:$BH$724)</f>
        <v>0</v>
      </c>
      <c r="BF42" s="30">
        <f>SUMIF(Ingredients!$B$3:$B$217,L42,Ingredients!$F$3:$F$217)+SUMIF($B$3:$B$724,L42,$BH$3:$BH$724)</f>
        <v>0</v>
      </c>
      <c r="BG42" s="30">
        <f>SUMIF(Ingredients!$B$3:$B$217,M42,Ingredients!$F$3:$F$217)+SUMIF($B$3:$B$724,M42,$BH$3:$BH$724)</f>
        <v>0</v>
      </c>
      <c r="BH42" s="35">
        <f t="shared" si="5"/>
        <v>0</v>
      </c>
      <c r="BI42" s="30">
        <f>SUMIF(Ingredients!$B$3:$B$217,F42,Ingredients!$G$3:$G$217)+SUMIF($B$3:$B$724,F42,$BQ$3:$BQ$724)</f>
        <v>0</v>
      </c>
      <c r="BJ42" s="30">
        <f>SUMIF(Ingredients!$B$3:$B$217,G42,Ingredients!$G$3:$G$217)+SUMIF($B$3:$B$724,G42,$BQ$3:$BQ$724)</f>
        <v>0</v>
      </c>
      <c r="BK42" s="30">
        <f>SUMIF(Ingredients!$B$3:$B$217,H42,Ingredients!$G$3:$G$217)+SUMIF($B$3:$B$724,H42,$BQ$3:$BQ$724)</f>
        <v>0</v>
      </c>
      <c r="BL42" s="30">
        <f>SUMIF(Ingredients!$B$3:$B$217,I42,Ingredients!$G$3:$G$217)+SUMIF($B$3:$B$724,I42,$BQ$3:$BQ$724)</f>
        <v>0</v>
      </c>
      <c r="BM42" s="30">
        <f>SUMIF(Ingredients!$B$3:$B$217,J42,Ingredients!$G$3:$G$217)+SUMIF($B$3:$B$724,J42,$BQ$3:$BQ$724)</f>
        <v>0</v>
      </c>
      <c r="BN42" s="30">
        <f>SUMIF(Ingredients!$B$3:$B$217,K42,Ingredients!$G$3:$G$217)+SUMIF($B$3:$B$724,K42,$BQ$3:$BQ$724)</f>
        <v>0</v>
      </c>
      <c r="BO42" s="30">
        <f>SUMIF(Ingredients!$B$3:$B$217,L42,Ingredients!$G$3:$G$217)+SUMIF($B$3:$B$724,L42,$BQ$3:$BQ$724)</f>
        <v>0</v>
      </c>
      <c r="BP42" s="30">
        <f>SUMIF(Ingredients!$B$3:$B$217,M42,Ingredients!$G$3:$G$217)+SUMIF($B$3:$B$724,M42,$BQ$3:$BQ$724)</f>
        <v>0</v>
      </c>
      <c r="BQ42" s="36">
        <f t="shared" si="6"/>
        <v>0</v>
      </c>
      <c r="BR42" s="30">
        <f>SUMIF(Ingredients!$B$3:$B$217,F42,Ingredients!$H$3:$H$217)+SUMIF($B$3:$B$724,F42,$BZ$3:$BZ$724)</f>
        <v>1.5</v>
      </c>
      <c r="BS42" s="30">
        <f>SUMIF(Ingredients!$B$3:$B$217,G42,Ingredients!$H$3:$H$217)+SUMIF($B$3:$B$724,G42,$BZ$3:$BZ$724)</f>
        <v>0</v>
      </c>
      <c r="BT42" s="30">
        <f>SUMIF(Ingredients!$B$3:$B$217,H42,Ingredients!$H$3:$H$217)+SUMIF($B$3:$B$724,H42,$BZ$3:$BZ$724)</f>
        <v>0</v>
      </c>
      <c r="BU42" s="30">
        <f>SUMIF(Ingredients!$B$3:$B$217,I42,Ingredients!$H$3:$H$217)+SUMIF($B$3:$B$724,I42,$BZ$3:$BZ$724)</f>
        <v>0</v>
      </c>
      <c r="BV42" s="30">
        <f>SUMIF(Ingredients!$B$3:$B$217,J42,Ingredients!$H$3:$H$217)+SUMIF($B$3:$B$724,J42,$BZ$3:$BZ$724)</f>
        <v>0</v>
      </c>
      <c r="BW42" s="30">
        <f>SUMIF(Ingredients!$B$3:$B$217,K42,Ingredients!$H$3:$H$217)+SUMIF($B$3:$B$724,K42,$BZ$3:$BZ$724)</f>
        <v>0</v>
      </c>
      <c r="BX42" s="30">
        <f>SUMIF(Ingredients!$B$3:$B$217,L42,Ingredients!$H$3:$H$217)+SUMIF($B$3:$B$724,L42,$BZ$3:$BZ$724)</f>
        <v>0</v>
      </c>
      <c r="BY42" s="30">
        <f>SUMIF(Ingredients!$B$3:$B$217,M42,Ingredients!$H$3:$H$217)+SUMIF($B$3:$B$724,M42,$BZ$3:$BZ$724)</f>
        <v>0</v>
      </c>
      <c r="BZ42" s="42">
        <f t="shared" si="7"/>
        <v>1.5</v>
      </c>
      <c r="CA42" s="30">
        <f>SUMIF(Ingredients!$B$3:$B$217,F42,Ingredients!$I$3:$I$217)+SUMIF($B$3:$B$724,F42,$CI$3:$CI$724)</f>
        <v>0</v>
      </c>
      <c r="CB42" s="30">
        <f>SUMIF(Ingredients!$B$3:$B$217,G42,Ingredients!$I$3:$I$217)+SUMIF($B$3:$B$724,G42,$CI$3:$CI$724)</f>
        <v>0</v>
      </c>
      <c r="CC42" s="30">
        <f>SUMIF(Ingredients!$B$3:$B$217,H42,Ingredients!$I$3:$I$217)+SUMIF($B$3:$B$724,H42,$CI$3:$CI$724)</f>
        <v>0</v>
      </c>
      <c r="CD42" s="30">
        <f>SUMIF(Ingredients!$B$3:$B$217,I42,Ingredients!$I$3:$I$217)+SUMIF($B$3:$B$724,I42,$CI$3:$CI$724)</f>
        <v>0</v>
      </c>
      <c r="CE42" s="30">
        <f>SUMIF(Ingredients!$B$3:$B$217,J42,Ingredients!$I$3:$I$217)+SUMIF($B$3:$B$724,J42,$CI$3:$CI$724)</f>
        <v>0</v>
      </c>
      <c r="CF42" s="30">
        <f>SUMIF(Ingredients!$B$3:$B$217,K42,Ingredients!$I$3:$I$217)+SUMIF($B$3:$B$724,K42,$CI$3:$CI$724)</f>
        <v>0</v>
      </c>
      <c r="CG42" s="30">
        <f>SUMIF(Ingredients!$B$3:$B$217,L42,Ingredients!$I$3:$I$217)+SUMIF($B$3:$B$724,L42,$CI$3:$CI$724)</f>
        <v>0</v>
      </c>
      <c r="CH42" s="30">
        <f>SUMIF(Ingredients!$B$3:$B$217,M42,Ingredients!$I$3:$I$217)+SUMIF($B$3:$B$724,M42,$CI$3:$CI$724)</f>
        <v>0</v>
      </c>
      <c r="CI42" s="38">
        <f t="shared" si="8"/>
        <v>0</v>
      </c>
      <c r="CJ42" s="30">
        <f>SUMIF(Ingredients!$B$3:$B$217,F42,Ingredients!$J$3:$J$217)+SUMIF($B$3:$B$724,F42,$CR$3:$CR$724)</f>
        <v>0</v>
      </c>
      <c r="CK42" s="30">
        <f>SUMIF(Ingredients!$B$3:$B$217,G42,Ingredients!$J$3:$J$217)+SUMIF($B$3:$B$724,G42,$CR$3:$CR$724)</f>
        <v>0</v>
      </c>
      <c r="CL42" s="30">
        <f>SUMIF(Ingredients!$B$3:$B$217,H42,Ingredients!$J$3:$J$217)+SUMIF($B$3:$B$724,H42,$CR$3:$CR$724)</f>
        <v>0</v>
      </c>
      <c r="CM42" s="30">
        <f>SUMIF(Ingredients!$B$3:$B$217,I42,Ingredients!$J$3:$J$217)+SUMIF($B$3:$B$724,I42,$CR$3:$CR$724)</f>
        <v>0</v>
      </c>
      <c r="CN42" s="30">
        <f>SUMIF(Ingredients!$B$3:$B$217,J42,Ingredients!$J$3:$J$217)+SUMIF($B$3:$B$724,J42,$CR$3:$CR$724)</f>
        <v>0</v>
      </c>
      <c r="CO42" s="30">
        <f>SUMIF(Ingredients!$B$3:$B$217,K42,Ingredients!$J$3:$J$217)+SUMIF($B$3:$B$724,K42,$CR$3:$CR$724)</f>
        <v>0</v>
      </c>
      <c r="CP42" s="30">
        <f>SUMIF(Ingredients!$B$3:$B$217,L42,Ingredients!$J$3:$J$217)+SUMIF($B$3:$B$724,L42,$CR$3:$CR$724)</f>
        <v>0</v>
      </c>
      <c r="CQ42" s="30">
        <f>SUMIF(Ingredients!$B$3:$B$217,M42,Ingredients!$J$3:$J$217)+SUMIF($B$3:$B$724,M42,$CR$3:$CR$724)</f>
        <v>0</v>
      </c>
      <c r="CR42" s="43">
        <f t="shared" si="9"/>
        <v>0</v>
      </c>
      <c r="CS42" s="34">
        <v>10</v>
      </c>
      <c r="CT42" s="30">
        <v>0</v>
      </c>
      <c r="CU42" s="30">
        <v>12</v>
      </c>
      <c r="CV42" s="35">
        <v>0</v>
      </c>
      <c r="CW42" s="36">
        <v>0</v>
      </c>
      <c r="CX42" s="37">
        <v>1.5</v>
      </c>
      <c r="CY42" s="38">
        <v>0</v>
      </c>
      <c r="CZ42" s="39">
        <v>0</v>
      </c>
      <c r="DA42" t="s">
        <v>202</v>
      </c>
      <c r="DB42" t="str">
        <f t="shared" ca="1" si="10"/>
        <v>-</v>
      </c>
      <c r="DD42" t="s">
        <v>200</v>
      </c>
      <c r="DE42" t="str">
        <f t="shared" ca="1" si="11"/>
        <v>FRIESITEM(MEAL, ItemRegistry.friesItem, 4 ,2f,0f,0f,1.5f,0f,0f,0f,1.75f),</v>
      </c>
      <c r="DF42" t="s">
        <v>2319</v>
      </c>
    </row>
    <row r="43" spans="2:110" x14ac:dyDescent="0.3">
      <c r="B43" t="s">
        <v>283</v>
      </c>
      <c r="C43" t="str">
        <f>INDEX('PH Itemnames'!$B$1:$B$723,MATCH(B43,'PH Itemnames'!$A$1:$A$723),1)</f>
        <v>grilledmushroomItem</v>
      </c>
      <c r="D43" t="s">
        <v>240</v>
      </c>
      <c r="E43" t="s">
        <v>1192</v>
      </c>
      <c r="F43" s="10" t="s">
        <v>284</v>
      </c>
      <c r="G43" s="11"/>
      <c r="H43" s="11"/>
      <c r="I43" s="11"/>
      <c r="J43" s="11"/>
      <c r="K43" s="11"/>
      <c r="L43" s="11"/>
      <c r="M43" s="11"/>
      <c r="N43" s="46">
        <f ca="1">SUMIF(Ingredients!$B$3:$B$217,'PH complex foods'!F43,Ingredients!$A$3:$A$119)+SUMIF($B$3:$B$724,F43,$V$3:$V$723)</f>
        <v>1</v>
      </c>
      <c r="O43" s="11">
        <f ca="1">SUMIF(Ingredients!$B$3:$B$217,'PH complex foods'!G43,Ingredients!$A$3:$A$119)+SUMIF($B$3:$B$724,G43,$V$3:$V$723)</f>
        <v>0</v>
      </c>
      <c r="P43" s="11">
        <f ca="1">SUMIF(Ingredients!$B$3:$B$217,'PH complex foods'!H43,Ingredients!$A$3:$A$119)+SUMIF($B$3:$B$724,H43,$V$3:$V$723)</f>
        <v>0</v>
      </c>
      <c r="Q43" s="11">
        <f ca="1">SUMIF(Ingredients!$B$3:$B$217,'PH complex foods'!I43,Ingredients!$A$3:$A$119)+SUMIF($B$3:$B$724,I43,$V$3:$V$723)</f>
        <v>0</v>
      </c>
      <c r="R43" s="11">
        <f ca="1">SUMIF(Ingredients!$B$3:$B$217,'PH complex foods'!J43,Ingredients!$A$3:$A$119)+SUMIF($B$3:$B$724,J43,$V$3:$V$723)</f>
        <v>0</v>
      </c>
      <c r="S43" s="11">
        <f ca="1">SUMIF(Ingredients!$B$3:$B$217,'PH complex foods'!K43,Ingredients!$A$3:$A$119)+SUMIF($B$3:$B$724,K43,$V$3:$V$723)</f>
        <v>0</v>
      </c>
      <c r="T43" s="11">
        <f ca="1">SUMIF(Ingredients!$B$3:$B$217,'PH complex foods'!L43,Ingredients!$A$3:$A$119)+SUMIF($B$3:$B$724,L43,$V$3:$V$723)</f>
        <v>0</v>
      </c>
      <c r="U43" s="11">
        <f ca="1">SUMIF(Ingredients!$B$3:$B$217,'PH complex foods'!M43,Ingredients!$A$3:$A$119)+SUMIF($B$3:$B$724,M43,$V$3:$V$723)</f>
        <v>0</v>
      </c>
      <c r="V43" s="10">
        <f t="shared" ca="1" si="0"/>
        <v>1</v>
      </c>
      <c r="W43" s="11">
        <f t="shared" si="1"/>
        <v>1</v>
      </c>
      <c r="X43" s="44" t="str">
        <f t="shared" ca="1" si="12"/>
        <v>Yes</v>
      </c>
      <c r="Y43" s="34">
        <f>SUMIF(Ingredients!$B$3:$B$217,F43,Ingredients!$C$3:$C$217)+SUMIF($B$3:$B$724,F43,$AG$3:$AG$724)</f>
        <v>2</v>
      </c>
      <c r="Z43" s="30">
        <f>SUMIF(Ingredients!$B$3:$B$217,G43,Ingredients!$C$3:$C$217)+SUMIF($B$3:$B$724,G43,$AG$3:$AG$724)</f>
        <v>0</v>
      </c>
      <c r="AA43" s="30">
        <f>SUMIF(Ingredients!$B$3:$B$217,H43,Ingredients!$C$3:$C$217)+SUMIF($B$3:$B$724,H43,$AG$3:$AG$724)</f>
        <v>0</v>
      </c>
      <c r="AB43" s="30">
        <f>SUMIF(Ingredients!$B$3:$B$217,I43,Ingredients!$C$3:$C$217)+SUMIF($B$3:$B$724,I43,$AG$3:$AG$724)</f>
        <v>0</v>
      </c>
      <c r="AC43" s="30">
        <f>SUMIF(Ingredients!$B$3:$B$217,J43,Ingredients!$C$3:$C$217)+SUMIF($B$3:$B$724,J43,$AG$3:$AG$724)</f>
        <v>0</v>
      </c>
      <c r="AD43" s="30">
        <f>SUMIF(Ingredients!$B$3:$B$217,K43,Ingredients!$C$3:$C$217)+SUMIF($B$3:$B$724,K43,$AG$3:$AG$724)</f>
        <v>0</v>
      </c>
      <c r="AE43" s="30">
        <f>SUMIF(Ingredients!$B$3:$B$217,L43,Ingredients!$C$3:$C$217)+SUMIF($B$3:$B$724,L43,$AG$3:$AG$724)</f>
        <v>0</v>
      </c>
      <c r="AF43" s="30">
        <f>SUMIF(Ingredients!$B$3:$B$217,M43,Ingredients!$C$3:$C$217)+SUMIF($B$3:$B$724,M43,$AG$3:$AG$724)</f>
        <v>0</v>
      </c>
      <c r="AG43" s="29">
        <f t="shared" si="2"/>
        <v>2</v>
      </c>
      <c r="AH43" s="30">
        <f>SUMIF(Ingredients!$B$3:$B$217,F43,Ingredients!$D$3:$D$217)+SUMIF($B$3:$B$724,F43,$AP$3:$AP$724)</f>
        <v>0</v>
      </c>
      <c r="AI43" s="30">
        <f>SUMIF(Ingredients!$B$3:$B$217,G43,Ingredients!$D$3:$D$217)+SUMIF($B$3:$B$724,G43,$AP$3:$AP$724)</f>
        <v>0</v>
      </c>
      <c r="AJ43" s="30">
        <f>SUMIF(Ingredients!$B$3:$B$217,H43,Ingredients!$D$3:$D$217)+SUMIF($B$3:$B$724,H43,$AP$3:$AP$724)</f>
        <v>0</v>
      </c>
      <c r="AK43" s="30">
        <f>SUMIF(Ingredients!$B$3:$B$217,I43,Ingredients!$D$3:$D$217)+SUMIF($B$3:$B$724,I43,$AP$3:$AP$724)</f>
        <v>0</v>
      </c>
      <c r="AL43" s="30">
        <f>SUMIF(Ingredients!$B$3:$B$217,J43,Ingredients!$D$3:$D$217)+SUMIF($B$3:$B$724,J43,$AP$3:$AP$724)</f>
        <v>0</v>
      </c>
      <c r="AM43" s="30">
        <f>SUMIF(Ingredients!$B$3:$B$217,K43,Ingredients!$D$3:$D$217)+SUMIF($B$3:$B$724,K43,$AP$3:$AP$724)</f>
        <v>0</v>
      </c>
      <c r="AN43" s="30">
        <f>SUMIF(Ingredients!$B$3:$B$217,L43,Ingredients!$D$3:$D$217)+SUMIF($B$3:$B$724,L43,$AP$3:$AP$724)</f>
        <v>0</v>
      </c>
      <c r="AO43" s="30">
        <f>SUMIF(Ingredients!$B$3:$B$217,M43,Ingredients!$D$3:$D$217)+SUMIF($B$3:$B$724,M43,$AP$3:$AP$724)</f>
        <v>0</v>
      </c>
      <c r="AP43" s="29">
        <f t="shared" si="3"/>
        <v>0</v>
      </c>
      <c r="AQ43" s="30">
        <f>SUMIF(Ingredients!$B$3:$B$217,F43,Ingredients!$E$3:$E$217)+SUMIF($B$3:$B$724,F43,$AY$3:$AY$727)</f>
        <v>24</v>
      </c>
      <c r="AR43" s="30">
        <f>SUMIF(Ingredients!$B$3:$B$217,G43,Ingredients!$E$3:$E$217)+SUMIF($B$3:$B$724,G43,$AY$3:$AY$727)</f>
        <v>0</v>
      </c>
      <c r="AS43" s="30">
        <f>SUMIF(Ingredients!$B$3:$B$217,H43,Ingredients!$E$3:$E$217)+SUMIF($B$3:$B$724,H43,$AY$3:$AY$727)</f>
        <v>0</v>
      </c>
      <c r="AT43" s="30">
        <f>SUMIF(Ingredients!$B$3:$B$217,I43,Ingredients!$E$3:$E$217)+SUMIF($B$3:$B$724,I43,$AY$3:$AY$727)</f>
        <v>0</v>
      </c>
      <c r="AU43" s="30">
        <f>SUMIF(Ingredients!$B$3:$B$217,J43,Ingredients!$E$3:$E$217)+SUMIF($B$3:$B$724,J43,$AY$3:$AY$727)</f>
        <v>0</v>
      </c>
      <c r="AV43" s="30">
        <f>SUMIF(Ingredients!$B$3:$B$217,K43,Ingredients!$E$3:$E$217)+SUMIF($B$3:$B$724,K43,$AY$3:$AY$727)</f>
        <v>0</v>
      </c>
      <c r="AW43" s="30">
        <f>SUMIF(Ingredients!$B$3:$B$217,L43,Ingredients!$E$3:$E$217)+SUMIF($B$3:$B$724,L43,$AY$3:$AY$727)</f>
        <v>0</v>
      </c>
      <c r="AX43" s="30">
        <f>SUMIF(Ingredients!$B$3:$B$217,M43,Ingredients!$E$3:$E$217)+SUMIF($B$3:$B$724,M43,$AY$3:$AY$727)</f>
        <v>0</v>
      </c>
      <c r="AY43" s="29">
        <f t="shared" si="4"/>
        <v>24</v>
      </c>
      <c r="AZ43" s="30">
        <f>SUMIF(Ingredients!$B$3:$B$217,F43,Ingredients!$F$3:$F$217)+SUMIF($B$3:$B$724,F43,$BH$3:$BH$724)</f>
        <v>0</v>
      </c>
      <c r="BA43" s="30">
        <f>SUMIF(Ingredients!$B$3:$B$217,G43,Ingredients!$F$3:$F$217)+SUMIF($B$3:$B$724,G43,$BH$3:$BH$724)</f>
        <v>0</v>
      </c>
      <c r="BB43" s="30">
        <f>SUMIF(Ingredients!$B$3:$B$217,H43,Ingredients!$F$3:$F$217)+SUMIF($B$3:$B$724,H43,$BH$3:$BH$724)</f>
        <v>0</v>
      </c>
      <c r="BC43" s="30">
        <f>SUMIF(Ingredients!$B$3:$B$217,I43,Ingredients!$F$3:$F$217)+SUMIF($B$3:$B$724,I43,$BH$3:$BH$724)</f>
        <v>0</v>
      </c>
      <c r="BD43" s="30">
        <f>SUMIF(Ingredients!$B$3:$B$217,J43,Ingredients!$F$3:$F$217)+SUMIF($B$3:$B$724,J43,$BH$3:$BH$724)</f>
        <v>0</v>
      </c>
      <c r="BE43" s="30">
        <f>SUMIF(Ingredients!$B$3:$B$217,K43,Ingredients!$F$3:$F$217)+SUMIF($B$3:$B$724,K43,$BH$3:$BH$724)</f>
        <v>0</v>
      </c>
      <c r="BF43" s="30">
        <f>SUMIF(Ingredients!$B$3:$B$217,L43,Ingredients!$F$3:$F$217)+SUMIF($B$3:$B$724,L43,$BH$3:$BH$724)</f>
        <v>0</v>
      </c>
      <c r="BG43" s="30">
        <f>SUMIF(Ingredients!$B$3:$B$217,M43,Ingredients!$F$3:$F$217)+SUMIF($B$3:$B$724,M43,$BH$3:$BH$724)</f>
        <v>0</v>
      </c>
      <c r="BH43" s="35">
        <f t="shared" si="5"/>
        <v>0</v>
      </c>
      <c r="BI43" s="30">
        <f>SUMIF(Ingredients!$B$3:$B$217,F43,Ingredients!$G$3:$G$217)+SUMIF($B$3:$B$724,F43,$BQ$3:$BQ$724)</f>
        <v>0</v>
      </c>
      <c r="BJ43" s="30">
        <f>SUMIF(Ingredients!$B$3:$B$217,G43,Ingredients!$G$3:$G$217)+SUMIF($B$3:$B$724,G43,$BQ$3:$BQ$724)</f>
        <v>0</v>
      </c>
      <c r="BK43" s="30">
        <f>SUMIF(Ingredients!$B$3:$B$217,H43,Ingredients!$G$3:$G$217)+SUMIF($B$3:$B$724,H43,$BQ$3:$BQ$724)</f>
        <v>0</v>
      </c>
      <c r="BL43" s="30">
        <f>SUMIF(Ingredients!$B$3:$B$217,I43,Ingredients!$G$3:$G$217)+SUMIF($B$3:$B$724,I43,$BQ$3:$BQ$724)</f>
        <v>0</v>
      </c>
      <c r="BM43" s="30">
        <f>SUMIF(Ingredients!$B$3:$B$217,J43,Ingredients!$G$3:$G$217)+SUMIF($B$3:$B$724,J43,$BQ$3:$BQ$724)</f>
        <v>0</v>
      </c>
      <c r="BN43" s="30">
        <f>SUMIF(Ingredients!$B$3:$B$217,K43,Ingredients!$G$3:$G$217)+SUMIF($B$3:$B$724,K43,$BQ$3:$BQ$724)</f>
        <v>0</v>
      </c>
      <c r="BO43" s="30">
        <f>SUMIF(Ingredients!$B$3:$B$217,L43,Ingredients!$G$3:$G$217)+SUMIF($B$3:$B$724,L43,$BQ$3:$BQ$724)</f>
        <v>0</v>
      </c>
      <c r="BP43" s="30">
        <f>SUMIF(Ingredients!$B$3:$B$217,M43,Ingredients!$G$3:$G$217)+SUMIF($B$3:$B$724,M43,$BQ$3:$BQ$724)</f>
        <v>0</v>
      </c>
      <c r="BQ43" s="36">
        <f t="shared" si="6"/>
        <v>0</v>
      </c>
      <c r="BR43" s="30">
        <f>SUMIF(Ingredients!$B$3:$B$217,F43,Ingredients!$H$3:$H$217)+SUMIF($B$3:$B$724,F43,$BZ$3:$BZ$724)</f>
        <v>0</v>
      </c>
      <c r="BS43" s="30">
        <f>SUMIF(Ingredients!$B$3:$B$217,G43,Ingredients!$H$3:$H$217)+SUMIF($B$3:$B$724,G43,$BZ$3:$BZ$724)</f>
        <v>0</v>
      </c>
      <c r="BT43" s="30">
        <f>SUMIF(Ingredients!$B$3:$B$217,H43,Ingredients!$H$3:$H$217)+SUMIF($B$3:$B$724,H43,$BZ$3:$BZ$724)</f>
        <v>0</v>
      </c>
      <c r="BU43" s="30">
        <f>SUMIF(Ingredients!$B$3:$B$217,I43,Ingredients!$H$3:$H$217)+SUMIF($B$3:$B$724,I43,$BZ$3:$BZ$724)</f>
        <v>0</v>
      </c>
      <c r="BV43" s="30">
        <f>SUMIF(Ingredients!$B$3:$B$217,J43,Ingredients!$H$3:$H$217)+SUMIF($B$3:$B$724,J43,$BZ$3:$BZ$724)</f>
        <v>0</v>
      </c>
      <c r="BW43" s="30">
        <f>SUMIF(Ingredients!$B$3:$B$217,K43,Ingredients!$H$3:$H$217)+SUMIF($B$3:$B$724,K43,$BZ$3:$BZ$724)</f>
        <v>0</v>
      </c>
      <c r="BX43" s="30">
        <f>SUMIF(Ingredients!$B$3:$B$217,L43,Ingredients!$H$3:$H$217)+SUMIF($B$3:$B$724,L43,$BZ$3:$BZ$724)</f>
        <v>0</v>
      </c>
      <c r="BY43" s="30">
        <f>SUMIF(Ingredients!$B$3:$B$217,M43,Ingredients!$H$3:$H$217)+SUMIF($B$3:$B$724,M43,$BZ$3:$BZ$724)</f>
        <v>0</v>
      </c>
      <c r="BZ43" s="42">
        <f t="shared" si="7"/>
        <v>0</v>
      </c>
      <c r="CA43" s="30">
        <f>SUMIF(Ingredients!$B$3:$B$217,F43,Ingredients!$I$3:$I$217)+SUMIF($B$3:$B$724,F43,$CI$3:$CI$724)</f>
        <v>0.5</v>
      </c>
      <c r="CB43" s="30">
        <f>SUMIF(Ingredients!$B$3:$B$217,G43,Ingredients!$I$3:$I$217)+SUMIF($B$3:$B$724,G43,$CI$3:$CI$724)</f>
        <v>0</v>
      </c>
      <c r="CC43" s="30">
        <f>SUMIF(Ingredients!$B$3:$B$217,H43,Ingredients!$I$3:$I$217)+SUMIF($B$3:$B$724,H43,$CI$3:$CI$724)</f>
        <v>0</v>
      </c>
      <c r="CD43" s="30">
        <f>SUMIF(Ingredients!$B$3:$B$217,I43,Ingredients!$I$3:$I$217)+SUMIF($B$3:$B$724,I43,$CI$3:$CI$724)</f>
        <v>0</v>
      </c>
      <c r="CE43" s="30">
        <f>SUMIF(Ingredients!$B$3:$B$217,J43,Ingredients!$I$3:$I$217)+SUMIF($B$3:$B$724,J43,$CI$3:$CI$724)</f>
        <v>0</v>
      </c>
      <c r="CF43" s="30">
        <f>SUMIF(Ingredients!$B$3:$B$217,K43,Ingredients!$I$3:$I$217)+SUMIF($B$3:$B$724,K43,$CI$3:$CI$724)</f>
        <v>0</v>
      </c>
      <c r="CG43" s="30">
        <f>SUMIF(Ingredients!$B$3:$B$217,L43,Ingredients!$I$3:$I$217)+SUMIF($B$3:$B$724,L43,$CI$3:$CI$724)</f>
        <v>0</v>
      </c>
      <c r="CH43" s="30">
        <f>SUMIF(Ingredients!$B$3:$B$217,M43,Ingredients!$I$3:$I$217)+SUMIF($B$3:$B$724,M43,$CI$3:$CI$724)</f>
        <v>0</v>
      </c>
      <c r="CI43" s="38">
        <f t="shared" si="8"/>
        <v>0.5</v>
      </c>
      <c r="CJ43" s="30">
        <f>SUMIF(Ingredients!$B$3:$B$217,F43,Ingredients!$J$3:$J$217)+SUMIF($B$3:$B$724,F43,$CR$3:$CR$724)</f>
        <v>0</v>
      </c>
      <c r="CK43" s="30">
        <f>SUMIF(Ingredients!$B$3:$B$217,G43,Ingredients!$J$3:$J$217)+SUMIF($B$3:$B$724,G43,$CR$3:$CR$724)</f>
        <v>0</v>
      </c>
      <c r="CL43" s="30">
        <f>SUMIF(Ingredients!$B$3:$B$217,H43,Ingredients!$J$3:$J$217)+SUMIF($B$3:$B$724,H43,$CR$3:$CR$724)</f>
        <v>0</v>
      </c>
      <c r="CM43" s="30">
        <f>SUMIF(Ingredients!$B$3:$B$217,I43,Ingredients!$J$3:$J$217)+SUMIF($B$3:$B$724,I43,$CR$3:$CR$724)</f>
        <v>0</v>
      </c>
      <c r="CN43" s="30">
        <f>SUMIF(Ingredients!$B$3:$B$217,J43,Ingredients!$J$3:$J$217)+SUMIF($B$3:$B$724,J43,$CR$3:$CR$724)</f>
        <v>0</v>
      </c>
      <c r="CO43" s="30">
        <f>SUMIF(Ingredients!$B$3:$B$217,K43,Ingredients!$J$3:$J$217)+SUMIF($B$3:$B$724,K43,$CR$3:$CR$724)</f>
        <v>0</v>
      </c>
      <c r="CP43" s="30">
        <f>SUMIF(Ingredients!$B$3:$B$217,L43,Ingredients!$J$3:$J$217)+SUMIF($B$3:$B$724,L43,$CR$3:$CR$724)</f>
        <v>0</v>
      </c>
      <c r="CQ43" s="30">
        <f>SUMIF(Ingredients!$B$3:$B$217,M43,Ingredients!$J$3:$J$217)+SUMIF($B$3:$B$724,M43,$CR$3:$CR$724)</f>
        <v>0</v>
      </c>
      <c r="CR43" s="43">
        <f t="shared" si="9"/>
        <v>0</v>
      </c>
      <c r="CS43" s="34">
        <v>2</v>
      </c>
      <c r="CT43" s="30">
        <v>0</v>
      </c>
      <c r="CU43" s="30">
        <v>10</v>
      </c>
      <c r="CV43" s="35">
        <v>0</v>
      </c>
      <c r="CW43" s="36">
        <v>0</v>
      </c>
      <c r="CX43" s="37">
        <v>0</v>
      </c>
      <c r="CY43" s="38">
        <v>0.5</v>
      </c>
      <c r="CZ43" s="39">
        <v>0</v>
      </c>
      <c r="DA43" t="s">
        <v>202</v>
      </c>
      <c r="DB43" t="str">
        <f t="shared" ca="1" si="10"/>
        <v>-</v>
      </c>
      <c r="DD43" t="s">
        <v>200</v>
      </c>
      <c r="DE43" t="str">
        <f t="shared" ca="1" si="11"/>
        <v>GRILLEDMUSHROOMITEM(MEAL, ItemRegistry.grilledmushroomItem, 4 ,0.4f,0f,0f,0f,0f,0.5f,0f,2.1f),</v>
      </c>
      <c r="DF43" t="s">
        <v>2320</v>
      </c>
    </row>
    <row r="44" spans="2:110" x14ac:dyDescent="0.3">
      <c r="B44" t="s">
        <v>285</v>
      </c>
      <c r="C44" t="str">
        <f>INDEX('PH Itemnames'!$B$1:$B$723,MATCH(B44,'PH Itemnames'!$A$1:$A$723),1)</f>
        <v>stuffedmushroomItem</v>
      </c>
      <c r="D44" t="s">
        <v>240</v>
      </c>
      <c r="E44" t="s">
        <v>1192</v>
      </c>
      <c r="F44" s="10" t="s">
        <v>284</v>
      </c>
      <c r="G44" s="11" t="s">
        <v>73</v>
      </c>
      <c r="H44" s="11" t="s">
        <v>244</v>
      </c>
      <c r="I44" s="11"/>
      <c r="J44" s="11"/>
      <c r="K44" s="11"/>
      <c r="L44" s="11"/>
      <c r="M44" s="11"/>
      <c r="N44" s="46">
        <f ca="1">SUMIF(Ingredients!$B$3:$B$217,'PH complex foods'!F44,Ingredients!$A$3:$A$119)+SUMIF($B$3:$B$724,F44,$V$3:$V$723)</f>
        <v>1</v>
      </c>
      <c r="O44" s="11">
        <f ca="1">SUMIF(Ingredients!$B$3:$B$217,'PH complex foods'!G44,Ingredients!$A$3:$A$119)+SUMIF($B$3:$B$724,G44,$V$3:$V$723)</f>
        <v>1</v>
      </c>
      <c r="P44" s="11">
        <f ca="1">SUMIF(Ingredients!$B$3:$B$217,'PH complex foods'!H44,Ingredients!$A$3:$A$119)+SUMIF($B$3:$B$724,H44,$V$3:$V$723)</f>
        <v>1</v>
      </c>
      <c r="Q44" s="11">
        <f ca="1">SUMIF(Ingredients!$B$3:$B$217,'PH complex foods'!I44,Ingredients!$A$3:$A$119)+SUMIF($B$3:$B$724,I44,$V$3:$V$723)</f>
        <v>0</v>
      </c>
      <c r="R44" s="11">
        <f ca="1">SUMIF(Ingredients!$B$3:$B$217,'PH complex foods'!J44,Ingredients!$A$3:$A$119)+SUMIF($B$3:$B$724,J44,$V$3:$V$723)</f>
        <v>0</v>
      </c>
      <c r="S44" s="11">
        <f ca="1">SUMIF(Ingredients!$B$3:$B$217,'PH complex foods'!K44,Ingredients!$A$3:$A$119)+SUMIF($B$3:$B$724,K44,$V$3:$V$723)</f>
        <v>0</v>
      </c>
      <c r="T44" s="11">
        <f ca="1">SUMIF(Ingredients!$B$3:$B$217,'PH complex foods'!L44,Ingredients!$A$3:$A$119)+SUMIF($B$3:$B$724,L44,$V$3:$V$723)</f>
        <v>0</v>
      </c>
      <c r="U44" s="11">
        <f ca="1">SUMIF(Ingredients!$B$3:$B$217,'PH complex foods'!M44,Ingredients!$A$3:$A$119)+SUMIF($B$3:$B$724,M44,$V$3:$V$723)</f>
        <v>0</v>
      </c>
      <c r="V44" s="10">
        <f t="shared" ca="1" si="0"/>
        <v>1</v>
      </c>
      <c r="W44" s="11">
        <f t="shared" si="1"/>
        <v>0</v>
      </c>
      <c r="X44" s="44" t="str">
        <f t="shared" ca="1" si="12"/>
        <v>Yes</v>
      </c>
      <c r="Y44" s="34">
        <f>SUMIF(Ingredients!$B$3:$B$217,F44,Ingredients!$C$3:$C$217)+SUMIF($B$3:$B$724,F44,$AG$3:$AG$724)</f>
        <v>2</v>
      </c>
      <c r="Z44" s="30">
        <f>SUMIF(Ingredients!$B$3:$B$217,G44,Ingredients!$C$3:$C$217)+SUMIF($B$3:$B$724,G44,$AG$3:$AG$724)</f>
        <v>10</v>
      </c>
      <c r="AA44" s="30">
        <f>SUMIF(Ingredients!$B$3:$B$217,H44,Ingredients!$C$3:$C$217)+SUMIF($B$3:$B$724,H44,$AG$3:$AG$724)</f>
        <v>10</v>
      </c>
      <c r="AB44" s="30">
        <f>SUMIF(Ingredients!$B$3:$B$217,I44,Ingredients!$C$3:$C$217)+SUMIF($B$3:$B$724,I44,$AG$3:$AG$724)</f>
        <v>0</v>
      </c>
      <c r="AC44" s="30">
        <f>SUMIF(Ingredients!$B$3:$B$217,J44,Ingredients!$C$3:$C$217)+SUMIF($B$3:$B$724,J44,$AG$3:$AG$724)</f>
        <v>0</v>
      </c>
      <c r="AD44" s="30">
        <f>SUMIF(Ingredients!$B$3:$B$217,K44,Ingredients!$C$3:$C$217)+SUMIF($B$3:$B$724,K44,$AG$3:$AG$724)</f>
        <v>0</v>
      </c>
      <c r="AE44" s="30">
        <f>SUMIF(Ingredients!$B$3:$B$217,L44,Ingredients!$C$3:$C$217)+SUMIF($B$3:$B$724,L44,$AG$3:$AG$724)</f>
        <v>0</v>
      </c>
      <c r="AF44" s="30">
        <f>SUMIF(Ingredients!$B$3:$B$217,M44,Ingredients!$C$3:$C$217)+SUMIF($B$3:$B$724,M44,$AG$3:$AG$724)</f>
        <v>0</v>
      </c>
      <c r="AG44" s="29">
        <f t="shared" si="2"/>
        <v>22</v>
      </c>
      <c r="AH44" s="30">
        <f>SUMIF(Ingredients!$B$3:$B$217,F44,Ingredients!$D$3:$D$217)+SUMIF($B$3:$B$724,F44,$AP$3:$AP$724)</f>
        <v>0</v>
      </c>
      <c r="AI44" s="30">
        <f>SUMIF(Ingredients!$B$3:$B$217,G44,Ingredients!$D$3:$D$217)+SUMIF($B$3:$B$724,G44,$AP$3:$AP$724)</f>
        <v>0</v>
      </c>
      <c r="AJ44" s="30">
        <f>SUMIF(Ingredients!$B$3:$B$217,H44,Ingredients!$D$3:$D$217)+SUMIF($B$3:$B$724,H44,$AP$3:$AP$724)</f>
        <v>0</v>
      </c>
      <c r="AK44" s="30">
        <f>SUMIF(Ingredients!$B$3:$B$217,I44,Ingredients!$D$3:$D$217)+SUMIF($B$3:$B$724,I44,$AP$3:$AP$724)</f>
        <v>0</v>
      </c>
      <c r="AL44" s="30">
        <f>SUMIF(Ingredients!$B$3:$B$217,J44,Ingredients!$D$3:$D$217)+SUMIF($B$3:$B$724,J44,$AP$3:$AP$724)</f>
        <v>0</v>
      </c>
      <c r="AM44" s="30">
        <f>SUMIF(Ingredients!$B$3:$B$217,K44,Ingredients!$D$3:$D$217)+SUMIF($B$3:$B$724,K44,$AP$3:$AP$724)</f>
        <v>0</v>
      </c>
      <c r="AN44" s="30">
        <f>SUMIF(Ingredients!$B$3:$B$217,L44,Ingredients!$D$3:$D$217)+SUMIF($B$3:$B$724,L44,$AP$3:$AP$724)</f>
        <v>0</v>
      </c>
      <c r="AO44" s="30">
        <f>SUMIF(Ingredients!$B$3:$B$217,M44,Ingredients!$D$3:$D$217)+SUMIF($B$3:$B$724,M44,$AP$3:$AP$724)</f>
        <v>0</v>
      </c>
      <c r="AP44" s="29">
        <f t="shared" si="3"/>
        <v>0</v>
      </c>
      <c r="AQ44" s="30">
        <f>SUMIF(Ingredients!$B$3:$B$217,F44,Ingredients!$E$3:$E$217)+SUMIF($B$3:$B$724,F44,$AY$3:$AY$727)</f>
        <v>24</v>
      </c>
      <c r="AR44" s="30">
        <f>SUMIF(Ingredients!$B$3:$B$217,G44,Ingredients!$E$3:$E$217)+SUMIF($B$3:$B$724,G44,$AY$3:$AY$727)</f>
        <v>73</v>
      </c>
      <c r="AS44" s="30">
        <f>SUMIF(Ingredients!$B$3:$B$217,H44,Ingredients!$E$3:$E$217)+SUMIF($B$3:$B$724,H44,$AY$3:$AY$727)</f>
        <v>16.5</v>
      </c>
      <c r="AT44" s="30">
        <f>SUMIF(Ingredients!$B$3:$B$217,I44,Ingredients!$E$3:$E$217)+SUMIF($B$3:$B$724,I44,$AY$3:$AY$727)</f>
        <v>0</v>
      </c>
      <c r="AU44" s="30">
        <f>SUMIF(Ingredients!$B$3:$B$217,J44,Ingredients!$E$3:$E$217)+SUMIF($B$3:$B$724,J44,$AY$3:$AY$727)</f>
        <v>0</v>
      </c>
      <c r="AV44" s="30">
        <f>SUMIF(Ingredients!$B$3:$B$217,K44,Ingredients!$E$3:$E$217)+SUMIF($B$3:$B$724,K44,$AY$3:$AY$727)</f>
        <v>0</v>
      </c>
      <c r="AW44" s="30">
        <f>SUMIF(Ingredients!$B$3:$B$217,L44,Ingredients!$E$3:$E$217)+SUMIF($B$3:$B$724,L44,$AY$3:$AY$727)</f>
        <v>0</v>
      </c>
      <c r="AX44" s="30">
        <f>SUMIF(Ingredients!$B$3:$B$217,M44,Ingredients!$E$3:$E$217)+SUMIF($B$3:$B$724,M44,$AY$3:$AY$727)</f>
        <v>0</v>
      </c>
      <c r="AY44" s="29">
        <f t="shared" si="4"/>
        <v>37.833333333333336</v>
      </c>
      <c r="AZ44" s="30">
        <f>SUMIF(Ingredients!$B$3:$B$217,F44,Ingredients!$F$3:$F$217)+SUMIF($B$3:$B$724,F44,$BH$3:$BH$724)</f>
        <v>0</v>
      </c>
      <c r="BA44" s="30">
        <f>SUMIF(Ingredients!$B$3:$B$217,G44,Ingredients!$F$3:$F$217)+SUMIF($B$3:$B$724,G44,$BH$3:$BH$724)</f>
        <v>0</v>
      </c>
      <c r="BB44" s="30">
        <f>SUMIF(Ingredients!$B$3:$B$217,H44,Ingredients!$F$3:$F$217)+SUMIF($B$3:$B$724,H44,$BH$3:$BH$724)</f>
        <v>1.5</v>
      </c>
      <c r="BC44" s="30">
        <f>SUMIF(Ingredients!$B$3:$B$217,I44,Ingredients!$F$3:$F$217)+SUMIF($B$3:$B$724,I44,$BH$3:$BH$724)</f>
        <v>0</v>
      </c>
      <c r="BD44" s="30">
        <f>SUMIF(Ingredients!$B$3:$B$217,J44,Ingredients!$F$3:$F$217)+SUMIF($B$3:$B$724,J44,$BH$3:$BH$724)</f>
        <v>0</v>
      </c>
      <c r="BE44" s="30">
        <f>SUMIF(Ingredients!$B$3:$B$217,K44,Ingredients!$F$3:$F$217)+SUMIF($B$3:$B$724,K44,$BH$3:$BH$724)</f>
        <v>0</v>
      </c>
      <c r="BF44" s="30">
        <f>SUMIF(Ingredients!$B$3:$B$217,L44,Ingredients!$F$3:$F$217)+SUMIF($B$3:$B$724,L44,$BH$3:$BH$724)</f>
        <v>0</v>
      </c>
      <c r="BG44" s="30">
        <f>SUMIF(Ingredients!$B$3:$B$217,M44,Ingredients!$F$3:$F$217)+SUMIF($B$3:$B$724,M44,$BH$3:$BH$724)</f>
        <v>0</v>
      </c>
      <c r="BH44" s="35">
        <f t="shared" si="5"/>
        <v>1.5</v>
      </c>
      <c r="BI44" s="30">
        <f>SUMIF(Ingredients!$B$3:$B$217,F44,Ingredients!$G$3:$G$217)+SUMIF($B$3:$B$724,F44,$BQ$3:$BQ$724)</f>
        <v>0</v>
      </c>
      <c r="BJ44" s="30">
        <f>SUMIF(Ingredients!$B$3:$B$217,G44,Ingredients!$G$3:$G$217)+SUMIF($B$3:$B$724,G44,$BQ$3:$BQ$724)</f>
        <v>0</v>
      </c>
      <c r="BK44" s="30">
        <f>SUMIF(Ingredients!$B$3:$B$217,H44,Ingredients!$G$3:$G$217)+SUMIF($B$3:$B$724,H44,$BQ$3:$BQ$724)</f>
        <v>0</v>
      </c>
      <c r="BL44" s="30">
        <f>SUMIF(Ingredients!$B$3:$B$217,I44,Ingredients!$G$3:$G$217)+SUMIF($B$3:$B$724,I44,$BQ$3:$BQ$724)</f>
        <v>0</v>
      </c>
      <c r="BM44" s="30">
        <f>SUMIF(Ingredients!$B$3:$B$217,J44,Ingredients!$G$3:$G$217)+SUMIF($B$3:$B$724,J44,$BQ$3:$BQ$724)</f>
        <v>0</v>
      </c>
      <c r="BN44" s="30">
        <f>SUMIF(Ingredients!$B$3:$B$217,K44,Ingredients!$G$3:$G$217)+SUMIF($B$3:$B$724,K44,$BQ$3:$BQ$724)</f>
        <v>0</v>
      </c>
      <c r="BO44" s="30">
        <f>SUMIF(Ingredients!$B$3:$B$217,L44,Ingredients!$G$3:$G$217)+SUMIF($B$3:$B$724,L44,$BQ$3:$BQ$724)</f>
        <v>0</v>
      </c>
      <c r="BP44" s="30">
        <f>SUMIF(Ingredients!$B$3:$B$217,M44,Ingredients!$G$3:$G$217)+SUMIF($B$3:$B$724,M44,$BQ$3:$BQ$724)</f>
        <v>0</v>
      </c>
      <c r="BQ44" s="36">
        <f t="shared" si="6"/>
        <v>0</v>
      </c>
      <c r="BR44" s="30">
        <f>SUMIF(Ingredients!$B$3:$B$217,F44,Ingredients!$H$3:$H$217)+SUMIF($B$3:$B$724,F44,$BZ$3:$BZ$724)</f>
        <v>0</v>
      </c>
      <c r="BS44" s="30">
        <f>SUMIF(Ingredients!$B$3:$B$217,G44,Ingredients!$H$3:$H$217)+SUMIF($B$3:$B$724,G44,$BZ$3:$BZ$724)</f>
        <v>0</v>
      </c>
      <c r="BT44" s="30">
        <f>SUMIF(Ingredients!$B$3:$B$217,H44,Ingredients!$H$3:$H$217)+SUMIF($B$3:$B$724,H44,$BZ$3:$BZ$724)</f>
        <v>0</v>
      </c>
      <c r="BU44" s="30">
        <f>SUMIF(Ingredients!$B$3:$B$217,I44,Ingredients!$H$3:$H$217)+SUMIF($B$3:$B$724,I44,$BZ$3:$BZ$724)</f>
        <v>0</v>
      </c>
      <c r="BV44" s="30">
        <f>SUMIF(Ingredients!$B$3:$B$217,J44,Ingredients!$H$3:$H$217)+SUMIF($B$3:$B$724,J44,$BZ$3:$BZ$724)</f>
        <v>0</v>
      </c>
      <c r="BW44" s="30">
        <f>SUMIF(Ingredients!$B$3:$B$217,K44,Ingredients!$H$3:$H$217)+SUMIF($B$3:$B$724,K44,$BZ$3:$BZ$724)</f>
        <v>0</v>
      </c>
      <c r="BX44" s="30">
        <f>SUMIF(Ingredients!$B$3:$B$217,L44,Ingredients!$H$3:$H$217)+SUMIF($B$3:$B$724,L44,$BZ$3:$BZ$724)</f>
        <v>0</v>
      </c>
      <c r="BY44" s="30">
        <f>SUMIF(Ingredients!$B$3:$B$217,M44,Ingredients!$H$3:$H$217)+SUMIF($B$3:$B$724,M44,$BZ$3:$BZ$724)</f>
        <v>0</v>
      </c>
      <c r="BZ44" s="42">
        <f t="shared" si="7"/>
        <v>0</v>
      </c>
      <c r="CA44" s="30">
        <f>SUMIF(Ingredients!$B$3:$B$217,F44,Ingredients!$I$3:$I$217)+SUMIF($B$3:$B$724,F44,$CI$3:$CI$724)</f>
        <v>0.5</v>
      </c>
      <c r="CB44" s="30">
        <f>SUMIF(Ingredients!$B$3:$B$217,G44,Ingredients!$I$3:$I$217)+SUMIF($B$3:$B$724,G44,$CI$3:$CI$724)</f>
        <v>0</v>
      </c>
      <c r="CC44" s="30">
        <f>SUMIF(Ingredients!$B$3:$B$217,H44,Ingredients!$I$3:$I$217)+SUMIF($B$3:$B$724,H44,$CI$3:$CI$724)</f>
        <v>0</v>
      </c>
      <c r="CD44" s="30">
        <f>SUMIF(Ingredients!$B$3:$B$217,I44,Ingredients!$I$3:$I$217)+SUMIF($B$3:$B$724,I44,$CI$3:$CI$724)</f>
        <v>0</v>
      </c>
      <c r="CE44" s="30">
        <f>SUMIF(Ingredients!$B$3:$B$217,J44,Ingredients!$I$3:$I$217)+SUMIF($B$3:$B$724,J44,$CI$3:$CI$724)</f>
        <v>0</v>
      </c>
      <c r="CF44" s="30">
        <f>SUMIF(Ingredients!$B$3:$B$217,K44,Ingredients!$I$3:$I$217)+SUMIF($B$3:$B$724,K44,$CI$3:$CI$724)</f>
        <v>0</v>
      </c>
      <c r="CG44" s="30">
        <f>SUMIF(Ingredients!$B$3:$B$217,L44,Ingredients!$I$3:$I$217)+SUMIF($B$3:$B$724,L44,$CI$3:$CI$724)</f>
        <v>0</v>
      </c>
      <c r="CH44" s="30">
        <f>SUMIF(Ingredients!$B$3:$B$217,M44,Ingredients!$I$3:$I$217)+SUMIF($B$3:$B$724,M44,$CI$3:$CI$724)</f>
        <v>0</v>
      </c>
      <c r="CI44" s="38">
        <f t="shared" si="8"/>
        <v>0.5</v>
      </c>
      <c r="CJ44" s="30">
        <f>SUMIF(Ingredients!$B$3:$B$217,F44,Ingredients!$J$3:$J$217)+SUMIF($B$3:$B$724,F44,$CR$3:$CR$724)</f>
        <v>0</v>
      </c>
      <c r="CK44" s="30">
        <f>SUMIF(Ingredients!$B$3:$B$217,G44,Ingredients!$J$3:$J$217)+SUMIF($B$3:$B$724,G44,$CR$3:$CR$724)</f>
        <v>3</v>
      </c>
      <c r="CL44" s="30">
        <f>SUMIF(Ingredients!$B$3:$B$217,H44,Ingredients!$J$3:$J$217)+SUMIF($B$3:$B$724,H44,$CR$3:$CR$724)</f>
        <v>1</v>
      </c>
      <c r="CM44" s="30">
        <f>SUMIF(Ingredients!$B$3:$B$217,I44,Ingredients!$J$3:$J$217)+SUMIF($B$3:$B$724,I44,$CR$3:$CR$724)</f>
        <v>0</v>
      </c>
      <c r="CN44" s="30">
        <f>SUMIF(Ingredients!$B$3:$B$217,J44,Ingredients!$J$3:$J$217)+SUMIF($B$3:$B$724,J44,$CR$3:$CR$724)</f>
        <v>0</v>
      </c>
      <c r="CO44" s="30">
        <f>SUMIF(Ingredients!$B$3:$B$217,K44,Ingredients!$J$3:$J$217)+SUMIF($B$3:$B$724,K44,$CR$3:$CR$724)</f>
        <v>0</v>
      </c>
      <c r="CP44" s="30">
        <f>SUMIF(Ingredients!$B$3:$B$217,L44,Ingredients!$J$3:$J$217)+SUMIF($B$3:$B$724,L44,$CR$3:$CR$724)</f>
        <v>0</v>
      </c>
      <c r="CQ44" s="30">
        <f>SUMIF(Ingredients!$B$3:$B$217,M44,Ingredients!$J$3:$J$217)+SUMIF($B$3:$B$724,M44,$CR$3:$CR$724)</f>
        <v>0</v>
      </c>
      <c r="CR44" s="43">
        <f t="shared" si="9"/>
        <v>4</v>
      </c>
      <c r="CS44" s="34">
        <v>15</v>
      </c>
      <c r="CT44" s="30">
        <v>0</v>
      </c>
      <c r="CU44" s="30">
        <v>16</v>
      </c>
      <c r="CV44" s="35">
        <v>1.5</v>
      </c>
      <c r="CW44" s="36">
        <v>0</v>
      </c>
      <c r="CX44" s="37">
        <v>0</v>
      </c>
      <c r="CY44" s="38">
        <v>0.5</v>
      </c>
      <c r="CZ44" s="39">
        <v>3</v>
      </c>
      <c r="DA44" t="s">
        <v>202</v>
      </c>
      <c r="DB44" t="str">
        <f t="shared" ca="1" si="10"/>
        <v>-</v>
      </c>
      <c r="DD44" t="s">
        <v>200</v>
      </c>
      <c r="DE44" t="str">
        <f t="shared" ca="1" si="11"/>
        <v>STUFFEDMUSHROOMITEM(MEAL, ItemRegistry.stuffedmushroomItem, 4 ,3f,0f,1.5f,0f,0f,0.5f,3f,1.31f),</v>
      </c>
      <c r="DF44" t="s">
        <v>2321</v>
      </c>
    </row>
    <row r="45" spans="2:110" x14ac:dyDescent="0.3">
      <c r="B45" t="s">
        <v>286</v>
      </c>
      <c r="C45" t="str">
        <f>INDEX('PH Itemnames'!$B$1:$B$723,MATCH(B45,'PH Itemnames'!$A$1:$A$723),1)</f>
        <v>chickensandwichItem</v>
      </c>
      <c r="D45" t="s">
        <v>240</v>
      </c>
      <c r="E45" t="s">
        <v>1192</v>
      </c>
      <c r="F45" s="10" t="s">
        <v>287</v>
      </c>
      <c r="G45" s="11" t="s">
        <v>246</v>
      </c>
      <c r="H45" s="11" t="s">
        <v>280</v>
      </c>
      <c r="I45" s="11"/>
      <c r="J45" s="11"/>
      <c r="K45" s="11"/>
      <c r="L45" s="11"/>
      <c r="M45" s="11"/>
      <c r="N45" s="46">
        <f ca="1">SUMIF(Ingredients!$B$3:$B$217,'PH complex foods'!F45,Ingredients!$A$3:$A$119)+SUMIF($B$3:$B$724,F45,$V$3:$V$723)</f>
        <v>1</v>
      </c>
      <c r="O45" s="11">
        <f ca="1">SUMIF(Ingredients!$B$3:$B$217,'PH complex foods'!G45,Ingredients!$A$3:$A$119)+SUMIF($B$3:$B$724,G45,$V$3:$V$723)</f>
        <v>1</v>
      </c>
      <c r="P45" s="11">
        <f ca="1">SUMIF(Ingredients!$B$3:$B$217,'PH complex foods'!H45,Ingredients!$A$3:$A$119)+SUMIF($B$3:$B$724,H45,$V$3:$V$723)</f>
        <v>1</v>
      </c>
      <c r="Q45" s="11">
        <f ca="1">SUMIF(Ingredients!$B$3:$B$217,'PH complex foods'!I45,Ingredients!$A$3:$A$119)+SUMIF($B$3:$B$724,I45,$V$3:$V$723)</f>
        <v>0</v>
      </c>
      <c r="R45" s="11">
        <f ca="1">SUMIF(Ingredients!$B$3:$B$217,'PH complex foods'!J45,Ingredients!$A$3:$A$119)+SUMIF($B$3:$B$724,J45,$V$3:$V$723)</f>
        <v>0</v>
      </c>
      <c r="S45" s="11">
        <f ca="1">SUMIF(Ingredients!$B$3:$B$217,'PH complex foods'!K45,Ingredients!$A$3:$A$119)+SUMIF($B$3:$B$724,K45,$V$3:$V$723)</f>
        <v>0</v>
      </c>
      <c r="T45" s="11">
        <f ca="1">SUMIF(Ingredients!$B$3:$B$217,'PH complex foods'!L45,Ingredients!$A$3:$A$119)+SUMIF($B$3:$B$724,L45,$V$3:$V$723)</f>
        <v>0</v>
      </c>
      <c r="U45" s="11">
        <f ca="1">SUMIF(Ingredients!$B$3:$B$217,'PH complex foods'!M45,Ingredients!$A$3:$A$119)+SUMIF($B$3:$B$724,M45,$V$3:$V$723)</f>
        <v>0</v>
      </c>
      <c r="V45" s="10">
        <f t="shared" ca="1" si="0"/>
        <v>1</v>
      </c>
      <c r="W45" s="11">
        <f t="shared" si="1"/>
        <v>1</v>
      </c>
      <c r="X45" s="44" t="str">
        <f t="shared" ca="1" si="12"/>
        <v>Yes</v>
      </c>
      <c r="Y45" s="34">
        <f>SUMIF(Ingredients!$B$3:$B$217,F45,Ingredients!$C$3:$C$217)+SUMIF($B$3:$B$724,F45,$AG$3:$AG$724)</f>
        <v>10</v>
      </c>
      <c r="Z45" s="30">
        <f>SUMIF(Ingredients!$B$3:$B$217,G45,Ingredients!$C$3:$C$217)+SUMIF($B$3:$B$724,G45,$AG$3:$AG$724)</f>
        <v>5</v>
      </c>
      <c r="AA45" s="30">
        <f>SUMIF(Ingredients!$B$3:$B$217,H45,Ingredients!$C$3:$C$217)+SUMIF($B$3:$B$724,H45,$AG$3:$AG$724)</f>
        <v>0</v>
      </c>
      <c r="AB45" s="30">
        <f>SUMIF(Ingredients!$B$3:$B$217,I45,Ingredients!$C$3:$C$217)+SUMIF($B$3:$B$724,I45,$AG$3:$AG$724)</f>
        <v>0</v>
      </c>
      <c r="AC45" s="30">
        <f>SUMIF(Ingredients!$B$3:$B$217,J45,Ingredients!$C$3:$C$217)+SUMIF($B$3:$B$724,J45,$AG$3:$AG$724)</f>
        <v>0</v>
      </c>
      <c r="AD45" s="30">
        <f>SUMIF(Ingredients!$B$3:$B$217,K45,Ingredients!$C$3:$C$217)+SUMIF($B$3:$B$724,K45,$AG$3:$AG$724)</f>
        <v>0</v>
      </c>
      <c r="AE45" s="30">
        <f>SUMIF(Ingredients!$B$3:$B$217,L45,Ingredients!$C$3:$C$217)+SUMIF($B$3:$B$724,L45,$AG$3:$AG$724)</f>
        <v>0</v>
      </c>
      <c r="AF45" s="30">
        <f>SUMIF(Ingredients!$B$3:$B$217,M45,Ingredients!$C$3:$C$217)+SUMIF($B$3:$B$724,M45,$AG$3:$AG$724)</f>
        <v>0</v>
      </c>
      <c r="AG45" s="29">
        <f t="shared" si="2"/>
        <v>15</v>
      </c>
      <c r="AH45" s="30">
        <f>SUMIF(Ingredients!$B$3:$B$217,F45,Ingredients!$D$3:$D$217)+SUMIF($B$3:$B$724,F45,$AP$3:$AP$724)</f>
        <v>0</v>
      </c>
      <c r="AI45" s="30">
        <f>SUMIF(Ingredients!$B$3:$B$217,G45,Ingredients!$D$3:$D$217)+SUMIF($B$3:$B$724,G45,$AP$3:$AP$724)</f>
        <v>0</v>
      </c>
      <c r="AJ45" s="30">
        <f>SUMIF(Ingredients!$B$3:$B$217,H45,Ingredients!$D$3:$D$217)+SUMIF($B$3:$B$724,H45,$AP$3:$AP$724)</f>
        <v>0</v>
      </c>
      <c r="AK45" s="30">
        <f>SUMIF(Ingredients!$B$3:$B$217,I45,Ingredients!$D$3:$D$217)+SUMIF($B$3:$B$724,I45,$AP$3:$AP$724)</f>
        <v>0</v>
      </c>
      <c r="AL45" s="30">
        <f>SUMIF(Ingredients!$B$3:$B$217,J45,Ingredients!$D$3:$D$217)+SUMIF($B$3:$B$724,J45,$AP$3:$AP$724)</f>
        <v>0</v>
      </c>
      <c r="AM45" s="30">
        <f>SUMIF(Ingredients!$B$3:$B$217,K45,Ingredients!$D$3:$D$217)+SUMIF($B$3:$B$724,K45,$AP$3:$AP$724)</f>
        <v>0</v>
      </c>
      <c r="AN45" s="30">
        <f>SUMIF(Ingredients!$B$3:$B$217,L45,Ingredients!$D$3:$D$217)+SUMIF($B$3:$B$724,L45,$AP$3:$AP$724)</f>
        <v>0</v>
      </c>
      <c r="AO45" s="30">
        <f>SUMIF(Ingredients!$B$3:$B$217,M45,Ingredients!$D$3:$D$217)+SUMIF($B$3:$B$724,M45,$AP$3:$AP$724)</f>
        <v>0</v>
      </c>
      <c r="AP45" s="29">
        <f t="shared" si="3"/>
        <v>0</v>
      </c>
      <c r="AQ45" s="30">
        <f>SUMIF(Ingredients!$B$3:$B$217,F45,Ingredients!$E$3:$E$217)+SUMIF($B$3:$B$724,F45,$AY$3:$AY$727)</f>
        <v>7</v>
      </c>
      <c r="AR45" s="30">
        <f>SUMIF(Ingredients!$B$3:$B$217,G45,Ingredients!$E$3:$E$217)+SUMIF($B$3:$B$724,G45,$AY$3:$AY$727)</f>
        <v>21</v>
      </c>
      <c r="AS45" s="30">
        <f>SUMIF(Ingredients!$B$3:$B$217,H45,Ingredients!$E$3:$E$217)+SUMIF($B$3:$B$724,H45,$AY$3:$AY$727)</f>
        <v>16</v>
      </c>
      <c r="AT45" s="30">
        <f>SUMIF(Ingredients!$B$3:$B$217,I45,Ingredients!$E$3:$E$217)+SUMIF($B$3:$B$724,I45,$AY$3:$AY$727)</f>
        <v>0</v>
      </c>
      <c r="AU45" s="30">
        <f>SUMIF(Ingredients!$B$3:$B$217,J45,Ingredients!$E$3:$E$217)+SUMIF($B$3:$B$724,J45,$AY$3:$AY$727)</f>
        <v>0</v>
      </c>
      <c r="AV45" s="30">
        <f>SUMIF(Ingredients!$B$3:$B$217,K45,Ingredients!$E$3:$E$217)+SUMIF($B$3:$B$724,K45,$AY$3:$AY$727)</f>
        <v>0</v>
      </c>
      <c r="AW45" s="30">
        <f>SUMIF(Ingredients!$B$3:$B$217,L45,Ingredients!$E$3:$E$217)+SUMIF($B$3:$B$724,L45,$AY$3:$AY$727)</f>
        <v>0</v>
      </c>
      <c r="AX45" s="30">
        <f>SUMIF(Ingredients!$B$3:$B$217,M45,Ingredients!$E$3:$E$217)+SUMIF($B$3:$B$724,M45,$AY$3:$AY$727)</f>
        <v>0</v>
      </c>
      <c r="AY45" s="29">
        <f t="shared" si="4"/>
        <v>14.666666666666666</v>
      </c>
      <c r="AZ45" s="30">
        <f>SUMIF(Ingredients!$B$3:$B$217,F45,Ingredients!$F$3:$F$217)+SUMIF($B$3:$B$724,F45,$BH$3:$BH$724)</f>
        <v>0</v>
      </c>
      <c r="BA45" s="30">
        <f>SUMIF(Ingredients!$B$3:$B$217,G45,Ingredients!$F$3:$F$217)+SUMIF($B$3:$B$724,G45,$BH$3:$BH$724)</f>
        <v>1.5</v>
      </c>
      <c r="BB45" s="30">
        <f>SUMIF(Ingredients!$B$3:$B$217,H45,Ingredients!$F$3:$F$217)+SUMIF($B$3:$B$724,H45,$BH$3:$BH$724)</f>
        <v>0</v>
      </c>
      <c r="BC45" s="30">
        <f>SUMIF(Ingredients!$B$3:$B$217,I45,Ingredients!$F$3:$F$217)+SUMIF($B$3:$B$724,I45,$BH$3:$BH$724)</f>
        <v>0</v>
      </c>
      <c r="BD45" s="30">
        <f>SUMIF(Ingredients!$B$3:$B$217,J45,Ingredients!$F$3:$F$217)+SUMIF($B$3:$B$724,J45,$BH$3:$BH$724)</f>
        <v>0</v>
      </c>
      <c r="BE45" s="30">
        <f>SUMIF(Ingredients!$B$3:$B$217,K45,Ingredients!$F$3:$F$217)+SUMIF($B$3:$B$724,K45,$BH$3:$BH$724)</f>
        <v>0</v>
      </c>
      <c r="BF45" s="30">
        <f>SUMIF(Ingredients!$B$3:$B$217,L45,Ingredients!$F$3:$F$217)+SUMIF($B$3:$B$724,L45,$BH$3:$BH$724)</f>
        <v>0</v>
      </c>
      <c r="BG45" s="30">
        <f>SUMIF(Ingredients!$B$3:$B$217,M45,Ingredients!$F$3:$F$217)+SUMIF($B$3:$B$724,M45,$BH$3:$BH$724)</f>
        <v>0</v>
      </c>
      <c r="BH45" s="35">
        <f t="shared" si="5"/>
        <v>1.5</v>
      </c>
      <c r="BI45" s="30">
        <f>SUMIF(Ingredients!$B$3:$B$217,F45,Ingredients!$G$3:$G$217)+SUMIF($B$3:$B$724,F45,$BQ$3:$BQ$724)</f>
        <v>0</v>
      </c>
      <c r="BJ45" s="30">
        <f>SUMIF(Ingredients!$B$3:$B$217,G45,Ingredients!$G$3:$G$217)+SUMIF($B$3:$B$724,G45,$BQ$3:$BQ$724)</f>
        <v>0</v>
      </c>
      <c r="BK45" s="30">
        <f>SUMIF(Ingredients!$B$3:$B$217,H45,Ingredients!$G$3:$G$217)+SUMIF($B$3:$B$724,H45,$BQ$3:$BQ$724)</f>
        <v>0</v>
      </c>
      <c r="BL45" s="30">
        <f>SUMIF(Ingredients!$B$3:$B$217,I45,Ingredients!$G$3:$G$217)+SUMIF($B$3:$B$724,I45,$BQ$3:$BQ$724)</f>
        <v>0</v>
      </c>
      <c r="BM45" s="30">
        <f>SUMIF(Ingredients!$B$3:$B$217,J45,Ingredients!$G$3:$G$217)+SUMIF($B$3:$B$724,J45,$BQ$3:$BQ$724)</f>
        <v>0</v>
      </c>
      <c r="BN45" s="30">
        <f>SUMIF(Ingredients!$B$3:$B$217,K45,Ingredients!$G$3:$G$217)+SUMIF($B$3:$B$724,K45,$BQ$3:$BQ$724)</f>
        <v>0</v>
      </c>
      <c r="BO45" s="30">
        <f>SUMIF(Ingredients!$B$3:$B$217,L45,Ingredients!$G$3:$G$217)+SUMIF($B$3:$B$724,L45,$BQ$3:$BQ$724)</f>
        <v>0</v>
      </c>
      <c r="BP45" s="30">
        <f>SUMIF(Ingredients!$B$3:$B$217,M45,Ingredients!$G$3:$G$217)+SUMIF($B$3:$B$724,M45,$BQ$3:$BQ$724)</f>
        <v>0</v>
      </c>
      <c r="BQ45" s="36">
        <f t="shared" si="6"/>
        <v>0</v>
      </c>
      <c r="BR45" s="30">
        <f>SUMIF(Ingredients!$B$3:$B$217,F45,Ingredients!$H$3:$H$217)+SUMIF($B$3:$B$724,F45,$BZ$3:$BZ$724)</f>
        <v>0</v>
      </c>
      <c r="BS45" s="30">
        <f>SUMIF(Ingredients!$B$3:$B$217,G45,Ingredients!$H$3:$H$217)+SUMIF($B$3:$B$724,G45,$BZ$3:$BZ$724)</f>
        <v>0</v>
      </c>
      <c r="BT45" s="30">
        <f>SUMIF(Ingredients!$B$3:$B$217,H45,Ingredients!$H$3:$H$217)+SUMIF($B$3:$B$724,H45,$BZ$3:$BZ$724)</f>
        <v>0</v>
      </c>
      <c r="BU45" s="30">
        <f>SUMIF(Ingredients!$B$3:$B$217,I45,Ingredients!$H$3:$H$217)+SUMIF($B$3:$B$724,I45,$BZ$3:$BZ$724)</f>
        <v>0</v>
      </c>
      <c r="BV45" s="30">
        <f>SUMIF(Ingredients!$B$3:$B$217,J45,Ingredients!$H$3:$H$217)+SUMIF($B$3:$B$724,J45,$BZ$3:$BZ$724)</f>
        <v>0</v>
      </c>
      <c r="BW45" s="30">
        <f>SUMIF(Ingredients!$B$3:$B$217,K45,Ingredients!$H$3:$H$217)+SUMIF($B$3:$B$724,K45,$BZ$3:$BZ$724)</f>
        <v>0</v>
      </c>
      <c r="BX45" s="30">
        <f>SUMIF(Ingredients!$B$3:$B$217,L45,Ingredients!$H$3:$H$217)+SUMIF($B$3:$B$724,L45,$BZ$3:$BZ$724)</f>
        <v>0</v>
      </c>
      <c r="BY45" s="30">
        <f>SUMIF(Ingredients!$B$3:$B$217,M45,Ingredients!$H$3:$H$217)+SUMIF($B$3:$B$724,M45,$BZ$3:$BZ$724)</f>
        <v>0</v>
      </c>
      <c r="BZ45" s="42">
        <f t="shared" si="7"/>
        <v>0</v>
      </c>
      <c r="CA45" s="30">
        <f>SUMIF(Ingredients!$B$3:$B$217,F45,Ingredients!$I$3:$I$217)+SUMIF($B$3:$B$724,F45,$CI$3:$CI$724)</f>
        <v>2.5</v>
      </c>
      <c r="CB45" s="30">
        <f>SUMIF(Ingredients!$B$3:$B$217,G45,Ingredients!$I$3:$I$217)+SUMIF($B$3:$B$724,G45,$CI$3:$CI$724)</f>
        <v>0</v>
      </c>
      <c r="CC45" s="30">
        <f>SUMIF(Ingredients!$B$3:$B$217,H45,Ingredients!$I$3:$I$217)+SUMIF($B$3:$B$724,H45,$CI$3:$CI$724)</f>
        <v>0</v>
      </c>
      <c r="CD45" s="30">
        <f>SUMIF(Ingredients!$B$3:$B$217,I45,Ingredients!$I$3:$I$217)+SUMIF($B$3:$B$724,I45,$CI$3:$CI$724)</f>
        <v>0</v>
      </c>
      <c r="CE45" s="30">
        <f>SUMIF(Ingredients!$B$3:$B$217,J45,Ingredients!$I$3:$I$217)+SUMIF($B$3:$B$724,J45,$CI$3:$CI$724)</f>
        <v>0</v>
      </c>
      <c r="CF45" s="30">
        <f>SUMIF(Ingredients!$B$3:$B$217,K45,Ingredients!$I$3:$I$217)+SUMIF($B$3:$B$724,K45,$CI$3:$CI$724)</f>
        <v>0</v>
      </c>
      <c r="CG45" s="30">
        <f>SUMIF(Ingredients!$B$3:$B$217,L45,Ingredients!$I$3:$I$217)+SUMIF($B$3:$B$724,L45,$CI$3:$CI$724)</f>
        <v>0</v>
      </c>
      <c r="CH45" s="30">
        <f>SUMIF(Ingredients!$B$3:$B$217,M45,Ingredients!$I$3:$I$217)+SUMIF($B$3:$B$724,M45,$CI$3:$CI$724)</f>
        <v>0</v>
      </c>
      <c r="CI45" s="38">
        <f t="shared" si="8"/>
        <v>2.5</v>
      </c>
      <c r="CJ45" s="30">
        <f>SUMIF(Ingredients!$B$3:$B$217,F45,Ingredients!$J$3:$J$217)+SUMIF($B$3:$B$724,F45,$CR$3:$CR$724)</f>
        <v>0</v>
      </c>
      <c r="CK45" s="30">
        <f>SUMIF(Ingredients!$B$3:$B$217,G45,Ingredients!$J$3:$J$217)+SUMIF($B$3:$B$724,G45,$CR$3:$CR$724)</f>
        <v>0</v>
      </c>
      <c r="CL45" s="30">
        <f>SUMIF(Ingredients!$B$3:$B$217,H45,Ingredients!$J$3:$J$217)+SUMIF($B$3:$B$724,H45,$CR$3:$CR$724)</f>
        <v>0</v>
      </c>
      <c r="CM45" s="30">
        <f>SUMIF(Ingredients!$B$3:$B$217,I45,Ingredients!$J$3:$J$217)+SUMIF($B$3:$B$724,I45,$CR$3:$CR$724)</f>
        <v>0</v>
      </c>
      <c r="CN45" s="30">
        <f>SUMIF(Ingredients!$B$3:$B$217,J45,Ingredients!$J$3:$J$217)+SUMIF($B$3:$B$724,J45,$CR$3:$CR$724)</f>
        <v>0</v>
      </c>
      <c r="CO45" s="30">
        <f>SUMIF(Ingredients!$B$3:$B$217,K45,Ingredients!$J$3:$J$217)+SUMIF($B$3:$B$724,K45,$CR$3:$CR$724)</f>
        <v>0</v>
      </c>
      <c r="CP45" s="30">
        <f>SUMIF(Ingredients!$B$3:$B$217,L45,Ingredients!$J$3:$J$217)+SUMIF($B$3:$B$724,L45,$CR$3:$CR$724)</f>
        <v>0</v>
      </c>
      <c r="CQ45" s="30">
        <f>SUMIF(Ingredients!$B$3:$B$217,M45,Ingredients!$J$3:$J$217)+SUMIF($B$3:$B$724,M45,$CR$3:$CR$724)</f>
        <v>0</v>
      </c>
      <c r="CR45" s="43">
        <f t="shared" si="9"/>
        <v>0</v>
      </c>
      <c r="CS45" s="34">
        <v>15</v>
      </c>
      <c r="CT45" s="30">
        <v>0</v>
      </c>
      <c r="CU45" s="30">
        <v>14.666666666666666</v>
      </c>
      <c r="CV45" s="35">
        <v>1.5</v>
      </c>
      <c r="CW45" s="36">
        <v>0</v>
      </c>
      <c r="CX45" s="37">
        <v>0</v>
      </c>
      <c r="CY45" s="38">
        <v>2.5</v>
      </c>
      <c r="CZ45" s="39">
        <v>0</v>
      </c>
      <c r="DA45" t="s">
        <v>202</v>
      </c>
      <c r="DB45" t="str">
        <f t="shared" ca="1" si="10"/>
        <v>-</v>
      </c>
      <c r="DD45" t="s">
        <v>200</v>
      </c>
      <c r="DE45" t="str">
        <f t="shared" ca="1" si="11"/>
        <v>CHICKENSANDWICHITEM(MEAL, ItemRegistry.chickensandwichItem, 4 ,3f,0f,1.5f,0f,0f,2.5f,0f,1.43f),</v>
      </c>
      <c r="DF45" t="s">
        <v>2322</v>
      </c>
    </row>
    <row r="46" spans="2:110" x14ac:dyDescent="0.3">
      <c r="B46" t="s">
        <v>288</v>
      </c>
      <c r="C46" t="str">
        <f>INDEX('PH Itemnames'!$B$1:$B$723,MATCH(B46,'PH Itemnames'!$A$1:$A$723),1)</f>
        <v>chickennoodlesoupItem</v>
      </c>
      <c r="D46" t="s">
        <v>245</v>
      </c>
      <c r="E46" t="s">
        <v>1192</v>
      </c>
      <c r="F46" s="10" t="s">
        <v>287</v>
      </c>
      <c r="G46" s="11" t="s">
        <v>61</v>
      </c>
      <c r="H46" s="11" t="s">
        <v>267</v>
      </c>
      <c r="I46" s="11" t="s">
        <v>270</v>
      </c>
      <c r="J46" s="11"/>
      <c r="K46" s="11"/>
      <c r="L46" s="11"/>
      <c r="M46" s="11"/>
      <c r="N46" s="46">
        <f ca="1">SUMIF(Ingredients!$B$3:$B$217,'PH complex foods'!F46,Ingredients!$A$3:$A$119)+SUMIF($B$3:$B$724,F46,$V$3:$V$723)</f>
        <v>1</v>
      </c>
      <c r="O46" s="11">
        <f ca="1">SUMIF(Ingredients!$B$3:$B$217,'PH complex foods'!G46,Ingredients!$A$3:$A$119)+SUMIF($B$3:$B$724,G46,$V$3:$V$723)</f>
        <v>1</v>
      </c>
      <c r="P46" s="11">
        <f ca="1">SUMIF(Ingredients!$B$3:$B$217,'PH complex foods'!H46,Ingredients!$A$3:$A$119)+SUMIF($B$3:$B$724,H46,$V$3:$V$723)</f>
        <v>1</v>
      </c>
      <c r="Q46" s="11">
        <f ca="1">SUMIF(Ingredients!$B$3:$B$217,'PH complex foods'!I46,Ingredients!$A$3:$A$119)+SUMIF($B$3:$B$724,I46,$V$3:$V$723)</f>
        <v>1</v>
      </c>
      <c r="R46" s="11">
        <f ca="1">SUMIF(Ingredients!$B$3:$B$217,'PH complex foods'!J46,Ingredients!$A$3:$A$119)+SUMIF($B$3:$B$724,J46,$V$3:$V$723)</f>
        <v>0</v>
      </c>
      <c r="S46" s="11">
        <f ca="1">SUMIF(Ingredients!$B$3:$B$217,'PH complex foods'!K46,Ingredients!$A$3:$A$119)+SUMIF($B$3:$B$724,K46,$V$3:$V$723)</f>
        <v>0</v>
      </c>
      <c r="T46" s="11">
        <f ca="1">SUMIF(Ingredients!$B$3:$B$217,'PH complex foods'!L46,Ingredients!$A$3:$A$119)+SUMIF($B$3:$B$724,L46,$V$3:$V$723)</f>
        <v>0</v>
      </c>
      <c r="U46" s="11">
        <f ca="1">SUMIF(Ingredients!$B$3:$B$217,'PH complex foods'!M46,Ingredients!$A$3:$A$119)+SUMIF($B$3:$B$724,M46,$V$3:$V$723)</f>
        <v>0</v>
      </c>
      <c r="V46" s="10">
        <f t="shared" ca="1" si="0"/>
        <v>1</v>
      </c>
      <c r="W46" s="11">
        <f t="shared" si="1"/>
        <v>0</v>
      </c>
      <c r="X46" s="44" t="str">
        <f t="shared" ca="1" si="12"/>
        <v>Yes</v>
      </c>
      <c r="Y46" s="34">
        <f>SUMIF(Ingredients!$B$3:$B$217,F46,Ingredients!$C$3:$C$217)+SUMIF($B$3:$B$724,F46,$AG$3:$AG$724)</f>
        <v>10</v>
      </c>
      <c r="Z46" s="30">
        <f>SUMIF(Ingredients!$B$3:$B$217,G46,Ingredients!$C$3:$C$217)+SUMIF($B$3:$B$724,G46,$AG$3:$AG$724)</f>
        <v>10</v>
      </c>
      <c r="AA46" s="30">
        <f>SUMIF(Ingredients!$B$3:$B$217,H46,Ingredients!$C$3:$C$217)+SUMIF($B$3:$B$724,H46,$AG$3:$AG$724)</f>
        <v>10</v>
      </c>
      <c r="AB46" s="30">
        <f>SUMIF(Ingredients!$B$3:$B$217,I46,Ingredients!$C$3:$C$217)+SUMIF($B$3:$B$724,I46,$AG$3:$AG$724)</f>
        <v>12.30952380952381</v>
      </c>
      <c r="AC46" s="30">
        <f>SUMIF(Ingredients!$B$3:$B$217,J46,Ingredients!$C$3:$C$217)+SUMIF($B$3:$B$724,J46,$AG$3:$AG$724)</f>
        <v>0</v>
      </c>
      <c r="AD46" s="30">
        <f>SUMIF(Ingredients!$B$3:$B$217,K46,Ingredients!$C$3:$C$217)+SUMIF($B$3:$B$724,K46,$AG$3:$AG$724)</f>
        <v>0</v>
      </c>
      <c r="AE46" s="30">
        <f>SUMIF(Ingredients!$B$3:$B$217,L46,Ingredients!$C$3:$C$217)+SUMIF($B$3:$B$724,L46,$AG$3:$AG$724)</f>
        <v>0</v>
      </c>
      <c r="AF46" s="30">
        <f>SUMIF(Ingredients!$B$3:$B$217,M46,Ingredients!$C$3:$C$217)+SUMIF($B$3:$B$724,M46,$AG$3:$AG$724)</f>
        <v>0</v>
      </c>
      <c r="AG46" s="29">
        <f t="shared" si="2"/>
        <v>42.30952380952381</v>
      </c>
      <c r="AH46" s="30">
        <f>SUMIF(Ingredients!$B$3:$B$217,F46,Ingredients!$D$3:$D$217)+SUMIF($B$3:$B$724,F46,$AP$3:$AP$724)</f>
        <v>0</v>
      </c>
      <c r="AI46" s="30">
        <f>SUMIF(Ingredients!$B$3:$B$217,G46,Ingredients!$D$3:$D$217)+SUMIF($B$3:$B$724,G46,$AP$3:$AP$724)</f>
        <v>0</v>
      </c>
      <c r="AJ46" s="30">
        <f>SUMIF(Ingredients!$B$3:$B$217,H46,Ingredients!$D$3:$D$217)+SUMIF($B$3:$B$724,H46,$AP$3:$AP$724)</f>
        <v>0</v>
      </c>
      <c r="AK46" s="30">
        <f>SUMIF(Ingredients!$B$3:$B$217,I46,Ingredients!$D$3:$D$217)+SUMIF($B$3:$B$724,I46,$AP$3:$AP$724)</f>
        <v>0.35714285714285715</v>
      </c>
      <c r="AL46" s="30">
        <f>SUMIF(Ingredients!$B$3:$B$217,J46,Ingredients!$D$3:$D$217)+SUMIF($B$3:$B$724,J46,$AP$3:$AP$724)</f>
        <v>0</v>
      </c>
      <c r="AM46" s="30">
        <f>SUMIF(Ingredients!$B$3:$B$217,K46,Ingredients!$D$3:$D$217)+SUMIF($B$3:$B$724,K46,$AP$3:$AP$724)</f>
        <v>0</v>
      </c>
      <c r="AN46" s="30">
        <f>SUMIF(Ingredients!$B$3:$B$217,L46,Ingredients!$D$3:$D$217)+SUMIF($B$3:$B$724,L46,$AP$3:$AP$724)</f>
        <v>0</v>
      </c>
      <c r="AO46" s="30">
        <f>SUMIF(Ingredients!$B$3:$B$217,M46,Ingredients!$D$3:$D$217)+SUMIF($B$3:$B$724,M46,$AP$3:$AP$724)</f>
        <v>0</v>
      </c>
      <c r="AP46" s="29">
        <f t="shared" si="3"/>
        <v>0.35714285714285715</v>
      </c>
      <c r="AQ46" s="30">
        <f>SUMIF(Ingredients!$B$3:$B$217,F46,Ingredients!$E$3:$E$217)+SUMIF($B$3:$B$724,F46,$AY$3:$AY$727)</f>
        <v>7</v>
      </c>
      <c r="AR46" s="30">
        <f>SUMIF(Ingredients!$B$3:$B$217,G46,Ingredients!$E$3:$E$217)+SUMIF($B$3:$B$724,G46,$AY$3:$AY$727)</f>
        <v>31</v>
      </c>
      <c r="AS46" s="30">
        <f>SUMIF(Ingredients!$B$3:$B$217,H46,Ingredients!$E$3:$E$217)+SUMIF($B$3:$B$724,H46,$AY$3:$AY$727)</f>
        <v>9.5</v>
      </c>
      <c r="AT46" s="30">
        <f>SUMIF(Ingredients!$B$3:$B$217,I46,Ingredients!$E$3:$E$217)+SUMIF($B$3:$B$724,I46,$AY$3:$AY$727)</f>
        <v>10.428571428571429</v>
      </c>
      <c r="AU46" s="30">
        <f>SUMIF(Ingredients!$B$3:$B$217,J46,Ingredients!$E$3:$E$217)+SUMIF($B$3:$B$724,J46,$AY$3:$AY$727)</f>
        <v>0</v>
      </c>
      <c r="AV46" s="30">
        <f>SUMIF(Ingredients!$B$3:$B$217,K46,Ingredients!$E$3:$E$217)+SUMIF($B$3:$B$724,K46,$AY$3:$AY$727)</f>
        <v>0</v>
      </c>
      <c r="AW46" s="30">
        <f>SUMIF(Ingredients!$B$3:$B$217,L46,Ingredients!$E$3:$E$217)+SUMIF($B$3:$B$724,L46,$AY$3:$AY$727)</f>
        <v>0</v>
      </c>
      <c r="AX46" s="30">
        <f>SUMIF(Ingredients!$B$3:$B$217,M46,Ingredients!$E$3:$E$217)+SUMIF($B$3:$B$724,M46,$AY$3:$AY$727)</f>
        <v>0</v>
      </c>
      <c r="AY46" s="29">
        <f t="shared" si="4"/>
        <v>14.482142857142858</v>
      </c>
      <c r="AZ46" s="30">
        <f>SUMIF(Ingredients!$B$3:$B$217,F46,Ingredients!$F$3:$F$217)+SUMIF($B$3:$B$724,F46,$BH$3:$BH$724)</f>
        <v>0</v>
      </c>
      <c r="BA46" s="30">
        <f>SUMIF(Ingredients!$B$3:$B$217,G46,Ingredients!$F$3:$F$217)+SUMIF($B$3:$B$724,G46,$BH$3:$BH$724)</f>
        <v>0</v>
      </c>
      <c r="BB46" s="30">
        <f>SUMIF(Ingredients!$B$3:$B$217,H46,Ingredients!$F$3:$F$217)+SUMIF($B$3:$B$724,H46,$BH$3:$BH$724)</f>
        <v>1</v>
      </c>
      <c r="BC46" s="30">
        <f>SUMIF(Ingredients!$B$3:$B$217,I46,Ingredients!$F$3:$F$217)+SUMIF($B$3:$B$724,I46,$BH$3:$BH$724)</f>
        <v>0</v>
      </c>
      <c r="BD46" s="30">
        <f>SUMIF(Ingredients!$B$3:$B$217,J46,Ingredients!$F$3:$F$217)+SUMIF($B$3:$B$724,J46,$BH$3:$BH$724)</f>
        <v>0</v>
      </c>
      <c r="BE46" s="30">
        <f>SUMIF(Ingredients!$B$3:$B$217,K46,Ingredients!$F$3:$F$217)+SUMIF($B$3:$B$724,K46,$BH$3:$BH$724)</f>
        <v>0</v>
      </c>
      <c r="BF46" s="30">
        <f>SUMIF(Ingredients!$B$3:$B$217,L46,Ingredients!$F$3:$F$217)+SUMIF($B$3:$B$724,L46,$BH$3:$BH$724)</f>
        <v>0</v>
      </c>
      <c r="BG46" s="30">
        <f>SUMIF(Ingredients!$B$3:$B$217,M46,Ingredients!$F$3:$F$217)+SUMIF($B$3:$B$724,M46,$BH$3:$BH$724)</f>
        <v>0</v>
      </c>
      <c r="BH46" s="35">
        <f t="shared" si="5"/>
        <v>1</v>
      </c>
      <c r="BI46" s="30">
        <f>SUMIF(Ingredients!$B$3:$B$217,F46,Ingredients!$G$3:$G$217)+SUMIF($B$3:$B$724,F46,$BQ$3:$BQ$724)</f>
        <v>0</v>
      </c>
      <c r="BJ46" s="30">
        <f>SUMIF(Ingredients!$B$3:$B$217,G46,Ingredients!$G$3:$G$217)+SUMIF($B$3:$B$724,G46,$BQ$3:$BQ$724)</f>
        <v>0</v>
      </c>
      <c r="BK46" s="30">
        <f>SUMIF(Ingredients!$B$3:$B$217,H46,Ingredients!$G$3:$G$217)+SUMIF($B$3:$B$724,H46,$BQ$3:$BQ$724)</f>
        <v>0</v>
      </c>
      <c r="BL46" s="30">
        <f>SUMIF(Ingredients!$B$3:$B$217,I46,Ingredients!$G$3:$G$217)+SUMIF($B$3:$B$724,I46,$BQ$3:$BQ$724)</f>
        <v>0</v>
      </c>
      <c r="BM46" s="30">
        <f>SUMIF(Ingredients!$B$3:$B$217,J46,Ingredients!$G$3:$G$217)+SUMIF($B$3:$B$724,J46,$BQ$3:$BQ$724)</f>
        <v>0</v>
      </c>
      <c r="BN46" s="30">
        <f>SUMIF(Ingredients!$B$3:$B$217,K46,Ingredients!$G$3:$G$217)+SUMIF($B$3:$B$724,K46,$BQ$3:$BQ$724)</f>
        <v>0</v>
      </c>
      <c r="BO46" s="30">
        <f>SUMIF(Ingredients!$B$3:$B$217,L46,Ingredients!$G$3:$G$217)+SUMIF($B$3:$B$724,L46,$BQ$3:$BQ$724)</f>
        <v>0</v>
      </c>
      <c r="BP46" s="30">
        <f>SUMIF(Ingredients!$B$3:$B$217,M46,Ingredients!$G$3:$G$217)+SUMIF($B$3:$B$724,M46,$BQ$3:$BQ$724)</f>
        <v>0</v>
      </c>
      <c r="BQ46" s="36">
        <f t="shared" si="6"/>
        <v>0</v>
      </c>
      <c r="BR46" s="30">
        <f>SUMIF(Ingredients!$B$3:$B$217,F46,Ingredients!$H$3:$H$217)+SUMIF($B$3:$B$724,F46,$BZ$3:$BZ$724)</f>
        <v>0</v>
      </c>
      <c r="BS46" s="30">
        <f>SUMIF(Ingredients!$B$3:$B$217,G46,Ingredients!$H$3:$H$217)+SUMIF($B$3:$B$724,G46,$BZ$3:$BZ$724)</f>
        <v>1</v>
      </c>
      <c r="BT46" s="30">
        <f>SUMIF(Ingredients!$B$3:$B$217,H46,Ingredients!$H$3:$H$217)+SUMIF($B$3:$B$724,H46,$BZ$3:$BZ$724)</f>
        <v>0</v>
      </c>
      <c r="BU46" s="30">
        <f>SUMIF(Ingredients!$B$3:$B$217,I46,Ingredients!$H$3:$H$217)+SUMIF($B$3:$B$724,I46,$BZ$3:$BZ$724)</f>
        <v>1.1428571428571428</v>
      </c>
      <c r="BV46" s="30">
        <f>SUMIF(Ingredients!$B$3:$B$217,J46,Ingredients!$H$3:$H$217)+SUMIF($B$3:$B$724,J46,$BZ$3:$BZ$724)</f>
        <v>0</v>
      </c>
      <c r="BW46" s="30">
        <f>SUMIF(Ingredients!$B$3:$B$217,K46,Ingredients!$H$3:$H$217)+SUMIF($B$3:$B$724,K46,$BZ$3:$BZ$724)</f>
        <v>0</v>
      </c>
      <c r="BX46" s="30">
        <f>SUMIF(Ingredients!$B$3:$B$217,L46,Ingredients!$H$3:$H$217)+SUMIF($B$3:$B$724,L46,$BZ$3:$BZ$724)</f>
        <v>0</v>
      </c>
      <c r="BY46" s="30">
        <f>SUMIF(Ingredients!$B$3:$B$217,M46,Ingredients!$H$3:$H$217)+SUMIF($B$3:$B$724,M46,$BZ$3:$BZ$724)</f>
        <v>0</v>
      </c>
      <c r="BZ46" s="42">
        <f t="shared" si="7"/>
        <v>2.1428571428571428</v>
      </c>
      <c r="CA46" s="30">
        <f>SUMIF(Ingredients!$B$3:$B$217,F46,Ingredients!$I$3:$I$217)+SUMIF($B$3:$B$724,F46,$CI$3:$CI$724)</f>
        <v>2.5</v>
      </c>
      <c r="CB46" s="30">
        <f>SUMIF(Ingredients!$B$3:$B$217,G46,Ingredients!$I$3:$I$217)+SUMIF($B$3:$B$724,G46,$CI$3:$CI$724)</f>
        <v>0</v>
      </c>
      <c r="CC46" s="30">
        <f>SUMIF(Ingredients!$B$3:$B$217,H46,Ingredients!$I$3:$I$217)+SUMIF($B$3:$B$724,H46,$CI$3:$CI$724)</f>
        <v>0</v>
      </c>
      <c r="CD46" s="30">
        <f>SUMIF(Ingredients!$B$3:$B$217,I46,Ingredients!$I$3:$I$217)+SUMIF($B$3:$B$724,I46,$CI$3:$CI$724)</f>
        <v>2.5</v>
      </c>
      <c r="CE46" s="30">
        <f>SUMIF(Ingredients!$B$3:$B$217,J46,Ingredients!$I$3:$I$217)+SUMIF($B$3:$B$724,J46,$CI$3:$CI$724)</f>
        <v>0</v>
      </c>
      <c r="CF46" s="30">
        <f>SUMIF(Ingredients!$B$3:$B$217,K46,Ingredients!$I$3:$I$217)+SUMIF($B$3:$B$724,K46,$CI$3:$CI$724)</f>
        <v>0</v>
      </c>
      <c r="CG46" s="30">
        <f>SUMIF(Ingredients!$B$3:$B$217,L46,Ingredients!$I$3:$I$217)+SUMIF($B$3:$B$724,L46,$CI$3:$CI$724)</f>
        <v>0</v>
      </c>
      <c r="CH46" s="30">
        <f>SUMIF(Ingredients!$B$3:$B$217,M46,Ingredients!$I$3:$I$217)+SUMIF($B$3:$B$724,M46,$CI$3:$CI$724)</f>
        <v>0</v>
      </c>
      <c r="CI46" s="38">
        <f t="shared" si="8"/>
        <v>5</v>
      </c>
      <c r="CJ46" s="30">
        <f>SUMIF(Ingredients!$B$3:$B$217,F46,Ingredients!$J$3:$J$217)+SUMIF($B$3:$B$724,F46,$CR$3:$CR$724)</f>
        <v>0</v>
      </c>
      <c r="CK46" s="30">
        <f>SUMIF(Ingredients!$B$3:$B$217,G46,Ingredients!$J$3:$J$217)+SUMIF($B$3:$B$724,G46,$CR$3:$CR$724)</f>
        <v>0</v>
      </c>
      <c r="CL46" s="30">
        <f>SUMIF(Ingredients!$B$3:$B$217,H46,Ingredients!$J$3:$J$217)+SUMIF($B$3:$B$724,H46,$CR$3:$CR$724)</f>
        <v>1</v>
      </c>
      <c r="CM46" s="30">
        <f>SUMIF(Ingredients!$B$3:$B$217,I46,Ingredients!$J$3:$J$217)+SUMIF($B$3:$B$724,I46,$CR$3:$CR$724)</f>
        <v>0</v>
      </c>
      <c r="CN46" s="30">
        <f>SUMIF(Ingredients!$B$3:$B$217,J46,Ingredients!$J$3:$J$217)+SUMIF($B$3:$B$724,J46,$CR$3:$CR$724)</f>
        <v>0</v>
      </c>
      <c r="CO46" s="30">
        <f>SUMIF(Ingredients!$B$3:$B$217,K46,Ingredients!$J$3:$J$217)+SUMIF($B$3:$B$724,K46,$CR$3:$CR$724)</f>
        <v>0</v>
      </c>
      <c r="CP46" s="30">
        <f>SUMIF(Ingredients!$B$3:$B$217,L46,Ingredients!$J$3:$J$217)+SUMIF($B$3:$B$724,L46,$CR$3:$CR$724)</f>
        <v>0</v>
      </c>
      <c r="CQ46" s="30">
        <f>SUMIF(Ingredients!$B$3:$B$217,M46,Ingredients!$J$3:$J$217)+SUMIF($B$3:$B$724,M46,$CR$3:$CR$724)</f>
        <v>0</v>
      </c>
      <c r="CR46" s="43">
        <f t="shared" si="9"/>
        <v>1</v>
      </c>
      <c r="CS46" s="34">
        <v>20</v>
      </c>
      <c r="CT46" s="30">
        <v>15</v>
      </c>
      <c r="CU46" s="30">
        <v>6</v>
      </c>
      <c r="CV46" s="35">
        <v>1</v>
      </c>
      <c r="CW46" s="36">
        <v>0</v>
      </c>
      <c r="CX46" s="37">
        <v>2.1428571428571428</v>
      </c>
      <c r="CY46" s="38">
        <v>4</v>
      </c>
      <c r="CZ46" s="39">
        <v>1</v>
      </c>
      <c r="DA46" t="s">
        <v>202</v>
      </c>
      <c r="DB46" t="str">
        <f t="shared" ca="1" si="10"/>
        <v>-</v>
      </c>
      <c r="DD46" t="s">
        <v>200</v>
      </c>
      <c r="DE46" t="str">
        <f t="shared" ca="1" si="11"/>
        <v>CHICKENNOODLESOUPITEM(MEAL, ItemRegistry.chickennoodlesoupItem, 4 ,4f,15f,1f,2.14f,0f,4f,1f,3.5f),</v>
      </c>
      <c r="DF46" t="s">
        <v>2323</v>
      </c>
    </row>
    <row r="47" spans="2:110" x14ac:dyDescent="0.3">
      <c r="B47" t="s">
        <v>289</v>
      </c>
      <c r="C47" t="str">
        <f>INDEX('PH Itemnames'!$B$1:$B$723,MATCH(B47,'PH Itemnames'!$A$1:$A$723),1)</f>
        <v>chickenpotpieItem</v>
      </c>
      <c r="D47" t="s">
        <v>245</v>
      </c>
      <c r="E47" t="s">
        <v>1192</v>
      </c>
      <c r="F47" s="10" t="s">
        <v>287</v>
      </c>
      <c r="G47" s="11" t="s">
        <v>65</v>
      </c>
      <c r="H47" s="11" t="s">
        <v>61</v>
      </c>
      <c r="I47" s="11" t="s">
        <v>209</v>
      </c>
      <c r="J47" s="11"/>
      <c r="K47" s="11"/>
      <c r="L47" s="11"/>
      <c r="M47" s="11"/>
      <c r="N47" s="46">
        <f ca="1">SUMIF(Ingredients!$B$3:$B$217,'PH complex foods'!F47,Ingredients!$A$3:$A$119)+SUMIF($B$3:$B$724,F47,$V$3:$V$723)</f>
        <v>1</v>
      </c>
      <c r="O47" s="11">
        <f ca="1">SUMIF(Ingredients!$B$3:$B$217,'PH complex foods'!G47,Ingredients!$A$3:$A$119)+SUMIF($B$3:$B$724,G47,$V$3:$V$723)</f>
        <v>1</v>
      </c>
      <c r="P47" s="11">
        <f ca="1">SUMIF(Ingredients!$B$3:$B$217,'PH complex foods'!H47,Ingredients!$A$3:$A$119)+SUMIF($B$3:$B$724,H47,$V$3:$V$723)</f>
        <v>1</v>
      </c>
      <c r="Q47" s="11">
        <f ca="1">SUMIF(Ingredients!$B$3:$B$217,'PH complex foods'!I47,Ingredients!$A$3:$A$119)+SUMIF($B$3:$B$724,I47,$V$3:$V$723)</f>
        <v>1</v>
      </c>
      <c r="R47" s="11">
        <f ca="1">SUMIF(Ingredients!$B$3:$B$217,'PH complex foods'!J47,Ingredients!$A$3:$A$119)+SUMIF($B$3:$B$724,J47,$V$3:$V$723)</f>
        <v>0</v>
      </c>
      <c r="S47" s="11">
        <f ca="1">SUMIF(Ingredients!$B$3:$B$217,'PH complex foods'!K47,Ingredients!$A$3:$A$119)+SUMIF($B$3:$B$724,K47,$V$3:$V$723)</f>
        <v>0</v>
      </c>
      <c r="T47" s="11">
        <f ca="1">SUMIF(Ingredients!$B$3:$B$217,'PH complex foods'!L47,Ingredients!$A$3:$A$119)+SUMIF($B$3:$B$724,L47,$V$3:$V$723)</f>
        <v>0</v>
      </c>
      <c r="U47" s="11">
        <f ca="1">SUMIF(Ingredients!$B$3:$B$217,'PH complex foods'!M47,Ingredients!$A$3:$A$119)+SUMIF($B$3:$B$724,M47,$V$3:$V$723)</f>
        <v>0</v>
      </c>
      <c r="V47" s="10">
        <f t="shared" ca="1" si="0"/>
        <v>1</v>
      </c>
      <c r="W47" s="11">
        <f t="shared" si="1"/>
        <v>0</v>
      </c>
      <c r="X47" s="44" t="str">
        <f t="shared" ca="1" si="12"/>
        <v>Yes</v>
      </c>
      <c r="Y47" s="34">
        <f>SUMIF(Ingredients!$B$3:$B$217,F47,Ingredients!$C$3:$C$217)+SUMIF($B$3:$B$724,F47,$AG$3:$AG$724)</f>
        <v>10</v>
      </c>
      <c r="Z47" s="30">
        <f>SUMIF(Ingredients!$B$3:$B$217,G47,Ingredients!$C$3:$C$217)+SUMIF($B$3:$B$724,G47,$AG$3:$AG$724)</f>
        <v>10</v>
      </c>
      <c r="AA47" s="30">
        <f>SUMIF(Ingredients!$B$3:$B$217,H47,Ingredients!$C$3:$C$217)+SUMIF($B$3:$B$724,H47,$AG$3:$AG$724)</f>
        <v>10</v>
      </c>
      <c r="AB47" s="30">
        <f>SUMIF(Ingredients!$B$3:$B$217,I47,Ingredients!$C$3:$C$217)+SUMIF($B$3:$B$724,I47,$AG$3:$AG$724)</f>
        <v>5</v>
      </c>
      <c r="AC47" s="30">
        <f>SUMIF(Ingredients!$B$3:$B$217,J47,Ingredients!$C$3:$C$217)+SUMIF($B$3:$B$724,J47,$AG$3:$AG$724)</f>
        <v>0</v>
      </c>
      <c r="AD47" s="30">
        <f>SUMIF(Ingredients!$B$3:$B$217,K47,Ingredients!$C$3:$C$217)+SUMIF($B$3:$B$724,K47,$AG$3:$AG$724)</f>
        <v>0</v>
      </c>
      <c r="AE47" s="30">
        <f>SUMIF(Ingredients!$B$3:$B$217,L47,Ingredients!$C$3:$C$217)+SUMIF($B$3:$B$724,L47,$AG$3:$AG$724)</f>
        <v>0</v>
      </c>
      <c r="AF47" s="30">
        <f>SUMIF(Ingredients!$B$3:$B$217,M47,Ingredients!$C$3:$C$217)+SUMIF($B$3:$B$724,M47,$AG$3:$AG$724)</f>
        <v>0</v>
      </c>
      <c r="AG47" s="29">
        <f t="shared" si="2"/>
        <v>35</v>
      </c>
      <c r="AH47" s="30">
        <f>SUMIF(Ingredients!$B$3:$B$217,F47,Ingredients!$D$3:$D$217)+SUMIF($B$3:$B$724,F47,$AP$3:$AP$724)</f>
        <v>0</v>
      </c>
      <c r="AI47" s="30">
        <f>SUMIF(Ingredients!$B$3:$B$217,G47,Ingredients!$D$3:$D$217)+SUMIF($B$3:$B$724,G47,$AP$3:$AP$724)</f>
        <v>0</v>
      </c>
      <c r="AJ47" s="30">
        <f>SUMIF(Ingredients!$B$3:$B$217,H47,Ingredients!$D$3:$D$217)+SUMIF($B$3:$B$724,H47,$AP$3:$AP$724)</f>
        <v>0</v>
      </c>
      <c r="AK47" s="30">
        <f>SUMIF(Ingredients!$B$3:$B$217,I47,Ingredients!$D$3:$D$217)+SUMIF($B$3:$B$724,I47,$AP$3:$AP$724)</f>
        <v>0</v>
      </c>
      <c r="AL47" s="30">
        <f>SUMIF(Ingredients!$B$3:$B$217,J47,Ingredients!$D$3:$D$217)+SUMIF($B$3:$B$724,J47,$AP$3:$AP$724)</f>
        <v>0</v>
      </c>
      <c r="AM47" s="30">
        <f>SUMIF(Ingredients!$B$3:$B$217,K47,Ingredients!$D$3:$D$217)+SUMIF($B$3:$B$724,K47,$AP$3:$AP$724)</f>
        <v>0</v>
      </c>
      <c r="AN47" s="30">
        <f>SUMIF(Ingredients!$B$3:$B$217,L47,Ingredients!$D$3:$D$217)+SUMIF($B$3:$B$724,L47,$AP$3:$AP$724)</f>
        <v>0</v>
      </c>
      <c r="AO47" s="30">
        <f>SUMIF(Ingredients!$B$3:$B$217,M47,Ingredients!$D$3:$D$217)+SUMIF($B$3:$B$724,M47,$AP$3:$AP$724)</f>
        <v>0</v>
      </c>
      <c r="AP47" s="29">
        <f t="shared" si="3"/>
        <v>0</v>
      </c>
      <c r="AQ47" s="30">
        <f>SUMIF(Ingredients!$B$3:$B$217,F47,Ingredients!$E$3:$E$217)+SUMIF($B$3:$B$724,F47,$AY$3:$AY$727)</f>
        <v>7</v>
      </c>
      <c r="AR47" s="30">
        <f>SUMIF(Ingredients!$B$3:$B$217,G47,Ingredients!$E$3:$E$217)+SUMIF($B$3:$B$724,G47,$AY$3:$AY$727)</f>
        <v>32</v>
      </c>
      <c r="AS47" s="30">
        <f>SUMIF(Ingredients!$B$3:$B$217,H47,Ingredients!$E$3:$E$217)+SUMIF($B$3:$B$724,H47,$AY$3:$AY$727)</f>
        <v>31</v>
      </c>
      <c r="AT47" s="30">
        <f>SUMIF(Ingredients!$B$3:$B$217,I47,Ingredients!$E$3:$E$217)+SUMIF($B$3:$B$724,I47,$AY$3:$AY$727)</f>
        <v>7</v>
      </c>
      <c r="AU47" s="30">
        <f>SUMIF(Ingredients!$B$3:$B$217,J47,Ingredients!$E$3:$E$217)+SUMIF($B$3:$B$724,J47,$AY$3:$AY$727)</f>
        <v>0</v>
      </c>
      <c r="AV47" s="30">
        <f>SUMIF(Ingredients!$B$3:$B$217,K47,Ingredients!$E$3:$E$217)+SUMIF($B$3:$B$724,K47,$AY$3:$AY$727)</f>
        <v>0</v>
      </c>
      <c r="AW47" s="30">
        <f>SUMIF(Ingredients!$B$3:$B$217,L47,Ingredients!$E$3:$E$217)+SUMIF($B$3:$B$724,L47,$AY$3:$AY$727)</f>
        <v>0</v>
      </c>
      <c r="AX47" s="30">
        <f>SUMIF(Ingredients!$B$3:$B$217,M47,Ingredients!$E$3:$E$217)+SUMIF($B$3:$B$724,M47,$AY$3:$AY$727)</f>
        <v>0</v>
      </c>
      <c r="AY47" s="29">
        <f t="shared" si="4"/>
        <v>19.25</v>
      </c>
      <c r="AZ47" s="30">
        <f>SUMIF(Ingredients!$B$3:$B$217,F47,Ingredients!$F$3:$F$217)+SUMIF($B$3:$B$724,F47,$BH$3:$BH$724)</f>
        <v>0</v>
      </c>
      <c r="BA47" s="30">
        <f>SUMIF(Ingredients!$B$3:$B$217,G47,Ingredients!$F$3:$F$217)+SUMIF($B$3:$B$724,G47,$BH$3:$BH$724)</f>
        <v>0</v>
      </c>
      <c r="BB47" s="30">
        <f>SUMIF(Ingredients!$B$3:$B$217,H47,Ingredients!$F$3:$F$217)+SUMIF($B$3:$B$724,H47,$BH$3:$BH$724)</f>
        <v>0</v>
      </c>
      <c r="BC47" s="30">
        <f>SUMIF(Ingredients!$B$3:$B$217,I47,Ingredients!$F$3:$F$217)+SUMIF($B$3:$B$724,I47,$BH$3:$BH$724)</f>
        <v>1</v>
      </c>
      <c r="BD47" s="30">
        <f>SUMIF(Ingredients!$B$3:$B$217,J47,Ingredients!$F$3:$F$217)+SUMIF($B$3:$B$724,J47,$BH$3:$BH$724)</f>
        <v>0</v>
      </c>
      <c r="BE47" s="30">
        <f>SUMIF(Ingredients!$B$3:$B$217,K47,Ingredients!$F$3:$F$217)+SUMIF($B$3:$B$724,K47,$BH$3:$BH$724)</f>
        <v>0</v>
      </c>
      <c r="BF47" s="30">
        <f>SUMIF(Ingredients!$B$3:$B$217,L47,Ingredients!$F$3:$F$217)+SUMIF($B$3:$B$724,L47,$BH$3:$BH$724)</f>
        <v>0</v>
      </c>
      <c r="BG47" s="30">
        <f>SUMIF(Ingredients!$B$3:$B$217,M47,Ingredients!$F$3:$F$217)+SUMIF($B$3:$B$724,M47,$BH$3:$BH$724)</f>
        <v>0</v>
      </c>
      <c r="BH47" s="35">
        <f t="shared" si="5"/>
        <v>1</v>
      </c>
      <c r="BI47" s="30">
        <f>SUMIF(Ingredients!$B$3:$B$217,F47,Ingredients!$G$3:$G$217)+SUMIF($B$3:$B$724,F47,$BQ$3:$BQ$724)</f>
        <v>0</v>
      </c>
      <c r="BJ47" s="30">
        <f>SUMIF(Ingredients!$B$3:$B$217,G47,Ingredients!$G$3:$G$217)+SUMIF($B$3:$B$724,G47,$BQ$3:$BQ$724)</f>
        <v>0</v>
      </c>
      <c r="BK47" s="30">
        <f>SUMIF(Ingredients!$B$3:$B$217,H47,Ingredients!$G$3:$G$217)+SUMIF($B$3:$B$724,H47,$BQ$3:$BQ$724)</f>
        <v>0</v>
      </c>
      <c r="BL47" s="30">
        <f>SUMIF(Ingredients!$B$3:$B$217,I47,Ingredients!$G$3:$G$217)+SUMIF($B$3:$B$724,I47,$BQ$3:$BQ$724)</f>
        <v>0</v>
      </c>
      <c r="BM47" s="30">
        <f>SUMIF(Ingredients!$B$3:$B$217,J47,Ingredients!$G$3:$G$217)+SUMIF($B$3:$B$724,J47,$BQ$3:$BQ$724)</f>
        <v>0</v>
      </c>
      <c r="BN47" s="30">
        <f>SUMIF(Ingredients!$B$3:$B$217,K47,Ingredients!$G$3:$G$217)+SUMIF($B$3:$B$724,K47,$BQ$3:$BQ$724)</f>
        <v>0</v>
      </c>
      <c r="BO47" s="30">
        <f>SUMIF(Ingredients!$B$3:$B$217,L47,Ingredients!$G$3:$G$217)+SUMIF($B$3:$B$724,L47,$BQ$3:$BQ$724)</f>
        <v>0</v>
      </c>
      <c r="BP47" s="30">
        <f>SUMIF(Ingredients!$B$3:$B$217,M47,Ingredients!$G$3:$G$217)+SUMIF($B$3:$B$724,M47,$BQ$3:$BQ$724)</f>
        <v>0</v>
      </c>
      <c r="BQ47" s="36">
        <f t="shared" si="6"/>
        <v>0</v>
      </c>
      <c r="BR47" s="30">
        <f>SUMIF(Ingredients!$B$3:$B$217,F47,Ingredients!$H$3:$H$217)+SUMIF($B$3:$B$724,F47,$BZ$3:$BZ$724)</f>
        <v>0</v>
      </c>
      <c r="BS47" s="30">
        <f>SUMIF(Ingredients!$B$3:$B$217,G47,Ingredients!$H$3:$H$217)+SUMIF($B$3:$B$724,G47,$BZ$3:$BZ$724)</f>
        <v>1.5</v>
      </c>
      <c r="BT47" s="30">
        <f>SUMIF(Ingredients!$B$3:$B$217,H47,Ingredients!$H$3:$H$217)+SUMIF($B$3:$B$724,H47,$BZ$3:$BZ$724)</f>
        <v>1</v>
      </c>
      <c r="BU47" s="30">
        <f>SUMIF(Ingredients!$B$3:$B$217,I47,Ingredients!$H$3:$H$217)+SUMIF($B$3:$B$724,I47,$BZ$3:$BZ$724)</f>
        <v>0</v>
      </c>
      <c r="BV47" s="30">
        <f>SUMIF(Ingredients!$B$3:$B$217,J47,Ingredients!$H$3:$H$217)+SUMIF($B$3:$B$724,J47,$BZ$3:$BZ$724)</f>
        <v>0</v>
      </c>
      <c r="BW47" s="30">
        <f>SUMIF(Ingredients!$B$3:$B$217,K47,Ingredients!$H$3:$H$217)+SUMIF($B$3:$B$724,K47,$BZ$3:$BZ$724)</f>
        <v>0</v>
      </c>
      <c r="BX47" s="30">
        <f>SUMIF(Ingredients!$B$3:$B$217,L47,Ingredients!$H$3:$H$217)+SUMIF($B$3:$B$724,L47,$BZ$3:$BZ$724)</f>
        <v>0</v>
      </c>
      <c r="BY47" s="30">
        <f>SUMIF(Ingredients!$B$3:$B$217,M47,Ingredients!$H$3:$H$217)+SUMIF($B$3:$B$724,M47,$BZ$3:$BZ$724)</f>
        <v>0</v>
      </c>
      <c r="BZ47" s="42">
        <f t="shared" si="7"/>
        <v>2.5</v>
      </c>
      <c r="CA47" s="30">
        <f>SUMIF(Ingredients!$B$3:$B$217,F47,Ingredients!$I$3:$I$217)+SUMIF($B$3:$B$724,F47,$CI$3:$CI$724)</f>
        <v>2.5</v>
      </c>
      <c r="CB47" s="30">
        <f>SUMIF(Ingredients!$B$3:$B$217,G47,Ingredients!$I$3:$I$217)+SUMIF($B$3:$B$724,G47,$CI$3:$CI$724)</f>
        <v>0</v>
      </c>
      <c r="CC47" s="30">
        <f>SUMIF(Ingredients!$B$3:$B$217,H47,Ingredients!$I$3:$I$217)+SUMIF($B$3:$B$724,H47,$CI$3:$CI$724)</f>
        <v>0</v>
      </c>
      <c r="CD47" s="30">
        <f>SUMIF(Ingredients!$B$3:$B$217,I47,Ingredients!$I$3:$I$217)+SUMIF($B$3:$B$724,I47,$CI$3:$CI$724)</f>
        <v>0</v>
      </c>
      <c r="CE47" s="30">
        <f>SUMIF(Ingredients!$B$3:$B$217,J47,Ingredients!$I$3:$I$217)+SUMIF($B$3:$B$724,J47,$CI$3:$CI$724)</f>
        <v>0</v>
      </c>
      <c r="CF47" s="30">
        <f>SUMIF(Ingredients!$B$3:$B$217,K47,Ingredients!$I$3:$I$217)+SUMIF($B$3:$B$724,K47,$CI$3:$CI$724)</f>
        <v>0</v>
      </c>
      <c r="CG47" s="30">
        <f>SUMIF(Ingredients!$B$3:$B$217,L47,Ingredients!$I$3:$I$217)+SUMIF($B$3:$B$724,L47,$CI$3:$CI$724)</f>
        <v>0</v>
      </c>
      <c r="CH47" s="30">
        <f>SUMIF(Ingredients!$B$3:$B$217,M47,Ingredients!$I$3:$I$217)+SUMIF($B$3:$B$724,M47,$CI$3:$CI$724)</f>
        <v>0</v>
      </c>
      <c r="CI47" s="38">
        <f t="shared" si="8"/>
        <v>2.5</v>
      </c>
      <c r="CJ47" s="30">
        <f>SUMIF(Ingredients!$B$3:$B$217,F47,Ingredients!$J$3:$J$217)+SUMIF($B$3:$B$724,F47,$CR$3:$CR$724)</f>
        <v>0</v>
      </c>
      <c r="CK47" s="30">
        <f>SUMIF(Ingredients!$B$3:$B$217,G47,Ingredients!$J$3:$J$217)+SUMIF($B$3:$B$724,G47,$CR$3:$CR$724)</f>
        <v>0</v>
      </c>
      <c r="CL47" s="30">
        <f>SUMIF(Ingredients!$B$3:$B$217,H47,Ingredients!$J$3:$J$217)+SUMIF($B$3:$B$724,H47,$CR$3:$CR$724)</f>
        <v>0</v>
      </c>
      <c r="CM47" s="30">
        <f>SUMIF(Ingredients!$B$3:$B$217,I47,Ingredients!$J$3:$J$217)+SUMIF($B$3:$B$724,I47,$CR$3:$CR$724)</f>
        <v>0</v>
      </c>
      <c r="CN47" s="30">
        <f>SUMIF(Ingredients!$B$3:$B$217,J47,Ingredients!$J$3:$J$217)+SUMIF($B$3:$B$724,J47,$CR$3:$CR$724)</f>
        <v>0</v>
      </c>
      <c r="CO47" s="30">
        <f>SUMIF(Ingredients!$B$3:$B$217,K47,Ingredients!$J$3:$J$217)+SUMIF($B$3:$B$724,K47,$CR$3:$CR$724)</f>
        <v>0</v>
      </c>
      <c r="CP47" s="30">
        <f>SUMIF(Ingredients!$B$3:$B$217,L47,Ingredients!$J$3:$J$217)+SUMIF($B$3:$B$724,L47,$CR$3:$CR$724)</f>
        <v>0</v>
      </c>
      <c r="CQ47" s="30">
        <f>SUMIF(Ingredients!$B$3:$B$217,M47,Ingredients!$J$3:$J$217)+SUMIF($B$3:$B$724,M47,$CR$3:$CR$724)</f>
        <v>0</v>
      </c>
      <c r="CR47" s="43">
        <f t="shared" si="9"/>
        <v>0</v>
      </c>
      <c r="CS47" s="34">
        <v>20</v>
      </c>
      <c r="CT47" s="30">
        <v>0</v>
      </c>
      <c r="CU47" s="30">
        <v>12</v>
      </c>
      <c r="CV47" s="35">
        <v>1</v>
      </c>
      <c r="CW47" s="36">
        <v>0</v>
      </c>
      <c r="CX47" s="37">
        <v>2.5</v>
      </c>
      <c r="CY47" s="38">
        <v>2.5</v>
      </c>
      <c r="CZ47" s="39">
        <v>0</v>
      </c>
      <c r="DA47" t="s">
        <v>202</v>
      </c>
      <c r="DB47" t="str">
        <f t="shared" ca="1" si="10"/>
        <v>-</v>
      </c>
      <c r="DD47" t="s">
        <v>200</v>
      </c>
      <c r="DE47" t="str">
        <f t="shared" ca="1" si="11"/>
        <v>CHICKENPOTPIEITEM(MEAL, ItemRegistry.chickenpotpieItem, 4 ,4f,0f,1f,2.5f,0f,2.5f,0f,1.75f),</v>
      </c>
      <c r="DF47" t="s">
        <v>2324</v>
      </c>
    </row>
    <row r="48" spans="2:110" x14ac:dyDescent="0.3">
      <c r="B48" t="s">
        <v>290</v>
      </c>
      <c r="C48" t="str">
        <f>INDEX('PH Itemnames'!$B$1:$B$723,MATCH(B48,'PH Itemnames'!$A$1:$A$723),1)</f>
        <v>breadedporkchopItem</v>
      </c>
      <c r="D48" t="s">
        <v>240</v>
      </c>
      <c r="E48" t="s">
        <v>1192</v>
      </c>
      <c r="F48" s="10" t="s">
        <v>76</v>
      </c>
      <c r="G48" s="11" t="s">
        <v>216</v>
      </c>
      <c r="H48" s="11"/>
      <c r="I48" s="11"/>
      <c r="J48" s="11"/>
      <c r="K48" s="11"/>
      <c r="L48" s="11"/>
      <c r="M48" s="11"/>
      <c r="N48" s="46">
        <f ca="1">SUMIF(Ingredients!$B$3:$B$217,'PH complex foods'!F48,Ingredients!$A$3:$A$119)+SUMIF($B$3:$B$724,F48,$V$3:$V$723)</f>
        <v>1</v>
      </c>
      <c r="O48" s="11">
        <f ca="1">SUMIF(Ingredients!$B$3:$B$217,'PH complex foods'!G48,Ingredients!$A$3:$A$119)+SUMIF($B$3:$B$724,G48,$V$3:$V$723)</f>
        <v>1</v>
      </c>
      <c r="P48" s="11">
        <f ca="1">SUMIF(Ingredients!$B$3:$B$217,'PH complex foods'!H48,Ingredients!$A$3:$A$119)+SUMIF($B$3:$B$724,H48,$V$3:$V$723)</f>
        <v>0</v>
      </c>
      <c r="Q48" s="11">
        <f ca="1">SUMIF(Ingredients!$B$3:$B$217,'PH complex foods'!I48,Ingredients!$A$3:$A$119)+SUMIF($B$3:$B$724,I48,$V$3:$V$723)</f>
        <v>0</v>
      </c>
      <c r="R48" s="11">
        <f ca="1">SUMIF(Ingredients!$B$3:$B$217,'PH complex foods'!J48,Ingredients!$A$3:$A$119)+SUMIF($B$3:$B$724,J48,$V$3:$V$723)</f>
        <v>0</v>
      </c>
      <c r="S48" s="11">
        <f ca="1">SUMIF(Ingredients!$B$3:$B$217,'PH complex foods'!K48,Ingredients!$A$3:$A$119)+SUMIF($B$3:$B$724,K48,$V$3:$V$723)</f>
        <v>0</v>
      </c>
      <c r="T48" s="11">
        <f ca="1">SUMIF(Ingredients!$B$3:$B$217,'PH complex foods'!L48,Ingredients!$A$3:$A$119)+SUMIF($B$3:$B$724,L48,$V$3:$V$723)</f>
        <v>0</v>
      </c>
      <c r="U48" s="11">
        <f ca="1">SUMIF(Ingredients!$B$3:$B$217,'PH complex foods'!M48,Ingredients!$A$3:$A$119)+SUMIF($B$3:$B$724,M48,$V$3:$V$723)</f>
        <v>0</v>
      </c>
      <c r="V48" s="10">
        <f t="shared" ca="1" si="0"/>
        <v>1</v>
      </c>
      <c r="W48" s="11">
        <f t="shared" si="1"/>
        <v>0</v>
      </c>
      <c r="X48" s="44" t="str">
        <f t="shared" ca="1" si="12"/>
        <v>Yes</v>
      </c>
      <c r="Y48" s="34">
        <f>SUMIF(Ingredients!$B$3:$B$217,F48,Ingredients!$C$3:$C$217)+SUMIF($B$3:$B$724,F48,$AG$3:$AG$724)</f>
        <v>10</v>
      </c>
      <c r="Z48" s="30">
        <f>SUMIF(Ingredients!$B$3:$B$217,G48,Ingredients!$C$3:$C$217)+SUMIF($B$3:$B$724,G48,$AG$3:$AG$724)</f>
        <v>5</v>
      </c>
      <c r="AA48" s="30">
        <f>SUMIF(Ingredients!$B$3:$B$217,H48,Ingredients!$C$3:$C$217)+SUMIF($B$3:$B$724,H48,$AG$3:$AG$724)</f>
        <v>0</v>
      </c>
      <c r="AB48" s="30">
        <f>SUMIF(Ingredients!$B$3:$B$217,I48,Ingredients!$C$3:$C$217)+SUMIF($B$3:$B$724,I48,$AG$3:$AG$724)</f>
        <v>0</v>
      </c>
      <c r="AC48" s="30">
        <f>SUMIF(Ingredients!$B$3:$B$217,J48,Ingredients!$C$3:$C$217)+SUMIF($B$3:$B$724,J48,$AG$3:$AG$724)</f>
        <v>0</v>
      </c>
      <c r="AD48" s="30">
        <f>SUMIF(Ingredients!$B$3:$B$217,K48,Ingredients!$C$3:$C$217)+SUMIF($B$3:$B$724,K48,$AG$3:$AG$724)</f>
        <v>0</v>
      </c>
      <c r="AE48" s="30">
        <f>SUMIF(Ingredients!$B$3:$B$217,L48,Ingredients!$C$3:$C$217)+SUMIF($B$3:$B$724,L48,$AG$3:$AG$724)</f>
        <v>0</v>
      </c>
      <c r="AF48" s="30">
        <f>SUMIF(Ingredients!$B$3:$B$217,M48,Ingredients!$C$3:$C$217)+SUMIF($B$3:$B$724,M48,$AG$3:$AG$724)</f>
        <v>0</v>
      </c>
      <c r="AG48" s="29">
        <f t="shared" si="2"/>
        <v>15</v>
      </c>
      <c r="AH48" s="30">
        <f>SUMIF(Ingredients!$B$3:$B$217,F48,Ingredients!$D$3:$D$217)+SUMIF($B$3:$B$724,F48,$AP$3:$AP$724)</f>
        <v>0</v>
      </c>
      <c r="AI48" s="30">
        <f>SUMIF(Ingredients!$B$3:$B$217,G48,Ingredients!$D$3:$D$217)+SUMIF($B$3:$B$724,G48,$AP$3:$AP$724)</f>
        <v>0</v>
      </c>
      <c r="AJ48" s="30">
        <f>SUMIF(Ingredients!$B$3:$B$217,H48,Ingredients!$D$3:$D$217)+SUMIF($B$3:$B$724,H48,$AP$3:$AP$724)</f>
        <v>0</v>
      </c>
      <c r="AK48" s="30">
        <f>SUMIF(Ingredients!$B$3:$B$217,I48,Ingredients!$D$3:$D$217)+SUMIF($B$3:$B$724,I48,$AP$3:$AP$724)</f>
        <v>0</v>
      </c>
      <c r="AL48" s="30">
        <f>SUMIF(Ingredients!$B$3:$B$217,J48,Ingredients!$D$3:$D$217)+SUMIF($B$3:$B$724,J48,$AP$3:$AP$724)</f>
        <v>0</v>
      </c>
      <c r="AM48" s="30">
        <f>SUMIF(Ingredients!$B$3:$B$217,K48,Ingredients!$D$3:$D$217)+SUMIF($B$3:$B$724,K48,$AP$3:$AP$724)</f>
        <v>0</v>
      </c>
      <c r="AN48" s="30">
        <f>SUMIF(Ingredients!$B$3:$B$217,L48,Ingredients!$D$3:$D$217)+SUMIF($B$3:$B$724,L48,$AP$3:$AP$724)</f>
        <v>0</v>
      </c>
      <c r="AO48" s="30">
        <f>SUMIF(Ingredients!$B$3:$B$217,M48,Ingredients!$D$3:$D$217)+SUMIF($B$3:$B$724,M48,$AP$3:$AP$724)</f>
        <v>0</v>
      </c>
      <c r="AP48" s="29">
        <f t="shared" si="3"/>
        <v>0</v>
      </c>
      <c r="AQ48" s="30">
        <f>SUMIF(Ingredients!$B$3:$B$217,F48,Ingredients!$E$3:$E$217)+SUMIF($B$3:$B$724,F48,$AY$3:$AY$727)</f>
        <v>10</v>
      </c>
      <c r="AR48" s="30">
        <f>SUMIF(Ingredients!$B$3:$B$217,G48,Ingredients!$E$3:$E$217)+SUMIF($B$3:$B$724,G48,$AY$3:$AY$727)</f>
        <v>29.5</v>
      </c>
      <c r="AS48" s="30">
        <f>SUMIF(Ingredients!$B$3:$B$217,H48,Ingredients!$E$3:$E$217)+SUMIF($B$3:$B$724,H48,$AY$3:$AY$727)</f>
        <v>0</v>
      </c>
      <c r="AT48" s="30">
        <f>SUMIF(Ingredients!$B$3:$B$217,I48,Ingredients!$E$3:$E$217)+SUMIF($B$3:$B$724,I48,$AY$3:$AY$727)</f>
        <v>0</v>
      </c>
      <c r="AU48" s="30">
        <f>SUMIF(Ingredients!$B$3:$B$217,J48,Ingredients!$E$3:$E$217)+SUMIF($B$3:$B$724,J48,$AY$3:$AY$727)</f>
        <v>0</v>
      </c>
      <c r="AV48" s="30">
        <f>SUMIF(Ingredients!$B$3:$B$217,K48,Ingredients!$E$3:$E$217)+SUMIF($B$3:$B$724,K48,$AY$3:$AY$727)</f>
        <v>0</v>
      </c>
      <c r="AW48" s="30">
        <f>SUMIF(Ingredients!$B$3:$B$217,L48,Ingredients!$E$3:$E$217)+SUMIF($B$3:$B$724,L48,$AY$3:$AY$727)</f>
        <v>0</v>
      </c>
      <c r="AX48" s="30">
        <f>SUMIF(Ingredients!$B$3:$B$217,M48,Ingredients!$E$3:$E$217)+SUMIF($B$3:$B$724,M48,$AY$3:$AY$727)</f>
        <v>0</v>
      </c>
      <c r="AY48" s="29">
        <f t="shared" si="4"/>
        <v>19.75</v>
      </c>
      <c r="AZ48" s="30">
        <f>SUMIF(Ingredients!$B$3:$B$217,F48,Ingredients!$F$3:$F$217)+SUMIF($B$3:$B$724,F48,$BH$3:$BH$724)</f>
        <v>0</v>
      </c>
      <c r="BA48" s="30">
        <f>SUMIF(Ingredients!$B$3:$B$217,G48,Ingredients!$F$3:$F$217)+SUMIF($B$3:$B$724,G48,$BH$3:$BH$724)</f>
        <v>1</v>
      </c>
      <c r="BB48" s="30">
        <f>SUMIF(Ingredients!$B$3:$B$217,H48,Ingredients!$F$3:$F$217)+SUMIF($B$3:$B$724,H48,$BH$3:$BH$724)</f>
        <v>0</v>
      </c>
      <c r="BC48" s="30">
        <f>SUMIF(Ingredients!$B$3:$B$217,I48,Ingredients!$F$3:$F$217)+SUMIF($B$3:$B$724,I48,$BH$3:$BH$724)</f>
        <v>0</v>
      </c>
      <c r="BD48" s="30">
        <f>SUMIF(Ingredients!$B$3:$B$217,J48,Ingredients!$F$3:$F$217)+SUMIF($B$3:$B$724,J48,$BH$3:$BH$724)</f>
        <v>0</v>
      </c>
      <c r="BE48" s="30">
        <f>SUMIF(Ingredients!$B$3:$B$217,K48,Ingredients!$F$3:$F$217)+SUMIF($B$3:$B$724,K48,$BH$3:$BH$724)</f>
        <v>0</v>
      </c>
      <c r="BF48" s="30">
        <f>SUMIF(Ingredients!$B$3:$B$217,L48,Ingredients!$F$3:$F$217)+SUMIF($B$3:$B$724,L48,$BH$3:$BH$724)</f>
        <v>0</v>
      </c>
      <c r="BG48" s="30">
        <f>SUMIF(Ingredients!$B$3:$B$217,M48,Ingredients!$F$3:$F$217)+SUMIF($B$3:$B$724,M48,$BH$3:$BH$724)</f>
        <v>0</v>
      </c>
      <c r="BH48" s="35">
        <f t="shared" si="5"/>
        <v>1</v>
      </c>
      <c r="BI48" s="30">
        <f>SUMIF(Ingredients!$B$3:$B$217,F48,Ingredients!$G$3:$G$217)+SUMIF($B$3:$B$724,F48,$BQ$3:$BQ$724)</f>
        <v>0</v>
      </c>
      <c r="BJ48" s="30">
        <f>SUMIF(Ingredients!$B$3:$B$217,G48,Ingredients!$G$3:$G$217)+SUMIF($B$3:$B$724,G48,$BQ$3:$BQ$724)</f>
        <v>0</v>
      </c>
      <c r="BK48" s="30">
        <f>SUMIF(Ingredients!$B$3:$B$217,H48,Ingredients!$G$3:$G$217)+SUMIF($B$3:$B$724,H48,$BQ$3:$BQ$724)</f>
        <v>0</v>
      </c>
      <c r="BL48" s="30">
        <f>SUMIF(Ingredients!$B$3:$B$217,I48,Ingredients!$G$3:$G$217)+SUMIF($B$3:$B$724,I48,$BQ$3:$BQ$724)</f>
        <v>0</v>
      </c>
      <c r="BM48" s="30">
        <f>SUMIF(Ingredients!$B$3:$B$217,J48,Ingredients!$G$3:$G$217)+SUMIF($B$3:$B$724,J48,$BQ$3:$BQ$724)</f>
        <v>0</v>
      </c>
      <c r="BN48" s="30">
        <f>SUMIF(Ingredients!$B$3:$B$217,K48,Ingredients!$G$3:$G$217)+SUMIF($B$3:$B$724,K48,$BQ$3:$BQ$724)</f>
        <v>0</v>
      </c>
      <c r="BO48" s="30">
        <f>SUMIF(Ingredients!$B$3:$B$217,L48,Ingredients!$G$3:$G$217)+SUMIF($B$3:$B$724,L48,$BQ$3:$BQ$724)</f>
        <v>0</v>
      </c>
      <c r="BP48" s="30">
        <f>SUMIF(Ingredients!$B$3:$B$217,M48,Ingredients!$G$3:$G$217)+SUMIF($B$3:$B$724,M48,$BQ$3:$BQ$724)</f>
        <v>0</v>
      </c>
      <c r="BQ48" s="36">
        <f t="shared" si="6"/>
        <v>0</v>
      </c>
      <c r="BR48" s="30">
        <f>SUMIF(Ingredients!$B$3:$B$217,F48,Ingredients!$H$3:$H$217)+SUMIF($B$3:$B$724,F48,$BZ$3:$BZ$724)</f>
        <v>0</v>
      </c>
      <c r="BS48" s="30">
        <f>SUMIF(Ingredients!$B$3:$B$217,G48,Ingredients!$H$3:$H$217)+SUMIF($B$3:$B$724,G48,$BZ$3:$BZ$724)</f>
        <v>0</v>
      </c>
      <c r="BT48" s="30">
        <f>SUMIF(Ingredients!$B$3:$B$217,H48,Ingredients!$H$3:$H$217)+SUMIF($B$3:$B$724,H48,$BZ$3:$BZ$724)</f>
        <v>0</v>
      </c>
      <c r="BU48" s="30">
        <f>SUMIF(Ingredients!$B$3:$B$217,I48,Ingredients!$H$3:$H$217)+SUMIF($B$3:$B$724,I48,$BZ$3:$BZ$724)</f>
        <v>0</v>
      </c>
      <c r="BV48" s="30">
        <f>SUMIF(Ingredients!$B$3:$B$217,J48,Ingredients!$H$3:$H$217)+SUMIF($B$3:$B$724,J48,$BZ$3:$BZ$724)</f>
        <v>0</v>
      </c>
      <c r="BW48" s="30">
        <f>SUMIF(Ingredients!$B$3:$B$217,K48,Ingredients!$H$3:$H$217)+SUMIF($B$3:$B$724,K48,$BZ$3:$BZ$724)</f>
        <v>0</v>
      </c>
      <c r="BX48" s="30">
        <f>SUMIF(Ingredients!$B$3:$B$217,L48,Ingredients!$H$3:$H$217)+SUMIF($B$3:$B$724,L48,$BZ$3:$BZ$724)</f>
        <v>0</v>
      </c>
      <c r="BY48" s="30">
        <f>SUMIF(Ingredients!$B$3:$B$217,M48,Ingredients!$H$3:$H$217)+SUMIF($B$3:$B$724,M48,$BZ$3:$BZ$724)</f>
        <v>0</v>
      </c>
      <c r="BZ48" s="42">
        <f t="shared" si="7"/>
        <v>0</v>
      </c>
      <c r="CA48" s="30">
        <f>SUMIF(Ingredients!$B$3:$B$217,F48,Ingredients!$I$3:$I$217)+SUMIF($B$3:$B$724,F48,$CI$3:$CI$724)</f>
        <v>1.5</v>
      </c>
      <c r="CB48" s="30">
        <f>SUMIF(Ingredients!$B$3:$B$217,G48,Ingredients!$I$3:$I$217)+SUMIF($B$3:$B$724,G48,$CI$3:$CI$724)</f>
        <v>0</v>
      </c>
      <c r="CC48" s="30">
        <f>SUMIF(Ingredients!$B$3:$B$217,H48,Ingredients!$I$3:$I$217)+SUMIF($B$3:$B$724,H48,$CI$3:$CI$724)</f>
        <v>0</v>
      </c>
      <c r="CD48" s="30">
        <f>SUMIF(Ingredients!$B$3:$B$217,I48,Ingredients!$I$3:$I$217)+SUMIF($B$3:$B$724,I48,$CI$3:$CI$724)</f>
        <v>0</v>
      </c>
      <c r="CE48" s="30">
        <f>SUMIF(Ingredients!$B$3:$B$217,J48,Ingredients!$I$3:$I$217)+SUMIF($B$3:$B$724,J48,$CI$3:$CI$724)</f>
        <v>0</v>
      </c>
      <c r="CF48" s="30">
        <f>SUMIF(Ingredients!$B$3:$B$217,K48,Ingredients!$I$3:$I$217)+SUMIF($B$3:$B$724,K48,$CI$3:$CI$724)</f>
        <v>0</v>
      </c>
      <c r="CG48" s="30">
        <f>SUMIF(Ingredients!$B$3:$B$217,L48,Ingredients!$I$3:$I$217)+SUMIF($B$3:$B$724,L48,$CI$3:$CI$724)</f>
        <v>0</v>
      </c>
      <c r="CH48" s="30">
        <f>SUMIF(Ingredients!$B$3:$B$217,M48,Ingredients!$I$3:$I$217)+SUMIF($B$3:$B$724,M48,$CI$3:$CI$724)</f>
        <v>0</v>
      </c>
      <c r="CI48" s="38">
        <f t="shared" si="8"/>
        <v>1.5</v>
      </c>
      <c r="CJ48" s="30">
        <f>SUMIF(Ingredients!$B$3:$B$217,F48,Ingredients!$J$3:$J$217)+SUMIF($B$3:$B$724,F48,$CR$3:$CR$724)</f>
        <v>0</v>
      </c>
      <c r="CK48" s="30">
        <f>SUMIF(Ingredients!$B$3:$B$217,G48,Ingredients!$J$3:$J$217)+SUMIF($B$3:$B$724,G48,$CR$3:$CR$724)</f>
        <v>0</v>
      </c>
      <c r="CL48" s="30">
        <f>SUMIF(Ingredients!$B$3:$B$217,H48,Ingredients!$J$3:$J$217)+SUMIF($B$3:$B$724,H48,$CR$3:$CR$724)</f>
        <v>0</v>
      </c>
      <c r="CM48" s="30">
        <f>SUMIF(Ingredients!$B$3:$B$217,I48,Ingredients!$J$3:$J$217)+SUMIF($B$3:$B$724,I48,$CR$3:$CR$724)</f>
        <v>0</v>
      </c>
      <c r="CN48" s="30">
        <f>SUMIF(Ingredients!$B$3:$B$217,J48,Ingredients!$J$3:$J$217)+SUMIF($B$3:$B$724,J48,$CR$3:$CR$724)</f>
        <v>0</v>
      </c>
      <c r="CO48" s="30">
        <f>SUMIF(Ingredients!$B$3:$B$217,K48,Ingredients!$J$3:$J$217)+SUMIF($B$3:$B$724,K48,$CR$3:$CR$724)</f>
        <v>0</v>
      </c>
      <c r="CP48" s="30">
        <f>SUMIF(Ingredients!$B$3:$B$217,L48,Ingredients!$J$3:$J$217)+SUMIF($B$3:$B$724,L48,$CR$3:$CR$724)</f>
        <v>0</v>
      </c>
      <c r="CQ48" s="30">
        <f>SUMIF(Ingredients!$B$3:$B$217,M48,Ingredients!$J$3:$J$217)+SUMIF($B$3:$B$724,M48,$CR$3:$CR$724)</f>
        <v>0</v>
      </c>
      <c r="CR48" s="43">
        <f t="shared" si="9"/>
        <v>0</v>
      </c>
      <c r="CS48" s="34">
        <v>15</v>
      </c>
      <c r="CT48" s="30">
        <v>0</v>
      </c>
      <c r="CU48" s="30">
        <v>14</v>
      </c>
      <c r="CV48" s="35">
        <v>1</v>
      </c>
      <c r="CW48" s="36">
        <v>0</v>
      </c>
      <c r="CX48" s="37">
        <v>0</v>
      </c>
      <c r="CY48" s="38">
        <v>1.5</v>
      </c>
      <c r="CZ48" s="39">
        <v>0</v>
      </c>
      <c r="DA48" t="s">
        <v>202</v>
      </c>
      <c r="DB48" t="str">
        <f t="shared" ca="1" si="10"/>
        <v>-</v>
      </c>
      <c r="DD48" t="s">
        <v>200</v>
      </c>
      <c r="DE48" t="str">
        <f t="shared" ca="1" si="11"/>
        <v>BREADEDPORKCHOPITEM(MEAL, ItemRegistry.breadedporkchopItem, 4 ,3f,0f,1f,0f,0f,1.5f,0f,1.5f),</v>
      </c>
      <c r="DF48" t="s">
        <v>2325</v>
      </c>
    </row>
    <row r="49" spans="2:110" x14ac:dyDescent="0.3">
      <c r="B49" t="s">
        <v>291</v>
      </c>
      <c r="C49" t="str">
        <f>INDEX('PH Itemnames'!$B$1:$B$723,MATCH(B49,'PH Itemnames'!$A$1:$A$723),1)</f>
        <v>hotdogItem</v>
      </c>
      <c r="D49" t="s">
        <v>240</v>
      </c>
      <c r="E49" t="s">
        <v>1192</v>
      </c>
      <c r="F49" s="10" t="s">
        <v>76</v>
      </c>
      <c r="G49" s="11" t="s">
        <v>246</v>
      </c>
      <c r="H49" s="11"/>
      <c r="I49" s="11"/>
      <c r="J49" s="11"/>
      <c r="K49" s="11"/>
      <c r="L49" s="11"/>
      <c r="M49" s="11"/>
      <c r="N49" s="46">
        <f ca="1">SUMIF(Ingredients!$B$3:$B$217,'PH complex foods'!F49,Ingredients!$A$3:$A$119)+SUMIF($B$3:$B$724,F49,$V$3:$V$723)</f>
        <v>1</v>
      </c>
      <c r="O49" s="11">
        <f ca="1">SUMIF(Ingredients!$B$3:$B$217,'PH complex foods'!G49,Ingredients!$A$3:$A$119)+SUMIF($B$3:$B$724,G49,$V$3:$V$723)</f>
        <v>1</v>
      </c>
      <c r="P49" s="11">
        <f ca="1">SUMIF(Ingredients!$B$3:$B$217,'PH complex foods'!H49,Ingredients!$A$3:$A$119)+SUMIF($B$3:$B$724,H49,$V$3:$V$723)</f>
        <v>0</v>
      </c>
      <c r="Q49" s="11">
        <f ca="1">SUMIF(Ingredients!$B$3:$B$217,'PH complex foods'!I49,Ingredients!$A$3:$A$119)+SUMIF($B$3:$B$724,I49,$V$3:$V$723)</f>
        <v>0</v>
      </c>
      <c r="R49" s="11">
        <f ca="1">SUMIF(Ingredients!$B$3:$B$217,'PH complex foods'!J49,Ingredients!$A$3:$A$119)+SUMIF($B$3:$B$724,J49,$V$3:$V$723)</f>
        <v>0</v>
      </c>
      <c r="S49" s="11">
        <f ca="1">SUMIF(Ingredients!$B$3:$B$217,'PH complex foods'!K49,Ingredients!$A$3:$A$119)+SUMIF($B$3:$B$724,K49,$V$3:$V$723)</f>
        <v>0</v>
      </c>
      <c r="T49" s="11">
        <f ca="1">SUMIF(Ingredients!$B$3:$B$217,'PH complex foods'!L49,Ingredients!$A$3:$A$119)+SUMIF($B$3:$B$724,L49,$V$3:$V$723)</f>
        <v>0</v>
      </c>
      <c r="U49" s="11">
        <f ca="1">SUMIF(Ingredients!$B$3:$B$217,'PH complex foods'!M49,Ingredients!$A$3:$A$119)+SUMIF($B$3:$B$724,M49,$V$3:$V$723)</f>
        <v>0</v>
      </c>
      <c r="V49" s="10">
        <f t="shared" ca="1" si="0"/>
        <v>1</v>
      </c>
      <c r="W49" s="11">
        <f t="shared" si="1"/>
        <v>3</v>
      </c>
      <c r="X49" s="44" t="str">
        <f t="shared" ca="1" si="12"/>
        <v>Yes</v>
      </c>
      <c r="Y49" s="34">
        <f>SUMIF(Ingredients!$B$3:$B$217,F49,Ingredients!$C$3:$C$217)+SUMIF($B$3:$B$724,F49,$AG$3:$AG$724)</f>
        <v>10</v>
      </c>
      <c r="Z49" s="30">
        <f>SUMIF(Ingredients!$B$3:$B$217,G49,Ingredients!$C$3:$C$217)+SUMIF($B$3:$B$724,G49,$AG$3:$AG$724)</f>
        <v>5</v>
      </c>
      <c r="AA49" s="30">
        <f>SUMIF(Ingredients!$B$3:$B$217,H49,Ingredients!$C$3:$C$217)+SUMIF($B$3:$B$724,H49,$AG$3:$AG$724)</f>
        <v>0</v>
      </c>
      <c r="AB49" s="30">
        <f>SUMIF(Ingredients!$B$3:$B$217,I49,Ingredients!$C$3:$C$217)+SUMIF($B$3:$B$724,I49,$AG$3:$AG$724)</f>
        <v>0</v>
      </c>
      <c r="AC49" s="30">
        <f>SUMIF(Ingredients!$B$3:$B$217,J49,Ingredients!$C$3:$C$217)+SUMIF($B$3:$B$724,J49,$AG$3:$AG$724)</f>
        <v>0</v>
      </c>
      <c r="AD49" s="30">
        <f>SUMIF(Ingredients!$B$3:$B$217,K49,Ingredients!$C$3:$C$217)+SUMIF($B$3:$B$724,K49,$AG$3:$AG$724)</f>
        <v>0</v>
      </c>
      <c r="AE49" s="30">
        <f>SUMIF(Ingredients!$B$3:$B$217,L49,Ingredients!$C$3:$C$217)+SUMIF($B$3:$B$724,L49,$AG$3:$AG$724)</f>
        <v>0</v>
      </c>
      <c r="AF49" s="30">
        <f>SUMIF(Ingredients!$B$3:$B$217,M49,Ingredients!$C$3:$C$217)+SUMIF($B$3:$B$724,M49,$AG$3:$AG$724)</f>
        <v>0</v>
      </c>
      <c r="AG49" s="29">
        <f t="shared" si="2"/>
        <v>15</v>
      </c>
      <c r="AH49" s="30">
        <f>SUMIF(Ingredients!$B$3:$B$217,F49,Ingredients!$D$3:$D$217)+SUMIF($B$3:$B$724,F49,$AP$3:$AP$724)</f>
        <v>0</v>
      </c>
      <c r="AI49" s="30">
        <f>SUMIF(Ingredients!$B$3:$B$217,G49,Ingredients!$D$3:$D$217)+SUMIF($B$3:$B$724,G49,$AP$3:$AP$724)</f>
        <v>0</v>
      </c>
      <c r="AJ49" s="30">
        <f>SUMIF(Ingredients!$B$3:$B$217,H49,Ingredients!$D$3:$D$217)+SUMIF($B$3:$B$724,H49,$AP$3:$AP$724)</f>
        <v>0</v>
      </c>
      <c r="AK49" s="30">
        <f>SUMIF(Ingredients!$B$3:$B$217,I49,Ingredients!$D$3:$D$217)+SUMIF($B$3:$B$724,I49,$AP$3:$AP$724)</f>
        <v>0</v>
      </c>
      <c r="AL49" s="30">
        <f>SUMIF(Ingredients!$B$3:$B$217,J49,Ingredients!$D$3:$D$217)+SUMIF($B$3:$B$724,J49,$AP$3:$AP$724)</f>
        <v>0</v>
      </c>
      <c r="AM49" s="30">
        <f>SUMIF(Ingredients!$B$3:$B$217,K49,Ingredients!$D$3:$D$217)+SUMIF($B$3:$B$724,K49,$AP$3:$AP$724)</f>
        <v>0</v>
      </c>
      <c r="AN49" s="30">
        <f>SUMIF(Ingredients!$B$3:$B$217,L49,Ingredients!$D$3:$D$217)+SUMIF($B$3:$B$724,L49,$AP$3:$AP$724)</f>
        <v>0</v>
      </c>
      <c r="AO49" s="30">
        <f>SUMIF(Ingredients!$B$3:$B$217,M49,Ingredients!$D$3:$D$217)+SUMIF($B$3:$B$724,M49,$AP$3:$AP$724)</f>
        <v>0</v>
      </c>
      <c r="AP49" s="29">
        <f t="shared" si="3"/>
        <v>0</v>
      </c>
      <c r="AQ49" s="30">
        <f>SUMIF(Ingredients!$B$3:$B$217,F49,Ingredients!$E$3:$E$217)+SUMIF($B$3:$B$724,F49,$AY$3:$AY$727)</f>
        <v>10</v>
      </c>
      <c r="AR49" s="30">
        <f>SUMIF(Ingredients!$B$3:$B$217,G49,Ingredients!$E$3:$E$217)+SUMIF($B$3:$B$724,G49,$AY$3:$AY$727)</f>
        <v>21</v>
      </c>
      <c r="AS49" s="30">
        <f>SUMIF(Ingredients!$B$3:$B$217,H49,Ingredients!$E$3:$E$217)+SUMIF($B$3:$B$724,H49,$AY$3:$AY$727)</f>
        <v>0</v>
      </c>
      <c r="AT49" s="30">
        <f>SUMIF(Ingredients!$B$3:$B$217,I49,Ingredients!$E$3:$E$217)+SUMIF($B$3:$B$724,I49,$AY$3:$AY$727)</f>
        <v>0</v>
      </c>
      <c r="AU49" s="30">
        <f>SUMIF(Ingredients!$B$3:$B$217,J49,Ingredients!$E$3:$E$217)+SUMIF($B$3:$B$724,J49,$AY$3:$AY$727)</f>
        <v>0</v>
      </c>
      <c r="AV49" s="30">
        <f>SUMIF(Ingredients!$B$3:$B$217,K49,Ingredients!$E$3:$E$217)+SUMIF($B$3:$B$724,K49,$AY$3:$AY$727)</f>
        <v>0</v>
      </c>
      <c r="AW49" s="30">
        <f>SUMIF(Ingredients!$B$3:$B$217,L49,Ingredients!$E$3:$E$217)+SUMIF($B$3:$B$724,L49,$AY$3:$AY$727)</f>
        <v>0</v>
      </c>
      <c r="AX49" s="30">
        <f>SUMIF(Ingredients!$B$3:$B$217,M49,Ingredients!$E$3:$E$217)+SUMIF($B$3:$B$724,M49,$AY$3:$AY$727)</f>
        <v>0</v>
      </c>
      <c r="AY49" s="29">
        <f t="shared" si="4"/>
        <v>15.5</v>
      </c>
      <c r="AZ49" s="30">
        <f>SUMIF(Ingredients!$B$3:$B$217,F49,Ingredients!$F$3:$F$217)+SUMIF($B$3:$B$724,F49,$BH$3:$BH$724)</f>
        <v>0</v>
      </c>
      <c r="BA49" s="30">
        <f>SUMIF(Ingredients!$B$3:$B$217,G49,Ingredients!$F$3:$F$217)+SUMIF($B$3:$B$724,G49,$BH$3:$BH$724)</f>
        <v>1.5</v>
      </c>
      <c r="BB49" s="30">
        <f>SUMIF(Ingredients!$B$3:$B$217,H49,Ingredients!$F$3:$F$217)+SUMIF($B$3:$B$724,H49,$BH$3:$BH$724)</f>
        <v>0</v>
      </c>
      <c r="BC49" s="30">
        <f>SUMIF(Ingredients!$B$3:$B$217,I49,Ingredients!$F$3:$F$217)+SUMIF($B$3:$B$724,I49,$BH$3:$BH$724)</f>
        <v>0</v>
      </c>
      <c r="BD49" s="30">
        <f>SUMIF(Ingredients!$B$3:$B$217,J49,Ingredients!$F$3:$F$217)+SUMIF($B$3:$B$724,J49,$BH$3:$BH$724)</f>
        <v>0</v>
      </c>
      <c r="BE49" s="30">
        <f>SUMIF(Ingredients!$B$3:$B$217,K49,Ingredients!$F$3:$F$217)+SUMIF($B$3:$B$724,K49,$BH$3:$BH$724)</f>
        <v>0</v>
      </c>
      <c r="BF49" s="30">
        <f>SUMIF(Ingredients!$B$3:$B$217,L49,Ingredients!$F$3:$F$217)+SUMIF($B$3:$B$724,L49,$BH$3:$BH$724)</f>
        <v>0</v>
      </c>
      <c r="BG49" s="30">
        <f>SUMIF(Ingredients!$B$3:$B$217,M49,Ingredients!$F$3:$F$217)+SUMIF($B$3:$B$724,M49,$BH$3:$BH$724)</f>
        <v>0</v>
      </c>
      <c r="BH49" s="35">
        <f t="shared" si="5"/>
        <v>1.5</v>
      </c>
      <c r="BI49" s="30">
        <f>SUMIF(Ingredients!$B$3:$B$217,F49,Ingredients!$G$3:$G$217)+SUMIF($B$3:$B$724,F49,$BQ$3:$BQ$724)</f>
        <v>0</v>
      </c>
      <c r="BJ49" s="30">
        <f>SUMIF(Ingredients!$B$3:$B$217,G49,Ingredients!$G$3:$G$217)+SUMIF($B$3:$B$724,G49,$BQ$3:$BQ$724)</f>
        <v>0</v>
      </c>
      <c r="BK49" s="30">
        <f>SUMIF(Ingredients!$B$3:$B$217,H49,Ingredients!$G$3:$G$217)+SUMIF($B$3:$B$724,H49,$BQ$3:$BQ$724)</f>
        <v>0</v>
      </c>
      <c r="BL49" s="30">
        <f>SUMIF(Ingredients!$B$3:$B$217,I49,Ingredients!$G$3:$G$217)+SUMIF($B$3:$B$724,I49,$BQ$3:$BQ$724)</f>
        <v>0</v>
      </c>
      <c r="BM49" s="30">
        <f>SUMIF(Ingredients!$B$3:$B$217,J49,Ingredients!$G$3:$G$217)+SUMIF($B$3:$B$724,J49,$BQ$3:$BQ$724)</f>
        <v>0</v>
      </c>
      <c r="BN49" s="30">
        <f>SUMIF(Ingredients!$B$3:$B$217,K49,Ingredients!$G$3:$G$217)+SUMIF($B$3:$B$724,K49,$BQ$3:$BQ$724)</f>
        <v>0</v>
      </c>
      <c r="BO49" s="30">
        <f>SUMIF(Ingredients!$B$3:$B$217,L49,Ingredients!$G$3:$G$217)+SUMIF($B$3:$B$724,L49,$BQ$3:$BQ$724)</f>
        <v>0</v>
      </c>
      <c r="BP49" s="30">
        <f>SUMIF(Ingredients!$B$3:$B$217,M49,Ingredients!$G$3:$G$217)+SUMIF($B$3:$B$724,M49,$BQ$3:$BQ$724)</f>
        <v>0</v>
      </c>
      <c r="BQ49" s="36">
        <f t="shared" si="6"/>
        <v>0</v>
      </c>
      <c r="BR49" s="30">
        <f>SUMIF(Ingredients!$B$3:$B$217,F49,Ingredients!$H$3:$H$217)+SUMIF($B$3:$B$724,F49,$BZ$3:$BZ$724)</f>
        <v>0</v>
      </c>
      <c r="BS49" s="30">
        <f>SUMIF(Ingredients!$B$3:$B$217,G49,Ingredients!$H$3:$H$217)+SUMIF($B$3:$B$724,G49,$BZ$3:$BZ$724)</f>
        <v>0</v>
      </c>
      <c r="BT49" s="30">
        <f>SUMIF(Ingredients!$B$3:$B$217,H49,Ingredients!$H$3:$H$217)+SUMIF($B$3:$B$724,H49,$BZ$3:$BZ$724)</f>
        <v>0</v>
      </c>
      <c r="BU49" s="30">
        <f>SUMIF(Ingredients!$B$3:$B$217,I49,Ingredients!$H$3:$H$217)+SUMIF($B$3:$B$724,I49,$BZ$3:$BZ$724)</f>
        <v>0</v>
      </c>
      <c r="BV49" s="30">
        <f>SUMIF(Ingredients!$B$3:$B$217,J49,Ingredients!$H$3:$H$217)+SUMIF($B$3:$B$724,J49,$BZ$3:$BZ$724)</f>
        <v>0</v>
      </c>
      <c r="BW49" s="30">
        <f>SUMIF(Ingredients!$B$3:$B$217,K49,Ingredients!$H$3:$H$217)+SUMIF($B$3:$B$724,K49,$BZ$3:$BZ$724)</f>
        <v>0</v>
      </c>
      <c r="BX49" s="30">
        <f>SUMIF(Ingredients!$B$3:$B$217,L49,Ingredients!$H$3:$H$217)+SUMIF($B$3:$B$724,L49,$BZ$3:$BZ$724)</f>
        <v>0</v>
      </c>
      <c r="BY49" s="30">
        <f>SUMIF(Ingredients!$B$3:$B$217,M49,Ingredients!$H$3:$H$217)+SUMIF($B$3:$B$724,M49,$BZ$3:$BZ$724)</f>
        <v>0</v>
      </c>
      <c r="BZ49" s="42">
        <f t="shared" si="7"/>
        <v>0</v>
      </c>
      <c r="CA49" s="30">
        <f>SUMIF(Ingredients!$B$3:$B$217,F49,Ingredients!$I$3:$I$217)+SUMIF($B$3:$B$724,F49,$CI$3:$CI$724)</f>
        <v>1.5</v>
      </c>
      <c r="CB49" s="30">
        <f>SUMIF(Ingredients!$B$3:$B$217,G49,Ingredients!$I$3:$I$217)+SUMIF($B$3:$B$724,G49,$CI$3:$CI$724)</f>
        <v>0</v>
      </c>
      <c r="CC49" s="30">
        <f>SUMIF(Ingredients!$B$3:$B$217,H49,Ingredients!$I$3:$I$217)+SUMIF($B$3:$B$724,H49,$CI$3:$CI$724)</f>
        <v>0</v>
      </c>
      <c r="CD49" s="30">
        <f>SUMIF(Ingredients!$B$3:$B$217,I49,Ingredients!$I$3:$I$217)+SUMIF($B$3:$B$724,I49,$CI$3:$CI$724)</f>
        <v>0</v>
      </c>
      <c r="CE49" s="30">
        <f>SUMIF(Ingredients!$B$3:$B$217,J49,Ingredients!$I$3:$I$217)+SUMIF($B$3:$B$724,J49,$CI$3:$CI$724)</f>
        <v>0</v>
      </c>
      <c r="CF49" s="30">
        <f>SUMIF(Ingredients!$B$3:$B$217,K49,Ingredients!$I$3:$I$217)+SUMIF($B$3:$B$724,K49,$CI$3:$CI$724)</f>
        <v>0</v>
      </c>
      <c r="CG49" s="30">
        <f>SUMIF(Ingredients!$B$3:$B$217,L49,Ingredients!$I$3:$I$217)+SUMIF($B$3:$B$724,L49,$CI$3:$CI$724)</f>
        <v>0</v>
      </c>
      <c r="CH49" s="30">
        <f>SUMIF(Ingredients!$B$3:$B$217,M49,Ingredients!$I$3:$I$217)+SUMIF($B$3:$B$724,M49,$CI$3:$CI$724)</f>
        <v>0</v>
      </c>
      <c r="CI49" s="38">
        <f t="shared" si="8"/>
        <v>1.5</v>
      </c>
      <c r="CJ49" s="30">
        <f>SUMIF(Ingredients!$B$3:$B$217,F49,Ingredients!$J$3:$J$217)+SUMIF($B$3:$B$724,F49,$CR$3:$CR$724)</f>
        <v>0</v>
      </c>
      <c r="CK49" s="30">
        <f>SUMIF(Ingredients!$B$3:$B$217,G49,Ingredients!$J$3:$J$217)+SUMIF($B$3:$B$724,G49,$CR$3:$CR$724)</f>
        <v>0</v>
      </c>
      <c r="CL49" s="30">
        <f>SUMIF(Ingredients!$B$3:$B$217,H49,Ingredients!$J$3:$J$217)+SUMIF($B$3:$B$724,H49,$CR$3:$CR$724)</f>
        <v>0</v>
      </c>
      <c r="CM49" s="30">
        <f>SUMIF(Ingredients!$B$3:$B$217,I49,Ingredients!$J$3:$J$217)+SUMIF($B$3:$B$724,I49,$CR$3:$CR$724)</f>
        <v>0</v>
      </c>
      <c r="CN49" s="30">
        <f>SUMIF(Ingredients!$B$3:$B$217,J49,Ingredients!$J$3:$J$217)+SUMIF($B$3:$B$724,J49,$CR$3:$CR$724)</f>
        <v>0</v>
      </c>
      <c r="CO49" s="30">
        <f>SUMIF(Ingredients!$B$3:$B$217,K49,Ingredients!$J$3:$J$217)+SUMIF($B$3:$B$724,K49,$CR$3:$CR$724)</f>
        <v>0</v>
      </c>
      <c r="CP49" s="30">
        <f>SUMIF(Ingredients!$B$3:$B$217,L49,Ingredients!$J$3:$J$217)+SUMIF($B$3:$B$724,L49,$CR$3:$CR$724)</f>
        <v>0</v>
      </c>
      <c r="CQ49" s="30">
        <f>SUMIF(Ingredients!$B$3:$B$217,M49,Ingredients!$J$3:$J$217)+SUMIF($B$3:$B$724,M49,$CR$3:$CR$724)</f>
        <v>0</v>
      </c>
      <c r="CR49" s="43">
        <f t="shared" si="9"/>
        <v>0</v>
      </c>
      <c r="CS49" s="34">
        <v>15</v>
      </c>
      <c r="CT49" s="30">
        <v>0</v>
      </c>
      <c r="CU49" s="30">
        <v>9</v>
      </c>
      <c r="CV49" s="35">
        <v>1.5</v>
      </c>
      <c r="CW49" s="36">
        <v>0</v>
      </c>
      <c r="CX49" s="37">
        <v>0</v>
      </c>
      <c r="CY49" s="38">
        <v>1.5</v>
      </c>
      <c r="CZ49" s="39">
        <v>0</v>
      </c>
      <c r="DA49" t="s">
        <v>202</v>
      </c>
      <c r="DB49" t="str">
        <f t="shared" ca="1" si="10"/>
        <v>-</v>
      </c>
      <c r="DD49" t="s">
        <v>200</v>
      </c>
      <c r="DE49" t="str">
        <f t="shared" ca="1" si="11"/>
        <v>HOTDOGITEM(MEAL, ItemRegistry.hotdogItem, 4 ,3f,0f,1.5f,0f,0f,1.5f,0f,2.33f),</v>
      </c>
      <c r="DF49" t="s">
        <v>2326</v>
      </c>
    </row>
    <row r="50" spans="2:110" x14ac:dyDescent="0.3">
      <c r="B50" t="s">
        <v>292</v>
      </c>
      <c r="C50" t="str">
        <f>INDEX('PH Itemnames'!$B$1:$B$723,MATCH(B50,'PH Itemnames'!$A$1:$A$723),1)</f>
        <v>bakedhamItem</v>
      </c>
      <c r="D50" t="s">
        <v>240</v>
      </c>
      <c r="E50" t="s">
        <v>1192</v>
      </c>
      <c r="F50" s="10" t="s">
        <v>76</v>
      </c>
      <c r="G50" s="11" t="s">
        <v>168</v>
      </c>
      <c r="H50" s="11" t="s">
        <v>210</v>
      </c>
      <c r="I50" s="11"/>
      <c r="J50" s="11"/>
      <c r="K50" s="11"/>
      <c r="L50" s="11"/>
      <c r="M50" s="11"/>
      <c r="N50" s="46">
        <f ca="1">SUMIF(Ingredients!$B$3:$B$217,'PH complex foods'!F50,Ingredients!$A$3:$A$119)+SUMIF($B$3:$B$724,F50,$V$3:$V$723)</f>
        <v>1</v>
      </c>
      <c r="O50" s="11">
        <f ca="1">SUMIF(Ingredients!$B$3:$B$217,'PH complex foods'!G50,Ingredients!$A$3:$A$119)+SUMIF($B$3:$B$724,G50,$V$3:$V$723)</f>
        <v>1</v>
      </c>
      <c r="P50" s="11">
        <f ca="1">SUMIF(Ingredients!$B$3:$B$217,'PH complex foods'!H50,Ingredients!$A$3:$A$119)+SUMIF($B$3:$B$724,H50,$V$3:$V$723)</f>
        <v>1</v>
      </c>
      <c r="Q50" s="11">
        <f ca="1">SUMIF(Ingredients!$B$3:$B$217,'PH complex foods'!I50,Ingredients!$A$3:$A$119)+SUMIF($B$3:$B$724,I50,$V$3:$V$723)</f>
        <v>0</v>
      </c>
      <c r="R50" s="11">
        <f ca="1">SUMIF(Ingredients!$B$3:$B$217,'PH complex foods'!J50,Ingredients!$A$3:$A$119)+SUMIF($B$3:$B$724,J50,$V$3:$V$723)</f>
        <v>0</v>
      </c>
      <c r="S50" s="11">
        <f ca="1">SUMIF(Ingredients!$B$3:$B$217,'PH complex foods'!K50,Ingredients!$A$3:$A$119)+SUMIF($B$3:$B$724,K50,$V$3:$V$723)</f>
        <v>0</v>
      </c>
      <c r="T50" s="11">
        <f ca="1">SUMIF(Ingredients!$B$3:$B$217,'PH complex foods'!L50,Ingredients!$A$3:$A$119)+SUMIF($B$3:$B$724,L50,$V$3:$V$723)</f>
        <v>0</v>
      </c>
      <c r="U50" s="11">
        <f ca="1">SUMIF(Ingredients!$B$3:$B$217,'PH complex foods'!M50,Ingredients!$A$3:$A$119)+SUMIF($B$3:$B$724,M50,$V$3:$V$723)</f>
        <v>0</v>
      </c>
      <c r="V50" s="10">
        <f t="shared" ca="1" si="0"/>
        <v>1</v>
      </c>
      <c r="W50" s="11">
        <f t="shared" si="1"/>
        <v>0</v>
      </c>
      <c r="X50" s="44" t="str">
        <f t="shared" ca="1" si="12"/>
        <v>Yes</v>
      </c>
      <c r="Y50" s="34">
        <f>SUMIF(Ingredients!$B$3:$B$217,F50,Ingredients!$C$3:$C$217)+SUMIF($B$3:$B$724,F50,$AG$3:$AG$724)</f>
        <v>10</v>
      </c>
      <c r="Z50" s="30">
        <f>SUMIF(Ingredients!$B$3:$B$217,G50,Ingredients!$C$3:$C$217)+SUMIF($B$3:$B$724,G50,$AG$3:$AG$724)</f>
        <v>2</v>
      </c>
      <c r="AA50" s="30">
        <f>SUMIF(Ingredients!$B$3:$B$217,H50,Ingredients!$C$3:$C$217)+SUMIF($B$3:$B$724,H50,$AG$3:$AG$724)</f>
        <v>0</v>
      </c>
      <c r="AB50" s="30">
        <f>SUMIF(Ingredients!$B$3:$B$217,I50,Ingredients!$C$3:$C$217)+SUMIF($B$3:$B$724,I50,$AG$3:$AG$724)</f>
        <v>0</v>
      </c>
      <c r="AC50" s="30">
        <f>SUMIF(Ingredients!$B$3:$B$217,J50,Ingredients!$C$3:$C$217)+SUMIF($B$3:$B$724,J50,$AG$3:$AG$724)</f>
        <v>0</v>
      </c>
      <c r="AD50" s="30">
        <f>SUMIF(Ingredients!$B$3:$B$217,K50,Ingredients!$C$3:$C$217)+SUMIF($B$3:$B$724,K50,$AG$3:$AG$724)</f>
        <v>0</v>
      </c>
      <c r="AE50" s="30">
        <f>SUMIF(Ingredients!$B$3:$B$217,L50,Ingredients!$C$3:$C$217)+SUMIF($B$3:$B$724,L50,$AG$3:$AG$724)</f>
        <v>0</v>
      </c>
      <c r="AF50" s="30">
        <f>SUMIF(Ingredients!$B$3:$B$217,M50,Ingredients!$C$3:$C$217)+SUMIF($B$3:$B$724,M50,$AG$3:$AG$724)</f>
        <v>0</v>
      </c>
      <c r="AG50" s="29">
        <f t="shared" si="2"/>
        <v>12</v>
      </c>
      <c r="AH50" s="30">
        <f>SUMIF(Ingredients!$B$3:$B$217,F50,Ingredients!$D$3:$D$217)+SUMIF($B$3:$B$724,F50,$AP$3:$AP$724)</f>
        <v>0</v>
      </c>
      <c r="AI50" s="30">
        <f>SUMIF(Ingredients!$B$3:$B$217,G50,Ingredients!$D$3:$D$217)+SUMIF($B$3:$B$724,G50,$AP$3:$AP$724)</f>
        <v>0</v>
      </c>
      <c r="AJ50" s="30">
        <f>SUMIF(Ingredients!$B$3:$B$217,H50,Ingredients!$D$3:$D$217)+SUMIF($B$3:$B$724,H50,$AP$3:$AP$724)</f>
        <v>0</v>
      </c>
      <c r="AK50" s="30">
        <f>SUMIF(Ingredients!$B$3:$B$217,I50,Ingredients!$D$3:$D$217)+SUMIF($B$3:$B$724,I50,$AP$3:$AP$724)</f>
        <v>0</v>
      </c>
      <c r="AL50" s="30">
        <f>SUMIF(Ingredients!$B$3:$B$217,J50,Ingredients!$D$3:$D$217)+SUMIF($B$3:$B$724,J50,$AP$3:$AP$724)</f>
        <v>0</v>
      </c>
      <c r="AM50" s="30">
        <f>SUMIF(Ingredients!$B$3:$B$217,K50,Ingredients!$D$3:$D$217)+SUMIF($B$3:$B$724,K50,$AP$3:$AP$724)</f>
        <v>0</v>
      </c>
      <c r="AN50" s="30">
        <f>SUMIF(Ingredients!$B$3:$B$217,L50,Ingredients!$D$3:$D$217)+SUMIF($B$3:$B$724,L50,$AP$3:$AP$724)</f>
        <v>0</v>
      </c>
      <c r="AO50" s="30">
        <f>SUMIF(Ingredients!$B$3:$B$217,M50,Ingredients!$D$3:$D$217)+SUMIF($B$3:$B$724,M50,$AP$3:$AP$724)</f>
        <v>0</v>
      </c>
      <c r="AP50" s="29">
        <f t="shared" si="3"/>
        <v>0</v>
      </c>
      <c r="AQ50" s="30">
        <f>SUMIF(Ingredients!$B$3:$B$217,F50,Ingredients!$E$3:$E$217)+SUMIF($B$3:$B$724,F50,$AY$3:$AY$727)</f>
        <v>10</v>
      </c>
      <c r="AR50" s="30">
        <f>SUMIF(Ingredients!$B$3:$B$217,G50,Ingredients!$E$3:$E$217)+SUMIF($B$3:$B$724,G50,$AY$3:$AY$727)</f>
        <v>10</v>
      </c>
      <c r="AS50" s="30">
        <f>SUMIF(Ingredients!$B$3:$B$217,H50,Ingredients!$E$3:$E$217)+SUMIF($B$3:$B$724,H50,$AY$3:$AY$727)</f>
        <v>30</v>
      </c>
      <c r="AT50" s="30">
        <f>SUMIF(Ingredients!$B$3:$B$217,I50,Ingredients!$E$3:$E$217)+SUMIF($B$3:$B$724,I50,$AY$3:$AY$727)</f>
        <v>0</v>
      </c>
      <c r="AU50" s="30">
        <f>SUMIF(Ingredients!$B$3:$B$217,J50,Ingredients!$E$3:$E$217)+SUMIF($B$3:$B$724,J50,$AY$3:$AY$727)</f>
        <v>0</v>
      </c>
      <c r="AV50" s="30">
        <f>SUMIF(Ingredients!$B$3:$B$217,K50,Ingredients!$E$3:$E$217)+SUMIF($B$3:$B$724,K50,$AY$3:$AY$727)</f>
        <v>0</v>
      </c>
      <c r="AW50" s="30">
        <f>SUMIF(Ingredients!$B$3:$B$217,L50,Ingredients!$E$3:$E$217)+SUMIF($B$3:$B$724,L50,$AY$3:$AY$727)</f>
        <v>0</v>
      </c>
      <c r="AX50" s="30">
        <f>SUMIF(Ingredients!$B$3:$B$217,M50,Ingredients!$E$3:$E$217)+SUMIF($B$3:$B$724,M50,$AY$3:$AY$727)</f>
        <v>0</v>
      </c>
      <c r="AY50" s="29">
        <f t="shared" si="4"/>
        <v>16.666666666666668</v>
      </c>
      <c r="AZ50" s="30">
        <f>SUMIF(Ingredients!$B$3:$B$217,F50,Ingredients!$F$3:$F$217)+SUMIF($B$3:$B$724,F50,$BH$3:$BH$724)</f>
        <v>0</v>
      </c>
      <c r="BA50" s="30">
        <f>SUMIF(Ingredients!$B$3:$B$217,G50,Ingredients!$F$3:$F$217)+SUMIF($B$3:$B$724,G50,$BH$3:$BH$724)</f>
        <v>0</v>
      </c>
      <c r="BB50" s="30">
        <f>SUMIF(Ingredients!$B$3:$B$217,H50,Ingredients!$F$3:$F$217)+SUMIF($B$3:$B$724,H50,$BH$3:$BH$724)</f>
        <v>0</v>
      </c>
      <c r="BC50" s="30">
        <f>SUMIF(Ingredients!$B$3:$B$217,I50,Ingredients!$F$3:$F$217)+SUMIF($B$3:$B$724,I50,$BH$3:$BH$724)</f>
        <v>0</v>
      </c>
      <c r="BD50" s="30">
        <f>SUMIF(Ingredients!$B$3:$B$217,J50,Ingredients!$F$3:$F$217)+SUMIF($B$3:$B$724,J50,$BH$3:$BH$724)</f>
        <v>0</v>
      </c>
      <c r="BE50" s="30">
        <f>SUMIF(Ingredients!$B$3:$B$217,K50,Ingredients!$F$3:$F$217)+SUMIF($B$3:$B$724,K50,$BH$3:$BH$724)</f>
        <v>0</v>
      </c>
      <c r="BF50" s="30">
        <f>SUMIF(Ingredients!$B$3:$B$217,L50,Ingredients!$F$3:$F$217)+SUMIF($B$3:$B$724,L50,$BH$3:$BH$724)</f>
        <v>0</v>
      </c>
      <c r="BG50" s="30">
        <f>SUMIF(Ingredients!$B$3:$B$217,M50,Ingredients!$F$3:$F$217)+SUMIF($B$3:$B$724,M50,$BH$3:$BH$724)</f>
        <v>0</v>
      </c>
      <c r="BH50" s="35">
        <f t="shared" si="5"/>
        <v>0</v>
      </c>
      <c r="BI50" s="30">
        <f>SUMIF(Ingredients!$B$3:$B$217,F50,Ingredients!$G$3:$G$217)+SUMIF($B$3:$B$724,F50,$BQ$3:$BQ$724)</f>
        <v>0</v>
      </c>
      <c r="BJ50" s="30">
        <f>SUMIF(Ingredients!$B$3:$B$217,G50,Ingredients!$G$3:$G$217)+SUMIF($B$3:$B$724,G50,$BQ$3:$BQ$724)</f>
        <v>1</v>
      </c>
      <c r="BK50" s="30">
        <f>SUMIF(Ingredients!$B$3:$B$217,H50,Ingredients!$G$3:$G$217)+SUMIF($B$3:$B$724,H50,$BQ$3:$BQ$724)</f>
        <v>0</v>
      </c>
      <c r="BL50" s="30">
        <f>SUMIF(Ingredients!$B$3:$B$217,I50,Ingredients!$G$3:$G$217)+SUMIF($B$3:$B$724,I50,$BQ$3:$BQ$724)</f>
        <v>0</v>
      </c>
      <c r="BM50" s="30">
        <f>SUMIF(Ingredients!$B$3:$B$217,J50,Ingredients!$G$3:$G$217)+SUMIF($B$3:$B$724,J50,$BQ$3:$BQ$724)</f>
        <v>0</v>
      </c>
      <c r="BN50" s="30">
        <f>SUMIF(Ingredients!$B$3:$B$217,K50,Ingredients!$G$3:$G$217)+SUMIF($B$3:$B$724,K50,$BQ$3:$BQ$724)</f>
        <v>0</v>
      </c>
      <c r="BO50" s="30">
        <f>SUMIF(Ingredients!$B$3:$B$217,L50,Ingredients!$G$3:$G$217)+SUMIF($B$3:$B$724,L50,$BQ$3:$BQ$724)</f>
        <v>0</v>
      </c>
      <c r="BP50" s="30">
        <f>SUMIF(Ingredients!$B$3:$B$217,M50,Ingredients!$G$3:$G$217)+SUMIF($B$3:$B$724,M50,$BQ$3:$BQ$724)</f>
        <v>0</v>
      </c>
      <c r="BQ50" s="36">
        <f t="shared" si="6"/>
        <v>1</v>
      </c>
      <c r="BR50" s="30">
        <f>SUMIF(Ingredients!$B$3:$B$217,F50,Ingredients!$H$3:$H$217)+SUMIF($B$3:$B$724,F50,$BZ$3:$BZ$724)</f>
        <v>0</v>
      </c>
      <c r="BS50" s="30">
        <f>SUMIF(Ingredients!$B$3:$B$217,G50,Ingredients!$H$3:$H$217)+SUMIF($B$3:$B$724,G50,$BZ$3:$BZ$724)</f>
        <v>0</v>
      </c>
      <c r="BT50" s="30">
        <f>SUMIF(Ingredients!$B$3:$B$217,H50,Ingredients!$H$3:$H$217)+SUMIF($B$3:$B$724,H50,$BZ$3:$BZ$724)</f>
        <v>0</v>
      </c>
      <c r="BU50" s="30">
        <f>SUMIF(Ingredients!$B$3:$B$217,I50,Ingredients!$H$3:$H$217)+SUMIF($B$3:$B$724,I50,$BZ$3:$BZ$724)</f>
        <v>0</v>
      </c>
      <c r="BV50" s="30">
        <f>SUMIF(Ingredients!$B$3:$B$217,J50,Ingredients!$H$3:$H$217)+SUMIF($B$3:$B$724,J50,$BZ$3:$BZ$724)</f>
        <v>0</v>
      </c>
      <c r="BW50" s="30">
        <f>SUMIF(Ingredients!$B$3:$B$217,K50,Ingredients!$H$3:$H$217)+SUMIF($B$3:$B$724,K50,$BZ$3:$BZ$724)</f>
        <v>0</v>
      </c>
      <c r="BX50" s="30">
        <f>SUMIF(Ingredients!$B$3:$B$217,L50,Ingredients!$H$3:$H$217)+SUMIF($B$3:$B$724,L50,$BZ$3:$BZ$724)</f>
        <v>0</v>
      </c>
      <c r="BY50" s="30">
        <f>SUMIF(Ingredients!$B$3:$B$217,M50,Ingredients!$H$3:$H$217)+SUMIF($B$3:$B$724,M50,$BZ$3:$BZ$724)</f>
        <v>0</v>
      </c>
      <c r="BZ50" s="42">
        <f t="shared" si="7"/>
        <v>0</v>
      </c>
      <c r="CA50" s="30">
        <f>SUMIF(Ingredients!$B$3:$B$217,F50,Ingredients!$I$3:$I$217)+SUMIF($B$3:$B$724,F50,$CI$3:$CI$724)</f>
        <v>1.5</v>
      </c>
      <c r="CB50" s="30">
        <f>SUMIF(Ingredients!$B$3:$B$217,G50,Ingredients!$I$3:$I$217)+SUMIF($B$3:$B$724,G50,$CI$3:$CI$724)</f>
        <v>0</v>
      </c>
      <c r="CC50" s="30">
        <f>SUMIF(Ingredients!$B$3:$B$217,H50,Ingredients!$I$3:$I$217)+SUMIF($B$3:$B$724,H50,$CI$3:$CI$724)</f>
        <v>0</v>
      </c>
      <c r="CD50" s="30">
        <f>SUMIF(Ingredients!$B$3:$B$217,I50,Ingredients!$I$3:$I$217)+SUMIF($B$3:$B$724,I50,$CI$3:$CI$724)</f>
        <v>0</v>
      </c>
      <c r="CE50" s="30">
        <f>SUMIF(Ingredients!$B$3:$B$217,J50,Ingredients!$I$3:$I$217)+SUMIF($B$3:$B$724,J50,$CI$3:$CI$724)</f>
        <v>0</v>
      </c>
      <c r="CF50" s="30">
        <f>SUMIF(Ingredients!$B$3:$B$217,K50,Ingredients!$I$3:$I$217)+SUMIF($B$3:$B$724,K50,$CI$3:$CI$724)</f>
        <v>0</v>
      </c>
      <c r="CG50" s="30">
        <f>SUMIF(Ingredients!$B$3:$B$217,L50,Ingredients!$I$3:$I$217)+SUMIF($B$3:$B$724,L50,$CI$3:$CI$724)</f>
        <v>0</v>
      </c>
      <c r="CH50" s="30">
        <f>SUMIF(Ingredients!$B$3:$B$217,M50,Ingredients!$I$3:$I$217)+SUMIF($B$3:$B$724,M50,$CI$3:$CI$724)</f>
        <v>0</v>
      </c>
      <c r="CI50" s="38">
        <f t="shared" si="8"/>
        <v>1.5</v>
      </c>
      <c r="CJ50" s="30">
        <f>SUMIF(Ingredients!$B$3:$B$217,F50,Ingredients!$J$3:$J$217)+SUMIF($B$3:$B$724,F50,$CR$3:$CR$724)</f>
        <v>0</v>
      </c>
      <c r="CK50" s="30">
        <f>SUMIF(Ingredients!$B$3:$B$217,G50,Ingredients!$J$3:$J$217)+SUMIF($B$3:$B$724,G50,$CR$3:$CR$724)</f>
        <v>0</v>
      </c>
      <c r="CL50" s="30">
        <f>SUMIF(Ingredients!$B$3:$B$217,H50,Ingredients!$J$3:$J$217)+SUMIF($B$3:$B$724,H50,$CR$3:$CR$724)</f>
        <v>0</v>
      </c>
      <c r="CM50" s="30">
        <f>SUMIF(Ingredients!$B$3:$B$217,I50,Ingredients!$J$3:$J$217)+SUMIF($B$3:$B$724,I50,$CR$3:$CR$724)</f>
        <v>0</v>
      </c>
      <c r="CN50" s="30">
        <f>SUMIF(Ingredients!$B$3:$B$217,J50,Ingredients!$J$3:$J$217)+SUMIF($B$3:$B$724,J50,$CR$3:$CR$724)</f>
        <v>0</v>
      </c>
      <c r="CO50" s="30">
        <f>SUMIF(Ingredients!$B$3:$B$217,K50,Ingredients!$J$3:$J$217)+SUMIF($B$3:$B$724,K50,$CR$3:$CR$724)</f>
        <v>0</v>
      </c>
      <c r="CP50" s="30">
        <f>SUMIF(Ingredients!$B$3:$B$217,L50,Ingredients!$J$3:$J$217)+SUMIF($B$3:$B$724,L50,$CR$3:$CR$724)</f>
        <v>0</v>
      </c>
      <c r="CQ50" s="30">
        <f>SUMIF(Ingredients!$B$3:$B$217,M50,Ingredients!$J$3:$J$217)+SUMIF($B$3:$B$724,M50,$CR$3:$CR$724)</f>
        <v>0</v>
      </c>
      <c r="CR50" s="43">
        <f t="shared" si="9"/>
        <v>0</v>
      </c>
      <c r="CS50" s="34">
        <v>10</v>
      </c>
      <c r="CT50" s="30">
        <v>0</v>
      </c>
      <c r="CU50" s="30">
        <v>16.666666666666668</v>
      </c>
      <c r="CV50" s="35">
        <v>0</v>
      </c>
      <c r="CW50" s="36">
        <v>1</v>
      </c>
      <c r="CX50" s="37">
        <v>0</v>
      </c>
      <c r="CY50" s="38">
        <v>1.5</v>
      </c>
      <c r="CZ50" s="39">
        <v>0</v>
      </c>
      <c r="DA50" t="s">
        <v>202</v>
      </c>
      <c r="DB50" t="str">
        <f t="shared" ca="1" si="10"/>
        <v>-</v>
      </c>
      <c r="DD50" t="s">
        <v>200</v>
      </c>
      <c r="DE50" t="str">
        <f t="shared" ca="1" si="11"/>
        <v>BAKEDHAMITEM(MEAL, ItemRegistry.bakedhamItem, 4 ,2f,0f,0f,0f,1f,1.5f,0f,1.26f),</v>
      </c>
      <c r="DF50" t="s">
        <v>2327</v>
      </c>
    </row>
    <row r="51" spans="2:110" x14ac:dyDescent="0.3">
      <c r="B51" t="s">
        <v>293</v>
      </c>
      <c r="C51" t="str">
        <f>INDEX('PH Itemnames'!$B$1:$B$723,MATCH(B51,'PH Itemnames'!$A$1:$A$723),1)</f>
        <v>hamburgerItem</v>
      </c>
      <c r="D51" t="s">
        <v>240</v>
      </c>
      <c r="E51" t="s">
        <v>1192</v>
      </c>
      <c r="F51" s="10" t="s">
        <v>244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SUMIF(Ingredients!$B$3:$B$217,'PH complex foods'!F51,Ingredients!$A$3:$A$119)+SUMIF($B$3:$B$724,F51,$V$3:$V$723)</f>
        <v>1</v>
      </c>
      <c r="O51" s="11">
        <f ca="1">SUMIF(Ingredients!$B$3:$B$217,'PH complex foods'!G51,Ingredients!$A$3:$A$119)+SUMIF($B$3:$B$724,G51,$V$3:$V$723)</f>
        <v>1</v>
      </c>
      <c r="P51" s="11">
        <f ca="1">SUMIF(Ingredients!$B$3:$B$217,'PH complex foods'!H51,Ingredients!$A$3:$A$119)+SUMIF($B$3:$B$724,H51,$V$3:$V$723)</f>
        <v>0</v>
      </c>
      <c r="Q51" s="11">
        <f ca="1">SUMIF(Ingredients!$B$3:$B$217,'PH complex foods'!I51,Ingredients!$A$3:$A$119)+SUMIF($B$3:$B$724,I51,$V$3:$V$723)</f>
        <v>0</v>
      </c>
      <c r="R51" s="11">
        <f ca="1">SUMIF(Ingredients!$B$3:$B$217,'PH complex foods'!J51,Ingredients!$A$3:$A$119)+SUMIF($B$3:$B$724,J51,$V$3:$V$723)</f>
        <v>0</v>
      </c>
      <c r="S51" s="11">
        <f ca="1">SUMIF(Ingredients!$B$3:$B$217,'PH complex foods'!K51,Ingredients!$A$3:$A$119)+SUMIF($B$3:$B$724,K51,$V$3:$V$723)</f>
        <v>0</v>
      </c>
      <c r="T51" s="11">
        <f ca="1">SUMIF(Ingredients!$B$3:$B$217,'PH complex foods'!L51,Ingredients!$A$3:$A$119)+SUMIF($B$3:$B$724,L51,$V$3:$V$723)</f>
        <v>0</v>
      </c>
      <c r="U51" s="11">
        <f ca="1">SUMIF(Ingredients!$B$3:$B$217,'PH complex foods'!M51,Ingredients!$A$3:$A$119)+SUMIF($B$3:$B$724,M51,$V$3:$V$723)</f>
        <v>0</v>
      </c>
      <c r="V51" s="10">
        <f t="shared" ca="1" si="0"/>
        <v>1</v>
      </c>
      <c r="W51" s="11">
        <f t="shared" si="1"/>
        <v>4</v>
      </c>
      <c r="X51" s="44" t="str">
        <f t="shared" ca="1" si="12"/>
        <v>Yes</v>
      </c>
      <c r="Y51" s="34">
        <f>SUMIF(Ingredients!$B$3:$B$217,F51,Ingredients!$C$3:$C$217)+SUMIF($B$3:$B$724,F51,$AG$3:$AG$724)</f>
        <v>10</v>
      </c>
      <c r="Z51" s="30">
        <f>SUMIF(Ingredients!$B$3:$B$217,G51,Ingredients!$C$3:$C$217)+SUMIF($B$3:$B$724,G51,$AG$3:$AG$724)</f>
        <v>10</v>
      </c>
      <c r="AA51" s="30">
        <f>SUMIF(Ingredients!$B$3:$B$217,H51,Ingredients!$C$3:$C$217)+SUMIF($B$3:$B$724,H51,$AG$3:$AG$724)</f>
        <v>0</v>
      </c>
      <c r="AB51" s="30">
        <f>SUMIF(Ingredients!$B$3:$B$217,I51,Ingredients!$C$3:$C$217)+SUMIF($B$3:$B$724,I51,$AG$3:$AG$724)</f>
        <v>0</v>
      </c>
      <c r="AC51" s="30">
        <f>SUMIF(Ingredients!$B$3:$B$217,J51,Ingredients!$C$3:$C$217)+SUMIF($B$3:$B$724,J51,$AG$3:$AG$724)</f>
        <v>0</v>
      </c>
      <c r="AD51" s="30">
        <f>SUMIF(Ingredients!$B$3:$B$217,K51,Ingredients!$C$3:$C$217)+SUMIF($B$3:$B$724,K51,$AG$3:$AG$724)</f>
        <v>0</v>
      </c>
      <c r="AE51" s="30">
        <f>SUMIF(Ingredients!$B$3:$B$217,L51,Ingredients!$C$3:$C$217)+SUMIF($B$3:$B$724,L51,$AG$3:$AG$724)</f>
        <v>0</v>
      </c>
      <c r="AF51" s="30">
        <f>SUMIF(Ingredients!$B$3:$B$217,M51,Ingredients!$C$3:$C$217)+SUMIF($B$3:$B$724,M51,$AG$3:$AG$724)</f>
        <v>0</v>
      </c>
      <c r="AG51" s="29">
        <f t="shared" si="2"/>
        <v>20</v>
      </c>
      <c r="AH51" s="30">
        <f>SUMIF(Ingredients!$B$3:$B$217,F51,Ingredients!$D$3:$D$217)+SUMIF($B$3:$B$724,F51,$AP$3:$AP$724)</f>
        <v>0</v>
      </c>
      <c r="AI51" s="30">
        <f>SUMIF(Ingredients!$B$3:$B$217,G51,Ingredients!$D$3:$D$217)+SUMIF($B$3:$B$724,G51,$AP$3:$AP$724)</f>
        <v>0</v>
      </c>
      <c r="AJ51" s="30">
        <f>SUMIF(Ingredients!$B$3:$B$217,H51,Ingredients!$D$3:$D$217)+SUMIF($B$3:$B$724,H51,$AP$3:$AP$724)</f>
        <v>0</v>
      </c>
      <c r="AK51" s="30">
        <f>SUMIF(Ingredients!$B$3:$B$217,I51,Ingredients!$D$3:$D$217)+SUMIF($B$3:$B$724,I51,$AP$3:$AP$724)</f>
        <v>0</v>
      </c>
      <c r="AL51" s="30">
        <f>SUMIF(Ingredients!$B$3:$B$217,J51,Ingredients!$D$3:$D$217)+SUMIF($B$3:$B$724,J51,$AP$3:$AP$724)</f>
        <v>0</v>
      </c>
      <c r="AM51" s="30">
        <f>SUMIF(Ingredients!$B$3:$B$217,K51,Ingredients!$D$3:$D$217)+SUMIF($B$3:$B$724,K51,$AP$3:$AP$724)</f>
        <v>0</v>
      </c>
      <c r="AN51" s="30">
        <f>SUMIF(Ingredients!$B$3:$B$217,L51,Ingredients!$D$3:$D$217)+SUMIF($B$3:$B$724,L51,$AP$3:$AP$724)</f>
        <v>0</v>
      </c>
      <c r="AO51" s="30">
        <f>SUMIF(Ingredients!$B$3:$B$217,M51,Ingredients!$D$3:$D$217)+SUMIF($B$3:$B$724,M51,$AP$3:$AP$724)</f>
        <v>0</v>
      </c>
      <c r="AP51" s="29">
        <f t="shared" si="3"/>
        <v>0</v>
      </c>
      <c r="AQ51" s="30">
        <f>SUMIF(Ingredients!$B$3:$B$217,F51,Ingredients!$E$3:$E$217)+SUMIF($B$3:$B$724,F51,$AY$3:$AY$727)</f>
        <v>16.5</v>
      </c>
      <c r="AR51" s="30">
        <f>SUMIF(Ingredients!$B$3:$B$217,G51,Ingredients!$E$3:$E$217)+SUMIF($B$3:$B$724,G51,$AY$3:$AY$727)</f>
        <v>10</v>
      </c>
      <c r="AS51" s="30">
        <f>SUMIF(Ingredients!$B$3:$B$217,H51,Ingredients!$E$3:$E$217)+SUMIF($B$3:$B$724,H51,$AY$3:$AY$727)</f>
        <v>0</v>
      </c>
      <c r="AT51" s="30">
        <f>SUMIF(Ingredients!$B$3:$B$217,I51,Ingredients!$E$3:$E$217)+SUMIF($B$3:$B$724,I51,$AY$3:$AY$727)</f>
        <v>0</v>
      </c>
      <c r="AU51" s="30">
        <f>SUMIF(Ingredients!$B$3:$B$217,J51,Ingredients!$E$3:$E$217)+SUMIF($B$3:$B$724,J51,$AY$3:$AY$727)</f>
        <v>0</v>
      </c>
      <c r="AV51" s="30">
        <f>SUMIF(Ingredients!$B$3:$B$217,K51,Ingredients!$E$3:$E$217)+SUMIF($B$3:$B$724,K51,$AY$3:$AY$727)</f>
        <v>0</v>
      </c>
      <c r="AW51" s="30">
        <f>SUMIF(Ingredients!$B$3:$B$217,L51,Ingredients!$E$3:$E$217)+SUMIF($B$3:$B$724,L51,$AY$3:$AY$727)</f>
        <v>0</v>
      </c>
      <c r="AX51" s="30">
        <f>SUMIF(Ingredients!$B$3:$B$217,M51,Ingredients!$E$3:$E$217)+SUMIF($B$3:$B$724,M51,$AY$3:$AY$727)</f>
        <v>0</v>
      </c>
      <c r="AY51" s="29">
        <f t="shared" si="4"/>
        <v>13.25</v>
      </c>
      <c r="AZ51" s="30">
        <f>SUMIF(Ingredients!$B$3:$B$217,F51,Ingredients!$F$3:$F$217)+SUMIF($B$3:$B$724,F51,$BH$3:$BH$724)</f>
        <v>1.5</v>
      </c>
      <c r="BA51" s="30">
        <f>SUMIF(Ingredients!$B$3:$B$217,G51,Ingredients!$F$3:$F$217)+SUMIF($B$3:$B$724,G51,$BH$3:$BH$724)</f>
        <v>0</v>
      </c>
      <c r="BB51" s="30">
        <f>SUMIF(Ingredients!$B$3:$B$217,H51,Ingredients!$F$3:$F$217)+SUMIF($B$3:$B$724,H51,$BH$3:$BH$724)</f>
        <v>0</v>
      </c>
      <c r="BC51" s="30">
        <f>SUMIF(Ingredients!$B$3:$B$217,I51,Ingredients!$F$3:$F$217)+SUMIF($B$3:$B$724,I51,$BH$3:$BH$724)</f>
        <v>0</v>
      </c>
      <c r="BD51" s="30">
        <f>SUMIF(Ingredients!$B$3:$B$217,J51,Ingredients!$F$3:$F$217)+SUMIF($B$3:$B$724,J51,$BH$3:$BH$724)</f>
        <v>0</v>
      </c>
      <c r="BE51" s="30">
        <f>SUMIF(Ingredients!$B$3:$B$217,K51,Ingredients!$F$3:$F$217)+SUMIF($B$3:$B$724,K51,$BH$3:$BH$724)</f>
        <v>0</v>
      </c>
      <c r="BF51" s="30">
        <f>SUMIF(Ingredients!$B$3:$B$217,L51,Ingredients!$F$3:$F$217)+SUMIF($B$3:$B$724,L51,$BH$3:$BH$724)</f>
        <v>0</v>
      </c>
      <c r="BG51" s="30">
        <f>SUMIF(Ingredients!$B$3:$B$217,M51,Ingredients!$F$3:$F$217)+SUMIF($B$3:$B$724,M51,$BH$3:$BH$724)</f>
        <v>0</v>
      </c>
      <c r="BH51" s="35">
        <f t="shared" si="5"/>
        <v>1.5</v>
      </c>
      <c r="BI51" s="30">
        <f>SUMIF(Ingredients!$B$3:$B$217,F51,Ingredients!$G$3:$G$217)+SUMIF($B$3:$B$724,F51,$BQ$3:$BQ$724)</f>
        <v>0</v>
      </c>
      <c r="BJ51" s="30">
        <f>SUMIF(Ingredients!$B$3:$B$217,G51,Ingredients!$G$3:$G$217)+SUMIF($B$3:$B$724,G51,$BQ$3:$BQ$724)</f>
        <v>0</v>
      </c>
      <c r="BK51" s="30">
        <f>SUMIF(Ingredients!$B$3:$B$217,H51,Ingredients!$G$3:$G$217)+SUMIF($B$3:$B$724,H51,$BQ$3:$BQ$724)</f>
        <v>0</v>
      </c>
      <c r="BL51" s="30">
        <f>SUMIF(Ingredients!$B$3:$B$217,I51,Ingredients!$G$3:$G$217)+SUMIF($B$3:$B$724,I51,$BQ$3:$BQ$724)</f>
        <v>0</v>
      </c>
      <c r="BM51" s="30">
        <f>SUMIF(Ingredients!$B$3:$B$217,J51,Ingredients!$G$3:$G$217)+SUMIF($B$3:$B$724,J51,$BQ$3:$BQ$724)</f>
        <v>0</v>
      </c>
      <c r="BN51" s="30">
        <f>SUMIF(Ingredients!$B$3:$B$217,K51,Ingredients!$G$3:$G$217)+SUMIF($B$3:$B$724,K51,$BQ$3:$BQ$724)</f>
        <v>0</v>
      </c>
      <c r="BO51" s="30">
        <f>SUMIF(Ingredients!$B$3:$B$217,L51,Ingredients!$G$3:$G$217)+SUMIF($B$3:$B$724,L51,$BQ$3:$BQ$724)</f>
        <v>0</v>
      </c>
      <c r="BP51" s="30">
        <f>SUMIF(Ingredients!$B$3:$B$217,M51,Ingredients!$G$3:$G$217)+SUMIF($B$3:$B$724,M51,$BQ$3:$BQ$724)</f>
        <v>0</v>
      </c>
      <c r="BQ51" s="36">
        <f t="shared" si="6"/>
        <v>0</v>
      </c>
      <c r="BR51" s="30">
        <f>SUMIF(Ingredients!$B$3:$B$217,F51,Ingredients!$H$3:$H$217)+SUMIF($B$3:$B$724,F51,$BZ$3:$BZ$724)</f>
        <v>0</v>
      </c>
      <c r="BS51" s="30">
        <f>SUMIF(Ingredients!$B$3:$B$217,G51,Ingredients!$H$3:$H$217)+SUMIF($B$3:$B$724,G51,$BZ$3:$BZ$724)</f>
        <v>0</v>
      </c>
      <c r="BT51" s="30">
        <f>SUMIF(Ingredients!$B$3:$B$217,H51,Ingredients!$H$3:$H$217)+SUMIF($B$3:$B$724,H51,$BZ$3:$BZ$724)</f>
        <v>0</v>
      </c>
      <c r="BU51" s="30">
        <f>SUMIF(Ingredients!$B$3:$B$217,I51,Ingredients!$H$3:$H$217)+SUMIF($B$3:$B$724,I51,$BZ$3:$BZ$724)</f>
        <v>0</v>
      </c>
      <c r="BV51" s="30">
        <f>SUMIF(Ingredients!$B$3:$B$217,J51,Ingredients!$H$3:$H$217)+SUMIF($B$3:$B$724,J51,$BZ$3:$BZ$724)</f>
        <v>0</v>
      </c>
      <c r="BW51" s="30">
        <f>SUMIF(Ingredients!$B$3:$B$217,K51,Ingredients!$H$3:$H$217)+SUMIF($B$3:$B$724,K51,$BZ$3:$BZ$724)</f>
        <v>0</v>
      </c>
      <c r="BX51" s="30">
        <f>SUMIF(Ingredients!$B$3:$B$217,L51,Ingredients!$H$3:$H$217)+SUMIF($B$3:$B$724,L51,$BZ$3:$BZ$724)</f>
        <v>0</v>
      </c>
      <c r="BY51" s="30">
        <f>SUMIF(Ingredients!$B$3:$B$217,M51,Ingredients!$H$3:$H$217)+SUMIF($B$3:$B$724,M51,$BZ$3:$BZ$724)</f>
        <v>0</v>
      </c>
      <c r="BZ51" s="42">
        <f t="shared" si="7"/>
        <v>0</v>
      </c>
      <c r="CA51" s="30">
        <f>SUMIF(Ingredients!$B$3:$B$217,F51,Ingredients!$I$3:$I$217)+SUMIF($B$3:$B$724,F51,$CI$3:$CI$724)</f>
        <v>0</v>
      </c>
      <c r="CB51" s="30">
        <f>SUMIF(Ingredients!$B$3:$B$217,G51,Ingredients!$I$3:$I$217)+SUMIF($B$3:$B$724,G51,$CI$3:$CI$724)</f>
        <v>2</v>
      </c>
      <c r="CC51" s="30">
        <f>SUMIF(Ingredients!$B$3:$B$217,H51,Ingredients!$I$3:$I$217)+SUMIF($B$3:$B$724,H51,$CI$3:$CI$724)</f>
        <v>0</v>
      </c>
      <c r="CD51" s="30">
        <f>SUMIF(Ingredients!$B$3:$B$217,I51,Ingredients!$I$3:$I$217)+SUMIF($B$3:$B$724,I51,$CI$3:$CI$724)</f>
        <v>0</v>
      </c>
      <c r="CE51" s="30">
        <f>SUMIF(Ingredients!$B$3:$B$217,J51,Ingredients!$I$3:$I$217)+SUMIF($B$3:$B$724,J51,$CI$3:$CI$724)</f>
        <v>0</v>
      </c>
      <c r="CF51" s="30">
        <f>SUMIF(Ingredients!$B$3:$B$217,K51,Ingredients!$I$3:$I$217)+SUMIF($B$3:$B$724,K51,$CI$3:$CI$724)</f>
        <v>0</v>
      </c>
      <c r="CG51" s="30">
        <f>SUMIF(Ingredients!$B$3:$B$217,L51,Ingredients!$I$3:$I$217)+SUMIF($B$3:$B$724,L51,$CI$3:$CI$724)</f>
        <v>0</v>
      </c>
      <c r="CH51" s="30">
        <f>SUMIF(Ingredients!$B$3:$B$217,M51,Ingredients!$I$3:$I$217)+SUMIF($B$3:$B$724,M51,$CI$3:$CI$724)</f>
        <v>0</v>
      </c>
      <c r="CI51" s="38">
        <f t="shared" si="8"/>
        <v>2</v>
      </c>
      <c r="CJ51" s="30">
        <f>SUMIF(Ingredients!$B$3:$B$217,F51,Ingredients!$J$3:$J$217)+SUMIF($B$3:$B$724,F51,$CR$3:$CR$724)</f>
        <v>1</v>
      </c>
      <c r="CK51" s="30">
        <f>SUMIF(Ingredients!$B$3:$B$217,G51,Ingredients!$J$3:$J$217)+SUMIF($B$3:$B$724,G51,$CR$3:$CR$724)</f>
        <v>0</v>
      </c>
      <c r="CL51" s="30">
        <f>SUMIF(Ingredients!$B$3:$B$217,H51,Ingredients!$J$3:$J$217)+SUMIF($B$3:$B$724,H51,$CR$3:$CR$724)</f>
        <v>0</v>
      </c>
      <c r="CM51" s="30">
        <f>SUMIF(Ingredients!$B$3:$B$217,I51,Ingredients!$J$3:$J$217)+SUMIF($B$3:$B$724,I51,$CR$3:$CR$724)</f>
        <v>0</v>
      </c>
      <c r="CN51" s="30">
        <f>SUMIF(Ingredients!$B$3:$B$217,J51,Ingredients!$J$3:$J$217)+SUMIF($B$3:$B$724,J51,$CR$3:$CR$724)</f>
        <v>0</v>
      </c>
      <c r="CO51" s="30">
        <f>SUMIF(Ingredients!$B$3:$B$217,K51,Ingredients!$J$3:$J$217)+SUMIF($B$3:$B$724,K51,$CR$3:$CR$724)</f>
        <v>0</v>
      </c>
      <c r="CP51" s="30">
        <f>SUMIF(Ingredients!$B$3:$B$217,L51,Ingredients!$J$3:$J$217)+SUMIF($B$3:$B$724,L51,$CR$3:$CR$724)</f>
        <v>0</v>
      </c>
      <c r="CQ51" s="30">
        <f>SUMIF(Ingredients!$B$3:$B$217,M51,Ingredients!$J$3:$J$217)+SUMIF($B$3:$B$724,M51,$CR$3:$CR$724)</f>
        <v>0</v>
      </c>
      <c r="CR51" s="43">
        <f t="shared" si="9"/>
        <v>1</v>
      </c>
      <c r="CS51" s="34">
        <v>20</v>
      </c>
      <c r="CT51" s="30">
        <v>0</v>
      </c>
      <c r="CU51" s="30">
        <v>13.25</v>
      </c>
      <c r="CV51" s="35">
        <v>1.5</v>
      </c>
      <c r="CW51" s="36">
        <v>0</v>
      </c>
      <c r="CX51" s="37">
        <v>0</v>
      </c>
      <c r="CY51" s="38">
        <v>2</v>
      </c>
      <c r="CZ51" s="39">
        <v>1</v>
      </c>
      <c r="DA51" t="s">
        <v>202</v>
      </c>
      <c r="DB51" t="str">
        <f t="shared" ca="1" si="10"/>
        <v>-</v>
      </c>
      <c r="DD51" t="s">
        <v>200</v>
      </c>
      <c r="DE51" t="str">
        <f t="shared" ca="1" si="11"/>
        <v>HAMBURGERITEM(MEAL, ItemRegistry.hamburgerItem, 4 ,4f,0f,1.5f,0f,0f,2f,1f,1.58f),</v>
      </c>
      <c r="DF51" t="s">
        <v>2328</v>
      </c>
    </row>
    <row r="52" spans="2:110" x14ac:dyDescent="0.3">
      <c r="B52" t="s">
        <v>967</v>
      </c>
      <c r="C52" t="str">
        <f>INDEX('PH Itemnames'!$B$1:$B$723,MATCH(B52,'PH Itemnames'!$A$1:$A$723),1)</f>
        <v>cheeseburgerItem</v>
      </c>
      <c r="D52" t="s">
        <v>240</v>
      </c>
      <c r="E52" t="s">
        <v>1192</v>
      </c>
      <c r="F52" s="10" t="s">
        <v>293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SUMIF(Ingredients!$B$3:$B$217,'PH complex foods'!F52,Ingredients!$A$3:$A$119)+SUMIF($B$3:$B$724,F52,$V$3:$V$723)</f>
        <v>1</v>
      </c>
      <c r="O52" s="11">
        <f ca="1">SUMIF(Ingredients!$B$3:$B$217,'PH complex foods'!G52,Ingredients!$A$3:$A$119)+SUMIF($B$3:$B$724,G52,$V$3:$V$723)</f>
        <v>1</v>
      </c>
      <c r="P52" s="11">
        <f ca="1">SUMIF(Ingredients!$B$3:$B$217,'PH complex foods'!H52,Ingredients!$A$3:$A$119)+SUMIF($B$3:$B$724,H52,$V$3:$V$723)</f>
        <v>0</v>
      </c>
      <c r="Q52" s="11">
        <f ca="1">SUMIF(Ingredients!$B$3:$B$217,'PH complex foods'!I52,Ingredients!$A$3:$A$119)+SUMIF($B$3:$B$724,I52,$V$3:$V$723)</f>
        <v>0</v>
      </c>
      <c r="R52" s="11">
        <f ca="1">SUMIF(Ingredients!$B$3:$B$217,'PH complex foods'!J52,Ingredients!$A$3:$A$119)+SUMIF($B$3:$B$724,J52,$V$3:$V$723)</f>
        <v>0</v>
      </c>
      <c r="S52" s="11">
        <f ca="1">SUMIF(Ingredients!$B$3:$B$217,'PH complex foods'!K52,Ingredients!$A$3:$A$119)+SUMIF($B$3:$B$724,K52,$V$3:$V$723)</f>
        <v>0</v>
      </c>
      <c r="T52" s="11">
        <f ca="1">SUMIF(Ingredients!$B$3:$B$217,'PH complex foods'!L52,Ingredients!$A$3:$A$119)+SUMIF($B$3:$B$724,L52,$V$3:$V$723)</f>
        <v>0</v>
      </c>
      <c r="U52" s="11">
        <f ca="1">SUMIF(Ingredients!$B$3:$B$217,'PH complex foods'!M52,Ingredients!$A$3:$A$119)+SUMIF($B$3:$B$724,M52,$V$3:$V$723)</f>
        <v>0</v>
      </c>
      <c r="V52" s="10">
        <f t="shared" ca="1" si="0"/>
        <v>1</v>
      </c>
      <c r="W52" s="11">
        <f t="shared" si="1"/>
        <v>2</v>
      </c>
      <c r="X52" s="44" t="str">
        <f t="shared" ca="1" si="12"/>
        <v>Yes</v>
      </c>
      <c r="Y52" s="34">
        <f>SUMIF(Ingredients!$B$3:$B$217,F52,Ingredients!$C$3:$C$217)+SUMIF($B$3:$B$724,F52,$AG$3:$AG$724)</f>
        <v>20</v>
      </c>
      <c r="Z52" s="30">
        <f>SUMIF(Ingredients!$B$3:$B$217,G52,Ingredients!$C$3:$C$217)+SUMIF($B$3:$B$724,G52,$AG$3:$AG$724)</f>
        <v>10</v>
      </c>
      <c r="AA52" s="30">
        <f>SUMIF(Ingredients!$B$3:$B$217,H52,Ingredients!$C$3:$C$217)+SUMIF($B$3:$B$724,H52,$AG$3:$AG$724)</f>
        <v>0</v>
      </c>
      <c r="AB52" s="30">
        <f>SUMIF(Ingredients!$B$3:$B$217,I52,Ingredients!$C$3:$C$217)+SUMIF($B$3:$B$724,I52,$AG$3:$AG$724)</f>
        <v>0</v>
      </c>
      <c r="AC52" s="30">
        <f>SUMIF(Ingredients!$B$3:$B$217,J52,Ingredients!$C$3:$C$217)+SUMIF($B$3:$B$724,J52,$AG$3:$AG$724)</f>
        <v>0</v>
      </c>
      <c r="AD52" s="30">
        <f>SUMIF(Ingredients!$B$3:$B$217,K52,Ingredients!$C$3:$C$217)+SUMIF($B$3:$B$724,K52,$AG$3:$AG$724)</f>
        <v>0</v>
      </c>
      <c r="AE52" s="30">
        <f>SUMIF(Ingredients!$B$3:$B$217,L52,Ingredients!$C$3:$C$217)+SUMIF($B$3:$B$724,L52,$AG$3:$AG$724)</f>
        <v>0</v>
      </c>
      <c r="AF52" s="30">
        <f>SUMIF(Ingredients!$B$3:$B$217,M52,Ingredients!$C$3:$C$217)+SUMIF($B$3:$B$724,M52,$AG$3:$AG$724)</f>
        <v>0</v>
      </c>
      <c r="AG52" s="29">
        <f t="shared" si="2"/>
        <v>30</v>
      </c>
      <c r="AH52" s="30">
        <f>SUMIF(Ingredients!$B$3:$B$217,F52,Ingredients!$D$3:$D$217)+SUMIF($B$3:$B$724,F52,$AP$3:$AP$724)</f>
        <v>0</v>
      </c>
      <c r="AI52" s="30">
        <f>SUMIF(Ingredients!$B$3:$B$217,G52,Ingredients!$D$3:$D$217)+SUMIF($B$3:$B$724,G52,$AP$3:$AP$724)</f>
        <v>0</v>
      </c>
      <c r="AJ52" s="30">
        <f>SUMIF(Ingredients!$B$3:$B$217,H52,Ingredients!$D$3:$D$217)+SUMIF($B$3:$B$724,H52,$AP$3:$AP$724)</f>
        <v>0</v>
      </c>
      <c r="AK52" s="30">
        <f>SUMIF(Ingredients!$B$3:$B$217,I52,Ingredients!$D$3:$D$217)+SUMIF($B$3:$B$724,I52,$AP$3:$AP$724)</f>
        <v>0</v>
      </c>
      <c r="AL52" s="30">
        <f>SUMIF(Ingredients!$B$3:$B$217,J52,Ingredients!$D$3:$D$217)+SUMIF($B$3:$B$724,J52,$AP$3:$AP$724)</f>
        <v>0</v>
      </c>
      <c r="AM52" s="30">
        <f>SUMIF(Ingredients!$B$3:$B$217,K52,Ingredients!$D$3:$D$217)+SUMIF($B$3:$B$724,K52,$AP$3:$AP$724)</f>
        <v>0</v>
      </c>
      <c r="AN52" s="30">
        <f>SUMIF(Ingredients!$B$3:$B$217,L52,Ingredients!$D$3:$D$217)+SUMIF($B$3:$B$724,L52,$AP$3:$AP$724)</f>
        <v>0</v>
      </c>
      <c r="AO52" s="30">
        <f>SUMIF(Ingredients!$B$3:$B$217,M52,Ingredients!$D$3:$D$217)+SUMIF($B$3:$B$724,M52,$AP$3:$AP$724)</f>
        <v>0</v>
      </c>
      <c r="AP52" s="29">
        <f t="shared" si="3"/>
        <v>0</v>
      </c>
      <c r="AQ52" s="30">
        <f>SUMIF(Ingredients!$B$3:$B$217,F52,Ingredients!$E$3:$E$217)+SUMIF($B$3:$B$724,F52,$AY$3:$AY$727)</f>
        <v>13.25</v>
      </c>
      <c r="AR52" s="30">
        <f>SUMIF(Ingredients!$B$3:$B$217,G52,Ingredients!$E$3:$E$217)+SUMIF($B$3:$B$724,G52,$AY$3:$AY$727)</f>
        <v>73</v>
      </c>
      <c r="AS52" s="30">
        <f>SUMIF(Ingredients!$B$3:$B$217,H52,Ingredients!$E$3:$E$217)+SUMIF($B$3:$B$724,H52,$AY$3:$AY$727)</f>
        <v>0</v>
      </c>
      <c r="AT52" s="30">
        <f>SUMIF(Ingredients!$B$3:$B$217,I52,Ingredients!$E$3:$E$217)+SUMIF($B$3:$B$724,I52,$AY$3:$AY$727)</f>
        <v>0</v>
      </c>
      <c r="AU52" s="30">
        <f>SUMIF(Ingredients!$B$3:$B$217,J52,Ingredients!$E$3:$E$217)+SUMIF($B$3:$B$724,J52,$AY$3:$AY$727)</f>
        <v>0</v>
      </c>
      <c r="AV52" s="30">
        <f>SUMIF(Ingredients!$B$3:$B$217,K52,Ingredients!$E$3:$E$217)+SUMIF($B$3:$B$724,K52,$AY$3:$AY$727)</f>
        <v>0</v>
      </c>
      <c r="AW52" s="30">
        <f>SUMIF(Ingredients!$B$3:$B$217,L52,Ingredients!$E$3:$E$217)+SUMIF($B$3:$B$724,L52,$AY$3:$AY$727)</f>
        <v>0</v>
      </c>
      <c r="AX52" s="30">
        <f>SUMIF(Ingredients!$B$3:$B$217,M52,Ingredients!$E$3:$E$217)+SUMIF($B$3:$B$724,M52,$AY$3:$AY$727)</f>
        <v>0</v>
      </c>
      <c r="AY52" s="29">
        <f t="shared" si="4"/>
        <v>43.125</v>
      </c>
      <c r="AZ52" s="30">
        <f>SUMIF(Ingredients!$B$3:$B$217,F52,Ingredients!$F$3:$F$217)+SUMIF($B$3:$B$724,F52,$BH$3:$BH$724)</f>
        <v>1.5</v>
      </c>
      <c r="BA52" s="30">
        <f>SUMIF(Ingredients!$B$3:$B$217,G52,Ingredients!$F$3:$F$217)+SUMIF($B$3:$B$724,G52,$BH$3:$BH$724)</f>
        <v>0</v>
      </c>
      <c r="BB52" s="30">
        <f>SUMIF(Ingredients!$B$3:$B$217,H52,Ingredients!$F$3:$F$217)+SUMIF($B$3:$B$724,H52,$BH$3:$BH$724)</f>
        <v>0</v>
      </c>
      <c r="BC52" s="30">
        <f>SUMIF(Ingredients!$B$3:$B$217,I52,Ingredients!$F$3:$F$217)+SUMIF($B$3:$B$724,I52,$BH$3:$BH$724)</f>
        <v>0</v>
      </c>
      <c r="BD52" s="30">
        <f>SUMIF(Ingredients!$B$3:$B$217,J52,Ingredients!$F$3:$F$217)+SUMIF($B$3:$B$724,J52,$BH$3:$BH$724)</f>
        <v>0</v>
      </c>
      <c r="BE52" s="30">
        <f>SUMIF(Ingredients!$B$3:$B$217,K52,Ingredients!$F$3:$F$217)+SUMIF($B$3:$B$724,K52,$BH$3:$BH$724)</f>
        <v>0</v>
      </c>
      <c r="BF52" s="30">
        <f>SUMIF(Ingredients!$B$3:$B$217,L52,Ingredients!$F$3:$F$217)+SUMIF($B$3:$B$724,L52,$BH$3:$BH$724)</f>
        <v>0</v>
      </c>
      <c r="BG52" s="30">
        <f>SUMIF(Ingredients!$B$3:$B$217,M52,Ingredients!$F$3:$F$217)+SUMIF($B$3:$B$724,M52,$BH$3:$BH$724)</f>
        <v>0</v>
      </c>
      <c r="BH52" s="35">
        <f t="shared" si="5"/>
        <v>1.5</v>
      </c>
      <c r="BI52" s="30">
        <f>SUMIF(Ingredients!$B$3:$B$217,F52,Ingredients!$G$3:$G$217)+SUMIF($B$3:$B$724,F52,$BQ$3:$BQ$724)</f>
        <v>0</v>
      </c>
      <c r="BJ52" s="30">
        <f>SUMIF(Ingredients!$B$3:$B$217,G52,Ingredients!$G$3:$G$217)+SUMIF($B$3:$B$724,G52,$BQ$3:$BQ$724)</f>
        <v>0</v>
      </c>
      <c r="BK52" s="30">
        <f>SUMIF(Ingredients!$B$3:$B$217,H52,Ingredients!$G$3:$G$217)+SUMIF($B$3:$B$724,H52,$BQ$3:$BQ$724)</f>
        <v>0</v>
      </c>
      <c r="BL52" s="30">
        <f>SUMIF(Ingredients!$B$3:$B$217,I52,Ingredients!$G$3:$G$217)+SUMIF($B$3:$B$724,I52,$BQ$3:$BQ$724)</f>
        <v>0</v>
      </c>
      <c r="BM52" s="30">
        <f>SUMIF(Ingredients!$B$3:$B$217,J52,Ingredients!$G$3:$G$217)+SUMIF($B$3:$B$724,J52,$BQ$3:$BQ$724)</f>
        <v>0</v>
      </c>
      <c r="BN52" s="30">
        <f>SUMIF(Ingredients!$B$3:$B$217,K52,Ingredients!$G$3:$G$217)+SUMIF($B$3:$B$724,K52,$BQ$3:$BQ$724)</f>
        <v>0</v>
      </c>
      <c r="BO52" s="30">
        <f>SUMIF(Ingredients!$B$3:$B$217,L52,Ingredients!$G$3:$G$217)+SUMIF($B$3:$B$724,L52,$BQ$3:$BQ$724)</f>
        <v>0</v>
      </c>
      <c r="BP52" s="30">
        <f>SUMIF(Ingredients!$B$3:$B$217,M52,Ingredients!$G$3:$G$217)+SUMIF($B$3:$B$724,M52,$BQ$3:$BQ$724)</f>
        <v>0</v>
      </c>
      <c r="BQ52" s="36">
        <f t="shared" si="6"/>
        <v>0</v>
      </c>
      <c r="BR52" s="30">
        <f>SUMIF(Ingredients!$B$3:$B$217,F52,Ingredients!$H$3:$H$217)+SUMIF($B$3:$B$724,F52,$BZ$3:$BZ$724)</f>
        <v>0</v>
      </c>
      <c r="BS52" s="30">
        <f>SUMIF(Ingredients!$B$3:$B$217,G52,Ingredients!$H$3:$H$217)+SUMIF($B$3:$B$724,G52,$BZ$3:$BZ$724)</f>
        <v>0</v>
      </c>
      <c r="BT52" s="30">
        <f>SUMIF(Ingredients!$B$3:$B$217,H52,Ingredients!$H$3:$H$217)+SUMIF($B$3:$B$724,H52,$BZ$3:$BZ$724)</f>
        <v>0</v>
      </c>
      <c r="BU52" s="30">
        <f>SUMIF(Ingredients!$B$3:$B$217,I52,Ingredients!$H$3:$H$217)+SUMIF($B$3:$B$724,I52,$BZ$3:$BZ$724)</f>
        <v>0</v>
      </c>
      <c r="BV52" s="30">
        <f>SUMIF(Ingredients!$B$3:$B$217,J52,Ingredients!$H$3:$H$217)+SUMIF($B$3:$B$724,J52,$BZ$3:$BZ$724)</f>
        <v>0</v>
      </c>
      <c r="BW52" s="30">
        <f>SUMIF(Ingredients!$B$3:$B$217,K52,Ingredients!$H$3:$H$217)+SUMIF($B$3:$B$724,K52,$BZ$3:$BZ$724)</f>
        <v>0</v>
      </c>
      <c r="BX52" s="30">
        <f>SUMIF(Ingredients!$B$3:$B$217,L52,Ingredients!$H$3:$H$217)+SUMIF($B$3:$B$724,L52,$BZ$3:$BZ$724)</f>
        <v>0</v>
      </c>
      <c r="BY52" s="30">
        <f>SUMIF(Ingredients!$B$3:$B$217,M52,Ingredients!$H$3:$H$217)+SUMIF($B$3:$B$724,M52,$BZ$3:$BZ$724)</f>
        <v>0</v>
      </c>
      <c r="BZ52" s="42">
        <f t="shared" si="7"/>
        <v>0</v>
      </c>
      <c r="CA52" s="30">
        <f>SUMIF(Ingredients!$B$3:$B$217,F52,Ingredients!$I$3:$I$217)+SUMIF($B$3:$B$724,F52,$CI$3:$CI$724)</f>
        <v>2</v>
      </c>
      <c r="CB52" s="30">
        <f>SUMIF(Ingredients!$B$3:$B$217,G52,Ingredients!$I$3:$I$217)+SUMIF($B$3:$B$724,G52,$CI$3:$CI$724)</f>
        <v>0</v>
      </c>
      <c r="CC52" s="30">
        <f>SUMIF(Ingredients!$B$3:$B$217,H52,Ingredients!$I$3:$I$217)+SUMIF($B$3:$B$724,H52,$CI$3:$CI$724)</f>
        <v>0</v>
      </c>
      <c r="CD52" s="30">
        <f>SUMIF(Ingredients!$B$3:$B$217,I52,Ingredients!$I$3:$I$217)+SUMIF($B$3:$B$724,I52,$CI$3:$CI$724)</f>
        <v>0</v>
      </c>
      <c r="CE52" s="30">
        <f>SUMIF(Ingredients!$B$3:$B$217,J52,Ingredients!$I$3:$I$217)+SUMIF($B$3:$B$724,J52,$CI$3:$CI$724)</f>
        <v>0</v>
      </c>
      <c r="CF52" s="30">
        <f>SUMIF(Ingredients!$B$3:$B$217,K52,Ingredients!$I$3:$I$217)+SUMIF($B$3:$B$724,K52,$CI$3:$CI$724)</f>
        <v>0</v>
      </c>
      <c r="CG52" s="30">
        <f>SUMIF(Ingredients!$B$3:$B$217,L52,Ingredients!$I$3:$I$217)+SUMIF($B$3:$B$724,L52,$CI$3:$CI$724)</f>
        <v>0</v>
      </c>
      <c r="CH52" s="30">
        <f>SUMIF(Ingredients!$B$3:$B$217,M52,Ingredients!$I$3:$I$217)+SUMIF($B$3:$B$724,M52,$CI$3:$CI$724)</f>
        <v>0</v>
      </c>
      <c r="CI52" s="38">
        <f t="shared" si="8"/>
        <v>2</v>
      </c>
      <c r="CJ52" s="30">
        <f>SUMIF(Ingredients!$B$3:$B$217,F52,Ingredients!$J$3:$J$217)+SUMIF($B$3:$B$724,F52,$CR$3:$CR$724)</f>
        <v>1</v>
      </c>
      <c r="CK52" s="30">
        <f>SUMIF(Ingredients!$B$3:$B$217,G52,Ingredients!$J$3:$J$217)+SUMIF($B$3:$B$724,G52,$CR$3:$CR$724)</f>
        <v>3</v>
      </c>
      <c r="CL52" s="30">
        <f>SUMIF(Ingredients!$B$3:$B$217,H52,Ingredients!$J$3:$J$217)+SUMIF($B$3:$B$724,H52,$CR$3:$CR$724)</f>
        <v>0</v>
      </c>
      <c r="CM52" s="30">
        <f>SUMIF(Ingredients!$B$3:$B$217,I52,Ingredients!$J$3:$J$217)+SUMIF($B$3:$B$724,I52,$CR$3:$CR$724)</f>
        <v>0</v>
      </c>
      <c r="CN52" s="30">
        <f>SUMIF(Ingredients!$B$3:$B$217,J52,Ingredients!$J$3:$J$217)+SUMIF($B$3:$B$724,J52,$CR$3:$CR$724)</f>
        <v>0</v>
      </c>
      <c r="CO52" s="30">
        <f>SUMIF(Ingredients!$B$3:$B$217,K52,Ingredients!$J$3:$J$217)+SUMIF($B$3:$B$724,K52,$CR$3:$CR$724)</f>
        <v>0</v>
      </c>
      <c r="CP52" s="30">
        <f>SUMIF(Ingredients!$B$3:$B$217,L52,Ingredients!$J$3:$J$217)+SUMIF($B$3:$B$724,L52,$CR$3:$CR$724)</f>
        <v>0</v>
      </c>
      <c r="CQ52" s="30">
        <f>SUMIF(Ingredients!$B$3:$B$217,M52,Ingredients!$J$3:$J$217)+SUMIF($B$3:$B$724,M52,$CR$3:$CR$724)</f>
        <v>0</v>
      </c>
      <c r="CR52" s="43">
        <f t="shared" si="9"/>
        <v>4</v>
      </c>
      <c r="CS52" s="34">
        <v>25</v>
      </c>
      <c r="CT52" s="30">
        <v>0</v>
      </c>
      <c r="CU52" s="30">
        <v>15</v>
      </c>
      <c r="CV52" s="35">
        <v>1.5</v>
      </c>
      <c r="CW52" s="36">
        <v>0</v>
      </c>
      <c r="CX52" s="37">
        <v>0</v>
      </c>
      <c r="CY52" s="38">
        <v>2</v>
      </c>
      <c r="CZ52" s="39">
        <v>3</v>
      </c>
      <c r="DA52" t="s">
        <v>202</v>
      </c>
      <c r="DB52" t="str">
        <f t="shared" ca="1" si="10"/>
        <v>-</v>
      </c>
      <c r="DD52" t="s">
        <v>200</v>
      </c>
      <c r="DE52" t="str">
        <f t="shared" ca="1" si="11"/>
        <v>CHEESEBURGERITEM(MEAL, ItemRegistry.cheeseburgerItem, 4 ,5f,0f,1.5f,0f,0f,2f,3f,1.4f),</v>
      </c>
      <c r="DF52" t="s">
        <v>2329</v>
      </c>
    </row>
    <row r="53" spans="2:110" x14ac:dyDescent="0.3">
      <c r="B53" t="s">
        <v>294</v>
      </c>
      <c r="C53" t="str">
        <f>INDEX('PH Itemnames'!$B$1:$B$723,MATCH(B53,'PH Itemnames'!$A$1:$A$723),1)</f>
        <v>potroastItem</v>
      </c>
      <c r="D53" t="s">
        <v>245</v>
      </c>
      <c r="E53" t="s">
        <v>1192</v>
      </c>
      <c r="F53" s="10" t="s">
        <v>75</v>
      </c>
      <c r="G53" s="11" t="s">
        <v>65</v>
      </c>
      <c r="H53" s="11" t="s">
        <v>61</v>
      </c>
      <c r="I53" s="11" t="s">
        <v>270</v>
      </c>
      <c r="J53" s="11"/>
      <c r="K53" s="11"/>
      <c r="L53" s="11"/>
      <c r="M53" s="11"/>
      <c r="N53" s="46">
        <f ca="1">SUMIF(Ingredients!$B$3:$B$217,'PH complex foods'!F53,Ingredients!$A$3:$A$119)+SUMIF($B$3:$B$724,F53,$V$3:$V$723)</f>
        <v>1</v>
      </c>
      <c r="O53" s="11">
        <f ca="1">SUMIF(Ingredients!$B$3:$B$217,'PH complex foods'!G53,Ingredients!$A$3:$A$119)+SUMIF($B$3:$B$724,G53,$V$3:$V$723)</f>
        <v>1</v>
      </c>
      <c r="P53" s="11">
        <f ca="1">SUMIF(Ingredients!$B$3:$B$217,'PH complex foods'!H53,Ingredients!$A$3:$A$119)+SUMIF($B$3:$B$724,H53,$V$3:$V$723)</f>
        <v>1</v>
      </c>
      <c r="Q53" s="11">
        <f ca="1">SUMIF(Ingredients!$B$3:$B$217,'PH complex foods'!I53,Ingredients!$A$3:$A$119)+SUMIF($B$3:$B$724,I53,$V$3:$V$723)</f>
        <v>1</v>
      </c>
      <c r="R53" s="11">
        <f ca="1">SUMIF(Ingredients!$B$3:$B$217,'PH complex foods'!J53,Ingredients!$A$3:$A$119)+SUMIF($B$3:$B$724,J53,$V$3:$V$723)</f>
        <v>0</v>
      </c>
      <c r="S53" s="11">
        <f ca="1">SUMIF(Ingredients!$B$3:$B$217,'PH complex foods'!K53,Ingredients!$A$3:$A$119)+SUMIF($B$3:$B$724,K53,$V$3:$V$723)</f>
        <v>0</v>
      </c>
      <c r="T53" s="11">
        <f ca="1">SUMIF(Ingredients!$B$3:$B$217,'PH complex foods'!L53,Ingredients!$A$3:$A$119)+SUMIF($B$3:$B$724,L53,$V$3:$V$723)</f>
        <v>0</v>
      </c>
      <c r="U53" s="11">
        <f ca="1">SUMIF(Ingredients!$B$3:$B$217,'PH complex foods'!M53,Ingredients!$A$3:$A$119)+SUMIF($B$3:$B$724,M53,$V$3:$V$723)</f>
        <v>0</v>
      </c>
      <c r="V53" s="10">
        <f t="shared" ca="1" si="0"/>
        <v>1</v>
      </c>
      <c r="W53" s="11">
        <f t="shared" si="1"/>
        <v>0</v>
      </c>
      <c r="X53" s="44" t="str">
        <f t="shared" ca="1" si="12"/>
        <v>Yes</v>
      </c>
      <c r="Y53" s="34">
        <f>SUMIF(Ingredients!$B$3:$B$217,F53,Ingredients!$C$3:$C$217)+SUMIF($B$3:$B$724,F53,$AG$3:$AG$724)</f>
        <v>10</v>
      </c>
      <c r="Z53" s="30">
        <f>SUMIF(Ingredients!$B$3:$B$217,G53,Ingredients!$C$3:$C$217)+SUMIF($B$3:$B$724,G53,$AG$3:$AG$724)</f>
        <v>10</v>
      </c>
      <c r="AA53" s="30">
        <f>SUMIF(Ingredients!$B$3:$B$217,H53,Ingredients!$C$3:$C$217)+SUMIF($B$3:$B$724,H53,$AG$3:$AG$724)</f>
        <v>10</v>
      </c>
      <c r="AB53" s="30">
        <f>SUMIF(Ingredients!$B$3:$B$217,I53,Ingredients!$C$3:$C$217)+SUMIF($B$3:$B$724,I53,$AG$3:$AG$724)</f>
        <v>12.30952380952381</v>
      </c>
      <c r="AC53" s="30">
        <f>SUMIF(Ingredients!$B$3:$B$217,J53,Ingredients!$C$3:$C$217)+SUMIF($B$3:$B$724,J53,$AG$3:$AG$724)</f>
        <v>0</v>
      </c>
      <c r="AD53" s="30">
        <f>SUMIF(Ingredients!$B$3:$B$217,K53,Ingredients!$C$3:$C$217)+SUMIF($B$3:$B$724,K53,$AG$3:$AG$724)</f>
        <v>0</v>
      </c>
      <c r="AE53" s="30">
        <f>SUMIF(Ingredients!$B$3:$B$217,L53,Ingredients!$C$3:$C$217)+SUMIF($B$3:$B$724,L53,$AG$3:$AG$724)</f>
        <v>0</v>
      </c>
      <c r="AF53" s="30">
        <f>SUMIF(Ingredients!$B$3:$B$217,M53,Ingredients!$C$3:$C$217)+SUMIF($B$3:$B$724,M53,$AG$3:$AG$724)</f>
        <v>0</v>
      </c>
      <c r="AG53" s="29">
        <f t="shared" si="2"/>
        <v>42.30952380952381</v>
      </c>
      <c r="AH53" s="30">
        <f>SUMIF(Ingredients!$B$3:$B$217,F53,Ingredients!$D$3:$D$217)+SUMIF($B$3:$B$724,F53,$AP$3:$AP$724)</f>
        <v>0</v>
      </c>
      <c r="AI53" s="30">
        <f>SUMIF(Ingredients!$B$3:$B$217,G53,Ingredients!$D$3:$D$217)+SUMIF($B$3:$B$724,G53,$AP$3:$AP$724)</f>
        <v>0</v>
      </c>
      <c r="AJ53" s="30">
        <f>SUMIF(Ingredients!$B$3:$B$217,H53,Ingredients!$D$3:$D$217)+SUMIF($B$3:$B$724,H53,$AP$3:$AP$724)</f>
        <v>0</v>
      </c>
      <c r="AK53" s="30">
        <f>SUMIF(Ingredients!$B$3:$B$217,I53,Ingredients!$D$3:$D$217)+SUMIF($B$3:$B$724,I53,$AP$3:$AP$724)</f>
        <v>0.35714285714285715</v>
      </c>
      <c r="AL53" s="30">
        <f>SUMIF(Ingredients!$B$3:$B$217,J53,Ingredients!$D$3:$D$217)+SUMIF($B$3:$B$724,J53,$AP$3:$AP$724)</f>
        <v>0</v>
      </c>
      <c r="AM53" s="30">
        <f>SUMIF(Ingredients!$B$3:$B$217,K53,Ingredients!$D$3:$D$217)+SUMIF($B$3:$B$724,K53,$AP$3:$AP$724)</f>
        <v>0</v>
      </c>
      <c r="AN53" s="30">
        <f>SUMIF(Ingredients!$B$3:$B$217,L53,Ingredients!$D$3:$D$217)+SUMIF($B$3:$B$724,L53,$AP$3:$AP$724)</f>
        <v>0</v>
      </c>
      <c r="AO53" s="30">
        <f>SUMIF(Ingredients!$B$3:$B$217,M53,Ingredients!$D$3:$D$217)+SUMIF($B$3:$B$724,M53,$AP$3:$AP$724)</f>
        <v>0</v>
      </c>
      <c r="AP53" s="29">
        <f t="shared" si="3"/>
        <v>0.35714285714285715</v>
      </c>
      <c r="AQ53" s="30">
        <f>SUMIF(Ingredients!$B$3:$B$217,F53,Ingredients!$E$3:$E$217)+SUMIF($B$3:$B$724,F53,$AY$3:$AY$727)</f>
        <v>10</v>
      </c>
      <c r="AR53" s="30">
        <f>SUMIF(Ingredients!$B$3:$B$217,G53,Ingredients!$E$3:$E$217)+SUMIF($B$3:$B$724,G53,$AY$3:$AY$727)</f>
        <v>32</v>
      </c>
      <c r="AS53" s="30">
        <f>SUMIF(Ingredients!$B$3:$B$217,H53,Ingredients!$E$3:$E$217)+SUMIF($B$3:$B$724,H53,$AY$3:$AY$727)</f>
        <v>31</v>
      </c>
      <c r="AT53" s="30">
        <f>SUMIF(Ingredients!$B$3:$B$217,I53,Ingredients!$E$3:$E$217)+SUMIF($B$3:$B$724,I53,$AY$3:$AY$727)</f>
        <v>10.428571428571429</v>
      </c>
      <c r="AU53" s="30">
        <f>SUMIF(Ingredients!$B$3:$B$217,J53,Ingredients!$E$3:$E$217)+SUMIF($B$3:$B$724,J53,$AY$3:$AY$727)</f>
        <v>0</v>
      </c>
      <c r="AV53" s="30">
        <f>SUMIF(Ingredients!$B$3:$B$217,K53,Ingredients!$E$3:$E$217)+SUMIF($B$3:$B$724,K53,$AY$3:$AY$727)</f>
        <v>0</v>
      </c>
      <c r="AW53" s="30">
        <f>SUMIF(Ingredients!$B$3:$B$217,L53,Ingredients!$E$3:$E$217)+SUMIF($B$3:$B$724,L53,$AY$3:$AY$727)</f>
        <v>0</v>
      </c>
      <c r="AX53" s="30">
        <f>SUMIF(Ingredients!$B$3:$B$217,M53,Ingredients!$E$3:$E$217)+SUMIF($B$3:$B$724,M53,$AY$3:$AY$727)</f>
        <v>0</v>
      </c>
      <c r="AY53" s="29">
        <f t="shared" si="4"/>
        <v>20.857142857142858</v>
      </c>
      <c r="AZ53" s="30">
        <f>SUMIF(Ingredients!$B$3:$B$217,F53,Ingredients!$F$3:$F$217)+SUMIF($B$3:$B$724,F53,$BH$3:$BH$724)</f>
        <v>0</v>
      </c>
      <c r="BA53" s="30">
        <f>SUMIF(Ingredients!$B$3:$B$217,G53,Ingredients!$F$3:$F$217)+SUMIF($B$3:$B$724,G53,$BH$3:$BH$724)</f>
        <v>0</v>
      </c>
      <c r="BB53" s="30">
        <f>SUMIF(Ingredients!$B$3:$B$217,H53,Ingredients!$F$3:$F$217)+SUMIF($B$3:$B$724,H53,$BH$3:$BH$724)</f>
        <v>0</v>
      </c>
      <c r="BC53" s="30">
        <f>SUMIF(Ingredients!$B$3:$B$217,I53,Ingredients!$F$3:$F$217)+SUMIF($B$3:$B$724,I53,$BH$3:$BH$724)</f>
        <v>0</v>
      </c>
      <c r="BD53" s="30">
        <f>SUMIF(Ingredients!$B$3:$B$217,J53,Ingredients!$F$3:$F$217)+SUMIF($B$3:$B$724,J53,$BH$3:$BH$724)</f>
        <v>0</v>
      </c>
      <c r="BE53" s="30">
        <f>SUMIF(Ingredients!$B$3:$B$217,K53,Ingredients!$F$3:$F$217)+SUMIF($B$3:$B$724,K53,$BH$3:$BH$724)</f>
        <v>0</v>
      </c>
      <c r="BF53" s="30">
        <f>SUMIF(Ingredients!$B$3:$B$217,L53,Ingredients!$F$3:$F$217)+SUMIF($B$3:$B$724,L53,$BH$3:$BH$724)</f>
        <v>0</v>
      </c>
      <c r="BG53" s="30">
        <f>SUMIF(Ingredients!$B$3:$B$217,M53,Ingredients!$F$3:$F$217)+SUMIF($B$3:$B$724,M53,$BH$3:$BH$724)</f>
        <v>0</v>
      </c>
      <c r="BH53" s="35">
        <f t="shared" si="5"/>
        <v>0</v>
      </c>
      <c r="BI53" s="30">
        <f>SUMIF(Ingredients!$B$3:$B$217,F53,Ingredients!$G$3:$G$217)+SUMIF($B$3:$B$724,F53,$BQ$3:$BQ$724)</f>
        <v>0</v>
      </c>
      <c r="BJ53" s="30">
        <f>SUMIF(Ingredients!$B$3:$B$217,G53,Ingredients!$G$3:$G$217)+SUMIF($B$3:$B$724,G53,$BQ$3:$BQ$724)</f>
        <v>0</v>
      </c>
      <c r="BK53" s="30">
        <f>SUMIF(Ingredients!$B$3:$B$217,H53,Ingredients!$G$3:$G$217)+SUMIF($B$3:$B$724,H53,$BQ$3:$BQ$724)</f>
        <v>0</v>
      </c>
      <c r="BL53" s="30">
        <f>SUMIF(Ingredients!$B$3:$B$217,I53,Ingredients!$G$3:$G$217)+SUMIF($B$3:$B$724,I53,$BQ$3:$BQ$724)</f>
        <v>0</v>
      </c>
      <c r="BM53" s="30">
        <f>SUMIF(Ingredients!$B$3:$B$217,J53,Ingredients!$G$3:$G$217)+SUMIF($B$3:$B$724,J53,$BQ$3:$BQ$724)</f>
        <v>0</v>
      </c>
      <c r="BN53" s="30">
        <f>SUMIF(Ingredients!$B$3:$B$217,K53,Ingredients!$G$3:$G$217)+SUMIF($B$3:$B$724,K53,$BQ$3:$BQ$724)</f>
        <v>0</v>
      </c>
      <c r="BO53" s="30">
        <f>SUMIF(Ingredients!$B$3:$B$217,L53,Ingredients!$G$3:$G$217)+SUMIF($B$3:$B$724,L53,$BQ$3:$BQ$724)</f>
        <v>0</v>
      </c>
      <c r="BP53" s="30">
        <f>SUMIF(Ingredients!$B$3:$B$217,M53,Ingredients!$G$3:$G$217)+SUMIF($B$3:$B$724,M53,$BQ$3:$BQ$724)</f>
        <v>0</v>
      </c>
      <c r="BQ53" s="36">
        <f t="shared" si="6"/>
        <v>0</v>
      </c>
      <c r="BR53" s="30">
        <f>SUMIF(Ingredients!$B$3:$B$217,F53,Ingredients!$H$3:$H$217)+SUMIF($B$3:$B$724,F53,$BZ$3:$BZ$724)</f>
        <v>0</v>
      </c>
      <c r="BS53" s="30">
        <f>SUMIF(Ingredients!$B$3:$B$217,G53,Ingredients!$H$3:$H$217)+SUMIF($B$3:$B$724,G53,$BZ$3:$BZ$724)</f>
        <v>1.5</v>
      </c>
      <c r="BT53" s="30">
        <f>SUMIF(Ingredients!$B$3:$B$217,H53,Ingredients!$H$3:$H$217)+SUMIF($B$3:$B$724,H53,$BZ$3:$BZ$724)</f>
        <v>1</v>
      </c>
      <c r="BU53" s="30">
        <f>SUMIF(Ingredients!$B$3:$B$217,I53,Ingredients!$H$3:$H$217)+SUMIF($B$3:$B$724,I53,$BZ$3:$BZ$724)</f>
        <v>1.1428571428571428</v>
      </c>
      <c r="BV53" s="30">
        <f>SUMIF(Ingredients!$B$3:$B$217,J53,Ingredients!$H$3:$H$217)+SUMIF($B$3:$B$724,J53,$BZ$3:$BZ$724)</f>
        <v>0</v>
      </c>
      <c r="BW53" s="30">
        <f>SUMIF(Ingredients!$B$3:$B$217,K53,Ingredients!$H$3:$H$217)+SUMIF($B$3:$B$724,K53,$BZ$3:$BZ$724)</f>
        <v>0</v>
      </c>
      <c r="BX53" s="30">
        <f>SUMIF(Ingredients!$B$3:$B$217,L53,Ingredients!$H$3:$H$217)+SUMIF($B$3:$B$724,L53,$BZ$3:$BZ$724)</f>
        <v>0</v>
      </c>
      <c r="BY53" s="30">
        <f>SUMIF(Ingredients!$B$3:$B$217,M53,Ingredients!$H$3:$H$217)+SUMIF($B$3:$B$724,M53,$BZ$3:$BZ$724)</f>
        <v>0</v>
      </c>
      <c r="BZ53" s="42">
        <f t="shared" si="7"/>
        <v>3.6428571428571428</v>
      </c>
      <c r="CA53" s="30">
        <f>SUMIF(Ingredients!$B$3:$B$217,F53,Ingredients!$I$3:$I$217)+SUMIF($B$3:$B$724,F53,$CI$3:$CI$724)</f>
        <v>2</v>
      </c>
      <c r="CB53" s="30">
        <f>SUMIF(Ingredients!$B$3:$B$217,G53,Ingredients!$I$3:$I$217)+SUMIF($B$3:$B$724,G53,$CI$3:$CI$724)</f>
        <v>0</v>
      </c>
      <c r="CC53" s="30">
        <f>SUMIF(Ingredients!$B$3:$B$217,H53,Ingredients!$I$3:$I$217)+SUMIF($B$3:$B$724,H53,$CI$3:$CI$724)</f>
        <v>0</v>
      </c>
      <c r="CD53" s="30">
        <f>SUMIF(Ingredients!$B$3:$B$217,I53,Ingredients!$I$3:$I$217)+SUMIF($B$3:$B$724,I53,$CI$3:$CI$724)</f>
        <v>2.5</v>
      </c>
      <c r="CE53" s="30">
        <f>SUMIF(Ingredients!$B$3:$B$217,J53,Ingredients!$I$3:$I$217)+SUMIF($B$3:$B$724,J53,$CI$3:$CI$724)</f>
        <v>0</v>
      </c>
      <c r="CF53" s="30">
        <f>SUMIF(Ingredients!$B$3:$B$217,K53,Ingredients!$I$3:$I$217)+SUMIF($B$3:$B$724,K53,$CI$3:$CI$724)</f>
        <v>0</v>
      </c>
      <c r="CG53" s="30">
        <f>SUMIF(Ingredients!$B$3:$B$217,L53,Ingredients!$I$3:$I$217)+SUMIF($B$3:$B$724,L53,$CI$3:$CI$724)</f>
        <v>0</v>
      </c>
      <c r="CH53" s="30">
        <f>SUMIF(Ingredients!$B$3:$B$217,M53,Ingredients!$I$3:$I$217)+SUMIF($B$3:$B$724,M53,$CI$3:$CI$724)</f>
        <v>0</v>
      </c>
      <c r="CI53" s="38">
        <f t="shared" si="8"/>
        <v>4.5</v>
      </c>
      <c r="CJ53" s="30">
        <f>SUMIF(Ingredients!$B$3:$B$217,F53,Ingredients!$J$3:$J$217)+SUMIF($B$3:$B$724,F53,$CR$3:$CR$724)</f>
        <v>0</v>
      </c>
      <c r="CK53" s="30">
        <f>SUMIF(Ingredients!$B$3:$B$217,G53,Ingredients!$J$3:$J$217)+SUMIF($B$3:$B$724,G53,$CR$3:$CR$724)</f>
        <v>0</v>
      </c>
      <c r="CL53" s="30">
        <f>SUMIF(Ingredients!$B$3:$B$217,H53,Ingredients!$J$3:$J$217)+SUMIF($B$3:$B$724,H53,$CR$3:$CR$724)</f>
        <v>0</v>
      </c>
      <c r="CM53" s="30">
        <f>SUMIF(Ingredients!$B$3:$B$217,I53,Ingredients!$J$3:$J$217)+SUMIF($B$3:$B$724,I53,$CR$3:$CR$724)</f>
        <v>0</v>
      </c>
      <c r="CN53" s="30">
        <f>SUMIF(Ingredients!$B$3:$B$217,J53,Ingredients!$J$3:$J$217)+SUMIF($B$3:$B$724,J53,$CR$3:$CR$724)</f>
        <v>0</v>
      </c>
      <c r="CO53" s="30">
        <f>SUMIF(Ingredients!$B$3:$B$217,K53,Ingredients!$J$3:$J$217)+SUMIF($B$3:$B$724,K53,$CR$3:$CR$724)</f>
        <v>0</v>
      </c>
      <c r="CP53" s="30">
        <f>SUMIF(Ingredients!$B$3:$B$217,L53,Ingredients!$J$3:$J$217)+SUMIF($B$3:$B$724,L53,$CR$3:$CR$724)</f>
        <v>0</v>
      </c>
      <c r="CQ53" s="30">
        <f>SUMIF(Ingredients!$B$3:$B$217,M53,Ingredients!$J$3:$J$217)+SUMIF($B$3:$B$724,M53,$CR$3:$CR$724)</f>
        <v>0</v>
      </c>
      <c r="CR53" s="43">
        <f t="shared" si="9"/>
        <v>0</v>
      </c>
      <c r="CS53" s="34">
        <v>30</v>
      </c>
      <c r="CT53" s="30">
        <v>0.35714285714285715</v>
      </c>
      <c r="CU53" s="30">
        <v>6</v>
      </c>
      <c r="CV53" s="35">
        <v>0</v>
      </c>
      <c r="CW53" s="36">
        <v>0</v>
      </c>
      <c r="CX53" s="37">
        <v>3.5</v>
      </c>
      <c r="CY53" s="38">
        <v>4.5</v>
      </c>
      <c r="CZ53" s="39">
        <v>0</v>
      </c>
      <c r="DA53" t="s">
        <v>202</v>
      </c>
      <c r="DB53" t="str">
        <f t="shared" ca="1" si="10"/>
        <v>-</v>
      </c>
      <c r="DD53" t="s">
        <v>200</v>
      </c>
      <c r="DE53" t="str">
        <f t="shared" ca="1" si="11"/>
        <v>POTROASTITEM(MEAL, ItemRegistry.potroastItem, 4 ,6f,0.36f,0f,3.5f,0f,4.5f,0f,3.5f),</v>
      </c>
      <c r="DF53" t="s">
        <v>2330</v>
      </c>
    </row>
    <row r="54" spans="2:110" x14ac:dyDescent="0.3">
      <c r="B54" t="s">
        <v>295</v>
      </c>
      <c r="C54" t="str">
        <f>INDEX('PH Itemnames'!$B$1:$B$723,MATCH(B54,'PH Itemnames'!$A$1:$A$723),1)</f>
        <v>fishsandwichItem</v>
      </c>
      <c r="D54" t="s">
        <v>240</v>
      </c>
      <c r="E54" t="s">
        <v>1192</v>
      </c>
      <c r="F54" s="10" t="s">
        <v>82</v>
      </c>
      <c r="G54" s="11" t="s">
        <v>280</v>
      </c>
      <c r="H54" s="11" t="s">
        <v>246</v>
      </c>
      <c r="I54" s="11"/>
      <c r="J54" s="11"/>
      <c r="K54" s="11"/>
      <c r="L54" s="11"/>
      <c r="M54" s="11"/>
      <c r="N54" s="46">
        <f ca="1">SUMIF(Ingredients!$B$3:$B$217,'PH complex foods'!F54,Ingredients!$A$3:$A$119)+SUMIF($B$3:$B$724,F54,$V$3:$V$723)</f>
        <v>1</v>
      </c>
      <c r="O54" s="11">
        <f ca="1">SUMIF(Ingredients!$B$3:$B$217,'PH complex foods'!G54,Ingredients!$A$3:$A$119)+SUMIF($B$3:$B$724,G54,$V$3:$V$723)</f>
        <v>1</v>
      </c>
      <c r="P54" s="11">
        <f ca="1">SUMIF(Ingredients!$B$3:$B$217,'PH complex foods'!H54,Ingredients!$A$3:$A$119)+SUMIF($B$3:$B$724,H54,$V$3:$V$723)</f>
        <v>1</v>
      </c>
      <c r="Q54" s="11">
        <f ca="1">SUMIF(Ingredients!$B$3:$B$217,'PH complex foods'!I54,Ingredients!$A$3:$A$119)+SUMIF($B$3:$B$724,I54,$V$3:$V$723)</f>
        <v>0</v>
      </c>
      <c r="R54" s="11">
        <f ca="1">SUMIF(Ingredients!$B$3:$B$217,'PH complex foods'!J54,Ingredients!$A$3:$A$119)+SUMIF($B$3:$B$724,J54,$V$3:$V$723)</f>
        <v>0</v>
      </c>
      <c r="S54" s="11">
        <f ca="1">SUMIF(Ingredients!$B$3:$B$217,'PH complex foods'!K54,Ingredients!$A$3:$A$119)+SUMIF($B$3:$B$724,K54,$V$3:$V$723)</f>
        <v>0</v>
      </c>
      <c r="T54" s="11">
        <f ca="1">SUMIF(Ingredients!$B$3:$B$217,'PH complex foods'!L54,Ingredients!$A$3:$A$119)+SUMIF($B$3:$B$724,L54,$V$3:$V$723)</f>
        <v>0</v>
      </c>
      <c r="U54" s="11">
        <f ca="1">SUMIF(Ingredients!$B$3:$B$217,'PH complex foods'!M54,Ingredients!$A$3:$A$119)+SUMIF($B$3:$B$724,M54,$V$3:$V$723)</f>
        <v>0</v>
      </c>
      <c r="V54" s="10">
        <f t="shared" ca="1" si="0"/>
        <v>1</v>
      </c>
      <c r="W54" s="11">
        <f t="shared" si="1"/>
        <v>1</v>
      </c>
      <c r="X54" s="44" t="str">
        <f t="shared" ca="1" si="12"/>
        <v>Yes</v>
      </c>
      <c r="Y54" s="34">
        <f>SUMIF(Ingredients!$B$3:$B$217,F54,Ingredients!$C$3:$C$217)+SUMIF($B$3:$B$724,F54,$AG$3:$AG$724)</f>
        <v>5</v>
      </c>
      <c r="Z54" s="30">
        <f>SUMIF(Ingredients!$B$3:$B$217,G54,Ingredients!$C$3:$C$217)+SUMIF($B$3:$B$724,G54,$AG$3:$AG$724)</f>
        <v>0</v>
      </c>
      <c r="AA54" s="30">
        <f>SUMIF(Ingredients!$B$3:$B$217,H54,Ingredients!$C$3:$C$217)+SUMIF($B$3:$B$724,H54,$AG$3:$AG$724)</f>
        <v>5</v>
      </c>
      <c r="AB54" s="30">
        <f>SUMIF(Ingredients!$B$3:$B$217,I54,Ingredients!$C$3:$C$217)+SUMIF($B$3:$B$724,I54,$AG$3:$AG$724)</f>
        <v>0</v>
      </c>
      <c r="AC54" s="30">
        <f>SUMIF(Ingredients!$B$3:$B$217,J54,Ingredients!$C$3:$C$217)+SUMIF($B$3:$B$724,J54,$AG$3:$AG$724)</f>
        <v>0</v>
      </c>
      <c r="AD54" s="30">
        <f>SUMIF(Ingredients!$B$3:$B$217,K54,Ingredients!$C$3:$C$217)+SUMIF($B$3:$B$724,K54,$AG$3:$AG$724)</f>
        <v>0</v>
      </c>
      <c r="AE54" s="30">
        <f>SUMIF(Ingredients!$B$3:$B$217,L54,Ingredients!$C$3:$C$217)+SUMIF($B$3:$B$724,L54,$AG$3:$AG$724)</f>
        <v>0</v>
      </c>
      <c r="AF54" s="30">
        <f>SUMIF(Ingredients!$B$3:$B$217,M54,Ingredients!$C$3:$C$217)+SUMIF($B$3:$B$724,M54,$AG$3:$AG$724)</f>
        <v>0</v>
      </c>
      <c r="AG54" s="29">
        <f t="shared" si="2"/>
        <v>10</v>
      </c>
      <c r="AH54" s="30">
        <f>SUMIF(Ingredients!$B$3:$B$217,F54,Ingredients!$D$3:$D$217)+SUMIF($B$3:$B$724,F54,$AP$3:$AP$724)</f>
        <v>0</v>
      </c>
      <c r="AI54" s="30">
        <f>SUMIF(Ingredients!$B$3:$B$217,G54,Ingredients!$D$3:$D$217)+SUMIF($B$3:$B$724,G54,$AP$3:$AP$724)</f>
        <v>0</v>
      </c>
      <c r="AJ54" s="30">
        <f>SUMIF(Ingredients!$B$3:$B$217,H54,Ingredients!$D$3:$D$217)+SUMIF($B$3:$B$724,H54,$AP$3:$AP$724)</f>
        <v>0</v>
      </c>
      <c r="AK54" s="30">
        <f>SUMIF(Ingredients!$B$3:$B$217,I54,Ingredients!$D$3:$D$217)+SUMIF($B$3:$B$724,I54,$AP$3:$AP$724)</f>
        <v>0</v>
      </c>
      <c r="AL54" s="30">
        <f>SUMIF(Ingredients!$B$3:$B$217,J54,Ingredients!$D$3:$D$217)+SUMIF($B$3:$B$724,J54,$AP$3:$AP$724)</f>
        <v>0</v>
      </c>
      <c r="AM54" s="30">
        <f>SUMIF(Ingredients!$B$3:$B$217,K54,Ingredients!$D$3:$D$217)+SUMIF($B$3:$B$724,K54,$AP$3:$AP$724)</f>
        <v>0</v>
      </c>
      <c r="AN54" s="30">
        <f>SUMIF(Ingredients!$B$3:$B$217,L54,Ingredients!$D$3:$D$217)+SUMIF($B$3:$B$724,L54,$AP$3:$AP$724)</f>
        <v>0</v>
      </c>
      <c r="AO54" s="30">
        <f>SUMIF(Ingredients!$B$3:$B$217,M54,Ingredients!$D$3:$D$217)+SUMIF($B$3:$B$724,M54,$AP$3:$AP$724)</f>
        <v>0</v>
      </c>
      <c r="AP54" s="29">
        <f t="shared" si="3"/>
        <v>0</v>
      </c>
      <c r="AQ54" s="30">
        <f>SUMIF(Ingredients!$B$3:$B$217,F54,Ingredients!$E$3:$E$217)+SUMIF($B$3:$B$724,F54,$AY$3:$AY$727)</f>
        <v>7</v>
      </c>
      <c r="AR54" s="30">
        <f>SUMIF(Ingredients!$B$3:$B$217,G54,Ingredients!$E$3:$E$217)+SUMIF($B$3:$B$724,G54,$AY$3:$AY$727)</f>
        <v>16</v>
      </c>
      <c r="AS54" s="30">
        <f>SUMIF(Ingredients!$B$3:$B$217,H54,Ingredients!$E$3:$E$217)+SUMIF($B$3:$B$724,H54,$AY$3:$AY$727)</f>
        <v>21</v>
      </c>
      <c r="AT54" s="30">
        <f>SUMIF(Ingredients!$B$3:$B$217,I54,Ingredients!$E$3:$E$217)+SUMIF($B$3:$B$724,I54,$AY$3:$AY$727)</f>
        <v>0</v>
      </c>
      <c r="AU54" s="30">
        <f>SUMIF(Ingredients!$B$3:$B$217,J54,Ingredients!$E$3:$E$217)+SUMIF($B$3:$B$724,J54,$AY$3:$AY$727)</f>
        <v>0</v>
      </c>
      <c r="AV54" s="30">
        <f>SUMIF(Ingredients!$B$3:$B$217,K54,Ingredients!$E$3:$E$217)+SUMIF($B$3:$B$724,K54,$AY$3:$AY$727)</f>
        <v>0</v>
      </c>
      <c r="AW54" s="30">
        <f>SUMIF(Ingredients!$B$3:$B$217,L54,Ingredients!$E$3:$E$217)+SUMIF($B$3:$B$724,L54,$AY$3:$AY$727)</f>
        <v>0</v>
      </c>
      <c r="AX54" s="30">
        <f>SUMIF(Ingredients!$B$3:$B$217,M54,Ingredients!$E$3:$E$217)+SUMIF($B$3:$B$724,M54,$AY$3:$AY$727)</f>
        <v>0</v>
      </c>
      <c r="AY54" s="29">
        <f t="shared" si="4"/>
        <v>14.666666666666666</v>
      </c>
      <c r="AZ54" s="30">
        <f>SUMIF(Ingredients!$B$3:$B$217,F54,Ingredients!$F$3:$F$217)+SUMIF($B$3:$B$724,F54,$BH$3:$BH$724)</f>
        <v>0</v>
      </c>
      <c r="BA54" s="30">
        <f>SUMIF(Ingredients!$B$3:$B$217,G54,Ingredients!$F$3:$F$217)+SUMIF($B$3:$B$724,G54,$BH$3:$BH$724)</f>
        <v>0</v>
      </c>
      <c r="BB54" s="30">
        <f>SUMIF(Ingredients!$B$3:$B$217,H54,Ingredients!$F$3:$F$217)+SUMIF($B$3:$B$724,H54,$BH$3:$BH$724)</f>
        <v>1.5</v>
      </c>
      <c r="BC54" s="30">
        <f>SUMIF(Ingredients!$B$3:$B$217,I54,Ingredients!$F$3:$F$217)+SUMIF($B$3:$B$724,I54,$BH$3:$BH$724)</f>
        <v>0</v>
      </c>
      <c r="BD54" s="30">
        <f>SUMIF(Ingredients!$B$3:$B$217,J54,Ingredients!$F$3:$F$217)+SUMIF($B$3:$B$724,J54,$BH$3:$BH$724)</f>
        <v>0</v>
      </c>
      <c r="BE54" s="30">
        <f>SUMIF(Ingredients!$B$3:$B$217,K54,Ingredients!$F$3:$F$217)+SUMIF($B$3:$B$724,K54,$BH$3:$BH$724)</f>
        <v>0</v>
      </c>
      <c r="BF54" s="30">
        <f>SUMIF(Ingredients!$B$3:$B$217,L54,Ingredients!$F$3:$F$217)+SUMIF($B$3:$B$724,L54,$BH$3:$BH$724)</f>
        <v>0</v>
      </c>
      <c r="BG54" s="30">
        <f>SUMIF(Ingredients!$B$3:$B$217,M54,Ingredients!$F$3:$F$217)+SUMIF($B$3:$B$724,M54,$BH$3:$BH$724)</f>
        <v>0</v>
      </c>
      <c r="BH54" s="35">
        <f t="shared" si="5"/>
        <v>1.5</v>
      </c>
      <c r="BI54" s="30">
        <f>SUMIF(Ingredients!$B$3:$B$217,F54,Ingredients!$G$3:$G$217)+SUMIF($B$3:$B$724,F54,$BQ$3:$BQ$724)</f>
        <v>0</v>
      </c>
      <c r="BJ54" s="30">
        <f>SUMIF(Ingredients!$B$3:$B$217,G54,Ingredients!$G$3:$G$217)+SUMIF($B$3:$B$724,G54,$BQ$3:$BQ$724)</f>
        <v>0</v>
      </c>
      <c r="BK54" s="30">
        <f>SUMIF(Ingredients!$B$3:$B$217,H54,Ingredients!$G$3:$G$217)+SUMIF($B$3:$B$724,H54,$BQ$3:$BQ$724)</f>
        <v>0</v>
      </c>
      <c r="BL54" s="30">
        <f>SUMIF(Ingredients!$B$3:$B$217,I54,Ingredients!$G$3:$G$217)+SUMIF($B$3:$B$724,I54,$BQ$3:$BQ$724)</f>
        <v>0</v>
      </c>
      <c r="BM54" s="30">
        <f>SUMIF(Ingredients!$B$3:$B$217,J54,Ingredients!$G$3:$G$217)+SUMIF($B$3:$B$724,J54,$BQ$3:$BQ$724)</f>
        <v>0</v>
      </c>
      <c r="BN54" s="30">
        <f>SUMIF(Ingredients!$B$3:$B$217,K54,Ingredients!$G$3:$G$217)+SUMIF($B$3:$B$724,K54,$BQ$3:$BQ$724)</f>
        <v>0</v>
      </c>
      <c r="BO54" s="30">
        <f>SUMIF(Ingredients!$B$3:$B$217,L54,Ingredients!$G$3:$G$217)+SUMIF($B$3:$B$724,L54,$BQ$3:$BQ$724)</f>
        <v>0</v>
      </c>
      <c r="BP54" s="30">
        <f>SUMIF(Ingredients!$B$3:$B$217,M54,Ingredients!$G$3:$G$217)+SUMIF($B$3:$B$724,M54,$BQ$3:$BQ$724)</f>
        <v>0</v>
      </c>
      <c r="BQ54" s="36">
        <f t="shared" si="6"/>
        <v>0</v>
      </c>
      <c r="BR54" s="30">
        <f>SUMIF(Ingredients!$B$3:$B$217,F54,Ingredients!$H$3:$H$217)+SUMIF($B$3:$B$724,F54,$BZ$3:$BZ$724)</f>
        <v>0</v>
      </c>
      <c r="BS54" s="30">
        <f>SUMIF(Ingredients!$B$3:$B$217,G54,Ingredients!$H$3:$H$217)+SUMIF($B$3:$B$724,G54,$BZ$3:$BZ$724)</f>
        <v>0</v>
      </c>
      <c r="BT54" s="30">
        <f>SUMIF(Ingredients!$B$3:$B$217,H54,Ingredients!$H$3:$H$217)+SUMIF($B$3:$B$724,H54,$BZ$3:$BZ$724)</f>
        <v>0</v>
      </c>
      <c r="BU54" s="30">
        <f>SUMIF(Ingredients!$B$3:$B$217,I54,Ingredients!$H$3:$H$217)+SUMIF($B$3:$B$724,I54,$BZ$3:$BZ$724)</f>
        <v>0</v>
      </c>
      <c r="BV54" s="30">
        <f>SUMIF(Ingredients!$B$3:$B$217,J54,Ingredients!$H$3:$H$217)+SUMIF($B$3:$B$724,J54,$BZ$3:$BZ$724)</f>
        <v>0</v>
      </c>
      <c r="BW54" s="30">
        <f>SUMIF(Ingredients!$B$3:$B$217,K54,Ingredients!$H$3:$H$217)+SUMIF($B$3:$B$724,K54,$BZ$3:$BZ$724)</f>
        <v>0</v>
      </c>
      <c r="BX54" s="30">
        <f>SUMIF(Ingredients!$B$3:$B$217,L54,Ingredients!$H$3:$H$217)+SUMIF($B$3:$B$724,L54,$BZ$3:$BZ$724)</f>
        <v>0</v>
      </c>
      <c r="BY54" s="30">
        <f>SUMIF(Ingredients!$B$3:$B$217,M54,Ingredients!$H$3:$H$217)+SUMIF($B$3:$B$724,M54,$BZ$3:$BZ$724)</f>
        <v>0</v>
      </c>
      <c r="BZ54" s="42">
        <f t="shared" si="7"/>
        <v>0</v>
      </c>
      <c r="CA54" s="30">
        <f>SUMIF(Ingredients!$B$3:$B$217,F54,Ingredients!$I$3:$I$217)+SUMIF($B$3:$B$724,F54,$CI$3:$CI$724)</f>
        <v>1</v>
      </c>
      <c r="CB54" s="30">
        <f>SUMIF(Ingredients!$B$3:$B$217,G54,Ingredients!$I$3:$I$217)+SUMIF($B$3:$B$724,G54,$CI$3:$CI$724)</f>
        <v>0</v>
      </c>
      <c r="CC54" s="30">
        <f>SUMIF(Ingredients!$B$3:$B$217,H54,Ingredients!$I$3:$I$217)+SUMIF($B$3:$B$724,H54,$CI$3:$CI$724)</f>
        <v>0</v>
      </c>
      <c r="CD54" s="30">
        <f>SUMIF(Ingredients!$B$3:$B$217,I54,Ingredients!$I$3:$I$217)+SUMIF($B$3:$B$724,I54,$CI$3:$CI$724)</f>
        <v>0</v>
      </c>
      <c r="CE54" s="30">
        <f>SUMIF(Ingredients!$B$3:$B$217,J54,Ingredients!$I$3:$I$217)+SUMIF($B$3:$B$724,J54,$CI$3:$CI$724)</f>
        <v>0</v>
      </c>
      <c r="CF54" s="30">
        <f>SUMIF(Ingredients!$B$3:$B$217,K54,Ingredients!$I$3:$I$217)+SUMIF($B$3:$B$724,K54,$CI$3:$CI$724)</f>
        <v>0</v>
      </c>
      <c r="CG54" s="30">
        <f>SUMIF(Ingredients!$B$3:$B$217,L54,Ingredients!$I$3:$I$217)+SUMIF($B$3:$B$724,L54,$CI$3:$CI$724)</f>
        <v>0</v>
      </c>
      <c r="CH54" s="30">
        <f>SUMIF(Ingredients!$B$3:$B$217,M54,Ingredients!$I$3:$I$217)+SUMIF($B$3:$B$724,M54,$CI$3:$CI$724)</f>
        <v>0</v>
      </c>
      <c r="CI54" s="38">
        <f t="shared" si="8"/>
        <v>1</v>
      </c>
      <c r="CJ54" s="30">
        <f>SUMIF(Ingredients!$B$3:$B$217,F54,Ingredients!$J$3:$J$217)+SUMIF($B$3:$B$724,F54,$CR$3:$CR$724)</f>
        <v>0</v>
      </c>
      <c r="CK54" s="30">
        <f>SUMIF(Ingredients!$B$3:$B$217,G54,Ingredients!$J$3:$J$217)+SUMIF($B$3:$B$724,G54,$CR$3:$CR$724)</f>
        <v>0</v>
      </c>
      <c r="CL54" s="30">
        <f>SUMIF(Ingredients!$B$3:$B$217,H54,Ingredients!$J$3:$J$217)+SUMIF($B$3:$B$724,H54,$CR$3:$CR$724)</f>
        <v>0</v>
      </c>
      <c r="CM54" s="30">
        <f>SUMIF(Ingredients!$B$3:$B$217,I54,Ingredients!$J$3:$J$217)+SUMIF($B$3:$B$724,I54,$CR$3:$CR$724)</f>
        <v>0</v>
      </c>
      <c r="CN54" s="30">
        <f>SUMIF(Ingredients!$B$3:$B$217,J54,Ingredients!$J$3:$J$217)+SUMIF($B$3:$B$724,J54,$CR$3:$CR$724)</f>
        <v>0</v>
      </c>
      <c r="CO54" s="30">
        <f>SUMIF(Ingredients!$B$3:$B$217,K54,Ingredients!$J$3:$J$217)+SUMIF($B$3:$B$724,K54,$CR$3:$CR$724)</f>
        <v>0</v>
      </c>
      <c r="CP54" s="30">
        <f>SUMIF(Ingredients!$B$3:$B$217,L54,Ingredients!$J$3:$J$217)+SUMIF($B$3:$B$724,L54,$CR$3:$CR$724)</f>
        <v>0</v>
      </c>
      <c r="CQ54" s="30">
        <f>SUMIF(Ingredients!$B$3:$B$217,M54,Ingredients!$J$3:$J$217)+SUMIF($B$3:$B$724,M54,$CR$3:$CR$724)</f>
        <v>0</v>
      </c>
      <c r="CR54" s="43">
        <f t="shared" si="9"/>
        <v>0</v>
      </c>
      <c r="CS54" s="34">
        <v>10</v>
      </c>
      <c r="CT54" s="30">
        <v>0</v>
      </c>
      <c r="CU54" s="30">
        <v>14.666666666666666</v>
      </c>
      <c r="CV54" s="35">
        <v>1.5</v>
      </c>
      <c r="CW54" s="36">
        <v>0</v>
      </c>
      <c r="CX54" s="37">
        <v>0</v>
      </c>
      <c r="CY54" s="38">
        <v>1</v>
      </c>
      <c r="CZ54" s="39">
        <v>0</v>
      </c>
      <c r="DA54" t="s">
        <v>202</v>
      </c>
      <c r="DB54" t="str">
        <f t="shared" ca="1" si="10"/>
        <v>-</v>
      </c>
      <c r="DD54" t="s">
        <v>200</v>
      </c>
      <c r="DE54" t="str">
        <f t="shared" ca="1" si="11"/>
        <v>FISHSANDWICHITEM(MEAL, ItemRegistry.fishsandwichItem, 4 ,2f,0f,1.5f,0f,0f,1f,0f,1.43f),</v>
      </c>
      <c r="DF54" t="s">
        <v>2331</v>
      </c>
    </row>
    <row r="55" spans="2:110" x14ac:dyDescent="0.3">
      <c r="B55" t="s">
        <v>296</v>
      </c>
      <c r="C55" t="str">
        <f>INDEX('PH Itemnames'!$B$1:$B$723,MATCH(B55,'PH Itemnames'!$A$1:$A$723),1)</f>
        <v>fishsticksItem</v>
      </c>
      <c r="D55" t="s">
        <v>240</v>
      </c>
      <c r="E55" t="s">
        <v>1192</v>
      </c>
      <c r="F55" s="10" t="s">
        <v>82</v>
      </c>
      <c r="G55" s="11" t="s">
        <v>216</v>
      </c>
      <c r="H55" s="11"/>
      <c r="I55" s="11"/>
      <c r="J55" s="11"/>
      <c r="K55" s="11"/>
      <c r="L55" s="11"/>
      <c r="M55" s="11"/>
      <c r="N55" s="46">
        <f ca="1">SUMIF(Ingredients!$B$3:$B$217,'PH complex foods'!F55,Ingredients!$A$3:$A$119)+SUMIF($B$3:$B$724,F55,$V$3:$V$723)</f>
        <v>1</v>
      </c>
      <c r="O55" s="11">
        <f ca="1">SUMIF(Ingredients!$B$3:$B$217,'PH complex foods'!G55,Ingredients!$A$3:$A$119)+SUMIF($B$3:$B$724,G55,$V$3:$V$723)</f>
        <v>1</v>
      </c>
      <c r="P55" s="11">
        <f ca="1">SUMIF(Ingredients!$B$3:$B$217,'PH complex foods'!H55,Ingredients!$A$3:$A$119)+SUMIF($B$3:$B$724,H55,$V$3:$V$723)</f>
        <v>0</v>
      </c>
      <c r="Q55" s="11">
        <f ca="1">SUMIF(Ingredients!$B$3:$B$217,'PH complex foods'!I55,Ingredients!$A$3:$A$119)+SUMIF($B$3:$B$724,I55,$V$3:$V$723)</f>
        <v>0</v>
      </c>
      <c r="R55" s="11">
        <f ca="1">SUMIF(Ingredients!$B$3:$B$217,'PH complex foods'!J55,Ingredients!$A$3:$A$119)+SUMIF($B$3:$B$724,J55,$V$3:$V$723)</f>
        <v>0</v>
      </c>
      <c r="S55" s="11">
        <f ca="1">SUMIF(Ingredients!$B$3:$B$217,'PH complex foods'!K55,Ingredients!$A$3:$A$119)+SUMIF($B$3:$B$724,K55,$V$3:$V$723)</f>
        <v>0</v>
      </c>
      <c r="T55" s="11">
        <f ca="1">SUMIF(Ingredients!$B$3:$B$217,'PH complex foods'!L55,Ingredients!$A$3:$A$119)+SUMIF($B$3:$B$724,L55,$V$3:$V$723)</f>
        <v>0</v>
      </c>
      <c r="U55" s="11">
        <f ca="1">SUMIF(Ingredients!$B$3:$B$217,'PH complex foods'!M55,Ingredients!$A$3:$A$119)+SUMIF($B$3:$B$724,M55,$V$3:$V$723)</f>
        <v>0</v>
      </c>
      <c r="V55" s="10">
        <f t="shared" ca="1" si="0"/>
        <v>1</v>
      </c>
      <c r="W55" s="11">
        <f t="shared" si="1"/>
        <v>1</v>
      </c>
      <c r="X55" s="44" t="str">
        <f t="shared" ca="1" si="12"/>
        <v>Yes</v>
      </c>
      <c r="Y55" s="34">
        <f>SUMIF(Ingredients!$B$3:$B$217,F55,Ingredients!$C$3:$C$217)+SUMIF($B$3:$B$724,F55,$AG$3:$AG$724)</f>
        <v>5</v>
      </c>
      <c r="Z55" s="30">
        <f>SUMIF(Ingredients!$B$3:$B$217,G55,Ingredients!$C$3:$C$217)+SUMIF($B$3:$B$724,G55,$AG$3:$AG$724)</f>
        <v>5</v>
      </c>
      <c r="AA55" s="30">
        <f>SUMIF(Ingredients!$B$3:$B$217,H55,Ingredients!$C$3:$C$217)+SUMIF($B$3:$B$724,H55,$AG$3:$AG$724)</f>
        <v>0</v>
      </c>
      <c r="AB55" s="30">
        <f>SUMIF(Ingredients!$B$3:$B$217,I55,Ingredients!$C$3:$C$217)+SUMIF($B$3:$B$724,I55,$AG$3:$AG$724)</f>
        <v>0</v>
      </c>
      <c r="AC55" s="30">
        <f>SUMIF(Ingredients!$B$3:$B$217,J55,Ingredients!$C$3:$C$217)+SUMIF($B$3:$B$724,J55,$AG$3:$AG$724)</f>
        <v>0</v>
      </c>
      <c r="AD55" s="30">
        <f>SUMIF(Ingredients!$B$3:$B$217,K55,Ingredients!$C$3:$C$217)+SUMIF($B$3:$B$724,K55,$AG$3:$AG$724)</f>
        <v>0</v>
      </c>
      <c r="AE55" s="30">
        <f>SUMIF(Ingredients!$B$3:$B$217,L55,Ingredients!$C$3:$C$217)+SUMIF($B$3:$B$724,L55,$AG$3:$AG$724)</f>
        <v>0</v>
      </c>
      <c r="AF55" s="30">
        <f>SUMIF(Ingredients!$B$3:$B$217,M55,Ingredients!$C$3:$C$217)+SUMIF($B$3:$B$724,M55,$AG$3:$AG$724)</f>
        <v>0</v>
      </c>
      <c r="AG55" s="29">
        <f t="shared" si="2"/>
        <v>10</v>
      </c>
      <c r="AH55" s="30">
        <f>SUMIF(Ingredients!$B$3:$B$217,F55,Ingredients!$D$3:$D$217)+SUMIF($B$3:$B$724,F55,$AP$3:$AP$724)</f>
        <v>0</v>
      </c>
      <c r="AI55" s="30">
        <f>SUMIF(Ingredients!$B$3:$B$217,G55,Ingredients!$D$3:$D$217)+SUMIF($B$3:$B$724,G55,$AP$3:$AP$724)</f>
        <v>0</v>
      </c>
      <c r="AJ55" s="30">
        <f>SUMIF(Ingredients!$B$3:$B$217,H55,Ingredients!$D$3:$D$217)+SUMIF($B$3:$B$724,H55,$AP$3:$AP$724)</f>
        <v>0</v>
      </c>
      <c r="AK55" s="30">
        <f>SUMIF(Ingredients!$B$3:$B$217,I55,Ingredients!$D$3:$D$217)+SUMIF($B$3:$B$724,I55,$AP$3:$AP$724)</f>
        <v>0</v>
      </c>
      <c r="AL55" s="30">
        <f>SUMIF(Ingredients!$B$3:$B$217,J55,Ingredients!$D$3:$D$217)+SUMIF($B$3:$B$724,J55,$AP$3:$AP$724)</f>
        <v>0</v>
      </c>
      <c r="AM55" s="30">
        <f>SUMIF(Ingredients!$B$3:$B$217,K55,Ingredients!$D$3:$D$217)+SUMIF($B$3:$B$724,K55,$AP$3:$AP$724)</f>
        <v>0</v>
      </c>
      <c r="AN55" s="30">
        <f>SUMIF(Ingredients!$B$3:$B$217,L55,Ingredients!$D$3:$D$217)+SUMIF($B$3:$B$724,L55,$AP$3:$AP$724)</f>
        <v>0</v>
      </c>
      <c r="AO55" s="30">
        <f>SUMIF(Ingredients!$B$3:$B$217,M55,Ingredients!$D$3:$D$217)+SUMIF($B$3:$B$724,M55,$AP$3:$AP$724)</f>
        <v>0</v>
      </c>
      <c r="AP55" s="29">
        <f t="shared" si="3"/>
        <v>0</v>
      </c>
      <c r="AQ55" s="30">
        <f>SUMIF(Ingredients!$B$3:$B$217,F55,Ingredients!$E$3:$E$217)+SUMIF($B$3:$B$724,F55,$AY$3:$AY$727)</f>
        <v>7</v>
      </c>
      <c r="AR55" s="30">
        <f>SUMIF(Ingredients!$B$3:$B$217,G55,Ingredients!$E$3:$E$217)+SUMIF($B$3:$B$724,G55,$AY$3:$AY$727)</f>
        <v>29.5</v>
      </c>
      <c r="AS55" s="30">
        <f>SUMIF(Ingredients!$B$3:$B$217,H55,Ingredients!$E$3:$E$217)+SUMIF($B$3:$B$724,H55,$AY$3:$AY$727)</f>
        <v>0</v>
      </c>
      <c r="AT55" s="30">
        <f>SUMIF(Ingredients!$B$3:$B$217,I55,Ingredients!$E$3:$E$217)+SUMIF($B$3:$B$724,I55,$AY$3:$AY$727)</f>
        <v>0</v>
      </c>
      <c r="AU55" s="30">
        <f>SUMIF(Ingredients!$B$3:$B$217,J55,Ingredients!$E$3:$E$217)+SUMIF($B$3:$B$724,J55,$AY$3:$AY$727)</f>
        <v>0</v>
      </c>
      <c r="AV55" s="30">
        <f>SUMIF(Ingredients!$B$3:$B$217,K55,Ingredients!$E$3:$E$217)+SUMIF($B$3:$B$724,K55,$AY$3:$AY$727)</f>
        <v>0</v>
      </c>
      <c r="AW55" s="30">
        <f>SUMIF(Ingredients!$B$3:$B$217,L55,Ingredients!$E$3:$E$217)+SUMIF($B$3:$B$724,L55,$AY$3:$AY$727)</f>
        <v>0</v>
      </c>
      <c r="AX55" s="30">
        <f>SUMIF(Ingredients!$B$3:$B$217,M55,Ingredients!$E$3:$E$217)+SUMIF($B$3:$B$724,M55,$AY$3:$AY$727)</f>
        <v>0</v>
      </c>
      <c r="AY55" s="29">
        <f t="shared" si="4"/>
        <v>18.25</v>
      </c>
      <c r="AZ55" s="30">
        <f>SUMIF(Ingredients!$B$3:$B$217,F55,Ingredients!$F$3:$F$217)+SUMIF($B$3:$B$724,F55,$BH$3:$BH$724)</f>
        <v>0</v>
      </c>
      <c r="BA55" s="30">
        <f>SUMIF(Ingredients!$B$3:$B$217,G55,Ingredients!$F$3:$F$217)+SUMIF($B$3:$B$724,G55,$BH$3:$BH$724)</f>
        <v>1</v>
      </c>
      <c r="BB55" s="30">
        <f>SUMIF(Ingredients!$B$3:$B$217,H55,Ingredients!$F$3:$F$217)+SUMIF($B$3:$B$724,H55,$BH$3:$BH$724)</f>
        <v>0</v>
      </c>
      <c r="BC55" s="30">
        <f>SUMIF(Ingredients!$B$3:$B$217,I55,Ingredients!$F$3:$F$217)+SUMIF($B$3:$B$724,I55,$BH$3:$BH$724)</f>
        <v>0</v>
      </c>
      <c r="BD55" s="30">
        <f>SUMIF(Ingredients!$B$3:$B$217,J55,Ingredients!$F$3:$F$217)+SUMIF($B$3:$B$724,J55,$BH$3:$BH$724)</f>
        <v>0</v>
      </c>
      <c r="BE55" s="30">
        <f>SUMIF(Ingredients!$B$3:$B$217,K55,Ingredients!$F$3:$F$217)+SUMIF($B$3:$B$724,K55,$BH$3:$BH$724)</f>
        <v>0</v>
      </c>
      <c r="BF55" s="30">
        <f>SUMIF(Ingredients!$B$3:$B$217,L55,Ingredients!$F$3:$F$217)+SUMIF($B$3:$B$724,L55,$BH$3:$BH$724)</f>
        <v>0</v>
      </c>
      <c r="BG55" s="30">
        <f>SUMIF(Ingredients!$B$3:$B$217,M55,Ingredients!$F$3:$F$217)+SUMIF($B$3:$B$724,M55,$BH$3:$BH$724)</f>
        <v>0</v>
      </c>
      <c r="BH55" s="35">
        <f t="shared" si="5"/>
        <v>1</v>
      </c>
      <c r="BI55" s="30">
        <f>SUMIF(Ingredients!$B$3:$B$217,F55,Ingredients!$G$3:$G$217)+SUMIF($B$3:$B$724,F55,$BQ$3:$BQ$724)</f>
        <v>0</v>
      </c>
      <c r="BJ55" s="30">
        <f>SUMIF(Ingredients!$B$3:$B$217,G55,Ingredients!$G$3:$G$217)+SUMIF($B$3:$B$724,G55,$BQ$3:$BQ$724)</f>
        <v>0</v>
      </c>
      <c r="BK55" s="30">
        <f>SUMIF(Ingredients!$B$3:$B$217,H55,Ingredients!$G$3:$G$217)+SUMIF($B$3:$B$724,H55,$BQ$3:$BQ$724)</f>
        <v>0</v>
      </c>
      <c r="BL55" s="30">
        <f>SUMIF(Ingredients!$B$3:$B$217,I55,Ingredients!$G$3:$G$217)+SUMIF($B$3:$B$724,I55,$BQ$3:$BQ$724)</f>
        <v>0</v>
      </c>
      <c r="BM55" s="30">
        <f>SUMIF(Ingredients!$B$3:$B$217,J55,Ingredients!$G$3:$G$217)+SUMIF($B$3:$B$724,J55,$BQ$3:$BQ$724)</f>
        <v>0</v>
      </c>
      <c r="BN55" s="30">
        <f>SUMIF(Ingredients!$B$3:$B$217,K55,Ingredients!$G$3:$G$217)+SUMIF($B$3:$B$724,K55,$BQ$3:$BQ$724)</f>
        <v>0</v>
      </c>
      <c r="BO55" s="30">
        <f>SUMIF(Ingredients!$B$3:$B$217,L55,Ingredients!$G$3:$G$217)+SUMIF($B$3:$B$724,L55,$BQ$3:$BQ$724)</f>
        <v>0</v>
      </c>
      <c r="BP55" s="30">
        <f>SUMIF(Ingredients!$B$3:$B$217,M55,Ingredients!$G$3:$G$217)+SUMIF($B$3:$B$724,M55,$BQ$3:$BQ$724)</f>
        <v>0</v>
      </c>
      <c r="BQ55" s="36">
        <f t="shared" si="6"/>
        <v>0</v>
      </c>
      <c r="BR55" s="30">
        <f>SUMIF(Ingredients!$B$3:$B$217,F55,Ingredients!$H$3:$H$217)+SUMIF($B$3:$B$724,F55,$BZ$3:$BZ$724)</f>
        <v>0</v>
      </c>
      <c r="BS55" s="30">
        <f>SUMIF(Ingredients!$B$3:$B$217,G55,Ingredients!$H$3:$H$217)+SUMIF($B$3:$B$724,G55,$BZ$3:$BZ$724)</f>
        <v>0</v>
      </c>
      <c r="BT55" s="30">
        <f>SUMIF(Ingredients!$B$3:$B$217,H55,Ingredients!$H$3:$H$217)+SUMIF($B$3:$B$724,H55,$BZ$3:$BZ$724)</f>
        <v>0</v>
      </c>
      <c r="BU55" s="30">
        <f>SUMIF(Ingredients!$B$3:$B$217,I55,Ingredients!$H$3:$H$217)+SUMIF($B$3:$B$724,I55,$BZ$3:$BZ$724)</f>
        <v>0</v>
      </c>
      <c r="BV55" s="30">
        <f>SUMIF(Ingredients!$B$3:$B$217,J55,Ingredients!$H$3:$H$217)+SUMIF($B$3:$B$724,J55,$BZ$3:$BZ$724)</f>
        <v>0</v>
      </c>
      <c r="BW55" s="30">
        <f>SUMIF(Ingredients!$B$3:$B$217,K55,Ingredients!$H$3:$H$217)+SUMIF($B$3:$B$724,K55,$BZ$3:$BZ$724)</f>
        <v>0</v>
      </c>
      <c r="BX55" s="30">
        <f>SUMIF(Ingredients!$B$3:$B$217,L55,Ingredients!$H$3:$H$217)+SUMIF($B$3:$B$724,L55,$BZ$3:$BZ$724)</f>
        <v>0</v>
      </c>
      <c r="BY55" s="30">
        <f>SUMIF(Ingredients!$B$3:$B$217,M55,Ingredients!$H$3:$H$217)+SUMIF($B$3:$B$724,M55,$BZ$3:$BZ$724)</f>
        <v>0</v>
      </c>
      <c r="BZ55" s="42">
        <f t="shared" si="7"/>
        <v>0</v>
      </c>
      <c r="CA55" s="30">
        <f>SUMIF(Ingredients!$B$3:$B$217,F55,Ingredients!$I$3:$I$217)+SUMIF($B$3:$B$724,F55,$CI$3:$CI$724)</f>
        <v>1</v>
      </c>
      <c r="CB55" s="30">
        <f>SUMIF(Ingredients!$B$3:$B$217,G55,Ingredients!$I$3:$I$217)+SUMIF($B$3:$B$724,G55,$CI$3:$CI$724)</f>
        <v>0</v>
      </c>
      <c r="CC55" s="30">
        <f>SUMIF(Ingredients!$B$3:$B$217,H55,Ingredients!$I$3:$I$217)+SUMIF($B$3:$B$724,H55,$CI$3:$CI$724)</f>
        <v>0</v>
      </c>
      <c r="CD55" s="30">
        <f>SUMIF(Ingredients!$B$3:$B$217,I55,Ingredients!$I$3:$I$217)+SUMIF($B$3:$B$724,I55,$CI$3:$CI$724)</f>
        <v>0</v>
      </c>
      <c r="CE55" s="30">
        <f>SUMIF(Ingredients!$B$3:$B$217,J55,Ingredients!$I$3:$I$217)+SUMIF($B$3:$B$724,J55,$CI$3:$CI$724)</f>
        <v>0</v>
      </c>
      <c r="CF55" s="30">
        <f>SUMIF(Ingredients!$B$3:$B$217,K55,Ingredients!$I$3:$I$217)+SUMIF($B$3:$B$724,K55,$CI$3:$CI$724)</f>
        <v>0</v>
      </c>
      <c r="CG55" s="30">
        <f>SUMIF(Ingredients!$B$3:$B$217,L55,Ingredients!$I$3:$I$217)+SUMIF($B$3:$B$724,L55,$CI$3:$CI$724)</f>
        <v>0</v>
      </c>
      <c r="CH55" s="30">
        <f>SUMIF(Ingredients!$B$3:$B$217,M55,Ingredients!$I$3:$I$217)+SUMIF($B$3:$B$724,M55,$CI$3:$CI$724)</f>
        <v>0</v>
      </c>
      <c r="CI55" s="38">
        <f t="shared" si="8"/>
        <v>1</v>
      </c>
      <c r="CJ55" s="30">
        <f>SUMIF(Ingredients!$B$3:$B$217,F55,Ingredients!$J$3:$J$217)+SUMIF($B$3:$B$724,F55,$CR$3:$CR$724)</f>
        <v>0</v>
      </c>
      <c r="CK55" s="30">
        <f>SUMIF(Ingredients!$B$3:$B$217,G55,Ingredients!$J$3:$J$217)+SUMIF($B$3:$B$724,G55,$CR$3:$CR$724)</f>
        <v>0</v>
      </c>
      <c r="CL55" s="30">
        <f>SUMIF(Ingredients!$B$3:$B$217,H55,Ingredients!$J$3:$J$217)+SUMIF($B$3:$B$724,H55,$CR$3:$CR$724)</f>
        <v>0</v>
      </c>
      <c r="CM55" s="30">
        <f>SUMIF(Ingredients!$B$3:$B$217,I55,Ingredients!$J$3:$J$217)+SUMIF($B$3:$B$724,I55,$CR$3:$CR$724)</f>
        <v>0</v>
      </c>
      <c r="CN55" s="30">
        <f>SUMIF(Ingredients!$B$3:$B$217,J55,Ingredients!$J$3:$J$217)+SUMIF($B$3:$B$724,J55,$CR$3:$CR$724)</f>
        <v>0</v>
      </c>
      <c r="CO55" s="30">
        <f>SUMIF(Ingredients!$B$3:$B$217,K55,Ingredients!$J$3:$J$217)+SUMIF($B$3:$B$724,K55,$CR$3:$CR$724)</f>
        <v>0</v>
      </c>
      <c r="CP55" s="30">
        <f>SUMIF(Ingredients!$B$3:$B$217,L55,Ingredients!$J$3:$J$217)+SUMIF($B$3:$B$724,L55,$CR$3:$CR$724)</f>
        <v>0</v>
      </c>
      <c r="CQ55" s="30">
        <f>SUMIF(Ingredients!$B$3:$B$217,M55,Ingredients!$J$3:$J$217)+SUMIF($B$3:$B$724,M55,$CR$3:$CR$724)</f>
        <v>0</v>
      </c>
      <c r="CR55" s="43">
        <f t="shared" si="9"/>
        <v>0</v>
      </c>
      <c r="CS55" s="34">
        <v>10</v>
      </c>
      <c r="CT55" s="30">
        <v>0</v>
      </c>
      <c r="CU55" s="30">
        <v>12</v>
      </c>
      <c r="CV55" s="35">
        <v>1</v>
      </c>
      <c r="CW55" s="36">
        <v>0</v>
      </c>
      <c r="CX55" s="37">
        <v>0</v>
      </c>
      <c r="CY55" s="38">
        <v>1</v>
      </c>
      <c r="CZ55" s="39">
        <v>0</v>
      </c>
      <c r="DA55" t="s">
        <v>202</v>
      </c>
      <c r="DB55" t="str">
        <f t="shared" ca="1" si="10"/>
        <v>-</v>
      </c>
      <c r="DD55" t="s">
        <v>200</v>
      </c>
      <c r="DE55" t="str">
        <f t="shared" ca="1" si="11"/>
        <v>FISHSTICKSITEM(MEAL, ItemRegistry.fishsticksItem, 4 ,2f,0f,1f,0f,0f,1f,0f,1.75f),</v>
      </c>
      <c r="DF55" t="s">
        <v>2332</v>
      </c>
    </row>
    <row r="56" spans="2:110" x14ac:dyDescent="0.3">
      <c r="B56" t="s">
        <v>297</v>
      </c>
      <c r="C56" t="str">
        <f>INDEX('PH Itemnames'!$B$1:$B$723,MATCH(B56,'PH Itemnames'!$A$1:$A$723),1)</f>
        <v>fishandchipsItem</v>
      </c>
      <c r="D56" t="s">
        <v>245</v>
      </c>
      <c r="E56" t="s">
        <v>1192</v>
      </c>
      <c r="F56" s="10" t="s">
        <v>296</v>
      </c>
      <c r="G56" s="11" t="s">
        <v>282</v>
      </c>
      <c r="H56" s="11"/>
      <c r="I56" s="11"/>
      <c r="J56" s="11"/>
      <c r="K56" s="11"/>
      <c r="L56" s="11"/>
      <c r="M56" s="11"/>
      <c r="N56" s="46">
        <f ca="1">SUMIF(Ingredients!$B$3:$B$217,'PH complex foods'!F56,Ingredients!$A$3:$A$119)+SUMIF($B$3:$B$724,F56,$V$3:$V$723)</f>
        <v>1</v>
      </c>
      <c r="O56" s="11">
        <f ca="1">SUMIF(Ingredients!$B$3:$B$217,'PH complex foods'!G56,Ingredients!$A$3:$A$119)+SUMIF($B$3:$B$724,G56,$V$3:$V$723)</f>
        <v>1</v>
      </c>
      <c r="P56" s="11">
        <f ca="1">SUMIF(Ingredients!$B$3:$B$217,'PH complex foods'!H56,Ingredients!$A$3:$A$119)+SUMIF($B$3:$B$724,H56,$V$3:$V$723)</f>
        <v>0</v>
      </c>
      <c r="Q56" s="11">
        <f ca="1">SUMIF(Ingredients!$B$3:$B$217,'PH complex foods'!I56,Ingredients!$A$3:$A$119)+SUMIF($B$3:$B$724,I56,$V$3:$V$723)</f>
        <v>0</v>
      </c>
      <c r="R56" s="11">
        <f ca="1">SUMIF(Ingredients!$B$3:$B$217,'PH complex foods'!J56,Ingredients!$A$3:$A$119)+SUMIF($B$3:$B$724,J56,$V$3:$V$723)</f>
        <v>0</v>
      </c>
      <c r="S56" s="11">
        <f ca="1">SUMIF(Ingredients!$B$3:$B$217,'PH complex foods'!K56,Ingredients!$A$3:$A$119)+SUMIF($B$3:$B$724,K56,$V$3:$V$723)</f>
        <v>0</v>
      </c>
      <c r="T56" s="11">
        <f ca="1">SUMIF(Ingredients!$B$3:$B$217,'PH complex foods'!L56,Ingredients!$A$3:$A$119)+SUMIF($B$3:$B$724,L56,$V$3:$V$723)</f>
        <v>0</v>
      </c>
      <c r="U56" s="11">
        <f ca="1">SUMIF(Ingredients!$B$3:$B$217,'PH complex foods'!M56,Ingredients!$A$3:$A$119)+SUMIF($B$3:$B$724,M56,$V$3:$V$723)</f>
        <v>0</v>
      </c>
      <c r="V56" s="10">
        <f t="shared" ca="1" si="0"/>
        <v>1</v>
      </c>
      <c r="W56" s="11">
        <f t="shared" si="1"/>
        <v>0</v>
      </c>
      <c r="X56" s="44" t="str">
        <f t="shared" ca="1" si="12"/>
        <v>Yes</v>
      </c>
      <c r="Y56" s="34">
        <f>SUMIF(Ingredients!$B$3:$B$217,F56,Ingredients!$C$3:$C$217)+SUMIF($B$3:$B$724,F56,$AG$3:$AG$724)</f>
        <v>10</v>
      </c>
      <c r="Z56" s="30">
        <f>SUMIF(Ingredients!$B$3:$B$217,G56,Ingredients!$C$3:$C$217)+SUMIF($B$3:$B$724,G56,$AG$3:$AG$724)</f>
        <v>10</v>
      </c>
      <c r="AA56" s="30">
        <f>SUMIF(Ingredients!$B$3:$B$217,H56,Ingredients!$C$3:$C$217)+SUMIF($B$3:$B$724,H56,$AG$3:$AG$724)</f>
        <v>0</v>
      </c>
      <c r="AB56" s="30">
        <f>SUMIF(Ingredients!$B$3:$B$217,I56,Ingredients!$C$3:$C$217)+SUMIF($B$3:$B$724,I56,$AG$3:$AG$724)</f>
        <v>0</v>
      </c>
      <c r="AC56" s="30">
        <f>SUMIF(Ingredients!$B$3:$B$217,J56,Ingredients!$C$3:$C$217)+SUMIF($B$3:$B$724,J56,$AG$3:$AG$724)</f>
        <v>0</v>
      </c>
      <c r="AD56" s="30">
        <f>SUMIF(Ingredients!$B$3:$B$217,K56,Ingredients!$C$3:$C$217)+SUMIF($B$3:$B$724,K56,$AG$3:$AG$724)</f>
        <v>0</v>
      </c>
      <c r="AE56" s="30">
        <f>SUMIF(Ingredients!$B$3:$B$217,L56,Ingredients!$C$3:$C$217)+SUMIF($B$3:$B$724,L56,$AG$3:$AG$724)</f>
        <v>0</v>
      </c>
      <c r="AF56" s="30">
        <f>SUMIF(Ingredients!$B$3:$B$217,M56,Ingredients!$C$3:$C$217)+SUMIF($B$3:$B$724,M56,$AG$3:$AG$724)</f>
        <v>0</v>
      </c>
      <c r="AG56" s="29">
        <f t="shared" si="2"/>
        <v>20</v>
      </c>
      <c r="AH56" s="30">
        <f>SUMIF(Ingredients!$B$3:$B$217,F56,Ingredients!$D$3:$D$217)+SUMIF($B$3:$B$724,F56,$AP$3:$AP$724)</f>
        <v>0</v>
      </c>
      <c r="AI56" s="30">
        <f>SUMIF(Ingredients!$B$3:$B$217,G56,Ingredients!$D$3:$D$217)+SUMIF($B$3:$B$724,G56,$AP$3:$AP$724)</f>
        <v>0</v>
      </c>
      <c r="AJ56" s="30">
        <f>SUMIF(Ingredients!$B$3:$B$217,H56,Ingredients!$D$3:$D$217)+SUMIF($B$3:$B$724,H56,$AP$3:$AP$724)</f>
        <v>0</v>
      </c>
      <c r="AK56" s="30">
        <f>SUMIF(Ingredients!$B$3:$B$217,I56,Ingredients!$D$3:$D$217)+SUMIF($B$3:$B$724,I56,$AP$3:$AP$724)</f>
        <v>0</v>
      </c>
      <c r="AL56" s="30">
        <f>SUMIF(Ingredients!$B$3:$B$217,J56,Ingredients!$D$3:$D$217)+SUMIF($B$3:$B$724,J56,$AP$3:$AP$724)</f>
        <v>0</v>
      </c>
      <c r="AM56" s="30">
        <f>SUMIF(Ingredients!$B$3:$B$217,K56,Ingredients!$D$3:$D$217)+SUMIF($B$3:$B$724,K56,$AP$3:$AP$724)</f>
        <v>0</v>
      </c>
      <c r="AN56" s="30">
        <f>SUMIF(Ingredients!$B$3:$B$217,L56,Ingredients!$D$3:$D$217)+SUMIF($B$3:$B$724,L56,$AP$3:$AP$724)</f>
        <v>0</v>
      </c>
      <c r="AO56" s="30">
        <f>SUMIF(Ingredients!$B$3:$B$217,M56,Ingredients!$D$3:$D$217)+SUMIF($B$3:$B$724,M56,$AP$3:$AP$724)</f>
        <v>0</v>
      </c>
      <c r="AP56" s="29">
        <f t="shared" si="3"/>
        <v>0</v>
      </c>
      <c r="AQ56" s="30">
        <f>SUMIF(Ingredients!$B$3:$B$217,F56,Ingredients!$E$3:$E$217)+SUMIF($B$3:$B$724,F56,$AY$3:$AY$727)</f>
        <v>18.25</v>
      </c>
      <c r="AR56" s="30">
        <f>SUMIF(Ingredients!$B$3:$B$217,G56,Ingredients!$E$3:$E$217)+SUMIF($B$3:$B$724,G56,$AY$3:$AY$727)</f>
        <v>31</v>
      </c>
      <c r="AS56" s="30">
        <f>SUMIF(Ingredients!$B$3:$B$217,H56,Ingredients!$E$3:$E$217)+SUMIF($B$3:$B$724,H56,$AY$3:$AY$727)</f>
        <v>0</v>
      </c>
      <c r="AT56" s="30">
        <f>SUMIF(Ingredients!$B$3:$B$217,I56,Ingredients!$E$3:$E$217)+SUMIF($B$3:$B$724,I56,$AY$3:$AY$727)</f>
        <v>0</v>
      </c>
      <c r="AU56" s="30">
        <f>SUMIF(Ingredients!$B$3:$B$217,J56,Ingredients!$E$3:$E$217)+SUMIF($B$3:$B$724,J56,$AY$3:$AY$727)</f>
        <v>0</v>
      </c>
      <c r="AV56" s="30">
        <f>SUMIF(Ingredients!$B$3:$B$217,K56,Ingredients!$E$3:$E$217)+SUMIF($B$3:$B$724,K56,$AY$3:$AY$727)</f>
        <v>0</v>
      </c>
      <c r="AW56" s="30">
        <f>SUMIF(Ingredients!$B$3:$B$217,L56,Ingredients!$E$3:$E$217)+SUMIF($B$3:$B$724,L56,$AY$3:$AY$727)</f>
        <v>0</v>
      </c>
      <c r="AX56" s="30">
        <f>SUMIF(Ingredients!$B$3:$B$217,M56,Ingredients!$E$3:$E$217)+SUMIF($B$3:$B$724,M56,$AY$3:$AY$727)</f>
        <v>0</v>
      </c>
      <c r="AY56" s="29">
        <f t="shared" si="4"/>
        <v>24.625</v>
      </c>
      <c r="AZ56" s="30">
        <f>SUMIF(Ingredients!$B$3:$B$217,F56,Ingredients!$F$3:$F$217)+SUMIF($B$3:$B$724,F56,$BH$3:$BH$724)</f>
        <v>1</v>
      </c>
      <c r="BA56" s="30">
        <f>SUMIF(Ingredients!$B$3:$B$217,G56,Ingredients!$F$3:$F$217)+SUMIF($B$3:$B$724,G56,$BH$3:$BH$724)</f>
        <v>0</v>
      </c>
      <c r="BB56" s="30">
        <f>SUMIF(Ingredients!$B$3:$B$217,H56,Ingredients!$F$3:$F$217)+SUMIF($B$3:$B$724,H56,$BH$3:$BH$724)</f>
        <v>0</v>
      </c>
      <c r="BC56" s="30">
        <f>SUMIF(Ingredients!$B$3:$B$217,I56,Ingredients!$F$3:$F$217)+SUMIF($B$3:$B$724,I56,$BH$3:$BH$724)</f>
        <v>0</v>
      </c>
      <c r="BD56" s="30">
        <f>SUMIF(Ingredients!$B$3:$B$217,J56,Ingredients!$F$3:$F$217)+SUMIF($B$3:$B$724,J56,$BH$3:$BH$724)</f>
        <v>0</v>
      </c>
      <c r="BE56" s="30">
        <f>SUMIF(Ingredients!$B$3:$B$217,K56,Ingredients!$F$3:$F$217)+SUMIF($B$3:$B$724,K56,$BH$3:$BH$724)</f>
        <v>0</v>
      </c>
      <c r="BF56" s="30">
        <f>SUMIF(Ingredients!$B$3:$B$217,L56,Ingredients!$F$3:$F$217)+SUMIF($B$3:$B$724,L56,$BH$3:$BH$724)</f>
        <v>0</v>
      </c>
      <c r="BG56" s="30">
        <f>SUMIF(Ingredients!$B$3:$B$217,M56,Ingredients!$F$3:$F$217)+SUMIF($B$3:$B$724,M56,$BH$3:$BH$724)</f>
        <v>0</v>
      </c>
      <c r="BH56" s="35">
        <f t="shared" si="5"/>
        <v>1</v>
      </c>
      <c r="BI56" s="30">
        <f>SUMIF(Ingredients!$B$3:$B$217,F56,Ingredients!$G$3:$G$217)+SUMIF($B$3:$B$724,F56,$BQ$3:$BQ$724)</f>
        <v>0</v>
      </c>
      <c r="BJ56" s="30">
        <f>SUMIF(Ingredients!$B$3:$B$217,G56,Ingredients!$G$3:$G$217)+SUMIF($B$3:$B$724,G56,$BQ$3:$BQ$724)</f>
        <v>0</v>
      </c>
      <c r="BK56" s="30">
        <f>SUMIF(Ingredients!$B$3:$B$217,H56,Ingredients!$G$3:$G$217)+SUMIF($B$3:$B$724,H56,$BQ$3:$BQ$724)</f>
        <v>0</v>
      </c>
      <c r="BL56" s="30">
        <f>SUMIF(Ingredients!$B$3:$B$217,I56,Ingredients!$G$3:$G$217)+SUMIF($B$3:$B$724,I56,$BQ$3:$BQ$724)</f>
        <v>0</v>
      </c>
      <c r="BM56" s="30">
        <f>SUMIF(Ingredients!$B$3:$B$217,J56,Ingredients!$G$3:$G$217)+SUMIF($B$3:$B$724,J56,$BQ$3:$BQ$724)</f>
        <v>0</v>
      </c>
      <c r="BN56" s="30">
        <f>SUMIF(Ingredients!$B$3:$B$217,K56,Ingredients!$G$3:$G$217)+SUMIF($B$3:$B$724,K56,$BQ$3:$BQ$724)</f>
        <v>0</v>
      </c>
      <c r="BO56" s="30">
        <f>SUMIF(Ingredients!$B$3:$B$217,L56,Ingredients!$G$3:$G$217)+SUMIF($B$3:$B$724,L56,$BQ$3:$BQ$724)</f>
        <v>0</v>
      </c>
      <c r="BP56" s="30">
        <f>SUMIF(Ingredients!$B$3:$B$217,M56,Ingredients!$G$3:$G$217)+SUMIF($B$3:$B$724,M56,$BQ$3:$BQ$724)</f>
        <v>0</v>
      </c>
      <c r="BQ56" s="36">
        <f t="shared" si="6"/>
        <v>0</v>
      </c>
      <c r="BR56" s="30">
        <f>SUMIF(Ingredients!$B$3:$B$217,F56,Ingredients!$H$3:$H$217)+SUMIF($B$3:$B$724,F56,$BZ$3:$BZ$724)</f>
        <v>0</v>
      </c>
      <c r="BS56" s="30">
        <f>SUMIF(Ingredients!$B$3:$B$217,G56,Ingredients!$H$3:$H$217)+SUMIF($B$3:$B$724,G56,$BZ$3:$BZ$724)</f>
        <v>1.5</v>
      </c>
      <c r="BT56" s="30">
        <f>SUMIF(Ingredients!$B$3:$B$217,H56,Ingredients!$H$3:$H$217)+SUMIF($B$3:$B$724,H56,$BZ$3:$BZ$724)</f>
        <v>0</v>
      </c>
      <c r="BU56" s="30">
        <f>SUMIF(Ingredients!$B$3:$B$217,I56,Ingredients!$H$3:$H$217)+SUMIF($B$3:$B$724,I56,$BZ$3:$BZ$724)</f>
        <v>0</v>
      </c>
      <c r="BV56" s="30">
        <f>SUMIF(Ingredients!$B$3:$B$217,J56,Ingredients!$H$3:$H$217)+SUMIF($B$3:$B$724,J56,$BZ$3:$BZ$724)</f>
        <v>0</v>
      </c>
      <c r="BW56" s="30">
        <f>SUMIF(Ingredients!$B$3:$B$217,K56,Ingredients!$H$3:$H$217)+SUMIF($B$3:$B$724,K56,$BZ$3:$BZ$724)</f>
        <v>0</v>
      </c>
      <c r="BX56" s="30">
        <f>SUMIF(Ingredients!$B$3:$B$217,L56,Ingredients!$H$3:$H$217)+SUMIF($B$3:$B$724,L56,$BZ$3:$BZ$724)</f>
        <v>0</v>
      </c>
      <c r="BY56" s="30">
        <f>SUMIF(Ingredients!$B$3:$B$217,M56,Ingredients!$H$3:$H$217)+SUMIF($B$3:$B$724,M56,$BZ$3:$BZ$724)</f>
        <v>0</v>
      </c>
      <c r="BZ56" s="42">
        <f t="shared" si="7"/>
        <v>1.5</v>
      </c>
      <c r="CA56" s="30">
        <f>SUMIF(Ingredients!$B$3:$B$217,F56,Ingredients!$I$3:$I$217)+SUMIF($B$3:$B$724,F56,$CI$3:$CI$724)</f>
        <v>1</v>
      </c>
      <c r="CB56" s="30">
        <f>SUMIF(Ingredients!$B$3:$B$217,G56,Ingredients!$I$3:$I$217)+SUMIF($B$3:$B$724,G56,$CI$3:$CI$724)</f>
        <v>0</v>
      </c>
      <c r="CC56" s="30">
        <f>SUMIF(Ingredients!$B$3:$B$217,H56,Ingredients!$I$3:$I$217)+SUMIF($B$3:$B$724,H56,$CI$3:$CI$724)</f>
        <v>0</v>
      </c>
      <c r="CD56" s="30">
        <f>SUMIF(Ingredients!$B$3:$B$217,I56,Ingredients!$I$3:$I$217)+SUMIF($B$3:$B$724,I56,$CI$3:$CI$724)</f>
        <v>0</v>
      </c>
      <c r="CE56" s="30">
        <f>SUMIF(Ingredients!$B$3:$B$217,J56,Ingredients!$I$3:$I$217)+SUMIF($B$3:$B$724,J56,$CI$3:$CI$724)</f>
        <v>0</v>
      </c>
      <c r="CF56" s="30">
        <f>SUMIF(Ingredients!$B$3:$B$217,K56,Ingredients!$I$3:$I$217)+SUMIF($B$3:$B$724,K56,$CI$3:$CI$724)</f>
        <v>0</v>
      </c>
      <c r="CG56" s="30">
        <f>SUMIF(Ingredients!$B$3:$B$217,L56,Ingredients!$I$3:$I$217)+SUMIF($B$3:$B$724,L56,$CI$3:$CI$724)</f>
        <v>0</v>
      </c>
      <c r="CH56" s="30">
        <f>SUMIF(Ingredients!$B$3:$B$217,M56,Ingredients!$I$3:$I$217)+SUMIF($B$3:$B$724,M56,$CI$3:$CI$724)</f>
        <v>0</v>
      </c>
      <c r="CI56" s="38">
        <f t="shared" si="8"/>
        <v>1</v>
      </c>
      <c r="CJ56" s="30">
        <f>SUMIF(Ingredients!$B$3:$B$217,F56,Ingredients!$J$3:$J$217)+SUMIF($B$3:$B$724,F56,$CR$3:$CR$724)</f>
        <v>0</v>
      </c>
      <c r="CK56" s="30">
        <f>SUMIF(Ingredients!$B$3:$B$217,G56,Ingredients!$J$3:$J$217)+SUMIF($B$3:$B$724,G56,$CR$3:$CR$724)</f>
        <v>0</v>
      </c>
      <c r="CL56" s="30">
        <f>SUMIF(Ingredients!$B$3:$B$217,H56,Ingredients!$J$3:$J$217)+SUMIF($B$3:$B$724,H56,$CR$3:$CR$724)</f>
        <v>0</v>
      </c>
      <c r="CM56" s="30">
        <f>SUMIF(Ingredients!$B$3:$B$217,I56,Ingredients!$J$3:$J$217)+SUMIF($B$3:$B$724,I56,$CR$3:$CR$724)</f>
        <v>0</v>
      </c>
      <c r="CN56" s="30">
        <f>SUMIF(Ingredients!$B$3:$B$217,J56,Ingredients!$J$3:$J$217)+SUMIF($B$3:$B$724,J56,$CR$3:$CR$724)</f>
        <v>0</v>
      </c>
      <c r="CO56" s="30">
        <f>SUMIF(Ingredients!$B$3:$B$217,K56,Ingredients!$J$3:$J$217)+SUMIF($B$3:$B$724,K56,$CR$3:$CR$724)</f>
        <v>0</v>
      </c>
      <c r="CP56" s="30">
        <f>SUMIF(Ingredients!$B$3:$B$217,L56,Ingredients!$J$3:$J$217)+SUMIF($B$3:$B$724,L56,$CR$3:$CR$724)</f>
        <v>0</v>
      </c>
      <c r="CQ56" s="30">
        <f>SUMIF(Ingredients!$B$3:$B$217,M56,Ingredients!$J$3:$J$217)+SUMIF($B$3:$B$724,M56,$CR$3:$CR$724)</f>
        <v>0</v>
      </c>
      <c r="CR56" s="43">
        <f t="shared" si="9"/>
        <v>0</v>
      </c>
      <c r="CS56" s="34">
        <v>20</v>
      </c>
      <c r="CT56" s="30">
        <v>0</v>
      </c>
      <c r="CU56" s="30">
        <v>12</v>
      </c>
      <c r="CV56" s="35">
        <v>1</v>
      </c>
      <c r="CW56" s="36">
        <v>0</v>
      </c>
      <c r="CX56" s="37">
        <v>1.5</v>
      </c>
      <c r="CY56" s="38">
        <v>1</v>
      </c>
      <c r="CZ56" s="39">
        <v>0</v>
      </c>
      <c r="DA56" t="s">
        <v>202</v>
      </c>
      <c r="DB56" t="str">
        <f t="shared" ca="1" si="10"/>
        <v>-</v>
      </c>
      <c r="DD56" t="s">
        <v>200</v>
      </c>
      <c r="DE56" t="str">
        <f t="shared" ca="1" si="11"/>
        <v>FISHANDCHIPSITEM(MEAL, ItemRegistry.fishandchipsItem, 4 ,4f,0f,1f,1.5f,0f,1f,0f,1.75f),</v>
      </c>
      <c r="DF56" t="s">
        <v>2333</v>
      </c>
    </row>
    <row r="57" spans="2:110" x14ac:dyDescent="0.3">
      <c r="B57" t="s">
        <v>280</v>
      </c>
      <c r="C57" t="str">
        <f>INDEX('PH Itemnames'!$B$1:$B$723,MATCH(B57,'PH Itemnames'!$A$1:$A$723),1)</f>
        <v>mayoItem</v>
      </c>
      <c r="D57" t="s">
        <v>240</v>
      </c>
      <c r="E57" t="s">
        <v>200</v>
      </c>
      <c r="F57" s="10" t="s">
        <v>226</v>
      </c>
      <c r="G57" s="11"/>
      <c r="H57" s="11"/>
      <c r="I57" s="11"/>
      <c r="J57" s="11"/>
      <c r="K57" s="11"/>
      <c r="L57" s="11"/>
      <c r="M57" s="11"/>
      <c r="N57" s="46">
        <f ca="1">SUMIF(Ingredients!$B$3:$B$217,'PH complex foods'!F57,Ingredients!$A$3:$A$119)+SUMIF($B$3:$B$724,F57,$V$3:$V$723)</f>
        <v>1</v>
      </c>
      <c r="O57" s="11">
        <f ca="1">SUMIF(Ingredients!$B$3:$B$217,'PH complex foods'!G57,Ingredients!$A$3:$A$119)+SUMIF($B$3:$B$724,G57,$V$3:$V$723)</f>
        <v>0</v>
      </c>
      <c r="P57" s="11">
        <f ca="1">SUMIF(Ingredients!$B$3:$B$217,'PH complex foods'!H57,Ingredients!$A$3:$A$119)+SUMIF($B$3:$B$724,H57,$V$3:$V$723)</f>
        <v>0</v>
      </c>
      <c r="Q57" s="11">
        <f ca="1">SUMIF(Ingredients!$B$3:$B$217,'PH complex foods'!I57,Ingredients!$A$3:$A$119)+SUMIF($B$3:$B$724,I57,$V$3:$V$723)</f>
        <v>0</v>
      </c>
      <c r="R57" s="11">
        <f ca="1">SUMIF(Ingredients!$B$3:$B$217,'PH complex foods'!J57,Ingredients!$A$3:$A$119)+SUMIF($B$3:$B$724,J57,$V$3:$V$723)</f>
        <v>0</v>
      </c>
      <c r="S57" s="11">
        <f ca="1">SUMIF(Ingredients!$B$3:$B$217,'PH complex foods'!K57,Ingredients!$A$3:$A$119)+SUMIF($B$3:$B$724,K57,$V$3:$V$723)</f>
        <v>0</v>
      </c>
      <c r="T57" s="11">
        <f ca="1">SUMIF(Ingredients!$B$3:$B$217,'PH complex foods'!L57,Ingredients!$A$3:$A$119)+SUMIF($B$3:$B$724,L57,$V$3:$V$723)</f>
        <v>0</v>
      </c>
      <c r="U57" s="11">
        <f ca="1">SUMIF(Ingredients!$B$3:$B$217,'PH complex foods'!M57,Ingredients!$A$3:$A$119)+SUMIF($B$3:$B$724,M57,$V$3:$V$723)</f>
        <v>0</v>
      </c>
      <c r="V57" s="10">
        <f t="shared" ca="1" si="0"/>
        <v>1</v>
      </c>
      <c r="W57" s="11">
        <f t="shared" si="1"/>
        <v>11</v>
      </c>
      <c r="X57" s="44" t="str">
        <f t="shared" ca="1" si="12"/>
        <v>Yes</v>
      </c>
      <c r="Y57" s="34">
        <f>SUMIF(Ingredients!$B$3:$B$217,F57,Ingredients!$C$3:$C$217)+SUMIF($B$3:$B$724,F57,$AG$3:$AG$724)</f>
        <v>0</v>
      </c>
      <c r="Z57" s="30">
        <f>SUMIF(Ingredients!$B$3:$B$217,G57,Ingredients!$C$3:$C$217)+SUMIF($B$3:$B$724,G57,$AG$3:$AG$724)</f>
        <v>0</v>
      </c>
      <c r="AA57" s="30">
        <f>SUMIF(Ingredients!$B$3:$B$217,H57,Ingredients!$C$3:$C$217)+SUMIF($B$3:$B$724,H57,$AG$3:$AG$724)</f>
        <v>0</v>
      </c>
      <c r="AB57" s="30">
        <f>SUMIF(Ingredients!$B$3:$B$217,I57,Ingredients!$C$3:$C$217)+SUMIF($B$3:$B$724,I57,$AG$3:$AG$724)</f>
        <v>0</v>
      </c>
      <c r="AC57" s="30">
        <f>SUMIF(Ingredients!$B$3:$B$217,J57,Ingredients!$C$3:$C$217)+SUMIF($B$3:$B$724,J57,$AG$3:$AG$724)</f>
        <v>0</v>
      </c>
      <c r="AD57" s="30">
        <f>SUMIF(Ingredients!$B$3:$B$217,K57,Ingredients!$C$3:$C$217)+SUMIF($B$3:$B$724,K57,$AG$3:$AG$724)</f>
        <v>0</v>
      </c>
      <c r="AE57" s="30">
        <f>SUMIF(Ingredients!$B$3:$B$217,L57,Ingredients!$C$3:$C$217)+SUMIF($B$3:$B$724,L57,$AG$3:$AG$724)</f>
        <v>0</v>
      </c>
      <c r="AF57" s="30">
        <f>SUMIF(Ingredients!$B$3:$B$217,M57,Ingredients!$C$3:$C$217)+SUMIF($B$3:$B$724,M57,$AG$3:$AG$724)</f>
        <v>0</v>
      </c>
      <c r="AG57" s="29">
        <f t="shared" si="2"/>
        <v>0</v>
      </c>
      <c r="AH57" s="30">
        <f>SUMIF(Ingredients!$B$3:$B$217,F57,Ingredients!$D$3:$D$217)+SUMIF($B$3:$B$724,F57,$AP$3:$AP$724)</f>
        <v>0</v>
      </c>
      <c r="AI57" s="30">
        <f>SUMIF(Ingredients!$B$3:$B$217,G57,Ingredients!$D$3:$D$217)+SUMIF($B$3:$B$724,G57,$AP$3:$AP$724)</f>
        <v>0</v>
      </c>
      <c r="AJ57" s="30">
        <f>SUMIF(Ingredients!$B$3:$B$217,H57,Ingredients!$D$3:$D$217)+SUMIF($B$3:$B$724,H57,$AP$3:$AP$724)</f>
        <v>0</v>
      </c>
      <c r="AK57" s="30">
        <f>SUMIF(Ingredients!$B$3:$B$217,I57,Ingredients!$D$3:$D$217)+SUMIF($B$3:$B$724,I57,$AP$3:$AP$724)</f>
        <v>0</v>
      </c>
      <c r="AL57" s="30">
        <f>SUMIF(Ingredients!$B$3:$B$217,J57,Ingredients!$D$3:$D$217)+SUMIF($B$3:$B$724,J57,$AP$3:$AP$724)</f>
        <v>0</v>
      </c>
      <c r="AM57" s="30">
        <f>SUMIF(Ingredients!$B$3:$B$217,K57,Ingredients!$D$3:$D$217)+SUMIF($B$3:$B$724,K57,$AP$3:$AP$724)</f>
        <v>0</v>
      </c>
      <c r="AN57" s="30">
        <f>SUMIF(Ingredients!$B$3:$B$217,L57,Ingredients!$D$3:$D$217)+SUMIF($B$3:$B$724,L57,$AP$3:$AP$724)</f>
        <v>0</v>
      </c>
      <c r="AO57" s="30">
        <f>SUMIF(Ingredients!$B$3:$B$217,M57,Ingredients!$D$3:$D$217)+SUMIF($B$3:$B$724,M57,$AP$3:$AP$724)</f>
        <v>0</v>
      </c>
      <c r="AP57" s="29">
        <f t="shared" si="3"/>
        <v>0</v>
      </c>
      <c r="AQ57" s="30">
        <f>SUMIF(Ingredients!$B$3:$B$217,F57,Ingredients!$E$3:$E$217)+SUMIF($B$3:$B$724,F57,$AY$3:$AY$727)</f>
        <v>16</v>
      </c>
      <c r="AR57" s="30">
        <f>SUMIF(Ingredients!$B$3:$B$217,G57,Ingredients!$E$3:$E$217)+SUMIF($B$3:$B$724,G57,$AY$3:$AY$727)</f>
        <v>0</v>
      </c>
      <c r="AS57" s="30">
        <f>SUMIF(Ingredients!$B$3:$B$217,H57,Ingredients!$E$3:$E$217)+SUMIF($B$3:$B$724,H57,$AY$3:$AY$727)</f>
        <v>0</v>
      </c>
      <c r="AT57" s="30">
        <f>SUMIF(Ingredients!$B$3:$B$217,I57,Ingredients!$E$3:$E$217)+SUMIF($B$3:$B$724,I57,$AY$3:$AY$727)</f>
        <v>0</v>
      </c>
      <c r="AU57" s="30">
        <f>SUMIF(Ingredients!$B$3:$B$217,J57,Ingredients!$E$3:$E$217)+SUMIF($B$3:$B$724,J57,$AY$3:$AY$727)</f>
        <v>0</v>
      </c>
      <c r="AV57" s="30">
        <f>SUMIF(Ingredients!$B$3:$B$217,K57,Ingredients!$E$3:$E$217)+SUMIF($B$3:$B$724,K57,$AY$3:$AY$727)</f>
        <v>0</v>
      </c>
      <c r="AW57" s="30">
        <f>SUMIF(Ingredients!$B$3:$B$217,L57,Ingredients!$E$3:$E$217)+SUMIF($B$3:$B$724,L57,$AY$3:$AY$727)</f>
        <v>0</v>
      </c>
      <c r="AX57" s="30">
        <f>SUMIF(Ingredients!$B$3:$B$217,M57,Ingredients!$E$3:$E$217)+SUMIF($B$3:$B$724,M57,$AY$3:$AY$727)</f>
        <v>0</v>
      </c>
      <c r="AY57" s="29">
        <f t="shared" si="4"/>
        <v>16</v>
      </c>
      <c r="AZ57" s="30">
        <f>SUMIF(Ingredients!$B$3:$B$217,F57,Ingredients!$F$3:$F$217)+SUMIF($B$3:$B$724,F57,$BH$3:$BH$724)</f>
        <v>0</v>
      </c>
      <c r="BA57" s="30">
        <f>SUMIF(Ingredients!$B$3:$B$217,G57,Ingredients!$F$3:$F$217)+SUMIF($B$3:$B$724,G57,$BH$3:$BH$724)</f>
        <v>0</v>
      </c>
      <c r="BB57" s="30">
        <f>SUMIF(Ingredients!$B$3:$B$217,H57,Ingredients!$F$3:$F$217)+SUMIF($B$3:$B$724,H57,$BH$3:$BH$724)</f>
        <v>0</v>
      </c>
      <c r="BC57" s="30">
        <f>SUMIF(Ingredients!$B$3:$B$217,I57,Ingredients!$F$3:$F$217)+SUMIF($B$3:$B$724,I57,$BH$3:$BH$724)</f>
        <v>0</v>
      </c>
      <c r="BD57" s="30">
        <f>SUMIF(Ingredients!$B$3:$B$217,J57,Ingredients!$F$3:$F$217)+SUMIF($B$3:$B$724,J57,$BH$3:$BH$724)</f>
        <v>0</v>
      </c>
      <c r="BE57" s="30">
        <f>SUMIF(Ingredients!$B$3:$B$217,K57,Ingredients!$F$3:$F$217)+SUMIF($B$3:$B$724,K57,$BH$3:$BH$724)</f>
        <v>0</v>
      </c>
      <c r="BF57" s="30">
        <f>SUMIF(Ingredients!$B$3:$B$217,L57,Ingredients!$F$3:$F$217)+SUMIF($B$3:$B$724,L57,$BH$3:$BH$724)</f>
        <v>0</v>
      </c>
      <c r="BG57" s="30">
        <f>SUMIF(Ingredients!$B$3:$B$217,M57,Ingredients!$F$3:$F$217)+SUMIF($B$3:$B$724,M57,$BH$3:$BH$724)</f>
        <v>0</v>
      </c>
      <c r="BH57" s="35">
        <f t="shared" si="5"/>
        <v>0</v>
      </c>
      <c r="BI57" s="30">
        <f>SUMIF(Ingredients!$B$3:$B$217,F57,Ingredients!$G$3:$G$217)+SUMIF($B$3:$B$724,F57,$BQ$3:$BQ$724)</f>
        <v>0</v>
      </c>
      <c r="BJ57" s="30">
        <f>SUMIF(Ingredients!$B$3:$B$217,G57,Ingredients!$G$3:$G$217)+SUMIF($B$3:$B$724,G57,$BQ$3:$BQ$724)</f>
        <v>0</v>
      </c>
      <c r="BK57" s="30">
        <f>SUMIF(Ingredients!$B$3:$B$217,H57,Ingredients!$G$3:$G$217)+SUMIF($B$3:$B$724,H57,$BQ$3:$BQ$724)</f>
        <v>0</v>
      </c>
      <c r="BL57" s="30">
        <f>SUMIF(Ingredients!$B$3:$B$217,I57,Ingredients!$G$3:$G$217)+SUMIF($B$3:$B$724,I57,$BQ$3:$BQ$724)</f>
        <v>0</v>
      </c>
      <c r="BM57" s="30">
        <f>SUMIF(Ingredients!$B$3:$B$217,J57,Ingredients!$G$3:$G$217)+SUMIF($B$3:$B$724,J57,$BQ$3:$BQ$724)</f>
        <v>0</v>
      </c>
      <c r="BN57" s="30">
        <f>SUMIF(Ingredients!$B$3:$B$217,K57,Ingredients!$G$3:$G$217)+SUMIF($B$3:$B$724,K57,$BQ$3:$BQ$724)</f>
        <v>0</v>
      </c>
      <c r="BO57" s="30">
        <f>SUMIF(Ingredients!$B$3:$B$217,L57,Ingredients!$G$3:$G$217)+SUMIF($B$3:$B$724,L57,$BQ$3:$BQ$724)</f>
        <v>0</v>
      </c>
      <c r="BP57" s="30">
        <f>SUMIF(Ingredients!$B$3:$B$217,M57,Ingredients!$G$3:$G$217)+SUMIF($B$3:$B$724,M57,$BQ$3:$BQ$724)</f>
        <v>0</v>
      </c>
      <c r="BQ57" s="36">
        <f t="shared" si="6"/>
        <v>0</v>
      </c>
      <c r="BR57" s="30">
        <f>SUMIF(Ingredients!$B$3:$B$217,F57,Ingredients!$H$3:$H$217)+SUMIF($B$3:$B$724,F57,$BZ$3:$BZ$724)</f>
        <v>0</v>
      </c>
      <c r="BS57" s="30">
        <f>SUMIF(Ingredients!$B$3:$B$217,G57,Ingredients!$H$3:$H$217)+SUMIF($B$3:$B$724,G57,$BZ$3:$BZ$724)</f>
        <v>0</v>
      </c>
      <c r="BT57" s="30">
        <f>SUMIF(Ingredients!$B$3:$B$217,H57,Ingredients!$H$3:$H$217)+SUMIF($B$3:$B$724,H57,$BZ$3:$BZ$724)</f>
        <v>0</v>
      </c>
      <c r="BU57" s="30">
        <f>SUMIF(Ingredients!$B$3:$B$217,I57,Ingredients!$H$3:$H$217)+SUMIF($B$3:$B$724,I57,$BZ$3:$BZ$724)</f>
        <v>0</v>
      </c>
      <c r="BV57" s="30">
        <f>SUMIF(Ingredients!$B$3:$B$217,J57,Ingredients!$H$3:$H$217)+SUMIF($B$3:$B$724,J57,$BZ$3:$BZ$724)</f>
        <v>0</v>
      </c>
      <c r="BW57" s="30">
        <f>SUMIF(Ingredients!$B$3:$B$217,K57,Ingredients!$H$3:$H$217)+SUMIF($B$3:$B$724,K57,$BZ$3:$BZ$724)</f>
        <v>0</v>
      </c>
      <c r="BX57" s="30">
        <f>SUMIF(Ingredients!$B$3:$B$217,L57,Ingredients!$H$3:$H$217)+SUMIF($B$3:$B$724,L57,$BZ$3:$BZ$724)</f>
        <v>0</v>
      </c>
      <c r="BY57" s="30">
        <f>SUMIF(Ingredients!$B$3:$B$217,M57,Ingredients!$H$3:$H$217)+SUMIF($B$3:$B$724,M57,$BZ$3:$BZ$724)</f>
        <v>0</v>
      </c>
      <c r="BZ57" s="42">
        <f t="shared" si="7"/>
        <v>0</v>
      </c>
      <c r="CA57" s="30">
        <f>SUMIF(Ingredients!$B$3:$B$217,F57,Ingredients!$I$3:$I$217)+SUMIF($B$3:$B$724,F57,$CI$3:$CI$724)</f>
        <v>0</v>
      </c>
      <c r="CB57" s="30">
        <f>SUMIF(Ingredients!$B$3:$B$217,G57,Ingredients!$I$3:$I$217)+SUMIF($B$3:$B$724,G57,$CI$3:$CI$724)</f>
        <v>0</v>
      </c>
      <c r="CC57" s="30">
        <f>SUMIF(Ingredients!$B$3:$B$217,H57,Ingredients!$I$3:$I$217)+SUMIF($B$3:$B$724,H57,$CI$3:$CI$724)</f>
        <v>0</v>
      </c>
      <c r="CD57" s="30">
        <f>SUMIF(Ingredients!$B$3:$B$217,I57,Ingredients!$I$3:$I$217)+SUMIF($B$3:$B$724,I57,$CI$3:$CI$724)</f>
        <v>0</v>
      </c>
      <c r="CE57" s="30">
        <f>SUMIF(Ingredients!$B$3:$B$217,J57,Ingredients!$I$3:$I$217)+SUMIF($B$3:$B$724,J57,$CI$3:$CI$724)</f>
        <v>0</v>
      </c>
      <c r="CF57" s="30">
        <f>SUMIF(Ingredients!$B$3:$B$217,K57,Ingredients!$I$3:$I$217)+SUMIF($B$3:$B$724,K57,$CI$3:$CI$724)</f>
        <v>0</v>
      </c>
      <c r="CG57" s="30">
        <f>SUMIF(Ingredients!$B$3:$B$217,L57,Ingredients!$I$3:$I$217)+SUMIF($B$3:$B$724,L57,$CI$3:$CI$724)</f>
        <v>0</v>
      </c>
      <c r="CH57" s="30">
        <f>SUMIF(Ingredients!$B$3:$B$217,M57,Ingredients!$I$3:$I$217)+SUMIF($B$3:$B$724,M57,$CI$3:$CI$724)</f>
        <v>0</v>
      </c>
      <c r="CI57" s="38">
        <f t="shared" si="8"/>
        <v>0</v>
      </c>
      <c r="CJ57" s="30">
        <f>SUMIF(Ingredients!$B$3:$B$217,F57,Ingredients!$J$3:$J$217)+SUMIF($B$3:$B$724,F57,$CR$3:$CR$724)</f>
        <v>0</v>
      </c>
      <c r="CK57" s="30">
        <f>SUMIF(Ingredients!$B$3:$B$217,G57,Ingredients!$J$3:$J$217)+SUMIF($B$3:$B$724,G57,$CR$3:$CR$724)</f>
        <v>0</v>
      </c>
      <c r="CL57" s="30">
        <f>SUMIF(Ingredients!$B$3:$B$217,H57,Ingredients!$J$3:$J$217)+SUMIF($B$3:$B$724,H57,$CR$3:$CR$724)</f>
        <v>0</v>
      </c>
      <c r="CM57" s="30">
        <f>SUMIF(Ingredients!$B$3:$B$217,I57,Ingredients!$J$3:$J$217)+SUMIF($B$3:$B$724,I57,$CR$3:$CR$724)</f>
        <v>0</v>
      </c>
      <c r="CN57" s="30">
        <f>SUMIF(Ingredients!$B$3:$B$217,J57,Ingredients!$J$3:$J$217)+SUMIF($B$3:$B$724,J57,$CR$3:$CR$724)</f>
        <v>0</v>
      </c>
      <c r="CO57" s="30">
        <f>SUMIF(Ingredients!$B$3:$B$217,K57,Ingredients!$J$3:$J$217)+SUMIF($B$3:$B$724,K57,$CR$3:$CR$724)</f>
        <v>0</v>
      </c>
      <c r="CP57" s="30">
        <f>SUMIF(Ingredients!$B$3:$B$217,L57,Ingredients!$J$3:$J$217)+SUMIF($B$3:$B$724,L57,$CR$3:$CR$724)</f>
        <v>0</v>
      </c>
      <c r="CQ57" s="30">
        <f>SUMIF(Ingredients!$B$3:$B$217,M57,Ingredients!$J$3:$J$217)+SUMIF($B$3:$B$724,M57,$CR$3:$CR$724)</f>
        <v>0</v>
      </c>
      <c r="CR57" s="43">
        <f t="shared" si="9"/>
        <v>0</v>
      </c>
      <c r="CS57" s="34">
        <v>0</v>
      </c>
      <c r="CT57" s="30">
        <v>0</v>
      </c>
      <c r="CU57" s="30">
        <v>16</v>
      </c>
      <c r="CV57" s="35">
        <v>0</v>
      </c>
      <c r="CW57" s="36">
        <v>0</v>
      </c>
      <c r="CX57" s="37">
        <v>0</v>
      </c>
      <c r="CY57" s="38">
        <v>0</v>
      </c>
      <c r="CZ57" s="39">
        <v>0</v>
      </c>
      <c r="DA57" t="s">
        <v>199</v>
      </c>
      <c r="DB57" t="str">
        <f t="shared" ca="1" si="10"/>
        <v>-</v>
      </c>
      <c r="DC57" t="s">
        <v>1143</v>
      </c>
      <c r="DD57" t="s">
        <v>199</v>
      </c>
      <c r="DE57" t="str">
        <f t="shared" ca="1" si="11"/>
        <v/>
      </c>
      <c r="DF57" t="s">
        <v>2272</v>
      </c>
    </row>
    <row r="58" spans="2:110" x14ac:dyDescent="0.3">
      <c r="B58" t="s">
        <v>298</v>
      </c>
      <c r="C58" t="str">
        <f>INDEX('PH Itemnames'!$B$1:$B$723,MATCH(B58,'PH Itemnames'!$A$1:$A$723),1)</f>
        <v>scrambledeggItem</v>
      </c>
      <c r="D58" t="s">
        <v>240</v>
      </c>
      <c r="E58" t="s">
        <v>1192</v>
      </c>
      <c r="F58" s="10" t="s">
        <v>226</v>
      </c>
      <c r="G58" s="11"/>
      <c r="H58" s="11"/>
      <c r="I58" s="11"/>
      <c r="J58" s="11"/>
      <c r="K58" s="11"/>
      <c r="L58" s="11"/>
      <c r="M58" s="11"/>
      <c r="N58" s="46">
        <f ca="1">SUMIF(Ingredients!$B$3:$B$217,'PH complex foods'!F58,Ingredients!$A$3:$A$119)+SUMIF($B$3:$B$724,F58,$V$3:$V$723)</f>
        <v>1</v>
      </c>
      <c r="O58" s="11">
        <f ca="1">SUMIF(Ingredients!$B$3:$B$217,'PH complex foods'!G58,Ingredients!$A$3:$A$119)+SUMIF($B$3:$B$724,G58,$V$3:$V$723)</f>
        <v>0</v>
      </c>
      <c r="P58" s="11">
        <f ca="1">SUMIF(Ingredients!$B$3:$B$217,'PH complex foods'!H58,Ingredients!$A$3:$A$119)+SUMIF($B$3:$B$724,H58,$V$3:$V$723)</f>
        <v>0</v>
      </c>
      <c r="Q58" s="11">
        <f ca="1">SUMIF(Ingredients!$B$3:$B$217,'PH complex foods'!I58,Ingredients!$A$3:$A$119)+SUMIF($B$3:$B$724,I58,$V$3:$V$723)</f>
        <v>0</v>
      </c>
      <c r="R58" s="11">
        <f ca="1">SUMIF(Ingredients!$B$3:$B$217,'PH complex foods'!J58,Ingredients!$A$3:$A$119)+SUMIF($B$3:$B$724,J58,$V$3:$V$723)</f>
        <v>0</v>
      </c>
      <c r="S58" s="11">
        <f ca="1">SUMIF(Ingredients!$B$3:$B$217,'PH complex foods'!K58,Ingredients!$A$3:$A$119)+SUMIF($B$3:$B$724,K58,$V$3:$V$723)</f>
        <v>0</v>
      </c>
      <c r="T58" s="11">
        <f ca="1">SUMIF(Ingredients!$B$3:$B$217,'PH complex foods'!L58,Ingredients!$A$3:$A$119)+SUMIF($B$3:$B$724,L58,$V$3:$V$723)</f>
        <v>0</v>
      </c>
      <c r="U58" s="11">
        <f ca="1">SUMIF(Ingredients!$B$3:$B$217,'PH complex foods'!M58,Ingredients!$A$3:$A$119)+SUMIF($B$3:$B$724,M58,$V$3:$V$723)</f>
        <v>0</v>
      </c>
      <c r="V58" s="10">
        <f t="shared" ca="1" si="0"/>
        <v>1</v>
      </c>
      <c r="W58" s="11">
        <f t="shared" si="1"/>
        <v>0</v>
      </c>
      <c r="X58" s="44" t="str">
        <f t="shared" ca="1" si="12"/>
        <v>Yes</v>
      </c>
      <c r="Y58" s="34">
        <f>SUMIF(Ingredients!$B$3:$B$217,F58,Ingredients!$C$3:$C$217)+SUMIF($B$3:$B$724,F58,$AG$3:$AG$724)</f>
        <v>0</v>
      </c>
      <c r="Z58" s="30">
        <f>SUMIF(Ingredients!$B$3:$B$217,G58,Ingredients!$C$3:$C$217)+SUMIF($B$3:$B$724,G58,$AG$3:$AG$724)</f>
        <v>0</v>
      </c>
      <c r="AA58" s="30">
        <f>SUMIF(Ingredients!$B$3:$B$217,H58,Ingredients!$C$3:$C$217)+SUMIF($B$3:$B$724,H58,$AG$3:$AG$724)</f>
        <v>0</v>
      </c>
      <c r="AB58" s="30">
        <f>SUMIF(Ingredients!$B$3:$B$217,I58,Ingredients!$C$3:$C$217)+SUMIF($B$3:$B$724,I58,$AG$3:$AG$724)</f>
        <v>0</v>
      </c>
      <c r="AC58" s="30">
        <f>SUMIF(Ingredients!$B$3:$B$217,J58,Ingredients!$C$3:$C$217)+SUMIF($B$3:$B$724,J58,$AG$3:$AG$724)</f>
        <v>0</v>
      </c>
      <c r="AD58" s="30">
        <f>SUMIF(Ingredients!$B$3:$B$217,K58,Ingredients!$C$3:$C$217)+SUMIF($B$3:$B$724,K58,$AG$3:$AG$724)</f>
        <v>0</v>
      </c>
      <c r="AE58" s="30">
        <f>SUMIF(Ingredients!$B$3:$B$217,L58,Ingredients!$C$3:$C$217)+SUMIF($B$3:$B$724,L58,$AG$3:$AG$724)</f>
        <v>0</v>
      </c>
      <c r="AF58" s="30">
        <f>SUMIF(Ingredients!$B$3:$B$217,M58,Ingredients!$C$3:$C$217)+SUMIF($B$3:$B$724,M58,$AG$3:$AG$724)</f>
        <v>0</v>
      </c>
      <c r="AG58" s="29">
        <f t="shared" si="2"/>
        <v>0</v>
      </c>
      <c r="AH58" s="30">
        <f>SUMIF(Ingredients!$B$3:$B$217,F58,Ingredients!$D$3:$D$217)+SUMIF($B$3:$B$724,F58,$AP$3:$AP$724)</f>
        <v>0</v>
      </c>
      <c r="AI58" s="30">
        <f>SUMIF(Ingredients!$B$3:$B$217,G58,Ingredients!$D$3:$D$217)+SUMIF($B$3:$B$724,G58,$AP$3:$AP$724)</f>
        <v>0</v>
      </c>
      <c r="AJ58" s="30">
        <f>SUMIF(Ingredients!$B$3:$B$217,H58,Ingredients!$D$3:$D$217)+SUMIF($B$3:$B$724,H58,$AP$3:$AP$724)</f>
        <v>0</v>
      </c>
      <c r="AK58" s="30">
        <f>SUMIF(Ingredients!$B$3:$B$217,I58,Ingredients!$D$3:$D$217)+SUMIF($B$3:$B$724,I58,$AP$3:$AP$724)</f>
        <v>0</v>
      </c>
      <c r="AL58" s="30">
        <f>SUMIF(Ingredients!$B$3:$B$217,J58,Ingredients!$D$3:$D$217)+SUMIF($B$3:$B$724,J58,$AP$3:$AP$724)</f>
        <v>0</v>
      </c>
      <c r="AM58" s="30">
        <f>SUMIF(Ingredients!$B$3:$B$217,K58,Ingredients!$D$3:$D$217)+SUMIF($B$3:$B$724,K58,$AP$3:$AP$724)</f>
        <v>0</v>
      </c>
      <c r="AN58" s="30">
        <f>SUMIF(Ingredients!$B$3:$B$217,L58,Ingredients!$D$3:$D$217)+SUMIF($B$3:$B$724,L58,$AP$3:$AP$724)</f>
        <v>0</v>
      </c>
      <c r="AO58" s="30">
        <f>SUMIF(Ingredients!$B$3:$B$217,M58,Ingredients!$D$3:$D$217)+SUMIF($B$3:$B$724,M58,$AP$3:$AP$724)</f>
        <v>0</v>
      </c>
      <c r="AP58" s="29">
        <f t="shared" si="3"/>
        <v>0</v>
      </c>
      <c r="AQ58" s="30">
        <f>SUMIF(Ingredients!$B$3:$B$217,F58,Ingredients!$E$3:$E$217)+SUMIF($B$3:$B$724,F58,$AY$3:$AY$727)</f>
        <v>16</v>
      </c>
      <c r="AR58" s="30">
        <f>SUMIF(Ingredients!$B$3:$B$217,G58,Ingredients!$E$3:$E$217)+SUMIF($B$3:$B$724,G58,$AY$3:$AY$727)</f>
        <v>0</v>
      </c>
      <c r="AS58" s="30">
        <f>SUMIF(Ingredients!$B$3:$B$217,H58,Ingredients!$E$3:$E$217)+SUMIF($B$3:$B$724,H58,$AY$3:$AY$727)</f>
        <v>0</v>
      </c>
      <c r="AT58" s="30">
        <f>SUMIF(Ingredients!$B$3:$B$217,I58,Ingredients!$E$3:$E$217)+SUMIF($B$3:$B$724,I58,$AY$3:$AY$727)</f>
        <v>0</v>
      </c>
      <c r="AU58" s="30">
        <f>SUMIF(Ingredients!$B$3:$B$217,J58,Ingredients!$E$3:$E$217)+SUMIF($B$3:$B$724,J58,$AY$3:$AY$727)</f>
        <v>0</v>
      </c>
      <c r="AV58" s="30">
        <f>SUMIF(Ingredients!$B$3:$B$217,K58,Ingredients!$E$3:$E$217)+SUMIF($B$3:$B$724,K58,$AY$3:$AY$727)</f>
        <v>0</v>
      </c>
      <c r="AW58" s="30">
        <f>SUMIF(Ingredients!$B$3:$B$217,L58,Ingredients!$E$3:$E$217)+SUMIF($B$3:$B$724,L58,$AY$3:$AY$727)</f>
        <v>0</v>
      </c>
      <c r="AX58" s="30">
        <f>SUMIF(Ingredients!$B$3:$B$217,M58,Ingredients!$E$3:$E$217)+SUMIF($B$3:$B$724,M58,$AY$3:$AY$727)</f>
        <v>0</v>
      </c>
      <c r="AY58" s="29">
        <f t="shared" si="4"/>
        <v>16</v>
      </c>
      <c r="AZ58" s="30">
        <f>SUMIF(Ingredients!$B$3:$B$217,F58,Ingredients!$F$3:$F$217)+SUMIF($B$3:$B$724,F58,$BH$3:$BH$724)</f>
        <v>0</v>
      </c>
      <c r="BA58" s="30">
        <f>SUMIF(Ingredients!$B$3:$B$217,G58,Ingredients!$F$3:$F$217)+SUMIF($B$3:$B$724,G58,$BH$3:$BH$724)</f>
        <v>0</v>
      </c>
      <c r="BB58" s="30">
        <f>SUMIF(Ingredients!$B$3:$B$217,H58,Ingredients!$F$3:$F$217)+SUMIF($B$3:$B$724,H58,$BH$3:$BH$724)</f>
        <v>0</v>
      </c>
      <c r="BC58" s="30">
        <f>SUMIF(Ingredients!$B$3:$B$217,I58,Ingredients!$F$3:$F$217)+SUMIF($B$3:$B$724,I58,$BH$3:$BH$724)</f>
        <v>0</v>
      </c>
      <c r="BD58" s="30">
        <f>SUMIF(Ingredients!$B$3:$B$217,J58,Ingredients!$F$3:$F$217)+SUMIF($B$3:$B$724,J58,$BH$3:$BH$724)</f>
        <v>0</v>
      </c>
      <c r="BE58" s="30">
        <f>SUMIF(Ingredients!$B$3:$B$217,K58,Ingredients!$F$3:$F$217)+SUMIF($B$3:$B$724,K58,$BH$3:$BH$724)</f>
        <v>0</v>
      </c>
      <c r="BF58" s="30">
        <f>SUMIF(Ingredients!$B$3:$B$217,L58,Ingredients!$F$3:$F$217)+SUMIF($B$3:$B$724,L58,$BH$3:$BH$724)</f>
        <v>0</v>
      </c>
      <c r="BG58" s="30">
        <f>SUMIF(Ingredients!$B$3:$B$217,M58,Ingredients!$F$3:$F$217)+SUMIF($B$3:$B$724,M58,$BH$3:$BH$724)</f>
        <v>0</v>
      </c>
      <c r="BH58" s="35">
        <f t="shared" si="5"/>
        <v>0</v>
      </c>
      <c r="BI58" s="30">
        <f>SUMIF(Ingredients!$B$3:$B$217,F58,Ingredients!$G$3:$G$217)+SUMIF($B$3:$B$724,F58,$BQ$3:$BQ$724)</f>
        <v>0</v>
      </c>
      <c r="BJ58" s="30">
        <f>SUMIF(Ingredients!$B$3:$B$217,G58,Ingredients!$G$3:$G$217)+SUMIF($B$3:$B$724,G58,$BQ$3:$BQ$724)</f>
        <v>0</v>
      </c>
      <c r="BK58" s="30">
        <f>SUMIF(Ingredients!$B$3:$B$217,H58,Ingredients!$G$3:$G$217)+SUMIF($B$3:$B$724,H58,$BQ$3:$BQ$724)</f>
        <v>0</v>
      </c>
      <c r="BL58" s="30">
        <f>SUMIF(Ingredients!$B$3:$B$217,I58,Ingredients!$G$3:$G$217)+SUMIF($B$3:$B$724,I58,$BQ$3:$BQ$724)</f>
        <v>0</v>
      </c>
      <c r="BM58" s="30">
        <f>SUMIF(Ingredients!$B$3:$B$217,J58,Ingredients!$G$3:$G$217)+SUMIF($B$3:$B$724,J58,$BQ$3:$BQ$724)</f>
        <v>0</v>
      </c>
      <c r="BN58" s="30">
        <f>SUMIF(Ingredients!$B$3:$B$217,K58,Ingredients!$G$3:$G$217)+SUMIF($B$3:$B$724,K58,$BQ$3:$BQ$724)</f>
        <v>0</v>
      </c>
      <c r="BO58" s="30">
        <f>SUMIF(Ingredients!$B$3:$B$217,L58,Ingredients!$G$3:$G$217)+SUMIF($B$3:$B$724,L58,$BQ$3:$BQ$724)</f>
        <v>0</v>
      </c>
      <c r="BP58" s="30">
        <f>SUMIF(Ingredients!$B$3:$B$217,M58,Ingredients!$G$3:$G$217)+SUMIF($B$3:$B$724,M58,$BQ$3:$BQ$724)</f>
        <v>0</v>
      </c>
      <c r="BQ58" s="36">
        <f t="shared" si="6"/>
        <v>0</v>
      </c>
      <c r="BR58" s="30">
        <f>SUMIF(Ingredients!$B$3:$B$217,F58,Ingredients!$H$3:$H$217)+SUMIF($B$3:$B$724,F58,$BZ$3:$BZ$724)</f>
        <v>0</v>
      </c>
      <c r="BS58" s="30">
        <f>SUMIF(Ingredients!$B$3:$B$217,G58,Ingredients!$H$3:$H$217)+SUMIF($B$3:$B$724,G58,$BZ$3:$BZ$724)</f>
        <v>0</v>
      </c>
      <c r="BT58" s="30">
        <f>SUMIF(Ingredients!$B$3:$B$217,H58,Ingredients!$H$3:$H$217)+SUMIF($B$3:$B$724,H58,$BZ$3:$BZ$724)</f>
        <v>0</v>
      </c>
      <c r="BU58" s="30">
        <f>SUMIF(Ingredients!$B$3:$B$217,I58,Ingredients!$H$3:$H$217)+SUMIF($B$3:$B$724,I58,$BZ$3:$BZ$724)</f>
        <v>0</v>
      </c>
      <c r="BV58" s="30">
        <f>SUMIF(Ingredients!$B$3:$B$217,J58,Ingredients!$H$3:$H$217)+SUMIF($B$3:$B$724,J58,$BZ$3:$BZ$724)</f>
        <v>0</v>
      </c>
      <c r="BW58" s="30">
        <f>SUMIF(Ingredients!$B$3:$B$217,K58,Ingredients!$H$3:$H$217)+SUMIF($B$3:$B$724,K58,$BZ$3:$BZ$724)</f>
        <v>0</v>
      </c>
      <c r="BX58" s="30">
        <f>SUMIF(Ingredients!$B$3:$B$217,L58,Ingredients!$H$3:$H$217)+SUMIF($B$3:$B$724,L58,$BZ$3:$BZ$724)</f>
        <v>0</v>
      </c>
      <c r="BY58" s="30">
        <f>SUMIF(Ingredients!$B$3:$B$217,M58,Ingredients!$H$3:$H$217)+SUMIF($B$3:$B$724,M58,$BZ$3:$BZ$724)</f>
        <v>0</v>
      </c>
      <c r="BZ58" s="42">
        <f t="shared" si="7"/>
        <v>0</v>
      </c>
      <c r="CA58" s="30">
        <f>SUMIF(Ingredients!$B$3:$B$217,F58,Ingredients!$I$3:$I$217)+SUMIF($B$3:$B$724,F58,$CI$3:$CI$724)</f>
        <v>0</v>
      </c>
      <c r="CB58" s="30">
        <f>SUMIF(Ingredients!$B$3:$B$217,G58,Ingredients!$I$3:$I$217)+SUMIF($B$3:$B$724,G58,$CI$3:$CI$724)</f>
        <v>0</v>
      </c>
      <c r="CC58" s="30">
        <f>SUMIF(Ingredients!$B$3:$B$217,H58,Ingredients!$I$3:$I$217)+SUMIF($B$3:$B$724,H58,$CI$3:$CI$724)</f>
        <v>0</v>
      </c>
      <c r="CD58" s="30">
        <f>SUMIF(Ingredients!$B$3:$B$217,I58,Ingredients!$I$3:$I$217)+SUMIF($B$3:$B$724,I58,$CI$3:$CI$724)</f>
        <v>0</v>
      </c>
      <c r="CE58" s="30">
        <f>SUMIF(Ingredients!$B$3:$B$217,J58,Ingredients!$I$3:$I$217)+SUMIF($B$3:$B$724,J58,$CI$3:$CI$724)</f>
        <v>0</v>
      </c>
      <c r="CF58" s="30">
        <f>SUMIF(Ingredients!$B$3:$B$217,K58,Ingredients!$I$3:$I$217)+SUMIF($B$3:$B$724,K58,$CI$3:$CI$724)</f>
        <v>0</v>
      </c>
      <c r="CG58" s="30">
        <f>SUMIF(Ingredients!$B$3:$B$217,L58,Ingredients!$I$3:$I$217)+SUMIF($B$3:$B$724,L58,$CI$3:$CI$724)</f>
        <v>0</v>
      </c>
      <c r="CH58" s="30">
        <f>SUMIF(Ingredients!$B$3:$B$217,M58,Ingredients!$I$3:$I$217)+SUMIF($B$3:$B$724,M58,$CI$3:$CI$724)</f>
        <v>0</v>
      </c>
      <c r="CI58" s="38">
        <f t="shared" si="8"/>
        <v>0</v>
      </c>
      <c r="CJ58" s="30">
        <f>SUMIF(Ingredients!$B$3:$B$217,F58,Ingredients!$J$3:$J$217)+SUMIF($B$3:$B$724,F58,$CR$3:$CR$724)</f>
        <v>0</v>
      </c>
      <c r="CK58" s="30">
        <f>SUMIF(Ingredients!$B$3:$B$217,G58,Ingredients!$J$3:$J$217)+SUMIF($B$3:$B$724,G58,$CR$3:$CR$724)</f>
        <v>0</v>
      </c>
      <c r="CL58" s="30">
        <f>SUMIF(Ingredients!$B$3:$B$217,H58,Ingredients!$J$3:$J$217)+SUMIF($B$3:$B$724,H58,$CR$3:$CR$724)</f>
        <v>0</v>
      </c>
      <c r="CM58" s="30">
        <f>SUMIF(Ingredients!$B$3:$B$217,I58,Ingredients!$J$3:$J$217)+SUMIF($B$3:$B$724,I58,$CR$3:$CR$724)</f>
        <v>0</v>
      </c>
      <c r="CN58" s="30">
        <f>SUMIF(Ingredients!$B$3:$B$217,J58,Ingredients!$J$3:$J$217)+SUMIF($B$3:$B$724,J58,$CR$3:$CR$724)</f>
        <v>0</v>
      </c>
      <c r="CO58" s="30">
        <f>SUMIF(Ingredients!$B$3:$B$217,K58,Ingredients!$J$3:$J$217)+SUMIF($B$3:$B$724,K58,$CR$3:$CR$724)</f>
        <v>0</v>
      </c>
      <c r="CP58" s="30">
        <f>SUMIF(Ingredients!$B$3:$B$217,L58,Ingredients!$J$3:$J$217)+SUMIF($B$3:$B$724,L58,$CR$3:$CR$724)</f>
        <v>0</v>
      </c>
      <c r="CQ58" s="30">
        <f>SUMIF(Ingredients!$B$3:$B$217,M58,Ingredients!$J$3:$J$217)+SUMIF($B$3:$B$724,M58,$CR$3:$CR$724)</f>
        <v>0</v>
      </c>
      <c r="CR58" s="43">
        <f t="shared" si="9"/>
        <v>0</v>
      </c>
      <c r="CS58" s="34">
        <v>2</v>
      </c>
      <c r="CT58" s="30">
        <v>0</v>
      </c>
      <c r="CU58" s="30">
        <v>5</v>
      </c>
      <c r="CV58" s="35">
        <v>0</v>
      </c>
      <c r="CW58" s="36">
        <v>0</v>
      </c>
      <c r="CX58" s="37">
        <v>0</v>
      </c>
      <c r="CY58" s="38">
        <v>0.8</v>
      </c>
      <c r="CZ58" s="39">
        <v>0.3</v>
      </c>
      <c r="DA58" t="s">
        <v>202</v>
      </c>
      <c r="DB58" t="str">
        <f t="shared" ca="1" si="10"/>
        <v>-</v>
      </c>
      <c r="DD58" t="s">
        <v>200</v>
      </c>
      <c r="DE58" t="str">
        <f t="shared" ca="1" si="11"/>
        <v>SCRAMBLEDEGGITEM(MEAL, ItemRegistry.scrambledeggItem, 4 ,0.4f,0f,0f,0f,0f,0.8f,0.3f,4.2f),</v>
      </c>
      <c r="DF58" t="s">
        <v>2334</v>
      </c>
    </row>
    <row r="59" spans="2:110" x14ac:dyDescent="0.3">
      <c r="B59" t="s">
        <v>299</v>
      </c>
      <c r="C59" t="str">
        <f>INDEX('PH Itemnames'!$B$1:$B$723,MATCH(B59,'PH Itemnames'!$A$1:$A$723),1)</f>
        <v>boiledeggItem</v>
      </c>
      <c r="D59" t="s">
        <v>240</v>
      </c>
      <c r="E59" t="s">
        <v>1192</v>
      </c>
      <c r="F59" s="10" t="s">
        <v>226</v>
      </c>
      <c r="G59" s="11"/>
      <c r="H59" s="11"/>
      <c r="I59" s="11"/>
      <c r="J59" s="11"/>
      <c r="K59" s="11"/>
      <c r="L59" s="11"/>
      <c r="M59" s="11"/>
      <c r="N59" s="46">
        <f ca="1">SUMIF(Ingredients!$B$3:$B$217,'PH complex foods'!F59,Ingredients!$A$3:$A$119)+SUMIF($B$3:$B$724,F59,$V$3:$V$723)</f>
        <v>1</v>
      </c>
      <c r="O59" s="11">
        <f ca="1">SUMIF(Ingredients!$B$3:$B$217,'PH complex foods'!G59,Ingredients!$A$3:$A$119)+SUMIF($B$3:$B$724,G59,$V$3:$V$723)</f>
        <v>0</v>
      </c>
      <c r="P59" s="11">
        <f ca="1">SUMIF(Ingredients!$B$3:$B$217,'PH complex foods'!H59,Ingredients!$A$3:$A$119)+SUMIF($B$3:$B$724,H59,$V$3:$V$723)</f>
        <v>0</v>
      </c>
      <c r="Q59" s="11">
        <f ca="1">SUMIF(Ingredients!$B$3:$B$217,'PH complex foods'!I59,Ingredients!$A$3:$A$119)+SUMIF($B$3:$B$724,I59,$V$3:$V$723)</f>
        <v>0</v>
      </c>
      <c r="R59" s="11">
        <f ca="1">SUMIF(Ingredients!$B$3:$B$217,'PH complex foods'!J59,Ingredients!$A$3:$A$119)+SUMIF($B$3:$B$724,J59,$V$3:$V$723)</f>
        <v>0</v>
      </c>
      <c r="S59" s="11">
        <f ca="1">SUMIF(Ingredients!$B$3:$B$217,'PH complex foods'!K59,Ingredients!$A$3:$A$119)+SUMIF($B$3:$B$724,K59,$V$3:$V$723)</f>
        <v>0</v>
      </c>
      <c r="T59" s="11">
        <f ca="1">SUMIF(Ingredients!$B$3:$B$217,'PH complex foods'!L59,Ingredients!$A$3:$A$119)+SUMIF($B$3:$B$724,L59,$V$3:$V$723)</f>
        <v>0</v>
      </c>
      <c r="U59" s="11">
        <f ca="1">SUMIF(Ingredients!$B$3:$B$217,'PH complex foods'!M59,Ingredients!$A$3:$A$119)+SUMIF($B$3:$B$724,M59,$V$3:$V$723)</f>
        <v>0</v>
      </c>
      <c r="V59" s="10">
        <f t="shared" ca="1" si="0"/>
        <v>1</v>
      </c>
      <c r="W59" s="11">
        <f t="shared" si="1"/>
        <v>3</v>
      </c>
      <c r="X59" s="44" t="str">
        <f t="shared" ca="1" si="12"/>
        <v>Yes</v>
      </c>
      <c r="Y59" s="34">
        <f>SUMIF(Ingredients!$B$3:$B$217,F59,Ingredients!$C$3:$C$217)+SUMIF($B$3:$B$724,F59,$AG$3:$AG$724)</f>
        <v>0</v>
      </c>
      <c r="Z59" s="30">
        <f>SUMIF(Ingredients!$B$3:$B$217,G59,Ingredients!$C$3:$C$217)+SUMIF($B$3:$B$724,G59,$AG$3:$AG$724)</f>
        <v>0</v>
      </c>
      <c r="AA59" s="30">
        <f>SUMIF(Ingredients!$B$3:$B$217,H59,Ingredients!$C$3:$C$217)+SUMIF($B$3:$B$724,H59,$AG$3:$AG$724)</f>
        <v>0</v>
      </c>
      <c r="AB59" s="30">
        <f>SUMIF(Ingredients!$B$3:$B$217,I59,Ingredients!$C$3:$C$217)+SUMIF($B$3:$B$724,I59,$AG$3:$AG$724)</f>
        <v>0</v>
      </c>
      <c r="AC59" s="30">
        <f>SUMIF(Ingredients!$B$3:$B$217,J59,Ingredients!$C$3:$C$217)+SUMIF($B$3:$B$724,J59,$AG$3:$AG$724)</f>
        <v>0</v>
      </c>
      <c r="AD59" s="30">
        <f>SUMIF(Ingredients!$B$3:$B$217,K59,Ingredients!$C$3:$C$217)+SUMIF($B$3:$B$724,K59,$AG$3:$AG$724)</f>
        <v>0</v>
      </c>
      <c r="AE59" s="30">
        <f>SUMIF(Ingredients!$B$3:$B$217,L59,Ingredients!$C$3:$C$217)+SUMIF($B$3:$B$724,L59,$AG$3:$AG$724)</f>
        <v>0</v>
      </c>
      <c r="AF59" s="30">
        <f>SUMIF(Ingredients!$B$3:$B$217,M59,Ingredients!$C$3:$C$217)+SUMIF($B$3:$B$724,M59,$AG$3:$AG$724)</f>
        <v>0</v>
      </c>
      <c r="AG59" s="29">
        <f t="shared" si="2"/>
        <v>0</v>
      </c>
      <c r="AH59" s="30">
        <f>SUMIF(Ingredients!$B$3:$B$217,F59,Ingredients!$D$3:$D$217)+SUMIF($B$3:$B$724,F59,$AP$3:$AP$724)</f>
        <v>0</v>
      </c>
      <c r="AI59" s="30">
        <f>SUMIF(Ingredients!$B$3:$B$217,G59,Ingredients!$D$3:$D$217)+SUMIF($B$3:$B$724,G59,$AP$3:$AP$724)</f>
        <v>0</v>
      </c>
      <c r="AJ59" s="30">
        <f>SUMIF(Ingredients!$B$3:$B$217,H59,Ingredients!$D$3:$D$217)+SUMIF($B$3:$B$724,H59,$AP$3:$AP$724)</f>
        <v>0</v>
      </c>
      <c r="AK59" s="30">
        <f>SUMIF(Ingredients!$B$3:$B$217,I59,Ingredients!$D$3:$D$217)+SUMIF($B$3:$B$724,I59,$AP$3:$AP$724)</f>
        <v>0</v>
      </c>
      <c r="AL59" s="30">
        <f>SUMIF(Ingredients!$B$3:$B$217,J59,Ingredients!$D$3:$D$217)+SUMIF($B$3:$B$724,J59,$AP$3:$AP$724)</f>
        <v>0</v>
      </c>
      <c r="AM59" s="30">
        <f>SUMIF(Ingredients!$B$3:$B$217,K59,Ingredients!$D$3:$D$217)+SUMIF($B$3:$B$724,K59,$AP$3:$AP$724)</f>
        <v>0</v>
      </c>
      <c r="AN59" s="30">
        <f>SUMIF(Ingredients!$B$3:$B$217,L59,Ingredients!$D$3:$D$217)+SUMIF($B$3:$B$724,L59,$AP$3:$AP$724)</f>
        <v>0</v>
      </c>
      <c r="AO59" s="30">
        <f>SUMIF(Ingredients!$B$3:$B$217,M59,Ingredients!$D$3:$D$217)+SUMIF($B$3:$B$724,M59,$AP$3:$AP$724)</f>
        <v>0</v>
      </c>
      <c r="AP59" s="29">
        <f t="shared" si="3"/>
        <v>0</v>
      </c>
      <c r="AQ59" s="30">
        <f>SUMIF(Ingredients!$B$3:$B$217,F59,Ingredients!$E$3:$E$217)+SUMIF($B$3:$B$724,F59,$AY$3:$AY$727)</f>
        <v>16</v>
      </c>
      <c r="AR59" s="30">
        <f>SUMIF(Ingredients!$B$3:$B$217,G59,Ingredients!$E$3:$E$217)+SUMIF($B$3:$B$724,G59,$AY$3:$AY$727)</f>
        <v>0</v>
      </c>
      <c r="AS59" s="30">
        <f>SUMIF(Ingredients!$B$3:$B$217,H59,Ingredients!$E$3:$E$217)+SUMIF($B$3:$B$724,H59,$AY$3:$AY$727)</f>
        <v>0</v>
      </c>
      <c r="AT59" s="30">
        <f>SUMIF(Ingredients!$B$3:$B$217,I59,Ingredients!$E$3:$E$217)+SUMIF($B$3:$B$724,I59,$AY$3:$AY$727)</f>
        <v>0</v>
      </c>
      <c r="AU59" s="30">
        <f>SUMIF(Ingredients!$B$3:$B$217,J59,Ingredients!$E$3:$E$217)+SUMIF($B$3:$B$724,J59,$AY$3:$AY$727)</f>
        <v>0</v>
      </c>
      <c r="AV59" s="30">
        <f>SUMIF(Ingredients!$B$3:$B$217,K59,Ingredients!$E$3:$E$217)+SUMIF($B$3:$B$724,K59,$AY$3:$AY$727)</f>
        <v>0</v>
      </c>
      <c r="AW59" s="30">
        <f>SUMIF(Ingredients!$B$3:$B$217,L59,Ingredients!$E$3:$E$217)+SUMIF($B$3:$B$724,L59,$AY$3:$AY$727)</f>
        <v>0</v>
      </c>
      <c r="AX59" s="30">
        <f>SUMIF(Ingredients!$B$3:$B$217,M59,Ingredients!$E$3:$E$217)+SUMIF($B$3:$B$724,M59,$AY$3:$AY$727)</f>
        <v>0</v>
      </c>
      <c r="AY59" s="29">
        <f t="shared" si="4"/>
        <v>16</v>
      </c>
      <c r="AZ59" s="30">
        <f>SUMIF(Ingredients!$B$3:$B$217,F59,Ingredients!$F$3:$F$217)+SUMIF($B$3:$B$724,F59,$BH$3:$BH$724)</f>
        <v>0</v>
      </c>
      <c r="BA59" s="30">
        <f>SUMIF(Ingredients!$B$3:$B$217,G59,Ingredients!$F$3:$F$217)+SUMIF($B$3:$B$724,G59,$BH$3:$BH$724)</f>
        <v>0</v>
      </c>
      <c r="BB59" s="30">
        <f>SUMIF(Ingredients!$B$3:$B$217,H59,Ingredients!$F$3:$F$217)+SUMIF($B$3:$B$724,H59,$BH$3:$BH$724)</f>
        <v>0</v>
      </c>
      <c r="BC59" s="30">
        <f>SUMIF(Ingredients!$B$3:$B$217,I59,Ingredients!$F$3:$F$217)+SUMIF($B$3:$B$724,I59,$BH$3:$BH$724)</f>
        <v>0</v>
      </c>
      <c r="BD59" s="30">
        <f>SUMIF(Ingredients!$B$3:$B$217,J59,Ingredients!$F$3:$F$217)+SUMIF($B$3:$B$724,J59,$BH$3:$BH$724)</f>
        <v>0</v>
      </c>
      <c r="BE59" s="30">
        <f>SUMIF(Ingredients!$B$3:$B$217,K59,Ingredients!$F$3:$F$217)+SUMIF($B$3:$B$724,K59,$BH$3:$BH$724)</f>
        <v>0</v>
      </c>
      <c r="BF59" s="30">
        <f>SUMIF(Ingredients!$B$3:$B$217,L59,Ingredients!$F$3:$F$217)+SUMIF($B$3:$B$724,L59,$BH$3:$BH$724)</f>
        <v>0</v>
      </c>
      <c r="BG59" s="30">
        <f>SUMIF(Ingredients!$B$3:$B$217,M59,Ingredients!$F$3:$F$217)+SUMIF($B$3:$B$724,M59,$BH$3:$BH$724)</f>
        <v>0</v>
      </c>
      <c r="BH59" s="35">
        <f t="shared" si="5"/>
        <v>0</v>
      </c>
      <c r="BI59" s="30">
        <f>SUMIF(Ingredients!$B$3:$B$217,F59,Ingredients!$G$3:$G$217)+SUMIF($B$3:$B$724,F59,$BQ$3:$BQ$724)</f>
        <v>0</v>
      </c>
      <c r="BJ59" s="30">
        <f>SUMIF(Ingredients!$B$3:$B$217,G59,Ingredients!$G$3:$G$217)+SUMIF($B$3:$B$724,G59,$BQ$3:$BQ$724)</f>
        <v>0</v>
      </c>
      <c r="BK59" s="30">
        <f>SUMIF(Ingredients!$B$3:$B$217,H59,Ingredients!$G$3:$G$217)+SUMIF($B$3:$B$724,H59,$BQ$3:$BQ$724)</f>
        <v>0</v>
      </c>
      <c r="BL59" s="30">
        <f>SUMIF(Ingredients!$B$3:$B$217,I59,Ingredients!$G$3:$G$217)+SUMIF($B$3:$B$724,I59,$BQ$3:$BQ$724)</f>
        <v>0</v>
      </c>
      <c r="BM59" s="30">
        <f>SUMIF(Ingredients!$B$3:$B$217,J59,Ingredients!$G$3:$G$217)+SUMIF($B$3:$B$724,J59,$BQ$3:$BQ$724)</f>
        <v>0</v>
      </c>
      <c r="BN59" s="30">
        <f>SUMIF(Ingredients!$B$3:$B$217,K59,Ingredients!$G$3:$G$217)+SUMIF($B$3:$B$724,K59,$BQ$3:$BQ$724)</f>
        <v>0</v>
      </c>
      <c r="BO59" s="30">
        <f>SUMIF(Ingredients!$B$3:$B$217,L59,Ingredients!$G$3:$G$217)+SUMIF($B$3:$B$724,L59,$BQ$3:$BQ$724)</f>
        <v>0</v>
      </c>
      <c r="BP59" s="30">
        <f>SUMIF(Ingredients!$B$3:$B$217,M59,Ingredients!$G$3:$G$217)+SUMIF($B$3:$B$724,M59,$BQ$3:$BQ$724)</f>
        <v>0</v>
      </c>
      <c r="BQ59" s="36">
        <f t="shared" si="6"/>
        <v>0</v>
      </c>
      <c r="BR59" s="30">
        <f>SUMIF(Ingredients!$B$3:$B$217,F59,Ingredients!$H$3:$H$217)+SUMIF($B$3:$B$724,F59,$BZ$3:$BZ$724)</f>
        <v>0</v>
      </c>
      <c r="BS59" s="30">
        <f>SUMIF(Ingredients!$B$3:$B$217,G59,Ingredients!$H$3:$H$217)+SUMIF($B$3:$B$724,G59,$BZ$3:$BZ$724)</f>
        <v>0</v>
      </c>
      <c r="BT59" s="30">
        <f>SUMIF(Ingredients!$B$3:$B$217,H59,Ingredients!$H$3:$H$217)+SUMIF($B$3:$B$724,H59,$BZ$3:$BZ$724)</f>
        <v>0</v>
      </c>
      <c r="BU59" s="30">
        <f>SUMIF(Ingredients!$B$3:$B$217,I59,Ingredients!$H$3:$H$217)+SUMIF($B$3:$B$724,I59,$BZ$3:$BZ$724)</f>
        <v>0</v>
      </c>
      <c r="BV59" s="30">
        <f>SUMIF(Ingredients!$B$3:$B$217,J59,Ingredients!$H$3:$H$217)+SUMIF($B$3:$B$724,J59,$BZ$3:$BZ$724)</f>
        <v>0</v>
      </c>
      <c r="BW59" s="30">
        <f>SUMIF(Ingredients!$B$3:$B$217,K59,Ingredients!$H$3:$H$217)+SUMIF($B$3:$B$724,K59,$BZ$3:$BZ$724)</f>
        <v>0</v>
      </c>
      <c r="BX59" s="30">
        <f>SUMIF(Ingredients!$B$3:$B$217,L59,Ingredients!$H$3:$H$217)+SUMIF($B$3:$B$724,L59,$BZ$3:$BZ$724)</f>
        <v>0</v>
      </c>
      <c r="BY59" s="30">
        <f>SUMIF(Ingredients!$B$3:$B$217,M59,Ingredients!$H$3:$H$217)+SUMIF($B$3:$B$724,M59,$BZ$3:$BZ$724)</f>
        <v>0</v>
      </c>
      <c r="BZ59" s="42">
        <f t="shared" si="7"/>
        <v>0</v>
      </c>
      <c r="CA59" s="30">
        <f>SUMIF(Ingredients!$B$3:$B$217,F59,Ingredients!$I$3:$I$217)+SUMIF($B$3:$B$724,F59,$CI$3:$CI$724)</f>
        <v>0</v>
      </c>
      <c r="CB59" s="30">
        <f>SUMIF(Ingredients!$B$3:$B$217,G59,Ingredients!$I$3:$I$217)+SUMIF($B$3:$B$724,G59,$CI$3:$CI$724)</f>
        <v>0</v>
      </c>
      <c r="CC59" s="30">
        <f>SUMIF(Ingredients!$B$3:$B$217,H59,Ingredients!$I$3:$I$217)+SUMIF($B$3:$B$724,H59,$CI$3:$CI$724)</f>
        <v>0</v>
      </c>
      <c r="CD59" s="30">
        <f>SUMIF(Ingredients!$B$3:$B$217,I59,Ingredients!$I$3:$I$217)+SUMIF($B$3:$B$724,I59,$CI$3:$CI$724)</f>
        <v>0</v>
      </c>
      <c r="CE59" s="30">
        <f>SUMIF(Ingredients!$B$3:$B$217,J59,Ingredients!$I$3:$I$217)+SUMIF($B$3:$B$724,J59,$CI$3:$CI$724)</f>
        <v>0</v>
      </c>
      <c r="CF59" s="30">
        <f>SUMIF(Ingredients!$B$3:$B$217,K59,Ingredients!$I$3:$I$217)+SUMIF($B$3:$B$724,K59,$CI$3:$CI$724)</f>
        <v>0</v>
      </c>
      <c r="CG59" s="30">
        <f>SUMIF(Ingredients!$B$3:$B$217,L59,Ingredients!$I$3:$I$217)+SUMIF($B$3:$B$724,L59,$CI$3:$CI$724)</f>
        <v>0</v>
      </c>
      <c r="CH59" s="30">
        <f>SUMIF(Ingredients!$B$3:$B$217,M59,Ingredients!$I$3:$I$217)+SUMIF($B$3:$B$724,M59,$CI$3:$CI$724)</f>
        <v>0</v>
      </c>
      <c r="CI59" s="38">
        <f t="shared" si="8"/>
        <v>0</v>
      </c>
      <c r="CJ59" s="30">
        <f>SUMIF(Ingredients!$B$3:$B$217,F59,Ingredients!$J$3:$J$217)+SUMIF($B$3:$B$724,F59,$CR$3:$CR$724)</f>
        <v>0</v>
      </c>
      <c r="CK59" s="30">
        <f>SUMIF(Ingredients!$B$3:$B$217,G59,Ingredients!$J$3:$J$217)+SUMIF($B$3:$B$724,G59,$CR$3:$CR$724)</f>
        <v>0</v>
      </c>
      <c r="CL59" s="30">
        <f>SUMIF(Ingredients!$B$3:$B$217,H59,Ingredients!$J$3:$J$217)+SUMIF($B$3:$B$724,H59,$CR$3:$CR$724)</f>
        <v>0</v>
      </c>
      <c r="CM59" s="30">
        <f>SUMIF(Ingredients!$B$3:$B$217,I59,Ingredients!$J$3:$J$217)+SUMIF($B$3:$B$724,I59,$CR$3:$CR$724)</f>
        <v>0</v>
      </c>
      <c r="CN59" s="30">
        <f>SUMIF(Ingredients!$B$3:$B$217,J59,Ingredients!$J$3:$J$217)+SUMIF($B$3:$B$724,J59,$CR$3:$CR$724)</f>
        <v>0</v>
      </c>
      <c r="CO59" s="30">
        <f>SUMIF(Ingredients!$B$3:$B$217,K59,Ingredients!$J$3:$J$217)+SUMIF($B$3:$B$724,K59,$CR$3:$CR$724)</f>
        <v>0</v>
      </c>
      <c r="CP59" s="30">
        <f>SUMIF(Ingredients!$B$3:$B$217,L59,Ingredients!$J$3:$J$217)+SUMIF($B$3:$B$724,L59,$CR$3:$CR$724)</f>
        <v>0</v>
      </c>
      <c r="CQ59" s="30">
        <f>SUMIF(Ingredients!$B$3:$B$217,M59,Ingredients!$J$3:$J$217)+SUMIF($B$3:$B$724,M59,$CR$3:$CR$724)</f>
        <v>0</v>
      </c>
      <c r="CR59" s="43">
        <f t="shared" si="9"/>
        <v>0</v>
      </c>
      <c r="CS59" s="34">
        <v>2</v>
      </c>
      <c r="CT59" s="30">
        <v>0</v>
      </c>
      <c r="CU59" s="30">
        <v>5</v>
      </c>
      <c r="CV59" s="35">
        <v>0</v>
      </c>
      <c r="CW59" s="36">
        <v>0</v>
      </c>
      <c r="CX59" s="37">
        <v>0</v>
      </c>
      <c r="CY59" s="38">
        <v>0.8</v>
      </c>
      <c r="CZ59" s="39">
        <v>0.3</v>
      </c>
      <c r="DA59" t="s">
        <v>202</v>
      </c>
      <c r="DB59" t="str">
        <f t="shared" ca="1" si="10"/>
        <v>-</v>
      </c>
      <c r="DD59" t="s">
        <v>200</v>
      </c>
      <c r="DE59" t="str">
        <f t="shared" ca="1" si="11"/>
        <v>BOILEDEGGITEM(MEAL, ItemRegistry.boiledeggItem, 4 ,0.4f,0f,0f,0f,0f,0.8f,0.3f,4.2f),</v>
      </c>
      <c r="DF59" t="s">
        <v>2335</v>
      </c>
    </row>
    <row r="60" spans="2:110" x14ac:dyDescent="0.3">
      <c r="B60" t="s">
        <v>300</v>
      </c>
      <c r="C60" t="str">
        <f>INDEX('PH Itemnames'!$B$1:$B$723,MATCH(B60,'PH Itemnames'!$A$1:$A$723),1)</f>
        <v>eggsaladItem</v>
      </c>
      <c r="D60" t="s">
        <v>240</v>
      </c>
      <c r="E60" t="s">
        <v>1192</v>
      </c>
      <c r="F60" s="10" t="s">
        <v>299</v>
      </c>
      <c r="G60" s="11" t="s">
        <v>280</v>
      </c>
      <c r="H60" s="11"/>
      <c r="I60" s="11"/>
      <c r="J60" s="11"/>
      <c r="K60" s="11"/>
      <c r="L60" s="11"/>
      <c r="M60" s="11"/>
      <c r="N60" s="46">
        <f ca="1">SUMIF(Ingredients!$B$3:$B$217,'PH complex foods'!F60,Ingredients!$A$3:$A$119)+SUMIF($B$3:$B$724,F60,$V$3:$V$723)</f>
        <v>1</v>
      </c>
      <c r="O60" s="11">
        <f ca="1">SUMIF(Ingredients!$B$3:$B$217,'PH complex foods'!G60,Ingredients!$A$3:$A$119)+SUMIF($B$3:$B$724,G60,$V$3:$V$723)</f>
        <v>1</v>
      </c>
      <c r="P60" s="11">
        <f ca="1">SUMIF(Ingredients!$B$3:$B$217,'PH complex foods'!H60,Ingredients!$A$3:$A$119)+SUMIF($B$3:$B$724,H60,$V$3:$V$723)</f>
        <v>0</v>
      </c>
      <c r="Q60" s="11">
        <f ca="1">SUMIF(Ingredients!$B$3:$B$217,'PH complex foods'!I60,Ingredients!$A$3:$A$119)+SUMIF($B$3:$B$724,I60,$V$3:$V$723)</f>
        <v>0</v>
      </c>
      <c r="R60" s="11">
        <f ca="1">SUMIF(Ingredients!$B$3:$B$217,'PH complex foods'!J60,Ingredients!$A$3:$A$119)+SUMIF($B$3:$B$724,J60,$V$3:$V$723)</f>
        <v>0</v>
      </c>
      <c r="S60" s="11">
        <f ca="1">SUMIF(Ingredients!$B$3:$B$217,'PH complex foods'!K60,Ingredients!$A$3:$A$119)+SUMIF($B$3:$B$724,K60,$V$3:$V$723)</f>
        <v>0</v>
      </c>
      <c r="T60" s="11">
        <f ca="1">SUMIF(Ingredients!$B$3:$B$217,'PH complex foods'!L60,Ingredients!$A$3:$A$119)+SUMIF($B$3:$B$724,L60,$V$3:$V$723)</f>
        <v>0</v>
      </c>
      <c r="U60" s="11">
        <f ca="1">SUMIF(Ingredients!$B$3:$B$217,'PH complex foods'!M60,Ingredients!$A$3:$A$119)+SUMIF($B$3:$B$724,M60,$V$3:$V$723)</f>
        <v>0</v>
      </c>
      <c r="V60" s="10">
        <f t="shared" ca="1" si="0"/>
        <v>1</v>
      </c>
      <c r="W60" s="11">
        <f t="shared" si="1"/>
        <v>0</v>
      </c>
      <c r="X60" s="44" t="str">
        <f t="shared" ca="1" si="12"/>
        <v>Yes</v>
      </c>
      <c r="Y60" s="34">
        <f>SUMIF(Ingredients!$B$3:$B$217,F60,Ingredients!$C$3:$C$217)+SUMIF($B$3:$B$724,F60,$AG$3:$AG$724)</f>
        <v>0</v>
      </c>
      <c r="Z60" s="30">
        <f>SUMIF(Ingredients!$B$3:$B$217,G60,Ingredients!$C$3:$C$217)+SUMIF($B$3:$B$724,G60,$AG$3:$AG$724)</f>
        <v>0</v>
      </c>
      <c r="AA60" s="30">
        <f>SUMIF(Ingredients!$B$3:$B$217,H60,Ingredients!$C$3:$C$217)+SUMIF($B$3:$B$724,H60,$AG$3:$AG$724)</f>
        <v>0</v>
      </c>
      <c r="AB60" s="30">
        <f>SUMIF(Ingredients!$B$3:$B$217,I60,Ingredients!$C$3:$C$217)+SUMIF($B$3:$B$724,I60,$AG$3:$AG$724)</f>
        <v>0</v>
      </c>
      <c r="AC60" s="30">
        <f>SUMIF(Ingredients!$B$3:$B$217,J60,Ingredients!$C$3:$C$217)+SUMIF($B$3:$B$724,J60,$AG$3:$AG$724)</f>
        <v>0</v>
      </c>
      <c r="AD60" s="30">
        <f>SUMIF(Ingredients!$B$3:$B$217,K60,Ingredients!$C$3:$C$217)+SUMIF($B$3:$B$724,K60,$AG$3:$AG$724)</f>
        <v>0</v>
      </c>
      <c r="AE60" s="30">
        <f>SUMIF(Ingredients!$B$3:$B$217,L60,Ingredients!$C$3:$C$217)+SUMIF($B$3:$B$724,L60,$AG$3:$AG$724)</f>
        <v>0</v>
      </c>
      <c r="AF60" s="30">
        <f>SUMIF(Ingredients!$B$3:$B$217,M60,Ingredients!$C$3:$C$217)+SUMIF($B$3:$B$724,M60,$AG$3:$AG$724)</f>
        <v>0</v>
      </c>
      <c r="AG60" s="29">
        <f t="shared" si="2"/>
        <v>0</v>
      </c>
      <c r="AH60" s="30">
        <f>SUMIF(Ingredients!$B$3:$B$217,F60,Ingredients!$D$3:$D$217)+SUMIF($B$3:$B$724,F60,$AP$3:$AP$724)</f>
        <v>0</v>
      </c>
      <c r="AI60" s="30">
        <f>SUMIF(Ingredients!$B$3:$B$217,G60,Ingredients!$D$3:$D$217)+SUMIF($B$3:$B$724,G60,$AP$3:$AP$724)</f>
        <v>0</v>
      </c>
      <c r="AJ60" s="30">
        <f>SUMIF(Ingredients!$B$3:$B$217,H60,Ingredients!$D$3:$D$217)+SUMIF($B$3:$B$724,H60,$AP$3:$AP$724)</f>
        <v>0</v>
      </c>
      <c r="AK60" s="30">
        <f>SUMIF(Ingredients!$B$3:$B$217,I60,Ingredients!$D$3:$D$217)+SUMIF($B$3:$B$724,I60,$AP$3:$AP$724)</f>
        <v>0</v>
      </c>
      <c r="AL60" s="30">
        <f>SUMIF(Ingredients!$B$3:$B$217,J60,Ingredients!$D$3:$D$217)+SUMIF($B$3:$B$724,J60,$AP$3:$AP$724)</f>
        <v>0</v>
      </c>
      <c r="AM60" s="30">
        <f>SUMIF(Ingredients!$B$3:$B$217,K60,Ingredients!$D$3:$D$217)+SUMIF($B$3:$B$724,K60,$AP$3:$AP$724)</f>
        <v>0</v>
      </c>
      <c r="AN60" s="30">
        <f>SUMIF(Ingredients!$B$3:$B$217,L60,Ingredients!$D$3:$D$217)+SUMIF($B$3:$B$724,L60,$AP$3:$AP$724)</f>
        <v>0</v>
      </c>
      <c r="AO60" s="30">
        <f>SUMIF(Ingredients!$B$3:$B$217,M60,Ingredients!$D$3:$D$217)+SUMIF($B$3:$B$724,M60,$AP$3:$AP$724)</f>
        <v>0</v>
      </c>
      <c r="AP60" s="29">
        <f t="shared" si="3"/>
        <v>0</v>
      </c>
      <c r="AQ60" s="30">
        <f>SUMIF(Ingredients!$B$3:$B$217,F60,Ingredients!$E$3:$E$217)+SUMIF($B$3:$B$724,F60,$AY$3:$AY$727)</f>
        <v>16</v>
      </c>
      <c r="AR60" s="30">
        <f>SUMIF(Ingredients!$B$3:$B$217,G60,Ingredients!$E$3:$E$217)+SUMIF($B$3:$B$724,G60,$AY$3:$AY$727)</f>
        <v>16</v>
      </c>
      <c r="AS60" s="30">
        <f>SUMIF(Ingredients!$B$3:$B$217,H60,Ingredients!$E$3:$E$217)+SUMIF($B$3:$B$724,H60,$AY$3:$AY$727)</f>
        <v>0</v>
      </c>
      <c r="AT60" s="30">
        <f>SUMIF(Ingredients!$B$3:$B$217,I60,Ingredients!$E$3:$E$217)+SUMIF($B$3:$B$724,I60,$AY$3:$AY$727)</f>
        <v>0</v>
      </c>
      <c r="AU60" s="30">
        <f>SUMIF(Ingredients!$B$3:$B$217,J60,Ingredients!$E$3:$E$217)+SUMIF($B$3:$B$724,J60,$AY$3:$AY$727)</f>
        <v>0</v>
      </c>
      <c r="AV60" s="30">
        <f>SUMIF(Ingredients!$B$3:$B$217,K60,Ingredients!$E$3:$E$217)+SUMIF($B$3:$B$724,K60,$AY$3:$AY$727)</f>
        <v>0</v>
      </c>
      <c r="AW60" s="30">
        <f>SUMIF(Ingredients!$B$3:$B$217,L60,Ingredients!$E$3:$E$217)+SUMIF($B$3:$B$724,L60,$AY$3:$AY$727)</f>
        <v>0</v>
      </c>
      <c r="AX60" s="30">
        <f>SUMIF(Ingredients!$B$3:$B$217,M60,Ingredients!$E$3:$E$217)+SUMIF($B$3:$B$724,M60,$AY$3:$AY$727)</f>
        <v>0</v>
      </c>
      <c r="AY60" s="29">
        <f t="shared" si="4"/>
        <v>16</v>
      </c>
      <c r="AZ60" s="30">
        <f>SUMIF(Ingredients!$B$3:$B$217,F60,Ingredients!$F$3:$F$217)+SUMIF($B$3:$B$724,F60,$BH$3:$BH$724)</f>
        <v>0</v>
      </c>
      <c r="BA60" s="30">
        <f>SUMIF(Ingredients!$B$3:$B$217,G60,Ingredients!$F$3:$F$217)+SUMIF($B$3:$B$724,G60,$BH$3:$BH$724)</f>
        <v>0</v>
      </c>
      <c r="BB60" s="30">
        <f>SUMIF(Ingredients!$B$3:$B$217,H60,Ingredients!$F$3:$F$217)+SUMIF($B$3:$B$724,H60,$BH$3:$BH$724)</f>
        <v>0</v>
      </c>
      <c r="BC60" s="30">
        <f>SUMIF(Ingredients!$B$3:$B$217,I60,Ingredients!$F$3:$F$217)+SUMIF($B$3:$B$724,I60,$BH$3:$BH$724)</f>
        <v>0</v>
      </c>
      <c r="BD60" s="30">
        <f>SUMIF(Ingredients!$B$3:$B$217,J60,Ingredients!$F$3:$F$217)+SUMIF($B$3:$B$724,J60,$BH$3:$BH$724)</f>
        <v>0</v>
      </c>
      <c r="BE60" s="30">
        <f>SUMIF(Ingredients!$B$3:$B$217,K60,Ingredients!$F$3:$F$217)+SUMIF($B$3:$B$724,K60,$BH$3:$BH$724)</f>
        <v>0</v>
      </c>
      <c r="BF60" s="30">
        <f>SUMIF(Ingredients!$B$3:$B$217,L60,Ingredients!$F$3:$F$217)+SUMIF($B$3:$B$724,L60,$BH$3:$BH$724)</f>
        <v>0</v>
      </c>
      <c r="BG60" s="30">
        <f>SUMIF(Ingredients!$B$3:$B$217,M60,Ingredients!$F$3:$F$217)+SUMIF($B$3:$B$724,M60,$BH$3:$BH$724)</f>
        <v>0</v>
      </c>
      <c r="BH60" s="35">
        <f t="shared" si="5"/>
        <v>0</v>
      </c>
      <c r="BI60" s="30">
        <f>SUMIF(Ingredients!$B$3:$B$217,F60,Ingredients!$G$3:$G$217)+SUMIF($B$3:$B$724,F60,$BQ$3:$BQ$724)</f>
        <v>0</v>
      </c>
      <c r="BJ60" s="30">
        <f>SUMIF(Ingredients!$B$3:$B$217,G60,Ingredients!$G$3:$G$217)+SUMIF($B$3:$B$724,G60,$BQ$3:$BQ$724)</f>
        <v>0</v>
      </c>
      <c r="BK60" s="30">
        <f>SUMIF(Ingredients!$B$3:$B$217,H60,Ingredients!$G$3:$G$217)+SUMIF($B$3:$B$724,H60,$BQ$3:$BQ$724)</f>
        <v>0</v>
      </c>
      <c r="BL60" s="30">
        <f>SUMIF(Ingredients!$B$3:$B$217,I60,Ingredients!$G$3:$G$217)+SUMIF($B$3:$B$724,I60,$BQ$3:$BQ$724)</f>
        <v>0</v>
      </c>
      <c r="BM60" s="30">
        <f>SUMIF(Ingredients!$B$3:$B$217,J60,Ingredients!$G$3:$G$217)+SUMIF($B$3:$B$724,J60,$BQ$3:$BQ$724)</f>
        <v>0</v>
      </c>
      <c r="BN60" s="30">
        <f>SUMIF(Ingredients!$B$3:$B$217,K60,Ingredients!$G$3:$G$217)+SUMIF($B$3:$B$724,K60,$BQ$3:$BQ$724)</f>
        <v>0</v>
      </c>
      <c r="BO60" s="30">
        <f>SUMIF(Ingredients!$B$3:$B$217,L60,Ingredients!$G$3:$G$217)+SUMIF($B$3:$B$724,L60,$BQ$3:$BQ$724)</f>
        <v>0</v>
      </c>
      <c r="BP60" s="30">
        <f>SUMIF(Ingredients!$B$3:$B$217,M60,Ingredients!$G$3:$G$217)+SUMIF($B$3:$B$724,M60,$BQ$3:$BQ$724)</f>
        <v>0</v>
      </c>
      <c r="BQ60" s="36">
        <f t="shared" si="6"/>
        <v>0</v>
      </c>
      <c r="BR60" s="30">
        <f>SUMIF(Ingredients!$B$3:$B$217,F60,Ingredients!$H$3:$H$217)+SUMIF($B$3:$B$724,F60,$BZ$3:$BZ$724)</f>
        <v>0</v>
      </c>
      <c r="BS60" s="30">
        <f>SUMIF(Ingredients!$B$3:$B$217,G60,Ingredients!$H$3:$H$217)+SUMIF($B$3:$B$724,G60,$BZ$3:$BZ$724)</f>
        <v>0</v>
      </c>
      <c r="BT60" s="30">
        <f>SUMIF(Ingredients!$B$3:$B$217,H60,Ingredients!$H$3:$H$217)+SUMIF($B$3:$B$724,H60,$BZ$3:$BZ$724)</f>
        <v>0</v>
      </c>
      <c r="BU60" s="30">
        <f>SUMIF(Ingredients!$B$3:$B$217,I60,Ingredients!$H$3:$H$217)+SUMIF($B$3:$B$724,I60,$BZ$3:$BZ$724)</f>
        <v>0</v>
      </c>
      <c r="BV60" s="30">
        <f>SUMIF(Ingredients!$B$3:$B$217,J60,Ingredients!$H$3:$H$217)+SUMIF($B$3:$B$724,J60,$BZ$3:$BZ$724)</f>
        <v>0</v>
      </c>
      <c r="BW60" s="30">
        <f>SUMIF(Ingredients!$B$3:$B$217,K60,Ingredients!$H$3:$H$217)+SUMIF($B$3:$B$724,K60,$BZ$3:$BZ$724)</f>
        <v>0</v>
      </c>
      <c r="BX60" s="30">
        <f>SUMIF(Ingredients!$B$3:$B$217,L60,Ingredients!$H$3:$H$217)+SUMIF($B$3:$B$724,L60,$BZ$3:$BZ$724)</f>
        <v>0</v>
      </c>
      <c r="BY60" s="30">
        <f>SUMIF(Ingredients!$B$3:$B$217,M60,Ingredients!$H$3:$H$217)+SUMIF($B$3:$B$724,M60,$BZ$3:$BZ$724)</f>
        <v>0</v>
      </c>
      <c r="BZ60" s="42">
        <f t="shared" si="7"/>
        <v>0</v>
      </c>
      <c r="CA60" s="30">
        <f>SUMIF(Ingredients!$B$3:$B$217,F60,Ingredients!$I$3:$I$217)+SUMIF($B$3:$B$724,F60,$CI$3:$CI$724)</f>
        <v>0</v>
      </c>
      <c r="CB60" s="30">
        <f>SUMIF(Ingredients!$B$3:$B$217,G60,Ingredients!$I$3:$I$217)+SUMIF($B$3:$B$724,G60,$CI$3:$CI$724)</f>
        <v>0</v>
      </c>
      <c r="CC60" s="30">
        <f>SUMIF(Ingredients!$B$3:$B$217,H60,Ingredients!$I$3:$I$217)+SUMIF($B$3:$B$724,H60,$CI$3:$CI$724)</f>
        <v>0</v>
      </c>
      <c r="CD60" s="30">
        <f>SUMIF(Ingredients!$B$3:$B$217,I60,Ingredients!$I$3:$I$217)+SUMIF($B$3:$B$724,I60,$CI$3:$CI$724)</f>
        <v>0</v>
      </c>
      <c r="CE60" s="30">
        <f>SUMIF(Ingredients!$B$3:$B$217,J60,Ingredients!$I$3:$I$217)+SUMIF($B$3:$B$724,J60,$CI$3:$CI$724)</f>
        <v>0</v>
      </c>
      <c r="CF60" s="30">
        <f>SUMIF(Ingredients!$B$3:$B$217,K60,Ingredients!$I$3:$I$217)+SUMIF($B$3:$B$724,K60,$CI$3:$CI$724)</f>
        <v>0</v>
      </c>
      <c r="CG60" s="30">
        <f>SUMIF(Ingredients!$B$3:$B$217,L60,Ingredients!$I$3:$I$217)+SUMIF($B$3:$B$724,L60,$CI$3:$CI$724)</f>
        <v>0</v>
      </c>
      <c r="CH60" s="30">
        <f>SUMIF(Ingredients!$B$3:$B$217,M60,Ingredients!$I$3:$I$217)+SUMIF($B$3:$B$724,M60,$CI$3:$CI$724)</f>
        <v>0</v>
      </c>
      <c r="CI60" s="38">
        <f t="shared" si="8"/>
        <v>0</v>
      </c>
      <c r="CJ60" s="30">
        <f>SUMIF(Ingredients!$B$3:$B$217,F60,Ingredients!$J$3:$J$217)+SUMIF($B$3:$B$724,F60,$CR$3:$CR$724)</f>
        <v>0</v>
      </c>
      <c r="CK60" s="30">
        <f>SUMIF(Ingredients!$B$3:$B$217,G60,Ingredients!$J$3:$J$217)+SUMIF($B$3:$B$724,G60,$CR$3:$CR$724)</f>
        <v>0</v>
      </c>
      <c r="CL60" s="30">
        <f>SUMIF(Ingredients!$B$3:$B$217,H60,Ingredients!$J$3:$J$217)+SUMIF($B$3:$B$724,H60,$CR$3:$CR$724)</f>
        <v>0</v>
      </c>
      <c r="CM60" s="30">
        <f>SUMIF(Ingredients!$B$3:$B$217,I60,Ingredients!$J$3:$J$217)+SUMIF($B$3:$B$724,I60,$CR$3:$CR$724)</f>
        <v>0</v>
      </c>
      <c r="CN60" s="30">
        <f>SUMIF(Ingredients!$B$3:$B$217,J60,Ingredients!$J$3:$J$217)+SUMIF($B$3:$B$724,J60,$CR$3:$CR$724)</f>
        <v>0</v>
      </c>
      <c r="CO60" s="30">
        <f>SUMIF(Ingredients!$B$3:$B$217,K60,Ingredients!$J$3:$J$217)+SUMIF($B$3:$B$724,K60,$CR$3:$CR$724)</f>
        <v>0</v>
      </c>
      <c r="CP60" s="30">
        <f>SUMIF(Ingredients!$B$3:$B$217,L60,Ingredients!$J$3:$J$217)+SUMIF($B$3:$B$724,L60,$CR$3:$CR$724)</f>
        <v>0</v>
      </c>
      <c r="CQ60" s="30">
        <f>SUMIF(Ingredients!$B$3:$B$217,M60,Ingredients!$J$3:$J$217)+SUMIF($B$3:$B$724,M60,$CR$3:$CR$724)</f>
        <v>0</v>
      </c>
      <c r="CR60" s="43">
        <f t="shared" si="9"/>
        <v>0</v>
      </c>
      <c r="CS60" s="34">
        <v>5</v>
      </c>
      <c r="CT60" s="30">
        <v>0</v>
      </c>
      <c r="CU60" s="30">
        <v>7</v>
      </c>
      <c r="CV60" s="35">
        <v>0</v>
      </c>
      <c r="CW60" s="36">
        <v>0</v>
      </c>
      <c r="CX60" s="37">
        <v>0</v>
      </c>
      <c r="CY60" s="38">
        <v>0.8</v>
      </c>
      <c r="CZ60" s="39">
        <v>0.3</v>
      </c>
      <c r="DA60" t="s">
        <v>202</v>
      </c>
      <c r="DB60" t="str">
        <f t="shared" ca="1" si="10"/>
        <v>-</v>
      </c>
      <c r="DD60" t="s">
        <v>200</v>
      </c>
      <c r="DE60" t="str">
        <f t="shared" ca="1" si="11"/>
        <v>EGGSALADITEM(MEAL, ItemRegistry.eggsaladItem, 4 ,1f,0f,0f,0f,0f,0.8f,0.3f,3f),</v>
      </c>
      <c r="DF60" t="s">
        <v>2336</v>
      </c>
    </row>
    <row r="61" spans="2:110" x14ac:dyDescent="0.3">
      <c r="B61" t="s">
        <v>256</v>
      </c>
      <c r="C61" t="str">
        <f>INDEX('PH Itemnames'!$B$1:$B$723,MATCH(B61,'PH Itemnames'!$A$1:$A$723),1)</f>
        <v>caramelItem</v>
      </c>
      <c r="D61" t="s">
        <v>240</v>
      </c>
      <c r="E61" t="s">
        <v>1184</v>
      </c>
      <c r="F61" s="10" t="s">
        <v>210</v>
      </c>
      <c r="G61" s="11"/>
      <c r="H61" s="11"/>
      <c r="I61" s="11"/>
      <c r="J61" s="11"/>
      <c r="K61" s="11"/>
      <c r="L61" s="11"/>
      <c r="M61" s="11"/>
      <c r="N61" s="46">
        <f ca="1">SUMIF(Ingredients!$B$3:$B$217,'PH complex foods'!F61,Ingredients!$A$3:$A$119)+SUMIF($B$3:$B$724,F61,$V$3:$V$723)</f>
        <v>1</v>
      </c>
      <c r="O61" s="11">
        <f ca="1">SUMIF(Ingredients!$B$3:$B$217,'PH complex foods'!G61,Ingredients!$A$3:$A$119)+SUMIF($B$3:$B$724,G61,$V$3:$V$723)</f>
        <v>0</v>
      </c>
      <c r="P61" s="11">
        <f ca="1">SUMIF(Ingredients!$B$3:$B$217,'PH complex foods'!H61,Ingredients!$A$3:$A$119)+SUMIF($B$3:$B$724,H61,$V$3:$V$723)</f>
        <v>0</v>
      </c>
      <c r="Q61" s="11">
        <f ca="1">SUMIF(Ingredients!$B$3:$B$217,'PH complex foods'!I61,Ingredients!$A$3:$A$119)+SUMIF($B$3:$B$724,I61,$V$3:$V$723)</f>
        <v>0</v>
      </c>
      <c r="R61" s="11">
        <f ca="1">SUMIF(Ingredients!$B$3:$B$217,'PH complex foods'!J61,Ingredients!$A$3:$A$119)+SUMIF($B$3:$B$724,J61,$V$3:$V$723)</f>
        <v>0</v>
      </c>
      <c r="S61" s="11">
        <f ca="1">SUMIF(Ingredients!$B$3:$B$217,'PH complex foods'!K61,Ingredients!$A$3:$A$119)+SUMIF($B$3:$B$724,K61,$V$3:$V$723)</f>
        <v>0</v>
      </c>
      <c r="T61" s="11">
        <f ca="1">SUMIF(Ingredients!$B$3:$B$217,'PH complex foods'!L61,Ingredients!$A$3:$A$119)+SUMIF($B$3:$B$724,L61,$V$3:$V$723)</f>
        <v>0</v>
      </c>
      <c r="U61" s="11">
        <f ca="1">SUMIF(Ingredients!$B$3:$B$217,'PH complex foods'!M61,Ingredients!$A$3:$A$119)+SUMIF($B$3:$B$724,M61,$V$3:$V$723)</f>
        <v>0</v>
      </c>
      <c r="V61" s="10">
        <f t="shared" ca="1" si="0"/>
        <v>1</v>
      </c>
      <c r="W61" s="11">
        <f t="shared" si="1"/>
        <v>4</v>
      </c>
      <c r="X61" s="44" t="str">
        <f t="shared" ca="1" si="12"/>
        <v>Yes</v>
      </c>
      <c r="Y61" s="34">
        <f>SUMIF(Ingredients!$B$3:$B$217,F61,Ingredients!$C$3:$C$217)+SUMIF($B$3:$B$724,F61,$AG$3:$AG$724)</f>
        <v>0</v>
      </c>
      <c r="Z61" s="30">
        <f>SUMIF(Ingredients!$B$3:$B$217,G61,Ingredients!$C$3:$C$217)+SUMIF($B$3:$B$724,G61,$AG$3:$AG$724)</f>
        <v>0</v>
      </c>
      <c r="AA61" s="30">
        <f>SUMIF(Ingredients!$B$3:$B$217,H61,Ingredients!$C$3:$C$217)+SUMIF($B$3:$B$724,H61,$AG$3:$AG$724)</f>
        <v>0</v>
      </c>
      <c r="AB61" s="30">
        <f>SUMIF(Ingredients!$B$3:$B$217,I61,Ingredients!$C$3:$C$217)+SUMIF($B$3:$B$724,I61,$AG$3:$AG$724)</f>
        <v>0</v>
      </c>
      <c r="AC61" s="30">
        <f>SUMIF(Ingredients!$B$3:$B$217,J61,Ingredients!$C$3:$C$217)+SUMIF($B$3:$B$724,J61,$AG$3:$AG$724)</f>
        <v>0</v>
      </c>
      <c r="AD61" s="30">
        <f>SUMIF(Ingredients!$B$3:$B$217,K61,Ingredients!$C$3:$C$217)+SUMIF($B$3:$B$724,K61,$AG$3:$AG$724)</f>
        <v>0</v>
      </c>
      <c r="AE61" s="30">
        <f>SUMIF(Ingredients!$B$3:$B$217,L61,Ingredients!$C$3:$C$217)+SUMIF($B$3:$B$724,L61,$AG$3:$AG$724)</f>
        <v>0</v>
      </c>
      <c r="AF61" s="30">
        <f>SUMIF(Ingredients!$B$3:$B$217,M61,Ingredients!$C$3:$C$217)+SUMIF($B$3:$B$724,M61,$AG$3:$AG$724)</f>
        <v>0</v>
      </c>
      <c r="AG61" s="29">
        <f t="shared" si="2"/>
        <v>0</v>
      </c>
      <c r="AH61" s="30">
        <f>SUMIF(Ingredients!$B$3:$B$217,F61,Ingredients!$D$3:$D$217)+SUMIF($B$3:$B$724,F61,$AP$3:$AP$724)</f>
        <v>0</v>
      </c>
      <c r="AI61" s="30">
        <f>SUMIF(Ingredients!$B$3:$B$217,G61,Ingredients!$D$3:$D$217)+SUMIF($B$3:$B$724,G61,$AP$3:$AP$724)</f>
        <v>0</v>
      </c>
      <c r="AJ61" s="30">
        <f>SUMIF(Ingredients!$B$3:$B$217,H61,Ingredients!$D$3:$D$217)+SUMIF($B$3:$B$724,H61,$AP$3:$AP$724)</f>
        <v>0</v>
      </c>
      <c r="AK61" s="30">
        <f>SUMIF(Ingredients!$B$3:$B$217,I61,Ingredients!$D$3:$D$217)+SUMIF($B$3:$B$724,I61,$AP$3:$AP$724)</f>
        <v>0</v>
      </c>
      <c r="AL61" s="30">
        <f>SUMIF(Ingredients!$B$3:$B$217,J61,Ingredients!$D$3:$D$217)+SUMIF($B$3:$B$724,J61,$AP$3:$AP$724)</f>
        <v>0</v>
      </c>
      <c r="AM61" s="30">
        <f>SUMIF(Ingredients!$B$3:$B$217,K61,Ingredients!$D$3:$D$217)+SUMIF($B$3:$B$724,K61,$AP$3:$AP$724)</f>
        <v>0</v>
      </c>
      <c r="AN61" s="30">
        <f>SUMIF(Ingredients!$B$3:$B$217,L61,Ingredients!$D$3:$D$217)+SUMIF($B$3:$B$724,L61,$AP$3:$AP$724)</f>
        <v>0</v>
      </c>
      <c r="AO61" s="30">
        <f>SUMIF(Ingredients!$B$3:$B$217,M61,Ingredients!$D$3:$D$217)+SUMIF($B$3:$B$724,M61,$AP$3:$AP$724)</f>
        <v>0</v>
      </c>
      <c r="AP61" s="29">
        <f t="shared" si="3"/>
        <v>0</v>
      </c>
      <c r="AQ61" s="30">
        <f>SUMIF(Ingredients!$B$3:$B$217,F61,Ingredients!$E$3:$E$217)+SUMIF($B$3:$B$724,F61,$AY$3:$AY$727)</f>
        <v>30</v>
      </c>
      <c r="AR61" s="30">
        <f>SUMIF(Ingredients!$B$3:$B$217,G61,Ingredients!$E$3:$E$217)+SUMIF($B$3:$B$724,G61,$AY$3:$AY$727)</f>
        <v>0</v>
      </c>
      <c r="AS61" s="30">
        <f>SUMIF(Ingredients!$B$3:$B$217,H61,Ingredients!$E$3:$E$217)+SUMIF($B$3:$B$724,H61,$AY$3:$AY$727)</f>
        <v>0</v>
      </c>
      <c r="AT61" s="30">
        <f>SUMIF(Ingredients!$B$3:$B$217,I61,Ingredients!$E$3:$E$217)+SUMIF($B$3:$B$724,I61,$AY$3:$AY$727)</f>
        <v>0</v>
      </c>
      <c r="AU61" s="30">
        <f>SUMIF(Ingredients!$B$3:$B$217,J61,Ingredients!$E$3:$E$217)+SUMIF($B$3:$B$724,J61,$AY$3:$AY$727)</f>
        <v>0</v>
      </c>
      <c r="AV61" s="30">
        <f>SUMIF(Ingredients!$B$3:$B$217,K61,Ingredients!$E$3:$E$217)+SUMIF($B$3:$B$724,K61,$AY$3:$AY$727)</f>
        <v>0</v>
      </c>
      <c r="AW61" s="30">
        <f>SUMIF(Ingredients!$B$3:$B$217,L61,Ingredients!$E$3:$E$217)+SUMIF($B$3:$B$724,L61,$AY$3:$AY$727)</f>
        <v>0</v>
      </c>
      <c r="AX61" s="30">
        <f>SUMIF(Ingredients!$B$3:$B$217,M61,Ingredients!$E$3:$E$217)+SUMIF($B$3:$B$724,M61,$AY$3:$AY$727)</f>
        <v>0</v>
      </c>
      <c r="AY61" s="29">
        <f t="shared" si="4"/>
        <v>30</v>
      </c>
      <c r="AZ61" s="30">
        <f>SUMIF(Ingredients!$B$3:$B$217,F61,Ingredients!$F$3:$F$217)+SUMIF($B$3:$B$724,F61,$BH$3:$BH$724)</f>
        <v>0</v>
      </c>
      <c r="BA61" s="30">
        <f>SUMIF(Ingredients!$B$3:$B$217,G61,Ingredients!$F$3:$F$217)+SUMIF($B$3:$B$724,G61,$BH$3:$BH$724)</f>
        <v>0</v>
      </c>
      <c r="BB61" s="30">
        <f>SUMIF(Ingredients!$B$3:$B$217,H61,Ingredients!$F$3:$F$217)+SUMIF($B$3:$B$724,H61,$BH$3:$BH$724)</f>
        <v>0</v>
      </c>
      <c r="BC61" s="30">
        <f>SUMIF(Ingredients!$B$3:$B$217,I61,Ingredients!$F$3:$F$217)+SUMIF($B$3:$B$724,I61,$BH$3:$BH$724)</f>
        <v>0</v>
      </c>
      <c r="BD61" s="30">
        <f>SUMIF(Ingredients!$B$3:$B$217,J61,Ingredients!$F$3:$F$217)+SUMIF($B$3:$B$724,J61,$BH$3:$BH$724)</f>
        <v>0</v>
      </c>
      <c r="BE61" s="30">
        <f>SUMIF(Ingredients!$B$3:$B$217,K61,Ingredients!$F$3:$F$217)+SUMIF($B$3:$B$724,K61,$BH$3:$BH$724)</f>
        <v>0</v>
      </c>
      <c r="BF61" s="30">
        <f>SUMIF(Ingredients!$B$3:$B$217,L61,Ingredients!$F$3:$F$217)+SUMIF($B$3:$B$724,L61,$BH$3:$BH$724)</f>
        <v>0</v>
      </c>
      <c r="BG61" s="30">
        <f>SUMIF(Ingredients!$B$3:$B$217,M61,Ingredients!$F$3:$F$217)+SUMIF($B$3:$B$724,M61,$BH$3:$BH$724)</f>
        <v>0</v>
      </c>
      <c r="BH61" s="35">
        <f t="shared" si="5"/>
        <v>0</v>
      </c>
      <c r="BI61" s="30">
        <f>SUMIF(Ingredients!$B$3:$B$217,F61,Ingredients!$G$3:$G$217)+SUMIF($B$3:$B$724,F61,$BQ$3:$BQ$724)</f>
        <v>0</v>
      </c>
      <c r="BJ61" s="30">
        <f>SUMIF(Ingredients!$B$3:$B$217,G61,Ingredients!$G$3:$G$217)+SUMIF($B$3:$B$724,G61,$BQ$3:$BQ$724)</f>
        <v>0</v>
      </c>
      <c r="BK61" s="30">
        <f>SUMIF(Ingredients!$B$3:$B$217,H61,Ingredients!$G$3:$G$217)+SUMIF($B$3:$B$724,H61,$BQ$3:$BQ$724)</f>
        <v>0</v>
      </c>
      <c r="BL61" s="30">
        <f>SUMIF(Ingredients!$B$3:$B$217,I61,Ingredients!$G$3:$G$217)+SUMIF($B$3:$B$724,I61,$BQ$3:$BQ$724)</f>
        <v>0</v>
      </c>
      <c r="BM61" s="30">
        <f>SUMIF(Ingredients!$B$3:$B$217,J61,Ingredients!$G$3:$G$217)+SUMIF($B$3:$B$724,J61,$BQ$3:$BQ$724)</f>
        <v>0</v>
      </c>
      <c r="BN61" s="30">
        <f>SUMIF(Ingredients!$B$3:$B$217,K61,Ingredients!$G$3:$G$217)+SUMIF($B$3:$B$724,K61,$BQ$3:$BQ$724)</f>
        <v>0</v>
      </c>
      <c r="BO61" s="30">
        <f>SUMIF(Ingredients!$B$3:$B$217,L61,Ingredients!$G$3:$G$217)+SUMIF($B$3:$B$724,L61,$BQ$3:$BQ$724)</f>
        <v>0</v>
      </c>
      <c r="BP61" s="30">
        <f>SUMIF(Ingredients!$B$3:$B$217,M61,Ingredients!$G$3:$G$217)+SUMIF($B$3:$B$724,M61,$BQ$3:$BQ$724)</f>
        <v>0</v>
      </c>
      <c r="BQ61" s="36">
        <f t="shared" si="6"/>
        <v>0</v>
      </c>
      <c r="BR61" s="30">
        <f>SUMIF(Ingredients!$B$3:$B$217,F61,Ingredients!$H$3:$H$217)+SUMIF($B$3:$B$724,F61,$BZ$3:$BZ$724)</f>
        <v>0</v>
      </c>
      <c r="BS61" s="30">
        <f>SUMIF(Ingredients!$B$3:$B$217,G61,Ingredients!$H$3:$H$217)+SUMIF($B$3:$B$724,G61,$BZ$3:$BZ$724)</f>
        <v>0</v>
      </c>
      <c r="BT61" s="30">
        <f>SUMIF(Ingredients!$B$3:$B$217,H61,Ingredients!$H$3:$H$217)+SUMIF($B$3:$B$724,H61,$BZ$3:$BZ$724)</f>
        <v>0</v>
      </c>
      <c r="BU61" s="30">
        <f>SUMIF(Ingredients!$B$3:$B$217,I61,Ingredients!$H$3:$H$217)+SUMIF($B$3:$B$724,I61,$BZ$3:$BZ$724)</f>
        <v>0</v>
      </c>
      <c r="BV61" s="30">
        <f>SUMIF(Ingredients!$B$3:$B$217,J61,Ingredients!$H$3:$H$217)+SUMIF($B$3:$B$724,J61,$BZ$3:$BZ$724)</f>
        <v>0</v>
      </c>
      <c r="BW61" s="30">
        <f>SUMIF(Ingredients!$B$3:$B$217,K61,Ingredients!$H$3:$H$217)+SUMIF($B$3:$B$724,K61,$BZ$3:$BZ$724)</f>
        <v>0</v>
      </c>
      <c r="BX61" s="30">
        <f>SUMIF(Ingredients!$B$3:$B$217,L61,Ingredients!$H$3:$H$217)+SUMIF($B$3:$B$724,L61,$BZ$3:$BZ$724)</f>
        <v>0</v>
      </c>
      <c r="BY61" s="30">
        <f>SUMIF(Ingredients!$B$3:$B$217,M61,Ingredients!$H$3:$H$217)+SUMIF($B$3:$B$724,M61,$BZ$3:$BZ$724)</f>
        <v>0</v>
      </c>
      <c r="BZ61" s="42">
        <f t="shared" si="7"/>
        <v>0</v>
      </c>
      <c r="CA61" s="30">
        <f>SUMIF(Ingredients!$B$3:$B$217,F61,Ingredients!$I$3:$I$217)+SUMIF($B$3:$B$724,F61,$CI$3:$CI$724)</f>
        <v>0</v>
      </c>
      <c r="CB61" s="30">
        <f>SUMIF(Ingredients!$B$3:$B$217,G61,Ingredients!$I$3:$I$217)+SUMIF($B$3:$B$724,G61,$CI$3:$CI$724)</f>
        <v>0</v>
      </c>
      <c r="CC61" s="30">
        <f>SUMIF(Ingredients!$B$3:$B$217,H61,Ingredients!$I$3:$I$217)+SUMIF($B$3:$B$724,H61,$CI$3:$CI$724)</f>
        <v>0</v>
      </c>
      <c r="CD61" s="30">
        <f>SUMIF(Ingredients!$B$3:$B$217,I61,Ingredients!$I$3:$I$217)+SUMIF($B$3:$B$724,I61,$CI$3:$CI$724)</f>
        <v>0</v>
      </c>
      <c r="CE61" s="30">
        <f>SUMIF(Ingredients!$B$3:$B$217,J61,Ingredients!$I$3:$I$217)+SUMIF($B$3:$B$724,J61,$CI$3:$CI$724)</f>
        <v>0</v>
      </c>
      <c r="CF61" s="30">
        <f>SUMIF(Ingredients!$B$3:$B$217,K61,Ingredients!$I$3:$I$217)+SUMIF($B$3:$B$724,K61,$CI$3:$CI$724)</f>
        <v>0</v>
      </c>
      <c r="CG61" s="30">
        <f>SUMIF(Ingredients!$B$3:$B$217,L61,Ingredients!$I$3:$I$217)+SUMIF($B$3:$B$724,L61,$CI$3:$CI$724)</f>
        <v>0</v>
      </c>
      <c r="CH61" s="30">
        <f>SUMIF(Ingredients!$B$3:$B$217,M61,Ingredients!$I$3:$I$217)+SUMIF($B$3:$B$724,M61,$CI$3:$CI$724)</f>
        <v>0</v>
      </c>
      <c r="CI61" s="38">
        <f t="shared" si="8"/>
        <v>0</v>
      </c>
      <c r="CJ61" s="30">
        <f>SUMIF(Ingredients!$B$3:$B$217,F61,Ingredients!$J$3:$J$217)+SUMIF($B$3:$B$724,F61,$CR$3:$CR$724)</f>
        <v>0</v>
      </c>
      <c r="CK61" s="30">
        <f>SUMIF(Ingredients!$B$3:$B$217,G61,Ingredients!$J$3:$J$217)+SUMIF($B$3:$B$724,G61,$CR$3:$CR$724)</f>
        <v>0</v>
      </c>
      <c r="CL61" s="30">
        <f>SUMIF(Ingredients!$B$3:$B$217,H61,Ingredients!$J$3:$J$217)+SUMIF($B$3:$B$724,H61,$CR$3:$CR$724)</f>
        <v>0</v>
      </c>
      <c r="CM61" s="30">
        <f>SUMIF(Ingredients!$B$3:$B$217,I61,Ingredients!$J$3:$J$217)+SUMIF($B$3:$B$724,I61,$CR$3:$CR$724)</f>
        <v>0</v>
      </c>
      <c r="CN61" s="30">
        <f>SUMIF(Ingredients!$B$3:$B$217,J61,Ingredients!$J$3:$J$217)+SUMIF($B$3:$B$724,J61,$CR$3:$CR$724)</f>
        <v>0</v>
      </c>
      <c r="CO61" s="30">
        <f>SUMIF(Ingredients!$B$3:$B$217,K61,Ingredients!$J$3:$J$217)+SUMIF($B$3:$B$724,K61,$CR$3:$CR$724)</f>
        <v>0</v>
      </c>
      <c r="CP61" s="30">
        <f>SUMIF(Ingredients!$B$3:$B$217,L61,Ingredients!$J$3:$J$217)+SUMIF($B$3:$B$724,L61,$CR$3:$CR$724)</f>
        <v>0</v>
      </c>
      <c r="CQ61" s="30">
        <f>SUMIF(Ingredients!$B$3:$B$217,M61,Ingredients!$J$3:$J$217)+SUMIF($B$3:$B$724,M61,$CR$3:$CR$724)</f>
        <v>0</v>
      </c>
      <c r="CR61" s="43">
        <f t="shared" si="9"/>
        <v>0</v>
      </c>
      <c r="CS61" s="34">
        <v>1</v>
      </c>
      <c r="CT61" s="30">
        <v>0</v>
      </c>
      <c r="CU61" s="30">
        <v>24</v>
      </c>
      <c r="CV61" s="35">
        <v>0</v>
      </c>
      <c r="CW61" s="36">
        <v>0</v>
      </c>
      <c r="CX61" s="37">
        <v>0</v>
      </c>
      <c r="CY61" s="38">
        <v>0</v>
      </c>
      <c r="CZ61" s="39">
        <v>0</v>
      </c>
      <c r="DA61" t="s">
        <v>202</v>
      </c>
      <c r="DB61" t="str">
        <f t="shared" ca="1" si="10"/>
        <v>-</v>
      </c>
      <c r="DD61" t="s">
        <v>200</v>
      </c>
      <c r="DE61" t="str">
        <f t="shared" ca="1" si="11"/>
        <v>CARAMELITEM(OTHER, ItemRegistry.caramelItem, 4 ,0.2f,0f,0f,0f,0f,0f,0f,0.88f),</v>
      </c>
      <c r="DF61" t="s">
        <v>2337</v>
      </c>
    </row>
    <row r="62" spans="2:110" x14ac:dyDescent="0.3">
      <c r="B62" t="s">
        <v>301</v>
      </c>
      <c r="C62" t="str">
        <f>INDEX('PH Itemnames'!$B$1:$B$723,MATCH(B62,'PH Itemnames'!$A$1:$A$723),1)</f>
        <v>taffyItem</v>
      </c>
      <c r="D62" t="s">
        <v>240</v>
      </c>
      <c r="E62" t="s">
        <v>1184</v>
      </c>
      <c r="F62" s="10" t="s">
        <v>210</v>
      </c>
      <c r="G62" s="11" t="s">
        <v>9</v>
      </c>
      <c r="H62" s="11" t="s">
        <v>249</v>
      </c>
      <c r="I62" s="11"/>
      <c r="J62" s="11"/>
      <c r="K62" s="11"/>
      <c r="L62" s="11"/>
      <c r="M62" s="11"/>
      <c r="N62" s="46">
        <f ca="1">SUMIF(Ingredients!$B$3:$B$217,'PH complex foods'!F62,Ingredients!$A$3:$A$119)+SUMIF($B$3:$B$724,F62,$V$3:$V$723)</f>
        <v>1</v>
      </c>
      <c r="O62" s="11">
        <f ca="1">SUMIF(Ingredients!$B$3:$B$217,'PH complex foods'!G62,Ingredients!$A$3:$A$119)+SUMIF($B$3:$B$724,G62,$V$3:$V$723)</f>
        <v>1</v>
      </c>
      <c r="P62" s="11">
        <f ca="1">SUMIF(Ingredients!$B$3:$B$217,'PH complex foods'!H62,Ingredients!$A$3:$A$119)+SUMIF($B$3:$B$724,H62,$V$3:$V$723)</f>
        <v>1</v>
      </c>
      <c r="Q62" s="11">
        <f ca="1">SUMIF(Ingredients!$B$3:$B$217,'PH complex foods'!I62,Ingredients!$A$3:$A$119)+SUMIF($B$3:$B$724,I62,$V$3:$V$723)</f>
        <v>0</v>
      </c>
      <c r="R62" s="11">
        <f ca="1">SUMIF(Ingredients!$B$3:$B$217,'PH complex foods'!J62,Ingredients!$A$3:$A$119)+SUMIF($B$3:$B$724,J62,$V$3:$V$723)</f>
        <v>0</v>
      </c>
      <c r="S62" s="11">
        <f ca="1">SUMIF(Ingredients!$B$3:$B$217,'PH complex foods'!K62,Ingredients!$A$3:$A$119)+SUMIF($B$3:$B$724,K62,$V$3:$V$723)</f>
        <v>0</v>
      </c>
      <c r="T62" s="11">
        <f ca="1">SUMIF(Ingredients!$B$3:$B$217,'PH complex foods'!L62,Ingredients!$A$3:$A$119)+SUMIF($B$3:$B$724,L62,$V$3:$V$723)</f>
        <v>0</v>
      </c>
      <c r="U62" s="11">
        <f ca="1">SUMIF(Ingredients!$B$3:$B$217,'PH complex foods'!M62,Ingredients!$A$3:$A$119)+SUMIF($B$3:$B$724,M62,$V$3:$V$723)</f>
        <v>0</v>
      </c>
      <c r="V62" s="10">
        <f t="shared" ca="1" si="0"/>
        <v>1</v>
      </c>
      <c r="W62" s="11">
        <f t="shared" si="1"/>
        <v>0</v>
      </c>
      <c r="X62" s="44" t="str">
        <f t="shared" ca="1" si="12"/>
        <v>Yes</v>
      </c>
      <c r="Y62" s="34">
        <f>SUMIF(Ingredients!$B$3:$B$217,F62,Ingredients!$C$3:$C$217)+SUMIF($B$3:$B$724,F62,$AG$3:$AG$724)</f>
        <v>0</v>
      </c>
      <c r="Z62" s="30">
        <f>SUMIF(Ingredients!$B$3:$B$217,G62,Ingredients!$C$3:$C$217)+SUMIF($B$3:$B$724,G62,$AG$3:$AG$724)</f>
        <v>0</v>
      </c>
      <c r="AA62" s="30">
        <f>SUMIF(Ingredients!$B$3:$B$217,H62,Ingredients!$C$3:$C$217)+SUMIF($B$3:$B$724,H62,$AG$3:$AG$724)</f>
        <v>0</v>
      </c>
      <c r="AB62" s="30">
        <f>SUMIF(Ingredients!$B$3:$B$217,I62,Ingredients!$C$3:$C$217)+SUMIF($B$3:$B$724,I62,$AG$3:$AG$724)</f>
        <v>0</v>
      </c>
      <c r="AC62" s="30">
        <f>SUMIF(Ingredients!$B$3:$B$217,J62,Ingredients!$C$3:$C$217)+SUMIF($B$3:$B$724,J62,$AG$3:$AG$724)</f>
        <v>0</v>
      </c>
      <c r="AD62" s="30">
        <f>SUMIF(Ingredients!$B$3:$B$217,K62,Ingredients!$C$3:$C$217)+SUMIF($B$3:$B$724,K62,$AG$3:$AG$724)</f>
        <v>0</v>
      </c>
      <c r="AE62" s="30">
        <f>SUMIF(Ingredients!$B$3:$B$217,L62,Ingredients!$C$3:$C$217)+SUMIF($B$3:$B$724,L62,$AG$3:$AG$724)</f>
        <v>0</v>
      </c>
      <c r="AF62" s="30">
        <f>SUMIF(Ingredients!$B$3:$B$217,M62,Ingredients!$C$3:$C$217)+SUMIF($B$3:$B$724,M62,$AG$3:$AG$724)</f>
        <v>0</v>
      </c>
      <c r="AG62" s="29">
        <f t="shared" si="2"/>
        <v>0</v>
      </c>
      <c r="AH62" s="30">
        <f>SUMIF(Ingredients!$B$3:$B$217,F62,Ingredients!$D$3:$D$217)+SUMIF($B$3:$B$724,F62,$AP$3:$AP$724)</f>
        <v>0</v>
      </c>
      <c r="AI62" s="30">
        <f>SUMIF(Ingredients!$B$3:$B$217,G62,Ingredients!$D$3:$D$217)+SUMIF($B$3:$B$724,G62,$AP$3:$AP$724)</f>
        <v>10</v>
      </c>
      <c r="AJ62" s="30">
        <f>SUMIF(Ingredients!$B$3:$B$217,H62,Ingredients!$D$3:$D$217)+SUMIF($B$3:$B$724,H62,$AP$3:$AP$724)</f>
        <v>0</v>
      </c>
      <c r="AK62" s="30">
        <f>SUMIF(Ingredients!$B$3:$B$217,I62,Ingredients!$D$3:$D$217)+SUMIF($B$3:$B$724,I62,$AP$3:$AP$724)</f>
        <v>0</v>
      </c>
      <c r="AL62" s="30">
        <f>SUMIF(Ingredients!$B$3:$B$217,J62,Ingredients!$D$3:$D$217)+SUMIF($B$3:$B$724,J62,$AP$3:$AP$724)</f>
        <v>0</v>
      </c>
      <c r="AM62" s="30">
        <f>SUMIF(Ingredients!$B$3:$B$217,K62,Ingredients!$D$3:$D$217)+SUMIF($B$3:$B$724,K62,$AP$3:$AP$724)</f>
        <v>0</v>
      </c>
      <c r="AN62" s="30">
        <f>SUMIF(Ingredients!$B$3:$B$217,L62,Ingredients!$D$3:$D$217)+SUMIF($B$3:$B$724,L62,$AP$3:$AP$724)</f>
        <v>0</v>
      </c>
      <c r="AO62" s="30">
        <f>SUMIF(Ingredients!$B$3:$B$217,M62,Ingredients!$D$3:$D$217)+SUMIF($B$3:$B$724,M62,$AP$3:$AP$724)</f>
        <v>0</v>
      </c>
      <c r="AP62" s="29">
        <f t="shared" si="3"/>
        <v>10</v>
      </c>
      <c r="AQ62" s="30">
        <f>SUMIF(Ingredients!$B$3:$B$217,F62,Ingredients!$E$3:$E$217)+SUMIF($B$3:$B$724,F62,$AY$3:$AY$727)</f>
        <v>30</v>
      </c>
      <c r="AR62" s="30">
        <f>SUMIF(Ingredients!$B$3:$B$217,G62,Ingredients!$E$3:$E$217)+SUMIF($B$3:$B$724,G62,$AY$3:$AY$727)</f>
        <v>0</v>
      </c>
      <c r="AS62" s="30">
        <f>SUMIF(Ingredients!$B$3:$B$217,H62,Ingredients!$E$3:$E$217)+SUMIF($B$3:$B$724,H62,$AY$3:$AY$727)</f>
        <v>30</v>
      </c>
      <c r="AT62" s="30">
        <f>SUMIF(Ingredients!$B$3:$B$217,I62,Ingredients!$E$3:$E$217)+SUMIF($B$3:$B$724,I62,$AY$3:$AY$727)</f>
        <v>0</v>
      </c>
      <c r="AU62" s="30">
        <f>SUMIF(Ingredients!$B$3:$B$217,J62,Ingredients!$E$3:$E$217)+SUMIF($B$3:$B$724,J62,$AY$3:$AY$727)</f>
        <v>0</v>
      </c>
      <c r="AV62" s="30">
        <f>SUMIF(Ingredients!$B$3:$B$217,K62,Ingredients!$E$3:$E$217)+SUMIF($B$3:$B$724,K62,$AY$3:$AY$727)</f>
        <v>0</v>
      </c>
      <c r="AW62" s="30">
        <f>SUMIF(Ingredients!$B$3:$B$217,L62,Ingredients!$E$3:$E$217)+SUMIF($B$3:$B$724,L62,$AY$3:$AY$727)</f>
        <v>0</v>
      </c>
      <c r="AX62" s="30">
        <f>SUMIF(Ingredients!$B$3:$B$217,M62,Ingredients!$E$3:$E$217)+SUMIF($B$3:$B$724,M62,$AY$3:$AY$727)</f>
        <v>0</v>
      </c>
      <c r="AY62" s="29">
        <f t="shared" si="4"/>
        <v>20</v>
      </c>
      <c r="AZ62" s="30">
        <f>SUMIF(Ingredients!$B$3:$B$217,F62,Ingredients!$F$3:$F$217)+SUMIF($B$3:$B$724,F62,$BH$3:$BH$724)</f>
        <v>0</v>
      </c>
      <c r="BA62" s="30">
        <f>SUMIF(Ingredients!$B$3:$B$217,G62,Ingredients!$F$3:$F$217)+SUMIF($B$3:$B$724,G62,$BH$3:$BH$724)</f>
        <v>0</v>
      </c>
      <c r="BB62" s="30">
        <f>SUMIF(Ingredients!$B$3:$B$217,H62,Ingredients!$F$3:$F$217)+SUMIF($B$3:$B$724,H62,$BH$3:$BH$724)</f>
        <v>0</v>
      </c>
      <c r="BC62" s="30">
        <f>SUMIF(Ingredients!$B$3:$B$217,I62,Ingredients!$F$3:$F$217)+SUMIF($B$3:$B$724,I62,$BH$3:$BH$724)</f>
        <v>0</v>
      </c>
      <c r="BD62" s="30">
        <f>SUMIF(Ingredients!$B$3:$B$217,J62,Ingredients!$F$3:$F$217)+SUMIF($B$3:$B$724,J62,$BH$3:$BH$724)</f>
        <v>0</v>
      </c>
      <c r="BE62" s="30">
        <f>SUMIF(Ingredients!$B$3:$B$217,K62,Ingredients!$F$3:$F$217)+SUMIF($B$3:$B$724,K62,$BH$3:$BH$724)</f>
        <v>0</v>
      </c>
      <c r="BF62" s="30">
        <f>SUMIF(Ingredients!$B$3:$B$217,L62,Ingredients!$F$3:$F$217)+SUMIF($B$3:$B$724,L62,$BH$3:$BH$724)</f>
        <v>0</v>
      </c>
      <c r="BG62" s="30">
        <f>SUMIF(Ingredients!$B$3:$B$217,M62,Ingredients!$F$3:$F$217)+SUMIF($B$3:$B$724,M62,$BH$3:$BH$724)</f>
        <v>0</v>
      </c>
      <c r="BH62" s="35">
        <f t="shared" si="5"/>
        <v>0</v>
      </c>
      <c r="BI62" s="30">
        <f>SUMIF(Ingredients!$B$3:$B$217,F62,Ingredients!$G$3:$G$217)+SUMIF($B$3:$B$724,F62,$BQ$3:$BQ$724)</f>
        <v>0</v>
      </c>
      <c r="BJ62" s="30">
        <f>SUMIF(Ingredients!$B$3:$B$217,G62,Ingredients!$G$3:$G$217)+SUMIF($B$3:$B$724,G62,$BQ$3:$BQ$724)</f>
        <v>0</v>
      </c>
      <c r="BK62" s="30">
        <f>SUMIF(Ingredients!$B$3:$B$217,H62,Ingredients!$G$3:$G$217)+SUMIF($B$3:$B$724,H62,$BQ$3:$BQ$724)</f>
        <v>0</v>
      </c>
      <c r="BL62" s="30">
        <f>SUMIF(Ingredients!$B$3:$B$217,I62,Ingredients!$G$3:$G$217)+SUMIF($B$3:$B$724,I62,$BQ$3:$BQ$724)</f>
        <v>0</v>
      </c>
      <c r="BM62" s="30">
        <f>SUMIF(Ingredients!$B$3:$B$217,J62,Ingredients!$G$3:$G$217)+SUMIF($B$3:$B$724,J62,$BQ$3:$BQ$724)</f>
        <v>0</v>
      </c>
      <c r="BN62" s="30">
        <f>SUMIF(Ingredients!$B$3:$B$217,K62,Ingredients!$G$3:$G$217)+SUMIF($B$3:$B$724,K62,$BQ$3:$BQ$724)</f>
        <v>0</v>
      </c>
      <c r="BO62" s="30">
        <f>SUMIF(Ingredients!$B$3:$B$217,L62,Ingredients!$G$3:$G$217)+SUMIF($B$3:$B$724,L62,$BQ$3:$BQ$724)</f>
        <v>0</v>
      </c>
      <c r="BP62" s="30">
        <f>SUMIF(Ingredients!$B$3:$B$217,M62,Ingredients!$G$3:$G$217)+SUMIF($B$3:$B$724,M62,$BQ$3:$BQ$724)</f>
        <v>0</v>
      </c>
      <c r="BQ62" s="36">
        <f t="shared" si="6"/>
        <v>0</v>
      </c>
      <c r="BR62" s="30">
        <f>SUMIF(Ingredients!$B$3:$B$217,F62,Ingredients!$H$3:$H$217)+SUMIF($B$3:$B$724,F62,$BZ$3:$BZ$724)</f>
        <v>0</v>
      </c>
      <c r="BS62" s="30">
        <f>SUMIF(Ingredients!$B$3:$B$217,G62,Ingredients!$H$3:$H$217)+SUMIF($B$3:$B$724,G62,$BZ$3:$BZ$724)</f>
        <v>0</v>
      </c>
      <c r="BT62" s="30">
        <f>SUMIF(Ingredients!$B$3:$B$217,H62,Ingredients!$H$3:$H$217)+SUMIF($B$3:$B$724,H62,$BZ$3:$BZ$724)</f>
        <v>0</v>
      </c>
      <c r="BU62" s="30">
        <f>SUMIF(Ingredients!$B$3:$B$217,I62,Ingredients!$H$3:$H$217)+SUMIF($B$3:$B$724,I62,$BZ$3:$BZ$724)</f>
        <v>0</v>
      </c>
      <c r="BV62" s="30">
        <f>SUMIF(Ingredients!$B$3:$B$217,J62,Ingredients!$H$3:$H$217)+SUMIF($B$3:$B$724,J62,$BZ$3:$BZ$724)</f>
        <v>0</v>
      </c>
      <c r="BW62" s="30">
        <f>SUMIF(Ingredients!$B$3:$B$217,K62,Ingredients!$H$3:$H$217)+SUMIF($B$3:$B$724,K62,$BZ$3:$BZ$724)</f>
        <v>0</v>
      </c>
      <c r="BX62" s="30">
        <f>SUMIF(Ingredients!$B$3:$B$217,L62,Ingredients!$H$3:$H$217)+SUMIF($B$3:$B$724,L62,$BZ$3:$BZ$724)</f>
        <v>0</v>
      </c>
      <c r="BY62" s="30">
        <f>SUMIF(Ingredients!$B$3:$B$217,M62,Ingredients!$H$3:$H$217)+SUMIF($B$3:$B$724,M62,$BZ$3:$BZ$724)</f>
        <v>0</v>
      </c>
      <c r="BZ62" s="42">
        <f t="shared" si="7"/>
        <v>0</v>
      </c>
      <c r="CA62" s="30">
        <f>SUMIF(Ingredients!$B$3:$B$217,F62,Ingredients!$I$3:$I$217)+SUMIF($B$3:$B$724,F62,$CI$3:$CI$724)</f>
        <v>0</v>
      </c>
      <c r="CB62" s="30">
        <f>SUMIF(Ingredients!$B$3:$B$217,G62,Ingredients!$I$3:$I$217)+SUMIF($B$3:$B$724,G62,$CI$3:$CI$724)</f>
        <v>0</v>
      </c>
      <c r="CC62" s="30">
        <f>SUMIF(Ingredients!$B$3:$B$217,H62,Ingredients!$I$3:$I$217)+SUMIF($B$3:$B$724,H62,$CI$3:$CI$724)</f>
        <v>0</v>
      </c>
      <c r="CD62" s="30">
        <f>SUMIF(Ingredients!$B$3:$B$217,I62,Ingredients!$I$3:$I$217)+SUMIF($B$3:$B$724,I62,$CI$3:$CI$724)</f>
        <v>0</v>
      </c>
      <c r="CE62" s="30">
        <f>SUMIF(Ingredients!$B$3:$B$217,J62,Ingredients!$I$3:$I$217)+SUMIF($B$3:$B$724,J62,$CI$3:$CI$724)</f>
        <v>0</v>
      </c>
      <c r="CF62" s="30">
        <f>SUMIF(Ingredients!$B$3:$B$217,K62,Ingredients!$I$3:$I$217)+SUMIF($B$3:$B$724,K62,$CI$3:$CI$724)</f>
        <v>0</v>
      </c>
      <c r="CG62" s="30">
        <f>SUMIF(Ingredients!$B$3:$B$217,L62,Ingredients!$I$3:$I$217)+SUMIF($B$3:$B$724,L62,$CI$3:$CI$724)</f>
        <v>0</v>
      </c>
      <c r="CH62" s="30">
        <f>SUMIF(Ingredients!$B$3:$B$217,M62,Ingredients!$I$3:$I$217)+SUMIF($B$3:$B$724,M62,$CI$3:$CI$724)</f>
        <v>0</v>
      </c>
      <c r="CI62" s="38">
        <f t="shared" si="8"/>
        <v>0</v>
      </c>
      <c r="CJ62" s="30">
        <f>SUMIF(Ingredients!$B$3:$B$217,F62,Ingredients!$J$3:$J$217)+SUMIF($B$3:$B$724,F62,$CR$3:$CR$724)</f>
        <v>0</v>
      </c>
      <c r="CK62" s="30">
        <f>SUMIF(Ingredients!$B$3:$B$217,G62,Ingredients!$J$3:$J$217)+SUMIF($B$3:$B$724,G62,$CR$3:$CR$724)</f>
        <v>0</v>
      </c>
      <c r="CL62" s="30">
        <f>SUMIF(Ingredients!$B$3:$B$217,H62,Ingredients!$J$3:$J$217)+SUMIF($B$3:$B$724,H62,$CR$3:$CR$724)</f>
        <v>0</v>
      </c>
      <c r="CM62" s="30">
        <f>SUMIF(Ingredients!$B$3:$B$217,I62,Ingredients!$J$3:$J$217)+SUMIF($B$3:$B$724,I62,$CR$3:$CR$724)</f>
        <v>0</v>
      </c>
      <c r="CN62" s="30">
        <f>SUMIF(Ingredients!$B$3:$B$217,J62,Ingredients!$J$3:$J$217)+SUMIF($B$3:$B$724,J62,$CR$3:$CR$724)</f>
        <v>0</v>
      </c>
      <c r="CO62" s="30">
        <f>SUMIF(Ingredients!$B$3:$B$217,K62,Ingredients!$J$3:$J$217)+SUMIF($B$3:$B$724,K62,$CR$3:$CR$724)</f>
        <v>0</v>
      </c>
      <c r="CP62" s="30">
        <f>SUMIF(Ingredients!$B$3:$B$217,L62,Ingredients!$J$3:$J$217)+SUMIF($B$3:$B$724,L62,$CR$3:$CR$724)</f>
        <v>0</v>
      </c>
      <c r="CQ62" s="30">
        <f>SUMIF(Ingredients!$B$3:$B$217,M62,Ingredients!$J$3:$J$217)+SUMIF($B$3:$B$724,M62,$CR$3:$CR$724)</f>
        <v>0</v>
      </c>
      <c r="CR62" s="43">
        <f t="shared" si="9"/>
        <v>0</v>
      </c>
      <c r="CS62" s="34">
        <v>1</v>
      </c>
      <c r="CT62" s="30">
        <v>0</v>
      </c>
      <c r="CU62" s="30">
        <v>24</v>
      </c>
      <c r="CV62" s="35">
        <v>0</v>
      </c>
      <c r="CW62" s="36">
        <v>0</v>
      </c>
      <c r="CX62" s="37">
        <v>0</v>
      </c>
      <c r="CY62" s="38">
        <v>0</v>
      </c>
      <c r="CZ62" s="39">
        <v>0</v>
      </c>
      <c r="DA62" t="s">
        <v>202</v>
      </c>
      <c r="DB62" t="str">
        <f t="shared" ca="1" si="10"/>
        <v>-</v>
      </c>
      <c r="DD62" t="s">
        <v>200</v>
      </c>
      <c r="DE62" t="str">
        <f t="shared" ca="1" si="11"/>
        <v>TAFFYITEM(OTHER, ItemRegistry.taffyItem, 4 ,0.2f,0f,0f,0f,0f,0f,0f,0.88f),</v>
      </c>
      <c r="DF62" t="s">
        <v>2338</v>
      </c>
    </row>
    <row r="63" spans="2:110" x14ac:dyDescent="0.3">
      <c r="B63" t="s">
        <v>302</v>
      </c>
      <c r="C63" t="str">
        <f>INDEX('PH Itemnames'!$B$1:$B$723,MATCH(B63,'PH Itemnames'!$A$1:$A$723),1)</f>
        <v>spidereyesoupItem</v>
      </c>
      <c r="D63" t="s">
        <v>245</v>
      </c>
      <c r="E63" t="s">
        <v>1192</v>
      </c>
      <c r="F63" s="10" t="s">
        <v>303</v>
      </c>
      <c r="G63" s="11" t="s">
        <v>270</v>
      </c>
      <c r="H63" s="11"/>
      <c r="I63" s="11"/>
      <c r="J63" s="11"/>
      <c r="K63" s="11"/>
      <c r="L63" s="11"/>
      <c r="M63" s="11"/>
      <c r="N63" s="46">
        <f ca="1">SUMIF(Ingredients!$B$3:$B$217,'PH complex foods'!F63,Ingredients!$A$3:$A$119)+SUMIF($B$3:$B$724,F63,$V$3:$V$723)</f>
        <v>0</v>
      </c>
      <c r="O63" s="11">
        <f ca="1">SUMIF(Ingredients!$B$3:$B$217,'PH complex foods'!G63,Ingredients!$A$3:$A$119)+SUMIF($B$3:$B$724,G63,$V$3:$V$723)</f>
        <v>1</v>
      </c>
      <c r="P63" s="11">
        <f ca="1">SUMIF(Ingredients!$B$3:$B$217,'PH complex foods'!H63,Ingredients!$A$3:$A$119)+SUMIF($B$3:$B$724,H63,$V$3:$V$723)</f>
        <v>0</v>
      </c>
      <c r="Q63" s="11">
        <f ca="1">SUMIF(Ingredients!$B$3:$B$217,'PH complex foods'!I63,Ingredients!$A$3:$A$119)+SUMIF($B$3:$B$724,I63,$V$3:$V$723)</f>
        <v>0</v>
      </c>
      <c r="R63" s="11">
        <f ca="1">SUMIF(Ingredients!$B$3:$B$217,'PH complex foods'!J63,Ingredients!$A$3:$A$119)+SUMIF($B$3:$B$724,J63,$V$3:$V$723)</f>
        <v>0</v>
      </c>
      <c r="S63" s="11">
        <f ca="1">SUMIF(Ingredients!$B$3:$B$217,'PH complex foods'!K63,Ingredients!$A$3:$A$119)+SUMIF($B$3:$B$724,K63,$V$3:$V$723)</f>
        <v>0</v>
      </c>
      <c r="T63" s="11">
        <f ca="1">SUMIF(Ingredients!$B$3:$B$217,'PH complex foods'!L63,Ingredients!$A$3:$A$119)+SUMIF($B$3:$B$724,L63,$V$3:$V$723)</f>
        <v>0</v>
      </c>
      <c r="U63" s="11">
        <f ca="1">SUMIF(Ingredients!$B$3:$B$217,'PH complex foods'!M63,Ingredients!$A$3:$A$119)+SUMIF($B$3:$B$724,M63,$V$3:$V$723)</f>
        <v>0</v>
      </c>
      <c r="V63" s="10">
        <f t="shared" ca="1" si="0"/>
        <v>0</v>
      </c>
      <c r="W63" s="11">
        <f t="shared" si="1"/>
        <v>0</v>
      </c>
      <c r="X63" s="44" t="str">
        <f t="shared" ca="1" si="12"/>
        <v>No</v>
      </c>
      <c r="Y63" s="34">
        <f>SUMIF(Ingredients!$B$3:$B$217,F63,Ingredients!$C$3:$C$217)+SUMIF($B$3:$B$724,F63,$AG$3:$AG$724)</f>
        <v>0</v>
      </c>
      <c r="Z63" s="30">
        <f>SUMIF(Ingredients!$B$3:$B$217,G63,Ingredients!$C$3:$C$217)+SUMIF($B$3:$B$724,G63,$AG$3:$AG$724)</f>
        <v>12.30952380952381</v>
      </c>
      <c r="AA63" s="30">
        <f>SUMIF(Ingredients!$B$3:$B$217,H63,Ingredients!$C$3:$C$217)+SUMIF($B$3:$B$724,H63,$AG$3:$AG$724)</f>
        <v>0</v>
      </c>
      <c r="AB63" s="30">
        <f>SUMIF(Ingredients!$B$3:$B$217,I63,Ingredients!$C$3:$C$217)+SUMIF($B$3:$B$724,I63,$AG$3:$AG$724)</f>
        <v>0</v>
      </c>
      <c r="AC63" s="30">
        <f>SUMIF(Ingredients!$B$3:$B$217,J63,Ingredients!$C$3:$C$217)+SUMIF($B$3:$B$724,J63,$AG$3:$AG$724)</f>
        <v>0</v>
      </c>
      <c r="AD63" s="30">
        <f>SUMIF(Ingredients!$B$3:$B$217,K63,Ingredients!$C$3:$C$217)+SUMIF($B$3:$B$724,K63,$AG$3:$AG$724)</f>
        <v>0</v>
      </c>
      <c r="AE63" s="30">
        <f>SUMIF(Ingredients!$B$3:$B$217,L63,Ingredients!$C$3:$C$217)+SUMIF($B$3:$B$724,L63,$AG$3:$AG$724)</f>
        <v>0</v>
      </c>
      <c r="AF63" s="30">
        <f>SUMIF(Ingredients!$B$3:$B$217,M63,Ingredients!$C$3:$C$217)+SUMIF($B$3:$B$724,M63,$AG$3:$AG$724)</f>
        <v>0</v>
      </c>
      <c r="AG63" s="29">
        <f t="shared" si="2"/>
        <v>12.30952380952381</v>
      </c>
      <c r="AH63" s="30">
        <f>SUMIF(Ingredients!$B$3:$B$217,F63,Ingredients!$D$3:$D$217)+SUMIF($B$3:$B$724,F63,$AP$3:$AP$724)</f>
        <v>0</v>
      </c>
      <c r="AI63" s="30">
        <f>SUMIF(Ingredients!$B$3:$B$217,G63,Ingredients!$D$3:$D$217)+SUMIF($B$3:$B$724,G63,$AP$3:$AP$724)</f>
        <v>0.35714285714285715</v>
      </c>
      <c r="AJ63" s="30">
        <f>SUMIF(Ingredients!$B$3:$B$217,H63,Ingredients!$D$3:$D$217)+SUMIF($B$3:$B$724,H63,$AP$3:$AP$724)</f>
        <v>0</v>
      </c>
      <c r="AK63" s="30">
        <f>SUMIF(Ingredients!$B$3:$B$217,I63,Ingredients!$D$3:$D$217)+SUMIF($B$3:$B$724,I63,$AP$3:$AP$724)</f>
        <v>0</v>
      </c>
      <c r="AL63" s="30">
        <f>SUMIF(Ingredients!$B$3:$B$217,J63,Ingredients!$D$3:$D$217)+SUMIF($B$3:$B$724,J63,$AP$3:$AP$724)</f>
        <v>0</v>
      </c>
      <c r="AM63" s="30">
        <f>SUMIF(Ingredients!$B$3:$B$217,K63,Ingredients!$D$3:$D$217)+SUMIF($B$3:$B$724,K63,$AP$3:$AP$724)</f>
        <v>0</v>
      </c>
      <c r="AN63" s="30">
        <f>SUMIF(Ingredients!$B$3:$B$217,L63,Ingredients!$D$3:$D$217)+SUMIF($B$3:$B$724,L63,$AP$3:$AP$724)</f>
        <v>0</v>
      </c>
      <c r="AO63" s="30">
        <f>SUMIF(Ingredients!$B$3:$B$217,M63,Ingredients!$D$3:$D$217)+SUMIF($B$3:$B$724,M63,$AP$3:$AP$724)</f>
        <v>0</v>
      </c>
      <c r="AP63" s="29">
        <f t="shared" si="3"/>
        <v>0.35714285714285715</v>
      </c>
      <c r="AQ63" s="30">
        <f>SUMIF(Ingredients!$B$3:$B$217,F63,Ingredients!$E$3:$E$217)+SUMIF($B$3:$B$724,F63,$AY$3:$AY$727)</f>
        <v>0</v>
      </c>
      <c r="AR63" s="30">
        <f>SUMIF(Ingredients!$B$3:$B$217,G63,Ingredients!$E$3:$E$217)+SUMIF($B$3:$B$724,G63,$AY$3:$AY$727)</f>
        <v>10.428571428571429</v>
      </c>
      <c r="AS63" s="30">
        <f>SUMIF(Ingredients!$B$3:$B$217,H63,Ingredients!$E$3:$E$217)+SUMIF($B$3:$B$724,H63,$AY$3:$AY$727)</f>
        <v>0</v>
      </c>
      <c r="AT63" s="30">
        <f>SUMIF(Ingredients!$B$3:$B$217,I63,Ingredients!$E$3:$E$217)+SUMIF($B$3:$B$724,I63,$AY$3:$AY$727)</f>
        <v>0</v>
      </c>
      <c r="AU63" s="30">
        <f>SUMIF(Ingredients!$B$3:$B$217,J63,Ingredients!$E$3:$E$217)+SUMIF($B$3:$B$724,J63,$AY$3:$AY$727)</f>
        <v>0</v>
      </c>
      <c r="AV63" s="30">
        <f>SUMIF(Ingredients!$B$3:$B$217,K63,Ingredients!$E$3:$E$217)+SUMIF($B$3:$B$724,K63,$AY$3:$AY$727)</f>
        <v>0</v>
      </c>
      <c r="AW63" s="30">
        <f>SUMIF(Ingredients!$B$3:$B$217,L63,Ingredients!$E$3:$E$217)+SUMIF($B$3:$B$724,L63,$AY$3:$AY$727)</f>
        <v>0</v>
      </c>
      <c r="AX63" s="30">
        <f>SUMIF(Ingredients!$B$3:$B$217,M63,Ingredients!$E$3:$E$217)+SUMIF($B$3:$B$724,M63,$AY$3:$AY$727)</f>
        <v>0</v>
      </c>
      <c r="AY63" s="29">
        <f t="shared" si="4"/>
        <v>5.2142857142857144</v>
      </c>
      <c r="AZ63" s="30">
        <f>SUMIF(Ingredients!$B$3:$B$217,F63,Ingredients!$F$3:$F$217)+SUMIF($B$3:$B$724,F63,$BH$3:$BH$724)</f>
        <v>0</v>
      </c>
      <c r="BA63" s="30">
        <f>SUMIF(Ingredients!$B$3:$B$217,G63,Ingredients!$F$3:$F$217)+SUMIF($B$3:$B$724,G63,$BH$3:$BH$724)</f>
        <v>0</v>
      </c>
      <c r="BB63" s="30">
        <f>SUMIF(Ingredients!$B$3:$B$217,H63,Ingredients!$F$3:$F$217)+SUMIF($B$3:$B$724,H63,$BH$3:$BH$724)</f>
        <v>0</v>
      </c>
      <c r="BC63" s="30">
        <f>SUMIF(Ingredients!$B$3:$B$217,I63,Ingredients!$F$3:$F$217)+SUMIF($B$3:$B$724,I63,$BH$3:$BH$724)</f>
        <v>0</v>
      </c>
      <c r="BD63" s="30">
        <f>SUMIF(Ingredients!$B$3:$B$217,J63,Ingredients!$F$3:$F$217)+SUMIF($B$3:$B$724,J63,$BH$3:$BH$724)</f>
        <v>0</v>
      </c>
      <c r="BE63" s="30">
        <f>SUMIF(Ingredients!$B$3:$B$217,K63,Ingredients!$F$3:$F$217)+SUMIF($B$3:$B$724,K63,$BH$3:$BH$724)</f>
        <v>0</v>
      </c>
      <c r="BF63" s="30">
        <f>SUMIF(Ingredients!$B$3:$B$217,L63,Ingredients!$F$3:$F$217)+SUMIF($B$3:$B$724,L63,$BH$3:$BH$724)</f>
        <v>0</v>
      </c>
      <c r="BG63" s="30">
        <f>SUMIF(Ingredients!$B$3:$B$217,M63,Ingredients!$F$3:$F$217)+SUMIF($B$3:$B$724,M63,$BH$3:$BH$724)</f>
        <v>0</v>
      </c>
      <c r="BH63" s="35">
        <f t="shared" si="5"/>
        <v>0</v>
      </c>
      <c r="BI63" s="30">
        <f>SUMIF(Ingredients!$B$3:$B$217,F63,Ingredients!$G$3:$G$217)+SUMIF($B$3:$B$724,F63,$BQ$3:$BQ$724)</f>
        <v>0</v>
      </c>
      <c r="BJ63" s="30">
        <f>SUMIF(Ingredients!$B$3:$B$217,G63,Ingredients!$G$3:$G$217)+SUMIF($B$3:$B$724,G63,$BQ$3:$BQ$724)</f>
        <v>0</v>
      </c>
      <c r="BK63" s="30">
        <f>SUMIF(Ingredients!$B$3:$B$217,H63,Ingredients!$G$3:$G$217)+SUMIF($B$3:$B$724,H63,$BQ$3:$BQ$724)</f>
        <v>0</v>
      </c>
      <c r="BL63" s="30">
        <f>SUMIF(Ingredients!$B$3:$B$217,I63,Ingredients!$G$3:$G$217)+SUMIF($B$3:$B$724,I63,$BQ$3:$BQ$724)</f>
        <v>0</v>
      </c>
      <c r="BM63" s="30">
        <f>SUMIF(Ingredients!$B$3:$B$217,J63,Ingredients!$G$3:$G$217)+SUMIF($B$3:$B$724,J63,$BQ$3:$BQ$724)</f>
        <v>0</v>
      </c>
      <c r="BN63" s="30">
        <f>SUMIF(Ingredients!$B$3:$B$217,K63,Ingredients!$G$3:$G$217)+SUMIF($B$3:$B$724,K63,$BQ$3:$BQ$724)</f>
        <v>0</v>
      </c>
      <c r="BO63" s="30">
        <f>SUMIF(Ingredients!$B$3:$B$217,L63,Ingredients!$G$3:$G$217)+SUMIF($B$3:$B$724,L63,$BQ$3:$BQ$724)</f>
        <v>0</v>
      </c>
      <c r="BP63" s="30">
        <f>SUMIF(Ingredients!$B$3:$B$217,M63,Ingredients!$G$3:$G$217)+SUMIF($B$3:$B$724,M63,$BQ$3:$BQ$724)</f>
        <v>0</v>
      </c>
      <c r="BQ63" s="36">
        <f t="shared" si="6"/>
        <v>0</v>
      </c>
      <c r="BR63" s="30">
        <f>SUMIF(Ingredients!$B$3:$B$217,F63,Ingredients!$H$3:$H$217)+SUMIF($B$3:$B$724,F63,$BZ$3:$BZ$724)</f>
        <v>0</v>
      </c>
      <c r="BS63" s="30">
        <f>SUMIF(Ingredients!$B$3:$B$217,G63,Ingredients!$H$3:$H$217)+SUMIF($B$3:$B$724,G63,$BZ$3:$BZ$724)</f>
        <v>1.1428571428571428</v>
      </c>
      <c r="BT63" s="30">
        <f>SUMIF(Ingredients!$B$3:$B$217,H63,Ingredients!$H$3:$H$217)+SUMIF($B$3:$B$724,H63,$BZ$3:$BZ$724)</f>
        <v>0</v>
      </c>
      <c r="BU63" s="30">
        <f>SUMIF(Ingredients!$B$3:$B$217,I63,Ingredients!$H$3:$H$217)+SUMIF($B$3:$B$724,I63,$BZ$3:$BZ$724)</f>
        <v>0</v>
      </c>
      <c r="BV63" s="30">
        <f>SUMIF(Ingredients!$B$3:$B$217,J63,Ingredients!$H$3:$H$217)+SUMIF($B$3:$B$724,J63,$BZ$3:$BZ$724)</f>
        <v>0</v>
      </c>
      <c r="BW63" s="30">
        <f>SUMIF(Ingredients!$B$3:$B$217,K63,Ingredients!$H$3:$H$217)+SUMIF($B$3:$B$724,K63,$BZ$3:$BZ$724)</f>
        <v>0</v>
      </c>
      <c r="BX63" s="30">
        <f>SUMIF(Ingredients!$B$3:$B$217,L63,Ingredients!$H$3:$H$217)+SUMIF($B$3:$B$724,L63,$BZ$3:$BZ$724)</f>
        <v>0</v>
      </c>
      <c r="BY63" s="30">
        <f>SUMIF(Ingredients!$B$3:$B$217,M63,Ingredients!$H$3:$H$217)+SUMIF($B$3:$B$724,M63,$BZ$3:$BZ$724)</f>
        <v>0</v>
      </c>
      <c r="BZ63" s="42">
        <f t="shared" si="7"/>
        <v>1.1428571428571428</v>
      </c>
      <c r="CA63" s="30">
        <f>SUMIF(Ingredients!$B$3:$B$217,F63,Ingredients!$I$3:$I$217)+SUMIF($B$3:$B$724,F63,$CI$3:$CI$724)</f>
        <v>0</v>
      </c>
      <c r="CB63" s="30">
        <f>SUMIF(Ingredients!$B$3:$B$217,G63,Ingredients!$I$3:$I$217)+SUMIF($B$3:$B$724,G63,$CI$3:$CI$724)</f>
        <v>2.5</v>
      </c>
      <c r="CC63" s="30">
        <f>SUMIF(Ingredients!$B$3:$B$217,H63,Ingredients!$I$3:$I$217)+SUMIF($B$3:$B$724,H63,$CI$3:$CI$724)</f>
        <v>0</v>
      </c>
      <c r="CD63" s="30">
        <f>SUMIF(Ingredients!$B$3:$B$217,I63,Ingredients!$I$3:$I$217)+SUMIF($B$3:$B$724,I63,$CI$3:$CI$724)</f>
        <v>0</v>
      </c>
      <c r="CE63" s="30">
        <f>SUMIF(Ingredients!$B$3:$B$217,J63,Ingredients!$I$3:$I$217)+SUMIF($B$3:$B$724,J63,$CI$3:$CI$724)</f>
        <v>0</v>
      </c>
      <c r="CF63" s="30">
        <f>SUMIF(Ingredients!$B$3:$B$217,K63,Ingredients!$I$3:$I$217)+SUMIF($B$3:$B$724,K63,$CI$3:$CI$724)</f>
        <v>0</v>
      </c>
      <c r="CG63" s="30">
        <f>SUMIF(Ingredients!$B$3:$B$217,L63,Ingredients!$I$3:$I$217)+SUMIF($B$3:$B$724,L63,$CI$3:$CI$724)</f>
        <v>0</v>
      </c>
      <c r="CH63" s="30">
        <f>SUMIF(Ingredients!$B$3:$B$217,M63,Ingredients!$I$3:$I$217)+SUMIF($B$3:$B$724,M63,$CI$3:$CI$724)</f>
        <v>0</v>
      </c>
      <c r="CI63" s="38">
        <f t="shared" si="8"/>
        <v>2.5</v>
      </c>
      <c r="CJ63" s="30">
        <f>SUMIF(Ingredients!$B$3:$B$217,F63,Ingredients!$J$3:$J$217)+SUMIF($B$3:$B$724,F63,$CR$3:$CR$724)</f>
        <v>0</v>
      </c>
      <c r="CK63" s="30">
        <f>SUMIF(Ingredients!$B$3:$B$217,G63,Ingredients!$J$3:$J$217)+SUMIF($B$3:$B$724,G63,$CR$3:$CR$724)</f>
        <v>0</v>
      </c>
      <c r="CL63" s="30">
        <f>SUMIF(Ingredients!$B$3:$B$217,H63,Ingredients!$J$3:$J$217)+SUMIF($B$3:$B$724,H63,$CR$3:$CR$724)</f>
        <v>0</v>
      </c>
      <c r="CM63" s="30">
        <f>SUMIF(Ingredients!$B$3:$B$217,I63,Ingredients!$J$3:$J$217)+SUMIF($B$3:$B$724,I63,$CR$3:$CR$724)</f>
        <v>0</v>
      </c>
      <c r="CN63" s="30">
        <f>SUMIF(Ingredients!$B$3:$B$217,J63,Ingredients!$J$3:$J$217)+SUMIF($B$3:$B$724,J63,$CR$3:$CR$724)</f>
        <v>0</v>
      </c>
      <c r="CO63" s="30">
        <f>SUMIF(Ingredients!$B$3:$B$217,K63,Ingredients!$J$3:$J$217)+SUMIF($B$3:$B$724,K63,$CR$3:$CR$724)</f>
        <v>0</v>
      </c>
      <c r="CP63" s="30">
        <f>SUMIF(Ingredients!$B$3:$B$217,L63,Ingredients!$J$3:$J$217)+SUMIF($B$3:$B$724,L63,$CR$3:$CR$724)</f>
        <v>0</v>
      </c>
      <c r="CQ63" s="30">
        <f>SUMIF(Ingredients!$B$3:$B$217,M63,Ingredients!$J$3:$J$217)+SUMIF($B$3:$B$724,M63,$CR$3:$CR$724)</f>
        <v>0</v>
      </c>
      <c r="CR63" s="43">
        <f t="shared" si="9"/>
        <v>0</v>
      </c>
      <c r="CS63" s="34">
        <v>12.30952380952381</v>
      </c>
      <c r="CT63" s="30">
        <v>0.35714285714285715</v>
      </c>
      <c r="CU63" s="30">
        <v>5.2142857142857144</v>
      </c>
      <c r="CV63" s="35">
        <v>0</v>
      </c>
      <c r="CW63" s="36">
        <v>0</v>
      </c>
      <c r="CX63" s="37">
        <v>1.1428571428571428</v>
      </c>
      <c r="CY63" s="38">
        <v>2.5</v>
      </c>
      <c r="CZ63" s="39">
        <v>0</v>
      </c>
      <c r="DA63" t="s">
        <v>199</v>
      </c>
      <c r="DB63" t="str">
        <f t="shared" ca="1" si="10"/>
        <v>No</v>
      </c>
      <c r="DC63" t="s">
        <v>1123</v>
      </c>
      <c r="DD63" t="s">
        <v>200</v>
      </c>
      <c r="DE63" t="str">
        <f t="shared" ca="1" si="11"/>
        <v/>
      </c>
      <c r="DF63" t="s">
        <v>2272</v>
      </c>
    </row>
    <row r="64" spans="2:110" x14ac:dyDescent="0.3">
      <c r="B64" t="s">
        <v>304</v>
      </c>
      <c r="C64" t="str">
        <f>INDEX('PH Itemnames'!$B$1:$B$723,MATCH(B64,'PH Itemnames'!$A$1:$A$723),1)</f>
        <v>zombiejerkyItem</v>
      </c>
      <c r="D64" t="s">
        <v>240</v>
      </c>
      <c r="E64" t="s">
        <v>1189</v>
      </c>
      <c r="F64" s="10" t="s">
        <v>305</v>
      </c>
      <c r="G64" s="11" t="s">
        <v>249</v>
      </c>
      <c r="H64" s="11" t="s">
        <v>249</v>
      </c>
      <c r="I64" s="11"/>
      <c r="J64" s="11"/>
      <c r="K64" s="11"/>
      <c r="L64" s="11"/>
      <c r="M64" s="11"/>
      <c r="N64" s="46">
        <f ca="1">SUMIF(Ingredients!$B$3:$B$217,'PH complex foods'!F64,Ingredients!$A$3:$A$119)+SUMIF($B$3:$B$724,F64,$V$3:$V$723)</f>
        <v>0</v>
      </c>
      <c r="O64" s="11">
        <f ca="1">SUMIF(Ingredients!$B$3:$B$217,'PH complex foods'!G64,Ingredients!$A$3:$A$119)+SUMIF($B$3:$B$724,G64,$V$3:$V$723)</f>
        <v>1</v>
      </c>
      <c r="P64" s="11">
        <f ca="1">SUMIF(Ingredients!$B$3:$B$217,'PH complex foods'!H64,Ingredients!$A$3:$A$119)+SUMIF($B$3:$B$724,H64,$V$3:$V$723)</f>
        <v>1</v>
      </c>
      <c r="Q64" s="11">
        <f ca="1">SUMIF(Ingredients!$B$3:$B$217,'PH complex foods'!I64,Ingredients!$A$3:$A$119)+SUMIF($B$3:$B$724,I64,$V$3:$V$723)</f>
        <v>0</v>
      </c>
      <c r="R64" s="11">
        <f ca="1">SUMIF(Ingredients!$B$3:$B$217,'PH complex foods'!J64,Ingredients!$A$3:$A$119)+SUMIF($B$3:$B$724,J64,$V$3:$V$723)</f>
        <v>0</v>
      </c>
      <c r="S64" s="11">
        <f ca="1">SUMIF(Ingredients!$B$3:$B$217,'PH complex foods'!K64,Ingredients!$A$3:$A$119)+SUMIF($B$3:$B$724,K64,$V$3:$V$723)</f>
        <v>0</v>
      </c>
      <c r="T64" s="11">
        <f ca="1">SUMIF(Ingredients!$B$3:$B$217,'PH complex foods'!L64,Ingredients!$A$3:$A$119)+SUMIF($B$3:$B$724,L64,$V$3:$V$723)</f>
        <v>0</v>
      </c>
      <c r="U64" s="11">
        <f ca="1">SUMIF(Ingredients!$B$3:$B$217,'PH complex foods'!M64,Ingredients!$A$3:$A$119)+SUMIF($B$3:$B$724,M64,$V$3:$V$723)</f>
        <v>0</v>
      </c>
      <c r="V64" s="10">
        <f t="shared" ca="1" si="0"/>
        <v>0</v>
      </c>
      <c r="W64" s="11">
        <f t="shared" si="1"/>
        <v>0</v>
      </c>
      <c r="X64" s="44" t="str">
        <f t="shared" ca="1" si="12"/>
        <v>No</v>
      </c>
      <c r="Y64" s="34">
        <f>SUMIF(Ingredients!$B$3:$B$217,F64,Ingredients!$C$3:$C$217)+SUMIF($B$3:$B$724,F64,$AG$3:$AG$724)</f>
        <v>0</v>
      </c>
      <c r="Z64" s="30">
        <f>SUMIF(Ingredients!$B$3:$B$217,G64,Ingredients!$C$3:$C$217)+SUMIF($B$3:$B$724,G64,$AG$3:$AG$724)</f>
        <v>0</v>
      </c>
      <c r="AA64" s="30">
        <f>SUMIF(Ingredients!$B$3:$B$217,H64,Ingredients!$C$3:$C$217)+SUMIF($B$3:$B$724,H64,$AG$3:$AG$724)</f>
        <v>0</v>
      </c>
      <c r="AB64" s="30">
        <f>SUMIF(Ingredients!$B$3:$B$217,I64,Ingredients!$C$3:$C$217)+SUMIF($B$3:$B$724,I64,$AG$3:$AG$724)</f>
        <v>0</v>
      </c>
      <c r="AC64" s="30">
        <f>SUMIF(Ingredients!$B$3:$B$217,J64,Ingredients!$C$3:$C$217)+SUMIF($B$3:$B$724,J64,$AG$3:$AG$724)</f>
        <v>0</v>
      </c>
      <c r="AD64" s="30">
        <f>SUMIF(Ingredients!$B$3:$B$217,K64,Ingredients!$C$3:$C$217)+SUMIF($B$3:$B$724,K64,$AG$3:$AG$724)</f>
        <v>0</v>
      </c>
      <c r="AE64" s="30">
        <f>SUMIF(Ingredients!$B$3:$B$217,L64,Ingredients!$C$3:$C$217)+SUMIF($B$3:$B$724,L64,$AG$3:$AG$724)</f>
        <v>0</v>
      </c>
      <c r="AF64" s="30">
        <f>SUMIF(Ingredients!$B$3:$B$217,M64,Ingredients!$C$3:$C$217)+SUMIF($B$3:$B$724,M64,$AG$3:$AG$724)</f>
        <v>0</v>
      </c>
      <c r="AG64" s="29">
        <f t="shared" si="2"/>
        <v>0</v>
      </c>
      <c r="AH64" s="30">
        <f>SUMIF(Ingredients!$B$3:$B$217,F64,Ingredients!$D$3:$D$217)+SUMIF($B$3:$B$724,F64,$AP$3:$AP$724)</f>
        <v>0</v>
      </c>
      <c r="AI64" s="30">
        <f>SUMIF(Ingredients!$B$3:$B$217,G64,Ingredients!$D$3:$D$217)+SUMIF($B$3:$B$724,G64,$AP$3:$AP$724)</f>
        <v>0</v>
      </c>
      <c r="AJ64" s="30">
        <f>SUMIF(Ingredients!$B$3:$B$217,H64,Ingredients!$D$3:$D$217)+SUMIF($B$3:$B$724,H64,$AP$3:$AP$724)</f>
        <v>0</v>
      </c>
      <c r="AK64" s="30">
        <f>SUMIF(Ingredients!$B$3:$B$217,I64,Ingredients!$D$3:$D$217)+SUMIF($B$3:$B$724,I64,$AP$3:$AP$724)</f>
        <v>0</v>
      </c>
      <c r="AL64" s="30">
        <f>SUMIF(Ingredients!$B$3:$B$217,J64,Ingredients!$D$3:$D$217)+SUMIF($B$3:$B$724,J64,$AP$3:$AP$724)</f>
        <v>0</v>
      </c>
      <c r="AM64" s="30">
        <f>SUMIF(Ingredients!$B$3:$B$217,K64,Ingredients!$D$3:$D$217)+SUMIF($B$3:$B$724,K64,$AP$3:$AP$724)</f>
        <v>0</v>
      </c>
      <c r="AN64" s="30">
        <f>SUMIF(Ingredients!$B$3:$B$217,L64,Ingredients!$D$3:$D$217)+SUMIF($B$3:$B$724,L64,$AP$3:$AP$724)</f>
        <v>0</v>
      </c>
      <c r="AO64" s="30">
        <f>SUMIF(Ingredients!$B$3:$B$217,M64,Ingredients!$D$3:$D$217)+SUMIF($B$3:$B$724,M64,$AP$3:$AP$724)</f>
        <v>0</v>
      </c>
      <c r="AP64" s="29">
        <f t="shared" si="3"/>
        <v>0</v>
      </c>
      <c r="AQ64" s="30">
        <f>SUMIF(Ingredients!$B$3:$B$217,F64,Ingredients!$E$3:$E$217)+SUMIF($B$3:$B$724,F64,$AY$3:$AY$727)</f>
        <v>0</v>
      </c>
      <c r="AR64" s="30">
        <f>SUMIF(Ingredients!$B$3:$B$217,G64,Ingredients!$E$3:$E$217)+SUMIF($B$3:$B$724,G64,$AY$3:$AY$727)</f>
        <v>30</v>
      </c>
      <c r="AS64" s="30">
        <f>SUMIF(Ingredients!$B$3:$B$217,H64,Ingredients!$E$3:$E$217)+SUMIF($B$3:$B$724,H64,$AY$3:$AY$727)</f>
        <v>30</v>
      </c>
      <c r="AT64" s="30">
        <f>SUMIF(Ingredients!$B$3:$B$217,I64,Ingredients!$E$3:$E$217)+SUMIF($B$3:$B$724,I64,$AY$3:$AY$727)</f>
        <v>0</v>
      </c>
      <c r="AU64" s="30">
        <f>SUMIF(Ingredients!$B$3:$B$217,J64,Ingredients!$E$3:$E$217)+SUMIF($B$3:$B$724,J64,$AY$3:$AY$727)</f>
        <v>0</v>
      </c>
      <c r="AV64" s="30">
        <f>SUMIF(Ingredients!$B$3:$B$217,K64,Ingredients!$E$3:$E$217)+SUMIF($B$3:$B$724,K64,$AY$3:$AY$727)</f>
        <v>0</v>
      </c>
      <c r="AW64" s="30">
        <f>SUMIF(Ingredients!$B$3:$B$217,L64,Ingredients!$E$3:$E$217)+SUMIF($B$3:$B$724,L64,$AY$3:$AY$727)</f>
        <v>0</v>
      </c>
      <c r="AX64" s="30">
        <f>SUMIF(Ingredients!$B$3:$B$217,M64,Ingredients!$E$3:$E$217)+SUMIF($B$3:$B$724,M64,$AY$3:$AY$727)</f>
        <v>0</v>
      </c>
      <c r="AY64" s="29">
        <f t="shared" si="4"/>
        <v>20</v>
      </c>
      <c r="AZ64" s="30">
        <f>SUMIF(Ingredients!$B$3:$B$217,F64,Ingredients!$F$3:$F$217)+SUMIF($B$3:$B$724,F64,$BH$3:$BH$724)</f>
        <v>0</v>
      </c>
      <c r="BA64" s="30">
        <f>SUMIF(Ingredients!$B$3:$B$217,G64,Ingredients!$F$3:$F$217)+SUMIF($B$3:$B$724,G64,$BH$3:$BH$724)</f>
        <v>0</v>
      </c>
      <c r="BB64" s="30">
        <f>SUMIF(Ingredients!$B$3:$B$217,H64,Ingredients!$F$3:$F$217)+SUMIF($B$3:$B$724,H64,$BH$3:$BH$724)</f>
        <v>0</v>
      </c>
      <c r="BC64" s="30">
        <f>SUMIF(Ingredients!$B$3:$B$217,I64,Ingredients!$F$3:$F$217)+SUMIF($B$3:$B$724,I64,$BH$3:$BH$724)</f>
        <v>0</v>
      </c>
      <c r="BD64" s="30">
        <f>SUMIF(Ingredients!$B$3:$B$217,J64,Ingredients!$F$3:$F$217)+SUMIF($B$3:$B$724,J64,$BH$3:$BH$724)</f>
        <v>0</v>
      </c>
      <c r="BE64" s="30">
        <f>SUMIF(Ingredients!$B$3:$B$217,K64,Ingredients!$F$3:$F$217)+SUMIF($B$3:$B$724,K64,$BH$3:$BH$724)</f>
        <v>0</v>
      </c>
      <c r="BF64" s="30">
        <f>SUMIF(Ingredients!$B$3:$B$217,L64,Ingredients!$F$3:$F$217)+SUMIF($B$3:$B$724,L64,$BH$3:$BH$724)</f>
        <v>0</v>
      </c>
      <c r="BG64" s="30">
        <f>SUMIF(Ingredients!$B$3:$B$217,M64,Ingredients!$F$3:$F$217)+SUMIF($B$3:$B$724,M64,$BH$3:$BH$724)</f>
        <v>0</v>
      </c>
      <c r="BH64" s="35">
        <f t="shared" si="5"/>
        <v>0</v>
      </c>
      <c r="BI64" s="30">
        <f>SUMIF(Ingredients!$B$3:$B$217,F64,Ingredients!$G$3:$G$217)+SUMIF($B$3:$B$724,F64,$BQ$3:$BQ$724)</f>
        <v>0</v>
      </c>
      <c r="BJ64" s="30">
        <f>SUMIF(Ingredients!$B$3:$B$217,G64,Ingredients!$G$3:$G$217)+SUMIF($B$3:$B$724,G64,$BQ$3:$BQ$724)</f>
        <v>0</v>
      </c>
      <c r="BK64" s="30">
        <f>SUMIF(Ingredients!$B$3:$B$217,H64,Ingredients!$G$3:$G$217)+SUMIF($B$3:$B$724,H64,$BQ$3:$BQ$724)</f>
        <v>0</v>
      </c>
      <c r="BL64" s="30">
        <f>SUMIF(Ingredients!$B$3:$B$217,I64,Ingredients!$G$3:$G$217)+SUMIF($B$3:$B$724,I64,$BQ$3:$BQ$724)</f>
        <v>0</v>
      </c>
      <c r="BM64" s="30">
        <f>SUMIF(Ingredients!$B$3:$B$217,J64,Ingredients!$G$3:$G$217)+SUMIF($B$3:$B$724,J64,$BQ$3:$BQ$724)</f>
        <v>0</v>
      </c>
      <c r="BN64" s="30">
        <f>SUMIF(Ingredients!$B$3:$B$217,K64,Ingredients!$G$3:$G$217)+SUMIF($B$3:$B$724,K64,$BQ$3:$BQ$724)</f>
        <v>0</v>
      </c>
      <c r="BO64" s="30">
        <f>SUMIF(Ingredients!$B$3:$B$217,L64,Ingredients!$G$3:$G$217)+SUMIF($B$3:$B$724,L64,$BQ$3:$BQ$724)</f>
        <v>0</v>
      </c>
      <c r="BP64" s="30">
        <f>SUMIF(Ingredients!$B$3:$B$217,M64,Ingredients!$G$3:$G$217)+SUMIF($B$3:$B$724,M64,$BQ$3:$BQ$724)</f>
        <v>0</v>
      </c>
      <c r="BQ64" s="36">
        <f t="shared" si="6"/>
        <v>0</v>
      </c>
      <c r="BR64" s="30">
        <f>SUMIF(Ingredients!$B$3:$B$217,F64,Ingredients!$H$3:$H$217)+SUMIF($B$3:$B$724,F64,$BZ$3:$BZ$724)</f>
        <v>0</v>
      </c>
      <c r="BS64" s="30">
        <f>SUMIF(Ingredients!$B$3:$B$217,G64,Ingredients!$H$3:$H$217)+SUMIF($B$3:$B$724,G64,$BZ$3:$BZ$724)</f>
        <v>0</v>
      </c>
      <c r="BT64" s="30">
        <f>SUMIF(Ingredients!$B$3:$B$217,H64,Ingredients!$H$3:$H$217)+SUMIF($B$3:$B$724,H64,$BZ$3:$BZ$724)</f>
        <v>0</v>
      </c>
      <c r="BU64" s="30">
        <f>SUMIF(Ingredients!$B$3:$B$217,I64,Ingredients!$H$3:$H$217)+SUMIF($B$3:$B$724,I64,$BZ$3:$BZ$724)</f>
        <v>0</v>
      </c>
      <c r="BV64" s="30">
        <f>SUMIF(Ingredients!$B$3:$B$217,J64,Ingredients!$H$3:$H$217)+SUMIF($B$3:$B$724,J64,$BZ$3:$BZ$724)</f>
        <v>0</v>
      </c>
      <c r="BW64" s="30">
        <f>SUMIF(Ingredients!$B$3:$B$217,K64,Ingredients!$H$3:$H$217)+SUMIF($B$3:$B$724,K64,$BZ$3:$BZ$724)</f>
        <v>0</v>
      </c>
      <c r="BX64" s="30">
        <f>SUMIF(Ingredients!$B$3:$B$217,L64,Ingredients!$H$3:$H$217)+SUMIF($B$3:$B$724,L64,$BZ$3:$BZ$724)</f>
        <v>0</v>
      </c>
      <c r="BY64" s="30">
        <f>SUMIF(Ingredients!$B$3:$B$217,M64,Ingredients!$H$3:$H$217)+SUMIF($B$3:$B$724,M64,$BZ$3:$BZ$724)</f>
        <v>0</v>
      </c>
      <c r="BZ64" s="42">
        <f t="shared" si="7"/>
        <v>0</v>
      </c>
      <c r="CA64" s="30">
        <f>SUMIF(Ingredients!$B$3:$B$217,F64,Ingredients!$I$3:$I$217)+SUMIF($B$3:$B$724,F64,$CI$3:$CI$724)</f>
        <v>0</v>
      </c>
      <c r="CB64" s="30">
        <f>SUMIF(Ingredients!$B$3:$B$217,G64,Ingredients!$I$3:$I$217)+SUMIF($B$3:$B$724,G64,$CI$3:$CI$724)</f>
        <v>0</v>
      </c>
      <c r="CC64" s="30">
        <f>SUMIF(Ingredients!$B$3:$B$217,H64,Ingredients!$I$3:$I$217)+SUMIF($B$3:$B$724,H64,$CI$3:$CI$724)</f>
        <v>0</v>
      </c>
      <c r="CD64" s="30">
        <f>SUMIF(Ingredients!$B$3:$B$217,I64,Ingredients!$I$3:$I$217)+SUMIF($B$3:$B$724,I64,$CI$3:$CI$724)</f>
        <v>0</v>
      </c>
      <c r="CE64" s="30">
        <f>SUMIF(Ingredients!$B$3:$B$217,J64,Ingredients!$I$3:$I$217)+SUMIF($B$3:$B$724,J64,$CI$3:$CI$724)</f>
        <v>0</v>
      </c>
      <c r="CF64" s="30">
        <f>SUMIF(Ingredients!$B$3:$B$217,K64,Ingredients!$I$3:$I$217)+SUMIF($B$3:$B$724,K64,$CI$3:$CI$724)</f>
        <v>0</v>
      </c>
      <c r="CG64" s="30">
        <f>SUMIF(Ingredients!$B$3:$B$217,L64,Ingredients!$I$3:$I$217)+SUMIF($B$3:$B$724,L64,$CI$3:$CI$724)</f>
        <v>0</v>
      </c>
      <c r="CH64" s="30">
        <f>SUMIF(Ingredients!$B$3:$B$217,M64,Ingredients!$I$3:$I$217)+SUMIF($B$3:$B$724,M64,$CI$3:$CI$724)</f>
        <v>0</v>
      </c>
      <c r="CI64" s="38">
        <f t="shared" si="8"/>
        <v>0</v>
      </c>
      <c r="CJ64" s="30">
        <f>SUMIF(Ingredients!$B$3:$B$217,F64,Ingredients!$J$3:$J$217)+SUMIF($B$3:$B$724,F64,$CR$3:$CR$724)</f>
        <v>0</v>
      </c>
      <c r="CK64" s="30">
        <f>SUMIF(Ingredients!$B$3:$B$217,G64,Ingredients!$J$3:$J$217)+SUMIF($B$3:$B$724,G64,$CR$3:$CR$724)</f>
        <v>0</v>
      </c>
      <c r="CL64" s="30">
        <f>SUMIF(Ingredients!$B$3:$B$217,H64,Ingredients!$J$3:$J$217)+SUMIF($B$3:$B$724,H64,$CR$3:$CR$724)</f>
        <v>0</v>
      </c>
      <c r="CM64" s="30">
        <f>SUMIF(Ingredients!$B$3:$B$217,I64,Ingredients!$J$3:$J$217)+SUMIF($B$3:$B$724,I64,$CR$3:$CR$724)</f>
        <v>0</v>
      </c>
      <c r="CN64" s="30">
        <f>SUMIF(Ingredients!$B$3:$B$217,J64,Ingredients!$J$3:$J$217)+SUMIF($B$3:$B$724,J64,$CR$3:$CR$724)</f>
        <v>0</v>
      </c>
      <c r="CO64" s="30">
        <f>SUMIF(Ingredients!$B$3:$B$217,K64,Ingredients!$J$3:$J$217)+SUMIF($B$3:$B$724,K64,$CR$3:$CR$724)</f>
        <v>0</v>
      </c>
      <c r="CP64" s="30">
        <f>SUMIF(Ingredients!$B$3:$B$217,L64,Ingredients!$J$3:$J$217)+SUMIF($B$3:$B$724,L64,$CR$3:$CR$724)</f>
        <v>0</v>
      </c>
      <c r="CQ64" s="30">
        <f>SUMIF(Ingredients!$B$3:$B$217,M64,Ingredients!$J$3:$J$217)+SUMIF($B$3:$B$724,M64,$CR$3:$CR$724)</f>
        <v>0</v>
      </c>
      <c r="CR64" s="43">
        <f t="shared" si="9"/>
        <v>0</v>
      </c>
      <c r="CS64" s="34">
        <v>0</v>
      </c>
      <c r="CT64" s="30">
        <v>0</v>
      </c>
      <c r="CU64" s="30">
        <v>20</v>
      </c>
      <c r="CV64" s="35">
        <v>0</v>
      </c>
      <c r="CW64" s="36">
        <v>0</v>
      </c>
      <c r="CX64" s="37">
        <v>0</v>
      </c>
      <c r="CY64" s="38">
        <v>0</v>
      </c>
      <c r="CZ64" s="39">
        <v>0</v>
      </c>
      <c r="DA64" t="s">
        <v>199</v>
      </c>
      <c r="DB64" t="str">
        <f t="shared" ca="1" si="10"/>
        <v>No</v>
      </c>
      <c r="DC64" t="s">
        <v>1123</v>
      </c>
      <c r="DD64" t="s">
        <v>200</v>
      </c>
      <c r="DE64" t="str">
        <f t="shared" ca="1" si="11"/>
        <v/>
      </c>
      <c r="DF64" t="s">
        <v>2272</v>
      </c>
    </row>
    <row r="65" spans="2:110" x14ac:dyDescent="0.3">
      <c r="B65" t="s">
        <v>221</v>
      </c>
      <c r="C65" t="str">
        <f>INDEX('PH Itemnames'!$B$1:$B$723,MATCH(B65,'PH Itemnames'!$A$1:$A$723),1)</f>
        <v>cocoapowderItem</v>
      </c>
      <c r="D65" t="s">
        <v>240</v>
      </c>
      <c r="E65" t="s">
        <v>1184</v>
      </c>
      <c r="F65" s="10" t="s">
        <v>306</v>
      </c>
      <c r="G65" s="11"/>
      <c r="H65" s="11"/>
      <c r="I65" s="11"/>
      <c r="J65" s="11"/>
      <c r="K65" s="11"/>
      <c r="L65" s="11"/>
      <c r="M65" s="11"/>
      <c r="N65" s="46">
        <f ca="1">SUMIF(Ingredients!$B$3:$B$217,'PH complex foods'!F65,Ingredients!$A$3:$A$119)+SUMIF($B$3:$B$724,F65,$V$3:$V$723)</f>
        <v>0</v>
      </c>
      <c r="O65" s="11">
        <f ca="1">SUMIF(Ingredients!$B$3:$B$217,'PH complex foods'!G65,Ingredients!$A$3:$A$119)+SUMIF($B$3:$B$724,G65,$V$3:$V$723)</f>
        <v>0</v>
      </c>
      <c r="P65" s="11">
        <f ca="1">SUMIF(Ingredients!$B$3:$B$217,'PH complex foods'!H65,Ingredients!$A$3:$A$119)+SUMIF($B$3:$B$724,H65,$V$3:$V$723)</f>
        <v>0</v>
      </c>
      <c r="Q65" s="11">
        <f ca="1">SUMIF(Ingredients!$B$3:$B$217,'PH complex foods'!I65,Ingredients!$A$3:$A$119)+SUMIF($B$3:$B$724,I65,$V$3:$V$723)</f>
        <v>0</v>
      </c>
      <c r="R65" s="11">
        <f ca="1">SUMIF(Ingredients!$B$3:$B$217,'PH complex foods'!J65,Ingredients!$A$3:$A$119)+SUMIF($B$3:$B$724,J65,$V$3:$V$723)</f>
        <v>0</v>
      </c>
      <c r="S65" s="11">
        <f ca="1">SUMIF(Ingredients!$B$3:$B$217,'PH complex foods'!K65,Ingredients!$A$3:$A$119)+SUMIF($B$3:$B$724,K65,$V$3:$V$723)</f>
        <v>0</v>
      </c>
      <c r="T65" s="11">
        <f ca="1">SUMIF(Ingredients!$B$3:$B$217,'PH complex foods'!L65,Ingredients!$A$3:$A$119)+SUMIF($B$3:$B$724,L65,$V$3:$V$723)</f>
        <v>0</v>
      </c>
      <c r="U65" s="11">
        <f ca="1">SUMIF(Ingredients!$B$3:$B$217,'PH complex foods'!M65,Ingredients!$A$3:$A$119)+SUMIF($B$3:$B$724,M65,$V$3:$V$723)</f>
        <v>0</v>
      </c>
      <c r="V65" s="10">
        <f t="shared" ca="1" si="0"/>
        <v>0</v>
      </c>
      <c r="W65" s="11">
        <f t="shared" si="1"/>
        <v>16</v>
      </c>
      <c r="X65" s="44" t="str">
        <f t="shared" ca="1" si="12"/>
        <v>No</v>
      </c>
      <c r="Y65" s="34">
        <f>SUMIF(Ingredients!$B$3:$B$217,F65,Ingredients!$C$3:$C$217)+SUMIF($B$3:$B$724,F65,$AG$3:$AG$724)</f>
        <v>0</v>
      </c>
      <c r="Z65" s="30">
        <f>SUMIF(Ingredients!$B$3:$B$217,G65,Ingredients!$C$3:$C$217)+SUMIF($B$3:$B$724,G65,$AG$3:$AG$724)</f>
        <v>0</v>
      </c>
      <c r="AA65" s="30">
        <f>SUMIF(Ingredients!$B$3:$B$217,H65,Ingredients!$C$3:$C$217)+SUMIF($B$3:$B$724,H65,$AG$3:$AG$724)</f>
        <v>0</v>
      </c>
      <c r="AB65" s="30">
        <f>SUMIF(Ingredients!$B$3:$B$217,I65,Ingredients!$C$3:$C$217)+SUMIF($B$3:$B$724,I65,$AG$3:$AG$724)</f>
        <v>0</v>
      </c>
      <c r="AC65" s="30">
        <f>SUMIF(Ingredients!$B$3:$B$217,J65,Ingredients!$C$3:$C$217)+SUMIF($B$3:$B$724,J65,$AG$3:$AG$724)</f>
        <v>0</v>
      </c>
      <c r="AD65" s="30">
        <f>SUMIF(Ingredients!$B$3:$B$217,K65,Ingredients!$C$3:$C$217)+SUMIF($B$3:$B$724,K65,$AG$3:$AG$724)</f>
        <v>0</v>
      </c>
      <c r="AE65" s="30">
        <f>SUMIF(Ingredients!$B$3:$B$217,L65,Ingredients!$C$3:$C$217)+SUMIF($B$3:$B$724,L65,$AG$3:$AG$724)</f>
        <v>0</v>
      </c>
      <c r="AF65" s="30">
        <f>SUMIF(Ingredients!$B$3:$B$217,M65,Ingredients!$C$3:$C$217)+SUMIF($B$3:$B$724,M65,$AG$3:$AG$724)</f>
        <v>0</v>
      </c>
      <c r="AG65" s="29">
        <f t="shared" si="2"/>
        <v>0</v>
      </c>
      <c r="AH65" s="30">
        <f>SUMIF(Ingredients!$B$3:$B$217,F65,Ingredients!$D$3:$D$217)+SUMIF($B$3:$B$724,F65,$AP$3:$AP$724)</f>
        <v>0</v>
      </c>
      <c r="AI65" s="30">
        <f>SUMIF(Ingredients!$B$3:$B$217,G65,Ingredients!$D$3:$D$217)+SUMIF($B$3:$B$724,G65,$AP$3:$AP$724)</f>
        <v>0</v>
      </c>
      <c r="AJ65" s="30">
        <f>SUMIF(Ingredients!$B$3:$B$217,H65,Ingredients!$D$3:$D$217)+SUMIF($B$3:$B$724,H65,$AP$3:$AP$724)</f>
        <v>0</v>
      </c>
      <c r="AK65" s="30">
        <f>SUMIF(Ingredients!$B$3:$B$217,I65,Ingredients!$D$3:$D$217)+SUMIF($B$3:$B$724,I65,$AP$3:$AP$724)</f>
        <v>0</v>
      </c>
      <c r="AL65" s="30">
        <f>SUMIF(Ingredients!$B$3:$B$217,J65,Ingredients!$D$3:$D$217)+SUMIF($B$3:$B$724,J65,$AP$3:$AP$724)</f>
        <v>0</v>
      </c>
      <c r="AM65" s="30">
        <f>SUMIF(Ingredients!$B$3:$B$217,K65,Ingredients!$D$3:$D$217)+SUMIF($B$3:$B$724,K65,$AP$3:$AP$724)</f>
        <v>0</v>
      </c>
      <c r="AN65" s="30">
        <f>SUMIF(Ingredients!$B$3:$B$217,L65,Ingredients!$D$3:$D$217)+SUMIF($B$3:$B$724,L65,$AP$3:$AP$724)</f>
        <v>0</v>
      </c>
      <c r="AO65" s="30">
        <f>SUMIF(Ingredients!$B$3:$B$217,M65,Ingredients!$D$3:$D$217)+SUMIF($B$3:$B$724,M65,$AP$3:$AP$724)</f>
        <v>0</v>
      </c>
      <c r="AP65" s="29">
        <f t="shared" si="3"/>
        <v>0</v>
      </c>
      <c r="AQ65" s="30">
        <f>SUMIF(Ingredients!$B$3:$B$217,F65,Ingredients!$E$3:$E$217)+SUMIF($B$3:$B$724,F65,$AY$3:$AY$727)</f>
        <v>0</v>
      </c>
      <c r="AR65" s="30">
        <f>SUMIF(Ingredients!$B$3:$B$217,G65,Ingredients!$E$3:$E$217)+SUMIF($B$3:$B$724,G65,$AY$3:$AY$727)</f>
        <v>0</v>
      </c>
      <c r="AS65" s="30">
        <f>SUMIF(Ingredients!$B$3:$B$217,H65,Ingredients!$E$3:$E$217)+SUMIF($B$3:$B$724,H65,$AY$3:$AY$727)</f>
        <v>0</v>
      </c>
      <c r="AT65" s="30">
        <f>SUMIF(Ingredients!$B$3:$B$217,I65,Ingredients!$E$3:$E$217)+SUMIF($B$3:$B$724,I65,$AY$3:$AY$727)</f>
        <v>0</v>
      </c>
      <c r="AU65" s="30">
        <f>SUMIF(Ingredients!$B$3:$B$217,J65,Ingredients!$E$3:$E$217)+SUMIF($B$3:$B$724,J65,$AY$3:$AY$727)</f>
        <v>0</v>
      </c>
      <c r="AV65" s="30">
        <f>SUMIF(Ingredients!$B$3:$B$217,K65,Ingredients!$E$3:$E$217)+SUMIF($B$3:$B$724,K65,$AY$3:$AY$727)</f>
        <v>0</v>
      </c>
      <c r="AW65" s="30">
        <f>SUMIF(Ingredients!$B$3:$B$217,L65,Ingredients!$E$3:$E$217)+SUMIF($B$3:$B$724,L65,$AY$3:$AY$727)</f>
        <v>0</v>
      </c>
      <c r="AX65" s="30">
        <f>SUMIF(Ingredients!$B$3:$B$217,M65,Ingredients!$E$3:$E$217)+SUMIF($B$3:$B$724,M65,$AY$3:$AY$727)</f>
        <v>0</v>
      </c>
      <c r="AY65" s="29">
        <f t="shared" si="4"/>
        <v>0</v>
      </c>
      <c r="AZ65" s="30">
        <f>SUMIF(Ingredients!$B$3:$B$217,F65,Ingredients!$F$3:$F$217)+SUMIF($B$3:$B$724,F65,$BH$3:$BH$724)</f>
        <v>0</v>
      </c>
      <c r="BA65" s="30">
        <f>SUMIF(Ingredients!$B$3:$B$217,G65,Ingredients!$F$3:$F$217)+SUMIF($B$3:$B$724,G65,$BH$3:$BH$724)</f>
        <v>0</v>
      </c>
      <c r="BB65" s="30">
        <f>SUMIF(Ingredients!$B$3:$B$217,H65,Ingredients!$F$3:$F$217)+SUMIF($B$3:$B$724,H65,$BH$3:$BH$724)</f>
        <v>0</v>
      </c>
      <c r="BC65" s="30">
        <f>SUMIF(Ingredients!$B$3:$B$217,I65,Ingredients!$F$3:$F$217)+SUMIF($B$3:$B$724,I65,$BH$3:$BH$724)</f>
        <v>0</v>
      </c>
      <c r="BD65" s="30">
        <f>SUMIF(Ingredients!$B$3:$B$217,J65,Ingredients!$F$3:$F$217)+SUMIF($B$3:$B$724,J65,$BH$3:$BH$724)</f>
        <v>0</v>
      </c>
      <c r="BE65" s="30">
        <f>SUMIF(Ingredients!$B$3:$B$217,K65,Ingredients!$F$3:$F$217)+SUMIF($B$3:$B$724,K65,$BH$3:$BH$724)</f>
        <v>0</v>
      </c>
      <c r="BF65" s="30">
        <f>SUMIF(Ingredients!$B$3:$B$217,L65,Ingredients!$F$3:$F$217)+SUMIF($B$3:$B$724,L65,$BH$3:$BH$724)</f>
        <v>0</v>
      </c>
      <c r="BG65" s="30">
        <f>SUMIF(Ingredients!$B$3:$B$217,M65,Ingredients!$F$3:$F$217)+SUMIF($B$3:$B$724,M65,$BH$3:$BH$724)</f>
        <v>0</v>
      </c>
      <c r="BH65" s="35">
        <f t="shared" si="5"/>
        <v>0</v>
      </c>
      <c r="BI65" s="30">
        <f>SUMIF(Ingredients!$B$3:$B$217,F65,Ingredients!$G$3:$G$217)+SUMIF($B$3:$B$724,F65,$BQ$3:$BQ$724)</f>
        <v>0</v>
      </c>
      <c r="BJ65" s="30">
        <f>SUMIF(Ingredients!$B$3:$B$217,G65,Ingredients!$G$3:$G$217)+SUMIF($B$3:$B$724,G65,$BQ$3:$BQ$724)</f>
        <v>0</v>
      </c>
      <c r="BK65" s="30">
        <f>SUMIF(Ingredients!$B$3:$B$217,H65,Ingredients!$G$3:$G$217)+SUMIF($B$3:$B$724,H65,$BQ$3:$BQ$724)</f>
        <v>0</v>
      </c>
      <c r="BL65" s="30">
        <f>SUMIF(Ingredients!$B$3:$B$217,I65,Ingredients!$G$3:$G$217)+SUMIF($B$3:$B$724,I65,$BQ$3:$BQ$724)</f>
        <v>0</v>
      </c>
      <c r="BM65" s="30">
        <f>SUMIF(Ingredients!$B$3:$B$217,J65,Ingredients!$G$3:$G$217)+SUMIF($B$3:$B$724,J65,$BQ$3:$BQ$724)</f>
        <v>0</v>
      </c>
      <c r="BN65" s="30">
        <f>SUMIF(Ingredients!$B$3:$B$217,K65,Ingredients!$G$3:$G$217)+SUMIF($B$3:$B$724,K65,$BQ$3:$BQ$724)</f>
        <v>0</v>
      </c>
      <c r="BO65" s="30">
        <f>SUMIF(Ingredients!$B$3:$B$217,L65,Ingredients!$G$3:$G$217)+SUMIF($B$3:$B$724,L65,$BQ$3:$BQ$724)</f>
        <v>0</v>
      </c>
      <c r="BP65" s="30">
        <f>SUMIF(Ingredients!$B$3:$B$217,M65,Ingredients!$G$3:$G$217)+SUMIF($B$3:$B$724,M65,$BQ$3:$BQ$724)</f>
        <v>0</v>
      </c>
      <c r="BQ65" s="36">
        <f t="shared" si="6"/>
        <v>0</v>
      </c>
      <c r="BR65" s="30">
        <f>SUMIF(Ingredients!$B$3:$B$217,F65,Ingredients!$H$3:$H$217)+SUMIF($B$3:$B$724,F65,$BZ$3:$BZ$724)</f>
        <v>0</v>
      </c>
      <c r="BS65" s="30">
        <f>SUMIF(Ingredients!$B$3:$B$217,G65,Ingredients!$H$3:$H$217)+SUMIF($B$3:$B$724,G65,$BZ$3:$BZ$724)</f>
        <v>0</v>
      </c>
      <c r="BT65" s="30">
        <f>SUMIF(Ingredients!$B$3:$B$217,H65,Ingredients!$H$3:$H$217)+SUMIF($B$3:$B$724,H65,$BZ$3:$BZ$724)</f>
        <v>0</v>
      </c>
      <c r="BU65" s="30">
        <f>SUMIF(Ingredients!$B$3:$B$217,I65,Ingredients!$H$3:$H$217)+SUMIF($B$3:$B$724,I65,$BZ$3:$BZ$724)</f>
        <v>0</v>
      </c>
      <c r="BV65" s="30">
        <f>SUMIF(Ingredients!$B$3:$B$217,J65,Ingredients!$H$3:$H$217)+SUMIF($B$3:$B$724,J65,$BZ$3:$BZ$724)</f>
        <v>0</v>
      </c>
      <c r="BW65" s="30">
        <f>SUMIF(Ingredients!$B$3:$B$217,K65,Ingredients!$H$3:$H$217)+SUMIF($B$3:$B$724,K65,$BZ$3:$BZ$724)</f>
        <v>0</v>
      </c>
      <c r="BX65" s="30">
        <f>SUMIF(Ingredients!$B$3:$B$217,L65,Ingredients!$H$3:$H$217)+SUMIF($B$3:$B$724,L65,$BZ$3:$BZ$724)</f>
        <v>0</v>
      </c>
      <c r="BY65" s="30">
        <f>SUMIF(Ingredients!$B$3:$B$217,M65,Ingredients!$H$3:$H$217)+SUMIF($B$3:$B$724,M65,$BZ$3:$BZ$724)</f>
        <v>0</v>
      </c>
      <c r="BZ65" s="42">
        <f t="shared" si="7"/>
        <v>0</v>
      </c>
      <c r="CA65" s="30">
        <f>SUMIF(Ingredients!$B$3:$B$217,F65,Ingredients!$I$3:$I$217)+SUMIF($B$3:$B$724,F65,$CI$3:$CI$724)</f>
        <v>0</v>
      </c>
      <c r="CB65" s="30">
        <f>SUMIF(Ingredients!$B$3:$B$217,G65,Ingredients!$I$3:$I$217)+SUMIF($B$3:$B$724,G65,$CI$3:$CI$724)</f>
        <v>0</v>
      </c>
      <c r="CC65" s="30">
        <f>SUMIF(Ingredients!$B$3:$B$217,H65,Ingredients!$I$3:$I$217)+SUMIF($B$3:$B$724,H65,$CI$3:$CI$724)</f>
        <v>0</v>
      </c>
      <c r="CD65" s="30">
        <f>SUMIF(Ingredients!$B$3:$B$217,I65,Ingredients!$I$3:$I$217)+SUMIF($B$3:$B$724,I65,$CI$3:$CI$724)</f>
        <v>0</v>
      </c>
      <c r="CE65" s="30">
        <f>SUMIF(Ingredients!$B$3:$B$217,J65,Ingredients!$I$3:$I$217)+SUMIF($B$3:$B$724,J65,$CI$3:$CI$724)</f>
        <v>0</v>
      </c>
      <c r="CF65" s="30">
        <f>SUMIF(Ingredients!$B$3:$B$217,K65,Ingredients!$I$3:$I$217)+SUMIF($B$3:$B$724,K65,$CI$3:$CI$724)</f>
        <v>0</v>
      </c>
      <c r="CG65" s="30">
        <f>SUMIF(Ingredients!$B$3:$B$217,L65,Ingredients!$I$3:$I$217)+SUMIF($B$3:$B$724,L65,$CI$3:$CI$724)</f>
        <v>0</v>
      </c>
      <c r="CH65" s="30">
        <f>SUMIF(Ingredients!$B$3:$B$217,M65,Ingredients!$I$3:$I$217)+SUMIF($B$3:$B$724,M65,$CI$3:$CI$724)</f>
        <v>0</v>
      </c>
      <c r="CI65" s="38">
        <f t="shared" si="8"/>
        <v>0</v>
      </c>
      <c r="CJ65" s="30">
        <f>SUMIF(Ingredients!$B$3:$B$217,F65,Ingredients!$J$3:$J$217)+SUMIF($B$3:$B$724,F65,$CR$3:$CR$724)</f>
        <v>0</v>
      </c>
      <c r="CK65" s="30">
        <f>SUMIF(Ingredients!$B$3:$B$217,G65,Ingredients!$J$3:$J$217)+SUMIF($B$3:$B$724,G65,$CR$3:$CR$724)</f>
        <v>0</v>
      </c>
      <c r="CL65" s="30">
        <f>SUMIF(Ingredients!$B$3:$B$217,H65,Ingredients!$J$3:$J$217)+SUMIF($B$3:$B$724,H65,$CR$3:$CR$724)</f>
        <v>0</v>
      </c>
      <c r="CM65" s="30">
        <f>SUMIF(Ingredients!$B$3:$B$217,I65,Ingredients!$J$3:$J$217)+SUMIF($B$3:$B$724,I65,$CR$3:$CR$724)</f>
        <v>0</v>
      </c>
      <c r="CN65" s="30">
        <f>SUMIF(Ingredients!$B$3:$B$217,J65,Ingredients!$J$3:$J$217)+SUMIF($B$3:$B$724,J65,$CR$3:$CR$724)</f>
        <v>0</v>
      </c>
      <c r="CO65" s="30">
        <f>SUMIF(Ingredients!$B$3:$B$217,K65,Ingredients!$J$3:$J$217)+SUMIF($B$3:$B$724,K65,$CR$3:$CR$724)</f>
        <v>0</v>
      </c>
      <c r="CP65" s="30">
        <f>SUMIF(Ingredients!$B$3:$B$217,L65,Ingredients!$J$3:$J$217)+SUMIF($B$3:$B$724,L65,$CR$3:$CR$724)</f>
        <v>0</v>
      </c>
      <c r="CQ65" s="30">
        <f>SUMIF(Ingredients!$B$3:$B$217,M65,Ingredients!$J$3:$J$217)+SUMIF($B$3:$B$724,M65,$CR$3:$CR$724)</f>
        <v>0</v>
      </c>
      <c r="CR65" s="43">
        <f t="shared" si="9"/>
        <v>0</v>
      </c>
      <c r="CS65" s="34">
        <v>0</v>
      </c>
      <c r="CT65" s="30">
        <v>0</v>
      </c>
      <c r="CU65" s="30">
        <v>0</v>
      </c>
      <c r="CV65" s="35">
        <v>0</v>
      </c>
      <c r="CW65" s="36">
        <v>0</v>
      </c>
      <c r="CX65" s="37">
        <v>0</v>
      </c>
      <c r="CY65" s="38">
        <v>0</v>
      </c>
      <c r="CZ65" s="39">
        <v>0</v>
      </c>
      <c r="DA65" t="s">
        <v>199</v>
      </c>
      <c r="DB65" t="str">
        <f t="shared" ca="1" si="10"/>
        <v>No</v>
      </c>
      <c r="DC65" t="s">
        <v>307</v>
      </c>
      <c r="DD65" t="s">
        <v>200</v>
      </c>
      <c r="DE65" t="str">
        <f t="shared" ca="1" si="11"/>
        <v/>
      </c>
      <c r="DF65" t="s">
        <v>2272</v>
      </c>
    </row>
    <row r="66" spans="2:110" x14ac:dyDescent="0.3">
      <c r="B66" t="s">
        <v>230</v>
      </c>
      <c r="C66" t="str">
        <f>INDEX('PH Itemnames'!$B$1:$B$723,MATCH(B66,'PH Itemnames'!$A$1:$A$723),1)</f>
        <v>chocolatebarItem</v>
      </c>
      <c r="D66" t="s">
        <v>240</v>
      </c>
      <c r="E66" t="s">
        <v>1184</v>
      </c>
      <c r="F66" s="10" t="s">
        <v>221</v>
      </c>
      <c r="G66" s="11" t="s">
        <v>247</v>
      </c>
      <c r="H66" s="11" t="s">
        <v>238</v>
      </c>
      <c r="I66" s="11"/>
      <c r="J66" s="11"/>
      <c r="K66" s="11"/>
      <c r="L66" s="11"/>
      <c r="M66" s="11"/>
      <c r="N66" s="46">
        <f ca="1">SUMIF(Ingredients!$B$3:$B$217,'PH complex foods'!F66,Ingredients!$A$3:$A$119)+SUMIF($B$3:$B$724,F66,$V$3:$V$723)</f>
        <v>0</v>
      </c>
      <c r="O66" s="11">
        <f ca="1">SUMIF(Ingredients!$B$3:$B$217,'PH complex foods'!G66,Ingredients!$A$3:$A$119)+SUMIF($B$3:$B$724,G66,$V$3:$V$723)</f>
        <v>1</v>
      </c>
      <c r="P66" s="11">
        <f ca="1">SUMIF(Ingredients!$B$3:$B$217,'PH complex foods'!H66,Ingredients!$A$3:$A$119)+SUMIF($B$3:$B$724,H66,$V$3:$V$723)</f>
        <v>1</v>
      </c>
      <c r="Q66" s="11">
        <f ca="1">SUMIF(Ingredients!$B$3:$B$217,'PH complex foods'!I66,Ingredients!$A$3:$A$119)+SUMIF($B$3:$B$724,I66,$V$3:$V$723)</f>
        <v>0</v>
      </c>
      <c r="R66" s="11">
        <f ca="1">SUMIF(Ingredients!$B$3:$B$217,'PH complex foods'!J66,Ingredients!$A$3:$A$119)+SUMIF($B$3:$B$724,J66,$V$3:$V$723)</f>
        <v>0</v>
      </c>
      <c r="S66" s="11">
        <f ca="1">SUMIF(Ingredients!$B$3:$B$217,'PH complex foods'!K66,Ingredients!$A$3:$A$119)+SUMIF($B$3:$B$724,K66,$V$3:$V$723)</f>
        <v>0</v>
      </c>
      <c r="T66" s="11">
        <f ca="1">SUMIF(Ingredients!$B$3:$B$217,'PH complex foods'!L66,Ingredients!$A$3:$A$119)+SUMIF($B$3:$B$724,L66,$V$3:$V$723)</f>
        <v>0</v>
      </c>
      <c r="U66" s="11">
        <f ca="1">SUMIF(Ingredients!$B$3:$B$217,'PH complex foods'!M66,Ingredients!$A$3:$A$119)+SUMIF($B$3:$B$724,M66,$V$3:$V$723)</f>
        <v>0</v>
      </c>
      <c r="V66" s="10">
        <f t="shared" ca="1" si="0"/>
        <v>0</v>
      </c>
      <c r="W66" s="11">
        <f t="shared" si="1"/>
        <v>24</v>
      </c>
      <c r="X66" s="44" t="str">
        <f t="shared" ca="1" si="12"/>
        <v>No</v>
      </c>
      <c r="Y66" s="34">
        <f>SUMIF(Ingredients!$B$3:$B$217,F66,Ingredients!$C$3:$C$217)+SUMIF($B$3:$B$724,F66,$AG$3:$AG$724)</f>
        <v>0</v>
      </c>
      <c r="Z66" s="30">
        <f>SUMIF(Ingredients!$B$3:$B$217,G66,Ingredients!$C$3:$C$217)+SUMIF($B$3:$B$724,G66,$AG$3:$AG$724)</f>
        <v>5</v>
      </c>
      <c r="AA66" s="30">
        <f>SUMIF(Ingredients!$B$3:$B$217,H66,Ingredients!$C$3:$C$217)+SUMIF($B$3:$B$724,H66,$AG$3:$AG$724)</f>
        <v>5</v>
      </c>
      <c r="AB66" s="30">
        <f>SUMIF(Ingredients!$B$3:$B$217,I66,Ingredients!$C$3:$C$217)+SUMIF($B$3:$B$724,I66,$AG$3:$AG$724)</f>
        <v>0</v>
      </c>
      <c r="AC66" s="30">
        <f>SUMIF(Ingredients!$B$3:$B$217,J66,Ingredients!$C$3:$C$217)+SUMIF($B$3:$B$724,J66,$AG$3:$AG$724)</f>
        <v>0</v>
      </c>
      <c r="AD66" s="30">
        <f>SUMIF(Ingredients!$B$3:$B$217,K66,Ingredients!$C$3:$C$217)+SUMIF($B$3:$B$724,K66,$AG$3:$AG$724)</f>
        <v>0</v>
      </c>
      <c r="AE66" s="30">
        <f>SUMIF(Ingredients!$B$3:$B$217,L66,Ingredients!$C$3:$C$217)+SUMIF($B$3:$B$724,L66,$AG$3:$AG$724)</f>
        <v>0</v>
      </c>
      <c r="AF66" s="30">
        <f>SUMIF(Ingredients!$B$3:$B$217,M66,Ingredients!$C$3:$C$217)+SUMIF($B$3:$B$724,M66,$AG$3:$AG$724)</f>
        <v>0</v>
      </c>
      <c r="AG66" s="29">
        <f t="shared" si="2"/>
        <v>10</v>
      </c>
      <c r="AH66" s="30">
        <f>SUMIF(Ingredients!$B$3:$B$217,F66,Ingredients!$D$3:$D$217)+SUMIF($B$3:$B$724,F66,$AP$3:$AP$724)</f>
        <v>0</v>
      </c>
      <c r="AI66" s="30">
        <f>SUMIF(Ingredients!$B$3:$B$217,G66,Ingredients!$D$3:$D$217)+SUMIF($B$3:$B$724,G66,$AP$3:$AP$724)</f>
        <v>0</v>
      </c>
      <c r="AJ66" s="30">
        <f>SUMIF(Ingredients!$B$3:$B$217,H66,Ingredients!$D$3:$D$217)+SUMIF($B$3:$B$724,H66,$AP$3:$AP$724)</f>
        <v>5</v>
      </c>
      <c r="AK66" s="30">
        <f>SUMIF(Ingredients!$B$3:$B$217,I66,Ingredients!$D$3:$D$217)+SUMIF($B$3:$B$724,I66,$AP$3:$AP$724)</f>
        <v>0</v>
      </c>
      <c r="AL66" s="30">
        <f>SUMIF(Ingredients!$B$3:$B$217,J66,Ingredients!$D$3:$D$217)+SUMIF($B$3:$B$724,J66,$AP$3:$AP$724)</f>
        <v>0</v>
      </c>
      <c r="AM66" s="30">
        <f>SUMIF(Ingredients!$B$3:$B$217,K66,Ingredients!$D$3:$D$217)+SUMIF($B$3:$B$724,K66,$AP$3:$AP$724)</f>
        <v>0</v>
      </c>
      <c r="AN66" s="30">
        <f>SUMIF(Ingredients!$B$3:$B$217,L66,Ingredients!$D$3:$D$217)+SUMIF($B$3:$B$724,L66,$AP$3:$AP$724)</f>
        <v>0</v>
      </c>
      <c r="AO66" s="30">
        <f>SUMIF(Ingredients!$B$3:$B$217,M66,Ingredients!$D$3:$D$217)+SUMIF($B$3:$B$724,M66,$AP$3:$AP$724)</f>
        <v>0</v>
      </c>
      <c r="AP66" s="29">
        <f t="shared" si="3"/>
        <v>5</v>
      </c>
      <c r="AQ66" s="30">
        <f>SUMIF(Ingredients!$B$3:$B$217,F66,Ingredients!$E$3:$E$217)+SUMIF($B$3:$B$724,F66,$AY$3:$AY$727)</f>
        <v>0</v>
      </c>
      <c r="AR66" s="30">
        <f>SUMIF(Ingredients!$B$3:$B$217,G66,Ingredients!$E$3:$E$217)+SUMIF($B$3:$B$724,G66,$AY$3:$AY$727)</f>
        <v>12</v>
      </c>
      <c r="AS66" s="30">
        <f>SUMIF(Ingredients!$B$3:$B$217,H66,Ingredients!$E$3:$E$217)+SUMIF($B$3:$B$724,H66,$AY$3:$AY$727)</f>
        <v>23</v>
      </c>
      <c r="AT66" s="30">
        <f>SUMIF(Ingredients!$B$3:$B$217,I66,Ingredients!$E$3:$E$217)+SUMIF($B$3:$B$724,I66,$AY$3:$AY$727)</f>
        <v>0</v>
      </c>
      <c r="AU66" s="30">
        <f>SUMIF(Ingredients!$B$3:$B$217,J66,Ingredients!$E$3:$E$217)+SUMIF($B$3:$B$724,J66,$AY$3:$AY$727)</f>
        <v>0</v>
      </c>
      <c r="AV66" s="30">
        <f>SUMIF(Ingredients!$B$3:$B$217,K66,Ingredients!$E$3:$E$217)+SUMIF($B$3:$B$724,K66,$AY$3:$AY$727)</f>
        <v>0</v>
      </c>
      <c r="AW66" s="30">
        <f>SUMIF(Ingredients!$B$3:$B$217,L66,Ingredients!$E$3:$E$217)+SUMIF($B$3:$B$724,L66,$AY$3:$AY$727)</f>
        <v>0</v>
      </c>
      <c r="AX66" s="30">
        <f>SUMIF(Ingredients!$B$3:$B$217,M66,Ingredients!$E$3:$E$217)+SUMIF($B$3:$B$724,M66,$AY$3:$AY$727)</f>
        <v>0</v>
      </c>
      <c r="AY66" s="29">
        <f t="shared" si="4"/>
        <v>11.666666666666666</v>
      </c>
      <c r="AZ66" s="30">
        <f>SUMIF(Ingredients!$B$3:$B$217,F66,Ingredients!$F$3:$F$217)+SUMIF($B$3:$B$724,F66,$BH$3:$BH$724)</f>
        <v>0</v>
      </c>
      <c r="BA66" s="30">
        <f>SUMIF(Ingredients!$B$3:$B$217,G66,Ingredients!$F$3:$F$217)+SUMIF($B$3:$B$724,G66,$BH$3:$BH$724)</f>
        <v>0</v>
      </c>
      <c r="BB66" s="30">
        <f>SUMIF(Ingredients!$B$3:$B$217,H66,Ingredients!$F$3:$F$217)+SUMIF($B$3:$B$724,H66,$BH$3:$BH$724)</f>
        <v>0</v>
      </c>
      <c r="BC66" s="30">
        <f>SUMIF(Ingredients!$B$3:$B$217,I66,Ingredients!$F$3:$F$217)+SUMIF($B$3:$B$724,I66,$BH$3:$BH$724)</f>
        <v>0</v>
      </c>
      <c r="BD66" s="30">
        <f>SUMIF(Ingredients!$B$3:$B$217,J66,Ingredients!$F$3:$F$217)+SUMIF($B$3:$B$724,J66,$BH$3:$BH$724)</f>
        <v>0</v>
      </c>
      <c r="BE66" s="30">
        <f>SUMIF(Ingredients!$B$3:$B$217,K66,Ingredients!$F$3:$F$217)+SUMIF($B$3:$B$724,K66,$BH$3:$BH$724)</f>
        <v>0</v>
      </c>
      <c r="BF66" s="30">
        <f>SUMIF(Ingredients!$B$3:$B$217,L66,Ingredients!$F$3:$F$217)+SUMIF($B$3:$B$724,L66,$BH$3:$BH$724)</f>
        <v>0</v>
      </c>
      <c r="BG66" s="30">
        <f>SUMIF(Ingredients!$B$3:$B$217,M66,Ingredients!$F$3:$F$217)+SUMIF($B$3:$B$724,M66,$BH$3:$BH$724)</f>
        <v>0</v>
      </c>
      <c r="BH66" s="35">
        <f t="shared" si="5"/>
        <v>0</v>
      </c>
      <c r="BI66" s="30">
        <f>SUMIF(Ingredients!$B$3:$B$217,F66,Ingredients!$G$3:$G$217)+SUMIF($B$3:$B$724,F66,$BQ$3:$BQ$724)</f>
        <v>0</v>
      </c>
      <c r="BJ66" s="30">
        <f>SUMIF(Ingredients!$B$3:$B$217,G66,Ingredients!$G$3:$G$217)+SUMIF($B$3:$B$724,G66,$BQ$3:$BQ$724)</f>
        <v>0</v>
      </c>
      <c r="BK66" s="30">
        <f>SUMIF(Ingredients!$B$3:$B$217,H66,Ingredients!$G$3:$G$217)+SUMIF($B$3:$B$724,H66,$BQ$3:$BQ$724)</f>
        <v>0</v>
      </c>
      <c r="BL66" s="30">
        <f>SUMIF(Ingredients!$B$3:$B$217,I66,Ingredients!$G$3:$G$217)+SUMIF($B$3:$B$724,I66,$BQ$3:$BQ$724)</f>
        <v>0</v>
      </c>
      <c r="BM66" s="30">
        <f>SUMIF(Ingredients!$B$3:$B$217,J66,Ingredients!$G$3:$G$217)+SUMIF($B$3:$B$724,J66,$BQ$3:$BQ$724)</f>
        <v>0</v>
      </c>
      <c r="BN66" s="30">
        <f>SUMIF(Ingredients!$B$3:$B$217,K66,Ingredients!$G$3:$G$217)+SUMIF($B$3:$B$724,K66,$BQ$3:$BQ$724)</f>
        <v>0</v>
      </c>
      <c r="BO66" s="30">
        <f>SUMIF(Ingredients!$B$3:$B$217,L66,Ingredients!$G$3:$G$217)+SUMIF($B$3:$B$724,L66,$BQ$3:$BQ$724)</f>
        <v>0</v>
      </c>
      <c r="BP66" s="30">
        <f>SUMIF(Ingredients!$B$3:$B$217,M66,Ingredients!$G$3:$G$217)+SUMIF($B$3:$B$724,M66,$BQ$3:$BQ$724)</f>
        <v>0</v>
      </c>
      <c r="BQ66" s="36">
        <f t="shared" si="6"/>
        <v>0</v>
      </c>
      <c r="BR66" s="30">
        <f>SUMIF(Ingredients!$B$3:$B$217,F66,Ingredients!$H$3:$H$217)+SUMIF($B$3:$B$724,F66,$BZ$3:$BZ$724)</f>
        <v>0</v>
      </c>
      <c r="BS66" s="30">
        <f>SUMIF(Ingredients!$B$3:$B$217,G66,Ingredients!$H$3:$H$217)+SUMIF($B$3:$B$724,G66,$BZ$3:$BZ$724)</f>
        <v>0</v>
      </c>
      <c r="BT66" s="30">
        <f>SUMIF(Ingredients!$B$3:$B$217,H66,Ingredients!$H$3:$H$217)+SUMIF($B$3:$B$724,H66,$BZ$3:$BZ$724)</f>
        <v>0</v>
      </c>
      <c r="BU66" s="30">
        <f>SUMIF(Ingredients!$B$3:$B$217,I66,Ingredients!$H$3:$H$217)+SUMIF($B$3:$B$724,I66,$BZ$3:$BZ$724)</f>
        <v>0</v>
      </c>
      <c r="BV66" s="30">
        <f>SUMIF(Ingredients!$B$3:$B$217,J66,Ingredients!$H$3:$H$217)+SUMIF($B$3:$B$724,J66,$BZ$3:$BZ$724)</f>
        <v>0</v>
      </c>
      <c r="BW66" s="30">
        <f>SUMIF(Ingredients!$B$3:$B$217,K66,Ingredients!$H$3:$H$217)+SUMIF($B$3:$B$724,K66,$BZ$3:$BZ$724)</f>
        <v>0</v>
      </c>
      <c r="BX66" s="30">
        <f>SUMIF(Ingredients!$B$3:$B$217,L66,Ingredients!$H$3:$H$217)+SUMIF($B$3:$B$724,L66,$BZ$3:$BZ$724)</f>
        <v>0</v>
      </c>
      <c r="BY66" s="30">
        <f>SUMIF(Ingredients!$B$3:$B$217,M66,Ingredients!$H$3:$H$217)+SUMIF($B$3:$B$724,M66,$BZ$3:$BZ$724)</f>
        <v>0</v>
      </c>
      <c r="BZ66" s="42">
        <f t="shared" si="7"/>
        <v>0</v>
      </c>
      <c r="CA66" s="30">
        <f>SUMIF(Ingredients!$B$3:$B$217,F66,Ingredients!$I$3:$I$217)+SUMIF($B$3:$B$724,F66,$CI$3:$CI$724)</f>
        <v>0</v>
      </c>
      <c r="CB66" s="30">
        <f>SUMIF(Ingredients!$B$3:$B$217,G66,Ingredients!$I$3:$I$217)+SUMIF($B$3:$B$724,G66,$CI$3:$CI$724)</f>
        <v>0</v>
      </c>
      <c r="CC66" s="30">
        <f>SUMIF(Ingredients!$B$3:$B$217,H66,Ingredients!$I$3:$I$217)+SUMIF($B$3:$B$724,H66,$CI$3:$CI$724)</f>
        <v>0</v>
      </c>
      <c r="CD66" s="30">
        <f>SUMIF(Ingredients!$B$3:$B$217,I66,Ingredients!$I$3:$I$217)+SUMIF($B$3:$B$724,I66,$CI$3:$CI$724)</f>
        <v>0</v>
      </c>
      <c r="CE66" s="30">
        <f>SUMIF(Ingredients!$B$3:$B$217,J66,Ingredients!$I$3:$I$217)+SUMIF($B$3:$B$724,J66,$CI$3:$CI$724)</f>
        <v>0</v>
      </c>
      <c r="CF66" s="30">
        <f>SUMIF(Ingredients!$B$3:$B$217,K66,Ingredients!$I$3:$I$217)+SUMIF($B$3:$B$724,K66,$CI$3:$CI$724)</f>
        <v>0</v>
      </c>
      <c r="CG66" s="30">
        <f>SUMIF(Ingredients!$B$3:$B$217,L66,Ingredients!$I$3:$I$217)+SUMIF($B$3:$B$724,L66,$CI$3:$CI$724)</f>
        <v>0</v>
      </c>
      <c r="CH66" s="30">
        <f>SUMIF(Ingredients!$B$3:$B$217,M66,Ingredients!$I$3:$I$217)+SUMIF($B$3:$B$724,M66,$CI$3:$CI$724)</f>
        <v>0</v>
      </c>
      <c r="CI66" s="38">
        <f t="shared" si="8"/>
        <v>0</v>
      </c>
      <c r="CJ66" s="30">
        <f>SUMIF(Ingredients!$B$3:$B$217,F66,Ingredients!$J$3:$J$217)+SUMIF($B$3:$B$724,F66,$CR$3:$CR$724)</f>
        <v>0</v>
      </c>
      <c r="CK66" s="30">
        <f>SUMIF(Ingredients!$B$3:$B$217,G66,Ingredients!$J$3:$J$217)+SUMIF($B$3:$B$724,G66,$CR$3:$CR$724)</f>
        <v>1</v>
      </c>
      <c r="CL66" s="30">
        <f>SUMIF(Ingredients!$B$3:$B$217,H66,Ingredients!$J$3:$J$217)+SUMIF($B$3:$B$724,H66,$CR$3:$CR$724)</f>
        <v>2</v>
      </c>
      <c r="CM66" s="30">
        <f>SUMIF(Ingredients!$B$3:$B$217,I66,Ingredients!$J$3:$J$217)+SUMIF($B$3:$B$724,I66,$CR$3:$CR$724)</f>
        <v>0</v>
      </c>
      <c r="CN66" s="30">
        <f>SUMIF(Ingredients!$B$3:$B$217,J66,Ingredients!$J$3:$J$217)+SUMIF($B$3:$B$724,J66,$CR$3:$CR$724)</f>
        <v>0</v>
      </c>
      <c r="CO66" s="30">
        <f>SUMIF(Ingredients!$B$3:$B$217,K66,Ingredients!$J$3:$J$217)+SUMIF($B$3:$B$724,K66,$CR$3:$CR$724)</f>
        <v>0</v>
      </c>
      <c r="CP66" s="30">
        <f>SUMIF(Ingredients!$B$3:$B$217,L66,Ingredients!$J$3:$J$217)+SUMIF($B$3:$B$724,L66,$CR$3:$CR$724)</f>
        <v>0</v>
      </c>
      <c r="CQ66" s="30">
        <f>SUMIF(Ingredients!$B$3:$B$217,M66,Ingredients!$J$3:$J$217)+SUMIF($B$3:$B$724,M66,$CR$3:$CR$724)</f>
        <v>0</v>
      </c>
      <c r="CR66" s="43">
        <f t="shared" si="9"/>
        <v>3</v>
      </c>
      <c r="CS66" s="34">
        <v>10</v>
      </c>
      <c r="CT66" s="30">
        <v>5</v>
      </c>
      <c r="CU66" s="30">
        <v>11.666666666666666</v>
      </c>
      <c r="CV66" s="35">
        <v>0</v>
      </c>
      <c r="CW66" s="36">
        <v>0</v>
      </c>
      <c r="CX66" s="37">
        <v>0</v>
      </c>
      <c r="CY66" s="38">
        <v>0</v>
      </c>
      <c r="CZ66" s="39">
        <v>3</v>
      </c>
      <c r="DA66" t="s">
        <v>199</v>
      </c>
      <c r="DB66" t="str">
        <f t="shared" ca="1" si="10"/>
        <v>No</v>
      </c>
      <c r="DD66" t="s">
        <v>200</v>
      </c>
      <c r="DE66" t="str">
        <f t="shared" ca="1" si="11"/>
        <v/>
      </c>
      <c r="DF66" t="s">
        <v>2272</v>
      </c>
    </row>
    <row r="67" spans="2:110" x14ac:dyDescent="0.3">
      <c r="B67" t="s">
        <v>308</v>
      </c>
      <c r="C67" t="str">
        <f>INDEX('PH Itemnames'!$B$1:$B$723,MATCH(B67,'PH Itemnames'!$A$1:$A$723),1)</f>
        <v>hotchocolateItem</v>
      </c>
      <c r="D67" t="s">
        <v>240</v>
      </c>
      <c r="E67" t="s">
        <v>1184</v>
      </c>
      <c r="F67" s="10" t="s">
        <v>221</v>
      </c>
      <c r="G67" s="11" t="s">
        <v>238</v>
      </c>
      <c r="H67" s="11"/>
      <c r="I67" s="11"/>
      <c r="J67" s="11"/>
      <c r="K67" s="11"/>
      <c r="L67" s="11"/>
      <c r="M67" s="11"/>
      <c r="N67" s="46">
        <f ca="1">SUMIF(Ingredients!$B$3:$B$217,'PH complex foods'!F67,Ingredients!$A$3:$A$119)+SUMIF($B$3:$B$724,F67,$V$3:$V$723)</f>
        <v>0</v>
      </c>
      <c r="O67" s="11">
        <f ca="1">SUMIF(Ingredients!$B$3:$B$217,'PH complex foods'!G67,Ingredients!$A$3:$A$119)+SUMIF($B$3:$B$724,G67,$V$3:$V$723)</f>
        <v>1</v>
      </c>
      <c r="P67" s="11">
        <f ca="1">SUMIF(Ingredients!$B$3:$B$217,'PH complex foods'!H67,Ingredients!$A$3:$A$119)+SUMIF($B$3:$B$724,H67,$V$3:$V$723)</f>
        <v>0</v>
      </c>
      <c r="Q67" s="11">
        <f ca="1">SUMIF(Ingredients!$B$3:$B$217,'PH complex foods'!I67,Ingredients!$A$3:$A$119)+SUMIF($B$3:$B$724,I67,$V$3:$V$723)</f>
        <v>0</v>
      </c>
      <c r="R67" s="11">
        <f ca="1">SUMIF(Ingredients!$B$3:$B$217,'PH complex foods'!J67,Ingredients!$A$3:$A$119)+SUMIF($B$3:$B$724,J67,$V$3:$V$723)</f>
        <v>0</v>
      </c>
      <c r="S67" s="11">
        <f ca="1">SUMIF(Ingredients!$B$3:$B$217,'PH complex foods'!K67,Ingredients!$A$3:$A$119)+SUMIF($B$3:$B$724,K67,$V$3:$V$723)</f>
        <v>0</v>
      </c>
      <c r="T67" s="11">
        <f ca="1">SUMIF(Ingredients!$B$3:$B$217,'PH complex foods'!L67,Ingredients!$A$3:$A$119)+SUMIF($B$3:$B$724,L67,$V$3:$V$723)</f>
        <v>0</v>
      </c>
      <c r="U67" s="11">
        <f ca="1">SUMIF(Ingredients!$B$3:$B$217,'PH complex foods'!M67,Ingredients!$A$3:$A$119)+SUMIF($B$3:$B$724,M67,$V$3:$V$723)</f>
        <v>0</v>
      </c>
      <c r="V67" s="10">
        <f t="shared" ca="1" si="0"/>
        <v>0</v>
      </c>
      <c r="W67" s="11">
        <f t="shared" si="1"/>
        <v>0</v>
      </c>
      <c r="X67" s="44" t="str">
        <f t="shared" ca="1" si="12"/>
        <v>No</v>
      </c>
      <c r="Y67" s="34">
        <f>SUMIF(Ingredients!$B$3:$B$217,F67,Ingredients!$C$3:$C$217)+SUMIF($B$3:$B$724,F67,$AG$3:$AG$724)</f>
        <v>0</v>
      </c>
      <c r="Z67" s="30">
        <f>SUMIF(Ingredients!$B$3:$B$217,G67,Ingredients!$C$3:$C$217)+SUMIF($B$3:$B$724,G67,$AG$3:$AG$724)</f>
        <v>5</v>
      </c>
      <c r="AA67" s="30">
        <f>SUMIF(Ingredients!$B$3:$B$217,H67,Ingredients!$C$3:$C$217)+SUMIF($B$3:$B$724,H67,$AG$3:$AG$724)</f>
        <v>0</v>
      </c>
      <c r="AB67" s="30">
        <f>SUMIF(Ingredients!$B$3:$B$217,I67,Ingredients!$C$3:$C$217)+SUMIF($B$3:$B$724,I67,$AG$3:$AG$724)</f>
        <v>0</v>
      </c>
      <c r="AC67" s="30">
        <f>SUMIF(Ingredients!$B$3:$B$217,J67,Ingredients!$C$3:$C$217)+SUMIF($B$3:$B$724,J67,$AG$3:$AG$724)</f>
        <v>0</v>
      </c>
      <c r="AD67" s="30">
        <f>SUMIF(Ingredients!$B$3:$B$217,K67,Ingredients!$C$3:$C$217)+SUMIF($B$3:$B$724,K67,$AG$3:$AG$724)</f>
        <v>0</v>
      </c>
      <c r="AE67" s="30">
        <f>SUMIF(Ingredients!$B$3:$B$217,L67,Ingredients!$C$3:$C$217)+SUMIF($B$3:$B$724,L67,$AG$3:$AG$724)</f>
        <v>0</v>
      </c>
      <c r="AF67" s="30">
        <f>SUMIF(Ingredients!$B$3:$B$217,M67,Ingredients!$C$3:$C$217)+SUMIF($B$3:$B$724,M67,$AG$3:$AG$724)</f>
        <v>0</v>
      </c>
      <c r="AG67" s="29">
        <f t="shared" si="2"/>
        <v>5</v>
      </c>
      <c r="AH67" s="30">
        <f>SUMIF(Ingredients!$B$3:$B$217,F67,Ingredients!$D$3:$D$217)+SUMIF($B$3:$B$724,F67,$AP$3:$AP$724)</f>
        <v>0</v>
      </c>
      <c r="AI67" s="30">
        <f>SUMIF(Ingredients!$B$3:$B$217,G67,Ingredients!$D$3:$D$217)+SUMIF($B$3:$B$724,G67,$AP$3:$AP$724)</f>
        <v>5</v>
      </c>
      <c r="AJ67" s="30">
        <f>SUMIF(Ingredients!$B$3:$B$217,H67,Ingredients!$D$3:$D$217)+SUMIF($B$3:$B$724,H67,$AP$3:$AP$724)</f>
        <v>0</v>
      </c>
      <c r="AK67" s="30">
        <f>SUMIF(Ingredients!$B$3:$B$217,I67,Ingredients!$D$3:$D$217)+SUMIF($B$3:$B$724,I67,$AP$3:$AP$724)</f>
        <v>0</v>
      </c>
      <c r="AL67" s="30">
        <f>SUMIF(Ingredients!$B$3:$B$217,J67,Ingredients!$D$3:$D$217)+SUMIF($B$3:$B$724,J67,$AP$3:$AP$724)</f>
        <v>0</v>
      </c>
      <c r="AM67" s="30">
        <f>SUMIF(Ingredients!$B$3:$B$217,K67,Ingredients!$D$3:$D$217)+SUMIF($B$3:$B$724,K67,$AP$3:$AP$724)</f>
        <v>0</v>
      </c>
      <c r="AN67" s="30">
        <f>SUMIF(Ingredients!$B$3:$B$217,L67,Ingredients!$D$3:$D$217)+SUMIF($B$3:$B$724,L67,$AP$3:$AP$724)</f>
        <v>0</v>
      </c>
      <c r="AO67" s="30">
        <f>SUMIF(Ingredients!$B$3:$B$217,M67,Ingredients!$D$3:$D$217)+SUMIF($B$3:$B$724,M67,$AP$3:$AP$724)</f>
        <v>0</v>
      </c>
      <c r="AP67" s="29">
        <f t="shared" si="3"/>
        <v>5</v>
      </c>
      <c r="AQ67" s="30">
        <f>SUMIF(Ingredients!$B$3:$B$217,F67,Ingredients!$E$3:$E$217)+SUMIF($B$3:$B$724,F67,$AY$3:$AY$727)</f>
        <v>0</v>
      </c>
      <c r="AR67" s="30">
        <f>SUMIF(Ingredients!$B$3:$B$217,G67,Ingredients!$E$3:$E$217)+SUMIF($B$3:$B$724,G67,$AY$3:$AY$727)</f>
        <v>23</v>
      </c>
      <c r="AS67" s="30">
        <f>SUMIF(Ingredients!$B$3:$B$217,H67,Ingredients!$E$3:$E$217)+SUMIF($B$3:$B$724,H67,$AY$3:$AY$727)</f>
        <v>0</v>
      </c>
      <c r="AT67" s="30">
        <f>SUMIF(Ingredients!$B$3:$B$217,I67,Ingredients!$E$3:$E$217)+SUMIF($B$3:$B$724,I67,$AY$3:$AY$727)</f>
        <v>0</v>
      </c>
      <c r="AU67" s="30">
        <f>SUMIF(Ingredients!$B$3:$B$217,J67,Ingredients!$E$3:$E$217)+SUMIF($B$3:$B$724,J67,$AY$3:$AY$727)</f>
        <v>0</v>
      </c>
      <c r="AV67" s="30">
        <f>SUMIF(Ingredients!$B$3:$B$217,K67,Ingredients!$E$3:$E$217)+SUMIF($B$3:$B$724,K67,$AY$3:$AY$727)</f>
        <v>0</v>
      </c>
      <c r="AW67" s="30">
        <f>SUMIF(Ingredients!$B$3:$B$217,L67,Ingredients!$E$3:$E$217)+SUMIF($B$3:$B$724,L67,$AY$3:$AY$727)</f>
        <v>0</v>
      </c>
      <c r="AX67" s="30">
        <f>SUMIF(Ingredients!$B$3:$B$217,M67,Ingredients!$E$3:$E$217)+SUMIF($B$3:$B$724,M67,$AY$3:$AY$727)</f>
        <v>0</v>
      </c>
      <c r="AY67" s="29">
        <f t="shared" si="4"/>
        <v>11.5</v>
      </c>
      <c r="AZ67" s="30">
        <f>SUMIF(Ingredients!$B$3:$B$217,F67,Ingredients!$F$3:$F$217)+SUMIF($B$3:$B$724,F67,$BH$3:$BH$724)</f>
        <v>0</v>
      </c>
      <c r="BA67" s="30">
        <f>SUMIF(Ingredients!$B$3:$B$217,G67,Ingredients!$F$3:$F$217)+SUMIF($B$3:$B$724,G67,$BH$3:$BH$724)</f>
        <v>0</v>
      </c>
      <c r="BB67" s="30">
        <f>SUMIF(Ingredients!$B$3:$B$217,H67,Ingredients!$F$3:$F$217)+SUMIF($B$3:$B$724,H67,$BH$3:$BH$724)</f>
        <v>0</v>
      </c>
      <c r="BC67" s="30">
        <f>SUMIF(Ingredients!$B$3:$B$217,I67,Ingredients!$F$3:$F$217)+SUMIF($B$3:$B$724,I67,$BH$3:$BH$724)</f>
        <v>0</v>
      </c>
      <c r="BD67" s="30">
        <f>SUMIF(Ingredients!$B$3:$B$217,J67,Ingredients!$F$3:$F$217)+SUMIF($B$3:$B$724,J67,$BH$3:$BH$724)</f>
        <v>0</v>
      </c>
      <c r="BE67" s="30">
        <f>SUMIF(Ingredients!$B$3:$B$217,K67,Ingredients!$F$3:$F$217)+SUMIF($B$3:$B$724,K67,$BH$3:$BH$724)</f>
        <v>0</v>
      </c>
      <c r="BF67" s="30">
        <f>SUMIF(Ingredients!$B$3:$B$217,L67,Ingredients!$F$3:$F$217)+SUMIF($B$3:$B$724,L67,$BH$3:$BH$724)</f>
        <v>0</v>
      </c>
      <c r="BG67" s="30">
        <f>SUMIF(Ingredients!$B$3:$B$217,M67,Ingredients!$F$3:$F$217)+SUMIF($B$3:$B$724,M67,$BH$3:$BH$724)</f>
        <v>0</v>
      </c>
      <c r="BH67" s="35">
        <f t="shared" si="5"/>
        <v>0</v>
      </c>
      <c r="BI67" s="30">
        <f>SUMIF(Ingredients!$B$3:$B$217,F67,Ingredients!$G$3:$G$217)+SUMIF($B$3:$B$724,F67,$BQ$3:$BQ$724)</f>
        <v>0</v>
      </c>
      <c r="BJ67" s="30">
        <f>SUMIF(Ingredients!$B$3:$B$217,G67,Ingredients!$G$3:$G$217)+SUMIF($B$3:$B$724,G67,$BQ$3:$BQ$724)</f>
        <v>0</v>
      </c>
      <c r="BK67" s="30">
        <f>SUMIF(Ingredients!$B$3:$B$217,H67,Ingredients!$G$3:$G$217)+SUMIF($B$3:$B$724,H67,$BQ$3:$BQ$724)</f>
        <v>0</v>
      </c>
      <c r="BL67" s="30">
        <f>SUMIF(Ingredients!$B$3:$B$217,I67,Ingredients!$G$3:$G$217)+SUMIF($B$3:$B$724,I67,$BQ$3:$BQ$724)</f>
        <v>0</v>
      </c>
      <c r="BM67" s="30">
        <f>SUMIF(Ingredients!$B$3:$B$217,J67,Ingredients!$G$3:$G$217)+SUMIF($B$3:$B$724,J67,$BQ$3:$BQ$724)</f>
        <v>0</v>
      </c>
      <c r="BN67" s="30">
        <f>SUMIF(Ingredients!$B$3:$B$217,K67,Ingredients!$G$3:$G$217)+SUMIF($B$3:$B$724,K67,$BQ$3:$BQ$724)</f>
        <v>0</v>
      </c>
      <c r="BO67" s="30">
        <f>SUMIF(Ingredients!$B$3:$B$217,L67,Ingredients!$G$3:$G$217)+SUMIF($B$3:$B$724,L67,$BQ$3:$BQ$724)</f>
        <v>0</v>
      </c>
      <c r="BP67" s="30">
        <f>SUMIF(Ingredients!$B$3:$B$217,M67,Ingredients!$G$3:$G$217)+SUMIF($B$3:$B$724,M67,$BQ$3:$BQ$724)</f>
        <v>0</v>
      </c>
      <c r="BQ67" s="36">
        <f t="shared" si="6"/>
        <v>0</v>
      </c>
      <c r="BR67" s="30">
        <f>SUMIF(Ingredients!$B$3:$B$217,F67,Ingredients!$H$3:$H$217)+SUMIF($B$3:$B$724,F67,$BZ$3:$BZ$724)</f>
        <v>0</v>
      </c>
      <c r="BS67" s="30">
        <f>SUMIF(Ingredients!$B$3:$B$217,G67,Ingredients!$H$3:$H$217)+SUMIF($B$3:$B$724,G67,$BZ$3:$BZ$724)</f>
        <v>0</v>
      </c>
      <c r="BT67" s="30">
        <f>SUMIF(Ingredients!$B$3:$B$217,H67,Ingredients!$H$3:$H$217)+SUMIF($B$3:$B$724,H67,$BZ$3:$BZ$724)</f>
        <v>0</v>
      </c>
      <c r="BU67" s="30">
        <f>SUMIF(Ingredients!$B$3:$B$217,I67,Ingredients!$H$3:$H$217)+SUMIF($B$3:$B$724,I67,$BZ$3:$BZ$724)</f>
        <v>0</v>
      </c>
      <c r="BV67" s="30">
        <f>SUMIF(Ingredients!$B$3:$B$217,J67,Ingredients!$H$3:$H$217)+SUMIF($B$3:$B$724,J67,$BZ$3:$BZ$724)</f>
        <v>0</v>
      </c>
      <c r="BW67" s="30">
        <f>SUMIF(Ingredients!$B$3:$B$217,K67,Ingredients!$H$3:$H$217)+SUMIF($B$3:$B$724,K67,$BZ$3:$BZ$724)</f>
        <v>0</v>
      </c>
      <c r="BX67" s="30">
        <f>SUMIF(Ingredients!$B$3:$B$217,L67,Ingredients!$H$3:$H$217)+SUMIF($B$3:$B$724,L67,$BZ$3:$BZ$724)</f>
        <v>0</v>
      </c>
      <c r="BY67" s="30">
        <f>SUMIF(Ingredients!$B$3:$B$217,M67,Ingredients!$H$3:$H$217)+SUMIF($B$3:$B$724,M67,$BZ$3:$BZ$724)</f>
        <v>0</v>
      </c>
      <c r="BZ67" s="42">
        <f t="shared" si="7"/>
        <v>0</v>
      </c>
      <c r="CA67" s="30">
        <f>SUMIF(Ingredients!$B$3:$B$217,F67,Ingredients!$I$3:$I$217)+SUMIF($B$3:$B$724,F67,$CI$3:$CI$724)</f>
        <v>0</v>
      </c>
      <c r="CB67" s="30">
        <f>SUMIF(Ingredients!$B$3:$B$217,G67,Ingredients!$I$3:$I$217)+SUMIF($B$3:$B$724,G67,$CI$3:$CI$724)</f>
        <v>0</v>
      </c>
      <c r="CC67" s="30">
        <f>SUMIF(Ingredients!$B$3:$B$217,H67,Ingredients!$I$3:$I$217)+SUMIF($B$3:$B$724,H67,$CI$3:$CI$724)</f>
        <v>0</v>
      </c>
      <c r="CD67" s="30">
        <f>SUMIF(Ingredients!$B$3:$B$217,I67,Ingredients!$I$3:$I$217)+SUMIF($B$3:$B$724,I67,$CI$3:$CI$724)</f>
        <v>0</v>
      </c>
      <c r="CE67" s="30">
        <f>SUMIF(Ingredients!$B$3:$B$217,J67,Ingredients!$I$3:$I$217)+SUMIF($B$3:$B$724,J67,$CI$3:$CI$724)</f>
        <v>0</v>
      </c>
      <c r="CF67" s="30">
        <f>SUMIF(Ingredients!$B$3:$B$217,K67,Ingredients!$I$3:$I$217)+SUMIF($B$3:$B$724,K67,$CI$3:$CI$724)</f>
        <v>0</v>
      </c>
      <c r="CG67" s="30">
        <f>SUMIF(Ingredients!$B$3:$B$217,L67,Ingredients!$I$3:$I$217)+SUMIF($B$3:$B$724,L67,$CI$3:$CI$724)</f>
        <v>0</v>
      </c>
      <c r="CH67" s="30">
        <f>SUMIF(Ingredients!$B$3:$B$217,M67,Ingredients!$I$3:$I$217)+SUMIF($B$3:$B$724,M67,$CI$3:$CI$724)</f>
        <v>0</v>
      </c>
      <c r="CI67" s="38">
        <f t="shared" si="8"/>
        <v>0</v>
      </c>
      <c r="CJ67" s="30">
        <f>SUMIF(Ingredients!$B$3:$B$217,F67,Ingredients!$J$3:$J$217)+SUMIF($B$3:$B$724,F67,$CR$3:$CR$724)</f>
        <v>0</v>
      </c>
      <c r="CK67" s="30">
        <f>SUMIF(Ingredients!$B$3:$B$217,G67,Ingredients!$J$3:$J$217)+SUMIF($B$3:$B$724,G67,$CR$3:$CR$724)</f>
        <v>2</v>
      </c>
      <c r="CL67" s="30">
        <f>SUMIF(Ingredients!$B$3:$B$217,H67,Ingredients!$J$3:$J$217)+SUMIF($B$3:$B$724,H67,$CR$3:$CR$724)</f>
        <v>0</v>
      </c>
      <c r="CM67" s="30">
        <f>SUMIF(Ingredients!$B$3:$B$217,I67,Ingredients!$J$3:$J$217)+SUMIF($B$3:$B$724,I67,$CR$3:$CR$724)</f>
        <v>0</v>
      </c>
      <c r="CN67" s="30">
        <f>SUMIF(Ingredients!$B$3:$B$217,J67,Ingredients!$J$3:$J$217)+SUMIF($B$3:$B$724,J67,$CR$3:$CR$724)</f>
        <v>0</v>
      </c>
      <c r="CO67" s="30">
        <f>SUMIF(Ingredients!$B$3:$B$217,K67,Ingredients!$J$3:$J$217)+SUMIF($B$3:$B$724,K67,$CR$3:$CR$724)</f>
        <v>0</v>
      </c>
      <c r="CP67" s="30">
        <f>SUMIF(Ingredients!$B$3:$B$217,L67,Ingredients!$J$3:$J$217)+SUMIF($B$3:$B$724,L67,$CR$3:$CR$724)</f>
        <v>0</v>
      </c>
      <c r="CQ67" s="30">
        <f>SUMIF(Ingredients!$B$3:$B$217,M67,Ingredients!$J$3:$J$217)+SUMIF($B$3:$B$724,M67,$CR$3:$CR$724)</f>
        <v>0</v>
      </c>
      <c r="CR67" s="43">
        <f t="shared" si="9"/>
        <v>2</v>
      </c>
      <c r="CS67" s="34">
        <v>5</v>
      </c>
      <c r="CT67" s="30">
        <v>5</v>
      </c>
      <c r="CU67" s="30">
        <v>11.5</v>
      </c>
      <c r="CV67" s="35">
        <v>0</v>
      </c>
      <c r="CW67" s="36">
        <v>0</v>
      </c>
      <c r="CX67" s="37">
        <v>0</v>
      </c>
      <c r="CY67" s="38">
        <v>0</v>
      </c>
      <c r="CZ67" s="39">
        <v>2</v>
      </c>
      <c r="DA67" t="s">
        <v>199</v>
      </c>
      <c r="DB67" t="str">
        <f t="shared" ca="1" si="10"/>
        <v>No</v>
      </c>
      <c r="DD67" t="s">
        <v>200</v>
      </c>
      <c r="DE67" t="str">
        <f t="shared" ca="1" si="11"/>
        <v/>
      </c>
      <c r="DF67" t="s">
        <v>2272</v>
      </c>
    </row>
    <row r="68" spans="2:110" x14ac:dyDescent="0.3">
      <c r="B68" t="s">
        <v>309</v>
      </c>
      <c r="C68" t="str">
        <f>INDEX('PH Itemnames'!$B$1:$B$723,MATCH(B68,'PH Itemnames'!$A$1:$A$723),1)</f>
        <v>chocolateicecreamItem</v>
      </c>
      <c r="D68" t="s">
        <v>240</v>
      </c>
      <c r="E68" t="s">
        <v>1184</v>
      </c>
      <c r="F68" s="10" t="s">
        <v>248</v>
      </c>
      <c r="G68" s="11" t="s">
        <v>221</v>
      </c>
      <c r="H68" s="11"/>
      <c r="I68" s="11"/>
      <c r="J68" s="11"/>
      <c r="K68" s="11"/>
      <c r="L68" s="11"/>
      <c r="M68" s="11"/>
      <c r="N68" s="46">
        <f ca="1">SUMIF(Ingredients!$B$3:$B$217,'PH complex foods'!F68,Ingredients!$A$3:$A$119)+SUMIF($B$3:$B$724,F68,$V$3:$V$723)</f>
        <v>1</v>
      </c>
      <c r="O68" s="11">
        <f ca="1">SUMIF(Ingredients!$B$3:$B$217,'PH complex foods'!G68,Ingredients!$A$3:$A$119)+SUMIF($B$3:$B$724,G68,$V$3:$V$723)</f>
        <v>0</v>
      </c>
      <c r="P68" s="11">
        <f ca="1">SUMIF(Ingredients!$B$3:$B$217,'PH complex foods'!H68,Ingredients!$A$3:$A$119)+SUMIF($B$3:$B$724,H68,$V$3:$V$723)</f>
        <v>0</v>
      </c>
      <c r="Q68" s="11">
        <f ca="1">SUMIF(Ingredients!$B$3:$B$217,'PH complex foods'!I68,Ingredients!$A$3:$A$119)+SUMIF($B$3:$B$724,I68,$V$3:$V$723)</f>
        <v>0</v>
      </c>
      <c r="R68" s="11">
        <f ca="1">SUMIF(Ingredients!$B$3:$B$217,'PH complex foods'!J68,Ingredients!$A$3:$A$119)+SUMIF($B$3:$B$724,J68,$V$3:$V$723)</f>
        <v>0</v>
      </c>
      <c r="S68" s="11">
        <f ca="1">SUMIF(Ingredients!$B$3:$B$217,'PH complex foods'!K68,Ingredients!$A$3:$A$119)+SUMIF($B$3:$B$724,K68,$V$3:$V$723)</f>
        <v>0</v>
      </c>
      <c r="T68" s="11">
        <f ca="1">SUMIF(Ingredients!$B$3:$B$217,'PH complex foods'!L68,Ingredients!$A$3:$A$119)+SUMIF($B$3:$B$724,L68,$V$3:$V$723)</f>
        <v>0</v>
      </c>
      <c r="U68" s="11">
        <f ca="1">SUMIF(Ingredients!$B$3:$B$217,'PH complex foods'!M68,Ingredients!$A$3:$A$119)+SUMIF($B$3:$B$724,M68,$V$3:$V$723)</f>
        <v>0</v>
      </c>
      <c r="V68" s="10">
        <f t="shared" ca="1" si="0"/>
        <v>0</v>
      </c>
      <c r="W68" s="11">
        <f t="shared" ref="W68:W131" si="13">COUNTIF(F68:M790,B68)</f>
        <v>1</v>
      </c>
      <c r="X68" s="44" t="str">
        <f t="shared" ref="X68" ca="1" si="14">IF(V68=1,"Yes","No")</f>
        <v>No</v>
      </c>
      <c r="Y68" s="34">
        <f>SUMIF(Ingredients!$B$3:$B$217,F68,Ingredients!$C$3:$C$217)+SUMIF($B$3:$B$724,F68,$AG$3:$AG$724)</f>
        <v>5</v>
      </c>
      <c r="Z68" s="30">
        <f>SUMIF(Ingredients!$B$3:$B$217,G68,Ingredients!$C$3:$C$217)+SUMIF($B$3:$B$724,G68,$AG$3:$AG$724)</f>
        <v>0</v>
      </c>
      <c r="AA68" s="30">
        <f>SUMIF(Ingredients!$B$3:$B$217,H68,Ingredients!$C$3:$C$217)+SUMIF($B$3:$B$724,H68,$AG$3:$AG$724)</f>
        <v>0</v>
      </c>
      <c r="AB68" s="30">
        <f>SUMIF(Ingredients!$B$3:$B$217,I68,Ingredients!$C$3:$C$217)+SUMIF($B$3:$B$724,I68,$AG$3:$AG$724)</f>
        <v>0</v>
      </c>
      <c r="AC68" s="30">
        <f>SUMIF(Ingredients!$B$3:$B$217,J68,Ingredients!$C$3:$C$217)+SUMIF($B$3:$B$724,J68,$AG$3:$AG$724)</f>
        <v>0</v>
      </c>
      <c r="AD68" s="30">
        <f>SUMIF(Ingredients!$B$3:$B$217,K68,Ingredients!$C$3:$C$217)+SUMIF($B$3:$B$724,K68,$AG$3:$AG$724)</f>
        <v>0</v>
      </c>
      <c r="AE68" s="30">
        <f>SUMIF(Ingredients!$B$3:$B$217,L68,Ingredients!$C$3:$C$217)+SUMIF($B$3:$B$724,L68,$AG$3:$AG$724)</f>
        <v>0</v>
      </c>
      <c r="AF68" s="30">
        <f>SUMIF(Ingredients!$B$3:$B$217,M68,Ingredients!$C$3:$C$217)+SUMIF($B$3:$B$724,M68,$AG$3:$AG$724)</f>
        <v>0</v>
      </c>
      <c r="AG68" s="29">
        <f t="shared" ref="AG68:AG131" si="15">SUM(Y68:AF68)</f>
        <v>5</v>
      </c>
      <c r="AH68" s="30">
        <f>SUMIF(Ingredients!$B$3:$B$217,F68,Ingredients!$D$3:$D$217)+SUMIF($B$3:$B$724,F68,$AP$3:$AP$724)</f>
        <v>10</v>
      </c>
      <c r="AI68" s="30">
        <f>SUMIF(Ingredients!$B$3:$B$217,G68,Ingredients!$D$3:$D$217)+SUMIF($B$3:$B$724,G68,$AP$3:$AP$724)</f>
        <v>0</v>
      </c>
      <c r="AJ68" s="30">
        <f>SUMIF(Ingredients!$B$3:$B$217,H68,Ingredients!$D$3:$D$217)+SUMIF($B$3:$B$724,H68,$AP$3:$AP$724)</f>
        <v>0</v>
      </c>
      <c r="AK68" s="30">
        <f>SUMIF(Ingredients!$B$3:$B$217,I68,Ingredients!$D$3:$D$217)+SUMIF($B$3:$B$724,I68,$AP$3:$AP$724)</f>
        <v>0</v>
      </c>
      <c r="AL68" s="30">
        <f>SUMIF(Ingredients!$B$3:$B$217,J68,Ingredients!$D$3:$D$217)+SUMIF($B$3:$B$724,J68,$AP$3:$AP$724)</f>
        <v>0</v>
      </c>
      <c r="AM68" s="30">
        <f>SUMIF(Ingredients!$B$3:$B$217,K68,Ingredients!$D$3:$D$217)+SUMIF($B$3:$B$724,K68,$AP$3:$AP$724)</f>
        <v>0</v>
      </c>
      <c r="AN68" s="30">
        <f>SUMIF(Ingredients!$B$3:$B$217,L68,Ingredients!$D$3:$D$217)+SUMIF($B$3:$B$724,L68,$AP$3:$AP$724)</f>
        <v>0</v>
      </c>
      <c r="AO68" s="30">
        <f>SUMIF(Ingredients!$B$3:$B$217,M68,Ingredients!$D$3:$D$217)+SUMIF($B$3:$B$724,M68,$AP$3:$AP$724)</f>
        <v>0</v>
      </c>
      <c r="AP68" s="29">
        <f t="shared" ref="AP68:AP131" si="16">SUM(AH68:AO68)</f>
        <v>10</v>
      </c>
      <c r="AQ68" s="30">
        <f>SUMIF(Ingredients!$B$3:$B$217,F68,Ingredients!$E$3:$E$217)+SUMIF($B$3:$B$724,F68,$AY$3:$AY$727)</f>
        <v>17.666666666666668</v>
      </c>
      <c r="AR68" s="30">
        <f>SUMIF(Ingredients!$B$3:$B$217,G68,Ingredients!$E$3:$E$217)+SUMIF($B$3:$B$724,G68,$AY$3:$AY$727)</f>
        <v>0</v>
      </c>
      <c r="AS68" s="30">
        <f>SUMIF(Ingredients!$B$3:$B$217,H68,Ingredients!$E$3:$E$217)+SUMIF($B$3:$B$724,H68,$AY$3:$AY$727)</f>
        <v>0</v>
      </c>
      <c r="AT68" s="30">
        <f>SUMIF(Ingredients!$B$3:$B$217,I68,Ingredients!$E$3:$E$217)+SUMIF($B$3:$B$724,I68,$AY$3:$AY$727)</f>
        <v>0</v>
      </c>
      <c r="AU68" s="30">
        <f>SUMIF(Ingredients!$B$3:$B$217,J68,Ingredients!$E$3:$E$217)+SUMIF($B$3:$B$724,J68,$AY$3:$AY$727)</f>
        <v>0</v>
      </c>
      <c r="AV68" s="30">
        <f>SUMIF(Ingredients!$B$3:$B$217,K68,Ingredients!$E$3:$E$217)+SUMIF($B$3:$B$724,K68,$AY$3:$AY$727)</f>
        <v>0</v>
      </c>
      <c r="AW68" s="30">
        <f>SUMIF(Ingredients!$B$3:$B$217,L68,Ingredients!$E$3:$E$217)+SUMIF($B$3:$B$724,L68,$AY$3:$AY$727)</f>
        <v>0</v>
      </c>
      <c r="AX68" s="30">
        <f>SUMIF(Ingredients!$B$3:$B$217,M68,Ingredients!$E$3:$E$217)+SUMIF($B$3:$B$724,M68,$AY$3:$AY$727)</f>
        <v>0</v>
      </c>
      <c r="AY68" s="29">
        <f t="shared" ref="AY68:AY131" si="17">SUM(AQ68:AX68)/COUNTA(F68:M68)</f>
        <v>8.8333333333333339</v>
      </c>
      <c r="AZ68" s="30">
        <f>SUMIF(Ingredients!$B$3:$B$217,F68,Ingredients!$F$3:$F$217)+SUMIF($B$3:$B$724,F68,$BH$3:$BH$724)</f>
        <v>0</v>
      </c>
      <c r="BA68" s="30">
        <f>SUMIF(Ingredients!$B$3:$B$217,G68,Ingredients!$F$3:$F$217)+SUMIF($B$3:$B$724,G68,$BH$3:$BH$724)</f>
        <v>0</v>
      </c>
      <c r="BB68" s="30">
        <f>SUMIF(Ingredients!$B$3:$B$217,H68,Ingredients!$F$3:$F$217)+SUMIF($B$3:$B$724,H68,$BH$3:$BH$724)</f>
        <v>0</v>
      </c>
      <c r="BC68" s="30">
        <f>SUMIF(Ingredients!$B$3:$B$217,I68,Ingredients!$F$3:$F$217)+SUMIF($B$3:$B$724,I68,$BH$3:$BH$724)</f>
        <v>0</v>
      </c>
      <c r="BD68" s="30">
        <f>SUMIF(Ingredients!$B$3:$B$217,J68,Ingredients!$F$3:$F$217)+SUMIF($B$3:$B$724,J68,$BH$3:$BH$724)</f>
        <v>0</v>
      </c>
      <c r="BE68" s="30">
        <f>SUMIF(Ingredients!$B$3:$B$217,K68,Ingredients!$F$3:$F$217)+SUMIF($B$3:$B$724,K68,$BH$3:$BH$724)</f>
        <v>0</v>
      </c>
      <c r="BF68" s="30">
        <f>SUMIF(Ingredients!$B$3:$B$217,L68,Ingredients!$F$3:$F$217)+SUMIF($B$3:$B$724,L68,$BH$3:$BH$724)</f>
        <v>0</v>
      </c>
      <c r="BG68" s="30">
        <f>SUMIF(Ingredients!$B$3:$B$217,M68,Ingredients!$F$3:$F$217)+SUMIF($B$3:$B$724,M68,$BH$3:$BH$724)</f>
        <v>0</v>
      </c>
      <c r="BH68" s="35">
        <f t="shared" ref="BH68:BH131" si="18">SUM(AZ68:BG68)</f>
        <v>0</v>
      </c>
      <c r="BI68" s="30">
        <f>SUMIF(Ingredients!$B$3:$B$217,F68,Ingredients!$G$3:$G$217)+SUMIF($B$3:$B$724,F68,$BQ$3:$BQ$724)</f>
        <v>0</v>
      </c>
      <c r="BJ68" s="30">
        <f>SUMIF(Ingredients!$B$3:$B$217,G68,Ingredients!$G$3:$G$217)+SUMIF($B$3:$B$724,G68,$BQ$3:$BQ$724)</f>
        <v>0</v>
      </c>
      <c r="BK68" s="30">
        <f>SUMIF(Ingredients!$B$3:$B$217,H68,Ingredients!$G$3:$G$217)+SUMIF($B$3:$B$724,H68,$BQ$3:$BQ$724)</f>
        <v>0</v>
      </c>
      <c r="BL68" s="30">
        <f>SUMIF(Ingredients!$B$3:$B$217,I68,Ingredients!$G$3:$G$217)+SUMIF($B$3:$B$724,I68,$BQ$3:$BQ$724)</f>
        <v>0</v>
      </c>
      <c r="BM68" s="30">
        <f>SUMIF(Ingredients!$B$3:$B$217,J68,Ingredients!$G$3:$G$217)+SUMIF($B$3:$B$724,J68,$BQ$3:$BQ$724)</f>
        <v>0</v>
      </c>
      <c r="BN68" s="30">
        <f>SUMIF(Ingredients!$B$3:$B$217,K68,Ingredients!$G$3:$G$217)+SUMIF($B$3:$B$724,K68,$BQ$3:$BQ$724)</f>
        <v>0</v>
      </c>
      <c r="BO68" s="30">
        <f>SUMIF(Ingredients!$B$3:$B$217,L68,Ingredients!$G$3:$G$217)+SUMIF($B$3:$B$724,L68,$BQ$3:$BQ$724)</f>
        <v>0</v>
      </c>
      <c r="BP68" s="30">
        <f>SUMIF(Ingredients!$B$3:$B$217,M68,Ingredients!$G$3:$G$217)+SUMIF($B$3:$B$724,M68,$BQ$3:$BQ$724)</f>
        <v>0</v>
      </c>
      <c r="BQ68" s="36">
        <f t="shared" ref="BQ68:BQ131" si="19">SUM(BI68:BP68)</f>
        <v>0</v>
      </c>
      <c r="BR68" s="30">
        <f>SUMIF(Ingredients!$B$3:$B$217,F68,Ingredients!$H$3:$H$217)+SUMIF($B$3:$B$724,F68,$BZ$3:$BZ$724)</f>
        <v>0</v>
      </c>
      <c r="BS68" s="30">
        <f>SUMIF(Ingredients!$B$3:$B$217,G68,Ingredients!$H$3:$H$217)+SUMIF($B$3:$B$724,G68,$BZ$3:$BZ$724)</f>
        <v>0</v>
      </c>
      <c r="BT68" s="30">
        <f>SUMIF(Ingredients!$B$3:$B$217,H68,Ingredients!$H$3:$H$217)+SUMIF($B$3:$B$724,H68,$BZ$3:$BZ$724)</f>
        <v>0</v>
      </c>
      <c r="BU68" s="30">
        <f>SUMIF(Ingredients!$B$3:$B$217,I68,Ingredients!$H$3:$H$217)+SUMIF($B$3:$B$724,I68,$BZ$3:$BZ$724)</f>
        <v>0</v>
      </c>
      <c r="BV68" s="30">
        <f>SUMIF(Ingredients!$B$3:$B$217,J68,Ingredients!$H$3:$H$217)+SUMIF($B$3:$B$724,J68,$BZ$3:$BZ$724)</f>
        <v>0</v>
      </c>
      <c r="BW68" s="30">
        <f>SUMIF(Ingredients!$B$3:$B$217,K68,Ingredients!$H$3:$H$217)+SUMIF($B$3:$B$724,K68,$BZ$3:$BZ$724)</f>
        <v>0</v>
      </c>
      <c r="BX68" s="30">
        <f>SUMIF(Ingredients!$B$3:$B$217,L68,Ingredients!$H$3:$H$217)+SUMIF($B$3:$B$724,L68,$BZ$3:$BZ$724)</f>
        <v>0</v>
      </c>
      <c r="BY68" s="30">
        <f>SUMIF(Ingredients!$B$3:$B$217,M68,Ingredients!$H$3:$H$217)+SUMIF($B$3:$B$724,M68,$BZ$3:$BZ$724)</f>
        <v>0</v>
      </c>
      <c r="BZ68" s="42">
        <f t="shared" ref="BZ68:BZ131" si="20">SUM(BR68:BY68)</f>
        <v>0</v>
      </c>
      <c r="CA68" s="30">
        <f>SUMIF(Ingredients!$B$3:$B$217,F68,Ingredients!$I$3:$I$217)+SUMIF($B$3:$B$724,F68,$CI$3:$CI$724)</f>
        <v>0</v>
      </c>
      <c r="CB68" s="30">
        <f>SUMIF(Ingredients!$B$3:$B$217,G68,Ingredients!$I$3:$I$217)+SUMIF($B$3:$B$724,G68,$CI$3:$CI$724)</f>
        <v>0</v>
      </c>
      <c r="CC68" s="30">
        <f>SUMIF(Ingredients!$B$3:$B$217,H68,Ingredients!$I$3:$I$217)+SUMIF($B$3:$B$724,H68,$CI$3:$CI$724)</f>
        <v>0</v>
      </c>
      <c r="CD68" s="30">
        <f>SUMIF(Ingredients!$B$3:$B$217,I68,Ingredients!$I$3:$I$217)+SUMIF($B$3:$B$724,I68,$CI$3:$CI$724)</f>
        <v>0</v>
      </c>
      <c r="CE68" s="30">
        <f>SUMIF(Ingredients!$B$3:$B$217,J68,Ingredients!$I$3:$I$217)+SUMIF($B$3:$B$724,J68,$CI$3:$CI$724)</f>
        <v>0</v>
      </c>
      <c r="CF68" s="30">
        <f>SUMIF(Ingredients!$B$3:$B$217,K68,Ingredients!$I$3:$I$217)+SUMIF($B$3:$B$724,K68,$CI$3:$CI$724)</f>
        <v>0</v>
      </c>
      <c r="CG68" s="30">
        <f>SUMIF(Ingredients!$B$3:$B$217,L68,Ingredients!$I$3:$I$217)+SUMIF($B$3:$B$724,L68,$CI$3:$CI$724)</f>
        <v>0</v>
      </c>
      <c r="CH68" s="30">
        <f>SUMIF(Ingredients!$B$3:$B$217,M68,Ingredients!$I$3:$I$217)+SUMIF($B$3:$B$724,M68,$CI$3:$CI$724)</f>
        <v>0</v>
      </c>
      <c r="CI68" s="38">
        <f t="shared" ref="CI68:CI131" si="21">SUM(CA68:CH68)</f>
        <v>0</v>
      </c>
      <c r="CJ68" s="30">
        <f>SUMIF(Ingredients!$B$3:$B$217,F68,Ingredients!$J$3:$J$217)+SUMIF($B$3:$B$724,F68,$CR$3:$CR$724)</f>
        <v>2</v>
      </c>
      <c r="CK68" s="30">
        <f>SUMIF(Ingredients!$B$3:$B$217,G68,Ingredients!$J$3:$J$217)+SUMIF($B$3:$B$724,G68,$CR$3:$CR$724)</f>
        <v>0</v>
      </c>
      <c r="CL68" s="30">
        <f>SUMIF(Ingredients!$B$3:$B$217,H68,Ingredients!$J$3:$J$217)+SUMIF($B$3:$B$724,H68,$CR$3:$CR$724)</f>
        <v>0</v>
      </c>
      <c r="CM68" s="30">
        <f>SUMIF(Ingredients!$B$3:$B$217,I68,Ingredients!$J$3:$J$217)+SUMIF($B$3:$B$724,I68,$CR$3:$CR$724)</f>
        <v>0</v>
      </c>
      <c r="CN68" s="30">
        <f>SUMIF(Ingredients!$B$3:$B$217,J68,Ingredients!$J$3:$J$217)+SUMIF($B$3:$B$724,J68,$CR$3:$CR$724)</f>
        <v>0</v>
      </c>
      <c r="CO68" s="30">
        <f>SUMIF(Ingredients!$B$3:$B$217,K68,Ingredients!$J$3:$J$217)+SUMIF($B$3:$B$724,K68,$CR$3:$CR$724)</f>
        <v>0</v>
      </c>
      <c r="CP68" s="30">
        <f>SUMIF(Ingredients!$B$3:$B$217,L68,Ingredients!$J$3:$J$217)+SUMIF($B$3:$B$724,L68,$CR$3:$CR$724)</f>
        <v>0</v>
      </c>
      <c r="CQ68" s="30">
        <f>SUMIF(Ingredients!$B$3:$B$217,M68,Ingredients!$J$3:$J$217)+SUMIF($B$3:$B$724,M68,$CR$3:$CR$724)</f>
        <v>0</v>
      </c>
      <c r="CR68" s="43">
        <f t="shared" ref="CR68:CR131" si="22">SUM(CJ68:CQ68)</f>
        <v>2</v>
      </c>
      <c r="CS68" s="34">
        <v>5</v>
      </c>
      <c r="CT68" s="30">
        <v>10</v>
      </c>
      <c r="CU68" s="30">
        <v>8.8333333333333339</v>
      </c>
      <c r="CV68" s="35">
        <v>0</v>
      </c>
      <c r="CW68" s="36">
        <v>0</v>
      </c>
      <c r="CX68" s="37">
        <v>0</v>
      </c>
      <c r="CY68" s="38">
        <v>0</v>
      </c>
      <c r="CZ68" s="39">
        <v>2</v>
      </c>
      <c r="DA68" t="s">
        <v>199</v>
      </c>
      <c r="DB68" t="str">
        <f t="shared" ref="DB68:DB131" ca="1" si="23">IF(X68="No", "No", "-")</f>
        <v>No</v>
      </c>
      <c r="DD68" t="s">
        <v>200</v>
      </c>
      <c r="DE68" t="str">
        <f t="shared" ref="DE68:DE131" ca="1" si="24">IF(AND(X68="Yes",NOT(DD68="No")),CONCATENATE(UPPER(C68), "(", E68, ", ItemRegistry.",C68,", ",4," ,", ROUND(CS68/5,2),"f,",ROUND(CT68,2),"f,",ROUND(CV68,2),"f,",ROUND(CX68,2),"f,",ROUND(CW68,2),"f,",ROUND(CY68,2),"f,",ROUND(CZ68,2),"f,",ROUND(21/CU68,2), "f),"),"")</f>
        <v/>
      </c>
      <c r="DF68" t="s">
        <v>2272</v>
      </c>
    </row>
    <row r="69" spans="2:110" x14ac:dyDescent="0.3">
      <c r="B69" t="s">
        <v>310</v>
      </c>
      <c r="C69" t="str">
        <f>INDEX('PH Itemnames'!$B$1:$B$723,MATCH(B69,'PH Itemnames'!$A$1:$A$723),1)</f>
        <v>vegetablesoupItem</v>
      </c>
      <c r="D69" t="s">
        <v>245</v>
      </c>
      <c r="E69" t="s">
        <v>1192</v>
      </c>
      <c r="F69" s="10" t="s">
        <v>65</v>
      </c>
      <c r="G69" s="11" t="s">
        <v>61</v>
      </c>
      <c r="H69" s="11" t="s">
        <v>284</v>
      </c>
      <c r="I69" s="11" t="s">
        <v>270</v>
      </c>
      <c r="J69" s="11"/>
      <c r="K69" s="11"/>
      <c r="L69" s="11"/>
      <c r="M69" s="11"/>
      <c r="N69" s="46">
        <f ca="1">SUMIF(Ingredients!$B$3:$B$217,'PH complex foods'!F69,Ingredients!$A$3:$A$119)+SUMIF($B$3:$B$724,F69,$V$3:$V$723)</f>
        <v>1</v>
      </c>
      <c r="O69" s="11">
        <f ca="1">SUMIF(Ingredients!$B$3:$B$217,'PH complex foods'!G69,Ingredients!$A$3:$A$119)+SUMIF($B$3:$B$724,G69,$V$3:$V$723)</f>
        <v>1</v>
      </c>
      <c r="P69" s="11">
        <f ca="1">SUMIF(Ingredients!$B$3:$B$217,'PH complex foods'!H69,Ingredients!$A$3:$A$119)+SUMIF($B$3:$B$724,H69,$V$3:$V$723)</f>
        <v>1</v>
      </c>
      <c r="Q69" s="11">
        <f ca="1">SUMIF(Ingredients!$B$3:$B$217,'PH complex foods'!I69,Ingredients!$A$3:$A$119)+SUMIF($B$3:$B$724,I69,$V$3:$V$723)</f>
        <v>1</v>
      </c>
      <c r="R69" s="11">
        <f ca="1">SUMIF(Ingredients!$B$3:$B$217,'PH complex foods'!J69,Ingredients!$A$3:$A$119)+SUMIF($B$3:$B$724,J69,$V$3:$V$723)</f>
        <v>0</v>
      </c>
      <c r="S69" s="11">
        <f ca="1">SUMIF(Ingredients!$B$3:$B$217,'PH complex foods'!K69,Ingredients!$A$3:$A$119)+SUMIF($B$3:$B$724,K69,$V$3:$V$723)</f>
        <v>0</v>
      </c>
      <c r="T69" s="11">
        <f ca="1">SUMIF(Ingredients!$B$3:$B$217,'PH complex foods'!L69,Ingredients!$A$3:$A$119)+SUMIF($B$3:$B$724,L69,$V$3:$V$723)</f>
        <v>0</v>
      </c>
      <c r="U69" s="11">
        <f ca="1">SUMIF(Ingredients!$B$3:$B$217,'PH complex foods'!M69,Ingredients!$A$3:$A$119)+SUMIF($B$3:$B$724,M69,$V$3:$V$723)</f>
        <v>0</v>
      </c>
      <c r="V69" s="10">
        <f t="shared" ref="V69:V132" ca="1" si="25">SUM(N69:U69)-COUNTA(F69:M69)+1</f>
        <v>1</v>
      </c>
      <c r="W69" s="11">
        <f t="shared" si="13"/>
        <v>0</v>
      </c>
      <c r="X69" s="44" t="str">
        <f t="shared" ca="1" si="12"/>
        <v>Yes</v>
      </c>
      <c r="Y69" s="34">
        <f>SUMIF(Ingredients!$B$3:$B$217,F69,Ingredients!$C$3:$C$217)+SUMIF($B$3:$B$724,F69,$AG$3:$AG$724)</f>
        <v>10</v>
      </c>
      <c r="Z69" s="30">
        <f>SUMIF(Ingredients!$B$3:$B$217,G69,Ingredients!$C$3:$C$217)+SUMIF($B$3:$B$724,G69,$AG$3:$AG$724)</f>
        <v>10</v>
      </c>
      <c r="AA69" s="30">
        <f>SUMIF(Ingredients!$B$3:$B$217,H69,Ingredients!$C$3:$C$217)+SUMIF($B$3:$B$724,H69,$AG$3:$AG$724)</f>
        <v>2</v>
      </c>
      <c r="AB69" s="30">
        <f>SUMIF(Ingredients!$B$3:$B$217,I69,Ingredients!$C$3:$C$217)+SUMIF($B$3:$B$724,I69,$AG$3:$AG$724)</f>
        <v>12.30952380952381</v>
      </c>
      <c r="AC69" s="30">
        <f>SUMIF(Ingredients!$B$3:$B$217,J69,Ingredients!$C$3:$C$217)+SUMIF($B$3:$B$724,J69,$AG$3:$AG$724)</f>
        <v>0</v>
      </c>
      <c r="AD69" s="30">
        <f>SUMIF(Ingredients!$B$3:$B$217,K69,Ingredients!$C$3:$C$217)+SUMIF($B$3:$B$724,K69,$AG$3:$AG$724)</f>
        <v>0</v>
      </c>
      <c r="AE69" s="30">
        <f>SUMIF(Ingredients!$B$3:$B$217,L69,Ingredients!$C$3:$C$217)+SUMIF($B$3:$B$724,L69,$AG$3:$AG$724)</f>
        <v>0</v>
      </c>
      <c r="AF69" s="30">
        <f>SUMIF(Ingredients!$B$3:$B$217,M69,Ingredients!$C$3:$C$217)+SUMIF($B$3:$B$724,M69,$AG$3:$AG$724)</f>
        <v>0</v>
      </c>
      <c r="AG69" s="29">
        <f t="shared" si="15"/>
        <v>34.30952380952381</v>
      </c>
      <c r="AH69" s="30">
        <f>SUMIF(Ingredients!$B$3:$B$217,F69,Ingredients!$D$3:$D$217)+SUMIF($B$3:$B$724,F69,$AP$3:$AP$724)</f>
        <v>0</v>
      </c>
      <c r="AI69" s="30">
        <f>SUMIF(Ingredients!$B$3:$B$217,G69,Ingredients!$D$3:$D$217)+SUMIF($B$3:$B$724,G69,$AP$3:$AP$724)</f>
        <v>0</v>
      </c>
      <c r="AJ69" s="30">
        <f>SUMIF(Ingredients!$B$3:$B$217,H69,Ingredients!$D$3:$D$217)+SUMIF($B$3:$B$724,H69,$AP$3:$AP$724)</f>
        <v>0</v>
      </c>
      <c r="AK69" s="30">
        <f>SUMIF(Ingredients!$B$3:$B$217,I69,Ingredients!$D$3:$D$217)+SUMIF($B$3:$B$724,I69,$AP$3:$AP$724)</f>
        <v>0.35714285714285715</v>
      </c>
      <c r="AL69" s="30">
        <f>SUMIF(Ingredients!$B$3:$B$217,J69,Ingredients!$D$3:$D$217)+SUMIF($B$3:$B$724,J69,$AP$3:$AP$724)</f>
        <v>0</v>
      </c>
      <c r="AM69" s="30">
        <f>SUMIF(Ingredients!$B$3:$B$217,K69,Ingredients!$D$3:$D$217)+SUMIF($B$3:$B$724,K69,$AP$3:$AP$724)</f>
        <v>0</v>
      </c>
      <c r="AN69" s="30">
        <f>SUMIF(Ingredients!$B$3:$B$217,L69,Ingredients!$D$3:$D$217)+SUMIF($B$3:$B$724,L69,$AP$3:$AP$724)</f>
        <v>0</v>
      </c>
      <c r="AO69" s="30">
        <f>SUMIF(Ingredients!$B$3:$B$217,M69,Ingredients!$D$3:$D$217)+SUMIF($B$3:$B$724,M69,$AP$3:$AP$724)</f>
        <v>0</v>
      </c>
      <c r="AP69" s="29">
        <f t="shared" si="16"/>
        <v>0.35714285714285715</v>
      </c>
      <c r="AQ69" s="30">
        <f>SUMIF(Ingredients!$B$3:$B$217,F69,Ingredients!$E$3:$E$217)+SUMIF($B$3:$B$724,F69,$AY$3:$AY$727)</f>
        <v>32</v>
      </c>
      <c r="AR69" s="30">
        <f>SUMIF(Ingredients!$B$3:$B$217,G69,Ingredients!$E$3:$E$217)+SUMIF($B$3:$B$724,G69,$AY$3:$AY$727)</f>
        <v>31</v>
      </c>
      <c r="AS69" s="30">
        <f>SUMIF(Ingredients!$B$3:$B$217,H69,Ingredients!$E$3:$E$217)+SUMIF($B$3:$B$724,H69,$AY$3:$AY$727)</f>
        <v>24</v>
      </c>
      <c r="AT69" s="30">
        <f>SUMIF(Ingredients!$B$3:$B$217,I69,Ingredients!$E$3:$E$217)+SUMIF($B$3:$B$724,I69,$AY$3:$AY$727)</f>
        <v>10.428571428571429</v>
      </c>
      <c r="AU69" s="30">
        <f>SUMIF(Ingredients!$B$3:$B$217,J69,Ingredients!$E$3:$E$217)+SUMIF($B$3:$B$724,J69,$AY$3:$AY$727)</f>
        <v>0</v>
      </c>
      <c r="AV69" s="30">
        <f>SUMIF(Ingredients!$B$3:$B$217,K69,Ingredients!$E$3:$E$217)+SUMIF($B$3:$B$724,K69,$AY$3:$AY$727)</f>
        <v>0</v>
      </c>
      <c r="AW69" s="30">
        <f>SUMIF(Ingredients!$B$3:$B$217,L69,Ingredients!$E$3:$E$217)+SUMIF($B$3:$B$724,L69,$AY$3:$AY$727)</f>
        <v>0</v>
      </c>
      <c r="AX69" s="30">
        <f>SUMIF(Ingredients!$B$3:$B$217,M69,Ingredients!$E$3:$E$217)+SUMIF($B$3:$B$724,M69,$AY$3:$AY$727)</f>
        <v>0</v>
      </c>
      <c r="AY69" s="29">
        <f t="shared" si="17"/>
        <v>24.357142857142858</v>
      </c>
      <c r="AZ69" s="30">
        <f>SUMIF(Ingredients!$B$3:$B$217,F69,Ingredients!$F$3:$F$217)+SUMIF($B$3:$B$724,F69,$BH$3:$BH$724)</f>
        <v>0</v>
      </c>
      <c r="BA69" s="30">
        <f>SUMIF(Ingredients!$B$3:$B$217,G69,Ingredients!$F$3:$F$217)+SUMIF($B$3:$B$724,G69,$BH$3:$BH$724)</f>
        <v>0</v>
      </c>
      <c r="BB69" s="30">
        <f>SUMIF(Ingredients!$B$3:$B$217,H69,Ingredients!$F$3:$F$217)+SUMIF($B$3:$B$724,H69,$BH$3:$BH$724)</f>
        <v>0</v>
      </c>
      <c r="BC69" s="30">
        <f>SUMIF(Ingredients!$B$3:$B$217,I69,Ingredients!$F$3:$F$217)+SUMIF($B$3:$B$724,I69,$BH$3:$BH$724)</f>
        <v>0</v>
      </c>
      <c r="BD69" s="30">
        <f>SUMIF(Ingredients!$B$3:$B$217,J69,Ingredients!$F$3:$F$217)+SUMIF($B$3:$B$724,J69,$BH$3:$BH$724)</f>
        <v>0</v>
      </c>
      <c r="BE69" s="30">
        <f>SUMIF(Ingredients!$B$3:$B$217,K69,Ingredients!$F$3:$F$217)+SUMIF($B$3:$B$724,K69,$BH$3:$BH$724)</f>
        <v>0</v>
      </c>
      <c r="BF69" s="30">
        <f>SUMIF(Ingredients!$B$3:$B$217,L69,Ingredients!$F$3:$F$217)+SUMIF($B$3:$B$724,L69,$BH$3:$BH$724)</f>
        <v>0</v>
      </c>
      <c r="BG69" s="30">
        <f>SUMIF(Ingredients!$B$3:$B$217,M69,Ingredients!$F$3:$F$217)+SUMIF($B$3:$B$724,M69,$BH$3:$BH$724)</f>
        <v>0</v>
      </c>
      <c r="BH69" s="35">
        <f t="shared" si="18"/>
        <v>0</v>
      </c>
      <c r="BI69" s="30">
        <f>SUMIF(Ingredients!$B$3:$B$217,F69,Ingredients!$G$3:$G$217)+SUMIF($B$3:$B$724,F69,$BQ$3:$BQ$724)</f>
        <v>0</v>
      </c>
      <c r="BJ69" s="30">
        <f>SUMIF(Ingredients!$B$3:$B$217,G69,Ingredients!$G$3:$G$217)+SUMIF($B$3:$B$724,G69,$BQ$3:$BQ$724)</f>
        <v>0</v>
      </c>
      <c r="BK69" s="30">
        <f>SUMIF(Ingredients!$B$3:$B$217,H69,Ingredients!$G$3:$G$217)+SUMIF($B$3:$B$724,H69,$BQ$3:$BQ$724)</f>
        <v>0</v>
      </c>
      <c r="BL69" s="30">
        <f>SUMIF(Ingredients!$B$3:$B$217,I69,Ingredients!$G$3:$G$217)+SUMIF($B$3:$B$724,I69,$BQ$3:$BQ$724)</f>
        <v>0</v>
      </c>
      <c r="BM69" s="30">
        <f>SUMIF(Ingredients!$B$3:$B$217,J69,Ingredients!$G$3:$G$217)+SUMIF($B$3:$B$724,J69,$BQ$3:$BQ$724)</f>
        <v>0</v>
      </c>
      <c r="BN69" s="30">
        <f>SUMIF(Ingredients!$B$3:$B$217,K69,Ingredients!$G$3:$G$217)+SUMIF($B$3:$B$724,K69,$BQ$3:$BQ$724)</f>
        <v>0</v>
      </c>
      <c r="BO69" s="30">
        <f>SUMIF(Ingredients!$B$3:$B$217,L69,Ingredients!$G$3:$G$217)+SUMIF($B$3:$B$724,L69,$BQ$3:$BQ$724)</f>
        <v>0</v>
      </c>
      <c r="BP69" s="30">
        <f>SUMIF(Ingredients!$B$3:$B$217,M69,Ingredients!$G$3:$G$217)+SUMIF($B$3:$B$724,M69,$BQ$3:$BQ$724)</f>
        <v>0</v>
      </c>
      <c r="BQ69" s="36">
        <f t="shared" si="19"/>
        <v>0</v>
      </c>
      <c r="BR69" s="30">
        <f>SUMIF(Ingredients!$B$3:$B$217,F69,Ingredients!$H$3:$H$217)+SUMIF($B$3:$B$724,F69,$BZ$3:$BZ$724)</f>
        <v>1.5</v>
      </c>
      <c r="BS69" s="30">
        <f>SUMIF(Ingredients!$B$3:$B$217,G69,Ingredients!$H$3:$H$217)+SUMIF($B$3:$B$724,G69,$BZ$3:$BZ$724)</f>
        <v>1</v>
      </c>
      <c r="BT69" s="30">
        <f>SUMIF(Ingredients!$B$3:$B$217,H69,Ingredients!$H$3:$H$217)+SUMIF($B$3:$B$724,H69,$BZ$3:$BZ$724)</f>
        <v>0</v>
      </c>
      <c r="BU69" s="30">
        <f>SUMIF(Ingredients!$B$3:$B$217,I69,Ingredients!$H$3:$H$217)+SUMIF($B$3:$B$724,I69,$BZ$3:$BZ$724)</f>
        <v>1.1428571428571428</v>
      </c>
      <c r="BV69" s="30">
        <f>SUMIF(Ingredients!$B$3:$B$217,J69,Ingredients!$H$3:$H$217)+SUMIF($B$3:$B$724,J69,$BZ$3:$BZ$724)</f>
        <v>0</v>
      </c>
      <c r="BW69" s="30">
        <f>SUMIF(Ingredients!$B$3:$B$217,K69,Ingredients!$H$3:$H$217)+SUMIF($B$3:$B$724,K69,$BZ$3:$BZ$724)</f>
        <v>0</v>
      </c>
      <c r="BX69" s="30">
        <f>SUMIF(Ingredients!$B$3:$B$217,L69,Ingredients!$H$3:$H$217)+SUMIF($B$3:$B$724,L69,$BZ$3:$BZ$724)</f>
        <v>0</v>
      </c>
      <c r="BY69" s="30">
        <f>SUMIF(Ingredients!$B$3:$B$217,M69,Ingredients!$H$3:$H$217)+SUMIF($B$3:$B$724,M69,$BZ$3:$BZ$724)</f>
        <v>0</v>
      </c>
      <c r="BZ69" s="42">
        <f t="shared" si="20"/>
        <v>3.6428571428571428</v>
      </c>
      <c r="CA69" s="30">
        <f>SUMIF(Ingredients!$B$3:$B$217,F69,Ingredients!$I$3:$I$217)+SUMIF($B$3:$B$724,F69,$CI$3:$CI$724)</f>
        <v>0</v>
      </c>
      <c r="CB69" s="30">
        <f>SUMIF(Ingredients!$B$3:$B$217,G69,Ingredients!$I$3:$I$217)+SUMIF($B$3:$B$724,G69,$CI$3:$CI$724)</f>
        <v>0</v>
      </c>
      <c r="CC69" s="30">
        <f>SUMIF(Ingredients!$B$3:$B$217,H69,Ingredients!$I$3:$I$217)+SUMIF($B$3:$B$724,H69,$CI$3:$CI$724)</f>
        <v>0.5</v>
      </c>
      <c r="CD69" s="30">
        <f>SUMIF(Ingredients!$B$3:$B$217,I69,Ingredients!$I$3:$I$217)+SUMIF($B$3:$B$724,I69,$CI$3:$CI$724)</f>
        <v>2.5</v>
      </c>
      <c r="CE69" s="30">
        <f>SUMIF(Ingredients!$B$3:$B$217,J69,Ingredients!$I$3:$I$217)+SUMIF($B$3:$B$724,J69,$CI$3:$CI$724)</f>
        <v>0</v>
      </c>
      <c r="CF69" s="30">
        <f>SUMIF(Ingredients!$B$3:$B$217,K69,Ingredients!$I$3:$I$217)+SUMIF($B$3:$B$724,K69,$CI$3:$CI$724)</f>
        <v>0</v>
      </c>
      <c r="CG69" s="30">
        <f>SUMIF(Ingredients!$B$3:$B$217,L69,Ingredients!$I$3:$I$217)+SUMIF($B$3:$B$724,L69,$CI$3:$CI$724)</f>
        <v>0</v>
      </c>
      <c r="CH69" s="30">
        <f>SUMIF(Ingredients!$B$3:$B$217,M69,Ingredients!$I$3:$I$217)+SUMIF($B$3:$B$724,M69,$CI$3:$CI$724)</f>
        <v>0</v>
      </c>
      <c r="CI69" s="38">
        <f t="shared" si="21"/>
        <v>3</v>
      </c>
      <c r="CJ69" s="30">
        <f>SUMIF(Ingredients!$B$3:$B$217,F69,Ingredients!$J$3:$J$217)+SUMIF($B$3:$B$724,F69,$CR$3:$CR$724)</f>
        <v>0</v>
      </c>
      <c r="CK69" s="30">
        <f>SUMIF(Ingredients!$B$3:$B$217,G69,Ingredients!$J$3:$J$217)+SUMIF($B$3:$B$724,G69,$CR$3:$CR$724)</f>
        <v>0</v>
      </c>
      <c r="CL69" s="30">
        <f>SUMIF(Ingredients!$B$3:$B$217,H69,Ingredients!$J$3:$J$217)+SUMIF($B$3:$B$724,H69,$CR$3:$CR$724)</f>
        <v>0</v>
      </c>
      <c r="CM69" s="30">
        <f>SUMIF(Ingredients!$B$3:$B$217,I69,Ingredients!$J$3:$J$217)+SUMIF($B$3:$B$724,I69,$CR$3:$CR$724)</f>
        <v>0</v>
      </c>
      <c r="CN69" s="30">
        <f>SUMIF(Ingredients!$B$3:$B$217,J69,Ingredients!$J$3:$J$217)+SUMIF($B$3:$B$724,J69,$CR$3:$CR$724)</f>
        <v>0</v>
      </c>
      <c r="CO69" s="30">
        <f>SUMIF(Ingredients!$B$3:$B$217,K69,Ingredients!$J$3:$J$217)+SUMIF($B$3:$B$724,K69,$CR$3:$CR$724)</f>
        <v>0</v>
      </c>
      <c r="CP69" s="30">
        <f>SUMIF(Ingredients!$B$3:$B$217,L69,Ingredients!$J$3:$J$217)+SUMIF($B$3:$B$724,L69,$CR$3:$CR$724)</f>
        <v>0</v>
      </c>
      <c r="CQ69" s="30">
        <f>SUMIF(Ingredients!$B$3:$B$217,M69,Ingredients!$J$3:$J$217)+SUMIF($B$3:$B$724,M69,$CR$3:$CR$724)</f>
        <v>0</v>
      </c>
      <c r="CR69" s="43">
        <f t="shared" si="22"/>
        <v>0</v>
      </c>
      <c r="CS69" s="34">
        <v>25</v>
      </c>
      <c r="CT69" s="30">
        <v>15</v>
      </c>
      <c r="CU69" s="30">
        <v>6</v>
      </c>
      <c r="CV69" s="35">
        <v>0</v>
      </c>
      <c r="CW69" s="36">
        <v>0</v>
      </c>
      <c r="CX69" s="37">
        <v>3.5</v>
      </c>
      <c r="CY69" s="38">
        <v>3</v>
      </c>
      <c r="CZ69" s="39">
        <v>0</v>
      </c>
      <c r="DA69" t="s">
        <v>202</v>
      </c>
      <c r="DB69" t="str">
        <f t="shared" ca="1" si="23"/>
        <v>-</v>
      </c>
      <c r="DD69" t="s">
        <v>200</v>
      </c>
      <c r="DE69" t="str">
        <f t="shared" ca="1" si="24"/>
        <v>VEGETABLESOUPITEM(MEAL, ItemRegistry.vegetablesoupItem, 4 ,5f,15f,0f,3.5f,0f,3f,0f,3.5f),</v>
      </c>
      <c r="DF69" t="s">
        <v>2339</v>
      </c>
    </row>
    <row r="70" spans="2:110" x14ac:dyDescent="0.3">
      <c r="B70" t="s">
        <v>315</v>
      </c>
      <c r="C70">
        <f>INDEX('PH Itemnames'!$B$1:$B$723,MATCH(B70,'PH Itemnames'!$A$1:$A$723),1)</f>
        <v>0</v>
      </c>
      <c r="D70" t="s">
        <v>245</v>
      </c>
      <c r="E70" t="s">
        <v>1192</v>
      </c>
      <c r="F70" s="10" t="s">
        <v>212</v>
      </c>
      <c r="G70" s="11"/>
      <c r="H70" s="11"/>
      <c r="I70" s="11"/>
      <c r="J70" s="11"/>
      <c r="K70" s="11"/>
      <c r="L70" s="11"/>
      <c r="M70" s="11"/>
      <c r="N70" s="46">
        <f ca="1">SUMIF(Ingredients!$B$3:$B$217,'PH complex foods'!F70,Ingredients!$A$3:$A$119)+SUMIF($B$3:$B$724,F70,$V$3:$V$723)</f>
        <v>1</v>
      </c>
      <c r="O70" s="11">
        <f ca="1">SUMIF(Ingredients!$B$3:$B$217,'PH complex foods'!G70,Ingredients!$A$3:$A$119)+SUMIF($B$3:$B$724,G70,$V$3:$V$723)</f>
        <v>0</v>
      </c>
      <c r="P70" s="11">
        <f ca="1">SUMIF(Ingredients!$B$3:$B$217,'PH complex foods'!H70,Ingredients!$A$3:$A$119)+SUMIF($B$3:$B$724,H70,$V$3:$V$723)</f>
        <v>0</v>
      </c>
      <c r="Q70" s="11">
        <f ca="1">SUMIF(Ingredients!$B$3:$B$217,'PH complex foods'!I70,Ingredients!$A$3:$A$119)+SUMIF($B$3:$B$724,I70,$V$3:$V$723)</f>
        <v>0</v>
      </c>
      <c r="R70" s="11">
        <f ca="1">SUMIF(Ingredients!$B$3:$B$217,'PH complex foods'!J70,Ingredients!$A$3:$A$119)+SUMIF($B$3:$B$724,J70,$V$3:$V$723)</f>
        <v>0</v>
      </c>
      <c r="S70" s="11">
        <f ca="1">SUMIF(Ingredients!$B$3:$B$217,'PH complex foods'!K70,Ingredients!$A$3:$A$119)+SUMIF($B$3:$B$724,K70,$V$3:$V$723)</f>
        <v>0</v>
      </c>
      <c r="T70" s="11">
        <f ca="1">SUMIF(Ingredients!$B$3:$B$217,'PH complex foods'!L70,Ingredients!$A$3:$A$119)+SUMIF($B$3:$B$724,L70,$V$3:$V$723)</f>
        <v>0</v>
      </c>
      <c r="U70" s="11">
        <f ca="1">SUMIF(Ingredients!$B$3:$B$217,'PH complex foods'!M70,Ingredients!$A$3:$A$119)+SUMIF($B$3:$B$724,M70,$V$3:$V$723)</f>
        <v>0</v>
      </c>
      <c r="V70" s="10">
        <f t="shared" ca="1" si="25"/>
        <v>1</v>
      </c>
      <c r="W70" s="11">
        <f t="shared" si="13"/>
        <v>0</v>
      </c>
      <c r="X70" s="44" t="str">
        <f t="shared" ref="X70:X133" ca="1" si="26">IF(V70=1,"Yes","No")</f>
        <v>Yes</v>
      </c>
      <c r="Y70" s="34">
        <f>SUMIF(Ingredients!$B$3:$B$217,F70,Ingredients!$C$3:$C$217)+SUMIF($B$3:$B$724,F70,$AG$3:$AG$724)</f>
        <v>7.166666666666667</v>
      </c>
      <c r="Z70" s="30">
        <f>SUMIF(Ingredients!$B$3:$B$217,G70,Ingredients!$C$3:$C$217)+SUMIF($B$3:$B$724,G70,$AG$3:$AG$724)</f>
        <v>0</v>
      </c>
      <c r="AA70" s="30">
        <f>SUMIF(Ingredients!$B$3:$B$217,H70,Ingredients!$C$3:$C$217)+SUMIF($B$3:$B$724,H70,$AG$3:$AG$724)</f>
        <v>0</v>
      </c>
      <c r="AB70" s="30">
        <f>SUMIF(Ingredients!$B$3:$B$217,I70,Ingredients!$C$3:$C$217)+SUMIF($B$3:$B$724,I70,$AG$3:$AG$724)</f>
        <v>0</v>
      </c>
      <c r="AC70" s="30">
        <f>SUMIF(Ingredients!$B$3:$B$217,J70,Ingredients!$C$3:$C$217)+SUMIF($B$3:$B$724,J70,$AG$3:$AG$724)</f>
        <v>0</v>
      </c>
      <c r="AD70" s="30">
        <f>SUMIF(Ingredients!$B$3:$B$217,K70,Ingredients!$C$3:$C$217)+SUMIF($B$3:$B$724,K70,$AG$3:$AG$724)</f>
        <v>0</v>
      </c>
      <c r="AE70" s="30">
        <f>SUMIF(Ingredients!$B$3:$B$217,L70,Ingredients!$C$3:$C$217)+SUMIF($B$3:$B$724,L70,$AG$3:$AG$724)</f>
        <v>0</v>
      </c>
      <c r="AF70" s="30">
        <f>SUMIF(Ingredients!$B$3:$B$217,M70,Ingredients!$C$3:$C$217)+SUMIF($B$3:$B$724,M70,$AG$3:$AG$724)</f>
        <v>0</v>
      </c>
      <c r="AG70" s="29">
        <f t="shared" si="15"/>
        <v>7.166666666666667</v>
      </c>
      <c r="AH70" s="30">
        <f>SUMIF(Ingredients!$B$3:$B$217,F70,Ingredients!$D$3:$D$217)+SUMIF($B$3:$B$724,F70,$AP$3:$AP$724)</f>
        <v>0</v>
      </c>
      <c r="AI70" s="30">
        <f>SUMIF(Ingredients!$B$3:$B$217,G70,Ingredients!$D$3:$D$217)+SUMIF($B$3:$B$724,G70,$AP$3:$AP$724)</f>
        <v>0</v>
      </c>
      <c r="AJ70" s="30">
        <f>SUMIF(Ingredients!$B$3:$B$217,H70,Ingredients!$D$3:$D$217)+SUMIF($B$3:$B$724,H70,$AP$3:$AP$724)</f>
        <v>0</v>
      </c>
      <c r="AK70" s="30">
        <f>SUMIF(Ingredients!$B$3:$B$217,I70,Ingredients!$D$3:$D$217)+SUMIF($B$3:$B$724,I70,$AP$3:$AP$724)</f>
        <v>0</v>
      </c>
      <c r="AL70" s="30">
        <f>SUMIF(Ingredients!$B$3:$B$217,J70,Ingredients!$D$3:$D$217)+SUMIF($B$3:$B$724,J70,$AP$3:$AP$724)</f>
        <v>0</v>
      </c>
      <c r="AM70" s="30">
        <f>SUMIF(Ingredients!$B$3:$B$217,K70,Ingredients!$D$3:$D$217)+SUMIF($B$3:$B$724,K70,$AP$3:$AP$724)</f>
        <v>0</v>
      </c>
      <c r="AN70" s="30">
        <f>SUMIF(Ingredients!$B$3:$B$217,L70,Ingredients!$D$3:$D$217)+SUMIF($B$3:$B$724,L70,$AP$3:$AP$724)</f>
        <v>0</v>
      </c>
      <c r="AO70" s="30">
        <f>SUMIF(Ingredients!$B$3:$B$217,M70,Ingredients!$D$3:$D$217)+SUMIF($B$3:$B$724,M70,$AP$3:$AP$724)</f>
        <v>0</v>
      </c>
      <c r="AP70" s="29">
        <f t="shared" si="16"/>
        <v>0</v>
      </c>
      <c r="AQ70" s="30">
        <f>SUMIF(Ingredients!$B$3:$B$217,F70,Ingredients!$E$3:$E$217)+SUMIF($B$3:$B$724,F70,$AY$3:$AY$727)</f>
        <v>12</v>
      </c>
      <c r="AR70" s="30">
        <f>SUMIF(Ingredients!$B$3:$B$217,G70,Ingredients!$E$3:$E$217)+SUMIF($B$3:$B$724,G70,$AY$3:$AY$727)</f>
        <v>0</v>
      </c>
      <c r="AS70" s="30">
        <f>SUMIF(Ingredients!$B$3:$B$217,H70,Ingredients!$E$3:$E$217)+SUMIF($B$3:$B$724,H70,$AY$3:$AY$727)</f>
        <v>0</v>
      </c>
      <c r="AT70" s="30">
        <f>SUMIF(Ingredients!$B$3:$B$217,I70,Ingredients!$E$3:$E$217)+SUMIF($B$3:$B$724,I70,$AY$3:$AY$727)</f>
        <v>0</v>
      </c>
      <c r="AU70" s="30">
        <f>SUMIF(Ingredients!$B$3:$B$217,J70,Ingredients!$E$3:$E$217)+SUMIF($B$3:$B$724,J70,$AY$3:$AY$727)</f>
        <v>0</v>
      </c>
      <c r="AV70" s="30">
        <f>SUMIF(Ingredients!$B$3:$B$217,K70,Ingredients!$E$3:$E$217)+SUMIF($B$3:$B$724,K70,$AY$3:$AY$727)</f>
        <v>0</v>
      </c>
      <c r="AW70" s="30">
        <f>SUMIF(Ingredients!$B$3:$B$217,L70,Ingredients!$E$3:$E$217)+SUMIF($B$3:$B$724,L70,$AY$3:$AY$727)</f>
        <v>0</v>
      </c>
      <c r="AX70" s="30">
        <f>SUMIF(Ingredients!$B$3:$B$217,M70,Ingredients!$E$3:$E$217)+SUMIF($B$3:$B$724,M70,$AY$3:$AY$727)</f>
        <v>0</v>
      </c>
      <c r="AY70" s="29">
        <f t="shared" si="17"/>
        <v>12</v>
      </c>
      <c r="AZ70" s="30">
        <f>SUMIF(Ingredients!$B$3:$B$217,F70,Ingredients!$F$3:$F$217)+SUMIF($B$3:$B$724,F70,$BH$3:$BH$724)</f>
        <v>0</v>
      </c>
      <c r="BA70" s="30">
        <f>SUMIF(Ingredients!$B$3:$B$217,G70,Ingredients!$F$3:$F$217)+SUMIF($B$3:$B$724,G70,$BH$3:$BH$724)</f>
        <v>0</v>
      </c>
      <c r="BB70" s="30">
        <f>SUMIF(Ingredients!$B$3:$B$217,H70,Ingredients!$F$3:$F$217)+SUMIF($B$3:$B$724,H70,$BH$3:$BH$724)</f>
        <v>0</v>
      </c>
      <c r="BC70" s="30">
        <f>SUMIF(Ingredients!$B$3:$B$217,I70,Ingredients!$F$3:$F$217)+SUMIF($B$3:$B$724,I70,$BH$3:$BH$724)</f>
        <v>0</v>
      </c>
      <c r="BD70" s="30">
        <f>SUMIF(Ingredients!$B$3:$B$217,J70,Ingredients!$F$3:$F$217)+SUMIF($B$3:$B$724,J70,$BH$3:$BH$724)</f>
        <v>0</v>
      </c>
      <c r="BE70" s="30">
        <f>SUMIF(Ingredients!$B$3:$B$217,K70,Ingredients!$F$3:$F$217)+SUMIF($B$3:$B$724,K70,$BH$3:$BH$724)</f>
        <v>0</v>
      </c>
      <c r="BF70" s="30">
        <f>SUMIF(Ingredients!$B$3:$B$217,L70,Ingredients!$F$3:$F$217)+SUMIF($B$3:$B$724,L70,$BH$3:$BH$724)</f>
        <v>0</v>
      </c>
      <c r="BG70" s="30">
        <f>SUMIF(Ingredients!$B$3:$B$217,M70,Ingredients!$F$3:$F$217)+SUMIF($B$3:$B$724,M70,$BH$3:$BH$724)</f>
        <v>0</v>
      </c>
      <c r="BH70" s="35">
        <f t="shared" si="18"/>
        <v>0</v>
      </c>
      <c r="BI70" s="30">
        <f>SUMIF(Ingredients!$B$3:$B$217,F70,Ingredients!$G$3:$G$217)+SUMIF($B$3:$B$724,F70,$BQ$3:$BQ$724)</f>
        <v>0</v>
      </c>
      <c r="BJ70" s="30">
        <f>SUMIF(Ingredients!$B$3:$B$217,G70,Ingredients!$G$3:$G$217)+SUMIF($B$3:$B$724,G70,$BQ$3:$BQ$724)</f>
        <v>0</v>
      </c>
      <c r="BK70" s="30">
        <f>SUMIF(Ingredients!$B$3:$B$217,H70,Ingredients!$G$3:$G$217)+SUMIF($B$3:$B$724,H70,$BQ$3:$BQ$724)</f>
        <v>0</v>
      </c>
      <c r="BL70" s="30">
        <f>SUMIF(Ingredients!$B$3:$B$217,I70,Ingredients!$G$3:$G$217)+SUMIF($B$3:$B$724,I70,$BQ$3:$BQ$724)</f>
        <v>0</v>
      </c>
      <c r="BM70" s="30">
        <f>SUMIF(Ingredients!$B$3:$B$217,J70,Ingredients!$G$3:$G$217)+SUMIF($B$3:$B$724,J70,$BQ$3:$BQ$724)</f>
        <v>0</v>
      </c>
      <c r="BN70" s="30">
        <f>SUMIF(Ingredients!$B$3:$B$217,K70,Ingredients!$G$3:$G$217)+SUMIF($B$3:$B$724,K70,$BQ$3:$BQ$724)</f>
        <v>0</v>
      </c>
      <c r="BO70" s="30">
        <f>SUMIF(Ingredients!$B$3:$B$217,L70,Ingredients!$G$3:$G$217)+SUMIF($B$3:$B$724,L70,$BQ$3:$BQ$724)</f>
        <v>0</v>
      </c>
      <c r="BP70" s="30">
        <f>SUMIF(Ingredients!$B$3:$B$217,M70,Ingredients!$G$3:$G$217)+SUMIF($B$3:$B$724,M70,$BQ$3:$BQ$724)</f>
        <v>0</v>
      </c>
      <c r="BQ70" s="36">
        <f t="shared" si="19"/>
        <v>0</v>
      </c>
      <c r="BR70" s="30">
        <f>SUMIF(Ingredients!$B$3:$B$217,F70,Ingredients!$H$3:$H$217)+SUMIF($B$3:$B$724,F70,$BZ$3:$BZ$724)</f>
        <v>0</v>
      </c>
      <c r="BS70" s="30">
        <f>SUMIF(Ingredients!$B$3:$B$217,G70,Ingredients!$H$3:$H$217)+SUMIF($B$3:$B$724,G70,$BZ$3:$BZ$724)</f>
        <v>0</v>
      </c>
      <c r="BT70" s="30">
        <f>SUMIF(Ingredients!$B$3:$B$217,H70,Ingredients!$H$3:$H$217)+SUMIF($B$3:$B$724,H70,$BZ$3:$BZ$724)</f>
        <v>0</v>
      </c>
      <c r="BU70" s="30">
        <f>SUMIF(Ingredients!$B$3:$B$217,I70,Ingredients!$H$3:$H$217)+SUMIF($B$3:$B$724,I70,$BZ$3:$BZ$724)</f>
        <v>0</v>
      </c>
      <c r="BV70" s="30">
        <f>SUMIF(Ingredients!$B$3:$B$217,J70,Ingredients!$H$3:$H$217)+SUMIF($B$3:$B$724,J70,$BZ$3:$BZ$724)</f>
        <v>0</v>
      </c>
      <c r="BW70" s="30">
        <f>SUMIF(Ingredients!$B$3:$B$217,K70,Ingredients!$H$3:$H$217)+SUMIF($B$3:$B$724,K70,$BZ$3:$BZ$724)</f>
        <v>0</v>
      </c>
      <c r="BX70" s="30">
        <f>SUMIF(Ingredients!$B$3:$B$217,L70,Ingredients!$H$3:$H$217)+SUMIF($B$3:$B$724,L70,$BZ$3:$BZ$724)</f>
        <v>0</v>
      </c>
      <c r="BY70" s="30">
        <f>SUMIF(Ingredients!$B$3:$B$217,M70,Ingredients!$H$3:$H$217)+SUMIF($B$3:$B$724,M70,$BZ$3:$BZ$724)</f>
        <v>0</v>
      </c>
      <c r="BZ70" s="42">
        <f t="shared" si="20"/>
        <v>0</v>
      </c>
      <c r="CA70" s="30">
        <f>SUMIF(Ingredients!$B$3:$B$217,F70,Ingredients!$I$3:$I$217)+SUMIF($B$3:$B$724,F70,$CI$3:$CI$724)</f>
        <v>2</v>
      </c>
      <c r="CB70" s="30">
        <f>SUMIF(Ingredients!$B$3:$B$217,G70,Ingredients!$I$3:$I$217)+SUMIF($B$3:$B$724,G70,$CI$3:$CI$724)</f>
        <v>0</v>
      </c>
      <c r="CC70" s="30">
        <f>SUMIF(Ingredients!$B$3:$B$217,H70,Ingredients!$I$3:$I$217)+SUMIF($B$3:$B$724,H70,$CI$3:$CI$724)</f>
        <v>0</v>
      </c>
      <c r="CD70" s="30">
        <f>SUMIF(Ingredients!$B$3:$B$217,I70,Ingredients!$I$3:$I$217)+SUMIF($B$3:$B$724,I70,$CI$3:$CI$724)</f>
        <v>0</v>
      </c>
      <c r="CE70" s="30">
        <f>SUMIF(Ingredients!$B$3:$B$217,J70,Ingredients!$I$3:$I$217)+SUMIF($B$3:$B$724,J70,$CI$3:$CI$724)</f>
        <v>0</v>
      </c>
      <c r="CF70" s="30">
        <f>SUMIF(Ingredients!$B$3:$B$217,K70,Ingredients!$I$3:$I$217)+SUMIF($B$3:$B$724,K70,$CI$3:$CI$724)</f>
        <v>0</v>
      </c>
      <c r="CG70" s="30">
        <f>SUMIF(Ingredients!$B$3:$B$217,L70,Ingredients!$I$3:$I$217)+SUMIF($B$3:$B$724,L70,$CI$3:$CI$724)</f>
        <v>0</v>
      </c>
      <c r="CH70" s="30">
        <f>SUMIF(Ingredients!$B$3:$B$217,M70,Ingredients!$I$3:$I$217)+SUMIF($B$3:$B$724,M70,$CI$3:$CI$724)</f>
        <v>0</v>
      </c>
      <c r="CI70" s="38">
        <f t="shared" si="21"/>
        <v>2</v>
      </c>
      <c r="CJ70" s="30">
        <f>SUMIF(Ingredients!$B$3:$B$217,F70,Ingredients!$J$3:$J$217)+SUMIF($B$3:$B$724,F70,$CR$3:$CR$724)</f>
        <v>0</v>
      </c>
      <c r="CK70" s="30">
        <f>SUMIF(Ingredients!$B$3:$B$217,G70,Ingredients!$J$3:$J$217)+SUMIF($B$3:$B$724,G70,$CR$3:$CR$724)</f>
        <v>0</v>
      </c>
      <c r="CL70" s="30">
        <f>SUMIF(Ingredients!$B$3:$B$217,H70,Ingredients!$J$3:$J$217)+SUMIF($B$3:$B$724,H70,$CR$3:$CR$724)</f>
        <v>0</v>
      </c>
      <c r="CM70" s="30">
        <f>SUMIF(Ingredients!$B$3:$B$217,I70,Ingredients!$J$3:$J$217)+SUMIF($B$3:$B$724,I70,$CR$3:$CR$724)</f>
        <v>0</v>
      </c>
      <c r="CN70" s="30">
        <f>SUMIF(Ingredients!$B$3:$B$217,J70,Ingredients!$J$3:$J$217)+SUMIF($B$3:$B$724,J70,$CR$3:$CR$724)</f>
        <v>0</v>
      </c>
      <c r="CO70" s="30">
        <f>SUMIF(Ingredients!$B$3:$B$217,K70,Ingredients!$J$3:$J$217)+SUMIF($B$3:$B$724,K70,$CR$3:$CR$724)</f>
        <v>0</v>
      </c>
      <c r="CP70" s="30">
        <f>SUMIF(Ingredients!$B$3:$B$217,L70,Ingredients!$J$3:$J$217)+SUMIF($B$3:$B$724,L70,$CR$3:$CR$724)</f>
        <v>0</v>
      </c>
      <c r="CQ70" s="30">
        <f>SUMIF(Ingredients!$B$3:$B$217,M70,Ingredients!$J$3:$J$217)+SUMIF($B$3:$B$724,M70,$CR$3:$CR$724)</f>
        <v>0</v>
      </c>
      <c r="CR70" s="43">
        <f t="shared" si="22"/>
        <v>0</v>
      </c>
      <c r="CS70" s="34">
        <v>7.166666666666667</v>
      </c>
      <c r="CT70" s="30">
        <v>0</v>
      </c>
      <c r="CU70" s="30">
        <v>12</v>
      </c>
      <c r="CV70" s="35">
        <v>0</v>
      </c>
      <c r="CW70" s="36">
        <v>0</v>
      </c>
      <c r="CX70" s="37">
        <v>0</v>
      </c>
      <c r="CY70" s="38">
        <v>2</v>
      </c>
      <c r="CZ70" s="39">
        <v>0</v>
      </c>
      <c r="DA70" t="s">
        <v>199</v>
      </c>
      <c r="DB70" t="str">
        <f t="shared" ca="1" si="23"/>
        <v>-</v>
      </c>
      <c r="DC70" t="s">
        <v>1156</v>
      </c>
      <c r="DD70" t="s">
        <v>199</v>
      </c>
      <c r="DE70" t="str">
        <f t="shared" ca="1" si="24"/>
        <v/>
      </c>
      <c r="DF70" t="s">
        <v>2272</v>
      </c>
    </row>
    <row r="71" spans="2:110" x14ac:dyDescent="0.3">
      <c r="B71" t="s">
        <v>311</v>
      </c>
      <c r="C71">
        <f>INDEX('PH Itemnames'!$B$1:$B$723,MATCH(B71,'PH Itemnames'!$A$1:$A$723),1)</f>
        <v>0</v>
      </c>
      <c r="D71" t="s">
        <v>245</v>
      </c>
      <c r="E71" t="s">
        <v>1192</v>
      </c>
      <c r="F71" s="10" t="s">
        <v>312</v>
      </c>
      <c r="G71" s="11"/>
      <c r="H71" s="11"/>
      <c r="I71" s="11"/>
      <c r="J71" s="11"/>
      <c r="K71" s="11"/>
      <c r="L71" s="11"/>
      <c r="M71" s="11"/>
      <c r="N71" s="46">
        <f ca="1">SUMIF(Ingredients!$B$3:$B$217,'PH complex foods'!F71,Ingredients!$A$3:$A$119)+SUMIF($B$3:$B$724,F71,$V$3:$V$723)</f>
        <v>1</v>
      </c>
      <c r="O71" s="11">
        <f ca="1">SUMIF(Ingredients!$B$3:$B$217,'PH complex foods'!G71,Ingredients!$A$3:$A$119)+SUMIF($B$3:$B$724,G71,$V$3:$V$723)</f>
        <v>0</v>
      </c>
      <c r="P71" s="11">
        <f ca="1">SUMIF(Ingredients!$B$3:$B$217,'PH complex foods'!H71,Ingredients!$A$3:$A$119)+SUMIF($B$3:$B$724,H71,$V$3:$V$723)</f>
        <v>0</v>
      </c>
      <c r="Q71" s="11">
        <f ca="1">SUMIF(Ingredients!$B$3:$B$217,'PH complex foods'!I71,Ingredients!$A$3:$A$119)+SUMIF($B$3:$B$724,I71,$V$3:$V$723)</f>
        <v>0</v>
      </c>
      <c r="R71" s="11">
        <f ca="1">SUMIF(Ingredients!$B$3:$B$217,'PH complex foods'!J71,Ingredients!$A$3:$A$119)+SUMIF($B$3:$B$724,J71,$V$3:$V$723)</f>
        <v>0</v>
      </c>
      <c r="S71" s="11">
        <f ca="1">SUMIF(Ingredients!$B$3:$B$217,'PH complex foods'!K71,Ingredients!$A$3:$A$119)+SUMIF($B$3:$B$724,K71,$V$3:$V$723)</f>
        <v>0</v>
      </c>
      <c r="T71" s="11">
        <f ca="1">SUMIF(Ingredients!$B$3:$B$217,'PH complex foods'!L71,Ingredients!$A$3:$A$119)+SUMIF($B$3:$B$724,L71,$V$3:$V$723)</f>
        <v>0</v>
      </c>
      <c r="U71" s="11">
        <f ca="1">SUMIF(Ingredients!$B$3:$B$217,'PH complex foods'!M71,Ingredients!$A$3:$A$119)+SUMIF($B$3:$B$724,M71,$V$3:$V$723)</f>
        <v>0</v>
      </c>
      <c r="V71" s="10">
        <f t="shared" ca="1" si="25"/>
        <v>1</v>
      </c>
      <c r="W71" s="11">
        <f t="shared" si="13"/>
        <v>0</v>
      </c>
      <c r="X71" s="44" t="str">
        <f t="shared" ca="1" si="26"/>
        <v>Yes</v>
      </c>
      <c r="Y71" s="34">
        <f>SUMIF(Ingredients!$B$3:$B$217,F71,Ingredients!$C$3:$C$217)+SUMIF($B$3:$B$724,F71,$AG$3:$AG$724)</f>
        <v>0</v>
      </c>
      <c r="Z71" s="30">
        <f>SUMIF(Ingredients!$B$3:$B$217,G71,Ingredients!$C$3:$C$217)+SUMIF($B$3:$B$724,G71,$AG$3:$AG$724)</f>
        <v>0</v>
      </c>
      <c r="AA71" s="30">
        <f>SUMIF(Ingredients!$B$3:$B$217,H71,Ingredients!$C$3:$C$217)+SUMIF($B$3:$B$724,H71,$AG$3:$AG$724)</f>
        <v>0</v>
      </c>
      <c r="AB71" s="30">
        <f>SUMIF(Ingredients!$B$3:$B$217,I71,Ingredients!$C$3:$C$217)+SUMIF($B$3:$B$724,I71,$AG$3:$AG$724)</f>
        <v>0</v>
      </c>
      <c r="AC71" s="30">
        <f>SUMIF(Ingredients!$B$3:$B$217,J71,Ingredients!$C$3:$C$217)+SUMIF($B$3:$B$724,J71,$AG$3:$AG$724)</f>
        <v>0</v>
      </c>
      <c r="AD71" s="30">
        <f>SUMIF(Ingredients!$B$3:$B$217,K71,Ingredients!$C$3:$C$217)+SUMIF($B$3:$B$724,K71,$AG$3:$AG$724)</f>
        <v>0</v>
      </c>
      <c r="AE71" s="30">
        <f>SUMIF(Ingredients!$B$3:$B$217,L71,Ingredients!$C$3:$C$217)+SUMIF($B$3:$B$724,L71,$AG$3:$AG$724)</f>
        <v>0</v>
      </c>
      <c r="AF71" s="30">
        <f>SUMIF(Ingredients!$B$3:$B$217,M71,Ingredients!$C$3:$C$217)+SUMIF($B$3:$B$724,M71,$AG$3:$AG$724)</f>
        <v>0</v>
      </c>
      <c r="AG71" s="29">
        <f t="shared" si="15"/>
        <v>0</v>
      </c>
      <c r="AH71" s="30">
        <f>SUMIF(Ingredients!$B$3:$B$217,F71,Ingredients!$D$3:$D$217)+SUMIF($B$3:$B$724,F71,$AP$3:$AP$724)</f>
        <v>0</v>
      </c>
      <c r="AI71" s="30">
        <f>SUMIF(Ingredients!$B$3:$B$217,G71,Ingredients!$D$3:$D$217)+SUMIF($B$3:$B$724,G71,$AP$3:$AP$724)</f>
        <v>0</v>
      </c>
      <c r="AJ71" s="30">
        <f>SUMIF(Ingredients!$B$3:$B$217,H71,Ingredients!$D$3:$D$217)+SUMIF($B$3:$B$724,H71,$AP$3:$AP$724)</f>
        <v>0</v>
      </c>
      <c r="AK71" s="30">
        <f>SUMIF(Ingredients!$B$3:$B$217,I71,Ingredients!$D$3:$D$217)+SUMIF($B$3:$B$724,I71,$AP$3:$AP$724)</f>
        <v>0</v>
      </c>
      <c r="AL71" s="30">
        <f>SUMIF(Ingredients!$B$3:$B$217,J71,Ingredients!$D$3:$D$217)+SUMIF($B$3:$B$724,J71,$AP$3:$AP$724)</f>
        <v>0</v>
      </c>
      <c r="AM71" s="30">
        <f>SUMIF(Ingredients!$B$3:$B$217,K71,Ingredients!$D$3:$D$217)+SUMIF($B$3:$B$724,K71,$AP$3:$AP$724)</f>
        <v>0</v>
      </c>
      <c r="AN71" s="30">
        <f>SUMIF(Ingredients!$B$3:$B$217,L71,Ingredients!$D$3:$D$217)+SUMIF($B$3:$B$724,L71,$AP$3:$AP$724)</f>
        <v>0</v>
      </c>
      <c r="AO71" s="30">
        <f>SUMIF(Ingredients!$B$3:$B$217,M71,Ingredients!$D$3:$D$217)+SUMIF($B$3:$B$724,M71,$AP$3:$AP$724)</f>
        <v>0</v>
      </c>
      <c r="AP71" s="29">
        <f t="shared" si="16"/>
        <v>0</v>
      </c>
      <c r="AQ71" s="30">
        <f>SUMIF(Ingredients!$B$3:$B$217,F71,Ingredients!$E$3:$E$217)+SUMIF($B$3:$B$724,F71,$AY$3:$AY$727)</f>
        <v>0</v>
      </c>
      <c r="AR71" s="30">
        <f>SUMIF(Ingredients!$B$3:$B$217,G71,Ingredients!$E$3:$E$217)+SUMIF($B$3:$B$724,G71,$AY$3:$AY$727)</f>
        <v>0</v>
      </c>
      <c r="AS71" s="30">
        <f>SUMIF(Ingredients!$B$3:$B$217,H71,Ingredients!$E$3:$E$217)+SUMIF($B$3:$B$724,H71,$AY$3:$AY$727)</f>
        <v>0</v>
      </c>
      <c r="AT71" s="30">
        <f>SUMIF(Ingredients!$B$3:$B$217,I71,Ingredients!$E$3:$E$217)+SUMIF($B$3:$B$724,I71,$AY$3:$AY$727)</f>
        <v>0</v>
      </c>
      <c r="AU71" s="30">
        <f>SUMIF(Ingredients!$B$3:$B$217,J71,Ingredients!$E$3:$E$217)+SUMIF($B$3:$B$724,J71,$AY$3:$AY$727)</f>
        <v>0</v>
      </c>
      <c r="AV71" s="30">
        <f>SUMIF(Ingredients!$B$3:$B$217,K71,Ingredients!$E$3:$E$217)+SUMIF($B$3:$B$724,K71,$AY$3:$AY$727)</f>
        <v>0</v>
      </c>
      <c r="AW71" s="30">
        <f>SUMIF(Ingredients!$B$3:$B$217,L71,Ingredients!$E$3:$E$217)+SUMIF($B$3:$B$724,L71,$AY$3:$AY$727)</f>
        <v>0</v>
      </c>
      <c r="AX71" s="30">
        <f>SUMIF(Ingredients!$B$3:$B$217,M71,Ingredients!$E$3:$E$217)+SUMIF($B$3:$B$724,M71,$AY$3:$AY$727)</f>
        <v>0</v>
      </c>
      <c r="AY71" s="29">
        <f t="shared" si="17"/>
        <v>0</v>
      </c>
      <c r="AZ71" s="30">
        <f>SUMIF(Ingredients!$B$3:$B$217,F71,Ingredients!$F$3:$F$217)+SUMIF($B$3:$B$724,F71,$BH$3:$BH$724)</f>
        <v>0</v>
      </c>
      <c r="BA71" s="30">
        <f>SUMIF(Ingredients!$B$3:$B$217,G71,Ingredients!$F$3:$F$217)+SUMIF($B$3:$B$724,G71,$BH$3:$BH$724)</f>
        <v>0</v>
      </c>
      <c r="BB71" s="30">
        <f>SUMIF(Ingredients!$B$3:$B$217,H71,Ingredients!$F$3:$F$217)+SUMIF($B$3:$B$724,H71,$BH$3:$BH$724)</f>
        <v>0</v>
      </c>
      <c r="BC71" s="30">
        <f>SUMIF(Ingredients!$B$3:$B$217,I71,Ingredients!$F$3:$F$217)+SUMIF($B$3:$B$724,I71,$BH$3:$BH$724)</f>
        <v>0</v>
      </c>
      <c r="BD71" s="30">
        <f>SUMIF(Ingredients!$B$3:$B$217,J71,Ingredients!$F$3:$F$217)+SUMIF($B$3:$B$724,J71,$BH$3:$BH$724)</f>
        <v>0</v>
      </c>
      <c r="BE71" s="30">
        <f>SUMIF(Ingredients!$B$3:$B$217,K71,Ingredients!$F$3:$F$217)+SUMIF($B$3:$B$724,K71,$BH$3:$BH$724)</f>
        <v>0</v>
      </c>
      <c r="BF71" s="30">
        <f>SUMIF(Ingredients!$B$3:$B$217,L71,Ingredients!$F$3:$F$217)+SUMIF($B$3:$B$724,L71,$BH$3:$BH$724)</f>
        <v>0</v>
      </c>
      <c r="BG71" s="30">
        <f>SUMIF(Ingredients!$B$3:$B$217,M71,Ingredients!$F$3:$F$217)+SUMIF($B$3:$B$724,M71,$BH$3:$BH$724)</f>
        <v>0</v>
      </c>
      <c r="BH71" s="35">
        <f t="shared" si="18"/>
        <v>0</v>
      </c>
      <c r="BI71" s="30">
        <f>SUMIF(Ingredients!$B$3:$B$217,F71,Ingredients!$G$3:$G$217)+SUMIF($B$3:$B$724,F71,$BQ$3:$BQ$724)</f>
        <v>0</v>
      </c>
      <c r="BJ71" s="30">
        <f>SUMIF(Ingredients!$B$3:$B$217,G71,Ingredients!$G$3:$G$217)+SUMIF($B$3:$B$724,G71,$BQ$3:$BQ$724)</f>
        <v>0</v>
      </c>
      <c r="BK71" s="30">
        <f>SUMIF(Ingredients!$B$3:$B$217,H71,Ingredients!$G$3:$G$217)+SUMIF($B$3:$B$724,H71,$BQ$3:$BQ$724)</f>
        <v>0</v>
      </c>
      <c r="BL71" s="30">
        <f>SUMIF(Ingredients!$B$3:$B$217,I71,Ingredients!$G$3:$G$217)+SUMIF($B$3:$B$724,I71,$BQ$3:$BQ$724)</f>
        <v>0</v>
      </c>
      <c r="BM71" s="30">
        <f>SUMIF(Ingredients!$B$3:$B$217,J71,Ingredients!$G$3:$G$217)+SUMIF($B$3:$B$724,J71,$BQ$3:$BQ$724)</f>
        <v>0</v>
      </c>
      <c r="BN71" s="30">
        <f>SUMIF(Ingredients!$B$3:$B$217,K71,Ingredients!$G$3:$G$217)+SUMIF($B$3:$B$724,K71,$BQ$3:$BQ$724)</f>
        <v>0</v>
      </c>
      <c r="BO71" s="30">
        <f>SUMIF(Ingredients!$B$3:$B$217,L71,Ingredients!$G$3:$G$217)+SUMIF($B$3:$B$724,L71,$BQ$3:$BQ$724)</f>
        <v>0</v>
      </c>
      <c r="BP71" s="30">
        <f>SUMIF(Ingredients!$B$3:$B$217,M71,Ingredients!$G$3:$G$217)+SUMIF($B$3:$B$724,M71,$BQ$3:$BQ$724)</f>
        <v>0</v>
      </c>
      <c r="BQ71" s="36">
        <f t="shared" si="19"/>
        <v>0</v>
      </c>
      <c r="BR71" s="30">
        <f>SUMIF(Ingredients!$B$3:$B$217,F71,Ingredients!$H$3:$H$217)+SUMIF($B$3:$B$724,F71,$BZ$3:$BZ$724)</f>
        <v>0</v>
      </c>
      <c r="BS71" s="30">
        <f>SUMIF(Ingredients!$B$3:$B$217,G71,Ingredients!$H$3:$H$217)+SUMIF($B$3:$B$724,G71,$BZ$3:$BZ$724)</f>
        <v>0</v>
      </c>
      <c r="BT71" s="30">
        <f>SUMIF(Ingredients!$B$3:$B$217,H71,Ingredients!$H$3:$H$217)+SUMIF($B$3:$B$724,H71,$BZ$3:$BZ$724)</f>
        <v>0</v>
      </c>
      <c r="BU71" s="30">
        <f>SUMIF(Ingredients!$B$3:$B$217,I71,Ingredients!$H$3:$H$217)+SUMIF($B$3:$B$724,I71,$BZ$3:$BZ$724)</f>
        <v>0</v>
      </c>
      <c r="BV71" s="30">
        <f>SUMIF(Ingredients!$B$3:$B$217,J71,Ingredients!$H$3:$H$217)+SUMIF($B$3:$B$724,J71,$BZ$3:$BZ$724)</f>
        <v>0</v>
      </c>
      <c r="BW71" s="30">
        <f>SUMIF(Ingredients!$B$3:$B$217,K71,Ingredients!$H$3:$H$217)+SUMIF($B$3:$B$724,K71,$BZ$3:$BZ$724)</f>
        <v>0</v>
      </c>
      <c r="BX71" s="30">
        <f>SUMIF(Ingredients!$B$3:$B$217,L71,Ingredients!$H$3:$H$217)+SUMIF($B$3:$B$724,L71,$BZ$3:$BZ$724)</f>
        <v>0</v>
      </c>
      <c r="BY71" s="30">
        <f>SUMIF(Ingredients!$B$3:$B$217,M71,Ingredients!$H$3:$H$217)+SUMIF($B$3:$B$724,M71,$BZ$3:$BZ$724)</f>
        <v>0</v>
      </c>
      <c r="BZ71" s="42">
        <f t="shared" si="20"/>
        <v>0</v>
      </c>
      <c r="CA71" s="30">
        <f>SUMIF(Ingredients!$B$3:$B$217,F71,Ingredients!$I$3:$I$217)+SUMIF($B$3:$B$724,F71,$CI$3:$CI$724)</f>
        <v>0.5</v>
      </c>
      <c r="CB71" s="30">
        <f>SUMIF(Ingredients!$B$3:$B$217,G71,Ingredients!$I$3:$I$217)+SUMIF($B$3:$B$724,G71,$CI$3:$CI$724)</f>
        <v>0</v>
      </c>
      <c r="CC71" s="30">
        <f>SUMIF(Ingredients!$B$3:$B$217,H71,Ingredients!$I$3:$I$217)+SUMIF($B$3:$B$724,H71,$CI$3:$CI$724)</f>
        <v>0</v>
      </c>
      <c r="CD71" s="30">
        <f>SUMIF(Ingredients!$B$3:$B$217,I71,Ingredients!$I$3:$I$217)+SUMIF($B$3:$B$724,I71,$CI$3:$CI$724)</f>
        <v>0</v>
      </c>
      <c r="CE71" s="30">
        <f>SUMIF(Ingredients!$B$3:$B$217,J71,Ingredients!$I$3:$I$217)+SUMIF($B$3:$B$724,J71,$CI$3:$CI$724)</f>
        <v>0</v>
      </c>
      <c r="CF71" s="30">
        <f>SUMIF(Ingredients!$B$3:$B$217,K71,Ingredients!$I$3:$I$217)+SUMIF($B$3:$B$724,K71,$CI$3:$CI$724)</f>
        <v>0</v>
      </c>
      <c r="CG71" s="30">
        <f>SUMIF(Ingredients!$B$3:$B$217,L71,Ingredients!$I$3:$I$217)+SUMIF($B$3:$B$724,L71,$CI$3:$CI$724)</f>
        <v>0</v>
      </c>
      <c r="CH71" s="30">
        <f>SUMIF(Ingredients!$B$3:$B$217,M71,Ingredients!$I$3:$I$217)+SUMIF($B$3:$B$724,M71,$CI$3:$CI$724)</f>
        <v>0</v>
      </c>
      <c r="CI71" s="38">
        <f t="shared" si="21"/>
        <v>0.5</v>
      </c>
      <c r="CJ71" s="30">
        <f>SUMIF(Ingredients!$B$3:$B$217,F71,Ingredients!$J$3:$J$217)+SUMIF($B$3:$B$724,F71,$CR$3:$CR$724)</f>
        <v>0</v>
      </c>
      <c r="CK71" s="30">
        <f>SUMIF(Ingredients!$B$3:$B$217,G71,Ingredients!$J$3:$J$217)+SUMIF($B$3:$B$724,G71,$CR$3:$CR$724)</f>
        <v>0</v>
      </c>
      <c r="CL71" s="30">
        <f>SUMIF(Ingredients!$B$3:$B$217,H71,Ingredients!$J$3:$J$217)+SUMIF($B$3:$B$724,H71,$CR$3:$CR$724)</f>
        <v>0</v>
      </c>
      <c r="CM71" s="30">
        <f>SUMIF(Ingredients!$B$3:$B$217,I71,Ingredients!$J$3:$J$217)+SUMIF($B$3:$B$724,I71,$CR$3:$CR$724)</f>
        <v>0</v>
      </c>
      <c r="CN71" s="30">
        <f>SUMIF(Ingredients!$B$3:$B$217,J71,Ingredients!$J$3:$J$217)+SUMIF($B$3:$B$724,J71,$CR$3:$CR$724)</f>
        <v>0</v>
      </c>
      <c r="CO71" s="30">
        <f>SUMIF(Ingredients!$B$3:$B$217,K71,Ingredients!$J$3:$J$217)+SUMIF($B$3:$B$724,K71,$CR$3:$CR$724)</f>
        <v>0</v>
      </c>
      <c r="CP71" s="30">
        <f>SUMIF(Ingredients!$B$3:$B$217,L71,Ingredients!$J$3:$J$217)+SUMIF($B$3:$B$724,L71,$CR$3:$CR$724)</f>
        <v>0</v>
      </c>
      <c r="CQ71" s="30">
        <f>SUMIF(Ingredients!$B$3:$B$217,M71,Ingredients!$J$3:$J$217)+SUMIF($B$3:$B$724,M71,$CR$3:$CR$724)</f>
        <v>0</v>
      </c>
      <c r="CR71" s="43">
        <f t="shared" si="22"/>
        <v>0</v>
      </c>
      <c r="CS71" s="34">
        <v>0</v>
      </c>
      <c r="CT71" s="30">
        <v>0</v>
      </c>
      <c r="CU71" s="30">
        <v>0</v>
      </c>
      <c r="CV71" s="35">
        <v>0</v>
      </c>
      <c r="CW71" s="36">
        <v>0</v>
      </c>
      <c r="CX71" s="37">
        <v>0</v>
      </c>
      <c r="CY71" s="38">
        <v>0.5</v>
      </c>
      <c r="CZ71" s="39">
        <v>0</v>
      </c>
      <c r="DA71" t="s">
        <v>199</v>
      </c>
      <c r="DB71" t="str">
        <f t="shared" ca="1" si="23"/>
        <v>-</v>
      </c>
      <c r="DC71" t="s">
        <v>1156</v>
      </c>
      <c r="DD71" t="s">
        <v>199</v>
      </c>
      <c r="DE71" t="str">
        <f t="shared" ca="1" si="24"/>
        <v/>
      </c>
      <c r="DF71" t="s">
        <v>2272</v>
      </c>
    </row>
    <row r="72" spans="2:110" x14ac:dyDescent="0.3">
      <c r="B72" t="s">
        <v>313</v>
      </c>
      <c r="C72">
        <f>INDEX('PH Itemnames'!$B$1:$B$723,MATCH(B72,'PH Itemnames'!$A$1:$A$723),1)</f>
        <v>0</v>
      </c>
      <c r="D72" t="s">
        <v>245</v>
      </c>
      <c r="E72" t="s">
        <v>1192</v>
      </c>
      <c r="F72" s="10" t="s">
        <v>314</v>
      </c>
      <c r="G72" s="11"/>
      <c r="H72" s="11"/>
      <c r="I72" s="11"/>
      <c r="J72" s="11"/>
      <c r="K72" s="11"/>
      <c r="L72" s="11"/>
      <c r="M72" s="11"/>
      <c r="N72" s="46">
        <f ca="1">SUMIF(Ingredients!$B$3:$B$217,'PH complex foods'!F72,Ingredients!$A$3:$A$119)+SUMIF($B$3:$B$724,F72,$V$3:$V$723)</f>
        <v>1</v>
      </c>
      <c r="O72" s="11">
        <f ca="1">SUMIF(Ingredients!$B$3:$B$217,'PH complex foods'!G72,Ingredients!$A$3:$A$119)+SUMIF($B$3:$B$724,G72,$V$3:$V$723)</f>
        <v>0</v>
      </c>
      <c r="P72" s="11">
        <f ca="1">SUMIF(Ingredients!$B$3:$B$217,'PH complex foods'!H72,Ingredients!$A$3:$A$119)+SUMIF($B$3:$B$724,H72,$V$3:$V$723)</f>
        <v>0</v>
      </c>
      <c r="Q72" s="11">
        <f ca="1">SUMIF(Ingredients!$B$3:$B$217,'PH complex foods'!I72,Ingredients!$A$3:$A$119)+SUMIF($B$3:$B$724,I72,$V$3:$V$723)</f>
        <v>0</v>
      </c>
      <c r="R72" s="11">
        <f ca="1">SUMIF(Ingredients!$B$3:$B$217,'PH complex foods'!J72,Ingredients!$A$3:$A$119)+SUMIF($B$3:$B$724,J72,$V$3:$V$723)</f>
        <v>0</v>
      </c>
      <c r="S72" s="11">
        <f ca="1">SUMIF(Ingredients!$B$3:$B$217,'PH complex foods'!K72,Ingredients!$A$3:$A$119)+SUMIF($B$3:$B$724,K72,$V$3:$V$723)</f>
        <v>0</v>
      </c>
      <c r="T72" s="11">
        <f ca="1">SUMIF(Ingredients!$B$3:$B$217,'PH complex foods'!L72,Ingredients!$A$3:$A$119)+SUMIF($B$3:$B$724,L72,$V$3:$V$723)</f>
        <v>0</v>
      </c>
      <c r="U72" s="11">
        <f ca="1">SUMIF(Ingredients!$B$3:$B$217,'PH complex foods'!M72,Ingredients!$A$3:$A$119)+SUMIF($B$3:$B$724,M72,$V$3:$V$723)</f>
        <v>0</v>
      </c>
      <c r="V72" s="10">
        <f t="shared" ca="1" si="25"/>
        <v>1</v>
      </c>
      <c r="W72" s="11">
        <f t="shared" si="13"/>
        <v>0</v>
      </c>
      <c r="X72" s="44" t="str">
        <f t="shared" ca="1" si="26"/>
        <v>Yes</v>
      </c>
      <c r="Y72" s="34">
        <f>SUMIF(Ingredients!$B$3:$B$217,F72,Ingredients!$C$3:$C$217)+SUMIF($B$3:$B$724,F72,$AG$3:$AG$724)</f>
        <v>5.1428571428571432</v>
      </c>
      <c r="Z72" s="30">
        <f>SUMIF(Ingredients!$B$3:$B$217,G72,Ingredients!$C$3:$C$217)+SUMIF($B$3:$B$724,G72,$AG$3:$AG$724)</f>
        <v>0</v>
      </c>
      <c r="AA72" s="30">
        <f>SUMIF(Ingredients!$B$3:$B$217,H72,Ingredients!$C$3:$C$217)+SUMIF($B$3:$B$724,H72,$AG$3:$AG$724)</f>
        <v>0</v>
      </c>
      <c r="AB72" s="30">
        <f>SUMIF(Ingredients!$B$3:$B$217,I72,Ingredients!$C$3:$C$217)+SUMIF($B$3:$B$724,I72,$AG$3:$AG$724)</f>
        <v>0</v>
      </c>
      <c r="AC72" s="30">
        <f>SUMIF(Ingredients!$B$3:$B$217,J72,Ingredients!$C$3:$C$217)+SUMIF($B$3:$B$724,J72,$AG$3:$AG$724)</f>
        <v>0</v>
      </c>
      <c r="AD72" s="30">
        <f>SUMIF(Ingredients!$B$3:$B$217,K72,Ingredients!$C$3:$C$217)+SUMIF($B$3:$B$724,K72,$AG$3:$AG$724)</f>
        <v>0</v>
      </c>
      <c r="AE72" s="30">
        <f>SUMIF(Ingredients!$B$3:$B$217,L72,Ingredients!$C$3:$C$217)+SUMIF($B$3:$B$724,L72,$AG$3:$AG$724)</f>
        <v>0</v>
      </c>
      <c r="AF72" s="30">
        <f>SUMIF(Ingredients!$B$3:$B$217,M72,Ingredients!$C$3:$C$217)+SUMIF($B$3:$B$724,M72,$AG$3:$AG$724)</f>
        <v>0</v>
      </c>
      <c r="AG72" s="29">
        <f t="shared" si="15"/>
        <v>5.1428571428571432</v>
      </c>
      <c r="AH72" s="30">
        <f>SUMIF(Ingredients!$B$3:$B$217,F72,Ingredients!$D$3:$D$217)+SUMIF($B$3:$B$724,F72,$AP$3:$AP$724)</f>
        <v>0.35714285714285715</v>
      </c>
      <c r="AI72" s="30">
        <f>SUMIF(Ingredients!$B$3:$B$217,G72,Ingredients!$D$3:$D$217)+SUMIF($B$3:$B$724,G72,$AP$3:$AP$724)</f>
        <v>0</v>
      </c>
      <c r="AJ72" s="30">
        <f>SUMIF(Ingredients!$B$3:$B$217,H72,Ingredients!$D$3:$D$217)+SUMIF($B$3:$B$724,H72,$AP$3:$AP$724)</f>
        <v>0</v>
      </c>
      <c r="AK72" s="30">
        <f>SUMIF(Ingredients!$B$3:$B$217,I72,Ingredients!$D$3:$D$217)+SUMIF($B$3:$B$724,I72,$AP$3:$AP$724)</f>
        <v>0</v>
      </c>
      <c r="AL72" s="30">
        <f>SUMIF(Ingredients!$B$3:$B$217,J72,Ingredients!$D$3:$D$217)+SUMIF($B$3:$B$724,J72,$AP$3:$AP$724)</f>
        <v>0</v>
      </c>
      <c r="AM72" s="30">
        <f>SUMIF(Ingredients!$B$3:$B$217,K72,Ingredients!$D$3:$D$217)+SUMIF($B$3:$B$724,K72,$AP$3:$AP$724)</f>
        <v>0</v>
      </c>
      <c r="AN72" s="30">
        <f>SUMIF(Ingredients!$B$3:$B$217,L72,Ingredients!$D$3:$D$217)+SUMIF($B$3:$B$724,L72,$AP$3:$AP$724)</f>
        <v>0</v>
      </c>
      <c r="AO72" s="30">
        <f>SUMIF(Ingredients!$B$3:$B$217,M72,Ingredients!$D$3:$D$217)+SUMIF($B$3:$B$724,M72,$AP$3:$AP$724)</f>
        <v>0</v>
      </c>
      <c r="AP72" s="29">
        <f t="shared" si="16"/>
        <v>0.35714285714285715</v>
      </c>
      <c r="AQ72" s="30">
        <f>SUMIF(Ingredients!$B$3:$B$217,F72,Ingredients!$E$3:$E$217)+SUMIF($B$3:$B$724,F72,$AY$3:$AY$727)</f>
        <v>19.285714285714285</v>
      </c>
      <c r="AR72" s="30">
        <f>SUMIF(Ingredients!$B$3:$B$217,G72,Ingredients!$E$3:$E$217)+SUMIF($B$3:$B$724,G72,$AY$3:$AY$727)</f>
        <v>0</v>
      </c>
      <c r="AS72" s="30">
        <f>SUMIF(Ingredients!$B$3:$B$217,H72,Ingredients!$E$3:$E$217)+SUMIF($B$3:$B$724,H72,$AY$3:$AY$727)</f>
        <v>0</v>
      </c>
      <c r="AT72" s="30">
        <f>SUMIF(Ingredients!$B$3:$B$217,I72,Ingredients!$E$3:$E$217)+SUMIF($B$3:$B$724,I72,$AY$3:$AY$727)</f>
        <v>0</v>
      </c>
      <c r="AU72" s="30">
        <f>SUMIF(Ingredients!$B$3:$B$217,J72,Ingredients!$E$3:$E$217)+SUMIF($B$3:$B$724,J72,$AY$3:$AY$727)</f>
        <v>0</v>
      </c>
      <c r="AV72" s="30">
        <f>SUMIF(Ingredients!$B$3:$B$217,K72,Ingredients!$E$3:$E$217)+SUMIF($B$3:$B$724,K72,$AY$3:$AY$727)</f>
        <v>0</v>
      </c>
      <c r="AW72" s="30">
        <f>SUMIF(Ingredients!$B$3:$B$217,L72,Ingredients!$E$3:$E$217)+SUMIF($B$3:$B$724,L72,$AY$3:$AY$727)</f>
        <v>0</v>
      </c>
      <c r="AX72" s="30">
        <f>SUMIF(Ingredients!$B$3:$B$217,M72,Ingredients!$E$3:$E$217)+SUMIF($B$3:$B$724,M72,$AY$3:$AY$727)</f>
        <v>0</v>
      </c>
      <c r="AY72" s="29">
        <f t="shared" si="17"/>
        <v>19.285714285714285</v>
      </c>
      <c r="AZ72" s="30">
        <f>SUMIF(Ingredients!$B$3:$B$217,F72,Ingredients!$F$3:$F$217)+SUMIF($B$3:$B$724,F72,$BH$3:$BH$724)</f>
        <v>0</v>
      </c>
      <c r="BA72" s="30">
        <f>SUMIF(Ingredients!$B$3:$B$217,G72,Ingredients!$F$3:$F$217)+SUMIF($B$3:$B$724,G72,$BH$3:$BH$724)</f>
        <v>0</v>
      </c>
      <c r="BB72" s="30">
        <f>SUMIF(Ingredients!$B$3:$B$217,H72,Ingredients!$F$3:$F$217)+SUMIF($B$3:$B$724,H72,$BH$3:$BH$724)</f>
        <v>0</v>
      </c>
      <c r="BC72" s="30">
        <f>SUMIF(Ingredients!$B$3:$B$217,I72,Ingredients!$F$3:$F$217)+SUMIF($B$3:$B$724,I72,$BH$3:$BH$724)</f>
        <v>0</v>
      </c>
      <c r="BD72" s="30">
        <f>SUMIF(Ingredients!$B$3:$B$217,J72,Ingredients!$F$3:$F$217)+SUMIF($B$3:$B$724,J72,$BH$3:$BH$724)</f>
        <v>0</v>
      </c>
      <c r="BE72" s="30">
        <f>SUMIF(Ingredients!$B$3:$B$217,K72,Ingredients!$F$3:$F$217)+SUMIF($B$3:$B$724,K72,$BH$3:$BH$724)</f>
        <v>0</v>
      </c>
      <c r="BF72" s="30">
        <f>SUMIF(Ingredients!$B$3:$B$217,L72,Ingredients!$F$3:$F$217)+SUMIF($B$3:$B$724,L72,$BH$3:$BH$724)</f>
        <v>0</v>
      </c>
      <c r="BG72" s="30">
        <f>SUMIF(Ingredients!$B$3:$B$217,M72,Ingredients!$F$3:$F$217)+SUMIF($B$3:$B$724,M72,$BH$3:$BH$724)</f>
        <v>0</v>
      </c>
      <c r="BH72" s="35">
        <f t="shared" si="18"/>
        <v>0</v>
      </c>
      <c r="BI72" s="30">
        <f>SUMIF(Ingredients!$B$3:$B$217,F72,Ingredients!$G$3:$G$217)+SUMIF($B$3:$B$724,F72,$BQ$3:$BQ$724)</f>
        <v>0</v>
      </c>
      <c r="BJ72" s="30">
        <f>SUMIF(Ingredients!$B$3:$B$217,G72,Ingredients!$G$3:$G$217)+SUMIF($B$3:$B$724,G72,$BQ$3:$BQ$724)</f>
        <v>0</v>
      </c>
      <c r="BK72" s="30">
        <f>SUMIF(Ingredients!$B$3:$B$217,H72,Ingredients!$G$3:$G$217)+SUMIF($B$3:$B$724,H72,$BQ$3:$BQ$724)</f>
        <v>0</v>
      </c>
      <c r="BL72" s="30">
        <f>SUMIF(Ingredients!$B$3:$B$217,I72,Ingredients!$G$3:$G$217)+SUMIF($B$3:$B$724,I72,$BQ$3:$BQ$724)</f>
        <v>0</v>
      </c>
      <c r="BM72" s="30">
        <f>SUMIF(Ingredients!$B$3:$B$217,J72,Ingredients!$G$3:$G$217)+SUMIF($B$3:$B$724,J72,$BQ$3:$BQ$724)</f>
        <v>0</v>
      </c>
      <c r="BN72" s="30">
        <f>SUMIF(Ingredients!$B$3:$B$217,K72,Ingredients!$G$3:$G$217)+SUMIF($B$3:$B$724,K72,$BQ$3:$BQ$724)</f>
        <v>0</v>
      </c>
      <c r="BO72" s="30">
        <f>SUMIF(Ingredients!$B$3:$B$217,L72,Ingredients!$G$3:$G$217)+SUMIF($B$3:$B$724,L72,$BQ$3:$BQ$724)</f>
        <v>0</v>
      </c>
      <c r="BP72" s="30">
        <f>SUMIF(Ingredients!$B$3:$B$217,M72,Ingredients!$G$3:$G$217)+SUMIF($B$3:$B$724,M72,$BQ$3:$BQ$724)</f>
        <v>0</v>
      </c>
      <c r="BQ72" s="36">
        <f t="shared" si="19"/>
        <v>0</v>
      </c>
      <c r="BR72" s="30">
        <f>SUMIF(Ingredients!$B$3:$B$217,F72,Ingredients!$H$3:$H$217)+SUMIF($B$3:$B$724,F72,$BZ$3:$BZ$724)</f>
        <v>1.1428571428571428</v>
      </c>
      <c r="BS72" s="30">
        <f>SUMIF(Ingredients!$B$3:$B$217,G72,Ingredients!$H$3:$H$217)+SUMIF($B$3:$B$724,G72,$BZ$3:$BZ$724)</f>
        <v>0</v>
      </c>
      <c r="BT72" s="30">
        <f>SUMIF(Ingredients!$B$3:$B$217,H72,Ingredients!$H$3:$H$217)+SUMIF($B$3:$B$724,H72,$BZ$3:$BZ$724)</f>
        <v>0</v>
      </c>
      <c r="BU72" s="30">
        <f>SUMIF(Ingredients!$B$3:$B$217,I72,Ingredients!$H$3:$H$217)+SUMIF($B$3:$B$724,I72,$BZ$3:$BZ$724)</f>
        <v>0</v>
      </c>
      <c r="BV72" s="30">
        <f>SUMIF(Ingredients!$B$3:$B$217,J72,Ingredients!$H$3:$H$217)+SUMIF($B$3:$B$724,J72,$BZ$3:$BZ$724)</f>
        <v>0</v>
      </c>
      <c r="BW72" s="30">
        <f>SUMIF(Ingredients!$B$3:$B$217,K72,Ingredients!$H$3:$H$217)+SUMIF($B$3:$B$724,K72,$BZ$3:$BZ$724)</f>
        <v>0</v>
      </c>
      <c r="BX72" s="30">
        <f>SUMIF(Ingredients!$B$3:$B$217,L72,Ingredients!$H$3:$H$217)+SUMIF($B$3:$B$724,L72,$BZ$3:$BZ$724)</f>
        <v>0</v>
      </c>
      <c r="BY72" s="30">
        <f>SUMIF(Ingredients!$B$3:$B$217,M72,Ingredients!$H$3:$H$217)+SUMIF($B$3:$B$724,M72,$BZ$3:$BZ$724)</f>
        <v>0</v>
      </c>
      <c r="BZ72" s="42">
        <f t="shared" si="20"/>
        <v>1.1428571428571428</v>
      </c>
      <c r="CA72" s="30">
        <f>SUMIF(Ingredients!$B$3:$B$217,F72,Ingredients!$I$3:$I$217)+SUMIF($B$3:$B$724,F72,$CI$3:$CI$724)</f>
        <v>0</v>
      </c>
      <c r="CB72" s="30">
        <f>SUMIF(Ingredients!$B$3:$B$217,G72,Ingredients!$I$3:$I$217)+SUMIF($B$3:$B$724,G72,$CI$3:$CI$724)</f>
        <v>0</v>
      </c>
      <c r="CC72" s="30">
        <f>SUMIF(Ingredients!$B$3:$B$217,H72,Ingredients!$I$3:$I$217)+SUMIF($B$3:$B$724,H72,$CI$3:$CI$724)</f>
        <v>0</v>
      </c>
      <c r="CD72" s="30">
        <f>SUMIF(Ingredients!$B$3:$B$217,I72,Ingredients!$I$3:$I$217)+SUMIF($B$3:$B$724,I72,$CI$3:$CI$724)</f>
        <v>0</v>
      </c>
      <c r="CE72" s="30">
        <f>SUMIF(Ingredients!$B$3:$B$217,J72,Ingredients!$I$3:$I$217)+SUMIF($B$3:$B$724,J72,$CI$3:$CI$724)</f>
        <v>0</v>
      </c>
      <c r="CF72" s="30">
        <f>SUMIF(Ingredients!$B$3:$B$217,K72,Ingredients!$I$3:$I$217)+SUMIF($B$3:$B$724,K72,$CI$3:$CI$724)</f>
        <v>0</v>
      </c>
      <c r="CG72" s="30">
        <f>SUMIF(Ingredients!$B$3:$B$217,L72,Ingredients!$I$3:$I$217)+SUMIF($B$3:$B$724,L72,$CI$3:$CI$724)</f>
        <v>0</v>
      </c>
      <c r="CH72" s="30">
        <f>SUMIF(Ingredients!$B$3:$B$217,M72,Ingredients!$I$3:$I$217)+SUMIF($B$3:$B$724,M72,$CI$3:$CI$724)</f>
        <v>0</v>
      </c>
      <c r="CI72" s="38">
        <f t="shared" si="21"/>
        <v>0</v>
      </c>
      <c r="CJ72" s="30">
        <f>SUMIF(Ingredients!$B$3:$B$217,F72,Ingredients!$J$3:$J$217)+SUMIF($B$3:$B$724,F72,$CR$3:$CR$724)</f>
        <v>0</v>
      </c>
      <c r="CK72" s="30">
        <f>SUMIF(Ingredients!$B$3:$B$217,G72,Ingredients!$J$3:$J$217)+SUMIF($B$3:$B$724,G72,$CR$3:$CR$724)</f>
        <v>0</v>
      </c>
      <c r="CL72" s="30">
        <f>SUMIF(Ingredients!$B$3:$B$217,H72,Ingredients!$J$3:$J$217)+SUMIF($B$3:$B$724,H72,$CR$3:$CR$724)</f>
        <v>0</v>
      </c>
      <c r="CM72" s="30">
        <f>SUMIF(Ingredients!$B$3:$B$217,I72,Ingredients!$J$3:$J$217)+SUMIF($B$3:$B$724,I72,$CR$3:$CR$724)</f>
        <v>0</v>
      </c>
      <c r="CN72" s="30">
        <f>SUMIF(Ingredients!$B$3:$B$217,J72,Ingredients!$J$3:$J$217)+SUMIF($B$3:$B$724,J72,$CR$3:$CR$724)</f>
        <v>0</v>
      </c>
      <c r="CO72" s="30">
        <f>SUMIF(Ingredients!$B$3:$B$217,K72,Ingredients!$J$3:$J$217)+SUMIF($B$3:$B$724,K72,$CR$3:$CR$724)</f>
        <v>0</v>
      </c>
      <c r="CP72" s="30">
        <f>SUMIF(Ingredients!$B$3:$B$217,L72,Ingredients!$J$3:$J$217)+SUMIF($B$3:$B$724,L72,$CR$3:$CR$724)</f>
        <v>0</v>
      </c>
      <c r="CQ72" s="30">
        <f>SUMIF(Ingredients!$B$3:$B$217,M72,Ingredients!$J$3:$J$217)+SUMIF($B$3:$B$724,M72,$CR$3:$CR$724)</f>
        <v>0</v>
      </c>
      <c r="CR72" s="43">
        <f t="shared" si="22"/>
        <v>0</v>
      </c>
      <c r="CS72" s="34">
        <v>5.1428571428571432</v>
      </c>
      <c r="CT72" s="30">
        <v>0.35714285714285715</v>
      </c>
      <c r="CU72" s="30">
        <v>19.285714285714285</v>
      </c>
      <c r="CV72" s="35">
        <v>0</v>
      </c>
      <c r="CW72" s="36">
        <v>0</v>
      </c>
      <c r="CX72" s="37">
        <v>1.1428571428571428</v>
      </c>
      <c r="CY72" s="38">
        <v>0</v>
      </c>
      <c r="CZ72" s="39">
        <v>0</v>
      </c>
      <c r="DA72" t="s">
        <v>199</v>
      </c>
      <c r="DB72" t="str">
        <f t="shared" ca="1" si="23"/>
        <v>-</v>
      </c>
      <c r="DC72" t="s">
        <v>1156</v>
      </c>
      <c r="DD72" t="s">
        <v>199</v>
      </c>
      <c r="DE72" t="str">
        <f t="shared" ca="1" si="24"/>
        <v/>
      </c>
      <c r="DF72" t="s">
        <v>2272</v>
      </c>
    </row>
    <row r="73" spans="2:110" x14ac:dyDescent="0.3">
      <c r="B73" t="s">
        <v>270</v>
      </c>
      <c r="C73" t="str">
        <f>INDEX('PH Itemnames'!$B$1:$B$723,MATCH(B73,'PH Itemnames'!$A$1:$A$723),1)</f>
        <v>stockItem</v>
      </c>
      <c r="D73" t="s">
        <v>245</v>
      </c>
      <c r="E73" t="s">
        <v>1192</v>
      </c>
      <c r="F73" s="10" t="s">
        <v>212</v>
      </c>
      <c r="G73" s="11" t="s">
        <v>312</v>
      </c>
      <c r="H73" s="11" t="s">
        <v>314</v>
      </c>
      <c r="I73" s="11"/>
      <c r="J73" s="11"/>
      <c r="K73" s="11"/>
      <c r="L73" s="11"/>
      <c r="M73" s="11"/>
      <c r="N73" s="46">
        <f ca="1">SUMIF(Ingredients!$B$3:$B$217,'PH complex foods'!F73,Ingredients!$A$3:$A$119)+SUMIF($B$3:$B$724,F73,$V$3:$V$723)</f>
        <v>1</v>
      </c>
      <c r="O73" s="11">
        <f ca="1">SUMIF(Ingredients!$B$3:$B$217,'PH complex foods'!G73,Ingredients!$A$3:$A$119)+SUMIF($B$3:$B$724,G73,$V$3:$V$723)</f>
        <v>1</v>
      </c>
      <c r="P73" s="11">
        <f ca="1">SUMIF(Ingredients!$B$3:$B$217,'PH complex foods'!H73,Ingredients!$A$3:$A$119)+SUMIF($B$3:$B$724,H73,$V$3:$V$723)</f>
        <v>1</v>
      </c>
      <c r="Q73" s="11">
        <f ca="1">SUMIF(Ingredients!$B$3:$B$217,'PH complex foods'!I73,Ingredients!$A$3:$A$119)+SUMIF($B$3:$B$724,I73,$V$3:$V$723)</f>
        <v>0</v>
      </c>
      <c r="R73" s="11">
        <f ca="1">SUMIF(Ingredients!$B$3:$B$217,'PH complex foods'!J73,Ingredients!$A$3:$A$119)+SUMIF($B$3:$B$724,J73,$V$3:$V$723)</f>
        <v>0</v>
      </c>
      <c r="S73" s="11">
        <f ca="1">SUMIF(Ingredients!$B$3:$B$217,'PH complex foods'!K73,Ingredients!$A$3:$A$119)+SUMIF($B$3:$B$724,K73,$V$3:$V$723)</f>
        <v>0</v>
      </c>
      <c r="T73" s="11">
        <f ca="1">SUMIF(Ingredients!$B$3:$B$217,'PH complex foods'!L73,Ingredients!$A$3:$A$119)+SUMIF($B$3:$B$724,L73,$V$3:$V$723)</f>
        <v>0</v>
      </c>
      <c r="U73" s="11">
        <f ca="1">SUMIF(Ingredients!$B$3:$B$217,'PH complex foods'!M73,Ingredients!$A$3:$A$119)+SUMIF($B$3:$B$724,M73,$V$3:$V$723)</f>
        <v>0</v>
      </c>
      <c r="V73" s="10">
        <f t="shared" ca="1" si="25"/>
        <v>1</v>
      </c>
      <c r="W73" s="11">
        <f t="shared" si="13"/>
        <v>34</v>
      </c>
      <c r="X73" s="44" t="str">
        <f t="shared" ca="1" si="26"/>
        <v>Yes</v>
      </c>
      <c r="Y73" s="34">
        <f>SUMIF(Ingredients!$B$3:$B$217,F73,Ingredients!$C$3:$C$217)+SUMIF($B$3:$B$724,F73,$AG$3:$AG$724)</f>
        <v>7.166666666666667</v>
      </c>
      <c r="Z73" s="30">
        <f>SUMIF(Ingredients!$B$3:$B$217,G73,Ingredients!$C$3:$C$217)+SUMIF($B$3:$B$724,G73,$AG$3:$AG$724)</f>
        <v>0</v>
      </c>
      <c r="AA73" s="30">
        <f>SUMIF(Ingredients!$B$3:$B$217,H73,Ingredients!$C$3:$C$217)+SUMIF($B$3:$B$724,H73,$AG$3:$AG$724)</f>
        <v>5.1428571428571432</v>
      </c>
      <c r="AB73" s="30">
        <f>SUMIF(Ingredients!$B$3:$B$217,I73,Ingredients!$C$3:$C$217)+SUMIF($B$3:$B$724,I73,$AG$3:$AG$724)</f>
        <v>0</v>
      </c>
      <c r="AC73" s="30">
        <f>SUMIF(Ingredients!$B$3:$B$217,J73,Ingredients!$C$3:$C$217)+SUMIF($B$3:$B$724,J73,$AG$3:$AG$724)</f>
        <v>0</v>
      </c>
      <c r="AD73" s="30">
        <f>SUMIF(Ingredients!$B$3:$B$217,K73,Ingredients!$C$3:$C$217)+SUMIF($B$3:$B$724,K73,$AG$3:$AG$724)</f>
        <v>0</v>
      </c>
      <c r="AE73" s="30">
        <f>SUMIF(Ingredients!$B$3:$B$217,L73,Ingredients!$C$3:$C$217)+SUMIF($B$3:$B$724,L73,$AG$3:$AG$724)</f>
        <v>0</v>
      </c>
      <c r="AF73" s="30">
        <f>SUMIF(Ingredients!$B$3:$B$217,M73,Ingredients!$C$3:$C$217)+SUMIF($B$3:$B$724,M73,$AG$3:$AG$724)</f>
        <v>0</v>
      </c>
      <c r="AG73" s="29">
        <f t="shared" si="15"/>
        <v>12.30952380952381</v>
      </c>
      <c r="AH73" s="30">
        <f>SUMIF(Ingredients!$B$3:$B$217,F73,Ingredients!$D$3:$D$217)+SUMIF($B$3:$B$724,F73,$AP$3:$AP$724)</f>
        <v>0</v>
      </c>
      <c r="AI73" s="30">
        <f>SUMIF(Ingredients!$B$3:$B$217,G73,Ingredients!$D$3:$D$217)+SUMIF($B$3:$B$724,G73,$AP$3:$AP$724)</f>
        <v>0</v>
      </c>
      <c r="AJ73" s="30">
        <f>SUMIF(Ingredients!$B$3:$B$217,H73,Ingredients!$D$3:$D$217)+SUMIF($B$3:$B$724,H73,$AP$3:$AP$724)</f>
        <v>0.35714285714285715</v>
      </c>
      <c r="AK73" s="30">
        <f>SUMIF(Ingredients!$B$3:$B$217,I73,Ingredients!$D$3:$D$217)+SUMIF($B$3:$B$724,I73,$AP$3:$AP$724)</f>
        <v>0</v>
      </c>
      <c r="AL73" s="30">
        <f>SUMIF(Ingredients!$B$3:$B$217,J73,Ingredients!$D$3:$D$217)+SUMIF($B$3:$B$724,J73,$AP$3:$AP$724)</f>
        <v>0</v>
      </c>
      <c r="AM73" s="30">
        <f>SUMIF(Ingredients!$B$3:$B$217,K73,Ingredients!$D$3:$D$217)+SUMIF($B$3:$B$724,K73,$AP$3:$AP$724)</f>
        <v>0</v>
      </c>
      <c r="AN73" s="30">
        <f>SUMIF(Ingredients!$B$3:$B$217,L73,Ingredients!$D$3:$D$217)+SUMIF($B$3:$B$724,L73,$AP$3:$AP$724)</f>
        <v>0</v>
      </c>
      <c r="AO73" s="30">
        <f>SUMIF(Ingredients!$B$3:$B$217,M73,Ingredients!$D$3:$D$217)+SUMIF($B$3:$B$724,M73,$AP$3:$AP$724)</f>
        <v>0</v>
      </c>
      <c r="AP73" s="29">
        <f t="shared" si="16"/>
        <v>0.35714285714285715</v>
      </c>
      <c r="AQ73" s="30">
        <f>SUMIF(Ingredients!$B$3:$B$217,F73,Ingredients!$E$3:$E$217)+SUMIF($B$3:$B$724,F73,$AY$3:$AY$727)</f>
        <v>12</v>
      </c>
      <c r="AR73" s="30">
        <f>SUMIF(Ingredients!$B$3:$B$217,G73,Ingredients!$E$3:$E$217)+SUMIF($B$3:$B$724,G73,$AY$3:$AY$727)</f>
        <v>0</v>
      </c>
      <c r="AS73" s="30">
        <f>SUMIF(Ingredients!$B$3:$B$217,H73,Ingredients!$E$3:$E$217)+SUMIF($B$3:$B$724,H73,$AY$3:$AY$727)</f>
        <v>19.285714285714285</v>
      </c>
      <c r="AT73" s="30">
        <f>SUMIF(Ingredients!$B$3:$B$217,I73,Ingredients!$E$3:$E$217)+SUMIF($B$3:$B$724,I73,$AY$3:$AY$727)</f>
        <v>0</v>
      </c>
      <c r="AU73" s="30">
        <f>SUMIF(Ingredients!$B$3:$B$217,J73,Ingredients!$E$3:$E$217)+SUMIF($B$3:$B$724,J73,$AY$3:$AY$727)</f>
        <v>0</v>
      </c>
      <c r="AV73" s="30">
        <f>SUMIF(Ingredients!$B$3:$B$217,K73,Ingredients!$E$3:$E$217)+SUMIF($B$3:$B$724,K73,$AY$3:$AY$727)</f>
        <v>0</v>
      </c>
      <c r="AW73" s="30">
        <f>SUMIF(Ingredients!$B$3:$B$217,L73,Ingredients!$E$3:$E$217)+SUMIF($B$3:$B$724,L73,$AY$3:$AY$727)</f>
        <v>0</v>
      </c>
      <c r="AX73" s="30">
        <f>SUMIF(Ingredients!$B$3:$B$217,M73,Ingredients!$E$3:$E$217)+SUMIF($B$3:$B$724,M73,$AY$3:$AY$727)</f>
        <v>0</v>
      </c>
      <c r="AY73" s="29">
        <f t="shared" si="17"/>
        <v>10.428571428571429</v>
      </c>
      <c r="AZ73" s="30">
        <f>SUMIF(Ingredients!$B$3:$B$217,F73,Ingredients!$F$3:$F$217)+SUMIF($B$3:$B$724,F73,$BH$3:$BH$724)</f>
        <v>0</v>
      </c>
      <c r="BA73" s="30">
        <f>SUMIF(Ingredients!$B$3:$B$217,G73,Ingredients!$F$3:$F$217)+SUMIF($B$3:$B$724,G73,$BH$3:$BH$724)</f>
        <v>0</v>
      </c>
      <c r="BB73" s="30">
        <f>SUMIF(Ingredients!$B$3:$B$217,H73,Ingredients!$F$3:$F$217)+SUMIF($B$3:$B$724,H73,$BH$3:$BH$724)</f>
        <v>0</v>
      </c>
      <c r="BC73" s="30">
        <f>SUMIF(Ingredients!$B$3:$B$217,I73,Ingredients!$F$3:$F$217)+SUMIF($B$3:$B$724,I73,$BH$3:$BH$724)</f>
        <v>0</v>
      </c>
      <c r="BD73" s="30">
        <f>SUMIF(Ingredients!$B$3:$B$217,J73,Ingredients!$F$3:$F$217)+SUMIF($B$3:$B$724,J73,$BH$3:$BH$724)</f>
        <v>0</v>
      </c>
      <c r="BE73" s="30">
        <f>SUMIF(Ingredients!$B$3:$B$217,K73,Ingredients!$F$3:$F$217)+SUMIF($B$3:$B$724,K73,$BH$3:$BH$724)</f>
        <v>0</v>
      </c>
      <c r="BF73" s="30">
        <f>SUMIF(Ingredients!$B$3:$B$217,L73,Ingredients!$F$3:$F$217)+SUMIF($B$3:$B$724,L73,$BH$3:$BH$724)</f>
        <v>0</v>
      </c>
      <c r="BG73" s="30">
        <f>SUMIF(Ingredients!$B$3:$B$217,M73,Ingredients!$F$3:$F$217)+SUMIF($B$3:$B$724,M73,$BH$3:$BH$724)</f>
        <v>0</v>
      </c>
      <c r="BH73" s="35">
        <f t="shared" si="18"/>
        <v>0</v>
      </c>
      <c r="BI73" s="30">
        <f>SUMIF(Ingredients!$B$3:$B$217,F73,Ingredients!$G$3:$G$217)+SUMIF($B$3:$B$724,F73,$BQ$3:$BQ$724)</f>
        <v>0</v>
      </c>
      <c r="BJ73" s="30">
        <f>SUMIF(Ingredients!$B$3:$B$217,G73,Ingredients!$G$3:$G$217)+SUMIF($B$3:$B$724,G73,$BQ$3:$BQ$724)</f>
        <v>0</v>
      </c>
      <c r="BK73" s="30">
        <f>SUMIF(Ingredients!$B$3:$B$217,H73,Ingredients!$G$3:$G$217)+SUMIF($B$3:$B$724,H73,$BQ$3:$BQ$724)</f>
        <v>0</v>
      </c>
      <c r="BL73" s="30">
        <f>SUMIF(Ingredients!$B$3:$B$217,I73,Ingredients!$G$3:$G$217)+SUMIF($B$3:$B$724,I73,$BQ$3:$BQ$724)</f>
        <v>0</v>
      </c>
      <c r="BM73" s="30">
        <f>SUMIF(Ingredients!$B$3:$B$217,J73,Ingredients!$G$3:$G$217)+SUMIF($B$3:$B$724,J73,$BQ$3:$BQ$724)</f>
        <v>0</v>
      </c>
      <c r="BN73" s="30">
        <f>SUMIF(Ingredients!$B$3:$B$217,K73,Ingredients!$G$3:$G$217)+SUMIF($B$3:$B$724,K73,$BQ$3:$BQ$724)</f>
        <v>0</v>
      </c>
      <c r="BO73" s="30">
        <f>SUMIF(Ingredients!$B$3:$B$217,L73,Ingredients!$G$3:$G$217)+SUMIF($B$3:$B$724,L73,$BQ$3:$BQ$724)</f>
        <v>0</v>
      </c>
      <c r="BP73" s="30">
        <f>SUMIF(Ingredients!$B$3:$B$217,M73,Ingredients!$G$3:$G$217)+SUMIF($B$3:$B$724,M73,$BQ$3:$BQ$724)</f>
        <v>0</v>
      </c>
      <c r="BQ73" s="36">
        <f t="shared" si="19"/>
        <v>0</v>
      </c>
      <c r="BR73" s="30">
        <f>SUMIF(Ingredients!$B$3:$B$217,F73,Ingredients!$H$3:$H$217)+SUMIF($B$3:$B$724,F73,$BZ$3:$BZ$724)</f>
        <v>0</v>
      </c>
      <c r="BS73" s="30">
        <f>SUMIF(Ingredients!$B$3:$B$217,G73,Ingredients!$H$3:$H$217)+SUMIF($B$3:$B$724,G73,$BZ$3:$BZ$724)</f>
        <v>0</v>
      </c>
      <c r="BT73" s="30">
        <f>SUMIF(Ingredients!$B$3:$B$217,H73,Ingredients!$H$3:$H$217)+SUMIF($B$3:$B$724,H73,$BZ$3:$BZ$724)</f>
        <v>1.1428571428571428</v>
      </c>
      <c r="BU73" s="30">
        <f>SUMIF(Ingredients!$B$3:$B$217,I73,Ingredients!$H$3:$H$217)+SUMIF($B$3:$B$724,I73,$BZ$3:$BZ$724)</f>
        <v>0</v>
      </c>
      <c r="BV73" s="30">
        <f>SUMIF(Ingredients!$B$3:$B$217,J73,Ingredients!$H$3:$H$217)+SUMIF($B$3:$B$724,J73,$BZ$3:$BZ$724)</f>
        <v>0</v>
      </c>
      <c r="BW73" s="30">
        <f>SUMIF(Ingredients!$B$3:$B$217,K73,Ingredients!$H$3:$H$217)+SUMIF($B$3:$B$724,K73,$BZ$3:$BZ$724)</f>
        <v>0</v>
      </c>
      <c r="BX73" s="30">
        <f>SUMIF(Ingredients!$B$3:$B$217,L73,Ingredients!$H$3:$H$217)+SUMIF($B$3:$B$724,L73,$BZ$3:$BZ$724)</f>
        <v>0</v>
      </c>
      <c r="BY73" s="30">
        <f>SUMIF(Ingredients!$B$3:$B$217,M73,Ingredients!$H$3:$H$217)+SUMIF($B$3:$B$724,M73,$BZ$3:$BZ$724)</f>
        <v>0</v>
      </c>
      <c r="BZ73" s="42">
        <f t="shared" si="20"/>
        <v>1.1428571428571428</v>
      </c>
      <c r="CA73" s="30">
        <f>SUMIF(Ingredients!$B$3:$B$217,F73,Ingredients!$I$3:$I$217)+SUMIF($B$3:$B$724,F73,$CI$3:$CI$724)</f>
        <v>2</v>
      </c>
      <c r="CB73" s="30">
        <f>SUMIF(Ingredients!$B$3:$B$217,G73,Ingredients!$I$3:$I$217)+SUMIF($B$3:$B$724,G73,$CI$3:$CI$724)</f>
        <v>0.5</v>
      </c>
      <c r="CC73" s="30">
        <f>SUMIF(Ingredients!$B$3:$B$217,H73,Ingredients!$I$3:$I$217)+SUMIF($B$3:$B$724,H73,$CI$3:$CI$724)</f>
        <v>0</v>
      </c>
      <c r="CD73" s="30">
        <f>SUMIF(Ingredients!$B$3:$B$217,I73,Ingredients!$I$3:$I$217)+SUMIF($B$3:$B$724,I73,$CI$3:$CI$724)</f>
        <v>0</v>
      </c>
      <c r="CE73" s="30">
        <f>SUMIF(Ingredients!$B$3:$B$217,J73,Ingredients!$I$3:$I$217)+SUMIF($B$3:$B$724,J73,$CI$3:$CI$724)</f>
        <v>0</v>
      </c>
      <c r="CF73" s="30">
        <f>SUMIF(Ingredients!$B$3:$B$217,K73,Ingredients!$I$3:$I$217)+SUMIF($B$3:$B$724,K73,$CI$3:$CI$724)</f>
        <v>0</v>
      </c>
      <c r="CG73" s="30">
        <f>SUMIF(Ingredients!$B$3:$B$217,L73,Ingredients!$I$3:$I$217)+SUMIF($B$3:$B$724,L73,$CI$3:$CI$724)</f>
        <v>0</v>
      </c>
      <c r="CH73" s="30">
        <f>SUMIF(Ingredients!$B$3:$B$217,M73,Ingredients!$I$3:$I$217)+SUMIF($B$3:$B$724,M73,$CI$3:$CI$724)</f>
        <v>0</v>
      </c>
      <c r="CI73" s="38">
        <f t="shared" si="21"/>
        <v>2.5</v>
      </c>
      <c r="CJ73" s="30">
        <f>SUMIF(Ingredients!$B$3:$B$217,F73,Ingredients!$J$3:$J$217)+SUMIF($B$3:$B$724,F73,$CR$3:$CR$724)</f>
        <v>0</v>
      </c>
      <c r="CK73" s="30">
        <f>SUMIF(Ingredients!$B$3:$B$217,G73,Ingredients!$J$3:$J$217)+SUMIF($B$3:$B$724,G73,$CR$3:$CR$724)</f>
        <v>0</v>
      </c>
      <c r="CL73" s="30">
        <f>SUMIF(Ingredients!$B$3:$B$217,H73,Ingredients!$J$3:$J$217)+SUMIF($B$3:$B$724,H73,$CR$3:$CR$724)</f>
        <v>0</v>
      </c>
      <c r="CM73" s="30">
        <f>SUMIF(Ingredients!$B$3:$B$217,I73,Ingredients!$J$3:$J$217)+SUMIF($B$3:$B$724,I73,$CR$3:$CR$724)</f>
        <v>0</v>
      </c>
      <c r="CN73" s="30">
        <f>SUMIF(Ingredients!$B$3:$B$217,J73,Ingredients!$J$3:$J$217)+SUMIF($B$3:$B$724,J73,$CR$3:$CR$724)</f>
        <v>0</v>
      </c>
      <c r="CO73" s="30">
        <f>SUMIF(Ingredients!$B$3:$B$217,K73,Ingredients!$J$3:$J$217)+SUMIF($B$3:$B$724,K73,$CR$3:$CR$724)</f>
        <v>0</v>
      </c>
      <c r="CP73" s="30">
        <f>SUMIF(Ingredients!$B$3:$B$217,L73,Ingredients!$J$3:$J$217)+SUMIF($B$3:$B$724,L73,$CR$3:$CR$724)</f>
        <v>0</v>
      </c>
      <c r="CQ73" s="30">
        <f>SUMIF(Ingredients!$B$3:$B$217,M73,Ingredients!$J$3:$J$217)+SUMIF($B$3:$B$724,M73,$CR$3:$CR$724)</f>
        <v>0</v>
      </c>
      <c r="CR73" s="43">
        <f t="shared" si="22"/>
        <v>0</v>
      </c>
      <c r="CS73" s="34">
        <v>10</v>
      </c>
      <c r="CT73" s="30">
        <v>15</v>
      </c>
      <c r="CU73" s="30">
        <v>6</v>
      </c>
      <c r="CV73" s="35">
        <v>0</v>
      </c>
      <c r="CW73" s="36">
        <v>0</v>
      </c>
      <c r="CX73" s="37">
        <v>1</v>
      </c>
      <c r="CY73" s="38">
        <v>2.5</v>
      </c>
      <c r="CZ73" s="39">
        <v>0</v>
      </c>
      <c r="DA73" t="s">
        <v>202</v>
      </c>
      <c r="DB73" t="str">
        <f t="shared" ca="1" si="23"/>
        <v>-</v>
      </c>
      <c r="DC73" t="s">
        <v>1268</v>
      </c>
      <c r="DD73" t="s">
        <v>200</v>
      </c>
      <c r="DE73" t="str">
        <f t="shared" ca="1" si="24"/>
        <v>STOCKITEM(MEAL, ItemRegistry.stockItem, 4 ,2f,15f,0f,1f,0f,2.5f,0f,3.5f),</v>
      </c>
      <c r="DF73" t="s">
        <v>2340</v>
      </c>
    </row>
    <row r="74" spans="2:110" x14ac:dyDescent="0.3">
      <c r="B74" t="s">
        <v>316</v>
      </c>
      <c r="C74" t="str">
        <f>INDEX('PH Itemnames'!$B$1:$B$723,MATCH(B74,'PH Itemnames'!$A$1:$A$723),1)</f>
        <v>fruitsaladItem</v>
      </c>
      <c r="D74" t="s">
        <v>245</v>
      </c>
      <c r="E74" t="s">
        <v>1185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SUMIF(Ingredients!$B$3:$B$217,'PH complex foods'!F74,Ingredients!$A$3:$A$119)+SUMIF($B$3:$B$724,F74,$V$3:$V$723)</f>
        <v>1</v>
      </c>
      <c r="O74" s="11">
        <f ca="1">SUMIF(Ingredients!$B$3:$B$217,'PH complex foods'!G74,Ingredients!$A$3:$A$119)+SUMIF($B$3:$B$724,G74,$V$3:$V$723)</f>
        <v>1</v>
      </c>
      <c r="P74" s="11">
        <f ca="1">SUMIF(Ingredients!$B$3:$B$217,'PH complex foods'!H74,Ingredients!$A$3:$A$119)+SUMIF($B$3:$B$724,H74,$V$3:$V$723)</f>
        <v>0</v>
      </c>
      <c r="Q74" s="11">
        <f ca="1">SUMIF(Ingredients!$B$3:$B$217,'PH complex foods'!I74,Ingredients!$A$3:$A$119)+SUMIF($B$3:$B$724,I74,$V$3:$V$723)</f>
        <v>0</v>
      </c>
      <c r="R74" s="11">
        <f ca="1">SUMIF(Ingredients!$B$3:$B$217,'PH complex foods'!J74,Ingredients!$A$3:$A$119)+SUMIF($B$3:$B$724,J74,$V$3:$V$723)</f>
        <v>0</v>
      </c>
      <c r="S74" s="11">
        <f ca="1">SUMIF(Ingredients!$B$3:$B$217,'PH complex foods'!K74,Ingredients!$A$3:$A$119)+SUMIF($B$3:$B$724,K74,$V$3:$V$723)</f>
        <v>0</v>
      </c>
      <c r="T74" s="11">
        <f ca="1">SUMIF(Ingredients!$B$3:$B$217,'PH complex foods'!L74,Ingredients!$A$3:$A$119)+SUMIF($B$3:$B$724,L74,$V$3:$V$723)</f>
        <v>0</v>
      </c>
      <c r="U74" s="11">
        <f ca="1">SUMIF(Ingredients!$B$3:$B$217,'PH complex foods'!M74,Ingredients!$A$3:$A$119)+SUMIF($B$3:$B$724,M74,$V$3:$V$723)</f>
        <v>0</v>
      </c>
      <c r="V74" s="10">
        <f t="shared" ca="1" si="25"/>
        <v>1</v>
      </c>
      <c r="W74" s="11">
        <f t="shared" si="13"/>
        <v>1</v>
      </c>
      <c r="X74" s="44" t="str">
        <f t="shared" ca="1" si="26"/>
        <v>Yes</v>
      </c>
      <c r="Y74" s="34">
        <f>SUMIF(Ingredients!$B$3:$B$217,F74,Ingredients!$C$3:$C$217)+SUMIF($B$3:$B$724,F74,$AG$3:$AG$724)</f>
        <v>1.5</v>
      </c>
      <c r="Z74" s="30">
        <f>SUMIF(Ingredients!$B$3:$B$217,G74,Ingredients!$C$3:$C$217)+SUMIF($B$3:$B$724,G74,$AG$3:$AG$724)</f>
        <v>1.5</v>
      </c>
      <c r="AA74" s="30">
        <f>SUMIF(Ingredients!$B$3:$B$217,H74,Ingredients!$C$3:$C$217)+SUMIF($B$3:$B$724,H74,$AG$3:$AG$724)</f>
        <v>0</v>
      </c>
      <c r="AB74" s="30">
        <f>SUMIF(Ingredients!$B$3:$B$217,I74,Ingredients!$C$3:$C$217)+SUMIF($B$3:$B$724,I74,$AG$3:$AG$724)</f>
        <v>0</v>
      </c>
      <c r="AC74" s="30">
        <f>SUMIF(Ingredients!$B$3:$B$217,J74,Ingredients!$C$3:$C$217)+SUMIF($B$3:$B$724,J74,$AG$3:$AG$724)</f>
        <v>0</v>
      </c>
      <c r="AD74" s="30">
        <f>SUMIF(Ingredients!$B$3:$B$217,K74,Ingredients!$C$3:$C$217)+SUMIF($B$3:$B$724,K74,$AG$3:$AG$724)</f>
        <v>0</v>
      </c>
      <c r="AE74" s="30">
        <f>SUMIF(Ingredients!$B$3:$B$217,L74,Ingredients!$C$3:$C$217)+SUMIF($B$3:$B$724,L74,$AG$3:$AG$724)</f>
        <v>0</v>
      </c>
      <c r="AF74" s="30">
        <f>SUMIF(Ingredients!$B$3:$B$217,M74,Ingredients!$C$3:$C$217)+SUMIF($B$3:$B$724,M74,$AG$3:$AG$724)</f>
        <v>0</v>
      </c>
      <c r="AG74" s="29">
        <f t="shared" si="15"/>
        <v>3</v>
      </c>
      <c r="AH74" s="30">
        <f>SUMIF(Ingredients!$B$3:$B$217,F74,Ingredients!$D$3:$D$217)+SUMIF($B$3:$B$724,F74,$AP$3:$AP$724)</f>
        <v>4.75</v>
      </c>
      <c r="AI74" s="30">
        <f>SUMIF(Ingredients!$B$3:$B$217,G74,Ingredients!$D$3:$D$217)+SUMIF($B$3:$B$724,G74,$AP$3:$AP$724)</f>
        <v>4.75</v>
      </c>
      <c r="AJ74" s="30">
        <f>SUMIF(Ingredients!$B$3:$B$217,H74,Ingredients!$D$3:$D$217)+SUMIF($B$3:$B$724,H74,$AP$3:$AP$724)</f>
        <v>0</v>
      </c>
      <c r="AK74" s="30">
        <f>SUMIF(Ingredients!$B$3:$B$217,I74,Ingredients!$D$3:$D$217)+SUMIF($B$3:$B$724,I74,$AP$3:$AP$724)</f>
        <v>0</v>
      </c>
      <c r="AL74" s="30">
        <f>SUMIF(Ingredients!$B$3:$B$217,J74,Ingredients!$D$3:$D$217)+SUMIF($B$3:$B$724,J74,$AP$3:$AP$724)</f>
        <v>0</v>
      </c>
      <c r="AM74" s="30">
        <f>SUMIF(Ingredients!$B$3:$B$217,K74,Ingredients!$D$3:$D$217)+SUMIF($B$3:$B$724,K74,$AP$3:$AP$724)</f>
        <v>0</v>
      </c>
      <c r="AN74" s="30">
        <f>SUMIF(Ingredients!$B$3:$B$217,L74,Ingredients!$D$3:$D$217)+SUMIF($B$3:$B$724,L74,$AP$3:$AP$724)</f>
        <v>0</v>
      </c>
      <c r="AO74" s="30">
        <f>SUMIF(Ingredients!$B$3:$B$217,M74,Ingredients!$D$3:$D$217)+SUMIF($B$3:$B$724,M74,$AP$3:$AP$724)</f>
        <v>0</v>
      </c>
      <c r="AP74" s="29">
        <f t="shared" si="16"/>
        <v>9.5</v>
      </c>
      <c r="AQ74" s="30">
        <f>SUMIF(Ingredients!$B$3:$B$217,F74,Ingredients!$E$3:$E$217)+SUMIF($B$3:$B$724,F74,$AY$3:$AY$727)</f>
        <v>6.65</v>
      </c>
      <c r="AR74" s="30">
        <f>SUMIF(Ingredients!$B$3:$B$217,G74,Ingredients!$E$3:$E$217)+SUMIF($B$3:$B$724,G74,$AY$3:$AY$727)</f>
        <v>6.65</v>
      </c>
      <c r="AS74" s="30">
        <f>SUMIF(Ingredients!$B$3:$B$217,H74,Ingredients!$E$3:$E$217)+SUMIF($B$3:$B$724,H74,$AY$3:$AY$727)</f>
        <v>0</v>
      </c>
      <c r="AT74" s="30">
        <f>SUMIF(Ingredients!$B$3:$B$217,I74,Ingredients!$E$3:$E$217)+SUMIF($B$3:$B$724,I74,$AY$3:$AY$727)</f>
        <v>0</v>
      </c>
      <c r="AU74" s="30">
        <f>SUMIF(Ingredients!$B$3:$B$217,J74,Ingredients!$E$3:$E$217)+SUMIF($B$3:$B$724,J74,$AY$3:$AY$727)</f>
        <v>0</v>
      </c>
      <c r="AV74" s="30">
        <f>SUMIF(Ingredients!$B$3:$B$217,K74,Ingredients!$E$3:$E$217)+SUMIF($B$3:$B$724,K74,$AY$3:$AY$727)</f>
        <v>0</v>
      </c>
      <c r="AW74" s="30">
        <f>SUMIF(Ingredients!$B$3:$B$217,L74,Ingredients!$E$3:$E$217)+SUMIF($B$3:$B$724,L74,$AY$3:$AY$727)</f>
        <v>0</v>
      </c>
      <c r="AX74" s="30">
        <f>SUMIF(Ingredients!$B$3:$B$217,M74,Ingredients!$E$3:$E$217)+SUMIF($B$3:$B$724,M74,$AY$3:$AY$727)</f>
        <v>0</v>
      </c>
      <c r="AY74" s="29">
        <f t="shared" si="17"/>
        <v>6.65</v>
      </c>
      <c r="AZ74" s="30">
        <f>SUMIF(Ingredients!$B$3:$B$217,F74,Ingredients!$F$3:$F$217)+SUMIF($B$3:$B$724,F74,$BH$3:$BH$724)</f>
        <v>0</v>
      </c>
      <c r="BA74" s="30">
        <f>SUMIF(Ingredients!$B$3:$B$217,G74,Ingredients!$F$3:$F$217)+SUMIF($B$3:$B$724,G74,$BH$3:$BH$724)</f>
        <v>0</v>
      </c>
      <c r="BB74" s="30">
        <f>SUMIF(Ingredients!$B$3:$B$217,H74,Ingredients!$F$3:$F$217)+SUMIF($B$3:$B$724,H74,$BH$3:$BH$724)</f>
        <v>0</v>
      </c>
      <c r="BC74" s="30">
        <f>SUMIF(Ingredients!$B$3:$B$217,I74,Ingredients!$F$3:$F$217)+SUMIF($B$3:$B$724,I74,$BH$3:$BH$724)</f>
        <v>0</v>
      </c>
      <c r="BD74" s="30">
        <f>SUMIF(Ingredients!$B$3:$B$217,J74,Ingredients!$F$3:$F$217)+SUMIF($B$3:$B$724,J74,$BH$3:$BH$724)</f>
        <v>0</v>
      </c>
      <c r="BE74" s="30">
        <f>SUMIF(Ingredients!$B$3:$B$217,K74,Ingredients!$F$3:$F$217)+SUMIF($B$3:$B$724,K74,$BH$3:$BH$724)</f>
        <v>0</v>
      </c>
      <c r="BF74" s="30">
        <f>SUMIF(Ingredients!$B$3:$B$217,L74,Ingredients!$F$3:$F$217)+SUMIF($B$3:$B$724,L74,$BH$3:$BH$724)</f>
        <v>0</v>
      </c>
      <c r="BG74" s="30">
        <f>SUMIF(Ingredients!$B$3:$B$217,M74,Ingredients!$F$3:$F$217)+SUMIF($B$3:$B$724,M74,$BH$3:$BH$724)</f>
        <v>0</v>
      </c>
      <c r="BH74" s="35">
        <f t="shared" si="18"/>
        <v>0</v>
      </c>
      <c r="BI74" s="30">
        <f>SUMIF(Ingredients!$B$3:$B$217,F74,Ingredients!$G$3:$G$217)+SUMIF($B$3:$B$724,F74,$BQ$3:$BQ$724)</f>
        <v>0.84500000000000008</v>
      </c>
      <c r="BJ74" s="30">
        <f>SUMIF(Ingredients!$B$3:$B$217,G74,Ingredients!$G$3:$G$217)+SUMIF($B$3:$B$724,G74,$BQ$3:$BQ$724)</f>
        <v>0.84500000000000008</v>
      </c>
      <c r="BK74" s="30">
        <f>SUMIF(Ingredients!$B$3:$B$217,H74,Ingredients!$G$3:$G$217)+SUMIF($B$3:$B$724,H74,$BQ$3:$BQ$724)</f>
        <v>0</v>
      </c>
      <c r="BL74" s="30">
        <f>SUMIF(Ingredients!$B$3:$B$217,I74,Ingredients!$G$3:$G$217)+SUMIF($B$3:$B$724,I74,$BQ$3:$BQ$724)</f>
        <v>0</v>
      </c>
      <c r="BM74" s="30">
        <f>SUMIF(Ingredients!$B$3:$B$217,J74,Ingredients!$G$3:$G$217)+SUMIF($B$3:$B$724,J74,$BQ$3:$BQ$724)</f>
        <v>0</v>
      </c>
      <c r="BN74" s="30">
        <f>SUMIF(Ingredients!$B$3:$B$217,K74,Ingredients!$G$3:$G$217)+SUMIF($B$3:$B$724,K74,$BQ$3:$BQ$724)</f>
        <v>0</v>
      </c>
      <c r="BO74" s="30">
        <f>SUMIF(Ingredients!$B$3:$B$217,L74,Ingredients!$G$3:$G$217)+SUMIF($B$3:$B$724,L74,$BQ$3:$BQ$724)</f>
        <v>0</v>
      </c>
      <c r="BP74" s="30">
        <f>SUMIF(Ingredients!$B$3:$B$217,M74,Ingredients!$G$3:$G$217)+SUMIF($B$3:$B$724,M74,$BQ$3:$BQ$724)</f>
        <v>0</v>
      </c>
      <c r="BQ74" s="36">
        <f t="shared" si="19"/>
        <v>1.6900000000000002</v>
      </c>
      <c r="BR74" s="30">
        <f>SUMIF(Ingredients!$B$3:$B$217,F74,Ingredients!$H$3:$H$217)+SUMIF($B$3:$B$724,F74,$BZ$3:$BZ$724)</f>
        <v>0</v>
      </c>
      <c r="BS74" s="30">
        <f>SUMIF(Ingredients!$B$3:$B$217,G74,Ingredients!$H$3:$H$217)+SUMIF($B$3:$B$724,G74,$BZ$3:$BZ$724)</f>
        <v>0</v>
      </c>
      <c r="BT74" s="30">
        <f>SUMIF(Ingredients!$B$3:$B$217,H74,Ingredients!$H$3:$H$217)+SUMIF($B$3:$B$724,H74,$BZ$3:$BZ$724)</f>
        <v>0</v>
      </c>
      <c r="BU74" s="30">
        <f>SUMIF(Ingredients!$B$3:$B$217,I74,Ingredients!$H$3:$H$217)+SUMIF($B$3:$B$724,I74,$BZ$3:$BZ$724)</f>
        <v>0</v>
      </c>
      <c r="BV74" s="30">
        <f>SUMIF(Ingredients!$B$3:$B$217,J74,Ingredients!$H$3:$H$217)+SUMIF($B$3:$B$724,J74,$BZ$3:$BZ$724)</f>
        <v>0</v>
      </c>
      <c r="BW74" s="30">
        <f>SUMIF(Ingredients!$B$3:$B$217,K74,Ingredients!$H$3:$H$217)+SUMIF($B$3:$B$724,K74,$BZ$3:$BZ$724)</f>
        <v>0</v>
      </c>
      <c r="BX74" s="30">
        <f>SUMIF(Ingredients!$B$3:$B$217,L74,Ingredients!$H$3:$H$217)+SUMIF($B$3:$B$724,L74,$BZ$3:$BZ$724)</f>
        <v>0</v>
      </c>
      <c r="BY74" s="30">
        <f>SUMIF(Ingredients!$B$3:$B$217,M74,Ingredients!$H$3:$H$217)+SUMIF($B$3:$B$724,M74,$BZ$3:$BZ$724)</f>
        <v>0</v>
      </c>
      <c r="BZ74" s="42">
        <f t="shared" si="20"/>
        <v>0</v>
      </c>
      <c r="CA74" s="30">
        <f>SUMIF(Ingredients!$B$3:$B$217,F74,Ingredients!$I$3:$I$217)+SUMIF($B$3:$B$724,F74,$CI$3:$CI$724)</f>
        <v>0</v>
      </c>
      <c r="CB74" s="30">
        <f>SUMIF(Ingredients!$B$3:$B$217,G74,Ingredients!$I$3:$I$217)+SUMIF($B$3:$B$724,G74,$CI$3:$CI$724)</f>
        <v>0</v>
      </c>
      <c r="CC74" s="30">
        <f>SUMIF(Ingredients!$B$3:$B$217,H74,Ingredients!$I$3:$I$217)+SUMIF($B$3:$B$724,H74,$CI$3:$CI$724)</f>
        <v>0</v>
      </c>
      <c r="CD74" s="30">
        <f>SUMIF(Ingredients!$B$3:$B$217,I74,Ingredients!$I$3:$I$217)+SUMIF($B$3:$B$724,I74,$CI$3:$CI$724)</f>
        <v>0</v>
      </c>
      <c r="CE74" s="30">
        <f>SUMIF(Ingredients!$B$3:$B$217,J74,Ingredients!$I$3:$I$217)+SUMIF($B$3:$B$724,J74,$CI$3:$CI$724)</f>
        <v>0</v>
      </c>
      <c r="CF74" s="30">
        <f>SUMIF(Ingredients!$B$3:$B$217,K74,Ingredients!$I$3:$I$217)+SUMIF($B$3:$B$724,K74,$CI$3:$CI$724)</f>
        <v>0</v>
      </c>
      <c r="CG74" s="30">
        <f>SUMIF(Ingredients!$B$3:$B$217,L74,Ingredients!$I$3:$I$217)+SUMIF($B$3:$B$724,L74,$CI$3:$CI$724)</f>
        <v>0</v>
      </c>
      <c r="CH74" s="30">
        <f>SUMIF(Ingredients!$B$3:$B$217,M74,Ingredients!$I$3:$I$217)+SUMIF($B$3:$B$724,M74,$CI$3:$CI$724)</f>
        <v>0</v>
      </c>
      <c r="CI74" s="38">
        <f t="shared" si="21"/>
        <v>0</v>
      </c>
      <c r="CJ74" s="30">
        <f>SUMIF(Ingredients!$B$3:$B$217,F74,Ingredients!$J$3:$J$217)+SUMIF($B$3:$B$724,F74,$CR$3:$CR$724)</f>
        <v>0</v>
      </c>
      <c r="CK74" s="30">
        <f>SUMIF(Ingredients!$B$3:$B$217,G74,Ingredients!$J$3:$J$217)+SUMIF($B$3:$B$724,G74,$CR$3:$CR$724)</f>
        <v>0</v>
      </c>
      <c r="CL74" s="30">
        <f>SUMIF(Ingredients!$B$3:$B$217,H74,Ingredients!$J$3:$J$217)+SUMIF($B$3:$B$724,H74,$CR$3:$CR$724)</f>
        <v>0</v>
      </c>
      <c r="CM74" s="30">
        <f>SUMIF(Ingredients!$B$3:$B$217,I74,Ingredients!$J$3:$J$217)+SUMIF($B$3:$B$724,I74,$CR$3:$CR$724)</f>
        <v>0</v>
      </c>
      <c r="CN74" s="30">
        <f>SUMIF(Ingredients!$B$3:$B$217,J74,Ingredients!$J$3:$J$217)+SUMIF($B$3:$B$724,J74,$CR$3:$CR$724)</f>
        <v>0</v>
      </c>
      <c r="CO74" s="30">
        <f>SUMIF(Ingredients!$B$3:$B$217,K74,Ingredients!$J$3:$J$217)+SUMIF($B$3:$B$724,K74,$CR$3:$CR$724)</f>
        <v>0</v>
      </c>
      <c r="CP74" s="30">
        <f>SUMIF(Ingredients!$B$3:$B$217,L74,Ingredients!$J$3:$J$217)+SUMIF($B$3:$B$724,L74,$CR$3:$CR$724)</f>
        <v>0</v>
      </c>
      <c r="CQ74" s="30">
        <f>SUMIF(Ingredients!$B$3:$B$217,M74,Ingredients!$J$3:$J$217)+SUMIF($B$3:$B$724,M74,$CR$3:$CR$724)</f>
        <v>0</v>
      </c>
      <c r="CR74" s="43">
        <f t="shared" si="22"/>
        <v>0</v>
      </c>
      <c r="CS74" s="34">
        <v>3</v>
      </c>
      <c r="CT74" s="30">
        <v>5</v>
      </c>
      <c r="CU74" s="30">
        <v>6.65</v>
      </c>
      <c r="CV74" s="35">
        <v>0</v>
      </c>
      <c r="CW74" s="36">
        <v>1.5</v>
      </c>
      <c r="CX74" s="37">
        <v>0</v>
      </c>
      <c r="CY74" s="38">
        <v>0</v>
      </c>
      <c r="CZ74" s="39">
        <v>0</v>
      </c>
      <c r="DA74" t="s">
        <v>202</v>
      </c>
      <c r="DB74" t="str">
        <f t="shared" ca="1" si="23"/>
        <v>-</v>
      </c>
      <c r="DD74" t="s">
        <v>200</v>
      </c>
      <c r="DE74" t="str">
        <f t="shared" ca="1" si="24"/>
        <v>FRUITSALADITEM(FRUIT, ItemRegistry.fruitsaladItem, 4 ,0.6f,5f,0f,0f,1.5f,0f,0f,3.16f),</v>
      </c>
      <c r="DF74" t="s">
        <v>2341</v>
      </c>
    </row>
    <row r="75" spans="2:110" x14ac:dyDescent="0.3">
      <c r="B75" t="s">
        <v>317</v>
      </c>
      <c r="C75" t="str">
        <f>INDEX('PH Itemnames'!$B$1:$B$723,MATCH(B75,'PH Itemnames'!$A$1:$A$723),1)</f>
        <v>spagettiItem</v>
      </c>
      <c r="D75" t="s">
        <v>245</v>
      </c>
      <c r="E75" t="s">
        <v>1192</v>
      </c>
      <c r="F75" s="10" t="s">
        <v>70</v>
      </c>
      <c r="G75" s="11" t="s">
        <v>267</v>
      </c>
      <c r="H75" s="11" t="s">
        <v>122</v>
      </c>
      <c r="I75" s="11"/>
      <c r="J75" s="11"/>
      <c r="K75" s="11"/>
      <c r="L75" s="11"/>
      <c r="M75" s="11"/>
      <c r="N75" s="46">
        <f ca="1">SUMIF(Ingredients!$B$3:$B$217,'PH complex foods'!F75,Ingredients!$A$3:$A$119)+SUMIF($B$3:$B$724,F75,$V$3:$V$723)</f>
        <v>1</v>
      </c>
      <c r="O75" s="11">
        <f ca="1">SUMIF(Ingredients!$B$3:$B$217,'PH complex foods'!G75,Ingredients!$A$3:$A$119)+SUMIF($B$3:$B$724,G75,$V$3:$V$723)</f>
        <v>1</v>
      </c>
      <c r="P75" s="11">
        <f ca="1">SUMIF(Ingredients!$B$3:$B$217,'PH complex foods'!H75,Ingredients!$A$3:$A$119)+SUMIF($B$3:$B$724,H75,$V$3:$V$723)</f>
        <v>1</v>
      </c>
      <c r="Q75" s="11">
        <f ca="1">SUMIF(Ingredients!$B$3:$B$217,'PH complex foods'!I75,Ingredients!$A$3:$A$119)+SUMIF($B$3:$B$724,I75,$V$3:$V$723)</f>
        <v>0</v>
      </c>
      <c r="R75" s="11">
        <f ca="1">SUMIF(Ingredients!$B$3:$B$217,'PH complex foods'!J75,Ingredients!$A$3:$A$119)+SUMIF($B$3:$B$724,J75,$V$3:$V$723)</f>
        <v>0</v>
      </c>
      <c r="S75" s="11">
        <f ca="1">SUMIF(Ingredients!$B$3:$B$217,'PH complex foods'!K75,Ingredients!$A$3:$A$119)+SUMIF($B$3:$B$724,K75,$V$3:$V$723)</f>
        <v>0</v>
      </c>
      <c r="T75" s="11">
        <f ca="1">SUMIF(Ingredients!$B$3:$B$217,'PH complex foods'!L75,Ingredients!$A$3:$A$119)+SUMIF($B$3:$B$724,L75,$V$3:$V$723)</f>
        <v>0</v>
      </c>
      <c r="U75" s="11">
        <f ca="1">SUMIF(Ingredients!$B$3:$B$217,'PH complex foods'!M75,Ingredients!$A$3:$A$119)+SUMIF($B$3:$B$724,M75,$V$3:$V$723)</f>
        <v>0</v>
      </c>
      <c r="V75" s="10">
        <f t="shared" ca="1" si="25"/>
        <v>1</v>
      </c>
      <c r="W75" s="11">
        <f t="shared" si="13"/>
        <v>1</v>
      </c>
      <c r="X75" s="44" t="str">
        <f t="shared" ca="1" si="26"/>
        <v>Yes</v>
      </c>
      <c r="Y75" s="34">
        <f>SUMIF(Ingredients!$B$3:$B$217,F75,Ingredients!$C$3:$C$217)+SUMIF($B$3:$B$724,F75,$AG$3:$AG$724)</f>
        <v>2</v>
      </c>
      <c r="Z75" s="30">
        <f>SUMIF(Ingredients!$B$3:$B$217,G75,Ingredients!$C$3:$C$217)+SUMIF($B$3:$B$724,G75,$AG$3:$AG$724)</f>
        <v>10</v>
      </c>
      <c r="AA75" s="30">
        <f>SUMIF(Ingredients!$B$3:$B$217,H75,Ingredients!$C$3:$C$217)+SUMIF($B$3:$B$724,H75,$AG$3:$AG$724)</f>
        <v>0</v>
      </c>
      <c r="AB75" s="30">
        <f>SUMIF(Ingredients!$B$3:$B$217,I75,Ingredients!$C$3:$C$217)+SUMIF($B$3:$B$724,I75,$AG$3:$AG$724)</f>
        <v>0</v>
      </c>
      <c r="AC75" s="30">
        <f>SUMIF(Ingredients!$B$3:$B$217,J75,Ingredients!$C$3:$C$217)+SUMIF($B$3:$B$724,J75,$AG$3:$AG$724)</f>
        <v>0</v>
      </c>
      <c r="AD75" s="30">
        <f>SUMIF(Ingredients!$B$3:$B$217,K75,Ingredients!$C$3:$C$217)+SUMIF($B$3:$B$724,K75,$AG$3:$AG$724)</f>
        <v>0</v>
      </c>
      <c r="AE75" s="30">
        <f>SUMIF(Ingredients!$B$3:$B$217,L75,Ingredients!$C$3:$C$217)+SUMIF($B$3:$B$724,L75,$AG$3:$AG$724)</f>
        <v>0</v>
      </c>
      <c r="AF75" s="30">
        <f>SUMIF(Ingredients!$B$3:$B$217,M75,Ingredients!$C$3:$C$217)+SUMIF($B$3:$B$724,M75,$AG$3:$AG$724)</f>
        <v>0</v>
      </c>
      <c r="AG75" s="29">
        <f t="shared" si="15"/>
        <v>12</v>
      </c>
      <c r="AH75" s="30">
        <f>SUMIF(Ingredients!$B$3:$B$217,F75,Ingredients!$D$3:$D$217)+SUMIF($B$3:$B$724,F75,$AP$3:$AP$724)</f>
        <v>5</v>
      </c>
      <c r="AI75" s="30">
        <f>SUMIF(Ingredients!$B$3:$B$217,G75,Ingredients!$D$3:$D$217)+SUMIF($B$3:$B$724,G75,$AP$3:$AP$724)</f>
        <v>0</v>
      </c>
      <c r="AJ75" s="30">
        <f>SUMIF(Ingredients!$B$3:$B$217,H75,Ingredients!$D$3:$D$217)+SUMIF($B$3:$B$724,H75,$AP$3:$AP$724)</f>
        <v>0</v>
      </c>
      <c r="AK75" s="30">
        <f>SUMIF(Ingredients!$B$3:$B$217,I75,Ingredients!$D$3:$D$217)+SUMIF($B$3:$B$724,I75,$AP$3:$AP$724)</f>
        <v>0</v>
      </c>
      <c r="AL75" s="30">
        <f>SUMIF(Ingredients!$B$3:$B$217,J75,Ingredients!$D$3:$D$217)+SUMIF($B$3:$B$724,J75,$AP$3:$AP$724)</f>
        <v>0</v>
      </c>
      <c r="AM75" s="30">
        <f>SUMIF(Ingredients!$B$3:$B$217,K75,Ingredients!$D$3:$D$217)+SUMIF($B$3:$B$724,K75,$AP$3:$AP$724)</f>
        <v>0</v>
      </c>
      <c r="AN75" s="30">
        <f>SUMIF(Ingredients!$B$3:$B$217,L75,Ingredients!$D$3:$D$217)+SUMIF($B$3:$B$724,L75,$AP$3:$AP$724)</f>
        <v>0</v>
      </c>
      <c r="AO75" s="30">
        <f>SUMIF(Ingredients!$B$3:$B$217,M75,Ingredients!$D$3:$D$217)+SUMIF($B$3:$B$724,M75,$AP$3:$AP$724)</f>
        <v>0</v>
      </c>
      <c r="AP75" s="29">
        <f t="shared" si="16"/>
        <v>5</v>
      </c>
      <c r="AQ75" s="30">
        <f>SUMIF(Ingredients!$B$3:$B$217,F75,Ingredients!$E$3:$E$217)+SUMIF($B$3:$B$724,F75,$AY$3:$AY$727)</f>
        <v>5</v>
      </c>
      <c r="AR75" s="30">
        <f>SUMIF(Ingredients!$B$3:$B$217,G75,Ingredients!$E$3:$E$217)+SUMIF($B$3:$B$724,G75,$AY$3:$AY$727)</f>
        <v>9.5</v>
      </c>
      <c r="AS75" s="30">
        <f>SUMIF(Ingredients!$B$3:$B$217,H75,Ingredients!$E$3:$E$217)+SUMIF($B$3:$B$724,H75,$AY$3:$AY$727)</f>
        <v>48</v>
      </c>
      <c r="AT75" s="30">
        <f>SUMIF(Ingredients!$B$3:$B$217,I75,Ingredients!$E$3:$E$217)+SUMIF($B$3:$B$724,I75,$AY$3:$AY$727)</f>
        <v>0</v>
      </c>
      <c r="AU75" s="30">
        <f>SUMIF(Ingredients!$B$3:$B$217,J75,Ingredients!$E$3:$E$217)+SUMIF($B$3:$B$724,J75,$AY$3:$AY$727)</f>
        <v>0</v>
      </c>
      <c r="AV75" s="30">
        <f>SUMIF(Ingredients!$B$3:$B$217,K75,Ingredients!$E$3:$E$217)+SUMIF($B$3:$B$724,K75,$AY$3:$AY$727)</f>
        <v>0</v>
      </c>
      <c r="AW75" s="30">
        <f>SUMIF(Ingredients!$B$3:$B$217,L75,Ingredients!$E$3:$E$217)+SUMIF($B$3:$B$724,L75,$AY$3:$AY$727)</f>
        <v>0</v>
      </c>
      <c r="AX75" s="30">
        <f>SUMIF(Ingredients!$B$3:$B$217,M75,Ingredients!$E$3:$E$217)+SUMIF($B$3:$B$724,M75,$AY$3:$AY$727)</f>
        <v>0</v>
      </c>
      <c r="AY75" s="29">
        <f t="shared" si="17"/>
        <v>20.833333333333332</v>
      </c>
      <c r="AZ75" s="30">
        <f>SUMIF(Ingredients!$B$3:$B$217,F75,Ingredients!$F$3:$F$217)+SUMIF($B$3:$B$724,F75,$BH$3:$BH$724)</f>
        <v>0</v>
      </c>
      <c r="BA75" s="30">
        <f>SUMIF(Ingredients!$B$3:$B$217,G75,Ingredients!$F$3:$F$217)+SUMIF($B$3:$B$724,G75,$BH$3:$BH$724)</f>
        <v>1</v>
      </c>
      <c r="BB75" s="30">
        <f>SUMIF(Ingredients!$B$3:$B$217,H75,Ingredients!$F$3:$F$217)+SUMIF($B$3:$B$724,H75,$BH$3:$BH$724)</f>
        <v>0</v>
      </c>
      <c r="BC75" s="30">
        <f>SUMIF(Ingredients!$B$3:$B$217,I75,Ingredients!$F$3:$F$217)+SUMIF($B$3:$B$724,I75,$BH$3:$BH$724)</f>
        <v>0</v>
      </c>
      <c r="BD75" s="30">
        <f>SUMIF(Ingredients!$B$3:$B$217,J75,Ingredients!$F$3:$F$217)+SUMIF($B$3:$B$724,J75,$BH$3:$BH$724)</f>
        <v>0</v>
      </c>
      <c r="BE75" s="30">
        <f>SUMIF(Ingredients!$B$3:$B$217,K75,Ingredients!$F$3:$F$217)+SUMIF($B$3:$B$724,K75,$BH$3:$BH$724)</f>
        <v>0</v>
      </c>
      <c r="BF75" s="30">
        <f>SUMIF(Ingredients!$B$3:$B$217,L75,Ingredients!$F$3:$F$217)+SUMIF($B$3:$B$724,L75,$BH$3:$BH$724)</f>
        <v>0</v>
      </c>
      <c r="BG75" s="30">
        <f>SUMIF(Ingredients!$B$3:$B$217,M75,Ingredients!$F$3:$F$217)+SUMIF($B$3:$B$724,M75,$BH$3:$BH$724)</f>
        <v>0</v>
      </c>
      <c r="BH75" s="35">
        <f t="shared" si="18"/>
        <v>1</v>
      </c>
      <c r="BI75" s="30">
        <f>SUMIF(Ingredients!$B$3:$B$217,F75,Ingredients!$G$3:$G$217)+SUMIF($B$3:$B$724,F75,$BQ$3:$BQ$724)</f>
        <v>0</v>
      </c>
      <c r="BJ75" s="30">
        <f>SUMIF(Ingredients!$B$3:$B$217,G75,Ingredients!$G$3:$G$217)+SUMIF($B$3:$B$724,G75,$BQ$3:$BQ$724)</f>
        <v>0</v>
      </c>
      <c r="BK75" s="30">
        <f>SUMIF(Ingredients!$B$3:$B$217,H75,Ingredients!$G$3:$G$217)+SUMIF($B$3:$B$724,H75,$BQ$3:$BQ$724)</f>
        <v>0</v>
      </c>
      <c r="BL75" s="30">
        <f>SUMIF(Ingredients!$B$3:$B$217,I75,Ingredients!$G$3:$G$217)+SUMIF($B$3:$B$724,I75,$BQ$3:$BQ$724)</f>
        <v>0</v>
      </c>
      <c r="BM75" s="30">
        <f>SUMIF(Ingredients!$B$3:$B$217,J75,Ingredients!$G$3:$G$217)+SUMIF($B$3:$B$724,J75,$BQ$3:$BQ$724)</f>
        <v>0</v>
      </c>
      <c r="BN75" s="30">
        <f>SUMIF(Ingredients!$B$3:$B$217,K75,Ingredients!$G$3:$G$217)+SUMIF($B$3:$B$724,K75,$BQ$3:$BQ$724)</f>
        <v>0</v>
      </c>
      <c r="BO75" s="30">
        <f>SUMIF(Ingredients!$B$3:$B$217,L75,Ingredients!$G$3:$G$217)+SUMIF($B$3:$B$724,L75,$BQ$3:$BQ$724)</f>
        <v>0</v>
      </c>
      <c r="BP75" s="30">
        <f>SUMIF(Ingredients!$B$3:$B$217,M75,Ingredients!$G$3:$G$217)+SUMIF($B$3:$B$724,M75,$BQ$3:$BQ$724)</f>
        <v>0</v>
      </c>
      <c r="BQ75" s="36">
        <f t="shared" si="19"/>
        <v>0</v>
      </c>
      <c r="BR75" s="30">
        <f>SUMIF(Ingredients!$B$3:$B$217,F75,Ingredients!$H$3:$H$217)+SUMIF($B$3:$B$724,F75,$BZ$3:$BZ$724)</f>
        <v>1.5</v>
      </c>
      <c r="BS75" s="30">
        <f>SUMIF(Ingredients!$B$3:$B$217,G75,Ingredients!$H$3:$H$217)+SUMIF($B$3:$B$724,G75,$BZ$3:$BZ$724)</f>
        <v>0</v>
      </c>
      <c r="BT75" s="30">
        <f>SUMIF(Ingredients!$B$3:$B$217,H75,Ingredients!$H$3:$H$217)+SUMIF($B$3:$B$724,H75,$BZ$3:$BZ$724)</f>
        <v>0</v>
      </c>
      <c r="BU75" s="30">
        <f>SUMIF(Ingredients!$B$3:$B$217,I75,Ingredients!$H$3:$H$217)+SUMIF($B$3:$B$724,I75,$BZ$3:$BZ$724)</f>
        <v>0</v>
      </c>
      <c r="BV75" s="30">
        <f>SUMIF(Ingredients!$B$3:$B$217,J75,Ingredients!$H$3:$H$217)+SUMIF($B$3:$B$724,J75,$BZ$3:$BZ$724)</f>
        <v>0</v>
      </c>
      <c r="BW75" s="30">
        <f>SUMIF(Ingredients!$B$3:$B$217,K75,Ingredients!$H$3:$H$217)+SUMIF($B$3:$B$724,K75,$BZ$3:$BZ$724)</f>
        <v>0</v>
      </c>
      <c r="BX75" s="30">
        <f>SUMIF(Ingredients!$B$3:$B$217,L75,Ingredients!$H$3:$H$217)+SUMIF($B$3:$B$724,L75,$BZ$3:$BZ$724)</f>
        <v>0</v>
      </c>
      <c r="BY75" s="30">
        <f>SUMIF(Ingredients!$B$3:$B$217,M75,Ingredients!$H$3:$H$217)+SUMIF($B$3:$B$724,M75,$BZ$3:$BZ$724)</f>
        <v>0</v>
      </c>
      <c r="BZ75" s="42">
        <f t="shared" si="20"/>
        <v>1.5</v>
      </c>
      <c r="CA75" s="30">
        <f>SUMIF(Ingredients!$B$3:$B$217,F75,Ingredients!$I$3:$I$217)+SUMIF($B$3:$B$724,F75,$CI$3:$CI$724)</f>
        <v>0</v>
      </c>
      <c r="CB75" s="30">
        <f>SUMIF(Ingredients!$B$3:$B$217,G75,Ingredients!$I$3:$I$217)+SUMIF($B$3:$B$724,G75,$CI$3:$CI$724)</f>
        <v>0</v>
      </c>
      <c r="CC75" s="30">
        <f>SUMIF(Ingredients!$B$3:$B$217,H75,Ingredients!$I$3:$I$217)+SUMIF($B$3:$B$724,H75,$CI$3:$CI$724)</f>
        <v>0</v>
      </c>
      <c r="CD75" s="30">
        <f>SUMIF(Ingredients!$B$3:$B$217,I75,Ingredients!$I$3:$I$217)+SUMIF($B$3:$B$724,I75,$CI$3:$CI$724)</f>
        <v>0</v>
      </c>
      <c r="CE75" s="30">
        <f>SUMIF(Ingredients!$B$3:$B$217,J75,Ingredients!$I$3:$I$217)+SUMIF($B$3:$B$724,J75,$CI$3:$CI$724)</f>
        <v>0</v>
      </c>
      <c r="CF75" s="30">
        <f>SUMIF(Ingredients!$B$3:$B$217,K75,Ingredients!$I$3:$I$217)+SUMIF($B$3:$B$724,K75,$CI$3:$CI$724)</f>
        <v>0</v>
      </c>
      <c r="CG75" s="30">
        <f>SUMIF(Ingredients!$B$3:$B$217,L75,Ingredients!$I$3:$I$217)+SUMIF($B$3:$B$724,L75,$CI$3:$CI$724)</f>
        <v>0</v>
      </c>
      <c r="CH75" s="30">
        <f>SUMIF(Ingredients!$B$3:$B$217,M75,Ingredients!$I$3:$I$217)+SUMIF($B$3:$B$724,M75,$CI$3:$CI$724)</f>
        <v>0</v>
      </c>
      <c r="CI75" s="38">
        <f t="shared" si="21"/>
        <v>0</v>
      </c>
      <c r="CJ75" s="30">
        <f>SUMIF(Ingredients!$B$3:$B$217,F75,Ingredients!$J$3:$J$217)+SUMIF($B$3:$B$724,F75,$CR$3:$CR$724)</f>
        <v>0</v>
      </c>
      <c r="CK75" s="30">
        <f>SUMIF(Ingredients!$B$3:$B$217,G75,Ingredients!$J$3:$J$217)+SUMIF($B$3:$B$724,G75,$CR$3:$CR$724)</f>
        <v>1</v>
      </c>
      <c r="CL75" s="30">
        <f>SUMIF(Ingredients!$B$3:$B$217,H75,Ingredients!$J$3:$J$217)+SUMIF($B$3:$B$724,H75,$CR$3:$CR$724)</f>
        <v>0</v>
      </c>
      <c r="CM75" s="30">
        <f>SUMIF(Ingredients!$B$3:$B$217,I75,Ingredients!$J$3:$J$217)+SUMIF($B$3:$B$724,I75,$CR$3:$CR$724)</f>
        <v>0</v>
      </c>
      <c r="CN75" s="30">
        <f>SUMIF(Ingredients!$B$3:$B$217,J75,Ingredients!$J$3:$J$217)+SUMIF($B$3:$B$724,J75,$CR$3:$CR$724)</f>
        <v>0</v>
      </c>
      <c r="CO75" s="30">
        <f>SUMIF(Ingredients!$B$3:$B$217,K75,Ingredients!$J$3:$J$217)+SUMIF($B$3:$B$724,K75,$CR$3:$CR$724)</f>
        <v>0</v>
      </c>
      <c r="CP75" s="30">
        <f>SUMIF(Ingredients!$B$3:$B$217,L75,Ingredients!$J$3:$J$217)+SUMIF($B$3:$B$724,L75,$CR$3:$CR$724)</f>
        <v>0</v>
      </c>
      <c r="CQ75" s="30">
        <f>SUMIF(Ingredients!$B$3:$B$217,M75,Ingredients!$J$3:$J$217)+SUMIF($B$3:$B$724,M75,$CR$3:$CR$724)</f>
        <v>0</v>
      </c>
      <c r="CR75" s="43">
        <f t="shared" si="22"/>
        <v>1</v>
      </c>
      <c r="CS75" s="34">
        <v>10</v>
      </c>
      <c r="CT75" s="30">
        <v>0</v>
      </c>
      <c r="CU75" s="30">
        <v>8</v>
      </c>
      <c r="CV75" s="35">
        <v>1</v>
      </c>
      <c r="CW75" s="36">
        <v>0</v>
      </c>
      <c r="CX75" s="37">
        <v>1.5</v>
      </c>
      <c r="CY75" s="38">
        <v>0</v>
      </c>
      <c r="CZ75" s="39">
        <v>1</v>
      </c>
      <c r="DA75" t="s">
        <v>202</v>
      </c>
      <c r="DB75" t="str">
        <f t="shared" ca="1" si="23"/>
        <v>-</v>
      </c>
      <c r="DD75" t="s">
        <v>200</v>
      </c>
      <c r="DE75" t="str">
        <f t="shared" ca="1" si="24"/>
        <v>SPAGETTIITEM(MEAL, ItemRegistry.spagettiItem, 4 ,2f,0f,1f,1.5f,0f,0f,1f,2.63f),</v>
      </c>
      <c r="DF75" t="s">
        <v>2342</v>
      </c>
    </row>
    <row r="76" spans="2:110" x14ac:dyDescent="0.3">
      <c r="B76" t="s">
        <v>318</v>
      </c>
      <c r="C76" t="str">
        <f>INDEX('PH Itemnames'!$B$1:$B$723,MATCH(B76,'PH Itemnames'!$A$1:$A$723),1)</f>
        <v>spagettiandmeatballsItem</v>
      </c>
      <c r="D76" t="s">
        <v>245</v>
      </c>
      <c r="E76" t="s">
        <v>1192</v>
      </c>
      <c r="F76" s="10" t="s">
        <v>317</v>
      </c>
      <c r="G76" s="11" t="s">
        <v>320</v>
      </c>
      <c r="H76" s="11"/>
      <c r="I76" s="11"/>
      <c r="J76" s="11"/>
      <c r="K76" s="11"/>
      <c r="L76" s="11"/>
      <c r="M76" s="11"/>
      <c r="N76" s="46">
        <f ca="1">SUMIF(Ingredients!$B$3:$B$217,'PH complex foods'!F76,Ingredients!$A$3:$A$119)+SUMIF($B$3:$B$724,F76,$V$3:$V$723)</f>
        <v>1</v>
      </c>
      <c r="O76" s="11">
        <f ca="1">SUMIF(Ingredients!$B$3:$B$217,'PH complex foods'!G76,Ingredients!$A$3:$A$119)+SUMIF($B$3:$B$724,G76,$V$3:$V$723)</f>
        <v>1</v>
      </c>
      <c r="P76" s="11">
        <f ca="1">SUMIF(Ingredients!$B$3:$B$217,'PH complex foods'!H76,Ingredients!$A$3:$A$119)+SUMIF($B$3:$B$724,H76,$V$3:$V$723)</f>
        <v>0</v>
      </c>
      <c r="Q76" s="11">
        <f ca="1">SUMIF(Ingredients!$B$3:$B$217,'PH complex foods'!I76,Ingredients!$A$3:$A$119)+SUMIF($B$3:$B$724,I76,$V$3:$V$723)</f>
        <v>0</v>
      </c>
      <c r="R76" s="11">
        <f ca="1">SUMIF(Ingredients!$B$3:$B$217,'PH complex foods'!J76,Ingredients!$A$3:$A$119)+SUMIF($B$3:$B$724,J76,$V$3:$V$723)</f>
        <v>0</v>
      </c>
      <c r="S76" s="11">
        <f ca="1">SUMIF(Ingredients!$B$3:$B$217,'PH complex foods'!K76,Ingredients!$A$3:$A$119)+SUMIF($B$3:$B$724,K76,$V$3:$V$723)</f>
        <v>0</v>
      </c>
      <c r="T76" s="11">
        <f ca="1">SUMIF(Ingredients!$B$3:$B$217,'PH complex foods'!L76,Ingredients!$A$3:$A$119)+SUMIF($B$3:$B$724,L76,$V$3:$V$723)</f>
        <v>0</v>
      </c>
      <c r="U76" s="11">
        <f ca="1">SUMIF(Ingredients!$B$3:$B$217,'PH complex foods'!M76,Ingredients!$A$3:$A$119)+SUMIF($B$3:$B$724,M76,$V$3:$V$723)</f>
        <v>0</v>
      </c>
      <c r="V76" s="10">
        <f t="shared" ca="1" si="25"/>
        <v>1</v>
      </c>
      <c r="W76" s="11">
        <f t="shared" si="13"/>
        <v>2</v>
      </c>
      <c r="X76" s="44" t="str">
        <f t="shared" ca="1" si="26"/>
        <v>Yes</v>
      </c>
      <c r="Y76" s="34">
        <f>SUMIF(Ingredients!$B$3:$B$217,F76,Ingredients!$C$3:$C$217)+SUMIF($B$3:$B$724,F76,$AG$3:$AG$724)</f>
        <v>12</v>
      </c>
      <c r="Z76" s="30">
        <f>SUMIF(Ingredients!$B$3:$B$217,G76,Ingredients!$C$3:$C$217)+SUMIF($B$3:$B$724,G76,$AG$3:$AG$724)</f>
        <v>10</v>
      </c>
      <c r="AA76" s="30">
        <f>SUMIF(Ingredients!$B$3:$B$217,H76,Ingredients!$C$3:$C$217)+SUMIF($B$3:$B$724,H76,$AG$3:$AG$724)</f>
        <v>0</v>
      </c>
      <c r="AB76" s="30">
        <f>SUMIF(Ingredients!$B$3:$B$217,I76,Ingredients!$C$3:$C$217)+SUMIF($B$3:$B$724,I76,$AG$3:$AG$724)</f>
        <v>0</v>
      </c>
      <c r="AC76" s="30">
        <f>SUMIF(Ingredients!$B$3:$B$217,J76,Ingredients!$C$3:$C$217)+SUMIF($B$3:$B$724,J76,$AG$3:$AG$724)</f>
        <v>0</v>
      </c>
      <c r="AD76" s="30">
        <f>SUMIF(Ingredients!$B$3:$B$217,K76,Ingredients!$C$3:$C$217)+SUMIF($B$3:$B$724,K76,$AG$3:$AG$724)</f>
        <v>0</v>
      </c>
      <c r="AE76" s="30">
        <f>SUMIF(Ingredients!$B$3:$B$217,L76,Ingredients!$C$3:$C$217)+SUMIF($B$3:$B$724,L76,$AG$3:$AG$724)</f>
        <v>0</v>
      </c>
      <c r="AF76" s="30">
        <f>SUMIF(Ingredients!$B$3:$B$217,M76,Ingredients!$C$3:$C$217)+SUMIF($B$3:$B$724,M76,$AG$3:$AG$724)</f>
        <v>0</v>
      </c>
      <c r="AG76" s="29">
        <f t="shared" si="15"/>
        <v>22</v>
      </c>
      <c r="AH76" s="30">
        <f>SUMIF(Ingredients!$B$3:$B$217,F76,Ingredients!$D$3:$D$217)+SUMIF($B$3:$B$724,F76,$AP$3:$AP$724)</f>
        <v>5</v>
      </c>
      <c r="AI76" s="30">
        <f>SUMIF(Ingredients!$B$3:$B$217,G76,Ingredients!$D$3:$D$217)+SUMIF($B$3:$B$724,G76,$AP$3:$AP$724)</f>
        <v>0</v>
      </c>
      <c r="AJ76" s="30">
        <f>SUMIF(Ingredients!$B$3:$B$217,H76,Ingredients!$D$3:$D$217)+SUMIF($B$3:$B$724,H76,$AP$3:$AP$724)</f>
        <v>0</v>
      </c>
      <c r="AK76" s="30">
        <f>SUMIF(Ingredients!$B$3:$B$217,I76,Ingredients!$D$3:$D$217)+SUMIF($B$3:$B$724,I76,$AP$3:$AP$724)</f>
        <v>0</v>
      </c>
      <c r="AL76" s="30">
        <f>SUMIF(Ingredients!$B$3:$B$217,J76,Ingredients!$D$3:$D$217)+SUMIF($B$3:$B$724,J76,$AP$3:$AP$724)</f>
        <v>0</v>
      </c>
      <c r="AM76" s="30">
        <f>SUMIF(Ingredients!$B$3:$B$217,K76,Ingredients!$D$3:$D$217)+SUMIF($B$3:$B$724,K76,$AP$3:$AP$724)</f>
        <v>0</v>
      </c>
      <c r="AN76" s="30">
        <f>SUMIF(Ingredients!$B$3:$B$217,L76,Ingredients!$D$3:$D$217)+SUMIF($B$3:$B$724,L76,$AP$3:$AP$724)</f>
        <v>0</v>
      </c>
      <c r="AO76" s="30">
        <f>SUMIF(Ingredients!$B$3:$B$217,M76,Ingredients!$D$3:$D$217)+SUMIF($B$3:$B$724,M76,$AP$3:$AP$724)</f>
        <v>0</v>
      </c>
      <c r="AP76" s="29">
        <f t="shared" si="16"/>
        <v>5</v>
      </c>
      <c r="AQ76" s="30">
        <f>SUMIF(Ingredients!$B$3:$B$217,F76,Ingredients!$E$3:$E$217)+SUMIF($B$3:$B$724,F76,$AY$3:$AY$727)</f>
        <v>20.833333333333332</v>
      </c>
      <c r="AR76" s="30">
        <f>SUMIF(Ingredients!$B$3:$B$217,G76,Ingredients!$E$3:$E$217)+SUMIF($B$3:$B$724,G76,$AY$3:$AY$727)</f>
        <v>14</v>
      </c>
      <c r="AS76" s="30">
        <f>SUMIF(Ingredients!$B$3:$B$217,H76,Ingredients!$E$3:$E$217)+SUMIF($B$3:$B$724,H76,$AY$3:$AY$727)</f>
        <v>0</v>
      </c>
      <c r="AT76" s="30">
        <f>SUMIF(Ingredients!$B$3:$B$217,I76,Ingredients!$E$3:$E$217)+SUMIF($B$3:$B$724,I76,$AY$3:$AY$727)</f>
        <v>0</v>
      </c>
      <c r="AU76" s="30">
        <f>SUMIF(Ingredients!$B$3:$B$217,J76,Ingredients!$E$3:$E$217)+SUMIF($B$3:$B$724,J76,$AY$3:$AY$727)</f>
        <v>0</v>
      </c>
      <c r="AV76" s="30">
        <f>SUMIF(Ingredients!$B$3:$B$217,K76,Ingredients!$E$3:$E$217)+SUMIF($B$3:$B$724,K76,$AY$3:$AY$727)</f>
        <v>0</v>
      </c>
      <c r="AW76" s="30">
        <f>SUMIF(Ingredients!$B$3:$B$217,L76,Ingredients!$E$3:$E$217)+SUMIF($B$3:$B$724,L76,$AY$3:$AY$727)</f>
        <v>0</v>
      </c>
      <c r="AX76" s="30">
        <f>SUMIF(Ingredients!$B$3:$B$217,M76,Ingredients!$E$3:$E$217)+SUMIF($B$3:$B$724,M76,$AY$3:$AY$727)</f>
        <v>0</v>
      </c>
      <c r="AY76" s="29">
        <f t="shared" si="17"/>
        <v>17.416666666666664</v>
      </c>
      <c r="AZ76" s="30">
        <f>SUMIF(Ingredients!$B$3:$B$217,F76,Ingredients!$F$3:$F$217)+SUMIF($B$3:$B$724,F76,$BH$3:$BH$724)</f>
        <v>1</v>
      </c>
      <c r="BA76" s="30">
        <f>SUMIF(Ingredients!$B$3:$B$217,G76,Ingredients!$F$3:$F$217)+SUMIF($B$3:$B$724,G76,$BH$3:$BH$724)</f>
        <v>0</v>
      </c>
      <c r="BB76" s="30">
        <f>SUMIF(Ingredients!$B$3:$B$217,H76,Ingredients!$F$3:$F$217)+SUMIF($B$3:$B$724,H76,$BH$3:$BH$724)</f>
        <v>0</v>
      </c>
      <c r="BC76" s="30">
        <f>SUMIF(Ingredients!$B$3:$B$217,I76,Ingredients!$F$3:$F$217)+SUMIF($B$3:$B$724,I76,$BH$3:$BH$724)</f>
        <v>0</v>
      </c>
      <c r="BD76" s="30">
        <f>SUMIF(Ingredients!$B$3:$B$217,J76,Ingredients!$F$3:$F$217)+SUMIF($B$3:$B$724,J76,$BH$3:$BH$724)</f>
        <v>0</v>
      </c>
      <c r="BE76" s="30">
        <f>SUMIF(Ingredients!$B$3:$B$217,K76,Ingredients!$F$3:$F$217)+SUMIF($B$3:$B$724,K76,$BH$3:$BH$724)</f>
        <v>0</v>
      </c>
      <c r="BF76" s="30">
        <f>SUMIF(Ingredients!$B$3:$B$217,L76,Ingredients!$F$3:$F$217)+SUMIF($B$3:$B$724,L76,$BH$3:$BH$724)</f>
        <v>0</v>
      </c>
      <c r="BG76" s="30">
        <f>SUMIF(Ingredients!$B$3:$B$217,M76,Ingredients!$F$3:$F$217)+SUMIF($B$3:$B$724,M76,$BH$3:$BH$724)</f>
        <v>0</v>
      </c>
      <c r="BH76" s="35">
        <f t="shared" si="18"/>
        <v>1</v>
      </c>
      <c r="BI76" s="30">
        <f>SUMIF(Ingredients!$B$3:$B$217,F76,Ingredients!$G$3:$G$217)+SUMIF($B$3:$B$724,F76,$BQ$3:$BQ$724)</f>
        <v>0</v>
      </c>
      <c r="BJ76" s="30">
        <f>SUMIF(Ingredients!$B$3:$B$217,G76,Ingredients!$G$3:$G$217)+SUMIF($B$3:$B$724,G76,$BQ$3:$BQ$724)</f>
        <v>0</v>
      </c>
      <c r="BK76" s="30">
        <f>SUMIF(Ingredients!$B$3:$B$217,H76,Ingredients!$G$3:$G$217)+SUMIF($B$3:$B$724,H76,$BQ$3:$BQ$724)</f>
        <v>0</v>
      </c>
      <c r="BL76" s="30">
        <f>SUMIF(Ingredients!$B$3:$B$217,I76,Ingredients!$G$3:$G$217)+SUMIF($B$3:$B$724,I76,$BQ$3:$BQ$724)</f>
        <v>0</v>
      </c>
      <c r="BM76" s="30">
        <f>SUMIF(Ingredients!$B$3:$B$217,J76,Ingredients!$G$3:$G$217)+SUMIF($B$3:$B$724,J76,$BQ$3:$BQ$724)</f>
        <v>0</v>
      </c>
      <c r="BN76" s="30">
        <f>SUMIF(Ingredients!$B$3:$B$217,K76,Ingredients!$G$3:$G$217)+SUMIF($B$3:$B$724,K76,$BQ$3:$BQ$724)</f>
        <v>0</v>
      </c>
      <c r="BO76" s="30">
        <f>SUMIF(Ingredients!$B$3:$B$217,L76,Ingredients!$G$3:$G$217)+SUMIF($B$3:$B$724,L76,$BQ$3:$BQ$724)</f>
        <v>0</v>
      </c>
      <c r="BP76" s="30">
        <f>SUMIF(Ingredients!$B$3:$B$217,M76,Ingredients!$G$3:$G$217)+SUMIF($B$3:$B$724,M76,$BQ$3:$BQ$724)</f>
        <v>0</v>
      </c>
      <c r="BQ76" s="36">
        <f t="shared" si="19"/>
        <v>0</v>
      </c>
      <c r="BR76" s="30">
        <f>SUMIF(Ingredients!$B$3:$B$217,F76,Ingredients!$H$3:$H$217)+SUMIF($B$3:$B$724,F76,$BZ$3:$BZ$724)</f>
        <v>1.5</v>
      </c>
      <c r="BS76" s="30">
        <f>SUMIF(Ingredients!$B$3:$B$217,G76,Ingredients!$H$3:$H$217)+SUMIF($B$3:$B$724,G76,$BZ$3:$BZ$724)</f>
        <v>0</v>
      </c>
      <c r="BT76" s="30">
        <f>SUMIF(Ingredients!$B$3:$B$217,H76,Ingredients!$H$3:$H$217)+SUMIF($B$3:$B$724,H76,$BZ$3:$BZ$724)</f>
        <v>0</v>
      </c>
      <c r="BU76" s="30">
        <f>SUMIF(Ingredients!$B$3:$B$217,I76,Ingredients!$H$3:$H$217)+SUMIF($B$3:$B$724,I76,$BZ$3:$BZ$724)</f>
        <v>0</v>
      </c>
      <c r="BV76" s="30">
        <f>SUMIF(Ingredients!$B$3:$B$217,J76,Ingredients!$H$3:$H$217)+SUMIF($B$3:$B$724,J76,$BZ$3:$BZ$724)</f>
        <v>0</v>
      </c>
      <c r="BW76" s="30">
        <f>SUMIF(Ingredients!$B$3:$B$217,K76,Ingredients!$H$3:$H$217)+SUMIF($B$3:$B$724,K76,$BZ$3:$BZ$724)</f>
        <v>0</v>
      </c>
      <c r="BX76" s="30">
        <f>SUMIF(Ingredients!$B$3:$B$217,L76,Ingredients!$H$3:$H$217)+SUMIF($B$3:$B$724,L76,$BZ$3:$BZ$724)</f>
        <v>0</v>
      </c>
      <c r="BY76" s="30">
        <f>SUMIF(Ingredients!$B$3:$B$217,M76,Ingredients!$H$3:$H$217)+SUMIF($B$3:$B$724,M76,$BZ$3:$BZ$724)</f>
        <v>0</v>
      </c>
      <c r="BZ76" s="42">
        <f t="shared" si="20"/>
        <v>1.5</v>
      </c>
      <c r="CA76" s="30">
        <f>SUMIF(Ingredients!$B$3:$B$217,F76,Ingredients!$I$3:$I$217)+SUMIF($B$3:$B$724,F76,$CI$3:$CI$724)</f>
        <v>0</v>
      </c>
      <c r="CB76" s="30">
        <f>SUMIF(Ingredients!$B$3:$B$217,G76,Ingredients!$I$3:$I$217)+SUMIF($B$3:$B$724,G76,$CI$3:$CI$724)</f>
        <v>2.5</v>
      </c>
      <c r="CC76" s="30">
        <f>SUMIF(Ingredients!$B$3:$B$217,H76,Ingredients!$I$3:$I$217)+SUMIF($B$3:$B$724,H76,$CI$3:$CI$724)</f>
        <v>0</v>
      </c>
      <c r="CD76" s="30">
        <f>SUMIF(Ingredients!$B$3:$B$217,I76,Ingredients!$I$3:$I$217)+SUMIF($B$3:$B$724,I76,$CI$3:$CI$724)</f>
        <v>0</v>
      </c>
      <c r="CE76" s="30">
        <f>SUMIF(Ingredients!$B$3:$B$217,J76,Ingredients!$I$3:$I$217)+SUMIF($B$3:$B$724,J76,$CI$3:$CI$724)</f>
        <v>0</v>
      </c>
      <c r="CF76" s="30">
        <f>SUMIF(Ingredients!$B$3:$B$217,K76,Ingredients!$I$3:$I$217)+SUMIF($B$3:$B$724,K76,$CI$3:$CI$724)</f>
        <v>0</v>
      </c>
      <c r="CG76" s="30">
        <f>SUMIF(Ingredients!$B$3:$B$217,L76,Ingredients!$I$3:$I$217)+SUMIF($B$3:$B$724,L76,$CI$3:$CI$724)</f>
        <v>0</v>
      </c>
      <c r="CH76" s="30">
        <f>SUMIF(Ingredients!$B$3:$B$217,M76,Ingredients!$I$3:$I$217)+SUMIF($B$3:$B$724,M76,$CI$3:$CI$724)</f>
        <v>0</v>
      </c>
      <c r="CI76" s="38">
        <f t="shared" si="21"/>
        <v>2.5</v>
      </c>
      <c r="CJ76" s="30">
        <f>SUMIF(Ingredients!$B$3:$B$217,F76,Ingredients!$J$3:$J$217)+SUMIF($B$3:$B$724,F76,$CR$3:$CR$724)</f>
        <v>1</v>
      </c>
      <c r="CK76" s="30">
        <f>SUMIF(Ingredients!$B$3:$B$217,G76,Ingredients!$J$3:$J$217)+SUMIF($B$3:$B$724,G76,$CR$3:$CR$724)</f>
        <v>0</v>
      </c>
      <c r="CL76" s="30">
        <f>SUMIF(Ingredients!$B$3:$B$217,H76,Ingredients!$J$3:$J$217)+SUMIF($B$3:$B$724,H76,$CR$3:$CR$724)</f>
        <v>0</v>
      </c>
      <c r="CM76" s="30">
        <f>SUMIF(Ingredients!$B$3:$B$217,I76,Ingredients!$J$3:$J$217)+SUMIF($B$3:$B$724,I76,$CR$3:$CR$724)</f>
        <v>0</v>
      </c>
      <c r="CN76" s="30">
        <f>SUMIF(Ingredients!$B$3:$B$217,J76,Ingredients!$J$3:$J$217)+SUMIF($B$3:$B$724,J76,$CR$3:$CR$724)</f>
        <v>0</v>
      </c>
      <c r="CO76" s="30">
        <f>SUMIF(Ingredients!$B$3:$B$217,K76,Ingredients!$J$3:$J$217)+SUMIF($B$3:$B$724,K76,$CR$3:$CR$724)</f>
        <v>0</v>
      </c>
      <c r="CP76" s="30">
        <f>SUMIF(Ingredients!$B$3:$B$217,L76,Ingredients!$J$3:$J$217)+SUMIF($B$3:$B$724,L76,$CR$3:$CR$724)</f>
        <v>0</v>
      </c>
      <c r="CQ76" s="30">
        <f>SUMIF(Ingredients!$B$3:$B$217,M76,Ingredients!$J$3:$J$217)+SUMIF($B$3:$B$724,M76,$CR$3:$CR$724)</f>
        <v>0</v>
      </c>
      <c r="CR76" s="43">
        <f t="shared" si="22"/>
        <v>1</v>
      </c>
      <c r="CS76" s="34">
        <v>20</v>
      </c>
      <c r="CT76" s="30">
        <v>0</v>
      </c>
      <c r="CU76" s="30">
        <v>8</v>
      </c>
      <c r="CV76" s="35">
        <v>1</v>
      </c>
      <c r="CW76" s="36">
        <v>0</v>
      </c>
      <c r="CX76" s="37">
        <v>1.5</v>
      </c>
      <c r="CY76" s="38">
        <v>2.5</v>
      </c>
      <c r="CZ76" s="39">
        <v>1</v>
      </c>
      <c r="DA76" t="s">
        <v>202</v>
      </c>
      <c r="DB76" t="str">
        <f t="shared" ca="1" si="23"/>
        <v>-</v>
      </c>
      <c r="DD76" t="s">
        <v>200</v>
      </c>
      <c r="DE76" t="str">
        <f t="shared" ca="1" si="24"/>
        <v>SPAGETTIANDMEATBALLSITEM(MEAL, ItemRegistry.spagettiandmeatballsItem, 4 ,4f,0f,1f,1.5f,0f,2.5f,1f,2.63f),</v>
      </c>
      <c r="DF76" t="s">
        <v>2343</v>
      </c>
    </row>
    <row r="77" spans="2:110" x14ac:dyDescent="0.3">
      <c r="B77" t="s">
        <v>321</v>
      </c>
      <c r="C77" t="str">
        <f>INDEX('PH Itemnames'!$B$1:$B$723,MATCH(B77,'PH Itemnames'!$A$1:$A$723),1)</f>
        <v>tomatosoupItem</v>
      </c>
      <c r="D77" t="s">
        <v>245</v>
      </c>
      <c r="E77" t="s">
        <v>1192</v>
      </c>
      <c r="F77" s="10" t="s">
        <v>70</v>
      </c>
      <c r="G77" s="11" t="s">
        <v>270</v>
      </c>
      <c r="H77" s="11"/>
      <c r="I77" s="11"/>
      <c r="J77" s="11"/>
      <c r="K77" s="11"/>
      <c r="L77" s="11"/>
      <c r="M77" s="11"/>
      <c r="N77" s="46">
        <f ca="1">SUMIF(Ingredients!$B$3:$B$217,'PH complex foods'!F77,Ingredients!$A$3:$A$119)+SUMIF($B$3:$B$724,F77,$V$3:$V$723)</f>
        <v>1</v>
      </c>
      <c r="O77" s="11">
        <f ca="1">SUMIF(Ingredients!$B$3:$B$217,'PH complex foods'!G77,Ingredients!$A$3:$A$119)+SUMIF($B$3:$B$724,G77,$V$3:$V$723)</f>
        <v>1</v>
      </c>
      <c r="P77" s="11">
        <f ca="1">SUMIF(Ingredients!$B$3:$B$217,'PH complex foods'!H77,Ingredients!$A$3:$A$119)+SUMIF($B$3:$B$724,H77,$V$3:$V$723)</f>
        <v>0</v>
      </c>
      <c r="Q77" s="11">
        <f ca="1">SUMIF(Ingredients!$B$3:$B$217,'PH complex foods'!I77,Ingredients!$A$3:$A$119)+SUMIF($B$3:$B$724,I77,$V$3:$V$723)</f>
        <v>0</v>
      </c>
      <c r="R77" s="11">
        <f ca="1">SUMIF(Ingredients!$B$3:$B$217,'PH complex foods'!J77,Ingredients!$A$3:$A$119)+SUMIF($B$3:$B$724,J77,$V$3:$V$723)</f>
        <v>0</v>
      </c>
      <c r="S77" s="11">
        <f ca="1">SUMIF(Ingredients!$B$3:$B$217,'PH complex foods'!K77,Ingredients!$A$3:$A$119)+SUMIF($B$3:$B$724,K77,$V$3:$V$723)</f>
        <v>0</v>
      </c>
      <c r="T77" s="11">
        <f ca="1">SUMIF(Ingredients!$B$3:$B$217,'PH complex foods'!L77,Ingredients!$A$3:$A$119)+SUMIF($B$3:$B$724,L77,$V$3:$V$723)</f>
        <v>0</v>
      </c>
      <c r="U77" s="11">
        <f ca="1">SUMIF(Ingredients!$B$3:$B$217,'PH complex foods'!M77,Ingredients!$A$3:$A$119)+SUMIF($B$3:$B$724,M77,$V$3:$V$723)</f>
        <v>0</v>
      </c>
      <c r="V77" s="10">
        <f t="shared" ca="1" si="25"/>
        <v>1</v>
      </c>
      <c r="W77" s="11">
        <f t="shared" si="13"/>
        <v>2</v>
      </c>
      <c r="X77" s="44" t="str">
        <f t="shared" ca="1" si="26"/>
        <v>Yes</v>
      </c>
      <c r="Y77" s="34">
        <f>SUMIF(Ingredients!$B$3:$B$217,F77,Ingredients!$C$3:$C$217)+SUMIF($B$3:$B$724,F77,$AG$3:$AG$724)</f>
        <v>2</v>
      </c>
      <c r="Z77" s="30">
        <f>SUMIF(Ingredients!$B$3:$B$217,G77,Ingredients!$C$3:$C$217)+SUMIF($B$3:$B$724,G77,$AG$3:$AG$724)</f>
        <v>12.30952380952381</v>
      </c>
      <c r="AA77" s="30">
        <f>SUMIF(Ingredients!$B$3:$B$217,H77,Ingredients!$C$3:$C$217)+SUMIF($B$3:$B$724,H77,$AG$3:$AG$724)</f>
        <v>0</v>
      </c>
      <c r="AB77" s="30">
        <f>SUMIF(Ingredients!$B$3:$B$217,I77,Ingredients!$C$3:$C$217)+SUMIF($B$3:$B$724,I77,$AG$3:$AG$724)</f>
        <v>0</v>
      </c>
      <c r="AC77" s="30">
        <f>SUMIF(Ingredients!$B$3:$B$217,J77,Ingredients!$C$3:$C$217)+SUMIF($B$3:$B$724,J77,$AG$3:$AG$724)</f>
        <v>0</v>
      </c>
      <c r="AD77" s="30">
        <f>SUMIF(Ingredients!$B$3:$B$217,K77,Ingredients!$C$3:$C$217)+SUMIF($B$3:$B$724,K77,$AG$3:$AG$724)</f>
        <v>0</v>
      </c>
      <c r="AE77" s="30">
        <f>SUMIF(Ingredients!$B$3:$B$217,L77,Ingredients!$C$3:$C$217)+SUMIF($B$3:$B$724,L77,$AG$3:$AG$724)</f>
        <v>0</v>
      </c>
      <c r="AF77" s="30">
        <f>SUMIF(Ingredients!$B$3:$B$217,M77,Ingredients!$C$3:$C$217)+SUMIF($B$3:$B$724,M77,$AG$3:$AG$724)</f>
        <v>0</v>
      </c>
      <c r="AG77" s="29">
        <f t="shared" si="15"/>
        <v>14.30952380952381</v>
      </c>
      <c r="AH77" s="30">
        <f>SUMIF(Ingredients!$B$3:$B$217,F77,Ingredients!$D$3:$D$217)+SUMIF($B$3:$B$724,F77,$AP$3:$AP$724)</f>
        <v>5</v>
      </c>
      <c r="AI77" s="30">
        <f>SUMIF(Ingredients!$B$3:$B$217,G77,Ingredients!$D$3:$D$217)+SUMIF($B$3:$B$724,G77,$AP$3:$AP$724)</f>
        <v>0.35714285714285715</v>
      </c>
      <c r="AJ77" s="30">
        <f>SUMIF(Ingredients!$B$3:$B$217,H77,Ingredients!$D$3:$D$217)+SUMIF($B$3:$B$724,H77,$AP$3:$AP$724)</f>
        <v>0</v>
      </c>
      <c r="AK77" s="30">
        <f>SUMIF(Ingredients!$B$3:$B$217,I77,Ingredients!$D$3:$D$217)+SUMIF($B$3:$B$724,I77,$AP$3:$AP$724)</f>
        <v>0</v>
      </c>
      <c r="AL77" s="30">
        <f>SUMIF(Ingredients!$B$3:$B$217,J77,Ingredients!$D$3:$D$217)+SUMIF($B$3:$B$724,J77,$AP$3:$AP$724)</f>
        <v>0</v>
      </c>
      <c r="AM77" s="30">
        <f>SUMIF(Ingredients!$B$3:$B$217,K77,Ingredients!$D$3:$D$217)+SUMIF($B$3:$B$724,K77,$AP$3:$AP$724)</f>
        <v>0</v>
      </c>
      <c r="AN77" s="30">
        <f>SUMIF(Ingredients!$B$3:$B$217,L77,Ingredients!$D$3:$D$217)+SUMIF($B$3:$B$724,L77,$AP$3:$AP$724)</f>
        <v>0</v>
      </c>
      <c r="AO77" s="30">
        <f>SUMIF(Ingredients!$B$3:$B$217,M77,Ingredients!$D$3:$D$217)+SUMIF($B$3:$B$724,M77,$AP$3:$AP$724)</f>
        <v>0</v>
      </c>
      <c r="AP77" s="29">
        <f t="shared" si="16"/>
        <v>5.3571428571428568</v>
      </c>
      <c r="AQ77" s="30">
        <f>SUMIF(Ingredients!$B$3:$B$217,F77,Ingredients!$E$3:$E$217)+SUMIF($B$3:$B$724,F77,$AY$3:$AY$727)</f>
        <v>5</v>
      </c>
      <c r="AR77" s="30">
        <f>SUMIF(Ingredients!$B$3:$B$217,G77,Ingredients!$E$3:$E$217)+SUMIF($B$3:$B$724,G77,$AY$3:$AY$727)</f>
        <v>10.428571428571429</v>
      </c>
      <c r="AS77" s="30">
        <f>SUMIF(Ingredients!$B$3:$B$217,H77,Ingredients!$E$3:$E$217)+SUMIF($B$3:$B$724,H77,$AY$3:$AY$727)</f>
        <v>0</v>
      </c>
      <c r="AT77" s="30">
        <f>SUMIF(Ingredients!$B$3:$B$217,I77,Ingredients!$E$3:$E$217)+SUMIF($B$3:$B$724,I77,$AY$3:$AY$727)</f>
        <v>0</v>
      </c>
      <c r="AU77" s="30">
        <f>SUMIF(Ingredients!$B$3:$B$217,J77,Ingredients!$E$3:$E$217)+SUMIF($B$3:$B$724,J77,$AY$3:$AY$727)</f>
        <v>0</v>
      </c>
      <c r="AV77" s="30">
        <f>SUMIF(Ingredients!$B$3:$B$217,K77,Ingredients!$E$3:$E$217)+SUMIF($B$3:$B$724,K77,$AY$3:$AY$727)</f>
        <v>0</v>
      </c>
      <c r="AW77" s="30">
        <f>SUMIF(Ingredients!$B$3:$B$217,L77,Ingredients!$E$3:$E$217)+SUMIF($B$3:$B$724,L77,$AY$3:$AY$727)</f>
        <v>0</v>
      </c>
      <c r="AX77" s="30">
        <f>SUMIF(Ingredients!$B$3:$B$217,M77,Ingredients!$E$3:$E$217)+SUMIF($B$3:$B$724,M77,$AY$3:$AY$727)</f>
        <v>0</v>
      </c>
      <c r="AY77" s="29">
        <f t="shared" si="17"/>
        <v>7.7142857142857144</v>
      </c>
      <c r="AZ77" s="30">
        <f>SUMIF(Ingredients!$B$3:$B$217,F77,Ingredients!$F$3:$F$217)+SUMIF($B$3:$B$724,F77,$BH$3:$BH$724)</f>
        <v>0</v>
      </c>
      <c r="BA77" s="30">
        <f>SUMIF(Ingredients!$B$3:$B$217,G77,Ingredients!$F$3:$F$217)+SUMIF($B$3:$B$724,G77,$BH$3:$BH$724)</f>
        <v>0</v>
      </c>
      <c r="BB77" s="30">
        <f>SUMIF(Ingredients!$B$3:$B$217,H77,Ingredients!$F$3:$F$217)+SUMIF($B$3:$B$724,H77,$BH$3:$BH$724)</f>
        <v>0</v>
      </c>
      <c r="BC77" s="30">
        <f>SUMIF(Ingredients!$B$3:$B$217,I77,Ingredients!$F$3:$F$217)+SUMIF($B$3:$B$724,I77,$BH$3:$BH$724)</f>
        <v>0</v>
      </c>
      <c r="BD77" s="30">
        <f>SUMIF(Ingredients!$B$3:$B$217,J77,Ingredients!$F$3:$F$217)+SUMIF($B$3:$B$724,J77,$BH$3:$BH$724)</f>
        <v>0</v>
      </c>
      <c r="BE77" s="30">
        <f>SUMIF(Ingredients!$B$3:$B$217,K77,Ingredients!$F$3:$F$217)+SUMIF($B$3:$B$724,K77,$BH$3:$BH$724)</f>
        <v>0</v>
      </c>
      <c r="BF77" s="30">
        <f>SUMIF(Ingredients!$B$3:$B$217,L77,Ingredients!$F$3:$F$217)+SUMIF($B$3:$B$724,L77,$BH$3:$BH$724)</f>
        <v>0</v>
      </c>
      <c r="BG77" s="30">
        <f>SUMIF(Ingredients!$B$3:$B$217,M77,Ingredients!$F$3:$F$217)+SUMIF($B$3:$B$724,M77,$BH$3:$BH$724)</f>
        <v>0</v>
      </c>
      <c r="BH77" s="35">
        <f t="shared" si="18"/>
        <v>0</v>
      </c>
      <c r="BI77" s="30">
        <f>SUMIF(Ingredients!$B$3:$B$217,F77,Ingredients!$G$3:$G$217)+SUMIF($B$3:$B$724,F77,$BQ$3:$BQ$724)</f>
        <v>0</v>
      </c>
      <c r="BJ77" s="30">
        <f>SUMIF(Ingredients!$B$3:$B$217,G77,Ingredients!$G$3:$G$217)+SUMIF($B$3:$B$724,G77,$BQ$3:$BQ$724)</f>
        <v>0</v>
      </c>
      <c r="BK77" s="30">
        <f>SUMIF(Ingredients!$B$3:$B$217,H77,Ingredients!$G$3:$G$217)+SUMIF($B$3:$B$724,H77,$BQ$3:$BQ$724)</f>
        <v>0</v>
      </c>
      <c r="BL77" s="30">
        <f>SUMIF(Ingredients!$B$3:$B$217,I77,Ingredients!$G$3:$G$217)+SUMIF($B$3:$B$724,I77,$BQ$3:$BQ$724)</f>
        <v>0</v>
      </c>
      <c r="BM77" s="30">
        <f>SUMIF(Ingredients!$B$3:$B$217,J77,Ingredients!$G$3:$G$217)+SUMIF($B$3:$B$724,J77,$BQ$3:$BQ$724)</f>
        <v>0</v>
      </c>
      <c r="BN77" s="30">
        <f>SUMIF(Ingredients!$B$3:$B$217,K77,Ingredients!$G$3:$G$217)+SUMIF($B$3:$B$724,K77,$BQ$3:$BQ$724)</f>
        <v>0</v>
      </c>
      <c r="BO77" s="30">
        <f>SUMIF(Ingredients!$B$3:$B$217,L77,Ingredients!$G$3:$G$217)+SUMIF($B$3:$B$724,L77,$BQ$3:$BQ$724)</f>
        <v>0</v>
      </c>
      <c r="BP77" s="30">
        <f>SUMIF(Ingredients!$B$3:$B$217,M77,Ingredients!$G$3:$G$217)+SUMIF($B$3:$B$724,M77,$BQ$3:$BQ$724)</f>
        <v>0</v>
      </c>
      <c r="BQ77" s="36">
        <f t="shared" si="19"/>
        <v>0</v>
      </c>
      <c r="BR77" s="30">
        <f>SUMIF(Ingredients!$B$3:$B$217,F77,Ingredients!$H$3:$H$217)+SUMIF($B$3:$B$724,F77,$BZ$3:$BZ$724)</f>
        <v>1.5</v>
      </c>
      <c r="BS77" s="30">
        <f>SUMIF(Ingredients!$B$3:$B$217,G77,Ingredients!$H$3:$H$217)+SUMIF($B$3:$B$724,G77,$BZ$3:$BZ$724)</f>
        <v>1.1428571428571428</v>
      </c>
      <c r="BT77" s="30">
        <f>SUMIF(Ingredients!$B$3:$B$217,H77,Ingredients!$H$3:$H$217)+SUMIF($B$3:$B$724,H77,$BZ$3:$BZ$724)</f>
        <v>0</v>
      </c>
      <c r="BU77" s="30">
        <f>SUMIF(Ingredients!$B$3:$B$217,I77,Ingredients!$H$3:$H$217)+SUMIF($B$3:$B$724,I77,$BZ$3:$BZ$724)</f>
        <v>0</v>
      </c>
      <c r="BV77" s="30">
        <f>SUMIF(Ingredients!$B$3:$B$217,J77,Ingredients!$H$3:$H$217)+SUMIF($B$3:$B$724,J77,$BZ$3:$BZ$724)</f>
        <v>0</v>
      </c>
      <c r="BW77" s="30">
        <f>SUMIF(Ingredients!$B$3:$B$217,K77,Ingredients!$H$3:$H$217)+SUMIF($B$3:$B$724,K77,$BZ$3:$BZ$724)</f>
        <v>0</v>
      </c>
      <c r="BX77" s="30">
        <f>SUMIF(Ingredients!$B$3:$B$217,L77,Ingredients!$H$3:$H$217)+SUMIF($B$3:$B$724,L77,$BZ$3:$BZ$724)</f>
        <v>0</v>
      </c>
      <c r="BY77" s="30">
        <f>SUMIF(Ingredients!$B$3:$B$217,M77,Ingredients!$H$3:$H$217)+SUMIF($B$3:$B$724,M77,$BZ$3:$BZ$724)</f>
        <v>0</v>
      </c>
      <c r="BZ77" s="42">
        <f t="shared" si="20"/>
        <v>2.6428571428571428</v>
      </c>
      <c r="CA77" s="30">
        <f>SUMIF(Ingredients!$B$3:$B$217,F77,Ingredients!$I$3:$I$217)+SUMIF($B$3:$B$724,F77,$CI$3:$CI$724)</f>
        <v>0</v>
      </c>
      <c r="CB77" s="30">
        <f>SUMIF(Ingredients!$B$3:$B$217,G77,Ingredients!$I$3:$I$217)+SUMIF($B$3:$B$724,G77,$CI$3:$CI$724)</f>
        <v>2.5</v>
      </c>
      <c r="CC77" s="30">
        <f>SUMIF(Ingredients!$B$3:$B$217,H77,Ingredients!$I$3:$I$217)+SUMIF($B$3:$B$724,H77,$CI$3:$CI$724)</f>
        <v>0</v>
      </c>
      <c r="CD77" s="30">
        <f>SUMIF(Ingredients!$B$3:$B$217,I77,Ingredients!$I$3:$I$217)+SUMIF($B$3:$B$724,I77,$CI$3:$CI$724)</f>
        <v>0</v>
      </c>
      <c r="CE77" s="30">
        <f>SUMIF(Ingredients!$B$3:$B$217,J77,Ingredients!$I$3:$I$217)+SUMIF($B$3:$B$724,J77,$CI$3:$CI$724)</f>
        <v>0</v>
      </c>
      <c r="CF77" s="30">
        <f>SUMIF(Ingredients!$B$3:$B$217,K77,Ingredients!$I$3:$I$217)+SUMIF($B$3:$B$724,K77,$CI$3:$CI$724)</f>
        <v>0</v>
      </c>
      <c r="CG77" s="30">
        <f>SUMIF(Ingredients!$B$3:$B$217,L77,Ingredients!$I$3:$I$217)+SUMIF($B$3:$B$724,L77,$CI$3:$CI$724)</f>
        <v>0</v>
      </c>
      <c r="CH77" s="30">
        <f>SUMIF(Ingredients!$B$3:$B$217,M77,Ingredients!$I$3:$I$217)+SUMIF($B$3:$B$724,M77,$CI$3:$CI$724)</f>
        <v>0</v>
      </c>
      <c r="CI77" s="38">
        <f t="shared" si="21"/>
        <v>2.5</v>
      </c>
      <c r="CJ77" s="30">
        <f>SUMIF(Ingredients!$B$3:$B$217,F77,Ingredients!$J$3:$J$217)+SUMIF($B$3:$B$724,F77,$CR$3:$CR$724)</f>
        <v>0</v>
      </c>
      <c r="CK77" s="30">
        <f>SUMIF(Ingredients!$B$3:$B$217,G77,Ingredients!$J$3:$J$217)+SUMIF($B$3:$B$724,G77,$CR$3:$CR$724)</f>
        <v>0</v>
      </c>
      <c r="CL77" s="30">
        <f>SUMIF(Ingredients!$B$3:$B$217,H77,Ingredients!$J$3:$J$217)+SUMIF($B$3:$B$724,H77,$CR$3:$CR$724)</f>
        <v>0</v>
      </c>
      <c r="CM77" s="30">
        <f>SUMIF(Ingredients!$B$3:$B$217,I77,Ingredients!$J$3:$J$217)+SUMIF($B$3:$B$724,I77,$CR$3:$CR$724)</f>
        <v>0</v>
      </c>
      <c r="CN77" s="30">
        <f>SUMIF(Ingredients!$B$3:$B$217,J77,Ingredients!$J$3:$J$217)+SUMIF($B$3:$B$724,J77,$CR$3:$CR$724)</f>
        <v>0</v>
      </c>
      <c r="CO77" s="30">
        <f>SUMIF(Ingredients!$B$3:$B$217,K77,Ingredients!$J$3:$J$217)+SUMIF($B$3:$B$724,K77,$CR$3:$CR$724)</f>
        <v>0</v>
      </c>
      <c r="CP77" s="30">
        <f>SUMIF(Ingredients!$B$3:$B$217,L77,Ingredients!$J$3:$J$217)+SUMIF($B$3:$B$724,L77,$CR$3:$CR$724)</f>
        <v>0</v>
      </c>
      <c r="CQ77" s="30">
        <f>SUMIF(Ingredients!$B$3:$B$217,M77,Ingredients!$J$3:$J$217)+SUMIF($B$3:$B$724,M77,$CR$3:$CR$724)</f>
        <v>0</v>
      </c>
      <c r="CR77" s="43">
        <f t="shared" si="22"/>
        <v>0</v>
      </c>
      <c r="CS77" s="34">
        <v>15</v>
      </c>
      <c r="CT77" s="30">
        <v>15</v>
      </c>
      <c r="CU77" s="30">
        <v>6</v>
      </c>
      <c r="CV77" s="35">
        <v>0</v>
      </c>
      <c r="CW77" s="36">
        <v>0</v>
      </c>
      <c r="CX77" s="37">
        <v>2.5</v>
      </c>
      <c r="CY77" s="38">
        <v>2.5</v>
      </c>
      <c r="CZ77" s="39">
        <v>0</v>
      </c>
      <c r="DA77" t="s">
        <v>202</v>
      </c>
      <c r="DB77" t="str">
        <f t="shared" ca="1" si="23"/>
        <v>-</v>
      </c>
      <c r="DD77" t="s">
        <v>200</v>
      </c>
      <c r="DE77" t="str">
        <f t="shared" ca="1" si="24"/>
        <v>TOMATOSOUPITEM(MEAL, ItemRegistry.tomatosoupItem, 4 ,3f,15f,0f,2.5f,0f,2.5f,0f,3.5f),</v>
      </c>
      <c r="DF77" t="s">
        <v>2344</v>
      </c>
    </row>
    <row r="78" spans="2:110" x14ac:dyDescent="0.3">
      <c r="B78" t="s">
        <v>322</v>
      </c>
      <c r="C78" t="str">
        <f>INDEX('PH Itemnames'!$B$1:$B$723,MATCH(B78,'PH Itemnames'!$A$1:$A$723),1)</f>
        <v>ketchupItem</v>
      </c>
      <c r="D78" t="s">
        <v>240</v>
      </c>
      <c r="E78" t="s">
        <v>1184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SUMIF(Ingredients!$B$3:$B$217,'PH complex foods'!F78,Ingredients!$A$3:$A$119)+SUMIF($B$3:$B$724,F78,$V$3:$V$723)</f>
        <v>1</v>
      </c>
      <c r="O78" s="11">
        <f ca="1">SUMIF(Ingredients!$B$3:$B$217,'PH complex foods'!G78,Ingredients!$A$3:$A$119)+SUMIF($B$3:$B$724,G78,$V$3:$V$723)</f>
        <v>0</v>
      </c>
      <c r="P78" s="11">
        <f ca="1">SUMIF(Ingredients!$B$3:$B$217,'PH complex foods'!H78,Ingredients!$A$3:$A$119)+SUMIF($B$3:$B$724,H78,$V$3:$V$723)</f>
        <v>0</v>
      </c>
      <c r="Q78" s="11">
        <f ca="1">SUMIF(Ingredients!$B$3:$B$217,'PH complex foods'!I78,Ingredients!$A$3:$A$119)+SUMIF($B$3:$B$724,I78,$V$3:$V$723)</f>
        <v>0</v>
      </c>
      <c r="R78" s="11">
        <f ca="1">SUMIF(Ingredients!$B$3:$B$217,'PH complex foods'!J78,Ingredients!$A$3:$A$119)+SUMIF($B$3:$B$724,J78,$V$3:$V$723)</f>
        <v>0</v>
      </c>
      <c r="S78" s="11">
        <f ca="1">SUMIF(Ingredients!$B$3:$B$217,'PH complex foods'!K78,Ingredients!$A$3:$A$119)+SUMIF($B$3:$B$724,K78,$V$3:$V$723)</f>
        <v>0</v>
      </c>
      <c r="T78" s="11">
        <f ca="1">SUMIF(Ingredients!$B$3:$B$217,'PH complex foods'!L78,Ingredients!$A$3:$A$119)+SUMIF($B$3:$B$724,L78,$V$3:$V$723)</f>
        <v>0</v>
      </c>
      <c r="U78" s="11">
        <f ca="1">SUMIF(Ingredients!$B$3:$B$217,'PH complex foods'!M78,Ingredients!$A$3:$A$119)+SUMIF($B$3:$B$724,M78,$V$3:$V$723)</f>
        <v>0</v>
      </c>
      <c r="V78" s="10">
        <f t="shared" ca="1" si="25"/>
        <v>1</v>
      </c>
      <c r="W78" s="11">
        <f t="shared" si="13"/>
        <v>11</v>
      </c>
      <c r="X78" s="44" t="str">
        <f t="shared" ca="1" si="26"/>
        <v>Yes</v>
      </c>
      <c r="Y78" s="34">
        <f>SUMIF(Ingredients!$B$3:$B$217,F78,Ingredients!$C$3:$C$217)+SUMIF($B$3:$B$724,F78,$AG$3:$AG$724)</f>
        <v>2</v>
      </c>
      <c r="Z78" s="30">
        <f>SUMIF(Ingredients!$B$3:$B$217,G78,Ingredients!$C$3:$C$217)+SUMIF($B$3:$B$724,G78,$AG$3:$AG$724)</f>
        <v>0</v>
      </c>
      <c r="AA78" s="30">
        <f>SUMIF(Ingredients!$B$3:$B$217,H78,Ingredients!$C$3:$C$217)+SUMIF($B$3:$B$724,H78,$AG$3:$AG$724)</f>
        <v>0</v>
      </c>
      <c r="AB78" s="30">
        <f>SUMIF(Ingredients!$B$3:$B$217,I78,Ingredients!$C$3:$C$217)+SUMIF($B$3:$B$724,I78,$AG$3:$AG$724)</f>
        <v>0</v>
      </c>
      <c r="AC78" s="30">
        <f>SUMIF(Ingredients!$B$3:$B$217,J78,Ingredients!$C$3:$C$217)+SUMIF($B$3:$B$724,J78,$AG$3:$AG$724)</f>
        <v>0</v>
      </c>
      <c r="AD78" s="30">
        <f>SUMIF(Ingredients!$B$3:$B$217,K78,Ingredients!$C$3:$C$217)+SUMIF($B$3:$B$724,K78,$AG$3:$AG$724)</f>
        <v>0</v>
      </c>
      <c r="AE78" s="30">
        <f>SUMIF(Ingredients!$B$3:$B$217,L78,Ingredients!$C$3:$C$217)+SUMIF($B$3:$B$724,L78,$AG$3:$AG$724)</f>
        <v>0</v>
      </c>
      <c r="AF78" s="30">
        <f>SUMIF(Ingredients!$B$3:$B$217,M78,Ingredients!$C$3:$C$217)+SUMIF($B$3:$B$724,M78,$AG$3:$AG$724)</f>
        <v>0</v>
      </c>
      <c r="AG78" s="29">
        <f t="shared" si="15"/>
        <v>2</v>
      </c>
      <c r="AH78" s="30">
        <f>SUMIF(Ingredients!$B$3:$B$217,F78,Ingredients!$D$3:$D$217)+SUMIF($B$3:$B$724,F78,$AP$3:$AP$724)</f>
        <v>5</v>
      </c>
      <c r="AI78" s="30">
        <f>SUMIF(Ingredients!$B$3:$B$217,G78,Ingredients!$D$3:$D$217)+SUMIF($B$3:$B$724,G78,$AP$3:$AP$724)</f>
        <v>0</v>
      </c>
      <c r="AJ78" s="30">
        <f>SUMIF(Ingredients!$B$3:$B$217,H78,Ingredients!$D$3:$D$217)+SUMIF($B$3:$B$724,H78,$AP$3:$AP$724)</f>
        <v>0</v>
      </c>
      <c r="AK78" s="30">
        <f>SUMIF(Ingredients!$B$3:$B$217,I78,Ingredients!$D$3:$D$217)+SUMIF($B$3:$B$724,I78,$AP$3:$AP$724)</f>
        <v>0</v>
      </c>
      <c r="AL78" s="30">
        <f>SUMIF(Ingredients!$B$3:$B$217,J78,Ingredients!$D$3:$D$217)+SUMIF($B$3:$B$724,J78,$AP$3:$AP$724)</f>
        <v>0</v>
      </c>
      <c r="AM78" s="30">
        <f>SUMIF(Ingredients!$B$3:$B$217,K78,Ingredients!$D$3:$D$217)+SUMIF($B$3:$B$724,K78,$AP$3:$AP$724)</f>
        <v>0</v>
      </c>
      <c r="AN78" s="30">
        <f>SUMIF(Ingredients!$B$3:$B$217,L78,Ingredients!$D$3:$D$217)+SUMIF($B$3:$B$724,L78,$AP$3:$AP$724)</f>
        <v>0</v>
      </c>
      <c r="AO78" s="30">
        <f>SUMIF(Ingredients!$B$3:$B$217,M78,Ingredients!$D$3:$D$217)+SUMIF($B$3:$B$724,M78,$AP$3:$AP$724)</f>
        <v>0</v>
      </c>
      <c r="AP78" s="29">
        <f t="shared" si="16"/>
        <v>5</v>
      </c>
      <c r="AQ78" s="30">
        <f>SUMIF(Ingredients!$B$3:$B$217,F78,Ingredients!$E$3:$E$217)+SUMIF($B$3:$B$724,F78,$AY$3:$AY$727)</f>
        <v>5</v>
      </c>
      <c r="AR78" s="30">
        <f>SUMIF(Ingredients!$B$3:$B$217,G78,Ingredients!$E$3:$E$217)+SUMIF($B$3:$B$724,G78,$AY$3:$AY$727)</f>
        <v>0</v>
      </c>
      <c r="AS78" s="30">
        <f>SUMIF(Ingredients!$B$3:$B$217,H78,Ingredients!$E$3:$E$217)+SUMIF($B$3:$B$724,H78,$AY$3:$AY$727)</f>
        <v>0</v>
      </c>
      <c r="AT78" s="30">
        <f>SUMIF(Ingredients!$B$3:$B$217,I78,Ingredients!$E$3:$E$217)+SUMIF($B$3:$B$724,I78,$AY$3:$AY$727)</f>
        <v>0</v>
      </c>
      <c r="AU78" s="30">
        <f>SUMIF(Ingredients!$B$3:$B$217,J78,Ingredients!$E$3:$E$217)+SUMIF($B$3:$B$724,J78,$AY$3:$AY$727)</f>
        <v>0</v>
      </c>
      <c r="AV78" s="30">
        <f>SUMIF(Ingredients!$B$3:$B$217,K78,Ingredients!$E$3:$E$217)+SUMIF($B$3:$B$724,K78,$AY$3:$AY$727)</f>
        <v>0</v>
      </c>
      <c r="AW78" s="30">
        <f>SUMIF(Ingredients!$B$3:$B$217,L78,Ingredients!$E$3:$E$217)+SUMIF($B$3:$B$724,L78,$AY$3:$AY$727)</f>
        <v>0</v>
      </c>
      <c r="AX78" s="30">
        <f>SUMIF(Ingredients!$B$3:$B$217,M78,Ingredients!$E$3:$E$217)+SUMIF($B$3:$B$724,M78,$AY$3:$AY$727)</f>
        <v>0</v>
      </c>
      <c r="AY78" s="29">
        <f t="shared" si="17"/>
        <v>5</v>
      </c>
      <c r="AZ78" s="30">
        <f>SUMIF(Ingredients!$B$3:$B$217,F78,Ingredients!$F$3:$F$217)+SUMIF($B$3:$B$724,F78,$BH$3:$BH$724)</f>
        <v>0</v>
      </c>
      <c r="BA78" s="30">
        <f>SUMIF(Ingredients!$B$3:$B$217,G78,Ingredients!$F$3:$F$217)+SUMIF($B$3:$B$724,G78,$BH$3:$BH$724)</f>
        <v>0</v>
      </c>
      <c r="BB78" s="30">
        <f>SUMIF(Ingredients!$B$3:$B$217,H78,Ingredients!$F$3:$F$217)+SUMIF($B$3:$B$724,H78,$BH$3:$BH$724)</f>
        <v>0</v>
      </c>
      <c r="BC78" s="30">
        <f>SUMIF(Ingredients!$B$3:$B$217,I78,Ingredients!$F$3:$F$217)+SUMIF($B$3:$B$724,I78,$BH$3:$BH$724)</f>
        <v>0</v>
      </c>
      <c r="BD78" s="30">
        <f>SUMIF(Ingredients!$B$3:$B$217,J78,Ingredients!$F$3:$F$217)+SUMIF($B$3:$B$724,J78,$BH$3:$BH$724)</f>
        <v>0</v>
      </c>
      <c r="BE78" s="30">
        <f>SUMIF(Ingredients!$B$3:$B$217,K78,Ingredients!$F$3:$F$217)+SUMIF($B$3:$B$724,K78,$BH$3:$BH$724)</f>
        <v>0</v>
      </c>
      <c r="BF78" s="30">
        <f>SUMIF(Ingredients!$B$3:$B$217,L78,Ingredients!$F$3:$F$217)+SUMIF($B$3:$B$724,L78,$BH$3:$BH$724)</f>
        <v>0</v>
      </c>
      <c r="BG78" s="30">
        <f>SUMIF(Ingredients!$B$3:$B$217,M78,Ingredients!$F$3:$F$217)+SUMIF($B$3:$B$724,M78,$BH$3:$BH$724)</f>
        <v>0</v>
      </c>
      <c r="BH78" s="35">
        <f t="shared" si="18"/>
        <v>0</v>
      </c>
      <c r="BI78" s="30">
        <f>SUMIF(Ingredients!$B$3:$B$217,F78,Ingredients!$G$3:$G$217)+SUMIF($B$3:$B$724,F78,$BQ$3:$BQ$724)</f>
        <v>0</v>
      </c>
      <c r="BJ78" s="30">
        <f>SUMIF(Ingredients!$B$3:$B$217,G78,Ingredients!$G$3:$G$217)+SUMIF($B$3:$B$724,G78,$BQ$3:$BQ$724)</f>
        <v>0</v>
      </c>
      <c r="BK78" s="30">
        <f>SUMIF(Ingredients!$B$3:$B$217,H78,Ingredients!$G$3:$G$217)+SUMIF($B$3:$B$724,H78,$BQ$3:$BQ$724)</f>
        <v>0</v>
      </c>
      <c r="BL78" s="30">
        <f>SUMIF(Ingredients!$B$3:$B$217,I78,Ingredients!$G$3:$G$217)+SUMIF($B$3:$B$724,I78,$BQ$3:$BQ$724)</f>
        <v>0</v>
      </c>
      <c r="BM78" s="30">
        <f>SUMIF(Ingredients!$B$3:$B$217,J78,Ingredients!$G$3:$G$217)+SUMIF($B$3:$B$724,J78,$BQ$3:$BQ$724)</f>
        <v>0</v>
      </c>
      <c r="BN78" s="30">
        <f>SUMIF(Ingredients!$B$3:$B$217,K78,Ingredients!$G$3:$G$217)+SUMIF($B$3:$B$724,K78,$BQ$3:$BQ$724)</f>
        <v>0</v>
      </c>
      <c r="BO78" s="30">
        <f>SUMIF(Ingredients!$B$3:$B$217,L78,Ingredients!$G$3:$G$217)+SUMIF($B$3:$B$724,L78,$BQ$3:$BQ$724)</f>
        <v>0</v>
      </c>
      <c r="BP78" s="30">
        <f>SUMIF(Ingredients!$B$3:$B$217,M78,Ingredients!$G$3:$G$217)+SUMIF($B$3:$B$724,M78,$BQ$3:$BQ$724)</f>
        <v>0</v>
      </c>
      <c r="BQ78" s="36">
        <f t="shared" si="19"/>
        <v>0</v>
      </c>
      <c r="BR78" s="30">
        <f>SUMIF(Ingredients!$B$3:$B$217,F78,Ingredients!$H$3:$H$217)+SUMIF($B$3:$B$724,F78,$BZ$3:$BZ$724)</f>
        <v>1.5</v>
      </c>
      <c r="BS78" s="30">
        <f>SUMIF(Ingredients!$B$3:$B$217,G78,Ingredients!$H$3:$H$217)+SUMIF($B$3:$B$724,G78,$BZ$3:$BZ$724)</f>
        <v>0</v>
      </c>
      <c r="BT78" s="30">
        <f>SUMIF(Ingredients!$B$3:$B$217,H78,Ingredients!$H$3:$H$217)+SUMIF($B$3:$B$724,H78,$BZ$3:$BZ$724)</f>
        <v>0</v>
      </c>
      <c r="BU78" s="30">
        <f>SUMIF(Ingredients!$B$3:$B$217,I78,Ingredients!$H$3:$H$217)+SUMIF($B$3:$B$724,I78,$BZ$3:$BZ$724)</f>
        <v>0</v>
      </c>
      <c r="BV78" s="30">
        <f>SUMIF(Ingredients!$B$3:$B$217,J78,Ingredients!$H$3:$H$217)+SUMIF($B$3:$B$724,J78,$BZ$3:$BZ$724)</f>
        <v>0</v>
      </c>
      <c r="BW78" s="30">
        <f>SUMIF(Ingredients!$B$3:$B$217,K78,Ingredients!$H$3:$H$217)+SUMIF($B$3:$B$724,K78,$BZ$3:$BZ$724)</f>
        <v>0</v>
      </c>
      <c r="BX78" s="30">
        <f>SUMIF(Ingredients!$B$3:$B$217,L78,Ingredients!$H$3:$H$217)+SUMIF($B$3:$B$724,L78,$BZ$3:$BZ$724)</f>
        <v>0</v>
      </c>
      <c r="BY78" s="30">
        <f>SUMIF(Ingredients!$B$3:$B$217,M78,Ingredients!$H$3:$H$217)+SUMIF($B$3:$B$724,M78,$BZ$3:$BZ$724)</f>
        <v>0</v>
      </c>
      <c r="BZ78" s="42">
        <f t="shared" si="20"/>
        <v>1.5</v>
      </c>
      <c r="CA78" s="30">
        <f>SUMIF(Ingredients!$B$3:$B$217,F78,Ingredients!$I$3:$I$217)+SUMIF($B$3:$B$724,F78,$CI$3:$CI$724)</f>
        <v>0</v>
      </c>
      <c r="CB78" s="30">
        <f>SUMIF(Ingredients!$B$3:$B$217,G78,Ingredients!$I$3:$I$217)+SUMIF($B$3:$B$724,G78,$CI$3:$CI$724)</f>
        <v>0</v>
      </c>
      <c r="CC78" s="30">
        <f>SUMIF(Ingredients!$B$3:$B$217,H78,Ingredients!$I$3:$I$217)+SUMIF($B$3:$B$724,H78,$CI$3:$CI$724)</f>
        <v>0</v>
      </c>
      <c r="CD78" s="30">
        <f>SUMIF(Ingredients!$B$3:$B$217,I78,Ingredients!$I$3:$I$217)+SUMIF($B$3:$B$724,I78,$CI$3:$CI$724)</f>
        <v>0</v>
      </c>
      <c r="CE78" s="30">
        <f>SUMIF(Ingredients!$B$3:$B$217,J78,Ingredients!$I$3:$I$217)+SUMIF($B$3:$B$724,J78,$CI$3:$CI$724)</f>
        <v>0</v>
      </c>
      <c r="CF78" s="30">
        <f>SUMIF(Ingredients!$B$3:$B$217,K78,Ingredients!$I$3:$I$217)+SUMIF($B$3:$B$724,K78,$CI$3:$CI$724)</f>
        <v>0</v>
      </c>
      <c r="CG78" s="30">
        <f>SUMIF(Ingredients!$B$3:$B$217,L78,Ingredients!$I$3:$I$217)+SUMIF($B$3:$B$724,L78,$CI$3:$CI$724)</f>
        <v>0</v>
      </c>
      <c r="CH78" s="30">
        <f>SUMIF(Ingredients!$B$3:$B$217,M78,Ingredients!$I$3:$I$217)+SUMIF($B$3:$B$724,M78,$CI$3:$CI$724)</f>
        <v>0</v>
      </c>
      <c r="CI78" s="38">
        <f t="shared" si="21"/>
        <v>0</v>
      </c>
      <c r="CJ78" s="30">
        <f>SUMIF(Ingredients!$B$3:$B$217,F78,Ingredients!$J$3:$J$217)+SUMIF($B$3:$B$724,F78,$CR$3:$CR$724)</f>
        <v>0</v>
      </c>
      <c r="CK78" s="30">
        <f>SUMIF(Ingredients!$B$3:$B$217,G78,Ingredients!$J$3:$J$217)+SUMIF($B$3:$B$724,G78,$CR$3:$CR$724)</f>
        <v>0</v>
      </c>
      <c r="CL78" s="30">
        <f>SUMIF(Ingredients!$B$3:$B$217,H78,Ingredients!$J$3:$J$217)+SUMIF($B$3:$B$724,H78,$CR$3:$CR$724)</f>
        <v>0</v>
      </c>
      <c r="CM78" s="30">
        <f>SUMIF(Ingredients!$B$3:$B$217,I78,Ingredients!$J$3:$J$217)+SUMIF($B$3:$B$724,I78,$CR$3:$CR$724)</f>
        <v>0</v>
      </c>
      <c r="CN78" s="30">
        <f>SUMIF(Ingredients!$B$3:$B$217,J78,Ingredients!$J$3:$J$217)+SUMIF($B$3:$B$724,J78,$CR$3:$CR$724)</f>
        <v>0</v>
      </c>
      <c r="CO78" s="30">
        <f>SUMIF(Ingredients!$B$3:$B$217,K78,Ingredients!$J$3:$J$217)+SUMIF($B$3:$B$724,K78,$CR$3:$CR$724)</f>
        <v>0</v>
      </c>
      <c r="CP78" s="30">
        <f>SUMIF(Ingredients!$B$3:$B$217,L78,Ingredients!$J$3:$J$217)+SUMIF($B$3:$B$724,L78,$CR$3:$CR$724)</f>
        <v>0</v>
      </c>
      <c r="CQ78" s="30">
        <f>SUMIF(Ingredients!$B$3:$B$217,M78,Ingredients!$J$3:$J$217)+SUMIF($B$3:$B$724,M78,$CR$3:$CR$724)</f>
        <v>0</v>
      </c>
      <c r="CR78" s="43">
        <f t="shared" si="22"/>
        <v>0</v>
      </c>
      <c r="CS78" s="34">
        <v>2</v>
      </c>
      <c r="CT78" s="30">
        <v>5</v>
      </c>
      <c r="CU78" s="30">
        <v>5</v>
      </c>
      <c r="CV78" s="35">
        <v>0</v>
      </c>
      <c r="CW78" s="36">
        <v>0</v>
      </c>
      <c r="CX78" s="37">
        <v>1.5</v>
      </c>
      <c r="CY78" s="38">
        <v>0</v>
      </c>
      <c r="CZ78" s="39">
        <v>0</v>
      </c>
      <c r="DA78" t="s">
        <v>199</v>
      </c>
      <c r="DB78" t="str">
        <f t="shared" ca="1" si="23"/>
        <v>-</v>
      </c>
      <c r="DC78" t="s">
        <v>1143</v>
      </c>
      <c r="DD78" t="s">
        <v>199</v>
      </c>
      <c r="DE78" t="str">
        <f t="shared" ca="1" si="24"/>
        <v/>
      </c>
      <c r="DF78" t="s">
        <v>2272</v>
      </c>
    </row>
    <row r="79" spans="2:110" x14ac:dyDescent="0.3">
      <c r="B79" t="s">
        <v>323</v>
      </c>
      <c r="C79" t="str">
        <f>INDEX('PH Itemnames'!$B$1:$B$723,MATCH(B79,'PH Itemnames'!$A$1:$A$723),1)</f>
        <v>chickenparmasanItem</v>
      </c>
      <c r="D79" t="s">
        <v>245</v>
      </c>
      <c r="E79" t="s">
        <v>1192</v>
      </c>
      <c r="F79" s="10" t="s">
        <v>287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SUMIF(Ingredients!$B$3:$B$217,'PH complex foods'!F79,Ingredients!$A$3:$A$119)+SUMIF($B$3:$B$724,F79,$V$3:$V$723)</f>
        <v>1</v>
      </c>
      <c r="O79" s="11">
        <f ca="1">SUMIF(Ingredients!$B$3:$B$217,'PH complex foods'!G79,Ingredients!$A$3:$A$119)+SUMIF($B$3:$B$724,G79,$V$3:$V$723)</f>
        <v>1</v>
      </c>
      <c r="P79" s="11">
        <f ca="1">SUMIF(Ingredients!$B$3:$B$217,'PH complex foods'!H79,Ingredients!$A$3:$A$119)+SUMIF($B$3:$B$724,H79,$V$3:$V$723)</f>
        <v>1</v>
      </c>
      <c r="Q79" s="11">
        <f ca="1">SUMIF(Ingredients!$B$3:$B$217,'PH complex foods'!I79,Ingredients!$A$3:$A$119)+SUMIF($B$3:$B$724,I79,$V$3:$V$723)</f>
        <v>0</v>
      </c>
      <c r="R79" s="11">
        <f ca="1">SUMIF(Ingredients!$B$3:$B$217,'PH complex foods'!J79,Ingredients!$A$3:$A$119)+SUMIF($B$3:$B$724,J79,$V$3:$V$723)</f>
        <v>0</v>
      </c>
      <c r="S79" s="11">
        <f ca="1">SUMIF(Ingredients!$B$3:$B$217,'PH complex foods'!K79,Ingredients!$A$3:$A$119)+SUMIF($B$3:$B$724,K79,$V$3:$V$723)</f>
        <v>0</v>
      </c>
      <c r="T79" s="11">
        <f ca="1">SUMIF(Ingredients!$B$3:$B$217,'PH complex foods'!L79,Ingredients!$A$3:$A$119)+SUMIF($B$3:$B$724,L79,$V$3:$V$723)</f>
        <v>0</v>
      </c>
      <c r="U79" s="11">
        <f ca="1">SUMIF(Ingredients!$B$3:$B$217,'PH complex foods'!M79,Ingredients!$A$3:$A$119)+SUMIF($B$3:$B$724,M79,$V$3:$V$723)</f>
        <v>0</v>
      </c>
      <c r="V79" s="10">
        <f t="shared" ca="1" si="25"/>
        <v>1</v>
      </c>
      <c r="W79" s="11">
        <f t="shared" si="13"/>
        <v>0</v>
      </c>
      <c r="X79" s="44" t="str">
        <f t="shared" ca="1" si="26"/>
        <v>Yes</v>
      </c>
      <c r="Y79" s="34">
        <f>SUMIF(Ingredients!$B$3:$B$217,F79,Ingredients!$C$3:$C$217)+SUMIF($B$3:$B$724,F79,$AG$3:$AG$724)</f>
        <v>10</v>
      </c>
      <c r="Z79" s="30">
        <f>SUMIF(Ingredients!$B$3:$B$217,G79,Ingredients!$C$3:$C$217)+SUMIF($B$3:$B$724,G79,$AG$3:$AG$724)</f>
        <v>2</v>
      </c>
      <c r="AA79" s="30">
        <f>SUMIF(Ingredients!$B$3:$B$217,H79,Ingredients!$C$3:$C$217)+SUMIF($B$3:$B$724,H79,$AG$3:$AG$724)</f>
        <v>10</v>
      </c>
      <c r="AB79" s="30">
        <f>SUMIF(Ingredients!$B$3:$B$217,I79,Ingredients!$C$3:$C$217)+SUMIF($B$3:$B$724,I79,$AG$3:$AG$724)</f>
        <v>0</v>
      </c>
      <c r="AC79" s="30">
        <f>SUMIF(Ingredients!$B$3:$B$217,J79,Ingredients!$C$3:$C$217)+SUMIF($B$3:$B$724,J79,$AG$3:$AG$724)</f>
        <v>0</v>
      </c>
      <c r="AD79" s="30">
        <f>SUMIF(Ingredients!$B$3:$B$217,K79,Ingredients!$C$3:$C$217)+SUMIF($B$3:$B$724,K79,$AG$3:$AG$724)</f>
        <v>0</v>
      </c>
      <c r="AE79" s="30">
        <f>SUMIF(Ingredients!$B$3:$B$217,L79,Ingredients!$C$3:$C$217)+SUMIF($B$3:$B$724,L79,$AG$3:$AG$724)</f>
        <v>0</v>
      </c>
      <c r="AF79" s="30">
        <f>SUMIF(Ingredients!$B$3:$B$217,M79,Ingredients!$C$3:$C$217)+SUMIF($B$3:$B$724,M79,$AG$3:$AG$724)</f>
        <v>0</v>
      </c>
      <c r="AG79" s="29">
        <f t="shared" si="15"/>
        <v>22</v>
      </c>
      <c r="AH79" s="30">
        <f>SUMIF(Ingredients!$B$3:$B$217,F79,Ingredients!$D$3:$D$217)+SUMIF($B$3:$B$724,F79,$AP$3:$AP$724)</f>
        <v>0</v>
      </c>
      <c r="AI79" s="30">
        <f>SUMIF(Ingredients!$B$3:$B$217,G79,Ingredients!$D$3:$D$217)+SUMIF($B$3:$B$724,G79,$AP$3:$AP$724)</f>
        <v>5</v>
      </c>
      <c r="AJ79" s="30">
        <f>SUMIF(Ingredients!$B$3:$B$217,H79,Ingredients!$D$3:$D$217)+SUMIF($B$3:$B$724,H79,$AP$3:$AP$724)</f>
        <v>0</v>
      </c>
      <c r="AK79" s="30">
        <f>SUMIF(Ingredients!$B$3:$B$217,I79,Ingredients!$D$3:$D$217)+SUMIF($B$3:$B$724,I79,$AP$3:$AP$724)</f>
        <v>0</v>
      </c>
      <c r="AL79" s="30">
        <f>SUMIF(Ingredients!$B$3:$B$217,J79,Ingredients!$D$3:$D$217)+SUMIF($B$3:$B$724,J79,$AP$3:$AP$724)</f>
        <v>0</v>
      </c>
      <c r="AM79" s="30">
        <f>SUMIF(Ingredients!$B$3:$B$217,K79,Ingredients!$D$3:$D$217)+SUMIF($B$3:$B$724,K79,$AP$3:$AP$724)</f>
        <v>0</v>
      </c>
      <c r="AN79" s="30">
        <f>SUMIF(Ingredients!$B$3:$B$217,L79,Ingredients!$D$3:$D$217)+SUMIF($B$3:$B$724,L79,$AP$3:$AP$724)</f>
        <v>0</v>
      </c>
      <c r="AO79" s="30">
        <f>SUMIF(Ingredients!$B$3:$B$217,M79,Ingredients!$D$3:$D$217)+SUMIF($B$3:$B$724,M79,$AP$3:$AP$724)</f>
        <v>0</v>
      </c>
      <c r="AP79" s="29">
        <f t="shared" si="16"/>
        <v>5</v>
      </c>
      <c r="AQ79" s="30">
        <f>SUMIF(Ingredients!$B$3:$B$217,F79,Ingredients!$E$3:$E$217)+SUMIF($B$3:$B$724,F79,$AY$3:$AY$727)</f>
        <v>7</v>
      </c>
      <c r="AR79" s="30">
        <f>SUMIF(Ingredients!$B$3:$B$217,G79,Ingredients!$E$3:$E$217)+SUMIF($B$3:$B$724,G79,$AY$3:$AY$727)</f>
        <v>5</v>
      </c>
      <c r="AS79" s="30">
        <f>SUMIF(Ingredients!$B$3:$B$217,H79,Ingredients!$E$3:$E$217)+SUMIF($B$3:$B$724,H79,$AY$3:$AY$727)</f>
        <v>73</v>
      </c>
      <c r="AT79" s="30">
        <f>SUMIF(Ingredients!$B$3:$B$217,I79,Ingredients!$E$3:$E$217)+SUMIF($B$3:$B$724,I79,$AY$3:$AY$727)</f>
        <v>0</v>
      </c>
      <c r="AU79" s="30">
        <f>SUMIF(Ingredients!$B$3:$B$217,J79,Ingredients!$E$3:$E$217)+SUMIF($B$3:$B$724,J79,$AY$3:$AY$727)</f>
        <v>0</v>
      </c>
      <c r="AV79" s="30">
        <f>SUMIF(Ingredients!$B$3:$B$217,K79,Ingredients!$E$3:$E$217)+SUMIF($B$3:$B$724,K79,$AY$3:$AY$727)</f>
        <v>0</v>
      </c>
      <c r="AW79" s="30">
        <f>SUMIF(Ingredients!$B$3:$B$217,L79,Ingredients!$E$3:$E$217)+SUMIF($B$3:$B$724,L79,$AY$3:$AY$727)</f>
        <v>0</v>
      </c>
      <c r="AX79" s="30">
        <f>SUMIF(Ingredients!$B$3:$B$217,M79,Ingredients!$E$3:$E$217)+SUMIF($B$3:$B$724,M79,$AY$3:$AY$727)</f>
        <v>0</v>
      </c>
      <c r="AY79" s="29">
        <f t="shared" si="17"/>
        <v>28.333333333333332</v>
      </c>
      <c r="AZ79" s="30">
        <f>SUMIF(Ingredients!$B$3:$B$217,F79,Ingredients!$F$3:$F$217)+SUMIF($B$3:$B$724,F79,$BH$3:$BH$724)</f>
        <v>0</v>
      </c>
      <c r="BA79" s="30">
        <f>SUMIF(Ingredients!$B$3:$B$217,G79,Ingredients!$F$3:$F$217)+SUMIF($B$3:$B$724,G79,$BH$3:$BH$724)</f>
        <v>0</v>
      </c>
      <c r="BB79" s="30">
        <f>SUMIF(Ingredients!$B$3:$B$217,H79,Ingredients!$F$3:$F$217)+SUMIF($B$3:$B$724,H79,$BH$3:$BH$724)</f>
        <v>0</v>
      </c>
      <c r="BC79" s="30">
        <f>SUMIF(Ingredients!$B$3:$B$217,I79,Ingredients!$F$3:$F$217)+SUMIF($B$3:$B$724,I79,$BH$3:$BH$724)</f>
        <v>0</v>
      </c>
      <c r="BD79" s="30">
        <f>SUMIF(Ingredients!$B$3:$B$217,J79,Ingredients!$F$3:$F$217)+SUMIF($B$3:$B$724,J79,$BH$3:$BH$724)</f>
        <v>0</v>
      </c>
      <c r="BE79" s="30">
        <f>SUMIF(Ingredients!$B$3:$B$217,K79,Ingredients!$F$3:$F$217)+SUMIF($B$3:$B$724,K79,$BH$3:$BH$724)</f>
        <v>0</v>
      </c>
      <c r="BF79" s="30">
        <f>SUMIF(Ingredients!$B$3:$B$217,L79,Ingredients!$F$3:$F$217)+SUMIF($B$3:$B$724,L79,$BH$3:$BH$724)</f>
        <v>0</v>
      </c>
      <c r="BG79" s="30">
        <f>SUMIF(Ingredients!$B$3:$B$217,M79,Ingredients!$F$3:$F$217)+SUMIF($B$3:$B$724,M79,$BH$3:$BH$724)</f>
        <v>0</v>
      </c>
      <c r="BH79" s="35">
        <f t="shared" si="18"/>
        <v>0</v>
      </c>
      <c r="BI79" s="30">
        <f>SUMIF(Ingredients!$B$3:$B$217,F79,Ingredients!$G$3:$G$217)+SUMIF($B$3:$B$724,F79,$BQ$3:$BQ$724)</f>
        <v>0</v>
      </c>
      <c r="BJ79" s="30">
        <f>SUMIF(Ingredients!$B$3:$B$217,G79,Ingredients!$G$3:$G$217)+SUMIF($B$3:$B$724,G79,$BQ$3:$BQ$724)</f>
        <v>0</v>
      </c>
      <c r="BK79" s="30">
        <f>SUMIF(Ingredients!$B$3:$B$217,H79,Ingredients!$G$3:$G$217)+SUMIF($B$3:$B$724,H79,$BQ$3:$BQ$724)</f>
        <v>0</v>
      </c>
      <c r="BL79" s="30">
        <f>SUMIF(Ingredients!$B$3:$B$217,I79,Ingredients!$G$3:$G$217)+SUMIF($B$3:$B$724,I79,$BQ$3:$BQ$724)</f>
        <v>0</v>
      </c>
      <c r="BM79" s="30">
        <f>SUMIF(Ingredients!$B$3:$B$217,J79,Ingredients!$G$3:$G$217)+SUMIF($B$3:$B$724,J79,$BQ$3:$BQ$724)</f>
        <v>0</v>
      </c>
      <c r="BN79" s="30">
        <f>SUMIF(Ingredients!$B$3:$B$217,K79,Ingredients!$G$3:$G$217)+SUMIF($B$3:$B$724,K79,$BQ$3:$BQ$724)</f>
        <v>0</v>
      </c>
      <c r="BO79" s="30">
        <f>SUMIF(Ingredients!$B$3:$B$217,L79,Ingredients!$G$3:$G$217)+SUMIF($B$3:$B$724,L79,$BQ$3:$BQ$724)</f>
        <v>0</v>
      </c>
      <c r="BP79" s="30">
        <f>SUMIF(Ingredients!$B$3:$B$217,M79,Ingredients!$G$3:$G$217)+SUMIF($B$3:$B$724,M79,$BQ$3:$BQ$724)</f>
        <v>0</v>
      </c>
      <c r="BQ79" s="36">
        <f t="shared" si="19"/>
        <v>0</v>
      </c>
      <c r="BR79" s="30">
        <f>SUMIF(Ingredients!$B$3:$B$217,F79,Ingredients!$H$3:$H$217)+SUMIF($B$3:$B$724,F79,$BZ$3:$BZ$724)</f>
        <v>0</v>
      </c>
      <c r="BS79" s="30">
        <f>SUMIF(Ingredients!$B$3:$B$217,G79,Ingredients!$H$3:$H$217)+SUMIF($B$3:$B$724,G79,$BZ$3:$BZ$724)</f>
        <v>1.5</v>
      </c>
      <c r="BT79" s="30">
        <f>SUMIF(Ingredients!$B$3:$B$217,H79,Ingredients!$H$3:$H$217)+SUMIF($B$3:$B$724,H79,$BZ$3:$BZ$724)</f>
        <v>0</v>
      </c>
      <c r="BU79" s="30">
        <f>SUMIF(Ingredients!$B$3:$B$217,I79,Ingredients!$H$3:$H$217)+SUMIF($B$3:$B$724,I79,$BZ$3:$BZ$724)</f>
        <v>0</v>
      </c>
      <c r="BV79" s="30">
        <f>SUMIF(Ingredients!$B$3:$B$217,J79,Ingredients!$H$3:$H$217)+SUMIF($B$3:$B$724,J79,$BZ$3:$BZ$724)</f>
        <v>0</v>
      </c>
      <c r="BW79" s="30">
        <f>SUMIF(Ingredients!$B$3:$B$217,K79,Ingredients!$H$3:$H$217)+SUMIF($B$3:$B$724,K79,$BZ$3:$BZ$724)</f>
        <v>0</v>
      </c>
      <c r="BX79" s="30">
        <f>SUMIF(Ingredients!$B$3:$B$217,L79,Ingredients!$H$3:$H$217)+SUMIF($B$3:$B$724,L79,$BZ$3:$BZ$724)</f>
        <v>0</v>
      </c>
      <c r="BY79" s="30">
        <f>SUMIF(Ingredients!$B$3:$B$217,M79,Ingredients!$H$3:$H$217)+SUMIF($B$3:$B$724,M79,$BZ$3:$BZ$724)</f>
        <v>0</v>
      </c>
      <c r="BZ79" s="42">
        <f t="shared" si="20"/>
        <v>1.5</v>
      </c>
      <c r="CA79" s="30">
        <f>SUMIF(Ingredients!$B$3:$B$217,F79,Ingredients!$I$3:$I$217)+SUMIF($B$3:$B$724,F79,$CI$3:$CI$724)</f>
        <v>2.5</v>
      </c>
      <c r="CB79" s="30">
        <f>SUMIF(Ingredients!$B$3:$B$217,G79,Ingredients!$I$3:$I$217)+SUMIF($B$3:$B$724,G79,$CI$3:$CI$724)</f>
        <v>0</v>
      </c>
      <c r="CC79" s="30">
        <f>SUMIF(Ingredients!$B$3:$B$217,H79,Ingredients!$I$3:$I$217)+SUMIF($B$3:$B$724,H79,$CI$3:$CI$724)</f>
        <v>0</v>
      </c>
      <c r="CD79" s="30">
        <f>SUMIF(Ingredients!$B$3:$B$217,I79,Ingredients!$I$3:$I$217)+SUMIF($B$3:$B$724,I79,$CI$3:$CI$724)</f>
        <v>0</v>
      </c>
      <c r="CE79" s="30">
        <f>SUMIF(Ingredients!$B$3:$B$217,J79,Ingredients!$I$3:$I$217)+SUMIF($B$3:$B$724,J79,$CI$3:$CI$724)</f>
        <v>0</v>
      </c>
      <c r="CF79" s="30">
        <f>SUMIF(Ingredients!$B$3:$B$217,K79,Ingredients!$I$3:$I$217)+SUMIF($B$3:$B$724,K79,$CI$3:$CI$724)</f>
        <v>0</v>
      </c>
      <c r="CG79" s="30">
        <f>SUMIF(Ingredients!$B$3:$B$217,L79,Ingredients!$I$3:$I$217)+SUMIF($B$3:$B$724,L79,$CI$3:$CI$724)</f>
        <v>0</v>
      </c>
      <c r="CH79" s="30">
        <f>SUMIF(Ingredients!$B$3:$B$217,M79,Ingredients!$I$3:$I$217)+SUMIF($B$3:$B$724,M79,$CI$3:$CI$724)</f>
        <v>0</v>
      </c>
      <c r="CI79" s="38">
        <f t="shared" si="21"/>
        <v>2.5</v>
      </c>
      <c r="CJ79" s="30">
        <f>SUMIF(Ingredients!$B$3:$B$217,F79,Ingredients!$J$3:$J$217)+SUMIF($B$3:$B$724,F79,$CR$3:$CR$724)</f>
        <v>0</v>
      </c>
      <c r="CK79" s="30">
        <f>SUMIF(Ingredients!$B$3:$B$217,G79,Ingredients!$J$3:$J$217)+SUMIF($B$3:$B$724,G79,$CR$3:$CR$724)</f>
        <v>0</v>
      </c>
      <c r="CL79" s="30">
        <f>SUMIF(Ingredients!$B$3:$B$217,H79,Ingredients!$J$3:$J$217)+SUMIF($B$3:$B$724,H79,$CR$3:$CR$724)</f>
        <v>3</v>
      </c>
      <c r="CM79" s="30">
        <f>SUMIF(Ingredients!$B$3:$B$217,I79,Ingredients!$J$3:$J$217)+SUMIF($B$3:$B$724,I79,$CR$3:$CR$724)</f>
        <v>0</v>
      </c>
      <c r="CN79" s="30">
        <f>SUMIF(Ingredients!$B$3:$B$217,J79,Ingredients!$J$3:$J$217)+SUMIF($B$3:$B$724,J79,$CR$3:$CR$724)</f>
        <v>0</v>
      </c>
      <c r="CO79" s="30">
        <f>SUMIF(Ingredients!$B$3:$B$217,K79,Ingredients!$J$3:$J$217)+SUMIF($B$3:$B$724,K79,$CR$3:$CR$724)</f>
        <v>0</v>
      </c>
      <c r="CP79" s="30">
        <f>SUMIF(Ingredients!$B$3:$B$217,L79,Ingredients!$J$3:$J$217)+SUMIF($B$3:$B$724,L79,$CR$3:$CR$724)</f>
        <v>0</v>
      </c>
      <c r="CQ79" s="30">
        <f>SUMIF(Ingredients!$B$3:$B$217,M79,Ingredients!$J$3:$J$217)+SUMIF($B$3:$B$724,M79,$CR$3:$CR$724)</f>
        <v>0</v>
      </c>
      <c r="CR79" s="43">
        <f t="shared" si="22"/>
        <v>3</v>
      </c>
      <c r="CS79" s="34">
        <v>20</v>
      </c>
      <c r="CT79" s="30">
        <v>0</v>
      </c>
      <c r="CU79" s="30">
        <v>9</v>
      </c>
      <c r="CV79" s="35">
        <v>0</v>
      </c>
      <c r="CW79" s="36">
        <v>0</v>
      </c>
      <c r="CX79" s="37">
        <v>1.5</v>
      </c>
      <c r="CY79" s="38">
        <v>2.5</v>
      </c>
      <c r="CZ79" s="39">
        <v>3</v>
      </c>
      <c r="DA79" t="s">
        <v>202</v>
      </c>
      <c r="DB79" t="str">
        <f t="shared" ca="1" si="23"/>
        <v>-</v>
      </c>
      <c r="DD79" t="s">
        <v>200</v>
      </c>
      <c r="DE79" t="str">
        <f t="shared" ca="1" si="24"/>
        <v>CHICKENPARMASANITEM(MEAL, ItemRegistry.chickenparmasanItem, 4 ,4f,0f,0f,1.5f,0f,2.5f,3f,2.33f),</v>
      </c>
      <c r="DF79" t="s">
        <v>2345</v>
      </c>
    </row>
    <row r="80" spans="2:110" x14ac:dyDescent="0.3">
      <c r="B80" t="s">
        <v>324</v>
      </c>
      <c r="C80" t="str">
        <f>INDEX('PH Itemnames'!$B$1:$B$723,MATCH(B80,'PH Itemnames'!$A$1:$A$723),1)</f>
        <v>springsaladItem</v>
      </c>
      <c r="D80" t="s">
        <v>245</v>
      </c>
      <c r="E80" t="s">
        <v>1192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SUMIF(Ingredients!$B$3:$B$217,'PH complex foods'!F80,Ingredients!$A$3:$A$119)+SUMIF($B$3:$B$724,F80,$V$3:$V$723)</f>
        <v>1</v>
      </c>
      <c r="O80" s="11">
        <f ca="1">SUMIF(Ingredients!$B$3:$B$217,'PH complex foods'!G80,Ingredients!$A$3:$A$119)+SUMIF($B$3:$B$724,G80,$V$3:$V$723)</f>
        <v>1</v>
      </c>
      <c r="P80" s="11">
        <f ca="1">SUMIF(Ingredients!$B$3:$B$217,'PH complex foods'!H80,Ingredients!$A$3:$A$119)+SUMIF($B$3:$B$724,H80,$V$3:$V$723)</f>
        <v>0</v>
      </c>
      <c r="Q80" s="11">
        <f ca="1">SUMIF(Ingredients!$B$3:$B$217,'PH complex foods'!I80,Ingredients!$A$3:$A$119)+SUMIF($B$3:$B$724,I80,$V$3:$V$723)</f>
        <v>0</v>
      </c>
      <c r="R80" s="11">
        <f ca="1">SUMIF(Ingredients!$B$3:$B$217,'PH complex foods'!J80,Ingredients!$A$3:$A$119)+SUMIF($B$3:$B$724,J80,$V$3:$V$723)</f>
        <v>0</v>
      </c>
      <c r="S80" s="11">
        <f ca="1">SUMIF(Ingredients!$B$3:$B$217,'PH complex foods'!K80,Ingredients!$A$3:$A$119)+SUMIF($B$3:$B$724,K80,$V$3:$V$723)</f>
        <v>0</v>
      </c>
      <c r="T80" s="11">
        <f ca="1">SUMIF(Ingredients!$B$3:$B$217,'PH complex foods'!L80,Ingredients!$A$3:$A$119)+SUMIF($B$3:$B$724,L80,$V$3:$V$723)</f>
        <v>0</v>
      </c>
      <c r="U80" s="11">
        <f ca="1">SUMIF(Ingredients!$B$3:$B$217,'PH complex foods'!M80,Ingredients!$A$3:$A$119)+SUMIF($B$3:$B$724,M80,$V$3:$V$723)</f>
        <v>0</v>
      </c>
      <c r="V80" s="10">
        <f t="shared" ca="1" si="25"/>
        <v>1</v>
      </c>
      <c r="W80" s="11">
        <f t="shared" si="13"/>
        <v>2</v>
      </c>
      <c r="X80" s="44" t="str">
        <f t="shared" ca="1" si="26"/>
        <v>Yes</v>
      </c>
      <c r="Y80" s="34">
        <f>SUMIF(Ingredients!$B$3:$B$217,F80,Ingredients!$C$3:$C$217)+SUMIF($B$3:$B$724,F80,$AG$3:$AG$724)</f>
        <v>5.1428571428571432</v>
      </c>
      <c r="Z80" s="30">
        <f>SUMIF(Ingredients!$B$3:$B$217,G80,Ingredients!$C$3:$C$217)+SUMIF($B$3:$B$724,G80,$AG$3:$AG$724)</f>
        <v>5.1428571428571432</v>
      </c>
      <c r="AA80" s="30">
        <f>SUMIF(Ingredients!$B$3:$B$217,H80,Ingredients!$C$3:$C$217)+SUMIF($B$3:$B$724,H80,$AG$3:$AG$724)</f>
        <v>0</v>
      </c>
      <c r="AB80" s="30">
        <f>SUMIF(Ingredients!$B$3:$B$217,I80,Ingredients!$C$3:$C$217)+SUMIF($B$3:$B$724,I80,$AG$3:$AG$724)</f>
        <v>0</v>
      </c>
      <c r="AC80" s="30">
        <f>SUMIF(Ingredients!$B$3:$B$217,J80,Ingredients!$C$3:$C$217)+SUMIF($B$3:$B$724,J80,$AG$3:$AG$724)</f>
        <v>0</v>
      </c>
      <c r="AD80" s="30">
        <f>SUMIF(Ingredients!$B$3:$B$217,K80,Ingredients!$C$3:$C$217)+SUMIF($B$3:$B$724,K80,$AG$3:$AG$724)</f>
        <v>0</v>
      </c>
      <c r="AE80" s="30">
        <f>SUMIF(Ingredients!$B$3:$B$217,L80,Ingredients!$C$3:$C$217)+SUMIF($B$3:$B$724,L80,$AG$3:$AG$724)</f>
        <v>0</v>
      </c>
      <c r="AF80" s="30">
        <f>SUMIF(Ingredients!$B$3:$B$217,M80,Ingredients!$C$3:$C$217)+SUMIF($B$3:$B$724,M80,$AG$3:$AG$724)</f>
        <v>0</v>
      </c>
      <c r="AG80" s="29">
        <f t="shared" si="15"/>
        <v>10.285714285714286</v>
      </c>
      <c r="AH80" s="30">
        <f>SUMIF(Ingredients!$B$3:$B$217,F80,Ingredients!$D$3:$D$217)+SUMIF($B$3:$B$724,F80,$AP$3:$AP$724)</f>
        <v>0.35714285714285715</v>
      </c>
      <c r="AI80" s="30">
        <f>SUMIF(Ingredients!$B$3:$B$217,G80,Ingredients!$D$3:$D$217)+SUMIF($B$3:$B$724,G80,$AP$3:$AP$724)</f>
        <v>0.35714285714285715</v>
      </c>
      <c r="AJ80" s="30">
        <f>SUMIF(Ingredients!$B$3:$B$217,H80,Ingredients!$D$3:$D$217)+SUMIF($B$3:$B$724,H80,$AP$3:$AP$724)</f>
        <v>0</v>
      </c>
      <c r="AK80" s="30">
        <f>SUMIF(Ingredients!$B$3:$B$217,I80,Ingredients!$D$3:$D$217)+SUMIF($B$3:$B$724,I80,$AP$3:$AP$724)</f>
        <v>0</v>
      </c>
      <c r="AL80" s="30">
        <f>SUMIF(Ingredients!$B$3:$B$217,J80,Ingredients!$D$3:$D$217)+SUMIF($B$3:$B$724,J80,$AP$3:$AP$724)</f>
        <v>0</v>
      </c>
      <c r="AM80" s="30">
        <f>SUMIF(Ingredients!$B$3:$B$217,K80,Ingredients!$D$3:$D$217)+SUMIF($B$3:$B$724,K80,$AP$3:$AP$724)</f>
        <v>0</v>
      </c>
      <c r="AN80" s="30">
        <f>SUMIF(Ingredients!$B$3:$B$217,L80,Ingredients!$D$3:$D$217)+SUMIF($B$3:$B$724,L80,$AP$3:$AP$724)</f>
        <v>0</v>
      </c>
      <c r="AO80" s="30">
        <f>SUMIF(Ingredients!$B$3:$B$217,M80,Ingredients!$D$3:$D$217)+SUMIF($B$3:$B$724,M80,$AP$3:$AP$724)</f>
        <v>0</v>
      </c>
      <c r="AP80" s="29">
        <f t="shared" si="16"/>
        <v>0.7142857142857143</v>
      </c>
      <c r="AQ80" s="30">
        <f>SUMIF(Ingredients!$B$3:$B$217,F80,Ingredients!$E$3:$E$217)+SUMIF($B$3:$B$724,F80,$AY$3:$AY$727)</f>
        <v>19.285714285714285</v>
      </c>
      <c r="AR80" s="30">
        <f>SUMIF(Ingredients!$B$3:$B$217,G80,Ingredients!$E$3:$E$217)+SUMIF($B$3:$B$724,G80,$AY$3:$AY$727)</f>
        <v>19.285714285714285</v>
      </c>
      <c r="AS80" s="30">
        <f>SUMIF(Ingredients!$B$3:$B$217,H80,Ingredients!$E$3:$E$217)+SUMIF($B$3:$B$724,H80,$AY$3:$AY$727)</f>
        <v>0</v>
      </c>
      <c r="AT80" s="30">
        <f>SUMIF(Ingredients!$B$3:$B$217,I80,Ingredients!$E$3:$E$217)+SUMIF($B$3:$B$724,I80,$AY$3:$AY$727)</f>
        <v>0</v>
      </c>
      <c r="AU80" s="30">
        <f>SUMIF(Ingredients!$B$3:$B$217,J80,Ingredients!$E$3:$E$217)+SUMIF($B$3:$B$724,J80,$AY$3:$AY$727)</f>
        <v>0</v>
      </c>
      <c r="AV80" s="30">
        <f>SUMIF(Ingredients!$B$3:$B$217,K80,Ingredients!$E$3:$E$217)+SUMIF($B$3:$B$724,K80,$AY$3:$AY$727)</f>
        <v>0</v>
      </c>
      <c r="AW80" s="30">
        <f>SUMIF(Ingredients!$B$3:$B$217,L80,Ingredients!$E$3:$E$217)+SUMIF($B$3:$B$724,L80,$AY$3:$AY$727)</f>
        <v>0</v>
      </c>
      <c r="AX80" s="30">
        <f>SUMIF(Ingredients!$B$3:$B$217,M80,Ingredients!$E$3:$E$217)+SUMIF($B$3:$B$724,M80,$AY$3:$AY$727)</f>
        <v>0</v>
      </c>
      <c r="AY80" s="29">
        <f t="shared" si="17"/>
        <v>19.285714285714285</v>
      </c>
      <c r="AZ80" s="30">
        <f>SUMIF(Ingredients!$B$3:$B$217,F80,Ingredients!$F$3:$F$217)+SUMIF($B$3:$B$724,F80,$BH$3:$BH$724)</f>
        <v>0</v>
      </c>
      <c r="BA80" s="30">
        <f>SUMIF(Ingredients!$B$3:$B$217,G80,Ingredients!$F$3:$F$217)+SUMIF($B$3:$B$724,G80,$BH$3:$BH$724)</f>
        <v>0</v>
      </c>
      <c r="BB80" s="30">
        <f>SUMIF(Ingredients!$B$3:$B$217,H80,Ingredients!$F$3:$F$217)+SUMIF($B$3:$B$724,H80,$BH$3:$BH$724)</f>
        <v>0</v>
      </c>
      <c r="BC80" s="30">
        <f>SUMIF(Ingredients!$B$3:$B$217,I80,Ingredients!$F$3:$F$217)+SUMIF($B$3:$B$724,I80,$BH$3:$BH$724)</f>
        <v>0</v>
      </c>
      <c r="BD80" s="30">
        <f>SUMIF(Ingredients!$B$3:$B$217,J80,Ingredients!$F$3:$F$217)+SUMIF($B$3:$B$724,J80,$BH$3:$BH$724)</f>
        <v>0</v>
      </c>
      <c r="BE80" s="30">
        <f>SUMIF(Ingredients!$B$3:$B$217,K80,Ingredients!$F$3:$F$217)+SUMIF($B$3:$B$724,K80,$BH$3:$BH$724)</f>
        <v>0</v>
      </c>
      <c r="BF80" s="30">
        <f>SUMIF(Ingredients!$B$3:$B$217,L80,Ingredients!$F$3:$F$217)+SUMIF($B$3:$B$724,L80,$BH$3:$BH$724)</f>
        <v>0</v>
      </c>
      <c r="BG80" s="30">
        <f>SUMIF(Ingredients!$B$3:$B$217,M80,Ingredients!$F$3:$F$217)+SUMIF($B$3:$B$724,M80,$BH$3:$BH$724)</f>
        <v>0</v>
      </c>
      <c r="BH80" s="35">
        <f t="shared" si="18"/>
        <v>0</v>
      </c>
      <c r="BI80" s="30">
        <f>SUMIF(Ingredients!$B$3:$B$217,F80,Ingredients!$G$3:$G$217)+SUMIF($B$3:$B$724,F80,$BQ$3:$BQ$724)</f>
        <v>0</v>
      </c>
      <c r="BJ80" s="30">
        <f>SUMIF(Ingredients!$B$3:$B$217,G80,Ingredients!$G$3:$G$217)+SUMIF($B$3:$B$724,G80,$BQ$3:$BQ$724)</f>
        <v>0</v>
      </c>
      <c r="BK80" s="30">
        <f>SUMIF(Ingredients!$B$3:$B$217,H80,Ingredients!$G$3:$G$217)+SUMIF($B$3:$B$724,H80,$BQ$3:$BQ$724)</f>
        <v>0</v>
      </c>
      <c r="BL80" s="30">
        <f>SUMIF(Ingredients!$B$3:$B$217,I80,Ingredients!$G$3:$G$217)+SUMIF($B$3:$B$724,I80,$BQ$3:$BQ$724)</f>
        <v>0</v>
      </c>
      <c r="BM80" s="30">
        <f>SUMIF(Ingredients!$B$3:$B$217,J80,Ingredients!$G$3:$G$217)+SUMIF($B$3:$B$724,J80,$BQ$3:$BQ$724)</f>
        <v>0</v>
      </c>
      <c r="BN80" s="30">
        <f>SUMIF(Ingredients!$B$3:$B$217,K80,Ingredients!$G$3:$G$217)+SUMIF($B$3:$B$724,K80,$BQ$3:$BQ$724)</f>
        <v>0</v>
      </c>
      <c r="BO80" s="30">
        <f>SUMIF(Ingredients!$B$3:$B$217,L80,Ingredients!$G$3:$G$217)+SUMIF($B$3:$B$724,L80,$BQ$3:$BQ$724)</f>
        <v>0</v>
      </c>
      <c r="BP80" s="30">
        <f>SUMIF(Ingredients!$B$3:$B$217,M80,Ingredients!$G$3:$G$217)+SUMIF($B$3:$B$724,M80,$BQ$3:$BQ$724)</f>
        <v>0</v>
      </c>
      <c r="BQ80" s="36">
        <f t="shared" si="19"/>
        <v>0</v>
      </c>
      <c r="BR80" s="30">
        <f>SUMIF(Ingredients!$B$3:$B$217,F80,Ingredients!$H$3:$H$217)+SUMIF($B$3:$B$724,F80,$BZ$3:$BZ$724)</f>
        <v>1.1428571428571428</v>
      </c>
      <c r="BS80" s="30">
        <f>SUMIF(Ingredients!$B$3:$B$217,G80,Ingredients!$H$3:$H$217)+SUMIF($B$3:$B$724,G80,$BZ$3:$BZ$724)</f>
        <v>1.1428571428571428</v>
      </c>
      <c r="BT80" s="30">
        <f>SUMIF(Ingredients!$B$3:$B$217,H80,Ingredients!$H$3:$H$217)+SUMIF($B$3:$B$724,H80,$BZ$3:$BZ$724)</f>
        <v>0</v>
      </c>
      <c r="BU80" s="30">
        <f>SUMIF(Ingredients!$B$3:$B$217,I80,Ingredients!$H$3:$H$217)+SUMIF($B$3:$B$724,I80,$BZ$3:$BZ$724)</f>
        <v>0</v>
      </c>
      <c r="BV80" s="30">
        <f>SUMIF(Ingredients!$B$3:$B$217,J80,Ingredients!$H$3:$H$217)+SUMIF($B$3:$B$724,J80,$BZ$3:$BZ$724)</f>
        <v>0</v>
      </c>
      <c r="BW80" s="30">
        <f>SUMIF(Ingredients!$B$3:$B$217,K80,Ingredients!$H$3:$H$217)+SUMIF($B$3:$B$724,K80,$BZ$3:$BZ$724)</f>
        <v>0</v>
      </c>
      <c r="BX80" s="30">
        <f>SUMIF(Ingredients!$B$3:$B$217,L80,Ingredients!$H$3:$H$217)+SUMIF($B$3:$B$724,L80,$BZ$3:$BZ$724)</f>
        <v>0</v>
      </c>
      <c r="BY80" s="30">
        <f>SUMIF(Ingredients!$B$3:$B$217,M80,Ingredients!$H$3:$H$217)+SUMIF($B$3:$B$724,M80,$BZ$3:$BZ$724)</f>
        <v>0</v>
      </c>
      <c r="BZ80" s="42">
        <f t="shared" si="20"/>
        <v>2.2857142857142856</v>
      </c>
      <c r="CA80" s="30">
        <f>SUMIF(Ingredients!$B$3:$B$217,F80,Ingredients!$I$3:$I$217)+SUMIF($B$3:$B$724,F80,$CI$3:$CI$724)</f>
        <v>0</v>
      </c>
      <c r="CB80" s="30">
        <f>SUMIF(Ingredients!$B$3:$B$217,G80,Ingredients!$I$3:$I$217)+SUMIF($B$3:$B$724,G80,$CI$3:$CI$724)</f>
        <v>0</v>
      </c>
      <c r="CC80" s="30">
        <f>SUMIF(Ingredients!$B$3:$B$217,H80,Ingredients!$I$3:$I$217)+SUMIF($B$3:$B$724,H80,$CI$3:$CI$724)</f>
        <v>0</v>
      </c>
      <c r="CD80" s="30">
        <f>SUMIF(Ingredients!$B$3:$B$217,I80,Ingredients!$I$3:$I$217)+SUMIF($B$3:$B$724,I80,$CI$3:$CI$724)</f>
        <v>0</v>
      </c>
      <c r="CE80" s="30">
        <f>SUMIF(Ingredients!$B$3:$B$217,J80,Ingredients!$I$3:$I$217)+SUMIF($B$3:$B$724,J80,$CI$3:$CI$724)</f>
        <v>0</v>
      </c>
      <c r="CF80" s="30">
        <f>SUMIF(Ingredients!$B$3:$B$217,K80,Ingredients!$I$3:$I$217)+SUMIF($B$3:$B$724,K80,$CI$3:$CI$724)</f>
        <v>0</v>
      </c>
      <c r="CG80" s="30">
        <f>SUMIF(Ingredients!$B$3:$B$217,L80,Ingredients!$I$3:$I$217)+SUMIF($B$3:$B$724,L80,$CI$3:$CI$724)</f>
        <v>0</v>
      </c>
      <c r="CH80" s="30">
        <f>SUMIF(Ingredients!$B$3:$B$217,M80,Ingredients!$I$3:$I$217)+SUMIF($B$3:$B$724,M80,$CI$3:$CI$724)</f>
        <v>0</v>
      </c>
      <c r="CI80" s="38">
        <f t="shared" si="21"/>
        <v>0</v>
      </c>
      <c r="CJ80" s="30">
        <f>SUMIF(Ingredients!$B$3:$B$217,F80,Ingredients!$J$3:$J$217)+SUMIF($B$3:$B$724,F80,$CR$3:$CR$724)</f>
        <v>0</v>
      </c>
      <c r="CK80" s="30">
        <f>SUMIF(Ingredients!$B$3:$B$217,G80,Ingredients!$J$3:$J$217)+SUMIF($B$3:$B$724,G80,$CR$3:$CR$724)</f>
        <v>0</v>
      </c>
      <c r="CL80" s="30">
        <f>SUMIF(Ingredients!$B$3:$B$217,H80,Ingredients!$J$3:$J$217)+SUMIF($B$3:$B$724,H80,$CR$3:$CR$724)</f>
        <v>0</v>
      </c>
      <c r="CM80" s="30">
        <f>SUMIF(Ingredients!$B$3:$B$217,I80,Ingredients!$J$3:$J$217)+SUMIF($B$3:$B$724,I80,$CR$3:$CR$724)</f>
        <v>0</v>
      </c>
      <c r="CN80" s="30">
        <f>SUMIF(Ingredients!$B$3:$B$217,J80,Ingredients!$J$3:$J$217)+SUMIF($B$3:$B$724,J80,$CR$3:$CR$724)</f>
        <v>0</v>
      </c>
      <c r="CO80" s="30">
        <f>SUMIF(Ingredients!$B$3:$B$217,K80,Ingredients!$J$3:$J$217)+SUMIF($B$3:$B$724,K80,$CR$3:$CR$724)</f>
        <v>0</v>
      </c>
      <c r="CP80" s="30">
        <f>SUMIF(Ingredients!$B$3:$B$217,L80,Ingredients!$J$3:$J$217)+SUMIF($B$3:$B$724,L80,$CR$3:$CR$724)</f>
        <v>0</v>
      </c>
      <c r="CQ80" s="30">
        <f>SUMIF(Ingredients!$B$3:$B$217,M80,Ingredients!$J$3:$J$217)+SUMIF($B$3:$B$724,M80,$CR$3:$CR$724)</f>
        <v>0</v>
      </c>
      <c r="CR80" s="43">
        <f t="shared" si="22"/>
        <v>0</v>
      </c>
      <c r="CS80" s="34">
        <v>10.285714285714286</v>
      </c>
      <c r="CT80" s="30">
        <v>0</v>
      </c>
      <c r="CU80" s="30">
        <v>12</v>
      </c>
      <c r="CV80" s="35">
        <v>0</v>
      </c>
      <c r="CW80" s="36">
        <v>0</v>
      </c>
      <c r="CX80" s="37">
        <v>2</v>
      </c>
      <c r="CY80" s="38">
        <v>0</v>
      </c>
      <c r="CZ80" s="39">
        <v>0</v>
      </c>
      <c r="DA80" t="s">
        <v>202</v>
      </c>
      <c r="DB80" t="str">
        <f t="shared" ca="1" si="23"/>
        <v>-</v>
      </c>
      <c r="DD80" t="s">
        <v>200</v>
      </c>
      <c r="DE80" t="str">
        <f t="shared" ca="1" si="24"/>
        <v>SPRINGSALADITEM(MEAL, ItemRegistry.springsaladItem, 4 ,2.06f,0f,0f,2f,0f,0f,0f,1.75f),</v>
      </c>
      <c r="DF80" t="s">
        <v>2346</v>
      </c>
    </row>
    <row r="81" spans="2:110" x14ac:dyDescent="0.3">
      <c r="B81" t="s">
        <v>325</v>
      </c>
      <c r="C81" t="str">
        <f>INDEX('PH Itemnames'!$B$1:$B$723,MATCH(B81,'PH Itemnames'!$A$1:$A$723),1)</f>
        <v>porklettucewrapItem</v>
      </c>
      <c r="D81" t="s">
        <v>240</v>
      </c>
      <c r="E81" t="s">
        <v>1192</v>
      </c>
      <c r="F81" s="10" t="s">
        <v>77</v>
      </c>
      <c r="G81" s="11" t="s">
        <v>128</v>
      </c>
      <c r="H81" s="11"/>
      <c r="I81" s="11"/>
      <c r="J81" s="11"/>
      <c r="K81" s="11"/>
      <c r="L81" s="11"/>
      <c r="M81" s="11"/>
      <c r="N81" s="46">
        <f ca="1">SUMIF(Ingredients!$B$3:$B$217,'PH complex foods'!F81,Ingredients!$A$3:$A$119)+SUMIF($B$3:$B$724,F81,$V$3:$V$723)</f>
        <v>1</v>
      </c>
      <c r="O81" s="11">
        <f ca="1">SUMIF(Ingredients!$B$3:$B$217,'PH complex foods'!G81,Ingredients!$A$3:$A$119)+SUMIF($B$3:$B$724,G81,$V$3:$V$723)</f>
        <v>1</v>
      </c>
      <c r="P81" s="11">
        <f ca="1">SUMIF(Ingredients!$B$3:$B$217,'PH complex foods'!H81,Ingredients!$A$3:$A$119)+SUMIF($B$3:$B$724,H81,$V$3:$V$723)</f>
        <v>0</v>
      </c>
      <c r="Q81" s="11">
        <f ca="1">SUMIF(Ingredients!$B$3:$B$217,'PH complex foods'!I81,Ingredients!$A$3:$A$119)+SUMIF($B$3:$B$724,I81,$V$3:$V$723)</f>
        <v>0</v>
      </c>
      <c r="R81" s="11">
        <f ca="1">SUMIF(Ingredients!$B$3:$B$217,'PH complex foods'!J81,Ingredients!$A$3:$A$119)+SUMIF($B$3:$B$724,J81,$V$3:$V$723)</f>
        <v>0</v>
      </c>
      <c r="S81" s="11">
        <f ca="1">SUMIF(Ingredients!$B$3:$B$217,'PH complex foods'!K81,Ingredients!$A$3:$A$119)+SUMIF($B$3:$B$724,K81,$V$3:$V$723)</f>
        <v>0</v>
      </c>
      <c r="T81" s="11">
        <f ca="1">SUMIF(Ingredients!$B$3:$B$217,'PH complex foods'!L81,Ingredients!$A$3:$A$119)+SUMIF($B$3:$B$724,L81,$V$3:$V$723)</f>
        <v>0</v>
      </c>
      <c r="U81" s="11">
        <f ca="1">SUMIF(Ingredients!$B$3:$B$217,'PH complex foods'!M81,Ingredients!$A$3:$A$119)+SUMIF($B$3:$B$724,M81,$V$3:$V$723)</f>
        <v>0</v>
      </c>
      <c r="V81" s="10">
        <f t="shared" ca="1" si="25"/>
        <v>1</v>
      </c>
      <c r="W81" s="11">
        <f t="shared" si="13"/>
        <v>0</v>
      </c>
      <c r="X81" s="44" t="str">
        <f t="shared" ca="1" si="26"/>
        <v>Yes</v>
      </c>
      <c r="Y81" s="34">
        <f>SUMIF(Ingredients!$B$3:$B$217,F81,Ingredients!$C$3:$C$217)+SUMIF($B$3:$B$724,F81,$AG$3:$AG$724)</f>
        <v>10</v>
      </c>
      <c r="Z81" s="30">
        <f>SUMIF(Ingredients!$B$3:$B$217,G81,Ingredients!$C$3:$C$217)+SUMIF($B$3:$B$724,G81,$AG$3:$AG$724)</f>
        <v>2</v>
      </c>
      <c r="AA81" s="30">
        <f>SUMIF(Ingredients!$B$3:$B$217,H81,Ingredients!$C$3:$C$217)+SUMIF($B$3:$B$724,H81,$AG$3:$AG$724)</f>
        <v>0</v>
      </c>
      <c r="AB81" s="30">
        <f>SUMIF(Ingredients!$B$3:$B$217,I81,Ingredients!$C$3:$C$217)+SUMIF($B$3:$B$724,I81,$AG$3:$AG$724)</f>
        <v>0</v>
      </c>
      <c r="AC81" s="30">
        <f>SUMIF(Ingredients!$B$3:$B$217,J81,Ingredients!$C$3:$C$217)+SUMIF($B$3:$B$724,J81,$AG$3:$AG$724)</f>
        <v>0</v>
      </c>
      <c r="AD81" s="30">
        <f>SUMIF(Ingredients!$B$3:$B$217,K81,Ingredients!$C$3:$C$217)+SUMIF($B$3:$B$724,K81,$AG$3:$AG$724)</f>
        <v>0</v>
      </c>
      <c r="AE81" s="30">
        <f>SUMIF(Ingredients!$B$3:$B$217,L81,Ingredients!$C$3:$C$217)+SUMIF($B$3:$B$724,L81,$AG$3:$AG$724)</f>
        <v>0</v>
      </c>
      <c r="AF81" s="30">
        <f>SUMIF(Ingredients!$B$3:$B$217,M81,Ingredients!$C$3:$C$217)+SUMIF($B$3:$B$724,M81,$AG$3:$AG$724)</f>
        <v>0</v>
      </c>
      <c r="AG81" s="29">
        <f t="shared" si="15"/>
        <v>12</v>
      </c>
      <c r="AH81" s="30">
        <f>SUMIF(Ingredients!$B$3:$B$217,F81,Ingredients!$D$3:$D$217)+SUMIF($B$3:$B$724,F81,$AP$3:$AP$724)</f>
        <v>0</v>
      </c>
      <c r="AI81" s="30">
        <f>SUMIF(Ingredients!$B$3:$B$217,G81,Ingredients!$D$3:$D$217)+SUMIF($B$3:$B$724,G81,$AP$3:$AP$724)</f>
        <v>0</v>
      </c>
      <c r="AJ81" s="30">
        <f>SUMIF(Ingredients!$B$3:$B$217,H81,Ingredients!$D$3:$D$217)+SUMIF($B$3:$B$724,H81,$AP$3:$AP$724)</f>
        <v>0</v>
      </c>
      <c r="AK81" s="30">
        <f>SUMIF(Ingredients!$B$3:$B$217,I81,Ingredients!$D$3:$D$217)+SUMIF($B$3:$B$724,I81,$AP$3:$AP$724)</f>
        <v>0</v>
      </c>
      <c r="AL81" s="30">
        <f>SUMIF(Ingredients!$B$3:$B$217,J81,Ingredients!$D$3:$D$217)+SUMIF($B$3:$B$724,J81,$AP$3:$AP$724)</f>
        <v>0</v>
      </c>
      <c r="AM81" s="30">
        <f>SUMIF(Ingredients!$B$3:$B$217,K81,Ingredients!$D$3:$D$217)+SUMIF($B$3:$B$724,K81,$AP$3:$AP$724)</f>
        <v>0</v>
      </c>
      <c r="AN81" s="30">
        <f>SUMIF(Ingredients!$B$3:$B$217,L81,Ingredients!$D$3:$D$217)+SUMIF($B$3:$B$724,L81,$AP$3:$AP$724)</f>
        <v>0</v>
      </c>
      <c r="AO81" s="30">
        <f>SUMIF(Ingredients!$B$3:$B$217,M81,Ingredients!$D$3:$D$217)+SUMIF($B$3:$B$724,M81,$AP$3:$AP$724)</f>
        <v>0</v>
      </c>
      <c r="AP81" s="29">
        <f t="shared" si="16"/>
        <v>0</v>
      </c>
      <c r="AQ81" s="30">
        <f>SUMIF(Ingredients!$B$3:$B$217,F81,Ingredients!$E$3:$E$217)+SUMIF($B$3:$B$724,F81,$AY$3:$AY$727)</f>
        <v>14</v>
      </c>
      <c r="AR81" s="30">
        <f>SUMIF(Ingredients!$B$3:$B$217,G81,Ingredients!$E$3:$E$217)+SUMIF($B$3:$B$724,G81,$AY$3:$AY$727)</f>
        <v>18</v>
      </c>
      <c r="AS81" s="30">
        <f>SUMIF(Ingredients!$B$3:$B$217,H81,Ingredients!$E$3:$E$217)+SUMIF($B$3:$B$724,H81,$AY$3:$AY$727)</f>
        <v>0</v>
      </c>
      <c r="AT81" s="30">
        <f>SUMIF(Ingredients!$B$3:$B$217,I81,Ingredients!$E$3:$E$217)+SUMIF($B$3:$B$724,I81,$AY$3:$AY$727)</f>
        <v>0</v>
      </c>
      <c r="AU81" s="30">
        <f>SUMIF(Ingredients!$B$3:$B$217,J81,Ingredients!$E$3:$E$217)+SUMIF($B$3:$B$724,J81,$AY$3:$AY$727)</f>
        <v>0</v>
      </c>
      <c r="AV81" s="30">
        <f>SUMIF(Ingredients!$B$3:$B$217,K81,Ingredients!$E$3:$E$217)+SUMIF($B$3:$B$724,K81,$AY$3:$AY$727)</f>
        <v>0</v>
      </c>
      <c r="AW81" s="30">
        <f>SUMIF(Ingredients!$B$3:$B$217,L81,Ingredients!$E$3:$E$217)+SUMIF($B$3:$B$724,L81,$AY$3:$AY$727)</f>
        <v>0</v>
      </c>
      <c r="AX81" s="30">
        <f>SUMIF(Ingredients!$B$3:$B$217,M81,Ingredients!$E$3:$E$217)+SUMIF($B$3:$B$724,M81,$AY$3:$AY$727)</f>
        <v>0</v>
      </c>
      <c r="AY81" s="29">
        <f t="shared" si="17"/>
        <v>16</v>
      </c>
      <c r="AZ81" s="30">
        <f>SUMIF(Ingredients!$B$3:$B$217,F81,Ingredients!$F$3:$F$217)+SUMIF($B$3:$B$724,F81,$BH$3:$BH$724)</f>
        <v>0</v>
      </c>
      <c r="BA81" s="30">
        <f>SUMIF(Ingredients!$B$3:$B$217,G81,Ingredients!$F$3:$F$217)+SUMIF($B$3:$B$724,G81,$BH$3:$BH$724)</f>
        <v>0</v>
      </c>
      <c r="BB81" s="30">
        <f>SUMIF(Ingredients!$B$3:$B$217,H81,Ingredients!$F$3:$F$217)+SUMIF($B$3:$B$724,H81,$BH$3:$BH$724)</f>
        <v>0</v>
      </c>
      <c r="BC81" s="30">
        <f>SUMIF(Ingredients!$B$3:$B$217,I81,Ingredients!$F$3:$F$217)+SUMIF($B$3:$B$724,I81,$BH$3:$BH$724)</f>
        <v>0</v>
      </c>
      <c r="BD81" s="30">
        <f>SUMIF(Ingredients!$B$3:$B$217,J81,Ingredients!$F$3:$F$217)+SUMIF($B$3:$B$724,J81,$BH$3:$BH$724)</f>
        <v>0</v>
      </c>
      <c r="BE81" s="30">
        <f>SUMIF(Ingredients!$B$3:$B$217,K81,Ingredients!$F$3:$F$217)+SUMIF($B$3:$B$724,K81,$BH$3:$BH$724)</f>
        <v>0</v>
      </c>
      <c r="BF81" s="30">
        <f>SUMIF(Ingredients!$B$3:$B$217,L81,Ingredients!$F$3:$F$217)+SUMIF($B$3:$B$724,L81,$BH$3:$BH$724)</f>
        <v>0</v>
      </c>
      <c r="BG81" s="30">
        <f>SUMIF(Ingredients!$B$3:$B$217,M81,Ingredients!$F$3:$F$217)+SUMIF($B$3:$B$724,M81,$BH$3:$BH$724)</f>
        <v>0</v>
      </c>
      <c r="BH81" s="35">
        <f t="shared" si="18"/>
        <v>0</v>
      </c>
      <c r="BI81" s="30">
        <f>SUMIF(Ingredients!$B$3:$B$217,F81,Ingredients!$G$3:$G$217)+SUMIF($B$3:$B$724,F81,$BQ$3:$BQ$724)</f>
        <v>0</v>
      </c>
      <c r="BJ81" s="30">
        <f>SUMIF(Ingredients!$B$3:$B$217,G81,Ingredients!$G$3:$G$217)+SUMIF($B$3:$B$724,G81,$BQ$3:$BQ$724)</f>
        <v>0</v>
      </c>
      <c r="BK81" s="30">
        <f>SUMIF(Ingredients!$B$3:$B$217,H81,Ingredients!$G$3:$G$217)+SUMIF($B$3:$B$724,H81,$BQ$3:$BQ$724)</f>
        <v>0</v>
      </c>
      <c r="BL81" s="30">
        <f>SUMIF(Ingredients!$B$3:$B$217,I81,Ingredients!$G$3:$G$217)+SUMIF($B$3:$B$724,I81,$BQ$3:$BQ$724)</f>
        <v>0</v>
      </c>
      <c r="BM81" s="30">
        <f>SUMIF(Ingredients!$B$3:$B$217,J81,Ingredients!$G$3:$G$217)+SUMIF($B$3:$B$724,J81,$BQ$3:$BQ$724)</f>
        <v>0</v>
      </c>
      <c r="BN81" s="30">
        <f>SUMIF(Ingredients!$B$3:$B$217,K81,Ingredients!$G$3:$G$217)+SUMIF($B$3:$B$724,K81,$BQ$3:$BQ$724)</f>
        <v>0</v>
      </c>
      <c r="BO81" s="30">
        <f>SUMIF(Ingredients!$B$3:$B$217,L81,Ingredients!$G$3:$G$217)+SUMIF($B$3:$B$724,L81,$BQ$3:$BQ$724)</f>
        <v>0</v>
      </c>
      <c r="BP81" s="30">
        <f>SUMIF(Ingredients!$B$3:$B$217,M81,Ingredients!$G$3:$G$217)+SUMIF($B$3:$B$724,M81,$BQ$3:$BQ$724)</f>
        <v>0</v>
      </c>
      <c r="BQ81" s="36">
        <f t="shared" si="19"/>
        <v>0</v>
      </c>
      <c r="BR81" s="30">
        <f>SUMIF(Ingredients!$B$3:$B$217,F81,Ingredients!$H$3:$H$217)+SUMIF($B$3:$B$724,F81,$BZ$3:$BZ$724)</f>
        <v>0</v>
      </c>
      <c r="BS81" s="30">
        <f>SUMIF(Ingredients!$B$3:$B$217,G81,Ingredients!$H$3:$H$217)+SUMIF($B$3:$B$724,G81,$BZ$3:$BZ$724)</f>
        <v>1</v>
      </c>
      <c r="BT81" s="30">
        <f>SUMIF(Ingredients!$B$3:$B$217,H81,Ingredients!$H$3:$H$217)+SUMIF($B$3:$B$724,H81,$BZ$3:$BZ$724)</f>
        <v>0</v>
      </c>
      <c r="BU81" s="30">
        <f>SUMIF(Ingredients!$B$3:$B$217,I81,Ingredients!$H$3:$H$217)+SUMIF($B$3:$B$724,I81,$BZ$3:$BZ$724)</f>
        <v>0</v>
      </c>
      <c r="BV81" s="30">
        <f>SUMIF(Ingredients!$B$3:$B$217,J81,Ingredients!$H$3:$H$217)+SUMIF($B$3:$B$724,J81,$BZ$3:$BZ$724)</f>
        <v>0</v>
      </c>
      <c r="BW81" s="30">
        <f>SUMIF(Ingredients!$B$3:$B$217,K81,Ingredients!$H$3:$H$217)+SUMIF($B$3:$B$724,K81,$BZ$3:$BZ$724)</f>
        <v>0</v>
      </c>
      <c r="BX81" s="30">
        <f>SUMIF(Ingredients!$B$3:$B$217,L81,Ingredients!$H$3:$H$217)+SUMIF($B$3:$B$724,L81,$BZ$3:$BZ$724)</f>
        <v>0</v>
      </c>
      <c r="BY81" s="30">
        <f>SUMIF(Ingredients!$B$3:$B$217,M81,Ingredients!$H$3:$H$217)+SUMIF($B$3:$B$724,M81,$BZ$3:$BZ$724)</f>
        <v>0</v>
      </c>
      <c r="BZ81" s="42">
        <f t="shared" si="20"/>
        <v>1</v>
      </c>
      <c r="CA81" s="30">
        <f>SUMIF(Ingredients!$B$3:$B$217,F81,Ingredients!$I$3:$I$217)+SUMIF($B$3:$B$724,F81,$CI$3:$CI$724)</f>
        <v>2.5</v>
      </c>
      <c r="CB81" s="30">
        <f>SUMIF(Ingredients!$B$3:$B$217,G81,Ingredients!$I$3:$I$217)+SUMIF($B$3:$B$724,G81,$CI$3:$CI$724)</f>
        <v>0</v>
      </c>
      <c r="CC81" s="30">
        <f>SUMIF(Ingredients!$B$3:$B$217,H81,Ingredients!$I$3:$I$217)+SUMIF($B$3:$B$724,H81,$CI$3:$CI$724)</f>
        <v>0</v>
      </c>
      <c r="CD81" s="30">
        <f>SUMIF(Ingredients!$B$3:$B$217,I81,Ingredients!$I$3:$I$217)+SUMIF($B$3:$B$724,I81,$CI$3:$CI$724)</f>
        <v>0</v>
      </c>
      <c r="CE81" s="30">
        <f>SUMIF(Ingredients!$B$3:$B$217,J81,Ingredients!$I$3:$I$217)+SUMIF($B$3:$B$724,J81,$CI$3:$CI$724)</f>
        <v>0</v>
      </c>
      <c r="CF81" s="30">
        <f>SUMIF(Ingredients!$B$3:$B$217,K81,Ingredients!$I$3:$I$217)+SUMIF($B$3:$B$724,K81,$CI$3:$CI$724)</f>
        <v>0</v>
      </c>
      <c r="CG81" s="30">
        <f>SUMIF(Ingredients!$B$3:$B$217,L81,Ingredients!$I$3:$I$217)+SUMIF($B$3:$B$724,L81,$CI$3:$CI$724)</f>
        <v>0</v>
      </c>
      <c r="CH81" s="30">
        <f>SUMIF(Ingredients!$B$3:$B$217,M81,Ingredients!$I$3:$I$217)+SUMIF($B$3:$B$724,M81,$CI$3:$CI$724)</f>
        <v>0</v>
      </c>
      <c r="CI81" s="38">
        <f t="shared" si="21"/>
        <v>2.5</v>
      </c>
      <c r="CJ81" s="30">
        <f>SUMIF(Ingredients!$B$3:$B$217,F81,Ingredients!$J$3:$J$217)+SUMIF($B$3:$B$724,F81,$CR$3:$CR$724)</f>
        <v>0</v>
      </c>
      <c r="CK81" s="30">
        <f>SUMIF(Ingredients!$B$3:$B$217,G81,Ingredients!$J$3:$J$217)+SUMIF($B$3:$B$724,G81,$CR$3:$CR$724)</f>
        <v>0</v>
      </c>
      <c r="CL81" s="30">
        <f>SUMIF(Ingredients!$B$3:$B$217,H81,Ingredients!$J$3:$J$217)+SUMIF($B$3:$B$724,H81,$CR$3:$CR$724)</f>
        <v>0</v>
      </c>
      <c r="CM81" s="30">
        <f>SUMIF(Ingredients!$B$3:$B$217,I81,Ingredients!$J$3:$J$217)+SUMIF($B$3:$B$724,I81,$CR$3:$CR$724)</f>
        <v>0</v>
      </c>
      <c r="CN81" s="30">
        <f>SUMIF(Ingredients!$B$3:$B$217,J81,Ingredients!$J$3:$J$217)+SUMIF($B$3:$B$724,J81,$CR$3:$CR$724)</f>
        <v>0</v>
      </c>
      <c r="CO81" s="30">
        <f>SUMIF(Ingredients!$B$3:$B$217,K81,Ingredients!$J$3:$J$217)+SUMIF($B$3:$B$724,K81,$CR$3:$CR$724)</f>
        <v>0</v>
      </c>
      <c r="CP81" s="30">
        <f>SUMIF(Ingredients!$B$3:$B$217,L81,Ingredients!$J$3:$J$217)+SUMIF($B$3:$B$724,L81,$CR$3:$CR$724)</f>
        <v>0</v>
      </c>
      <c r="CQ81" s="30">
        <f>SUMIF(Ingredients!$B$3:$B$217,M81,Ingredients!$J$3:$J$217)+SUMIF($B$3:$B$724,M81,$CR$3:$CR$724)</f>
        <v>0</v>
      </c>
      <c r="CR81" s="43">
        <f t="shared" si="22"/>
        <v>0</v>
      </c>
      <c r="CS81" s="34">
        <v>10</v>
      </c>
      <c r="CT81" s="30">
        <v>0</v>
      </c>
      <c r="CU81" s="30">
        <v>10</v>
      </c>
      <c r="CV81" s="35">
        <v>0</v>
      </c>
      <c r="CW81" s="36">
        <v>0</v>
      </c>
      <c r="CX81" s="37">
        <v>1</v>
      </c>
      <c r="CY81" s="38">
        <v>2.5</v>
      </c>
      <c r="CZ81" s="39">
        <v>0</v>
      </c>
      <c r="DA81" t="s">
        <v>202</v>
      </c>
      <c r="DB81" t="str">
        <f t="shared" ca="1" si="23"/>
        <v>-</v>
      </c>
      <c r="DD81" t="s">
        <v>200</v>
      </c>
      <c r="DE81" t="str">
        <f t="shared" ca="1" si="24"/>
        <v>PORKLETTUCEWRAPITEM(MEAL, ItemRegistry.porklettucewrapItem, 4 ,2f,0f,0f,1f,0f,2.5f,0f,2.1f),</v>
      </c>
      <c r="DF81" t="s">
        <v>2347</v>
      </c>
    </row>
    <row r="82" spans="2:110" x14ac:dyDescent="0.3">
      <c r="B82" t="s">
        <v>326</v>
      </c>
      <c r="C82" t="str">
        <f>INDEX('PH Itemnames'!$B$1:$B$723,MATCH(B82,'PH Itemnames'!$A$1:$A$723),1)</f>
        <v>fishlettucewrapItem</v>
      </c>
      <c r="D82" t="s">
        <v>240</v>
      </c>
      <c r="E82" t="s">
        <v>1192</v>
      </c>
      <c r="F82" s="10" t="s">
        <v>83</v>
      </c>
      <c r="G82" s="11" t="s">
        <v>128</v>
      </c>
      <c r="H82" s="11"/>
      <c r="I82" s="11"/>
      <c r="J82" s="11"/>
      <c r="K82" s="11"/>
      <c r="L82" s="11"/>
      <c r="M82" s="11"/>
      <c r="N82" s="46">
        <f ca="1">SUMIF(Ingredients!$B$3:$B$217,'PH complex foods'!F82,Ingredients!$A$3:$A$119)+SUMIF($B$3:$B$724,F82,$V$3:$V$723)</f>
        <v>1</v>
      </c>
      <c r="O82" s="11">
        <f ca="1">SUMIF(Ingredients!$B$3:$B$217,'PH complex foods'!G82,Ingredients!$A$3:$A$119)+SUMIF($B$3:$B$724,G82,$V$3:$V$723)</f>
        <v>1</v>
      </c>
      <c r="P82" s="11">
        <f ca="1">SUMIF(Ingredients!$B$3:$B$217,'PH complex foods'!H82,Ingredients!$A$3:$A$119)+SUMIF($B$3:$B$724,H82,$V$3:$V$723)</f>
        <v>0</v>
      </c>
      <c r="Q82" s="11">
        <f ca="1">SUMIF(Ingredients!$B$3:$B$217,'PH complex foods'!I82,Ingredients!$A$3:$A$119)+SUMIF($B$3:$B$724,I82,$V$3:$V$723)</f>
        <v>0</v>
      </c>
      <c r="R82" s="11">
        <f ca="1">SUMIF(Ingredients!$B$3:$B$217,'PH complex foods'!J82,Ingredients!$A$3:$A$119)+SUMIF($B$3:$B$724,J82,$V$3:$V$723)</f>
        <v>0</v>
      </c>
      <c r="S82" s="11">
        <f ca="1">SUMIF(Ingredients!$B$3:$B$217,'PH complex foods'!K82,Ingredients!$A$3:$A$119)+SUMIF($B$3:$B$724,K82,$V$3:$V$723)</f>
        <v>0</v>
      </c>
      <c r="T82" s="11">
        <f ca="1">SUMIF(Ingredients!$B$3:$B$217,'PH complex foods'!L82,Ingredients!$A$3:$A$119)+SUMIF($B$3:$B$724,L82,$V$3:$V$723)</f>
        <v>0</v>
      </c>
      <c r="U82" s="11">
        <f ca="1">SUMIF(Ingredients!$B$3:$B$217,'PH complex foods'!M82,Ingredients!$A$3:$A$119)+SUMIF($B$3:$B$724,M82,$V$3:$V$723)</f>
        <v>0</v>
      </c>
      <c r="V82" s="10">
        <f t="shared" ca="1" si="25"/>
        <v>1</v>
      </c>
      <c r="W82" s="11">
        <f t="shared" si="13"/>
        <v>0</v>
      </c>
      <c r="X82" s="44" t="str">
        <f t="shared" ca="1" si="26"/>
        <v>Yes</v>
      </c>
      <c r="Y82" s="34">
        <f>SUMIF(Ingredients!$B$3:$B$217,F82,Ingredients!$C$3:$C$217)+SUMIF($B$3:$B$724,F82,$AG$3:$AG$724)</f>
        <v>5</v>
      </c>
      <c r="Z82" s="30">
        <f>SUMIF(Ingredients!$B$3:$B$217,G82,Ingredients!$C$3:$C$217)+SUMIF($B$3:$B$724,G82,$AG$3:$AG$724)</f>
        <v>2</v>
      </c>
      <c r="AA82" s="30">
        <f>SUMIF(Ingredients!$B$3:$B$217,H82,Ingredients!$C$3:$C$217)+SUMIF($B$3:$B$724,H82,$AG$3:$AG$724)</f>
        <v>0</v>
      </c>
      <c r="AB82" s="30">
        <f>SUMIF(Ingredients!$B$3:$B$217,I82,Ingredients!$C$3:$C$217)+SUMIF($B$3:$B$724,I82,$AG$3:$AG$724)</f>
        <v>0</v>
      </c>
      <c r="AC82" s="30">
        <f>SUMIF(Ingredients!$B$3:$B$217,J82,Ingredients!$C$3:$C$217)+SUMIF($B$3:$B$724,J82,$AG$3:$AG$724)</f>
        <v>0</v>
      </c>
      <c r="AD82" s="30">
        <f>SUMIF(Ingredients!$B$3:$B$217,K82,Ingredients!$C$3:$C$217)+SUMIF($B$3:$B$724,K82,$AG$3:$AG$724)</f>
        <v>0</v>
      </c>
      <c r="AE82" s="30">
        <f>SUMIF(Ingredients!$B$3:$B$217,L82,Ingredients!$C$3:$C$217)+SUMIF($B$3:$B$724,L82,$AG$3:$AG$724)</f>
        <v>0</v>
      </c>
      <c r="AF82" s="30">
        <f>SUMIF(Ingredients!$B$3:$B$217,M82,Ingredients!$C$3:$C$217)+SUMIF($B$3:$B$724,M82,$AG$3:$AG$724)</f>
        <v>0</v>
      </c>
      <c r="AG82" s="29">
        <f t="shared" si="15"/>
        <v>7</v>
      </c>
      <c r="AH82" s="30">
        <f>SUMIF(Ingredients!$B$3:$B$217,F82,Ingredients!$D$3:$D$217)+SUMIF($B$3:$B$724,F82,$AP$3:$AP$724)</f>
        <v>0</v>
      </c>
      <c r="AI82" s="30">
        <f>SUMIF(Ingredients!$B$3:$B$217,G82,Ingredients!$D$3:$D$217)+SUMIF($B$3:$B$724,G82,$AP$3:$AP$724)</f>
        <v>0</v>
      </c>
      <c r="AJ82" s="30">
        <f>SUMIF(Ingredients!$B$3:$B$217,H82,Ingredients!$D$3:$D$217)+SUMIF($B$3:$B$724,H82,$AP$3:$AP$724)</f>
        <v>0</v>
      </c>
      <c r="AK82" s="30">
        <f>SUMIF(Ingredients!$B$3:$B$217,I82,Ingredients!$D$3:$D$217)+SUMIF($B$3:$B$724,I82,$AP$3:$AP$724)</f>
        <v>0</v>
      </c>
      <c r="AL82" s="30">
        <f>SUMIF(Ingredients!$B$3:$B$217,J82,Ingredients!$D$3:$D$217)+SUMIF($B$3:$B$724,J82,$AP$3:$AP$724)</f>
        <v>0</v>
      </c>
      <c r="AM82" s="30">
        <f>SUMIF(Ingredients!$B$3:$B$217,K82,Ingredients!$D$3:$D$217)+SUMIF($B$3:$B$724,K82,$AP$3:$AP$724)</f>
        <v>0</v>
      </c>
      <c r="AN82" s="30">
        <f>SUMIF(Ingredients!$B$3:$B$217,L82,Ingredients!$D$3:$D$217)+SUMIF($B$3:$B$724,L82,$AP$3:$AP$724)</f>
        <v>0</v>
      </c>
      <c r="AO82" s="30">
        <f>SUMIF(Ingredients!$B$3:$B$217,M82,Ingredients!$D$3:$D$217)+SUMIF($B$3:$B$724,M82,$AP$3:$AP$724)</f>
        <v>0</v>
      </c>
      <c r="AP82" s="29">
        <f t="shared" si="16"/>
        <v>0</v>
      </c>
      <c r="AQ82" s="30">
        <f>SUMIF(Ingredients!$B$3:$B$217,F82,Ingredients!$E$3:$E$217)+SUMIF($B$3:$B$724,F82,$AY$3:$AY$727)</f>
        <v>9</v>
      </c>
      <c r="AR82" s="30">
        <f>SUMIF(Ingredients!$B$3:$B$217,G82,Ingredients!$E$3:$E$217)+SUMIF($B$3:$B$724,G82,$AY$3:$AY$727)</f>
        <v>18</v>
      </c>
      <c r="AS82" s="30">
        <f>SUMIF(Ingredients!$B$3:$B$217,H82,Ingredients!$E$3:$E$217)+SUMIF($B$3:$B$724,H82,$AY$3:$AY$727)</f>
        <v>0</v>
      </c>
      <c r="AT82" s="30">
        <f>SUMIF(Ingredients!$B$3:$B$217,I82,Ingredients!$E$3:$E$217)+SUMIF($B$3:$B$724,I82,$AY$3:$AY$727)</f>
        <v>0</v>
      </c>
      <c r="AU82" s="30">
        <f>SUMIF(Ingredients!$B$3:$B$217,J82,Ingredients!$E$3:$E$217)+SUMIF($B$3:$B$724,J82,$AY$3:$AY$727)</f>
        <v>0</v>
      </c>
      <c r="AV82" s="30">
        <f>SUMIF(Ingredients!$B$3:$B$217,K82,Ingredients!$E$3:$E$217)+SUMIF($B$3:$B$724,K82,$AY$3:$AY$727)</f>
        <v>0</v>
      </c>
      <c r="AW82" s="30">
        <f>SUMIF(Ingredients!$B$3:$B$217,L82,Ingredients!$E$3:$E$217)+SUMIF($B$3:$B$724,L82,$AY$3:$AY$727)</f>
        <v>0</v>
      </c>
      <c r="AX82" s="30">
        <f>SUMIF(Ingredients!$B$3:$B$217,M82,Ingredients!$E$3:$E$217)+SUMIF($B$3:$B$724,M82,$AY$3:$AY$727)</f>
        <v>0</v>
      </c>
      <c r="AY82" s="29">
        <f t="shared" si="17"/>
        <v>13.5</v>
      </c>
      <c r="AZ82" s="30">
        <f>SUMIF(Ingredients!$B$3:$B$217,F82,Ingredients!$F$3:$F$217)+SUMIF($B$3:$B$724,F82,$BH$3:$BH$724)</f>
        <v>0</v>
      </c>
      <c r="BA82" s="30">
        <f>SUMIF(Ingredients!$B$3:$B$217,G82,Ingredients!$F$3:$F$217)+SUMIF($B$3:$B$724,G82,$BH$3:$BH$724)</f>
        <v>0</v>
      </c>
      <c r="BB82" s="30">
        <f>SUMIF(Ingredients!$B$3:$B$217,H82,Ingredients!$F$3:$F$217)+SUMIF($B$3:$B$724,H82,$BH$3:$BH$724)</f>
        <v>0</v>
      </c>
      <c r="BC82" s="30">
        <f>SUMIF(Ingredients!$B$3:$B$217,I82,Ingredients!$F$3:$F$217)+SUMIF($B$3:$B$724,I82,$BH$3:$BH$724)</f>
        <v>0</v>
      </c>
      <c r="BD82" s="30">
        <f>SUMIF(Ingredients!$B$3:$B$217,J82,Ingredients!$F$3:$F$217)+SUMIF($B$3:$B$724,J82,$BH$3:$BH$724)</f>
        <v>0</v>
      </c>
      <c r="BE82" s="30">
        <f>SUMIF(Ingredients!$B$3:$B$217,K82,Ingredients!$F$3:$F$217)+SUMIF($B$3:$B$724,K82,$BH$3:$BH$724)</f>
        <v>0</v>
      </c>
      <c r="BF82" s="30">
        <f>SUMIF(Ingredients!$B$3:$B$217,L82,Ingredients!$F$3:$F$217)+SUMIF($B$3:$B$724,L82,$BH$3:$BH$724)</f>
        <v>0</v>
      </c>
      <c r="BG82" s="30">
        <f>SUMIF(Ingredients!$B$3:$B$217,M82,Ingredients!$F$3:$F$217)+SUMIF($B$3:$B$724,M82,$BH$3:$BH$724)</f>
        <v>0</v>
      </c>
      <c r="BH82" s="35">
        <f t="shared" si="18"/>
        <v>0</v>
      </c>
      <c r="BI82" s="30">
        <f>SUMIF(Ingredients!$B$3:$B$217,F82,Ingredients!$G$3:$G$217)+SUMIF($B$3:$B$724,F82,$BQ$3:$BQ$724)</f>
        <v>0</v>
      </c>
      <c r="BJ82" s="30">
        <f>SUMIF(Ingredients!$B$3:$B$217,G82,Ingredients!$G$3:$G$217)+SUMIF($B$3:$B$724,G82,$BQ$3:$BQ$724)</f>
        <v>0</v>
      </c>
      <c r="BK82" s="30">
        <f>SUMIF(Ingredients!$B$3:$B$217,H82,Ingredients!$G$3:$G$217)+SUMIF($B$3:$B$724,H82,$BQ$3:$BQ$724)</f>
        <v>0</v>
      </c>
      <c r="BL82" s="30">
        <f>SUMIF(Ingredients!$B$3:$B$217,I82,Ingredients!$G$3:$G$217)+SUMIF($B$3:$B$724,I82,$BQ$3:$BQ$724)</f>
        <v>0</v>
      </c>
      <c r="BM82" s="30">
        <f>SUMIF(Ingredients!$B$3:$B$217,J82,Ingredients!$G$3:$G$217)+SUMIF($B$3:$B$724,J82,$BQ$3:$BQ$724)</f>
        <v>0</v>
      </c>
      <c r="BN82" s="30">
        <f>SUMIF(Ingredients!$B$3:$B$217,K82,Ingredients!$G$3:$G$217)+SUMIF($B$3:$B$724,K82,$BQ$3:$BQ$724)</f>
        <v>0</v>
      </c>
      <c r="BO82" s="30">
        <f>SUMIF(Ingredients!$B$3:$B$217,L82,Ingredients!$G$3:$G$217)+SUMIF($B$3:$B$724,L82,$BQ$3:$BQ$724)</f>
        <v>0</v>
      </c>
      <c r="BP82" s="30">
        <f>SUMIF(Ingredients!$B$3:$B$217,M82,Ingredients!$G$3:$G$217)+SUMIF($B$3:$B$724,M82,$BQ$3:$BQ$724)</f>
        <v>0</v>
      </c>
      <c r="BQ82" s="36">
        <f t="shared" si="19"/>
        <v>0</v>
      </c>
      <c r="BR82" s="30">
        <f>SUMIF(Ingredients!$B$3:$B$217,F82,Ingredients!$H$3:$H$217)+SUMIF($B$3:$B$724,F82,$BZ$3:$BZ$724)</f>
        <v>0</v>
      </c>
      <c r="BS82" s="30">
        <f>SUMIF(Ingredients!$B$3:$B$217,G82,Ingredients!$H$3:$H$217)+SUMIF($B$3:$B$724,G82,$BZ$3:$BZ$724)</f>
        <v>1</v>
      </c>
      <c r="BT82" s="30">
        <f>SUMIF(Ingredients!$B$3:$B$217,H82,Ingredients!$H$3:$H$217)+SUMIF($B$3:$B$724,H82,$BZ$3:$BZ$724)</f>
        <v>0</v>
      </c>
      <c r="BU82" s="30">
        <f>SUMIF(Ingredients!$B$3:$B$217,I82,Ingredients!$H$3:$H$217)+SUMIF($B$3:$B$724,I82,$BZ$3:$BZ$724)</f>
        <v>0</v>
      </c>
      <c r="BV82" s="30">
        <f>SUMIF(Ingredients!$B$3:$B$217,J82,Ingredients!$H$3:$H$217)+SUMIF($B$3:$B$724,J82,$BZ$3:$BZ$724)</f>
        <v>0</v>
      </c>
      <c r="BW82" s="30">
        <f>SUMIF(Ingredients!$B$3:$B$217,K82,Ingredients!$H$3:$H$217)+SUMIF($B$3:$B$724,K82,$BZ$3:$BZ$724)</f>
        <v>0</v>
      </c>
      <c r="BX82" s="30">
        <f>SUMIF(Ingredients!$B$3:$B$217,L82,Ingredients!$H$3:$H$217)+SUMIF($B$3:$B$724,L82,$BZ$3:$BZ$724)</f>
        <v>0</v>
      </c>
      <c r="BY82" s="30">
        <f>SUMIF(Ingredients!$B$3:$B$217,M82,Ingredients!$H$3:$H$217)+SUMIF($B$3:$B$724,M82,$BZ$3:$BZ$724)</f>
        <v>0</v>
      </c>
      <c r="BZ82" s="42">
        <f t="shared" si="20"/>
        <v>1</v>
      </c>
      <c r="CA82" s="30">
        <f>SUMIF(Ingredients!$B$3:$B$217,F82,Ingredients!$I$3:$I$217)+SUMIF($B$3:$B$724,F82,$CI$3:$CI$724)</f>
        <v>2</v>
      </c>
      <c r="CB82" s="30">
        <f>SUMIF(Ingredients!$B$3:$B$217,G82,Ingredients!$I$3:$I$217)+SUMIF($B$3:$B$724,G82,$CI$3:$CI$724)</f>
        <v>0</v>
      </c>
      <c r="CC82" s="30">
        <f>SUMIF(Ingredients!$B$3:$B$217,H82,Ingredients!$I$3:$I$217)+SUMIF($B$3:$B$724,H82,$CI$3:$CI$724)</f>
        <v>0</v>
      </c>
      <c r="CD82" s="30">
        <f>SUMIF(Ingredients!$B$3:$B$217,I82,Ingredients!$I$3:$I$217)+SUMIF($B$3:$B$724,I82,$CI$3:$CI$724)</f>
        <v>0</v>
      </c>
      <c r="CE82" s="30">
        <f>SUMIF(Ingredients!$B$3:$B$217,J82,Ingredients!$I$3:$I$217)+SUMIF($B$3:$B$724,J82,$CI$3:$CI$724)</f>
        <v>0</v>
      </c>
      <c r="CF82" s="30">
        <f>SUMIF(Ingredients!$B$3:$B$217,K82,Ingredients!$I$3:$I$217)+SUMIF($B$3:$B$724,K82,$CI$3:$CI$724)</f>
        <v>0</v>
      </c>
      <c r="CG82" s="30">
        <f>SUMIF(Ingredients!$B$3:$B$217,L82,Ingredients!$I$3:$I$217)+SUMIF($B$3:$B$724,L82,$CI$3:$CI$724)</f>
        <v>0</v>
      </c>
      <c r="CH82" s="30">
        <f>SUMIF(Ingredients!$B$3:$B$217,M82,Ingredients!$I$3:$I$217)+SUMIF($B$3:$B$724,M82,$CI$3:$CI$724)</f>
        <v>0</v>
      </c>
      <c r="CI82" s="38">
        <f t="shared" si="21"/>
        <v>2</v>
      </c>
      <c r="CJ82" s="30">
        <f>SUMIF(Ingredients!$B$3:$B$217,F82,Ingredients!$J$3:$J$217)+SUMIF($B$3:$B$724,F82,$CR$3:$CR$724)</f>
        <v>0</v>
      </c>
      <c r="CK82" s="30">
        <f>SUMIF(Ingredients!$B$3:$B$217,G82,Ingredients!$J$3:$J$217)+SUMIF($B$3:$B$724,G82,$CR$3:$CR$724)</f>
        <v>0</v>
      </c>
      <c r="CL82" s="30">
        <f>SUMIF(Ingredients!$B$3:$B$217,H82,Ingredients!$J$3:$J$217)+SUMIF($B$3:$B$724,H82,$CR$3:$CR$724)</f>
        <v>0</v>
      </c>
      <c r="CM82" s="30">
        <f>SUMIF(Ingredients!$B$3:$B$217,I82,Ingredients!$J$3:$J$217)+SUMIF($B$3:$B$724,I82,$CR$3:$CR$724)</f>
        <v>0</v>
      </c>
      <c r="CN82" s="30">
        <f>SUMIF(Ingredients!$B$3:$B$217,J82,Ingredients!$J$3:$J$217)+SUMIF($B$3:$B$724,J82,$CR$3:$CR$724)</f>
        <v>0</v>
      </c>
      <c r="CO82" s="30">
        <f>SUMIF(Ingredients!$B$3:$B$217,K82,Ingredients!$J$3:$J$217)+SUMIF($B$3:$B$724,K82,$CR$3:$CR$724)</f>
        <v>0</v>
      </c>
      <c r="CP82" s="30">
        <f>SUMIF(Ingredients!$B$3:$B$217,L82,Ingredients!$J$3:$J$217)+SUMIF($B$3:$B$724,L82,$CR$3:$CR$724)</f>
        <v>0</v>
      </c>
      <c r="CQ82" s="30">
        <f>SUMIF(Ingredients!$B$3:$B$217,M82,Ingredients!$J$3:$J$217)+SUMIF($B$3:$B$724,M82,$CR$3:$CR$724)</f>
        <v>0</v>
      </c>
      <c r="CR82" s="43">
        <f t="shared" si="22"/>
        <v>0</v>
      </c>
      <c r="CS82" s="34">
        <v>7</v>
      </c>
      <c r="CT82" s="30">
        <v>0</v>
      </c>
      <c r="CU82" s="30">
        <v>9</v>
      </c>
      <c r="CV82" s="35">
        <v>0</v>
      </c>
      <c r="CW82" s="36">
        <v>0</v>
      </c>
      <c r="CX82" s="37">
        <v>1</v>
      </c>
      <c r="CY82" s="38">
        <v>2</v>
      </c>
      <c r="CZ82" s="39">
        <v>0</v>
      </c>
      <c r="DA82" t="s">
        <v>202</v>
      </c>
      <c r="DB82" t="str">
        <f t="shared" ca="1" si="23"/>
        <v>-</v>
      </c>
      <c r="DD82" t="s">
        <v>200</v>
      </c>
      <c r="DE82" t="str">
        <f t="shared" ca="1" si="24"/>
        <v>FISHLETTUCEWRAPITEM(MEAL, ItemRegistry.fishlettucewrapItem, 4 ,1.4f,0f,0f,1f,0f,2f,0f,2.33f),</v>
      </c>
      <c r="DF82" t="s">
        <v>2348</v>
      </c>
    </row>
    <row r="83" spans="2:110" x14ac:dyDescent="0.3">
      <c r="B83" t="s">
        <v>327</v>
      </c>
      <c r="C83" t="str">
        <f>INDEX('PH Itemnames'!$B$1:$B$723,MATCH(B83,'PH Itemnames'!$A$1:$A$723),1)</f>
        <v>bltItem</v>
      </c>
      <c r="D83" t="s">
        <v>245</v>
      </c>
      <c r="E83" t="s">
        <v>1192</v>
      </c>
      <c r="F83" s="10" t="s">
        <v>128</v>
      </c>
      <c r="G83" s="11" t="s">
        <v>70</v>
      </c>
      <c r="H83" s="11" t="s">
        <v>77</v>
      </c>
      <c r="I83" s="11" t="s">
        <v>244</v>
      </c>
      <c r="J83" s="11"/>
      <c r="K83" s="11"/>
      <c r="L83" s="11"/>
      <c r="M83" s="11"/>
      <c r="N83" s="46">
        <f ca="1">SUMIF(Ingredients!$B$3:$B$217,'PH complex foods'!F83,Ingredients!$A$3:$A$119)+SUMIF($B$3:$B$724,F83,$V$3:$V$723)</f>
        <v>1</v>
      </c>
      <c r="O83" s="11">
        <f ca="1">SUMIF(Ingredients!$B$3:$B$217,'PH complex foods'!G83,Ingredients!$A$3:$A$119)+SUMIF($B$3:$B$724,G83,$V$3:$V$723)</f>
        <v>1</v>
      </c>
      <c r="P83" s="11">
        <f ca="1">SUMIF(Ingredients!$B$3:$B$217,'PH complex foods'!H83,Ingredients!$A$3:$A$119)+SUMIF($B$3:$B$724,H83,$V$3:$V$723)</f>
        <v>1</v>
      </c>
      <c r="Q83" s="11">
        <f ca="1">SUMIF(Ingredients!$B$3:$B$217,'PH complex foods'!I83,Ingredients!$A$3:$A$119)+SUMIF($B$3:$B$724,I83,$V$3:$V$723)</f>
        <v>1</v>
      </c>
      <c r="R83" s="11">
        <f ca="1">SUMIF(Ingredients!$B$3:$B$217,'PH complex foods'!J83,Ingredients!$A$3:$A$119)+SUMIF($B$3:$B$724,J83,$V$3:$V$723)</f>
        <v>0</v>
      </c>
      <c r="S83" s="11">
        <f ca="1">SUMIF(Ingredients!$B$3:$B$217,'PH complex foods'!K83,Ingredients!$A$3:$A$119)+SUMIF($B$3:$B$724,K83,$V$3:$V$723)</f>
        <v>0</v>
      </c>
      <c r="T83" s="11">
        <f ca="1">SUMIF(Ingredients!$B$3:$B$217,'PH complex foods'!L83,Ingredients!$A$3:$A$119)+SUMIF($B$3:$B$724,L83,$V$3:$V$723)</f>
        <v>0</v>
      </c>
      <c r="U83" s="11">
        <f ca="1">SUMIF(Ingredients!$B$3:$B$217,'PH complex foods'!M83,Ingredients!$A$3:$A$119)+SUMIF($B$3:$B$724,M83,$V$3:$V$723)</f>
        <v>0</v>
      </c>
      <c r="V83" s="10">
        <f t="shared" ca="1" si="25"/>
        <v>1</v>
      </c>
      <c r="W83" s="11">
        <f t="shared" si="13"/>
        <v>0</v>
      </c>
      <c r="X83" s="44" t="str">
        <f t="shared" ca="1" si="26"/>
        <v>Yes</v>
      </c>
      <c r="Y83" s="34">
        <f>SUMIF(Ingredients!$B$3:$B$217,F83,Ingredients!$C$3:$C$217)+SUMIF($B$3:$B$724,F83,$AG$3:$AG$724)</f>
        <v>2</v>
      </c>
      <c r="Z83" s="30">
        <f>SUMIF(Ingredients!$B$3:$B$217,G83,Ingredients!$C$3:$C$217)+SUMIF($B$3:$B$724,G83,$AG$3:$AG$724)</f>
        <v>2</v>
      </c>
      <c r="AA83" s="30">
        <f>SUMIF(Ingredients!$B$3:$B$217,H83,Ingredients!$C$3:$C$217)+SUMIF($B$3:$B$724,H83,$AG$3:$AG$724)</f>
        <v>10</v>
      </c>
      <c r="AB83" s="30">
        <f>SUMIF(Ingredients!$B$3:$B$217,I83,Ingredients!$C$3:$C$217)+SUMIF($B$3:$B$724,I83,$AG$3:$AG$724)</f>
        <v>10</v>
      </c>
      <c r="AC83" s="30">
        <f>SUMIF(Ingredients!$B$3:$B$217,J83,Ingredients!$C$3:$C$217)+SUMIF($B$3:$B$724,J83,$AG$3:$AG$724)</f>
        <v>0</v>
      </c>
      <c r="AD83" s="30">
        <f>SUMIF(Ingredients!$B$3:$B$217,K83,Ingredients!$C$3:$C$217)+SUMIF($B$3:$B$724,K83,$AG$3:$AG$724)</f>
        <v>0</v>
      </c>
      <c r="AE83" s="30">
        <f>SUMIF(Ingredients!$B$3:$B$217,L83,Ingredients!$C$3:$C$217)+SUMIF($B$3:$B$724,L83,$AG$3:$AG$724)</f>
        <v>0</v>
      </c>
      <c r="AF83" s="30">
        <f>SUMIF(Ingredients!$B$3:$B$217,M83,Ingredients!$C$3:$C$217)+SUMIF($B$3:$B$724,M83,$AG$3:$AG$724)</f>
        <v>0</v>
      </c>
      <c r="AG83" s="29">
        <f t="shared" si="15"/>
        <v>24</v>
      </c>
      <c r="AH83" s="30">
        <f>SUMIF(Ingredients!$B$3:$B$217,F83,Ingredients!$D$3:$D$217)+SUMIF($B$3:$B$724,F83,$AP$3:$AP$724)</f>
        <v>0</v>
      </c>
      <c r="AI83" s="30">
        <f>SUMIF(Ingredients!$B$3:$B$217,G83,Ingredients!$D$3:$D$217)+SUMIF($B$3:$B$724,G83,$AP$3:$AP$724)</f>
        <v>5</v>
      </c>
      <c r="AJ83" s="30">
        <f>SUMIF(Ingredients!$B$3:$B$217,H83,Ingredients!$D$3:$D$217)+SUMIF($B$3:$B$724,H83,$AP$3:$AP$724)</f>
        <v>0</v>
      </c>
      <c r="AK83" s="30">
        <f>SUMIF(Ingredients!$B$3:$B$217,I83,Ingredients!$D$3:$D$217)+SUMIF($B$3:$B$724,I83,$AP$3:$AP$724)</f>
        <v>0</v>
      </c>
      <c r="AL83" s="30">
        <f>SUMIF(Ingredients!$B$3:$B$217,J83,Ingredients!$D$3:$D$217)+SUMIF($B$3:$B$724,J83,$AP$3:$AP$724)</f>
        <v>0</v>
      </c>
      <c r="AM83" s="30">
        <f>SUMIF(Ingredients!$B$3:$B$217,K83,Ingredients!$D$3:$D$217)+SUMIF($B$3:$B$724,K83,$AP$3:$AP$724)</f>
        <v>0</v>
      </c>
      <c r="AN83" s="30">
        <f>SUMIF(Ingredients!$B$3:$B$217,L83,Ingredients!$D$3:$D$217)+SUMIF($B$3:$B$724,L83,$AP$3:$AP$724)</f>
        <v>0</v>
      </c>
      <c r="AO83" s="30">
        <f>SUMIF(Ingredients!$B$3:$B$217,M83,Ingredients!$D$3:$D$217)+SUMIF($B$3:$B$724,M83,$AP$3:$AP$724)</f>
        <v>0</v>
      </c>
      <c r="AP83" s="29">
        <f t="shared" si="16"/>
        <v>5</v>
      </c>
      <c r="AQ83" s="30">
        <f>SUMIF(Ingredients!$B$3:$B$217,F83,Ingredients!$E$3:$E$217)+SUMIF($B$3:$B$724,F83,$AY$3:$AY$727)</f>
        <v>18</v>
      </c>
      <c r="AR83" s="30">
        <f>SUMIF(Ingredients!$B$3:$B$217,G83,Ingredients!$E$3:$E$217)+SUMIF($B$3:$B$724,G83,$AY$3:$AY$727)</f>
        <v>5</v>
      </c>
      <c r="AS83" s="30">
        <f>SUMIF(Ingredients!$B$3:$B$217,H83,Ingredients!$E$3:$E$217)+SUMIF($B$3:$B$724,H83,$AY$3:$AY$727)</f>
        <v>14</v>
      </c>
      <c r="AT83" s="30">
        <f>SUMIF(Ingredients!$B$3:$B$217,I83,Ingredients!$E$3:$E$217)+SUMIF($B$3:$B$724,I83,$AY$3:$AY$727)</f>
        <v>16.5</v>
      </c>
      <c r="AU83" s="30">
        <f>SUMIF(Ingredients!$B$3:$B$217,J83,Ingredients!$E$3:$E$217)+SUMIF($B$3:$B$724,J83,$AY$3:$AY$727)</f>
        <v>0</v>
      </c>
      <c r="AV83" s="30">
        <f>SUMIF(Ingredients!$B$3:$B$217,K83,Ingredients!$E$3:$E$217)+SUMIF($B$3:$B$724,K83,$AY$3:$AY$727)</f>
        <v>0</v>
      </c>
      <c r="AW83" s="30">
        <f>SUMIF(Ingredients!$B$3:$B$217,L83,Ingredients!$E$3:$E$217)+SUMIF($B$3:$B$724,L83,$AY$3:$AY$727)</f>
        <v>0</v>
      </c>
      <c r="AX83" s="30">
        <f>SUMIF(Ingredients!$B$3:$B$217,M83,Ingredients!$E$3:$E$217)+SUMIF($B$3:$B$724,M83,$AY$3:$AY$727)</f>
        <v>0</v>
      </c>
      <c r="AY83" s="29">
        <f t="shared" si="17"/>
        <v>13.375</v>
      </c>
      <c r="AZ83" s="30">
        <f>SUMIF(Ingredients!$B$3:$B$217,F83,Ingredients!$F$3:$F$217)+SUMIF($B$3:$B$724,F83,$BH$3:$BH$724)</f>
        <v>0</v>
      </c>
      <c r="BA83" s="30">
        <f>SUMIF(Ingredients!$B$3:$B$217,G83,Ingredients!$F$3:$F$217)+SUMIF($B$3:$B$724,G83,$BH$3:$BH$724)</f>
        <v>0</v>
      </c>
      <c r="BB83" s="30">
        <f>SUMIF(Ingredients!$B$3:$B$217,H83,Ingredients!$F$3:$F$217)+SUMIF($B$3:$B$724,H83,$BH$3:$BH$724)</f>
        <v>0</v>
      </c>
      <c r="BC83" s="30">
        <f>SUMIF(Ingredients!$B$3:$B$217,I83,Ingredients!$F$3:$F$217)+SUMIF($B$3:$B$724,I83,$BH$3:$BH$724)</f>
        <v>1.5</v>
      </c>
      <c r="BD83" s="30">
        <f>SUMIF(Ingredients!$B$3:$B$217,J83,Ingredients!$F$3:$F$217)+SUMIF($B$3:$B$724,J83,$BH$3:$BH$724)</f>
        <v>0</v>
      </c>
      <c r="BE83" s="30">
        <f>SUMIF(Ingredients!$B$3:$B$217,K83,Ingredients!$F$3:$F$217)+SUMIF($B$3:$B$724,K83,$BH$3:$BH$724)</f>
        <v>0</v>
      </c>
      <c r="BF83" s="30">
        <f>SUMIF(Ingredients!$B$3:$B$217,L83,Ingredients!$F$3:$F$217)+SUMIF($B$3:$B$724,L83,$BH$3:$BH$724)</f>
        <v>0</v>
      </c>
      <c r="BG83" s="30">
        <f>SUMIF(Ingredients!$B$3:$B$217,M83,Ingredients!$F$3:$F$217)+SUMIF($B$3:$B$724,M83,$BH$3:$BH$724)</f>
        <v>0</v>
      </c>
      <c r="BH83" s="35">
        <f t="shared" si="18"/>
        <v>1.5</v>
      </c>
      <c r="BI83" s="30">
        <f>SUMIF(Ingredients!$B$3:$B$217,F83,Ingredients!$G$3:$G$217)+SUMIF($B$3:$B$724,F83,$BQ$3:$BQ$724)</f>
        <v>0</v>
      </c>
      <c r="BJ83" s="30">
        <f>SUMIF(Ingredients!$B$3:$B$217,G83,Ingredients!$G$3:$G$217)+SUMIF($B$3:$B$724,G83,$BQ$3:$BQ$724)</f>
        <v>0</v>
      </c>
      <c r="BK83" s="30">
        <f>SUMIF(Ingredients!$B$3:$B$217,H83,Ingredients!$G$3:$G$217)+SUMIF($B$3:$B$724,H83,$BQ$3:$BQ$724)</f>
        <v>0</v>
      </c>
      <c r="BL83" s="30">
        <f>SUMIF(Ingredients!$B$3:$B$217,I83,Ingredients!$G$3:$G$217)+SUMIF($B$3:$B$724,I83,$BQ$3:$BQ$724)</f>
        <v>0</v>
      </c>
      <c r="BM83" s="30">
        <f>SUMIF(Ingredients!$B$3:$B$217,J83,Ingredients!$G$3:$G$217)+SUMIF($B$3:$B$724,J83,$BQ$3:$BQ$724)</f>
        <v>0</v>
      </c>
      <c r="BN83" s="30">
        <f>SUMIF(Ingredients!$B$3:$B$217,K83,Ingredients!$G$3:$G$217)+SUMIF($B$3:$B$724,K83,$BQ$3:$BQ$724)</f>
        <v>0</v>
      </c>
      <c r="BO83" s="30">
        <f>SUMIF(Ingredients!$B$3:$B$217,L83,Ingredients!$G$3:$G$217)+SUMIF($B$3:$B$724,L83,$BQ$3:$BQ$724)</f>
        <v>0</v>
      </c>
      <c r="BP83" s="30">
        <f>SUMIF(Ingredients!$B$3:$B$217,M83,Ingredients!$G$3:$G$217)+SUMIF($B$3:$B$724,M83,$BQ$3:$BQ$724)</f>
        <v>0</v>
      </c>
      <c r="BQ83" s="36">
        <f t="shared" si="19"/>
        <v>0</v>
      </c>
      <c r="BR83" s="30">
        <f>SUMIF(Ingredients!$B$3:$B$217,F83,Ingredients!$H$3:$H$217)+SUMIF($B$3:$B$724,F83,$BZ$3:$BZ$724)</f>
        <v>1</v>
      </c>
      <c r="BS83" s="30">
        <f>SUMIF(Ingredients!$B$3:$B$217,G83,Ingredients!$H$3:$H$217)+SUMIF($B$3:$B$724,G83,$BZ$3:$BZ$724)</f>
        <v>1.5</v>
      </c>
      <c r="BT83" s="30">
        <f>SUMIF(Ingredients!$B$3:$B$217,H83,Ingredients!$H$3:$H$217)+SUMIF($B$3:$B$724,H83,$BZ$3:$BZ$724)</f>
        <v>0</v>
      </c>
      <c r="BU83" s="30">
        <f>SUMIF(Ingredients!$B$3:$B$217,I83,Ingredients!$H$3:$H$217)+SUMIF($B$3:$B$724,I83,$BZ$3:$BZ$724)</f>
        <v>0</v>
      </c>
      <c r="BV83" s="30">
        <f>SUMIF(Ingredients!$B$3:$B$217,J83,Ingredients!$H$3:$H$217)+SUMIF($B$3:$B$724,J83,$BZ$3:$BZ$724)</f>
        <v>0</v>
      </c>
      <c r="BW83" s="30">
        <f>SUMIF(Ingredients!$B$3:$B$217,K83,Ingredients!$H$3:$H$217)+SUMIF($B$3:$B$724,K83,$BZ$3:$BZ$724)</f>
        <v>0</v>
      </c>
      <c r="BX83" s="30">
        <f>SUMIF(Ingredients!$B$3:$B$217,L83,Ingredients!$H$3:$H$217)+SUMIF($B$3:$B$724,L83,$BZ$3:$BZ$724)</f>
        <v>0</v>
      </c>
      <c r="BY83" s="30">
        <f>SUMIF(Ingredients!$B$3:$B$217,M83,Ingredients!$H$3:$H$217)+SUMIF($B$3:$B$724,M83,$BZ$3:$BZ$724)</f>
        <v>0</v>
      </c>
      <c r="BZ83" s="42">
        <f t="shared" si="20"/>
        <v>2.5</v>
      </c>
      <c r="CA83" s="30">
        <f>SUMIF(Ingredients!$B$3:$B$217,F83,Ingredients!$I$3:$I$217)+SUMIF($B$3:$B$724,F83,$CI$3:$CI$724)</f>
        <v>0</v>
      </c>
      <c r="CB83" s="30">
        <f>SUMIF(Ingredients!$B$3:$B$217,G83,Ingredients!$I$3:$I$217)+SUMIF($B$3:$B$724,G83,$CI$3:$CI$724)</f>
        <v>0</v>
      </c>
      <c r="CC83" s="30">
        <f>SUMIF(Ingredients!$B$3:$B$217,H83,Ingredients!$I$3:$I$217)+SUMIF($B$3:$B$724,H83,$CI$3:$CI$724)</f>
        <v>2.5</v>
      </c>
      <c r="CD83" s="30">
        <f>SUMIF(Ingredients!$B$3:$B$217,I83,Ingredients!$I$3:$I$217)+SUMIF($B$3:$B$724,I83,$CI$3:$CI$724)</f>
        <v>0</v>
      </c>
      <c r="CE83" s="30">
        <f>SUMIF(Ingredients!$B$3:$B$217,J83,Ingredients!$I$3:$I$217)+SUMIF($B$3:$B$724,J83,$CI$3:$CI$724)</f>
        <v>0</v>
      </c>
      <c r="CF83" s="30">
        <f>SUMIF(Ingredients!$B$3:$B$217,K83,Ingredients!$I$3:$I$217)+SUMIF($B$3:$B$724,K83,$CI$3:$CI$724)</f>
        <v>0</v>
      </c>
      <c r="CG83" s="30">
        <f>SUMIF(Ingredients!$B$3:$B$217,L83,Ingredients!$I$3:$I$217)+SUMIF($B$3:$B$724,L83,$CI$3:$CI$724)</f>
        <v>0</v>
      </c>
      <c r="CH83" s="30">
        <f>SUMIF(Ingredients!$B$3:$B$217,M83,Ingredients!$I$3:$I$217)+SUMIF($B$3:$B$724,M83,$CI$3:$CI$724)</f>
        <v>0</v>
      </c>
      <c r="CI83" s="38">
        <f t="shared" si="21"/>
        <v>2.5</v>
      </c>
      <c r="CJ83" s="30">
        <f>SUMIF(Ingredients!$B$3:$B$217,F83,Ingredients!$J$3:$J$217)+SUMIF($B$3:$B$724,F83,$CR$3:$CR$724)</f>
        <v>0</v>
      </c>
      <c r="CK83" s="30">
        <f>SUMIF(Ingredients!$B$3:$B$217,G83,Ingredients!$J$3:$J$217)+SUMIF($B$3:$B$724,G83,$CR$3:$CR$724)</f>
        <v>0</v>
      </c>
      <c r="CL83" s="30">
        <f>SUMIF(Ingredients!$B$3:$B$217,H83,Ingredients!$J$3:$J$217)+SUMIF($B$3:$B$724,H83,$CR$3:$CR$724)</f>
        <v>0</v>
      </c>
      <c r="CM83" s="30">
        <f>SUMIF(Ingredients!$B$3:$B$217,I83,Ingredients!$J$3:$J$217)+SUMIF($B$3:$B$724,I83,$CR$3:$CR$724)</f>
        <v>1</v>
      </c>
      <c r="CN83" s="30">
        <f>SUMIF(Ingredients!$B$3:$B$217,J83,Ingredients!$J$3:$J$217)+SUMIF($B$3:$B$724,J83,$CR$3:$CR$724)</f>
        <v>0</v>
      </c>
      <c r="CO83" s="30">
        <f>SUMIF(Ingredients!$B$3:$B$217,K83,Ingredients!$J$3:$J$217)+SUMIF($B$3:$B$724,K83,$CR$3:$CR$724)</f>
        <v>0</v>
      </c>
      <c r="CP83" s="30">
        <f>SUMIF(Ingredients!$B$3:$B$217,L83,Ingredients!$J$3:$J$217)+SUMIF($B$3:$B$724,L83,$CR$3:$CR$724)</f>
        <v>0</v>
      </c>
      <c r="CQ83" s="30">
        <f>SUMIF(Ingredients!$B$3:$B$217,M83,Ingredients!$J$3:$J$217)+SUMIF($B$3:$B$724,M83,$CR$3:$CR$724)</f>
        <v>0</v>
      </c>
      <c r="CR83" s="43">
        <f t="shared" si="22"/>
        <v>1</v>
      </c>
      <c r="CS83" s="34">
        <v>20</v>
      </c>
      <c r="CT83" s="30">
        <v>0</v>
      </c>
      <c r="CU83" s="30">
        <v>14</v>
      </c>
      <c r="CV83" s="35">
        <v>1.5</v>
      </c>
      <c r="CW83" s="36">
        <v>0</v>
      </c>
      <c r="CX83" s="37">
        <v>2.5</v>
      </c>
      <c r="CY83" s="38">
        <v>2.5</v>
      </c>
      <c r="CZ83" s="39">
        <v>0</v>
      </c>
      <c r="DA83" t="s">
        <v>202</v>
      </c>
      <c r="DB83" t="str">
        <f t="shared" ca="1" si="23"/>
        <v>-</v>
      </c>
      <c r="DD83" t="s">
        <v>200</v>
      </c>
      <c r="DE83" t="str">
        <f t="shared" ca="1" si="24"/>
        <v>BLTITEM(MEAL, ItemRegistry.bltItem, 4 ,4f,0f,1.5f,2.5f,0f,2.5f,0f,1.5f),</v>
      </c>
      <c r="DF83" t="s">
        <v>2349</v>
      </c>
    </row>
    <row r="84" spans="2:110" x14ac:dyDescent="0.3">
      <c r="B84" t="s">
        <v>328</v>
      </c>
      <c r="C84" t="str">
        <f>INDEX('PH Itemnames'!$B$1:$B$723,MATCH(B84,'PH Itemnames'!$A$1:$A$723),1)</f>
        <v>leafychickensandwichItem</v>
      </c>
      <c r="D84" t="s">
        <v>240</v>
      </c>
      <c r="E84" t="s">
        <v>1192</v>
      </c>
      <c r="F84" s="10" t="s">
        <v>329</v>
      </c>
      <c r="G84" s="11" t="s">
        <v>128</v>
      </c>
      <c r="H84" s="11"/>
      <c r="I84" s="11"/>
      <c r="J84" s="11"/>
      <c r="K84" s="11"/>
      <c r="L84" s="11"/>
      <c r="M84" s="11"/>
      <c r="N84" s="46">
        <f ca="1">SUMIF(Ingredients!$B$3:$B$217,'PH complex foods'!F84,Ingredients!$A$3:$A$119)+SUMIF($B$3:$B$724,F84,$V$3:$V$723)</f>
        <v>1</v>
      </c>
      <c r="O84" s="11">
        <f ca="1">SUMIF(Ingredients!$B$3:$B$217,'PH complex foods'!G84,Ingredients!$A$3:$A$119)+SUMIF($B$3:$B$724,G84,$V$3:$V$723)</f>
        <v>1</v>
      </c>
      <c r="P84" s="11">
        <f ca="1">SUMIF(Ingredients!$B$3:$B$217,'PH complex foods'!H84,Ingredients!$A$3:$A$119)+SUMIF($B$3:$B$724,H84,$V$3:$V$723)</f>
        <v>0</v>
      </c>
      <c r="Q84" s="11">
        <f ca="1">SUMIF(Ingredients!$B$3:$B$217,'PH complex foods'!I84,Ingredients!$A$3:$A$119)+SUMIF($B$3:$B$724,I84,$V$3:$V$723)</f>
        <v>0</v>
      </c>
      <c r="R84" s="11">
        <f ca="1">SUMIF(Ingredients!$B$3:$B$217,'PH complex foods'!J84,Ingredients!$A$3:$A$119)+SUMIF($B$3:$B$724,J84,$V$3:$V$723)</f>
        <v>0</v>
      </c>
      <c r="S84" s="11">
        <f ca="1">SUMIF(Ingredients!$B$3:$B$217,'PH complex foods'!K84,Ingredients!$A$3:$A$119)+SUMIF($B$3:$B$724,K84,$V$3:$V$723)</f>
        <v>0</v>
      </c>
      <c r="T84" s="11">
        <f ca="1">SUMIF(Ingredients!$B$3:$B$217,'PH complex foods'!L84,Ingredients!$A$3:$A$119)+SUMIF($B$3:$B$724,L84,$V$3:$V$723)</f>
        <v>0</v>
      </c>
      <c r="U84" s="11">
        <f ca="1">SUMIF(Ingredients!$B$3:$B$217,'PH complex foods'!M84,Ingredients!$A$3:$A$119)+SUMIF($B$3:$B$724,M84,$V$3:$V$723)</f>
        <v>0</v>
      </c>
      <c r="V84" s="10">
        <f t="shared" ca="1" si="25"/>
        <v>1</v>
      </c>
      <c r="W84" s="11">
        <f t="shared" si="13"/>
        <v>0</v>
      </c>
      <c r="X84" s="44" t="str">
        <f t="shared" ca="1" si="26"/>
        <v>Yes</v>
      </c>
      <c r="Y84" s="34">
        <f>SUMIF(Ingredients!$B$3:$B$217,F84,Ingredients!$C$3:$C$217)+SUMIF($B$3:$B$724,F84,$AG$3:$AG$724)</f>
        <v>15</v>
      </c>
      <c r="Z84" s="30">
        <f>SUMIF(Ingredients!$B$3:$B$217,G84,Ingredients!$C$3:$C$217)+SUMIF($B$3:$B$724,G84,$AG$3:$AG$724)</f>
        <v>2</v>
      </c>
      <c r="AA84" s="30">
        <f>SUMIF(Ingredients!$B$3:$B$217,H84,Ingredients!$C$3:$C$217)+SUMIF($B$3:$B$724,H84,$AG$3:$AG$724)</f>
        <v>0</v>
      </c>
      <c r="AB84" s="30">
        <f>SUMIF(Ingredients!$B$3:$B$217,I84,Ingredients!$C$3:$C$217)+SUMIF($B$3:$B$724,I84,$AG$3:$AG$724)</f>
        <v>0</v>
      </c>
      <c r="AC84" s="30">
        <f>SUMIF(Ingredients!$B$3:$B$217,J84,Ingredients!$C$3:$C$217)+SUMIF($B$3:$B$724,J84,$AG$3:$AG$724)</f>
        <v>0</v>
      </c>
      <c r="AD84" s="30">
        <f>SUMIF(Ingredients!$B$3:$B$217,K84,Ingredients!$C$3:$C$217)+SUMIF($B$3:$B$724,K84,$AG$3:$AG$724)</f>
        <v>0</v>
      </c>
      <c r="AE84" s="30">
        <f>SUMIF(Ingredients!$B$3:$B$217,L84,Ingredients!$C$3:$C$217)+SUMIF($B$3:$B$724,L84,$AG$3:$AG$724)</f>
        <v>0</v>
      </c>
      <c r="AF84" s="30">
        <f>SUMIF(Ingredients!$B$3:$B$217,M84,Ingredients!$C$3:$C$217)+SUMIF($B$3:$B$724,M84,$AG$3:$AG$724)</f>
        <v>0</v>
      </c>
      <c r="AG84" s="29">
        <f t="shared" si="15"/>
        <v>17</v>
      </c>
      <c r="AH84" s="30">
        <f>SUMIF(Ingredients!$B$3:$B$217,F84,Ingredients!$D$3:$D$217)+SUMIF($B$3:$B$724,F84,$AP$3:$AP$724)</f>
        <v>0</v>
      </c>
      <c r="AI84" s="30">
        <f>SUMIF(Ingredients!$B$3:$B$217,G84,Ingredients!$D$3:$D$217)+SUMIF($B$3:$B$724,G84,$AP$3:$AP$724)</f>
        <v>0</v>
      </c>
      <c r="AJ84" s="30">
        <f>SUMIF(Ingredients!$B$3:$B$217,H84,Ingredients!$D$3:$D$217)+SUMIF($B$3:$B$724,H84,$AP$3:$AP$724)</f>
        <v>0</v>
      </c>
      <c r="AK84" s="30">
        <f>SUMIF(Ingredients!$B$3:$B$217,I84,Ingredients!$D$3:$D$217)+SUMIF($B$3:$B$724,I84,$AP$3:$AP$724)</f>
        <v>0</v>
      </c>
      <c r="AL84" s="30">
        <f>SUMIF(Ingredients!$B$3:$B$217,J84,Ingredients!$D$3:$D$217)+SUMIF($B$3:$B$724,J84,$AP$3:$AP$724)</f>
        <v>0</v>
      </c>
      <c r="AM84" s="30">
        <f>SUMIF(Ingredients!$B$3:$B$217,K84,Ingredients!$D$3:$D$217)+SUMIF($B$3:$B$724,K84,$AP$3:$AP$724)</f>
        <v>0</v>
      </c>
      <c r="AN84" s="30">
        <f>SUMIF(Ingredients!$B$3:$B$217,L84,Ingredients!$D$3:$D$217)+SUMIF($B$3:$B$724,L84,$AP$3:$AP$724)</f>
        <v>0</v>
      </c>
      <c r="AO84" s="30">
        <f>SUMIF(Ingredients!$B$3:$B$217,M84,Ingredients!$D$3:$D$217)+SUMIF($B$3:$B$724,M84,$AP$3:$AP$724)</f>
        <v>0</v>
      </c>
      <c r="AP84" s="29">
        <f t="shared" si="16"/>
        <v>0</v>
      </c>
      <c r="AQ84" s="30">
        <f>SUMIF(Ingredients!$B$3:$B$217,F84,Ingredients!$E$3:$E$217)+SUMIF($B$3:$B$724,F84,$AY$3:$AY$727)</f>
        <v>14.666666666666666</v>
      </c>
      <c r="AR84" s="30">
        <f>SUMIF(Ingredients!$B$3:$B$217,G84,Ingredients!$E$3:$E$217)+SUMIF($B$3:$B$724,G84,$AY$3:$AY$727)</f>
        <v>18</v>
      </c>
      <c r="AS84" s="30">
        <f>SUMIF(Ingredients!$B$3:$B$217,H84,Ingredients!$E$3:$E$217)+SUMIF($B$3:$B$724,H84,$AY$3:$AY$727)</f>
        <v>0</v>
      </c>
      <c r="AT84" s="30">
        <f>SUMIF(Ingredients!$B$3:$B$217,I84,Ingredients!$E$3:$E$217)+SUMIF($B$3:$B$724,I84,$AY$3:$AY$727)</f>
        <v>0</v>
      </c>
      <c r="AU84" s="30">
        <f>SUMIF(Ingredients!$B$3:$B$217,J84,Ingredients!$E$3:$E$217)+SUMIF($B$3:$B$724,J84,$AY$3:$AY$727)</f>
        <v>0</v>
      </c>
      <c r="AV84" s="30">
        <f>SUMIF(Ingredients!$B$3:$B$217,K84,Ingredients!$E$3:$E$217)+SUMIF($B$3:$B$724,K84,$AY$3:$AY$727)</f>
        <v>0</v>
      </c>
      <c r="AW84" s="30">
        <f>SUMIF(Ingredients!$B$3:$B$217,L84,Ingredients!$E$3:$E$217)+SUMIF($B$3:$B$724,L84,$AY$3:$AY$727)</f>
        <v>0</v>
      </c>
      <c r="AX84" s="30">
        <f>SUMIF(Ingredients!$B$3:$B$217,M84,Ingredients!$E$3:$E$217)+SUMIF($B$3:$B$724,M84,$AY$3:$AY$727)</f>
        <v>0</v>
      </c>
      <c r="AY84" s="29">
        <f t="shared" si="17"/>
        <v>16.333333333333332</v>
      </c>
      <c r="AZ84" s="30">
        <f>SUMIF(Ingredients!$B$3:$B$217,F84,Ingredients!$F$3:$F$217)+SUMIF($B$3:$B$724,F84,$BH$3:$BH$724)</f>
        <v>1.5</v>
      </c>
      <c r="BA84" s="30">
        <f>SUMIF(Ingredients!$B$3:$B$217,G84,Ingredients!$F$3:$F$217)+SUMIF($B$3:$B$724,G84,$BH$3:$BH$724)</f>
        <v>0</v>
      </c>
      <c r="BB84" s="30">
        <f>SUMIF(Ingredients!$B$3:$B$217,H84,Ingredients!$F$3:$F$217)+SUMIF($B$3:$B$724,H84,$BH$3:$BH$724)</f>
        <v>0</v>
      </c>
      <c r="BC84" s="30">
        <f>SUMIF(Ingredients!$B$3:$B$217,I84,Ingredients!$F$3:$F$217)+SUMIF($B$3:$B$724,I84,$BH$3:$BH$724)</f>
        <v>0</v>
      </c>
      <c r="BD84" s="30">
        <f>SUMIF(Ingredients!$B$3:$B$217,J84,Ingredients!$F$3:$F$217)+SUMIF($B$3:$B$724,J84,$BH$3:$BH$724)</f>
        <v>0</v>
      </c>
      <c r="BE84" s="30">
        <f>SUMIF(Ingredients!$B$3:$B$217,K84,Ingredients!$F$3:$F$217)+SUMIF($B$3:$B$724,K84,$BH$3:$BH$724)</f>
        <v>0</v>
      </c>
      <c r="BF84" s="30">
        <f>SUMIF(Ingredients!$B$3:$B$217,L84,Ingredients!$F$3:$F$217)+SUMIF($B$3:$B$724,L84,$BH$3:$BH$724)</f>
        <v>0</v>
      </c>
      <c r="BG84" s="30">
        <f>SUMIF(Ingredients!$B$3:$B$217,M84,Ingredients!$F$3:$F$217)+SUMIF($B$3:$B$724,M84,$BH$3:$BH$724)</f>
        <v>0</v>
      </c>
      <c r="BH84" s="35">
        <f t="shared" si="18"/>
        <v>1.5</v>
      </c>
      <c r="BI84" s="30">
        <f>SUMIF(Ingredients!$B$3:$B$217,F84,Ingredients!$G$3:$G$217)+SUMIF($B$3:$B$724,F84,$BQ$3:$BQ$724)</f>
        <v>0</v>
      </c>
      <c r="BJ84" s="30">
        <f>SUMIF(Ingredients!$B$3:$B$217,G84,Ingredients!$G$3:$G$217)+SUMIF($B$3:$B$724,G84,$BQ$3:$BQ$724)</f>
        <v>0</v>
      </c>
      <c r="BK84" s="30">
        <f>SUMIF(Ingredients!$B$3:$B$217,H84,Ingredients!$G$3:$G$217)+SUMIF($B$3:$B$724,H84,$BQ$3:$BQ$724)</f>
        <v>0</v>
      </c>
      <c r="BL84" s="30">
        <f>SUMIF(Ingredients!$B$3:$B$217,I84,Ingredients!$G$3:$G$217)+SUMIF($B$3:$B$724,I84,$BQ$3:$BQ$724)</f>
        <v>0</v>
      </c>
      <c r="BM84" s="30">
        <f>SUMIF(Ingredients!$B$3:$B$217,J84,Ingredients!$G$3:$G$217)+SUMIF($B$3:$B$724,J84,$BQ$3:$BQ$724)</f>
        <v>0</v>
      </c>
      <c r="BN84" s="30">
        <f>SUMIF(Ingredients!$B$3:$B$217,K84,Ingredients!$G$3:$G$217)+SUMIF($B$3:$B$724,K84,$BQ$3:$BQ$724)</f>
        <v>0</v>
      </c>
      <c r="BO84" s="30">
        <f>SUMIF(Ingredients!$B$3:$B$217,L84,Ingredients!$G$3:$G$217)+SUMIF($B$3:$B$724,L84,$BQ$3:$BQ$724)</f>
        <v>0</v>
      </c>
      <c r="BP84" s="30">
        <f>SUMIF(Ingredients!$B$3:$B$217,M84,Ingredients!$G$3:$G$217)+SUMIF($B$3:$B$724,M84,$BQ$3:$BQ$724)</f>
        <v>0</v>
      </c>
      <c r="BQ84" s="36">
        <f t="shared" si="19"/>
        <v>0</v>
      </c>
      <c r="BR84" s="30">
        <f>SUMIF(Ingredients!$B$3:$B$217,F84,Ingredients!$H$3:$H$217)+SUMIF($B$3:$B$724,F84,$BZ$3:$BZ$724)</f>
        <v>0</v>
      </c>
      <c r="BS84" s="30">
        <f>SUMIF(Ingredients!$B$3:$B$217,G84,Ingredients!$H$3:$H$217)+SUMIF($B$3:$B$724,G84,$BZ$3:$BZ$724)</f>
        <v>1</v>
      </c>
      <c r="BT84" s="30">
        <f>SUMIF(Ingredients!$B$3:$B$217,H84,Ingredients!$H$3:$H$217)+SUMIF($B$3:$B$724,H84,$BZ$3:$BZ$724)</f>
        <v>0</v>
      </c>
      <c r="BU84" s="30">
        <f>SUMIF(Ingredients!$B$3:$B$217,I84,Ingredients!$H$3:$H$217)+SUMIF($B$3:$B$724,I84,$BZ$3:$BZ$724)</f>
        <v>0</v>
      </c>
      <c r="BV84" s="30">
        <f>SUMIF(Ingredients!$B$3:$B$217,J84,Ingredients!$H$3:$H$217)+SUMIF($B$3:$B$724,J84,$BZ$3:$BZ$724)</f>
        <v>0</v>
      </c>
      <c r="BW84" s="30">
        <f>SUMIF(Ingredients!$B$3:$B$217,K84,Ingredients!$H$3:$H$217)+SUMIF($B$3:$B$724,K84,$BZ$3:$BZ$724)</f>
        <v>0</v>
      </c>
      <c r="BX84" s="30">
        <f>SUMIF(Ingredients!$B$3:$B$217,L84,Ingredients!$H$3:$H$217)+SUMIF($B$3:$B$724,L84,$BZ$3:$BZ$724)</f>
        <v>0</v>
      </c>
      <c r="BY84" s="30">
        <f>SUMIF(Ingredients!$B$3:$B$217,M84,Ingredients!$H$3:$H$217)+SUMIF($B$3:$B$724,M84,$BZ$3:$BZ$724)</f>
        <v>0</v>
      </c>
      <c r="BZ84" s="42">
        <f t="shared" si="20"/>
        <v>1</v>
      </c>
      <c r="CA84" s="30">
        <f>SUMIF(Ingredients!$B$3:$B$217,F84,Ingredients!$I$3:$I$217)+SUMIF($B$3:$B$724,F84,$CI$3:$CI$724)</f>
        <v>2.5</v>
      </c>
      <c r="CB84" s="30">
        <f>SUMIF(Ingredients!$B$3:$B$217,G84,Ingredients!$I$3:$I$217)+SUMIF($B$3:$B$724,G84,$CI$3:$CI$724)</f>
        <v>0</v>
      </c>
      <c r="CC84" s="30">
        <f>SUMIF(Ingredients!$B$3:$B$217,H84,Ingredients!$I$3:$I$217)+SUMIF($B$3:$B$724,H84,$CI$3:$CI$724)</f>
        <v>0</v>
      </c>
      <c r="CD84" s="30">
        <f>SUMIF(Ingredients!$B$3:$B$217,I84,Ingredients!$I$3:$I$217)+SUMIF($B$3:$B$724,I84,$CI$3:$CI$724)</f>
        <v>0</v>
      </c>
      <c r="CE84" s="30">
        <f>SUMIF(Ingredients!$B$3:$B$217,J84,Ingredients!$I$3:$I$217)+SUMIF($B$3:$B$724,J84,$CI$3:$CI$724)</f>
        <v>0</v>
      </c>
      <c r="CF84" s="30">
        <f>SUMIF(Ingredients!$B$3:$B$217,K84,Ingredients!$I$3:$I$217)+SUMIF($B$3:$B$724,K84,$CI$3:$CI$724)</f>
        <v>0</v>
      </c>
      <c r="CG84" s="30">
        <f>SUMIF(Ingredients!$B$3:$B$217,L84,Ingredients!$I$3:$I$217)+SUMIF($B$3:$B$724,L84,$CI$3:$CI$724)</f>
        <v>0</v>
      </c>
      <c r="CH84" s="30">
        <f>SUMIF(Ingredients!$B$3:$B$217,M84,Ingredients!$I$3:$I$217)+SUMIF($B$3:$B$724,M84,$CI$3:$CI$724)</f>
        <v>0</v>
      </c>
      <c r="CI84" s="38">
        <f t="shared" si="21"/>
        <v>2.5</v>
      </c>
      <c r="CJ84" s="30">
        <f>SUMIF(Ingredients!$B$3:$B$217,F84,Ingredients!$J$3:$J$217)+SUMIF($B$3:$B$724,F84,$CR$3:$CR$724)</f>
        <v>0</v>
      </c>
      <c r="CK84" s="30">
        <f>SUMIF(Ingredients!$B$3:$B$217,G84,Ingredients!$J$3:$J$217)+SUMIF($B$3:$B$724,G84,$CR$3:$CR$724)</f>
        <v>0</v>
      </c>
      <c r="CL84" s="30">
        <f>SUMIF(Ingredients!$B$3:$B$217,H84,Ingredients!$J$3:$J$217)+SUMIF($B$3:$B$724,H84,$CR$3:$CR$724)</f>
        <v>0</v>
      </c>
      <c r="CM84" s="30">
        <f>SUMIF(Ingredients!$B$3:$B$217,I84,Ingredients!$J$3:$J$217)+SUMIF($B$3:$B$724,I84,$CR$3:$CR$724)</f>
        <v>0</v>
      </c>
      <c r="CN84" s="30">
        <f>SUMIF(Ingredients!$B$3:$B$217,J84,Ingredients!$J$3:$J$217)+SUMIF($B$3:$B$724,J84,$CR$3:$CR$724)</f>
        <v>0</v>
      </c>
      <c r="CO84" s="30">
        <f>SUMIF(Ingredients!$B$3:$B$217,K84,Ingredients!$J$3:$J$217)+SUMIF($B$3:$B$724,K84,$CR$3:$CR$724)</f>
        <v>0</v>
      </c>
      <c r="CP84" s="30">
        <f>SUMIF(Ingredients!$B$3:$B$217,L84,Ingredients!$J$3:$J$217)+SUMIF($B$3:$B$724,L84,$CR$3:$CR$724)</f>
        <v>0</v>
      </c>
      <c r="CQ84" s="30">
        <f>SUMIF(Ingredients!$B$3:$B$217,M84,Ingredients!$J$3:$J$217)+SUMIF($B$3:$B$724,M84,$CR$3:$CR$724)</f>
        <v>0</v>
      </c>
      <c r="CR84" s="43">
        <f t="shared" si="22"/>
        <v>0</v>
      </c>
      <c r="CS84" s="34">
        <v>15</v>
      </c>
      <c r="CT84" s="30">
        <v>0</v>
      </c>
      <c r="CU84" s="30">
        <v>15</v>
      </c>
      <c r="CV84" s="35">
        <v>1.5</v>
      </c>
      <c r="CW84" s="36">
        <v>0</v>
      </c>
      <c r="CX84" s="37">
        <v>1</v>
      </c>
      <c r="CY84" s="38">
        <v>2.5</v>
      </c>
      <c r="CZ84" s="39">
        <v>0</v>
      </c>
      <c r="DA84" t="s">
        <v>202</v>
      </c>
      <c r="DB84" t="str">
        <f t="shared" ca="1" si="23"/>
        <v>-</v>
      </c>
      <c r="DD84" t="s">
        <v>200</v>
      </c>
      <c r="DE84" t="str">
        <f t="shared" ca="1" si="24"/>
        <v>LEAFYCHICKENSANDWICHITEM(MEAL, ItemRegistry.leafychickensandwichItem, 4 ,3f,0f,1.5f,1f,0f,2.5f,0f,1.4f),</v>
      </c>
      <c r="DF84" t="s">
        <v>2350</v>
      </c>
    </row>
    <row r="85" spans="2:110" x14ac:dyDescent="0.3">
      <c r="B85" t="s">
        <v>330</v>
      </c>
      <c r="C85" t="str">
        <f>INDEX('PH Itemnames'!$B$1:$B$723,MATCH(B85,'PH Itemnames'!$A$1:$A$723),1)</f>
        <v>leafyfishsandwichItem</v>
      </c>
      <c r="D85" t="s">
        <v>240</v>
      </c>
      <c r="E85" t="s">
        <v>1192</v>
      </c>
      <c r="F85" s="10" t="s">
        <v>295</v>
      </c>
      <c r="G85" s="11" t="s">
        <v>128</v>
      </c>
      <c r="H85" s="11"/>
      <c r="I85" s="11"/>
      <c r="J85" s="11"/>
      <c r="K85" s="11"/>
      <c r="L85" s="11"/>
      <c r="M85" s="11"/>
      <c r="N85" s="46">
        <f ca="1">SUMIF(Ingredients!$B$3:$B$217,'PH complex foods'!F85,Ingredients!$A$3:$A$119)+SUMIF($B$3:$B$724,F85,$V$3:$V$723)</f>
        <v>1</v>
      </c>
      <c r="O85" s="11">
        <f ca="1">SUMIF(Ingredients!$B$3:$B$217,'PH complex foods'!G85,Ingredients!$A$3:$A$119)+SUMIF($B$3:$B$724,G85,$V$3:$V$723)</f>
        <v>1</v>
      </c>
      <c r="P85" s="11">
        <f ca="1">SUMIF(Ingredients!$B$3:$B$217,'PH complex foods'!H85,Ingredients!$A$3:$A$119)+SUMIF($B$3:$B$724,H85,$V$3:$V$723)</f>
        <v>0</v>
      </c>
      <c r="Q85" s="11">
        <f ca="1">SUMIF(Ingredients!$B$3:$B$217,'PH complex foods'!I85,Ingredients!$A$3:$A$119)+SUMIF($B$3:$B$724,I85,$V$3:$V$723)</f>
        <v>0</v>
      </c>
      <c r="R85" s="11">
        <f ca="1">SUMIF(Ingredients!$B$3:$B$217,'PH complex foods'!J85,Ingredients!$A$3:$A$119)+SUMIF($B$3:$B$724,J85,$V$3:$V$723)</f>
        <v>0</v>
      </c>
      <c r="S85" s="11">
        <f ca="1">SUMIF(Ingredients!$B$3:$B$217,'PH complex foods'!K85,Ingredients!$A$3:$A$119)+SUMIF($B$3:$B$724,K85,$V$3:$V$723)</f>
        <v>0</v>
      </c>
      <c r="T85" s="11">
        <f ca="1">SUMIF(Ingredients!$B$3:$B$217,'PH complex foods'!L85,Ingredients!$A$3:$A$119)+SUMIF($B$3:$B$724,L85,$V$3:$V$723)</f>
        <v>0</v>
      </c>
      <c r="U85" s="11">
        <f ca="1">SUMIF(Ingredients!$B$3:$B$217,'PH complex foods'!M85,Ingredients!$A$3:$A$119)+SUMIF($B$3:$B$724,M85,$V$3:$V$723)</f>
        <v>0</v>
      </c>
      <c r="V85" s="10">
        <f t="shared" ca="1" si="25"/>
        <v>1</v>
      </c>
      <c r="W85" s="11">
        <f t="shared" si="13"/>
        <v>0</v>
      </c>
      <c r="X85" s="44" t="str">
        <f t="shared" ca="1" si="26"/>
        <v>Yes</v>
      </c>
      <c r="Y85" s="34">
        <f>SUMIF(Ingredients!$B$3:$B$217,F85,Ingredients!$C$3:$C$217)+SUMIF($B$3:$B$724,F85,$AG$3:$AG$724)</f>
        <v>10</v>
      </c>
      <c r="Z85" s="30">
        <f>SUMIF(Ingredients!$B$3:$B$217,G85,Ingredients!$C$3:$C$217)+SUMIF($B$3:$B$724,G85,$AG$3:$AG$724)</f>
        <v>2</v>
      </c>
      <c r="AA85" s="30">
        <f>SUMIF(Ingredients!$B$3:$B$217,H85,Ingredients!$C$3:$C$217)+SUMIF($B$3:$B$724,H85,$AG$3:$AG$724)</f>
        <v>0</v>
      </c>
      <c r="AB85" s="30">
        <f>SUMIF(Ingredients!$B$3:$B$217,I85,Ingredients!$C$3:$C$217)+SUMIF($B$3:$B$724,I85,$AG$3:$AG$724)</f>
        <v>0</v>
      </c>
      <c r="AC85" s="30">
        <f>SUMIF(Ingredients!$B$3:$B$217,J85,Ingredients!$C$3:$C$217)+SUMIF($B$3:$B$724,J85,$AG$3:$AG$724)</f>
        <v>0</v>
      </c>
      <c r="AD85" s="30">
        <f>SUMIF(Ingredients!$B$3:$B$217,K85,Ingredients!$C$3:$C$217)+SUMIF($B$3:$B$724,K85,$AG$3:$AG$724)</f>
        <v>0</v>
      </c>
      <c r="AE85" s="30">
        <f>SUMIF(Ingredients!$B$3:$B$217,L85,Ingredients!$C$3:$C$217)+SUMIF($B$3:$B$724,L85,$AG$3:$AG$724)</f>
        <v>0</v>
      </c>
      <c r="AF85" s="30">
        <f>SUMIF(Ingredients!$B$3:$B$217,M85,Ingredients!$C$3:$C$217)+SUMIF($B$3:$B$724,M85,$AG$3:$AG$724)</f>
        <v>0</v>
      </c>
      <c r="AG85" s="29">
        <f t="shared" si="15"/>
        <v>12</v>
      </c>
      <c r="AH85" s="30">
        <f>SUMIF(Ingredients!$B$3:$B$217,F85,Ingredients!$D$3:$D$217)+SUMIF($B$3:$B$724,F85,$AP$3:$AP$724)</f>
        <v>0</v>
      </c>
      <c r="AI85" s="30">
        <f>SUMIF(Ingredients!$B$3:$B$217,G85,Ingredients!$D$3:$D$217)+SUMIF($B$3:$B$724,G85,$AP$3:$AP$724)</f>
        <v>0</v>
      </c>
      <c r="AJ85" s="30">
        <f>SUMIF(Ingredients!$B$3:$B$217,H85,Ingredients!$D$3:$D$217)+SUMIF($B$3:$B$724,H85,$AP$3:$AP$724)</f>
        <v>0</v>
      </c>
      <c r="AK85" s="30">
        <f>SUMIF(Ingredients!$B$3:$B$217,I85,Ingredients!$D$3:$D$217)+SUMIF($B$3:$B$724,I85,$AP$3:$AP$724)</f>
        <v>0</v>
      </c>
      <c r="AL85" s="30">
        <f>SUMIF(Ingredients!$B$3:$B$217,J85,Ingredients!$D$3:$D$217)+SUMIF($B$3:$B$724,J85,$AP$3:$AP$724)</f>
        <v>0</v>
      </c>
      <c r="AM85" s="30">
        <f>SUMIF(Ingredients!$B$3:$B$217,K85,Ingredients!$D$3:$D$217)+SUMIF($B$3:$B$724,K85,$AP$3:$AP$724)</f>
        <v>0</v>
      </c>
      <c r="AN85" s="30">
        <f>SUMIF(Ingredients!$B$3:$B$217,L85,Ingredients!$D$3:$D$217)+SUMIF($B$3:$B$724,L85,$AP$3:$AP$724)</f>
        <v>0</v>
      </c>
      <c r="AO85" s="30">
        <f>SUMIF(Ingredients!$B$3:$B$217,M85,Ingredients!$D$3:$D$217)+SUMIF($B$3:$B$724,M85,$AP$3:$AP$724)</f>
        <v>0</v>
      </c>
      <c r="AP85" s="29">
        <f t="shared" si="16"/>
        <v>0</v>
      </c>
      <c r="AQ85" s="30">
        <f>SUMIF(Ingredients!$B$3:$B$217,F85,Ingredients!$E$3:$E$217)+SUMIF($B$3:$B$724,F85,$AY$3:$AY$727)</f>
        <v>14.666666666666666</v>
      </c>
      <c r="AR85" s="30">
        <f>SUMIF(Ingredients!$B$3:$B$217,G85,Ingredients!$E$3:$E$217)+SUMIF($B$3:$B$724,G85,$AY$3:$AY$727)</f>
        <v>18</v>
      </c>
      <c r="AS85" s="30">
        <f>SUMIF(Ingredients!$B$3:$B$217,H85,Ingredients!$E$3:$E$217)+SUMIF($B$3:$B$724,H85,$AY$3:$AY$727)</f>
        <v>0</v>
      </c>
      <c r="AT85" s="30">
        <f>SUMIF(Ingredients!$B$3:$B$217,I85,Ingredients!$E$3:$E$217)+SUMIF($B$3:$B$724,I85,$AY$3:$AY$727)</f>
        <v>0</v>
      </c>
      <c r="AU85" s="30">
        <f>SUMIF(Ingredients!$B$3:$B$217,J85,Ingredients!$E$3:$E$217)+SUMIF($B$3:$B$724,J85,$AY$3:$AY$727)</f>
        <v>0</v>
      </c>
      <c r="AV85" s="30">
        <f>SUMIF(Ingredients!$B$3:$B$217,K85,Ingredients!$E$3:$E$217)+SUMIF($B$3:$B$724,K85,$AY$3:$AY$727)</f>
        <v>0</v>
      </c>
      <c r="AW85" s="30">
        <f>SUMIF(Ingredients!$B$3:$B$217,L85,Ingredients!$E$3:$E$217)+SUMIF($B$3:$B$724,L85,$AY$3:$AY$727)</f>
        <v>0</v>
      </c>
      <c r="AX85" s="30">
        <f>SUMIF(Ingredients!$B$3:$B$217,M85,Ingredients!$E$3:$E$217)+SUMIF($B$3:$B$724,M85,$AY$3:$AY$727)</f>
        <v>0</v>
      </c>
      <c r="AY85" s="29">
        <f t="shared" si="17"/>
        <v>16.333333333333332</v>
      </c>
      <c r="AZ85" s="30">
        <f>SUMIF(Ingredients!$B$3:$B$217,F85,Ingredients!$F$3:$F$217)+SUMIF($B$3:$B$724,F85,$BH$3:$BH$724)</f>
        <v>1.5</v>
      </c>
      <c r="BA85" s="30">
        <f>SUMIF(Ingredients!$B$3:$B$217,G85,Ingredients!$F$3:$F$217)+SUMIF($B$3:$B$724,G85,$BH$3:$BH$724)</f>
        <v>0</v>
      </c>
      <c r="BB85" s="30">
        <f>SUMIF(Ingredients!$B$3:$B$217,H85,Ingredients!$F$3:$F$217)+SUMIF($B$3:$B$724,H85,$BH$3:$BH$724)</f>
        <v>0</v>
      </c>
      <c r="BC85" s="30">
        <f>SUMIF(Ingredients!$B$3:$B$217,I85,Ingredients!$F$3:$F$217)+SUMIF($B$3:$B$724,I85,$BH$3:$BH$724)</f>
        <v>0</v>
      </c>
      <c r="BD85" s="30">
        <f>SUMIF(Ingredients!$B$3:$B$217,J85,Ingredients!$F$3:$F$217)+SUMIF($B$3:$B$724,J85,$BH$3:$BH$724)</f>
        <v>0</v>
      </c>
      <c r="BE85" s="30">
        <f>SUMIF(Ingredients!$B$3:$B$217,K85,Ingredients!$F$3:$F$217)+SUMIF($B$3:$B$724,K85,$BH$3:$BH$724)</f>
        <v>0</v>
      </c>
      <c r="BF85" s="30">
        <f>SUMIF(Ingredients!$B$3:$B$217,L85,Ingredients!$F$3:$F$217)+SUMIF($B$3:$B$724,L85,$BH$3:$BH$724)</f>
        <v>0</v>
      </c>
      <c r="BG85" s="30">
        <f>SUMIF(Ingredients!$B$3:$B$217,M85,Ingredients!$F$3:$F$217)+SUMIF($B$3:$B$724,M85,$BH$3:$BH$724)</f>
        <v>0</v>
      </c>
      <c r="BH85" s="35">
        <f t="shared" si="18"/>
        <v>1.5</v>
      </c>
      <c r="BI85" s="30">
        <f>SUMIF(Ingredients!$B$3:$B$217,F85,Ingredients!$G$3:$G$217)+SUMIF($B$3:$B$724,F85,$BQ$3:$BQ$724)</f>
        <v>0</v>
      </c>
      <c r="BJ85" s="30">
        <f>SUMIF(Ingredients!$B$3:$B$217,G85,Ingredients!$G$3:$G$217)+SUMIF($B$3:$B$724,G85,$BQ$3:$BQ$724)</f>
        <v>0</v>
      </c>
      <c r="BK85" s="30">
        <f>SUMIF(Ingredients!$B$3:$B$217,H85,Ingredients!$G$3:$G$217)+SUMIF($B$3:$B$724,H85,$BQ$3:$BQ$724)</f>
        <v>0</v>
      </c>
      <c r="BL85" s="30">
        <f>SUMIF(Ingredients!$B$3:$B$217,I85,Ingredients!$G$3:$G$217)+SUMIF($B$3:$B$724,I85,$BQ$3:$BQ$724)</f>
        <v>0</v>
      </c>
      <c r="BM85" s="30">
        <f>SUMIF(Ingredients!$B$3:$B$217,J85,Ingredients!$G$3:$G$217)+SUMIF($B$3:$B$724,J85,$BQ$3:$BQ$724)</f>
        <v>0</v>
      </c>
      <c r="BN85" s="30">
        <f>SUMIF(Ingredients!$B$3:$B$217,K85,Ingredients!$G$3:$G$217)+SUMIF($B$3:$B$724,K85,$BQ$3:$BQ$724)</f>
        <v>0</v>
      </c>
      <c r="BO85" s="30">
        <f>SUMIF(Ingredients!$B$3:$B$217,L85,Ingredients!$G$3:$G$217)+SUMIF($B$3:$B$724,L85,$BQ$3:$BQ$724)</f>
        <v>0</v>
      </c>
      <c r="BP85" s="30">
        <f>SUMIF(Ingredients!$B$3:$B$217,M85,Ingredients!$G$3:$G$217)+SUMIF($B$3:$B$724,M85,$BQ$3:$BQ$724)</f>
        <v>0</v>
      </c>
      <c r="BQ85" s="36">
        <f t="shared" si="19"/>
        <v>0</v>
      </c>
      <c r="BR85" s="30">
        <f>SUMIF(Ingredients!$B$3:$B$217,F85,Ingredients!$H$3:$H$217)+SUMIF($B$3:$B$724,F85,$BZ$3:$BZ$724)</f>
        <v>0</v>
      </c>
      <c r="BS85" s="30">
        <f>SUMIF(Ingredients!$B$3:$B$217,G85,Ingredients!$H$3:$H$217)+SUMIF($B$3:$B$724,G85,$BZ$3:$BZ$724)</f>
        <v>1</v>
      </c>
      <c r="BT85" s="30">
        <f>SUMIF(Ingredients!$B$3:$B$217,H85,Ingredients!$H$3:$H$217)+SUMIF($B$3:$B$724,H85,$BZ$3:$BZ$724)</f>
        <v>0</v>
      </c>
      <c r="BU85" s="30">
        <f>SUMIF(Ingredients!$B$3:$B$217,I85,Ingredients!$H$3:$H$217)+SUMIF($B$3:$B$724,I85,$BZ$3:$BZ$724)</f>
        <v>0</v>
      </c>
      <c r="BV85" s="30">
        <f>SUMIF(Ingredients!$B$3:$B$217,J85,Ingredients!$H$3:$H$217)+SUMIF($B$3:$B$724,J85,$BZ$3:$BZ$724)</f>
        <v>0</v>
      </c>
      <c r="BW85" s="30">
        <f>SUMIF(Ingredients!$B$3:$B$217,K85,Ingredients!$H$3:$H$217)+SUMIF($B$3:$B$724,K85,$BZ$3:$BZ$724)</f>
        <v>0</v>
      </c>
      <c r="BX85" s="30">
        <f>SUMIF(Ingredients!$B$3:$B$217,L85,Ingredients!$H$3:$H$217)+SUMIF($B$3:$B$724,L85,$BZ$3:$BZ$724)</f>
        <v>0</v>
      </c>
      <c r="BY85" s="30">
        <f>SUMIF(Ingredients!$B$3:$B$217,M85,Ingredients!$H$3:$H$217)+SUMIF($B$3:$B$724,M85,$BZ$3:$BZ$724)</f>
        <v>0</v>
      </c>
      <c r="BZ85" s="42">
        <f t="shared" si="20"/>
        <v>1</v>
      </c>
      <c r="CA85" s="30">
        <f>SUMIF(Ingredients!$B$3:$B$217,F85,Ingredients!$I$3:$I$217)+SUMIF($B$3:$B$724,F85,$CI$3:$CI$724)</f>
        <v>1</v>
      </c>
      <c r="CB85" s="30">
        <f>SUMIF(Ingredients!$B$3:$B$217,G85,Ingredients!$I$3:$I$217)+SUMIF($B$3:$B$724,G85,$CI$3:$CI$724)</f>
        <v>0</v>
      </c>
      <c r="CC85" s="30">
        <f>SUMIF(Ingredients!$B$3:$B$217,H85,Ingredients!$I$3:$I$217)+SUMIF($B$3:$B$724,H85,$CI$3:$CI$724)</f>
        <v>0</v>
      </c>
      <c r="CD85" s="30">
        <f>SUMIF(Ingredients!$B$3:$B$217,I85,Ingredients!$I$3:$I$217)+SUMIF($B$3:$B$724,I85,$CI$3:$CI$724)</f>
        <v>0</v>
      </c>
      <c r="CE85" s="30">
        <f>SUMIF(Ingredients!$B$3:$B$217,J85,Ingredients!$I$3:$I$217)+SUMIF($B$3:$B$724,J85,$CI$3:$CI$724)</f>
        <v>0</v>
      </c>
      <c r="CF85" s="30">
        <f>SUMIF(Ingredients!$B$3:$B$217,K85,Ingredients!$I$3:$I$217)+SUMIF($B$3:$B$724,K85,$CI$3:$CI$724)</f>
        <v>0</v>
      </c>
      <c r="CG85" s="30">
        <f>SUMIF(Ingredients!$B$3:$B$217,L85,Ingredients!$I$3:$I$217)+SUMIF($B$3:$B$724,L85,$CI$3:$CI$724)</f>
        <v>0</v>
      </c>
      <c r="CH85" s="30">
        <f>SUMIF(Ingredients!$B$3:$B$217,M85,Ingredients!$I$3:$I$217)+SUMIF($B$3:$B$724,M85,$CI$3:$CI$724)</f>
        <v>0</v>
      </c>
      <c r="CI85" s="38">
        <f t="shared" si="21"/>
        <v>1</v>
      </c>
      <c r="CJ85" s="30">
        <f>SUMIF(Ingredients!$B$3:$B$217,F85,Ingredients!$J$3:$J$217)+SUMIF($B$3:$B$724,F85,$CR$3:$CR$724)</f>
        <v>0</v>
      </c>
      <c r="CK85" s="30">
        <f>SUMIF(Ingredients!$B$3:$B$217,G85,Ingredients!$J$3:$J$217)+SUMIF($B$3:$B$724,G85,$CR$3:$CR$724)</f>
        <v>0</v>
      </c>
      <c r="CL85" s="30">
        <f>SUMIF(Ingredients!$B$3:$B$217,H85,Ingredients!$J$3:$J$217)+SUMIF($B$3:$B$724,H85,$CR$3:$CR$724)</f>
        <v>0</v>
      </c>
      <c r="CM85" s="30">
        <f>SUMIF(Ingredients!$B$3:$B$217,I85,Ingredients!$J$3:$J$217)+SUMIF($B$3:$B$724,I85,$CR$3:$CR$724)</f>
        <v>0</v>
      </c>
      <c r="CN85" s="30">
        <f>SUMIF(Ingredients!$B$3:$B$217,J85,Ingredients!$J$3:$J$217)+SUMIF($B$3:$B$724,J85,$CR$3:$CR$724)</f>
        <v>0</v>
      </c>
      <c r="CO85" s="30">
        <f>SUMIF(Ingredients!$B$3:$B$217,K85,Ingredients!$J$3:$J$217)+SUMIF($B$3:$B$724,K85,$CR$3:$CR$724)</f>
        <v>0</v>
      </c>
      <c r="CP85" s="30">
        <f>SUMIF(Ingredients!$B$3:$B$217,L85,Ingredients!$J$3:$J$217)+SUMIF($B$3:$B$724,L85,$CR$3:$CR$724)</f>
        <v>0</v>
      </c>
      <c r="CQ85" s="30">
        <f>SUMIF(Ingredients!$B$3:$B$217,M85,Ingredients!$J$3:$J$217)+SUMIF($B$3:$B$724,M85,$CR$3:$CR$724)</f>
        <v>0</v>
      </c>
      <c r="CR85" s="43">
        <f t="shared" si="22"/>
        <v>0</v>
      </c>
      <c r="CS85" s="34">
        <v>12</v>
      </c>
      <c r="CT85" s="30">
        <v>0</v>
      </c>
      <c r="CU85" s="30">
        <v>16.333333333333332</v>
      </c>
      <c r="CV85" s="35">
        <v>1.5</v>
      </c>
      <c r="CW85" s="36">
        <v>0</v>
      </c>
      <c r="CX85" s="37">
        <v>1</v>
      </c>
      <c r="CY85" s="38">
        <v>1</v>
      </c>
      <c r="CZ85" s="39">
        <v>0</v>
      </c>
      <c r="DA85" t="s">
        <v>202</v>
      </c>
      <c r="DB85" t="str">
        <f t="shared" ca="1" si="23"/>
        <v>-</v>
      </c>
      <c r="DD85" t="s">
        <v>200</v>
      </c>
      <c r="DE85" t="str">
        <f t="shared" ca="1" si="24"/>
        <v>LEAFYFISHSANDWICHITEM(MEAL, ItemRegistry.leafyfishsandwichItem, 4 ,2.4f,0f,1.5f,1f,0f,1f,0f,1.29f),</v>
      </c>
      <c r="DF85" t="s">
        <v>2351</v>
      </c>
    </row>
    <row r="86" spans="2:110" x14ac:dyDescent="0.3">
      <c r="B86" t="s">
        <v>331</v>
      </c>
      <c r="C86" t="str">
        <f>INDEX('PH Itemnames'!$B$1:$B$723,MATCH(B86,'PH Itemnames'!$A$1:$A$723),1)</f>
        <v>potatocakesItem</v>
      </c>
      <c r="D86" t="s">
        <v>240</v>
      </c>
      <c r="E86" t="s">
        <v>1192</v>
      </c>
      <c r="F86" s="10" t="s">
        <v>64</v>
      </c>
      <c r="G86" s="11" t="s">
        <v>65</v>
      </c>
      <c r="H86" s="11" t="s">
        <v>247</v>
      </c>
      <c r="I86" s="11"/>
      <c r="J86" s="11"/>
      <c r="K86" s="11"/>
      <c r="L86" s="11"/>
      <c r="M86" s="11"/>
      <c r="N86" s="46">
        <f ca="1">SUMIF(Ingredients!$B$3:$B$217,'PH complex foods'!F86,Ingredients!$A$3:$A$119)+SUMIF($B$3:$B$724,F86,$V$3:$V$723)</f>
        <v>1</v>
      </c>
      <c r="O86" s="11">
        <f ca="1">SUMIF(Ingredients!$B$3:$B$217,'PH complex foods'!G86,Ingredients!$A$3:$A$119)+SUMIF($B$3:$B$724,G86,$V$3:$V$723)</f>
        <v>1</v>
      </c>
      <c r="P86" s="11">
        <f ca="1">SUMIF(Ingredients!$B$3:$B$217,'PH complex foods'!H86,Ingredients!$A$3:$A$119)+SUMIF($B$3:$B$724,H86,$V$3:$V$723)</f>
        <v>1</v>
      </c>
      <c r="Q86" s="11">
        <f ca="1">SUMIF(Ingredients!$B$3:$B$217,'PH complex foods'!I86,Ingredients!$A$3:$A$119)+SUMIF($B$3:$B$724,I86,$V$3:$V$723)</f>
        <v>0</v>
      </c>
      <c r="R86" s="11">
        <f ca="1">SUMIF(Ingredients!$B$3:$B$217,'PH complex foods'!J86,Ingredients!$A$3:$A$119)+SUMIF($B$3:$B$724,J86,$V$3:$V$723)</f>
        <v>0</v>
      </c>
      <c r="S86" s="11">
        <f ca="1">SUMIF(Ingredients!$B$3:$B$217,'PH complex foods'!K86,Ingredients!$A$3:$A$119)+SUMIF($B$3:$B$724,K86,$V$3:$V$723)</f>
        <v>0</v>
      </c>
      <c r="T86" s="11">
        <f ca="1">SUMIF(Ingredients!$B$3:$B$217,'PH complex foods'!L86,Ingredients!$A$3:$A$119)+SUMIF($B$3:$B$724,L86,$V$3:$V$723)</f>
        <v>0</v>
      </c>
      <c r="U86" s="11">
        <f ca="1">SUMIF(Ingredients!$B$3:$B$217,'PH complex foods'!M86,Ingredients!$A$3:$A$119)+SUMIF($B$3:$B$724,M86,$V$3:$V$723)</f>
        <v>0</v>
      </c>
      <c r="V86" s="10">
        <f t="shared" ca="1" si="25"/>
        <v>1</v>
      </c>
      <c r="W86" s="11">
        <f t="shared" si="13"/>
        <v>1</v>
      </c>
      <c r="X86" s="44" t="str">
        <f t="shared" ca="1" si="26"/>
        <v>Yes</v>
      </c>
      <c r="Y86" s="34">
        <f>SUMIF(Ingredients!$B$3:$B$217,F86,Ingredients!$C$3:$C$217)+SUMIF($B$3:$B$724,F86,$AG$3:$AG$724)</f>
        <v>2</v>
      </c>
      <c r="Z86" s="30">
        <f>SUMIF(Ingredients!$B$3:$B$217,G86,Ingredients!$C$3:$C$217)+SUMIF($B$3:$B$724,G86,$AG$3:$AG$724)</f>
        <v>10</v>
      </c>
      <c r="AA86" s="30">
        <f>SUMIF(Ingredients!$B$3:$B$217,H86,Ingredients!$C$3:$C$217)+SUMIF($B$3:$B$724,H86,$AG$3:$AG$724)</f>
        <v>5</v>
      </c>
      <c r="AB86" s="30">
        <f>SUMIF(Ingredients!$B$3:$B$217,I86,Ingredients!$C$3:$C$217)+SUMIF($B$3:$B$724,I86,$AG$3:$AG$724)</f>
        <v>0</v>
      </c>
      <c r="AC86" s="30">
        <f>SUMIF(Ingredients!$B$3:$B$217,J86,Ingredients!$C$3:$C$217)+SUMIF($B$3:$B$724,J86,$AG$3:$AG$724)</f>
        <v>0</v>
      </c>
      <c r="AD86" s="30">
        <f>SUMIF(Ingredients!$B$3:$B$217,K86,Ingredients!$C$3:$C$217)+SUMIF($B$3:$B$724,K86,$AG$3:$AG$724)</f>
        <v>0</v>
      </c>
      <c r="AE86" s="30">
        <f>SUMIF(Ingredients!$B$3:$B$217,L86,Ingredients!$C$3:$C$217)+SUMIF($B$3:$B$724,L86,$AG$3:$AG$724)</f>
        <v>0</v>
      </c>
      <c r="AF86" s="30">
        <f>SUMIF(Ingredients!$B$3:$B$217,M86,Ingredients!$C$3:$C$217)+SUMIF($B$3:$B$724,M86,$AG$3:$AG$724)</f>
        <v>0</v>
      </c>
      <c r="AG86" s="29">
        <f t="shared" si="15"/>
        <v>17</v>
      </c>
      <c r="AH86" s="30">
        <f>SUMIF(Ingredients!$B$3:$B$217,F86,Ingredients!$D$3:$D$217)+SUMIF($B$3:$B$724,F86,$AP$3:$AP$724)</f>
        <v>0</v>
      </c>
      <c r="AI86" s="30">
        <f>SUMIF(Ingredients!$B$3:$B$217,G86,Ingredients!$D$3:$D$217)+SUMIF($B$3:$B$724,G86,$AP$3:$AP$724)</f>
        <v>0</v>
      </c>
      <c r="AJ86" s="30">
        <f>SUMIF(Ingredients!$B$3:$B$217,H86,Ingredients!$D$3:$D$217)+SUMIF($B$3:$B$724,H86,$AP$3:$AP$724)</f>
        <v>0</v>
      </c>
      <c r="AK86" s="30">
        <f>SUMIF(Ingredients!$B$3:$B$217,I86,Ingredients!$D$3:$D$217)+SUMIF($B$3:$B$724,I86,$AP$3:$AP$724)</f>
        <v>0</v>
      </c>
      <c r="AL86" s="30">
        <f>SUMIF(Ingredients!$B$3:$B$217,J86,Ingredients!$D$3:$D$217)+SUMIF($B$3:$B$724,J86,$AP$3:$AP$724)</f>
        <v>0</v>
      </c>
      <c r="AM86" s="30">
        <f>SUMIF(Ingredients!$B$3:$B$217,K86,Ingredients!$D$3:$D$217)+SUMIF($B$3:$B$724,K86,$AP$3:$AP$724)</f>
        <v>0</v>
      </c>
      <c r="AN86" s="30">
        <f>SUMIF(Ingredients!$B$3:$B$217,L86,Ingredients!$D$3:$D$217)+SUMIF($B$3:$B$724,L86,$AP$3:$AP$724)</f>
        <v>0</v>
      </c>
      <c r="AO86" s="30">
        <f>SUMIF(Ingredients!$B$3:$B$217,M86,Ingredients!$D$3:$D$217)+SUMIF($B$3:$B$724,M86,$AP$3:$AP$724)</f>
        <v>0</v>
      </c>
      <c r="AP86" s="29">
        <f t="shared" si="16"/>
        <v>0</v>
      </c>
      <c r="AQ86" s="30">
        <f>SUMIF(Ingredients!$B$3:$B$217,F86,Ingredients!$E$3:$E$217)+SUMIF($B$3:$B$724,F86,$AY$3:$AY$727)</f>
        <v>43</v>
      </c>
      <c r="AR86" s="30">
        <f>SUMIF(Ingredients!$B$3:$B$217,G86,Ingredients!$E$3:$E$217)+SUMIF($B$3:$B$724,G86,$AY$3:$AY$727)</f>
        <v>32</v>
      </c>
      <c r="AS86" s="30">
        <f>SUMIF(Ingredients!$B$3:$B$217,H86,Ingredients!$E$3:$E$217)+SUMIF($B$3:$B$724,H86,$AY$3:$AY$727)</f>
        <v>12</v>
      </c>
      <c r="AT86" s="30">
        <f>SUMIF(Ingredients!$B$3:$B$217,I86,Ingredients!$E$3:$E$217)+SUMIF($B$3:$B$724,I86,$AY$3:$AY$727)</f>
        <v>0</v>
      </c>
      <c r="AU86" s="30">
        <f>SUMIF(Ingredients!$B$3:$B$217,J86,Ingredients!$E$3:$E$217)+SUMIF($B$3:$B$724,J86,$AY$3:$AY$727)</f>
        <v>0</v>
      </c>
      <c r="AV86" s="30">
        <f>SUMIF(Ingredients!$B$3:$B$217,K86,Ingredients!$E$3:$E$217)+SUMIF($B$3:$B$724,K86,$AY$3:$AY$727)</f>
        <v>0</v>
      </c>
      <c r="AW86" s="30">
        <f>SUMIF(Ingredients!$B$3:$B$217,L86,Ingredients!$E$3:$E$217)+SUMIF($B$3:$B$724,L86,$AY$3:$AY$727)</f>
        <v>0</v>
      </c>
      <c r="AX86" s="30">
        <f>SUMIF(Ingredients!$B$3:$B$217,M86,Ingredients!$E$3:$E$217)+SUMIF($B$3:$B$724,M86,$AY$3:$AY$727)</f>
        <v>0</v>
      </c>
      <c r="AY86" s="29">
        <f t="shared" si="17"/>
        <v>29</v>
      </c>
      <c r="AZ86" s="30">
        <f>SUMIF(Ingredients!$B$3:$B$217,F86,Ingredients!$F$3:$F$217)+SUMIF($B$3:$B$724,F86,$BH$3:$BH$724)</f>
        <v>0</v>
      </c>
      <c r="BA86" s="30">
        <f>SUMIF(Ingredients!$B$3:$B$217,G86,Ingredients!$F$3:$F$217)+SUMIF($B$3:$B$724,G86,$BH$3:$BH$724)</f>
        <v>0</v>
      </c>
      <c r="BB86" s="30">
        <f>SUMIF(Ingredients!$B$3:$B$217,H86,Ingredients!$F$3:$F$217)+SUMIF($B$3:$B$724,H86,$BH$3:$BH$724)</f>
        <v>0</v>
      </c>
      <c r="BC86" s="30">
        <f>SUMIF(Ingredients!$B$3:$B$217,I86,Ingredients!$F$3:$F$217)+SUMIF($B$3:$B$724,I86,$BH$3:$BH$724)</f>
        <v>0</v>
      </c>
      <c r="BD86" s="30">
        <f>SUMIF(Ingredients!$B$3:$B$217,J86,Ingredients!$F$3:$F$217)+SUMIF($B$3:$B$724,J86,$BH$3:$BH$724)</f>
        <v>0</v>
      </c>
      <c r="BE86" s="30">
        <f>SUMIF(Ingredients!$B$3:$B$217,K86,Ingredients!$F$3:$F$217)+SUMIF($B$3:$B$724,K86,$BH$3:$BH$724)</f>
        <v>0</v>
      </c>
      <c r="BF86" s="30">
        <f>SUMIF(Ingredients!$B$3:$B$217,L86,Ingredients!$F$3:$F$217)+SUMIF($B$3:$B$724,L86,$BH$3:$BH$724)</f>
        <v>0</v>
      </c>
      <c r="BG86" s="30">
        <f>SUMIF(Ingredients!$B$3:$B$217,M86,Ingredients!$F$3:$F$217)+SUMIF($B$3:$B$724,M86,$BH$3:$BH$724)</f>
        <v>0</v>
      </c>
      <c r="BH86" s="35">
        <f t="shared" si="18"/>
        <v>0</v>
      </c>
      <c r="BI86" s="30">
        <f>SUMIF(Ingredients!$B$3:$B$217,F86,Ingredients!$G$3:$G$217)+SUMIF($B$3:$B$724,F86,$BQ$3:$BQ$724)</f>
        <v>0</v>
      </c>
      <c r="BJ86" s="30">
        <f>SUMIF(Ingredients!$B$3:$B$217,G86,Ingredients!$G$3:$G$217)+SUMIF($B$3:$B$724,G86,$BQ$3:$BQ$724)</f>
        <v>0</v>
      </c>
      <c r="BK86" s="30">
        <f>SUMIF(Ingredients!$B$3:$B$217,H86,Ingredients!$G$3:$G$217)+SUMIF($B$3:$B$724,H86,$BQ$3:$BQ$724)</f>
        <v>0</v>
      </c>
      <c r="BL86" s="30">
        <f>SUMIF(Ingredients!$B$3:$B$217,I86,Ingredients!$G$3:$G$217)+SUMIF($B$3:$B$724,I86,$BQ$3:$BQ$724)</f>
        <v>0</v>
      </c>
      <c r="BM86" s="30">
        <f>SUMIF(Ingredients!$B$3:$B$217,J86,Ingredients!$G$3:$G$217)+SUMIF($B$3:$B$724,J86,$BQ$3:$BQ$724)</f>
        <v>0</v>
      </c>
      <c r="BN86" s="30">
        <f>SUMIF(Ingredients!$B$3:$B$217,K86,Ingredients!$G$3:$G$217)+SUMIF($B$3:$B$724,K86,$BQ$3:$BQ$724)</f>
        <v>0</v>
      </c>
      <c r="BO86" s="30">
        <f>SUMIF(Ingredients!$B$3:$B$217,L86,Ingredients!$G$3:$G$217)+SUMIF($B$3:$B$724,L86,$BQ$3:$BQ$724)</f>
        <v>0</v>
      </c>
      <c r="BP86" s="30">
        <f>SUMIF(Ingredients!$B$3:$B$217,M86,Ingredients!$G$3:$G$217)+SUMIF($B$3:$B$724,M86,$BQ$3:$BQ$724)</f>
        <v>0</v>
      </c>
      <c r="BQ86" s="36">
        <f t="shared" si="19"/>
        <v>0</v>
      </c>
      <c r="BR86" s="30">
        <f>SUMIF(Ingredients!$B$3:$B$217,F86,Ingredients!$H$3:$H$217)+SUMIF($B$3:$B$724,F86,$BZ$3:$BZ$724)</f>
        <v>1</v>
      </c>
      <c r="BS86" s="30">
        <f>SUMIF(Ingredients!$B$3:$B$217,G86,Ingredients!$H$3:$H$217)+SUMIF($B$3:$B$724,G86,$BZ$3:$BZ$724)</f>
        <v>1.5</v>
      </c>
      <c r="BT86" s="30">
        <f>SUMIF(Ingredients!$B$3:$B$217,H86,Ingredients!$H$3:$H$217)+SUMIF($B$3:$B$724,H86,$BZ$3:$BZ$724)</f>
        <v>0</v>
      </c>
      <c r="BU86" s="30">
        <f>SUMIF(Ingredients!$B$3:$B$217,I86,Ingredients!$H$3:$H$217)+SUMIF($B$3:$B$724,I86,$BZ$3:$BZ$724)</f>
        <v>0</v>
      </c>
      <c r="BV86" s="30">
        <f>SUMIF(Ingredients!$B$3:$B$217,J86,Ingredients!$H$3:$H$217)+SUMIF($B$3:$B$724,J86,$BZ$3:$BZ$724)</f>
        <v>0</v>
      </c>
      <c r="BW86" s="30">
        <f>SUMIF(Ingredients!$B$3:$B$217,K86,Ingredients!$H$3:$H$217)+SUMIF($B$3:$B$724,K86,$BZ$3:$BZ$724)</f>
        <v>0</v>
      </c>
      <c r="BX86" s="30">
        <f>SUMIF(Ingredients!$B$3:$B$217,L86,Ingredients!$H$3:$H$217)+SUMIF($B$3:$B$724,L86,$BZ$3:$BZ$724)</f>
        <v>0</v>
      </c>
      <c r="BY86" s="30">
        <f>SUMIF(Ingredients!$B$3:$B$217,M86,Ingredients!$H$3:$H$217)+SUMIF($B$3:$B$724,M86,$BZ$3:$BZ$724)</f>
        <v>0</v>
      </c>
      <c r="BZ86" s="42">
        <f t="shared" si="20"/>
        <v>2.5</v>
      </c>
      <c r="CA86" s="30">
        <f>SUMIF(Ingredients!$B$3:$B$217,F86,Ingredients!$I$3:$I$217)+SUMIF($B$3:$B$724,F86,$CI$3:$CI$724)</f>
        <v>0</v>
      </c>
      <c r="CB86" s="30">
        <f>SUMIF(Ingredients!$B$3:$B$217,G86,Ingredients!$I$3:$I$217)+SUMIF($B$3:$B$724,G86,$CI$3:$CI$724)</f>
        <v>0</v>
      </c>
      <c r="CC86" s="30">
        <f>SUMIF(Ingredients!$B$3:$B$217,H86,Ingredients!$I$3:$I$217)+SUMIF($B$3:$B$724,H86,$CI$3:$CI$724)</f>
        <v>0</v>
      </c>
      <c r="CD86" s="30">
        <f>SUMIF(Ingredients!$B$3:$B$217,I86,Ingredients!$I$3:$I$217)+SUMIF($B$3:$B$724,I86,$CI$3:$CI$724)</f>
        <v>0</v>
      </c>
      <c r="CE86" s="30">
        <f>SUMIF(Ingredients!$B$3:$B$217,J86,Ingredients!$I$3:$I$217)+SUMIF($B$3:$B$724,J86,$CI$3:$CI$724)</f>
        <v>0</v>
      </c>
      <c r="CF86" s="30">
        <f>SUMIF(Ingredients!$B$3:$B$217,K86,Ingredients!$I$3:$I$217)+SUMIF($B$3:$B$724,K86,$CI$3:$CI$724)</f>
        <v>0</v>
      </c>
      <c r="CG86" s="30">
        <f>SUMIF(Ingredients!$B$3:$B$217,L86,Ingredients!$I$3:$I$217)+SUMIF($B$3:$B$724,L86,$CI$3:$CI$724)</f>
        <v>0</v>
      </c>
      <c r="CH86" s="30">
        <f>SUMIF(Ingredients!$B$3:$B$217,M86,Ingredients!$I$3:$I$217)+SUMIF($B$3:$B$724,M86,$CI$3:$CI$724)</f>
        <v>0</v>
      </c>
      <c r="CI86" s="38">
        <f t="shared" si="21"/>
        <v>0</v>
      </c>
      <c r="CJ86" s="30">
        <f>SUMIF(Ingredients!$B$3:$B$217,F86,Ingredients!$J$3:$J$217)+SUMIF($B$3:$B$724,F86,$CR$3:$CR$724)</f>
        <v>0</v>
      </c>
      <c r="CK86" s="30">
        <f>SUMIF(Ingredients!$B$3:$B$217,G86,Ingredients!$J$3:$J$217)+SUMIF($B$3:$B$724,G86,$CR$3:$CR$724)</f>
        <v>0</v>
      </c>
      <c r="CL86" s="30">
        <f>SUMIF(Ingredients!$B$3:$B$217,H86,Ingredients!$J$3:$J$217)+SUMIF($B$3:$B$724,H86,$CR$3:$CR$724)</f>
        <v>1</v>
      </c>
      <c r="CM86" s="30">
        <f>SUMIF(Ingredients!$B$3:$B$217,I86,Ingredients!$J$3:$J$217)+SUMIF($B$3:$B$724,I86,$CR$3:$CR$724)</f>
        <v>0</v>
      </c>
      <c r="CN86" s="30">
        <f>SUMIF(Ingredients!$B$3:$B$217,J86,Ingredients!$J$3:$J$217)+SUMIF($B$3:$B$724,J86,$CR$3:$CR$724)</f>
        <v>0</v>
      </c>
      <c r="CO86" s="30">
        <f>SUMIF(Ingredients!$B$3:$B$217,K86,Ingredients!$J$3:$J$217)+SUMIF($B$3:$B$724,K86,$CR$3:$CR$724)</f>
        <v>0</v>
      </c>
      <c r="CP86" s="30">
        <f>SUMIF(Ingredients!$B$3:$B$217,L86,Ingredients!$J$3:$J$217)+SUMIF($B$3:$B$724,L86,$CR$3:$CR$724)</f>
        <v>0</v>
      </c>
      <c r="CQ86" s="30">
        <f>SUMIF(Ingredients!$B$3:$B$217,M86,Ingredients!$J$3:$J$217)+SUMIF($B$3:$B$724,M86,$CR$3:$CR$724)</f>
        <v>0</v>
      </c>
      <c r="CR86" s="43">
        <f t="shared" si="22"/>
        <v>1</v>
      </c>
      <c r="CS86" s="34">
        <v>15</v>
      </c>
      <c r="CT86" s="30">
        <v>0</v>
      </c>
      <c r="CU86" s="30">
        <v>14</v>
      </c>
      <c r="CV86" s="35">
        <v>0</v>
      </c>
      <c r="CW86" s="36">
        <v>0</v>
      </c>
      <c r="CX86" s="37">
        <v>2.5</v>
      </c>
      <c r="CY86" s="38">
        <v>0</v>
      </c>
      <c r="CZ86" s="39">
        <v>0</v>
      </c>
      <c r="DA86" t="s">
        <v>202</v>
      </c>
      <c r="DB86" t="str">
        <f t="shared" ca="1" si="23"/>
        <v>-</v>
      </c>
      <c r="DD86" t="s">
        <v>200</v>
      </c>
      <c r="DE86" t="str">
        <f t="shared" ca="1" si="24"/>
        <v>POTATOCAKESITEM(MEAL, ItemRegistry.potatocakesItem, 4 ,3f,0f,0f,2.5f,0f,0f,0f,1.5f),</v>
      </c>
      <c r="DF86" t="s">
        <v>2352</v>
      </c>
    </row>
    <row r="87" spans="2:110" x14ac:dyDescent="0.3">
      <c r="B87" t="s">
        <v>332</v>
      </c>
      <c r="C87" t="str">
        <f>INDEX('PH Itemnames'!$B$1:$B$723,MATCH(B87,'PH Itemnames'!$A$1:$A$723),1)</f>
        <v>hashItem</v>
      </c>
      <c r="D87" t="s">
        <v>245</v>
      </c>
      <c r="E87" t="s">
        <v>1192</v>
      </c>
      <c r="F87" s="10" t="s">
        <v>64</v>
      </c>
      <c r="G87" s="11" t="s">
        <v>320</v>
      </c>
      <c r="H87" s="11" t="s">
        <v>65</v>
      </c>
      <c r="I87" s="11" t="s">
        <v>322</v>
      </c>
      <c r="J87" s="11"/>
      <c r="K87" s="11"/>
      <c r="L87" s="11"/>
      <c r="M87" s="11"/>
      <c r="N87" s="46">
        <f ca="1">SUMIF(Ingredients!$B$3:$B$217,'PH complex foods'!F87,Ingredients!$A$3:$A$119)+SUMIF($B$3:$B$724,F87,$V$3:$V$723)</f>
        <v>1</v>
      </c>
      <c r="O87" s="11">
        <f ca="1">SUMIF(Ingredients!$B$3:$B$217,'PH complex foods'!G87,Ingredients!$A$3:$A$119)+SUMIF($B$3:$B$724,G87,$V$3:$V$723)</f>
        <v>1</v>
      </c>
      <c r="P87" s="11">
        <f ca="1">SUMIF(Ingredients!$B$3:$B$217,'PH complex foods'!H87,Ingredients!$A$3:$A$119)+SUMIF($B$3:$B$724,H87,$V$3:$V$723)</f>
        <v>1</v>
      </c>
      <c r="Q87" s="11">
        <f ca="1">SUMIF(Ingredients!$B$3:$B$217,'PH complex foods'!I87,Ingredients!$A$3:$A$119)+SUMIF($B$3:$B$724,I87,$V$3:$V$723)</f>
        <v>1</v>
      </c>
      <c r="R87" s="11">
        <f ca="1">SUMIF(Ingredients!$B$3:$B$217,'PH complex foods'!J87,Ingredients!$A$3:$A$119)+SUMIF($B$3:$B$724,J87,$V$3:$V$723)</f>
        <v>0</v>
      </c>
      <c r="S87" s="11">
        <f ca="1">SUMIF(Ingredients!$B$3:$B$217,'PH complex foods'!K87,Ingredients!$A$3:$A$119)+SUMIF($B$3:$B$724,K87,$V$3:$V$723)</f>
        <v>0</v>
      </c>
      <c r="T87" s="11">
        <f ca="1">SUMIF(Ingredients!$B$3:$B$217,'PH complex foods'!L87,Ingredients!$A$3:$A$119)+SUMIF($B$3:$B$724,L87,$V$3:$V$723)</f>
        <v>0</v>
      </c>
      <c r="U87" s="11">
        <f ca="1">SUMIF(Ingredients!$B$3:$B$217,'PH complex foods'!M87,Ingredients!$A$3:$A$119)+SUMIF($B$3:$B$724,M87,$V$3:$V$723)</f>
        <v>0</v>
      </c>
      <c r="V87" s="10">
        <f t="shared" ca="1" si="25"/>
        <v>1</v>
      </c>
      <c r="W87" s="11">
        <f t="shared" si="13"/>
        <v>0</v>
      </c>
      <c r="X87" s="44" t="str">
        <f t="shared" ca="1" si="26"/>
        <v>Yes</v>
      </c>
      <c r="Y87" s="34">
        <f>SUMIF(Ingredients!$B$3:$B$217,F87,Ingredients!$C$3:$C$217)+SUMIF($B$3:$B$724,F87,$AG$3:$AG$724)</f>
        <v>2</v>
      </c>
      <c r="Z87" s="30">
        <f>SUMIF(Ingredients!$B$3:$B$217,G87,Ingredients!$C$3:$C$217)+SUMIF($B$3:$B$724,G87,$AG$3:$AG$724)</f>
        <v>10</v>
      </c>
      <c r="AA87" s="30">
        <f>SUMIF(Ingredients!$B$3:$B$217,H87,Ingredients!$C$3:$C$217)+SUMIF($B$3:$B$724,H87,$AG$3:$AG$724)</f>
        <v>10</v>
      </c>
      <c r="AB87" s="30">
        <f>SUMIF(Ingredients!$B$3:$B$217,I87,Ingredients!$C$3:$C$217)+SUMIF($B$3:$B$724,I87,$AG$3:$AG$724)</f>
        <v>2</v>
      </c>
      <c r="AC87" s="30">
        <f>SUMIF(Ingredients!$B$3:$B$217,J87,Ingredients!$C$3:$C$217)+SUMIF($B$3:$B$724,J87,$AG$3:$AG$724)</f>
        <v>0</v>
      </c>
      <c r="AD87" s="30">
        <f>SUMIF(Ingredients!$B$3:$B$217,K87,Ingredients!$C$3:$C$217)+SUMIF($B$3:$B$724,K87,$AG$3:$AG$724)</f>
        <v>0</v>
      </c>
      <c r="AE87" s="30">
        <f>SUMIF(Ingredients!$B$3:$B$217,L87,Ingredients!$C$3:$C$217)+SUMIF($B$3:$B$724,L87,$AG$3:$AG$724)</f>
        <v>0</v>
      </c>
      <c r="AF87" s="30">
        <f>SUMIF(Ingredients!$B$3:$B$217,M87,Ingredients!$C$3:$C$217)+SUMIF($B$3:$B$724,M87,$AG$3:$AG$724)</f>
        <v>0</v>
      </c>
      <c r="AG87" s="29">
        <f t="shared" si="15"/>
        <v>24</v>
      </c>
      <c r="AH87" s="30">
        <f>SUMIF(Ingredients!$B$3:$B$217,F87,Ingredients!$D$3:$D$217)+SUMIF($B$3:$B$724,F87,$AP$3:$AP$724)</f>
        <v>0</v>
      </c>
      <c r="AI87" s="30">
        <f>SUMIF(Ingredients!$B$3:$B$217,G87,Ingredients!$D$3:$D$217)+SUMIF($B$3:$B$724,G87,$AP$3:$AP$724)</f>
        <v>0</v>
      </c>
      <c r="AJ87" s="30">
        <f>SUMIF(Ingredients!$B$3:$B$217,H87,Ingredients!$D$3:$D$217)+SUMIF($B$3:$B$724,H87,$AP$3:$AP$724)</f>
        <v>0</v>
      </c>
      <c r="AK87" s="30">
        <f>SUMIF(Ingredients!$B$3:$B$217,I87,Ingredients!$D$3:$D$217)+SUMIF($B$3:$B$724,I87,$AP$3:$AP$724)</f>
        <v>5</v>
      </c>
      <c r="AL87" s="30">
        <f>SUMIF(Ingredients!$B$3:$B$217,J87,Ingredients!$D$3:$D$217)+SUMIF($B$3:$B$724,J87,$AP$3:$AP$724)</f>
        <v>0</v>
      </c>
      <c r="AM87" s="30">
        <f>SUMIF(Ingredients!$B$3:$B$217,K87,Ingredients!$D$3:$D$217)+SUMIF($B$3:$B$724,K87,$AP$3:$AP$724)</f>
        <v>0</v>
      </c>
      <c r="AN87" s="30">
        <f>SUMIF(Ingredients!$B$3:$B$217,L87,Ingredients!$D$3:$D$217)+SUMIF($B$3:$B$724,L87,$AP$3:$AP$724)</f>
        <v>0</v>
      </c>
      <c r="AO87" s="30">
        <f>SUMIF(Ingredients!$B$3:$B$217,M87,Ingredients!$D$3:$D$217)+SUMIF($B$3:$B$724,M87,$AP$3:$AP$724)</f>
        <v>0</v>
      </c>
      <c r="AP87" s="29">
        <f t="shared" si="16"/>
        <v>5</v>
      </c>
      <c r="AQ87" s="30">
        <f>SUMIF(Ingredients!$B$3:$B$217,F87,Ingredients!$E$3:$E$217)+SUMIF($B$3:$B$724,F87,$AY$3:$AY$727)</f>
        <v>43</v>
      </c>
      <c r="AR87" s="30">
        <f>SUMIF(Ingredients!$B$3:$B$217,G87,Ingredients!$E$3:$E$217)+SUMIF($B$3:$B$724,G87,$AY$3:$AY$727)</f>
        <v>14</v>
      </c>
      <c r="AS87" s="30">
        <f>SUMIF(Ingredients!$B$3:$B$217,H87,Ingredients!$E$3:$E$217)+SUMIF($B$3:$B$724,H87,$AY$3:$AY$727)</f>
        <v>32</v>
      </c>
      <c r="AT87" s="30">
        <f>SUMIF(Ingredients!$B$3:$B$217,I87,Ingredients!$E$3:$E$217)+SUMIF($B$3:$B$724,I87,$AY$3:$AY$727)</f>
        <v>5</v>
      </c>
      <c r="AU87" s="30">
        <f>SUMIF(Ingredients!$B$3:$B$217,J87,Ingredients!$E$3:$E$217)+SUMIF($B$3:$B$724,J87,$AY$3:$AY$727)</f>
        <v>0</v>
      </c>
      <c r="AV87" s="30">
        <f>SUMIF(Ingredients!$B$3:$B$217,K87,Ingredients!$E$3:$E$217)+SUMIF($B$3:$B$724,K87,$AY$3:$AY$727)</f>
        <v>0</v>
      </c>
      <c r="AW87" s="30">
        <f>SUMIF(Ingredients!$B$3:$B$217,L87,Ingredients!$E$3:$E$217)+SUMIF($B$3:$B$724,L87,$AY$3:$AY$727)</f>
        <v>0</v>
      </c>
      <c r="AX87" s="30">
        <f>SUMIF(Ingredients!$B$3:$B$217,M87,Ingredients!$E$3:$E$217)+SUMIF($B$3:$B$724,M87,$AY$3:$AY$727)</f>
        <v>0</v>
      </c>
      <c r="AY87" s="29">
        <f t="shared" si="17"/>
        <v>23.5</v>
      </c>
      <c r="AZ87" s="30">
        <f>SUMIF(Ingredients!$B$3:$B$217,F87,Ingredients!$F$3:$F$217)+SUMIF($B$3:$B$724,F87,$BH$3:$BH$724)</f>
        <v>0</v>
      </c>
      <c r="BA87" s="30">
        <f>SUMIF(Ingredients!$B$3:$B$217,G87,Ingredients!$F$3:$F$217)+SUMIF($B$3:$B$724,G87,$BH$3:$BH$724)</f>
        <v>0</v>
      </c>
      <c r="BB87" s="30">
        <f>SUMIF(Ingredients!$B$3:$B$217,H87,Ingredients!$F$3:$F$217)+SUMIF($B$3:$B$724,H87,$BH$3:$BH$724)</f>
        <v>0</v>
      </c>
      <c r="BC87" s="30">
        <f>SUMIF(Ingredients!$B$3:$B$217,I87,Ingredients!$F$3:$F$217)+SUMIF($B$3:$B$724,I87,$BH$3:$BH$724)</f>
        <v>0</v>
      </c>
      <c r="BD87" s="30">
        <f>SUMIF(Ingredients!$B$3:$B$217,J87,Ingredients!$F$3:$F$217)+SUMIF($B$3:$B$724,J87,$BH$3:$BH$724)</f>
        <v>0</v>
      </c>
      <c r="BE87" s="30">
        <f>SUMIF(Ingredients!$B$3:$B$217,K87,Ingredients!$F$3:$F$217)+SUMIF($B$3:$B$724,K87,$BH$3:$BH$724)</f>
        <v>0</v>
      </c>
      <c r="BF87" s="30">
        <f>SUMIF(Ingredients!$B$3:$B$217,L87,Ingredients!$F$3:$F$217)+SUMIF($B$3:$B$724,L87,$BH$3:$BH$724)</f>
        <v>0</v>
      </c>
      <c r="BG87" s="30">
        <f>SUMIF(Ingredients!$B$3:$B$217,M87,Ingredients!$F$3:$F$217)+SUMIF($B$3:$B$724,M87,$BH$3:$BH$724)</f>
        <v>0</v>
      </c>
      <c r="BH87" s="35">
        <f t="shared" si="18"/>
        <v>0</v>
      </c>
      <c r="BI87" s="30">
        <f>SUMIF(Ingredients!$B$3:$B$217,F87,Ingredients!$G$3:$G$217)+SUMIF($B$3:$B$724,F87,$BQ$3:$BQ$724)</f>
        <v>0</v>
      </c>
      <c r="BJ87" s="30">
        <f>SUMIF(Ingredients!$B$3:$B$217,G87,Ingredients!$G$3:$G$217)+SUMIF($B$3:$B$724,G87,$BQ$3:$BQ$724)</f>
        <v>0</v>
      </c>
      <c r="BK87" s="30">
        <f>SUMIF(Ingredients!$B$3:$B$217,H87,Ingredients!$G$3:$G$217)+SUMIF($B$3:$B$724,H87,$BQ$3:$BQ$724)</f>
        <v>0</v>
      </c>
      <c r="BL87" s="30">
        <f>SUMIF(Ingredients!$B$3:$B$217,I87,Ingredients!$G$3:$G$217)+SUMIF($B$3:$B$724,I87,$BQ$3:$BQ$724)</f>
        <v>0</v>
      </c>
      <c r="BM87" s="30">
        <f>SUMIF(Ingredients!$B$3:$B$217,J87,Ingredients!$G$3:$G$217)+SUMIF($B$3:$B$724,J87,$BQ$3:$BQ$724)</f>
        <v>0</v>
      </c>
      <c r="BN87" s="30">
        <f>SUMIF(Ingredients!$B$3:$B$217,K87,Ingredients!$G$3:$G$217)+SUMIF($B$3:$B$724,K87,$BQ$3:$BQ$724)</f>
        <v>0</v>
      </c>
      <c r="BO87" s="30">
        <f>SUMIF(Ingredients!$B$3:$B$217,L87,Ingredients!$G$3:$G$217)+SUMIF($B$3:$B$724,L87,$BQ$3:$BQ$724)</f>
        <v>0</v>
      </c>
      <c r="BP87" s="30">
        <f>SUMIF(Ingredients!$B$3:$B$217,M87,Ingredients!$G$3:$G$217)+SUMIF($B$3:$B$724,M87,$BQ$3:$BQ$724)</f>
        <v>0</v>
      </c>
      <c r="BQ87" s="36">
        <f t="shared" si="19"/>
        <v>0</v>
      </c>
      <c r="BR87" s="30">
        <f>SUMIF(Ingredients!$B$3:$B$217,F87,Ingredients!$H$3:$H$217)+SUMIF($B$3:$B$724,F87,$BZ$3:$BZ$724)</f>
        <v>1</v>
      </c>
      <c r="BS87" s="30">
        <f>SUMIF(Ingredients!$B$3:$B$217,G87,Ingredients!$H$3:$H$217)+SUMIF($B$3:$B$724,G87,$BZ$3:$BZ$724)</f>
        <v>0</v>
      </c>
      <c r="BT87" s="30">
        <f>SUMIF(Ingredients!$B$3:$B$217,H87,Ingredients!$H$3:$H$217)+SUMIF($B$3:$B$724,H87,$BZ$3:$BZ$724)</f>
        <v>1.5</v>
      </c>
      <c r="BU87" s="30">
        <f>SUMIF(Ingredients!$B$3:$B$217,I87,Ingredients!$H$3:$H$217)+SUMIF($B$3:$B$724,I87,$BZ$3:$BZ$724)</f>
        <v>1.5</v>
      </c>
      <c r="BV87" s="30">
        <f>SUMIF(Ingredients!$B$3:$B$217,J87,Ingredients!$H$3:$H$217)+SUMIF($B$3:$B$724,J87,$BZ$3:$BZ$724)</f>
        <v>0</v>
      </c>
      <c r="BW87" s="30">
        <f>SUMIF(Ingredients!$B$3:$B$217,K87,Ingredients!$H$3:$H$217)+SUMIF($B$3:$B$724,K87,$BZ$3:$BZ$724)</f>
        <v>0</v>
      </c>
      <c r="BX87" s="30">
        <f>SUMIF(Ingredients!$B$3:$B$217,L87,Ingredients!$H$3:$H$217)+SUMIF($B$3:$B$724,L87,$BZ$3:$BZ$724)</f>
        <v>0</v>
      </c>
      <c r="BY87" s="30">
        <f>SUMIF(Ingredients!$B$3:$B$217,M87,Ingredients!$H$3:$H$217)+SUMIF($B$3:$B$724,M87,$BZ$3:$BZ$724)</f>
        <v>0</v>
      </c>
      <c r="BZ87" s="42">
        <f t="shared" si="20"/>
        <v>4</v>
      </c>
      <c r="CA87" s="30">
        <f>SUMIF(Ingredients!$B$3:$B$217,F87,Ingredients!$I$3:$I$217)+SUMIF($B$3:$B$724,F87,$CI$3:$CI$724)</f>
        <v>0</v>
      </c>
      <c r="CB87" s="30">
        <f>SUMIF(Ingredients!$B$3:$B$217,G87,Ingredients!$I$3:$I$217)+SUMIF($B$3:$B$724,G87,$CI$3:$CI$724)</f>
        <v>2.5</v>
      </c>
      <c r="CC87" s="30">
        <f>SUMIF(Ingredients!$B$3:$B$217,H87,Ingredients!$I$3:$I$217)+SUMIF($B$3:$B$724,H87,$CI$3:$CI$724)</f>
        <v>0</v>
      </c>
      <c r="CD87" s="30">
        <f>SUMIF(Ingredients!$B$3:$B$217,I87,Ingredients!$I$3:$I$217)+SUMIF($B$3:$B$724,I87,$CI$3:$CI$724)</f>
        <v>0</v>
      </c>
      <c r="CE87" s="30">
        <f>SUMIF(Ingredients!$B$3:$B$217,J87,Ingredients!$I$3:$I$217)+SUMIF($B$3:$B$724,J87,$CI$3:$CI$724)</f>
        <v>0</v>
      </c>
      <c r="CF87" s="30">
        <f>SUMIF(Ingredients!$B$3:$B$217,K87,Ingredients!$I$3:$I$217)+SUMIF($B$3:$B$724,K87,$CI$3:$CI$724)</f>
        <v>0</v>
      </c>
      <c r="CG87" s="30">
        <f>SUMIF(Ingredients!$B$3:$B$217,L87,Ingredients!$I$3:$I$217)+SUMIF($B$3:$B$724,L87,$CI$3:$CI$724)</f>
        <v>0</v>
      </c>
      <c r="CH87" s="30">
        <f>SUMIF(Ingredients!$B$3:$B$217,M87,Ingredients!$I$3:$I$217)+SUMIF($B$3:$B$724,M87,$CI$3:$CI$724)</f>
        <v>0</v>
      </c>
      <c r="CI87" s="38">
        <f t="shared" si="21"/>
        <v>2.5</v>
      </c>
      <c r="CJ87" s="30">
        <f>SUMIF(Ingredients!$B$3:$B$217,F87,Ingredients!$J$3:$J$217)+SUMIF($B$3:$B$724,F87,$CR$3:$CR$724)</f>
        <v>0</v>
      </c>
      <c r="CK87" s="30">
        <f>SUMIF(Ingredients!$B$3:$B$217,G87,Ingredients!$J$3:$J$217)+SUMIF($B$3:$B$724,G87,$CR$3:$CR$724)</f>
        <v>0</v>
      </c>
      <c r="CL87" s="30">
        <f>SUMIF(Ingredients!$B$3:$B$217,H87,Ingredients!$J$3:$J$217)+SUMIF($B$3:$B$724,H87,$CR$3:$CR$724)</f>
        <v>0</v>
      </c>
      <c r="CM87" s="30">
        <f>SUMIF(Ingredients!$B$3:$B$217,I87,Ingredients!$J$3:$J$217)+SUMIF($B$3:$B$724,I87,$CR$3:$CR$724)</f>
        <v>0</v>
      </c>
      <c r="CN87" s="30">
        <f>SUMIF(Ingredients!$B$3:$B$217,J87,Ingredients!$J$3:$J$217)+SUMIF($B$3:$B$724,J87,$CR$3:$CR$724)</f>
        <v>0</v>
      </c>
      <c r="CO87" s="30">
        <f>SUMIF(Ingredients!$B$3:$B$217,K87,Ingredients!$J$3:$J$217)+SUMIF($B$3:$B$724,K87,$CR$3:$CR$724)</f>
        <v>0</v>
      </c>
      <c r="CP87" s="30">
        <f>SUMIF(Ingredients!$B$3:$B$217,L87,Ingredients!$J$3:$J$217)+SUMIF($B$3:$B$724,L87,$CR$3:$CR$724)</f>
        <v>0</v>
      </c>
      <c r="CQ87" s="30">
        <f>SUMIF(Ingredients!$B$3:$B$217,M87,Ingredients!$J$3:$J$217)+SUMIF($B$3:$B$724,M87,$CR$3:$CR$724)</f>
        <v>0</v>
      </c>
      <c r="CR87" s="43">
        <f t="shared" si="22"/>
        <v>0</v>
      </c>
      <c r="CS87" s="34">
        <v>25</v>
      </c>
      <c r="CT87" s="30">
        <v>5</v>
      </c>
      <c r="CU87" s="30">
        <v>9</v>
      </c>
      <c r="CV87" s="35">
        <v>0</v>
      </c>
      <c r="CW87" s="36">
        <v>0</v>
      </c>
      <c r="CX87" s="37">
        <v>4</v>
      </c>
      <c r="CY87" s="38">
        <v>2.5</v>
      </c>
      <c r="CZ87" s="39">
        <v>0</v>
      </c>
      <c r="DA87" t="s">
        <v>202</v>
      </c>
      <c r="DB87" t="str">
        <f t="shared" ca="1" si="23"/>
        <v>-</v>
      </c>
      <c r="DD87" t="s">
        <v>200</v>
      </c>
      <c r="DE87" t="str">
        <f t="shared" ca="1" si="24"/>
        <v>HASHITEM(MEAL, ItemRegistry.hashItem, 4 ,5f,5f,0f,4f,0f,2.5f,0f,2.33f),</v>
      </c>
      <c r="DF87" t="s">
        <v>2353</v>
      </c>
    </row>
    <row r="88" spans="2:110" x14ac:dyDescent="0.3">
      <c r="B88" t="s">
        <v>333</v>
      </c>
      <c r="C88" t="str">
        <f>INDEX('PH Itemnames'!$B$1:$B$723,MATCH(B88,'PH Itemnames'!$A$1:$A$723),1)</f>
        <v>braisedonionsItem</v>
      </c>
      <c r="D88" t="s">
        <v>240</v>
      </c>
      <c r="E88" t="s">
        <v>1192</v>
      </c>
      <c r="F88" s="10" t="s">
        <v>64</v>
      </c>
      <c r="G88" s="11" t="s">
        <v>247</v>
      </c>
      <c r="H88" s="11" t="s">
        <v>270</v>
      </c>
      <c r="I88" s="11"/>
      <c r="J88" s="11"/>
      <c r="K88" s="11"/>
      <c r="L88" s="11"/>
      <c r="M88" s="11"/>
      <c r="N88" s="46">
        <f ca="1">SUMIF(Ingredients!$B$3:$B$217,'PH complex foods'!F88,Ingredients!$A$3:$A$119)+SUMIF($B$3:$B$724,F88,$V$3:$V$723)</f>
        <v>1</v>
      </c>
      <c r="O88" s="11">
        <f ca="1">SUMIF(Ingredients!$B$3:$B$217,'PH complex foods'!G88,Ingredients!$A$3:$A$119)+SUMIF($B$3:$B$724,G88,$V$3:$V$723)</f>
        <v>1</v>
      </c>
      <c r="P88" s="11">
        <f ca="1">SUMIF(Ingredients!$B$3:$B$217,'PH complex foods'!H88,Ingredients!$A$3:$A$119)+SUMIF($B$3:$B$724,H88,$V$3:$V$723)</f>
        <v>1</v>
      </c>
      <c r="Q88" s="11">
        <f ca="1">SUMIF(Ingredients!$B$3:$B$217,'PH complex foods'!I88,Ingredients!$A$3:$A$119)+SUMIF($B$3:$B$724,I88,$V$3:$V$723)</f>
        <v>0</v>
      </c>
      <c r="R88" s="11">
        <f ca="1">SUMIF(Ingredients!$B$3:$B$217,'PH complex foods'!J88,Ingredients!$A$3:$A$119)+SUMIF($B$3:$B$724,J88,$V$3:$V$723)</f>
        <v>0</v>
      </c>
      <c r="S88" s="11">
        <f ca="1">SUMIF(Ingredients!$B$3:$B$217,'PH complex foods'!K88,Ingredients!$A$3:$A$119)+SUMIF($B$3:$B$724,K88,$V$3:$V$723)</f>
        <v>0</v>
      </c>
      <c r="T88" s="11">
        <f ca="1">SUMIF(Ingredients!$B$3:$B$217,'PH complex foods'!L88,Ingredients!$A$3:$A$119)+SUMIF($B$3:$B$724,L88,$V$3:$V$723)</f>
        <v>0</v>
      </c>
      <c r="U88" s="11">
        <f ca="1">SUMIF(Ingredients!$B$3:$B$217,'PH complex foods'!M88,Ingredients!$A$3:$A$119)+SUMIF($B$3:$B$724,M88,$V$3:$V$723)</f>
        <v>0</v>
      </c>
      <c r="V88" s="10">
        <f t="shared" ca="1" si="25"/>
        <v>1</v>
      </c>
      <c r="W88" s="11">
        <f t="shared" si="13"/>
        <v>0</v>
      </c>
      <c r="X88" s="44" t="str">
        <f t="shared" ca="1" si="26"/>
        <v>Yes</v>
      </c>
      <c r="Y88" s="34">
        <f>SUMIF(Ingredients!$B$3:$B$217,F88,Ingredients!$C$3:$C$217)+SUMIF($B$3:$B$724,F88,$AG$3:$AG$724)</f>
        <v>2</v>
      </c>
      <c r="Z88" s="30">
        <f>SUMIF(Ingredients!$B$3:$B$217,G88,Ingredients!$C$3:$C$217)+SUMIF($B$3:$B$724,G88,$AG$3:$AG$724)</f>
        <v>5</v>
      </c>
      <c r="AA88" s="30">
        <f>SUMIF(Ingredients!$B$3:$B$217,H88,Ingredients!$C$3:$C$217)+SUMIF($B$3:$B$724,H88,$AG$3:$AG$724)</f>
        <v>12.30952380952381</v>
      </c>
      <c r="AB88" s="30">
        <f>SUMIF(Ingredients!$B$3:$B$217,I88,Ingredients!$C$3:$C$217)+SUMIF($B$3:$B$724,I88,$AG$3:$AG$724)</f>
        <v>0</v>
      </c>
      <c r="AC88" s="30">
        <f>SUMIF(Ingredients!$B$3:$B$217,J88,Ingredients!$C$3:$C$217)+SUMIF($B$3:$B$724,J88,$AG$3:$AG$724)</f>
        <v>0</v>
      </c>
      <c r="AD88" s="30">
        <f>SUMIF(Ingredients!$B$3:$B$217,K88,Ingredients!$C$3:$C$217)+SUMIF($B$3:$B$724,K88,$AG$3:$AG$724)</f>
        <v>0</v>
      </c>
      <c r="AE88" s="30">
        <f>SUMIF(Ingredients!$B$3:$B$217,L88,Ingredients!$C$3:$C$217)+SUMIF($B$3:$B$724,L88,$AG$3:$AG$724)</f>
        <v>0</v>
      </c>
      <c r="AF88" s="30">
        <f>SUMIF(Ingredients!$B$3:$B$217,M88,Ingredients!$C$3:$C$217)+SUMIF($B$3:$B$724,M88,$AG$3:$AG$724)</f>
        <v>0</v>
      </c>
      <c r="AG88" s="29">
        <f t="shared" si="15"/>
        <v>19.30952380952381</v>
      </c>
      <c r="AH88" s="30">
        <f>SUMIF(Ingredients!$B$3:$B$217,F88,Ingredients!$D$3:$D$217)+SUMIF($B$3:$B$724,F88,$AP$3:$AP$724)</f>
        <v>0</v>
      </c>
      <c r="AI88" s="30">
        <f>SUMIF(Ingredients!$B$3:$B$217,G88,Ingredients!$D$3:$D$217)+SUMIF($B$3:$B$724,G88,$AP$3:$AP$724)</f>
        <v>0</v>
      </c>
      <c r="AJ88" s="30">
        <f>SUMIF(Ingredients!$B$3:$B$217,H88,Ingredients!$D$3:$D$217)+SUMIF($B$3:$B$724,H88,$AP$3:$AP$724)</f>
        <v>0.35714285714285715</v>
      </c>
      <c r="AK88" s="30">
        <f>SUMIF(Ingredients!$B$3:$B$217,I88,Ingredients!$D$3:$D$217)+SUMIF($B$3:$B$724,I88,$AP$3:$AP$724)</f>
        <v>0</v>
      </c>
      <c r="AL88" s="30">
        <f>SUMIF(Ingredients!$B$3:$B$217,J88,Ingredients!$D$3:$D$217)+SUMIF($B$3:$B$724,J88,$AP$3:$AP$724)</f>
        <v>0</v>
      </c>
      <c r="AM88" s="30">
        <f>SUMIF(Ingredients!$B$3:$B$217,K88,Ingredients!$D$3:$D$217)+SUMIF($B$3:$B$724,K88,$AP$3:$AP$724)</f>
        <v>0</v>
      </c>
      <c r="AN88" s="30">
        <f>SUMIF(Ingredients!$B$3:$B$217,L88,Ingredients!$D$3:$D$217)+SUMIF($B$3:$B$724,L88,$AP$3:$AP$724)</f>
        <v>0</v>
      </c>
      <c r="AO88" s="30">
        <f>SUMIF(Ingredients!$B$3:$B$217,M88,Ingredients!$D$3:$D$217)+SUMIF($B$3:$B$724,M88,$AP$3:$AP$724)</f>
        <v>0</v>
      </c>
      <c r="AP88" s="29">
        <f t="shared" si="16"/>
        <v>0.35714285714285715</v>
      </c>
      <c r="AQ88" s="30">
        <f>SUMIF(Ingredients!$B$3:$B$217,F88,Ingredients!$E$3:$E$217)+SUMIF($B$3:$B$724,F88,$AY$3:$AY$727)</f>
        <v>43</v>
      </c>
      <c r="AR88" s="30">
        <f>SUMIF(Ingredients!$B$3:$B$217,G88,Ingredients!$E$3:$E$217)+SUMIF($B$3:$B$724,G88,$AY$3:$AY$727)</f>
        <v>12</v>
      </c>
      <c r="AS88" s="30">
        <f>SUMIF(Ingredients!$B$3:$B$217,H88,Ingredients!$E$3:$E$217)+SUMIF($B$3:$B$724,H88,$AY$3:$AY$727)</f>
        <v>10.428571428571429</v>
      </c>
      <c r="AT88" s="30">
        <f>SUMIF(Ingredients!$B$3:$B$217,I88,Ingredients!$E$3:$E$217)+SUMIF($B$3:$B$724,I88,$AY$3:$AY$727)</f>
        <v>0</v>
      </c>
      <c r="AU88" s="30">
        <f>SUMIF(Ingredients!$B$3:$B$217,J88,Ingredients!$E$3:$E$217)+SUMIF($B$3:$B$724,J88,$AY$3:$AY$727)</f>
        <v>0</v>
      </c>
      <c r="AV88" s="30">
        <f>SUMIF(Ingredients!$B$3:$B$217,K88,Ingredients!$E$3:$E$217)+SUMIF($B$3:$B$724,K88,$AY$3:$AY$727)</f>
        <v>0</v>
      </c>
      <c r="AW88" s="30">
        <f>SUMIF(Ingredients!$B$3:$B$217,L88,Ingredients!$E$3:$E$217)+SUMIF($B$3:$B$724,L88,$AY$3:$AY$727)</f>
        <v>0</v>
      </c>
      <c r="AX88" s="30">
        <f>SUMIF(Ingredients!$B$3:$B$217,M88,Ingredients!$E$3:$E$217)+SUMIF($B$3:$B$724,M88,$AY$3:$AY$727)</f>
        <v>0</v>
      </c>
      <c r="AY88" s="29">
        <f t="shared" si="17"/>
        <v>21.80952380952381</v>
      </c>
      <c r="AZ88" s="30">
        <f>SUMIF(Ingredients!$B$3:$B$217,F88,Ingredients!$F$3:$F$217)+SUMIF($B$3:$B$724,F88,$BH$3:$BH$724)</f>
        <v>0</v>
      </c>
      <c r="BA88" s="30">
        <f>SUMIF(Ingredients!$B$3:$B$217,G88,Ingredients!$F$3:$F$217)+SUMIF($B$3:$B$724,G88,$BH$3:$BH$724)</f>
        <v>0</v>
      </c>
      <c r="BB88" s="30">
        <f>SUMIF(Ingredients!$B$3:$B$217,H88,Ingredients!$F$3:$F$217)+SUMIF($B$3:$B$724,H88,$BH$3:$BH$724)</f>
        <v>0</v>
      </c>
      <c r="BC88" s="30">
        <f>SUMIF(Ingredients!$B$3:$B$217,I88,Ingredients!$F$3:$F$217)+SUMIF($B$3:$B$724,I88,$BH$3:$BH$724)</f>
        <v>0</v>
      </c>
      <c r="BD88" s="30">
        <f>SUMIF(Ingredients!$B$3:$B$217,J88,Ingredients!$F$3:$F$217)+SUMIF($B$3:$B$724,J88,$BH$3:$BH$724)</f>
        <v>0</v>
      </c>
      <c r="BE88" s="30">
        <f>SUMIF(Ingredients!$B$3:$B$217,K88,Ingredients!$F$3:$F$217)+SUMIF($B$3:$B$724,K88,$BH$3:$BH$724)</f>
        <v>0</v>
      </c>
      <c r="BF88" s="30">
        <f>SUMIF(Ingredients!$B$3:$B$217,L88,Ingredients!$F$3:$F$217)+SUMIF($B$3:$B$724,L88,$BH$3:$BH$724)</f>
        <v>0</v>
      </c>
      <c r="BG88" s="30">
        <f>SUMIF(Ingredients!$B$3:$B$217,M88,Ingredients!$F$3:$F$217)+SUMIF($B$3:$B$724,M88,$BH$3:$BH$724)</f>
        <v>0</v>
      </c>
      <c r="BH88" s="35">
        <f t="shared" si="18"/>
        <v>0</v>
      </c>
      <c r="BI88" s="30">
        <f>SUMIF(Ingredients!$B$3:$B$217,F88,Ingredients!$G$3:$G$217)+SUMIF($B$3:$B$724,F88,$BQ$3:$BQ$724)</f>
        <v>0</v>
      </c>
      <c r="BJ88" s="30">
        <f>SUMIF(Ingredients!$B$3:$B$217,G88,Ingredients!$G$3:$G$217)+SUMIF($B$3:$B$724,G88,$BQ$3:$BQ$724)</f>
        <v>0</v>
      </c>
      <c r="BK88" s="30">
        <f>SUMIF(Ingredients!$B$3:$B$217,H88,Ingredients!$G$3:$G$217)+SUMIF($B$3:$B$724,H88,$BQ$3:$BQ$724)</f>
        <v>0</v>
      </c>
      <c r="BL88" s="30">
        <f>SUMIF(Ingredients!$B$3:$B$217,I88,Ingredients!$G$3:$G$217)+SUMIF($B$3:$B$724,I88,$BQ$3:$BQ$724)</f>
        <v>0</v>
      </c>
      <c r="BM88" s="30">
        <f>SUMIF(Ingredients!$B$3:$B$217,J88,Ingredients!$G$3:$G$217)+SUMIF($B$3:$B$724,J88,$BQ$3:$BQ$724)</f>
        <v>0</v>
      </c>
      <c r="BN88" s="30">
        <f>SUMIF(Ingredients!$B$3:$B$217,K88,Ingredients!$G$3:$G$217)+SUMIF($B$3:$B$724,K88,$BQ$3:$BQ$724)</f>
        <v>0</v>
      </c>
      <c r="BO88" s="30">
        <f>SUMIF(Ingredients!$B$3:$B$217,L88,Ingredients!$G$3:$G$217)+SUMIF($B$3:$B$724,L88,$BQ$3:$BQ$724)</f>
        <v>0</v>
      </c>
      <c r="BP88" s="30">
        <f>SUMIF(Ingredients!$B$3:$B$217,M88,Ingredients!$G$3:$G$217)+SUMIF($B$3:$B$724,M88,$BQ$3:$BQ$724)</f>
        <v>0</v>
      </c>
      <c r="BQ88" s="36">
        <f t="shared" si="19"/>
        <v>0</v>
      </c>
      <c r="BR88" s="30">
        <f>SUMIF(Ingredients!$B$3:$B$217,F88,Ingredients!$H$3:$H$217)+SUMIF($B$3:$B$724,F88,$BZ$3:$BZ$724)</f>
        <v>1</v>
      </c>
      <c r="BS88" s="30">
        <f>SUMIF(Ingredients!$B$3:$B$217,G88,Ingredients!$H$3:$H$217)+SUMIF($B$3:$B$724,G88,$BZ$3:$BZ$724)</f>
        <v>0</v>
      </c>
      <c r="BT88" s="30">
        <f>SUMIF(Ingredients!$B$3:$B$217,H88,Ingredients!$H$3:$H$217)+SUMIF($B$3:$B$724,H88,$BZ$3:$BZ$724)</f>
        <v>1.1428571428571428</v>
      </c>
      <c r="BU88" s="30">
        <f>SUMIF(Ingredients!$B$3:$B$217,I88,Ingredients!$H$3:$H$217)+SUMIF($B$3:$B$724,I88,$BZ$3:$BZ$724)</f>
        <v>0</v>
      </c>
      <c r="BV88" s="30">
        <f>SUMIF(Ingredients!$B$3:$B$217,J88,Ingredients!$H$3:$H$217)+SUMIF($B$3:$B$724,J88,$BZ$3:$BZ$724)</f>
        <v>0</v>
      </c>
      <c r="BW88" s="30">
        <f>SUMIF(Ingredients!$B$3:$B$217,K88,Ingredients!$H$3:$H$217)+SUMIF($B$3:$B$724,K88,$BZ$3:$BZ$724)</f>
        <v>0</v>
      </c>
      <c r="BX88" s="30">
        <f>SUMIF(Ingredients!$B$3:$B$217,L88,Ingredients!$H$3:$H$217)+SUMIF($B$3:$B$724,L88,$BZ$3:$BZ$724)</f>
        <v>0</v>
      </c>
      <c r="BY88" s="30">
        <f>SUMIF(Ingredients!$B$3:$B$217,M88,Ingredients!$H$3:$H$217)+SUMIF($B$3:$B$724,M88,$BZ$3:$BZ$724)</f>
        <v>0</v>
      </c>
      <c r="BZ88" s="42">
        <f t="shared" si="20"/>
        <v>2.1428571428571428</v>
      </c>
      <c r="CA88" s="30">
        <f>SUMIF(Ingredients!$B$3:$B$217,F88,Ingredients!$I$3:$I$217)+SUMIF($B$3:$B$724,F88,$CI$3:$CI$724)</f>
        <v>0</v>
      </c>
      <c r="CB88" s="30">
        <f>SUMIF(Ingredients!$B$3:$B$217,G88,Ingredients!$I$3:$I$217)+SUMIF($B$3:$B$724,G88,$CI$3:$CI$724)</f>
        <v>0</v>
      </c>
      <c r="CC88" s="30">
        <f>SUMIF(Ingredients!$B$3:$B$217,H88,Ingredients!$I$3:$I$217)+SUMIF($B$3:$B$724,H88,$CI$3:$CI$724)</f>
        <v>2.5</v>
      </c>
      <c r="CD88" s="30">
        <f>SUMIF(Ingredients!$B$3:$B$217,I88,Ingredients!$I$3:$I$217)+SUMIF($B$3:$B$724,I88,$CI$3:$CI$724)</f>
        <v>0</v>
      </c>
      <c r="CE88" s="30">
        <f>SUMIF(Ingredients!$B$3:$B$217,J88,Ingredients!$I$3:$I$217)+SUMIF($B$3:$B$724,J88,$CI$3:$CI$724)</f>
        <v>0</v>
      </c>
      <c r="CF88" s="30">
        <f>SUMIF(Ingredients!$B$3:$B$217,K88,Ingredients!$I$3:$I$217)+SUMIF($B$3:$B$724,K88,$CI$3:$CI$724)</f>
        <v>0</v>
      </c>
      <c r="CG88" s="30">
        <f>SUMIF(Ingredients!$B$3:$B$217,L88,Ingredients!$I$3:$I$217)+SUMIF($B$3:$B$724,L88,$CI$3:$CI$724)</f>
        <v>0</v>
      </c>
      <c r="CH88" s="30">
        <f>SUMIF(Ingredients!$B$3:$B$217,M88,Ingredients!$I$3:$I$217)+SUMIF($B$3:$B$724,M88,$CI$3:$CI$724)</f>
        <v>0</v>
      </c>
      <c r="CI88" s="38">
        <f t="shared" si="21"/>
        <v>2.5</v>
      </c>
      <c r="CJ88" s="30">
        <f>SUMIF(Ingredients!$B$3:$B$217,F88,Ingredients!$J$3:$J$217)+SUMIF($B$3:$B$724,F88,$CR$3:$CR$724)</f>
        <v>0</v>
      </c>
      <c r="CK88" s="30">
        <f>SUMIF(Ingredients!$B$3:$B$217,G88,Ingredients!$J$3:$J$217)+SUMIF($B$3:$B$724,G88,$CR$3:$CR$724)</f>
        <v>1</v>
      </c>
      <c r="CL88" s="30">
        <f>SUMIF(Ingredients!$B$3:$B$217,H88,Ingredients!$J$3:$J$217)+SUMIF($B$3:$B$724,H88,$CR$3:$CR$724)</f>
        <v>0</v>
      </c>
      <c r="CM88" s="30">
        <f>SUMIF(Ingredients!$B$3:$B$217,I88,Ingredients!$J$3:$J$217)+SUMIF($B$3:$B$724,I88,$CR$3:$CR$724)</f>
        <v>0</v>
      </c>
      <c r="CN88" s="30">
        <f>SUMIF(Ingredients!$B$3:$B$217,J88,Ingredients!$J$3:$J$217)+SUMIF($B$3:$B$724,J88,$CR$3:$CR$724)</f>
        <v>0</v>
      </c>
      <c r="CO88" s="30">
        <f>SUMIF(Ingredients!$B$3:$B$217,K88,Ingredients!$J$3:$J$217)+SUMIF($B$3:$B$724,K88,$CR$3:$CR$724)</f>
        <v>0</v>
      </c>
      <c r="CP88" s="30">
        <f>SUMIF(Ingredients!$B$3:$B$217,L88,Ingredients!$J$3:$J$217)+SUMIF($B$3:$B$724,L88,$CR$3:$CR$724)</f>
        <v>0</v>
      </c>
      <c r="CQ88" s="30">
        <f>SUMIF(Ingredients!$B$3:$B$217,M88,Ingredients!$J$3:$J$217)+SUMIF($B$3:$B$724,M88,$CR$3:$CR$724)</f>
        <v>0</v>
      </c>
      <c r="CR88" s="43">
        <f t="shared" si="22"/>
        <v>1</v>
      </c>
      <c r="CS88" s="34">
        <v>20</v>
      </c>
      <c r="CT88" s="30">
        <v>0.35714285714285715</v>
      </c>
      <c r="CU88" s="30">
        <v>12</v>
      </c>
      <c r="CV88" s="35">
        <v>0</v>
      </c>
      <c r="CW88" s="36">
        <v>0</v>
      </c>
      <c r="CX88" s="37">
        <v>2</v>
      </c>
      <c r="CY88" s="38">
        <v>2.5</v>
      </c>
      <c r="CZ88" s="39">
        <v>0</v>
      </c>
      <c r="DA88" t="s">
        <v>202</v>
      </c>
      <c r="DB88" t="str">
        <f t="shared" ca="1" si="23"/>
        <v>-</v>
      </c>
      <c r="DD88" t="s">
        <v>200</v>
      </c>
      <c r="DE88" t="str">
        <f t="shared" ca="1" si="24"/>
        <v>BRAISEDONIONSITEM(MEAL, ItemRegistry.braisedonionsItem, 4 ,4f,0.36f,0f,2f,0f,2.5f,0f,1.75f),</v>
      </c>
      <c r="DF88" t="s">
        <v>2354</v>
      </c>
    </row>
    <row r="89" spans="2:110" x14ac:dyDescent="0.3">
      <c r="B89" t="s">
        <v>334</v>
      </c>
      <c r="C89" t="str">
        <f>INDEX('PH Itemnames'!$B$1:$B$723,MATCH(B89,'PH Itemnames'!$A$1:$A$723),1)</f>
        <v>cornonthecobItem</v>
      </c>
      <c r="D89" t="s">
        <v>245</v>
      </c>
      <c r="E89" t="s">
        <v>1192</v>
      </c>
      <c r="F89" s="10" t="s">
        <v>34</v>
      </c>
      <c r="G89" s="11" t="s">
        <v>247</v>
      </c>
      <c r="H89" s="11"/>
      <c r="I89" s="11"/>
      <c r="J89" s="11"/>
      <c r="K89" s="11"/>
      <c r="L89" s="11"/>
      <c r="M89" s="11"/>
      <c r="N89" s="46">
        <f ca="1">SUMIF(Ingredients!$B$3:$B$217,'PH complex foods'!F89,Ingredients!$A$3:$A$119)+SUMIF($B$3:$B$724,F89,$V$3:$V$723)</f>
        <v>1</v>
      </c>
      <c r="O89" s="11">
        <f ca="1">SUMIF(Ingredients!$B$3:$B$217,'PH complex foods'!G89,Ingredients!$A$3:$A$119)+SUMIF($B$3:$B$724,G89,$V$3:$V$723)</f>
        <v>1</v>
      </c>
      <c r="P89" s="11">
        <f ca="1">SUMIF(Ingredients!$B$3:$B$217,'PH complex foods'!H89,Ingredients!$A$3:$A$119)+SUMIF($B$3:$B$724,H89,$V$3:$V$723)</f>
        <v>0</v>
      </c>
      <c r="Q89" s="11">
        <f ca="1">SUMIF(Ingredients!$B$3:$B$217,'PH complex foods'!I89,Ingredients!$A$3:$A$119)+SUMIF($B$3:$B$724,I89,$V$3:$V$723)</f>
        <v>0</v>
      </c>
      <c r="R89" s="11">
        <f ca="1">SUMIF(Ingredients!$B$3:$B$217,'PH complex foods'!J89,Ingredients!$A$3:$A$119)+SUMIF($B$3:$B$724,J89,$V$3:$V$723)</f>
        <v>0</v>
      </c>
      <c r="S89" s="11">
        <f ca="1">SUMIF(Ingredients!$B$3:$B$217,'PH complex foods'!K89,Ingredients!$A$3:$A$119)+SUMIF($B$3:$B$724,K89,$V$3:$V$723)</f>
        <v>0</v>
      </c>
      <c r="T89" s="11">
        <f ca="1">SUMIF(Ingredients!$B$3:$B$217,'PH complex foods'!L89,Ingredients!$A$3:$A$119)+SUMIF($B$3:$B$724,L89,$V$3:$V$723)</f>
        <v>0</v>
      </c>
      <c r="U89" s="11">
        <f ca="1">SUMIF(Ingredients!$B$3:$B$217,'PH complex foods'!M89,Ingredients!$A$3:$A$119)+SUMIF($B$3:$B$724,M89,$V$3:$V$723)</f>
        <v>0</v>
      </c>
      <c r="V89" s="10">
        <f t="shared" ca="1" si="25"/>
        <v>1</v>
      </c>
      <c r="W89" s="11">
        <f t="shared" si="13"/>
        <v>0</v>
      </c>
      <c r="X89" s="44" t="str">
        <f t="shared" ca="1" si="26"/>
        <v>Yes</v>
      </c>
      <c r="Y89" s="34">
        <f>SUMIF(Ingredients!$B$3:$B$217,F89,Ingredients!$C$3:$C$217)+SUMIF($B$3:$B$724,F89,$AG$3:$AG$724)</f>
        <v>0</v>
      </c>
      <c r="Z89" s="30">
        <f>SUMIF(Ingredients!$B$3:$B$217,G89,Ingredients!$C$3:$C$217)+SUMIF($B$3:$B$724,G89,$AG$3:$AG$724)</f>
        <v>5</v>
      </c>
      <c r="AA89" s="30">
        <f>SUMIF(Ingredients!$B$3:$B$217,H89,Ingredients!$C$3:$C$217)+SUMIF($B$3:$B$724,H89,$AG$3:$AG$724)</f>
        <v>0</v>
      </c>
      <c r="AB89" s="30">
        <f>SUMIF(Ingredients!$B$3:$B$217,I89,Ingredients!$C$3:$C$217)+SUMIF($B$3:$B$724,I89,$AG$3:$AG$724)</f>
        <v>0</v>
      </c>
      <c r="AC89" s="30">
        <f>SUMIF(Ingredients!$B$3:$B$217,J89,Ingredients!$C$3:$C$217)+SUMIF($B$3:$B$724,J89,$AG$3:$AG$724)</f>
        <v>0</v>
      </c>
      <c r="AD89" s="30">
        <f>SUMIF(Ingredients!$B$3:$B$217,K89,Ingredients!$C$3:$C$217)+SUMIF($B$3:$B$724,K89,$AG$3:$AG$724)</f>
        <v>0</v>
      </c>
      <c r="AE89" s="30">
        <f>SUMIF(Ingredients!$B$3:$B$217,L89,Ingredients!$C$3:$C$217)+SUMIF($B$3:$B$724,L89,$AG$3:$AG$724)</f>
        <v>0</v>
      </c>
      <c r="AF89" s="30">
        <f>SUMIF(Ingredients!$B$3:$B$217,M89,Ingredients!$C$3:$C$217)+SUMIF($B$3:$B$724,M89,$AG$3:$AG$724)</f>
        <v>0</v>
      </c>
      <c r="AG89" s="29">
        <f t="shared" si="15"/>
        <v>5</v>
      </c>
      <c r="AH89" s="30">
        <f>SUMIF(Ingredients!$B$3:$B$217,F89,Ingredients!$D$3:$D$217)+SUMIF($B$3:$B$724,F89,$AP$3:$AP$724)</f>
        <v>0</v>
      </c>
      <c r="AI89" s="30">
        <f>SUMIF(Ingredients!$B$3:$B$217,G89,Ingredients!$D$3:$D$217)+SUMIF($B$3:$B$724,G89,$AP$3:$AP$724)</f>
        <v>0</v>
      </c>
      <c r="AJ89" s="30">
        <f>SUMIF(Ingredients!$B$3:$B$217,H89,Ingredients!$D$3:$D$217)+SUMIF($B$3:$B$724,H89,$AP$3:$AP$724)</f>
        <v>0</v>
      </c>
      <c r="AK89" s="30">
        <f>SUMIF(Ingredients!$B$3:$B$217,I89,Ingredients!$D$3:$D$217)+SUMIF($B$3:$B$724,I89,$AP$3:$AP$724)</f>
        <v>0</v>
      </c>
      <c r="AL89" s="30">
        <f>SUMIF(Ingredients!$B$3:$B$217,J89,Ingredients!$D$3:$D$217)+SUMIF($B$3:$B$724,J89,$AP$3:$AP$724)</f>
        <v>0</v>
      </c>
      <c r="AM89" s="30">
        <f>SUMIF(Ingredients!$B$3:$B$217,K89,Ingredients!$D$3:$D$217)+SUMIF($B$3:$B$724,K89,$AP$3:$AP$724)</f>
        <v>0</v>
      </c>
      <c r="AN89" s="30">
        <f>SUMIF(Ingredients!$B$3:$B$217,L89,Ingredients!$D$3:$D$217)+SUMIF($B$3:$B$724,L89,$AP$3:$AP$724)</f>
        <v>0</v>
      </c>
      <c r="AO89" s="30">
        <f>SUMIF(Ingredients!$B$3:$B$217,M89,Ingredients!$D$3:$D$217)+SUMIF($B$3:$B$724,M89,$AP$3:$AP$724)</f>
        <v>0</v>
      </c>
      <c r="AP89" s="29">
        <f t="shared" si="16"/>
        <v>0</v>
      </c>
      <c r="AQ89" s="30">
        <f>SUMIF(Ingredients!$B$3:$B$217,F89,Ingredients!$E$3:$E$217)+SUMIF($B$3:$B$724,F89,$AY$3:$AY$727)</f>
        <v>10</v>
      </c>
      <c r="AR89" s="30">
        <f>SUMIF(Ingredients!$B$3:$B$217,G89,Ingredients!$E$3:$E$217)+SUMIF($B$3:$B$724,G89,$AY$3:$AY$727)</f>
        <v>12</v>
      </c>
      <c r="AS89" s="30">
        <f>SUMIF(Ingredients!$B$3:$B$217,H89,Ingredients!$E$3:$E$217)+SUMIF($B$3:$B$724,H89,$AY$3:$AY$727)</f>
        <v>0</v>
      </c>
      <c r="AT89" s="30">
        <f>SUMIF(Ingredients!$B$3:$B$217,I89,Ingredients!$E$3:$E$217)+SUMIF($B$3:$B$724,I89,$AY$3:$AY$727)</f>
        <v>0</v>
      </c>
      <c r="AU89" s="30">
        <f>SUMIF(Ingredients!$B$3:$B$217,J89,Ingredients!$E$3:$E$217)+SUMIF($B$3:$B$724,J89,$AY$3:$AY$727)</f>
        <v>0</v>
      </c>
      <c r="AV89" s="30">
        <f>SUMIF(Ingredients!$B$3:$B$217,K89,Ingredients!$E$3:$E$217)+SUMIF($B$3:$B$724,K89,$AY$3:$AY$727)</f>
        <v>0</v>
      </c>
      <c r="AW89" s="30">
        <f>SUMIF(Ingredients!$B$3:$B$217,L89,Ingredients!$E$3:$E$217)+SUMIF($B$3:$B$724,L89,$AY$3:$AY$727)</f>
        <v>0</v>
      </c>
      <c r="AX89" s="30">
        <f>SUMIF(Ingredients!$B$3:$B$217,M89,Ingredients!$E$3:$E$217)+SUMIF($B$3:$B$724,M89,$AY$3:$AY$727)</f>
        <v>0</v>
      </c>
      <c r="AY89" s="29">
        <f t="shared" si="17"/>
        <v>11</v>
      </c>
      <c r="AZ89" s="30">
        <f>SUMIF(Ingredients!$B$3:$B$217,F89,Ingredients!$F$3:$F$217)+SUMIF($B$3:$B$724,F89,$BH$3:$BH$724)</f>
        <v>0</v>
      </c>
      <c r="BA89" s="30">
        <f>SUMIF(Ingredients!$B$3:$B$217,G89,Ingredients!$F$3:$F$217)+SUMIF($B$3:$B$724,G89,$BH$3:$BH$724)</f>
        <v>0</v>
      </c>
      <c r="BB89" s="30">
        <f>SUMIF(Ingredients!$B$3:$B$217,H89,Ingredients!$F$3:$F$217)+SUMIF($B$3:$B$724,H89,$BH$3:$BH$724)</f>
        <v>0</v>
      </c>
      <c r="BC89" s="30">
        <f>SUMIF(Ingredients!$B$3:$B$217,I89,Ingredients!$F$3:$F$217)+SUMIF($B$3:$B$724,I89,$BH$3:$BH$724)</f>
        <v>0</v>
      </c>
      <c r="BD89" s="30">
        <f>SUMIF(Ingredients!$B$3:$B$217,J89,Ingredients!$F$3:$F$217)+SUMIF($B$3:$B$724,J89,$BH$3:$BH$724)</f>
        <v>0</v>
      </c>
      <c r="BE89" s="30">
        <f>SUMIF(Ingredients!$B$3:$B$217,K89,Ingredients!$F$3:$F$217)+SUMIF($B$3:$B$724,K89,$BH$3:$BH$724)</f>
        <v>0</v>
      </c>
      <c r="BF89" s="30">
        <f>SUMIF(Ingredients!$B$3:$B$217,L89,Ingredients!$F$3:$F$217)+SUMIF($B$3:$B$724,L89,$BH$3:$BH$724)</f>
        <v>0</v>
      </c>
      <c r="BG89" s="30">
        <f>SUMIF(Ingredients!$B$3:$B$217,M89,Ingredients!$F$3:$F$217)+SUMIF($B$3:$B$724,M89,$BH$3:$BH$724)</f>
        <v>0</v>
      </c>
      <c r="BH89" s="35">
        <f t="shared" si="18"/>
        <v>0</v>
      </c>
      <c r="BI89" s="30">
        <f>SUMIF(Ingredients!$B$3:$B$217,F89,Ingredients!$G$3:$G$217)+SUMIF($B$3:$B$724,F89,$BQ$3:$BQ$724)</f>
        <v>0</v>
      </c>
      <c r="BJ89" s="30">
        <f>SUMIF(Ingredients!$B$3:$B$217,G89,Ingredients!$G$3:$G$217)+SUMIF($B$3:$B$724,G89,$BQ$3:$BQ$724)</f>
        <v>0</v>
      </c>
      <c r="BK89" s="30">
        <f>SUMIF(Ingredients!$B$3:$B$217,H89,Ingredients!$G$3:$G$217)+SUMIF($B$3:$B$724,H89,$BQ$3:$BQ$724)</f>
        <v>0</v>
      </c>
      <c r="BL89" s="30">
        <f>SUMIF(Ingredients!$B$3:$B$217,I89,Ingredients!$G$3:$G$217)+SUMIF($B$3:$B$724,I89,$BQ$3:$BQ$724)</f>
        <v>0</v>
      </c>
      <c r="BM89" s="30">
        <f>SUMIF(Ingredients!$B$3:$B$217,J89,Ingredients!$G$3:$G$217)+SUMIF($B$3:$B$724,J89,$BQ$3:$BQ$724)</f>
        <v>0</v>
      </c>
      <c r="BN89" s="30">
        <f>SUMIF(Ingredients!$B$3:$B$217,K89,Ingredients!$G$3:$G$217)+SUMIF($B$3:$B$724,K89,$BQ$3:$BQ$724)</f>
        <v>0</v>
      </c>
      <c r="BO89" s="30">
        <f>SUMIF(Ingredients!$B$3:$B$217,L89,Ingredients!$G$3:$G$217)+SUMIF($B$3:$B$724,L89,$BQ$3:$BQ$724)</f>
        <v>0</v>
      </c>
      <c r="BP89" s="30">
        <f>SUMIF(Ingredients!$B$3:$B$217,M89,Ingredients!$G$3:$G$217)+SUMIF($B$3:$B$724,M89,$BQ$3:$BQ$724)</f>
        <v>0</v>
      </c>
      <c r="BQ89" s="36">
        <f t="shared" si="19"/>
        <v>0</v>
      </c>
      <c r="BR89" s="30">
        <f>SUMIF(Ingredients!$B$3:$B$217,F89,Ingredients!$H$3:$H$217)+SUMIF($B$3:$B$724,F89,$BZ$3:$BZ$724)</f>
        <v>0</v>
      </c>
      <c r="BS89" s="30">
        <f>SUMIF(Ingredients!$B$3:$B$217,G89,Ingredients!$H$3:$H$217)+SUMIF($B$3:$B$724,G89,$BZ$3:$BZ$724)</f>
        <v>0</v>
      </c>
      <c r="BT89" s="30">
        <f>SUMIF(Ingredients!$B$3:$B$217,H89,Ingredients!$H$3:$H$217)+SUMIF($B$3:$B$724,H89,$BZ$3:$BZ$724)</f>
        <v>0</v>
      </c>
      <c r="BU89" s="30">
        <f>SUMIF(Ingredients!$B$3:$B$217,I89,Ingredients!$H$3:$H$217)+SUMIF($B$3:$B$724,I89,$BZ$3:$BZ$724)</f>
        <v>0</v>
      </c>
      <c r="BV89" s="30">
        <f>SUMIF(Ingredients!$B$3:$B$217,J89,Ingredients!$H$3:$H$217)+SUMIF($B$3:$B$724,J89,$BZ$3:$BZ$724)</f>
        <v>0</v>
      </c>
      <c r="BW89" s="30">
        <f>SUMIF(Ingredients!$B$3:$B$217,K89,Ingredients!$H$3:$H$217)+SUMIF($B$3:$B$724,K89,$BZ$3:$BZ$724)</f>
        <v>0</v>
      </c>
      <c r="BX89" s="30">
        <f>SUMIF(Ingredients!$B$3:$B$217,L89,Ingredients!$H$3:$H$217)+SUMIF($B$3:$B$724,L89,$BZ$3:$BZ$724)</f>
        <v>0</v>
      </c>
      <c r="BY89" s="30">
        <f>SUMIF(Ingredients!$B$3:$B$217,M89,Ingredients!$H$3:$H$217)+SUMIF($B$3:$B$724,M89,$BZ$3:$BZ$724)</f>
        <v>0</v>
      </c>
      <c r="BZ89" s="42">
        <f t="shared" si="20"/>
        <v>0</v>
      </c>
      <c r="CA89" s="30">
        <f>SUMIF(Ingredients!$B$3:$B$217,F89,Ingredients!$I$3:$I$217)+SUMIF($B$3:$B$724,F89,$CI$3:$CI$724)</f>
        <v>0</v>
      </c>
      <c r="CB89" s="30">
        <f>SUMIF(Ingredients!$B$3:$B$217,G89,Ingredients!$I$3:$I$217)+SUMIF($B$3:$B$724,G89,$CI$3:$CI$724)</f>
        <v>0</v>
      </c>
      <c r="CC89" s="30">
        <f>SUMIF(Ingredients!$B$3:$B$217,H89,Ingredients!$I$3:$I$217)+SUMIF($B$3:$B$724,H89,$CI$3:$CI$724)</f>
        <v>0</v>
      </c>
      <c r="CD89" s="30">
        <f>SUMIF(Ingredients!$B$3:$B$217,I89,Ingredients!$I$3:$I$217)+SUMIF($B$3:$B$724,I89,$CI$3:$CI$724)</f>
        <v>0</v>
      </c>
      <c r="CE89" s="30">
        <f>SUMIF(Ingredients!$B$3:$B$217,J89,Ingredients!$I$3:$I$217)+SUMIF($B$3:$B$724,J89,$CI$3:$CI$724)</f>
        <v>0</v>
      </c>
      <c r="CF89" s="30">
        <f>SUMIF(Ingredients!$B$3:$B$217,K89,Ingredients!$I$3:$I$217)+SUMIF($B$3:$B$724,K89,$CI$3:$CI$724)</f>
        <v>0</v>
      </c>
      <c r="CG89" s="30">
        <f>SUMIF(Ingredients!$B$3:$B$217,L89,Ingredients!$I$3:$I$217)+SUMIF($B$3:$B$724,L89,$CI$3:$CI$724)</f>
        <v>0</v>
      </c>
      <c r="CH89" s="30">
        <f>SUMIF(Ingredients!$B$3:$B$217,M89,Ingredients!$I$3:$I$217)+SUMIF($B$3:$B$724,M89,$CI$3:$CI$724)</f>
        <v>0</v>
      </c>
      <c r="CI89" s="38">
        <f t="shared" si="21"/>
        <v>0</v>
      </c>
      <c r="CJ89" s="30">
        <f>SUMIF(Ingredients!$B$3:$B$217,F89,Ingredients!$J$3:$J$217)+SUMIF($B$3:$B$724,F89,$CR$3:$CR$724)</f>
        <v>0</v>
      </c>
      <c r="CK89" s="30">
        <f>SUMIF(Ingredients!$B$3:$B$217,G89,Ingredients!$J$3:$J$217)+SUMIF($B$3:$B$724,G89,$CR$3:$CR$724)</f>
        <v>1</v>
      </c>
      <c r="CL89" s="30">
        <f>SUMIF(Ingredients!$B$3:$B$217,H89,Ingredients!$J$3:$J$217)+SUMIF($B$3:$B$724,H89,$CR$3:$CR$724)</f>
        <v>0</v>
      </c>
      <c r="CM89" s="30">
        <f>SUMIF(Ingredients!$B$3:$B$217,I89,Ingredients!$J$3:$J$217)+SUMIF($B$3:$B$724,I89,$CR$3:$CR$724)</f>
        <v>0</v>
      </c>
      <c r="CN89" s="30">
        <f>SUMIF(Ingredients!$B$3:$B$217,J89,Ingredients!$J$3:$J$217)+SUMIF($B$3:$B$724,J89,$CR$3:$CR$724)</f>
        <v>0</v>
      </c>
      <c r="CO89" s="30">
        <f>SUMIF(Ingredients!$B$3:$B$217,K89,Ingredients!$J$3:$J$217)+SUMIF($B$3:$B$724,K89,$CR$3:$CR$724)</f>
        <v>0</v>
      </c>
      <c r="CP89" s="30">
        <f>SUMIF(Ingredients!$B$3:$B$217,L89,Ingredients!$J$3:$J$217)+SUMIF($B$3:$B$724,L89,$CR$3:$CR$724)</f>
        <v>0</v>
      </c>
      <c r="CQ89" s="30">
        <f>SUMIF(Ingredients!$B$3:$B$217,M89,Ingredients!$J$3:$J$217)+SUMIF($B$3:$B$724,M89,$CR$3:$CR$724)</f>
        <v>0</v>
      </c>
      <c r="CR89" s="43">
        <f t="shared" si="22"/>
        <v>1</v>
      </c>
      <c r="CS89" s="34">
        <v>5</v>
      </c>
      <c r="CT89" s="30">
        <v>0</v>
      </c>
      <c r="CU89" s="30">
        <v>11</v>
      </c>
      <c r="CV89" s="35">
        <v>1</v>
      </c>
      <c r="CW89" s="36">
        <v>0</v>
      </c>
      <c r="CX89" s="37">
        <v>0</v>
      </c>
      <c r="CY89" s="38">
        <v>0</v>
      </c>
      <c r="CZ89" s="39">
        <v>0</v>
      </c>
      <c r="DA89" t="s">
        <v>202</v>
      </c>
      <c r="DB89" t="str">
        <f t="shared" ca="1" si="23"/>
        <v>-</v>
      </c>
      <c r="DD89" t="s">
        <v>200</v>
      </c>
      <c r="DE89" t="str">
        <f t="shared" ca="1" si="24"/>
        <v>CORNONTHECOBITEM(MEAL, ItemRegistry.cornonthecobItem, 4 ,1f,0f,1f,0f,0f,0f,0f,1.91f),</v>
      </c>
      <c r="DF89" t="s">
        <v>2355</v>
      </c>
    </row>
    <row r="90" spans="2:110" x14ac:dyDescent="0.3">
      <c r="B90" t="s">
        <v>335</v>
      </c>
      <c r="C90" t="str">
        <f>INDEX('PH Itemnames'!$B$1:$B$723,MATCH(B90,'PH Itemnames'!$A$1:$A$723),1)</f>
        <v>tortillaItem</v>
      </c>
      <c r="D90" t="s">
        <v>240</v>
      </c>
      <c r="E90" t="s">
        <v>1187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SUMIF(Ingredients!$B$3:$B$217,'PH complex foods'!F90,Ingredients!$A$3:$A$119)+SUMIF($B$3:$B$724,F90,$V$3:$V$723)</f>
        <v>1</v>
      </c>
      <c r="O90" s="11">
        <f ca="1">SUMIF(Ingredients!$B$3:$B$217,'PH complex foods'!G90,Ingredients!$A$3:$A$119)+SUMIF($B$3:$B$724,G90,$V$3:$V$723)</f>
        <v>1</v>
      </c>
      <c r="P90" s="11">
        <f ca="1">SUMIF(Ingredients!$B$3:$B$217,'PH complex foods'!H90,Ingredients!$A$3:$A$119)+SUMIF($B$3:$B$724,H90,$V$3:$V$723)</f>
        <v>0</v>
      </c>
      <c r="Q90" s="11">
        <f ca="1">SUMIF(Ingredients!$B$3:$B$217,'PH complex foods'!I90,Ingredients!$A$3:$A$119)+SUMIF($B$3:$B$724,I90,$V$3:$V$723)</f>
        <v>0</v>
      </c>
      <c r="R90" s="11">
        <f ca="1">SUMIF(Ingredients!$B$3:$B$217,'PH complex foods'!J90,Ingredients!$A$3:$A$119)+SUMIF($B$3:$B$724,J90,$V$3:$V$723)</f>
        <v>0</v>
      </c>
      <c r="S90" s="11">
        <f ca="1">SUMIF(Ingredients!$B$3:$B$217,'PH complex foods'!K90,Ingredients!$A$3:$A$119)+SUMIF($B$3:$B$724,K90,$V$3:$V$723)</f>
        <v>0</v>
      </c>
      <c r="T90" s="11">
        <f ca="1">SUMIF(Ingredients!$B$3:$B$217,'PH complex foods'!L90,Ingredients!$A$3:$A$119)+SUMIF($B$3:$B$724,L90,$V$3:$V$723)</f>
        <v>0</v>
      </c>
      <c r="U90" s="11">
        <f ca="1">SUMIF(Ingredients!$B$3:$B$217,'PH complex foods'!M90,Ingredients!$A$3:$A$119)+SUMIF($B$3:$B$724,M90,$V$3:$V$723)</f>
        <v>0</v>
      </c>
      <c r="V90" s="10">
        <f t="shared" ca="1" si="25"/>
        <v>1</v>
      </c>
      <c r="W90" s="11">
        <f t="shared" si="13"/>
        <v>10</v>
      </c>
      <c r="X90" s="44" t="str">
        <f t="shared" ca="1" si="26"/>
        <v>Yes</v>
      </c>
      <c r="Y90" s="34">
        <f>SUMIF(Ingredients!$B$3:$B$217,F90,Ingredients!$C$3:$C$217)+SUMIF($B$3:$B$724,F90,$AG$3:$AG$724)</f>
        <v>0</v>
      </c>
      <c r="Z90" s="30">
        <f>SUMIF(Ingredients!$B$3:$B$217,G90,Ingredients!$C$3:$C$217)+SUMIF($B$3:$B$724,G90,$AG$3:$AG$724)</f>
        <v>0</v>
      </c>
      <c r="AA90" s="30">
        <f>SUMIF(Ingredients!$B$3:$B$217,H90,Ingredients!$C$3:$C$217)+SUMIF($B$3:$B$724,H90,$AG$3:$AG$724)</f>
        <v>0</v>
      </c>
      <c r="AB90" s="30">
        <f>SUMIF(Ingredients!$B$3:$B$217,I90,Ingredients!$C$3:$C$217)+SUMIF($B$3:$B$724,I90,$AG$3:$AG$724)</f>
        <v>0</v>
      </c>
      <c r="AC90" s="30">
        <f>SUMIF(Ingredients!$B$3:$B$217,J90,Ingredients!$C$3:$C$217)+SUMIF($B$3:$B$724,J90,$AG$3:$AG$724)</f>
        <v>0</v>
      </c>
      <c r="AD90" s="30">
        <f>SUMIF(Ingredients!$B$3:$B$217,K90,Ingredients!$C$3:$C$217)+SUMIF($B$3:$B$724,K90,$AG$3:$AG$724)</f>
        <v>0</v>
      </c>
      <c r="AE90" s="30">
        <f>SUMIF(Ingredients!$B$3:$B$217,L90,Ingredients!$C$3:$C$217)+SUMIF($B$3:$B$724,L90,$AG$3:$AG$724)</f>
        <v>0</v>
      </c>
      <c r="AF90" s="30">
        <f>SUMIF(Ingredients!$B$3:$B$217,M90,Ingredients!$C$3:$C$217)+SUMIF($B$3:$B$724,M90,$AG$3:$AG$724)</f>
        <v>0</v>
      </c>
      <c r="AG90" s="29">
        <f t="shared" si="15"/>
        <v>0</v>
      </c>
      <c r="AH90" s="30">
        <f>SUMIF(Ingredients!$B$3:$B$217,F90,Ingredients!$D$3:$D$217)+SUMIF($B$3:$B$724,F90,$AP$3:$AP$724)</f>
        <v>0</v>
      </c>
      <c r="AI90" s="30">
        <f>SUMIF(Ingredients!$B$3:$B$217,G90,Ingredients!$D$3:$D$217)+SUMIF($B$3:$B$724,G90,$AP$3:$AP$724)</f>
        <v>10</v>
      </c>
      <c r="AJ90" s="30">
        <f>SUMIF(Ingredients!$B$3:$B$217,H90,Ingredients!$D$3:$D$217)+SUMIF($B$3:$B$724,H90,$AP$3:$AP$724)</f>
        <v>0</v>
      </c>
      <c r="AK90" s="30">
        <f>SUMIF(Ingredients!$B$3:$B$217,I90,Ingredients!$D$3:$D$217)+SUMIF($B$3:$B$724,I90,$AP$3:$AP$724)</f>
        <v>0</v>
      </c>
      <c r="AL90" s="30">
        <f>SUMIF(Ingredients!$B$3:$B$217,J90,Ingredients!$D$3:$D$217)+SUMIF($B$3:$B$724,J90,$AP$3:$AP$724)</f>
        <v>0</v>
      </c>
      <c r="AM90" s="30">
        <f>SUMIF(Ingredients!$B$3:$B$217,K90,Ingredients!$D$3:$D$217)+SUMIF($B$3:$B$724,K90,$AP$3:$AP$724)</f>
        <v>0</v>
      </c>
      <c r="AN90" s="30">
        <f>SUMIF(Ingredients!$B$3:$B$217,L90,Ingredients!$D$3:$D$217)+SUMIF($B$3:$B$724,L90,$AP$3:$AP$724)</f>
        <v>0</v>
      </c>
      <c r="AO90" s="30">
        <f>SUMIF(Ingredients!$B$3:$B$217,M90,Ingredients!$D$3:$D$217)+SUMIF($B$3:$B$724,M90,$AP$3:$AP$724)</f>
        <v>0</v>
      </c>
      <c r="AP90" s="29">
        <f t="shared" si="16"/>
        <v>10</v>
      </c>
      <c r="AQ90" s="30">
        <f>SUMIF(Ingredients!$B$3:$B$217,F90,Ingredients!$E$3:$E$217)+SUMIF($B$3:$B$724,F90,$AY$3:$AY$727)</f>
        <v>43</v>
      </c>
      <c r="AR90" s="30">
        <f>SUMIF(Ingredients!$B$3:$B$217,G90,Ingredients!$E$3:$E$217)+SUMIF($B$3:$B$724,G90,$AY$3:$AY$727)</f>
        <v>0</v>
      </c>
      <c r="AS90" s="30">
        <f>SUMIF(Ingredients!$B$3:$B$217,H90,Ingredients!$E$3:$E$217)+SUMIF($B$3:$B$724,H90,$AY$3:$AY$727)</f>
        <v>0</v>
      </c>
      <c r="AT90" s="30">
        <f>SUMIF(Ingredients!$B$3:$B$217,I90,Ingredients!$E$3:$E$217)+SUMIF($B$3:$B$724,I90,$AY$3:$AY$727)</f>
        <v>0</v>
      </c>
      <c r="AU90" s="30">
        <f>SUMIF(Ingredients!$B$3:$B$217,J90,Ingredients!$E$3:$E$217)+SUMIF($B$3:$B$724,J90,$AY$3:$AY$727)</f>
        <v>0</v>
      </c>
      <c r="AV90" s="30">
        <f>SUMIF(Ingredients!$B$3:$B$217,K90,Ingredients!$E$3:$E$217)+SUMIF($B$3:$B$724,K90,$AY$3:$AY$727)</f>
        <v>0</v>
      </c>
      <c r="AW90" s="30">
        <f>SUMIF(Ingredients!$B$3:$B$217,L90,Ingredients!$E$3:$E$217)+SUMIF($B$3:$B$724,L90,$AY$3:$AY$727)</f>
        <v>0</v>
      </c>
      <c r="AX90" s="30">
        <f>SUMIF(Ingredients!$B$3:$B$217,M90,Ingredients!$E$3:$E$217)+SUMIF($B$3:$B$724,M90,$AY$3:$AY$727)</f>
        <v>0</v>
      </c>
      <c r="AY90" s="29">
        <f t="shared" si="17"/>
        <v>21.5</v>
      </c>
      <c r="AZ90" s="30">
        <f>SUMIF(Ingredients!$B$3:$B$217,F90,Ingredients!$F$3:$F$217)+SUMIF($B$3:$B$724,F90,$BH$3:$BH$724)</f>
        <v>0</v>
      </c>
      <c r="BA90" s="30">
        <f>SUMIF(Ingredients!$B$3:$B$217,G90,Ingredients!$F$3:$F$217)+SUMIF($B$3:$B$724,G90,$BH$3:$BH$724)</f>
        <v>0</v>
      </c>
      <c r="BB90" s="30">
        <f>SUMIF(Ingredients!$B$3:$B$217,H90,Ingredients!$F$3:$F$217)+SUMIF($B$3:$B$724,H90,$BH$3:$BH$724)</f>
        <v>0</v>
      </c>
      <c r="BC90" s="30">
        <f>SUMIF(Ingredients!$B$3:$B$217,I90,Ingredients!$F$3:$F$217)+SUMIF($B$3:$B$724,I90,$BH$3:$BH$724)</f>
        <v>0</v>
      </c>
      <c r="BD90" s="30">
        <f>SUMIF(Ingredients!$B$3:$B$217,J90,Ingredients!$F$3:$F$217)+SUMIF($B$3:$B$724,J90,$BH$3:$BH$724)</f>
        <v>0</v>
      </c>
      <c r="BE90" s="30">
        <f>SUMIF(Ingredients!$B$3:$B$217,K90,Ingredients!$F$3:$F$217)+SUMIF($B$3:$B$724,K90,$BH$3:$BH$724)</f>
        <v>0</v>
      </c>
      <c r="BF90" s="30">
        <f>SUMIF(Ingredients!$B$3:$B$217,L90,Ingredients!$F$3:$F$217)+SUMIF($B$3:$B$724,L90,$BH$3:$BH$724)</f>
        <v>0</v>
      </c>
      <c r="BG90" s="30">
        <f>SUMIF(Ingredients!$B$3:$B$217,M90,Ingredients!$F$3:$F$217)+SUMIF($B$3:$B$724,M90,$BH$3:$BH$724)</f>
        <v>0</v>
      </c>
      <c r="BH90" s="35">
        <f t="shared" si="18"/>
        <v>0</v>
      </c>
      <c r="BI90" s="30">
        <f>SUMIF(Ingredients!$B$3:$B$217,F90,Ingredients!$G$3:$G$217)+SUMIF($B$3:$B$724,F90,$BQ$3:$BQ$724)</f>
        <v>0</v>
      </c>
      <c r="BJ90" s="30">
        <f>SUMIF(Ingredients!$B$3:$B$217,G90,Ingredients!$G$3:$G$217)+SUMIF($B$3:$B$724,G90,$BQ$3:$BQ$724)</f>
        <v>0</v>
      </c>
      <c r="BK90" s="30">
        <f>SUMIF(Ingredients!$B$3:$B$217,H90,Ingredients!$G$3:$G$217)+SUMIF($B$3:$B$724,H90,$BQ$3:$BQ$724)</f>
        <v>0</v>
      </c>
      <c r="BL90" s="30">
        <f>SUMIF(Ingredients!$B$3:$B$217,I90,Ingredients!$G$3:$G$217)+SUMIF($B$3:$B$724,I90,$BQ$3:$BQ$724)</f>
        <v>0</v>
      </c>
      <c r="BM90" s="30">
        <f>SUMIF(Ingredients!$B$3:$B$217,J90,Ingredients!$G$3:$G$217)+SUMIF($B$3:$B$724,J90,$BQ$3:$BQ$724)</f>
        <v>0</v>
      </c>
      <c r="BN90" s="30">
        <f>SUMIF(Ingredients!$B$3:$B$217,K90,Ingredients!$G$3:$G$217)+SUMIF($B$3:$B$724,K90,$BQ$3:$BQ$724)</f>
        <v>0</v>
      </c>
      <c r="BO90" s="30">
        <f>SUMIF(Ingredients!$B$3:$B$217,L90,Ingredients!$G$3:$G$217)+SUMIF($B$3:$B$724,L90,$BQ$3:$BQ$724)</f>
        <v>0</v>
      </c>
      <c r="BP90" s="30">
        <f>SUMIF(Ingredients!$B$3:$B$217,M90,Ingredients!$G$3:$G$217)+SUMIF($B$3:$B$724,M90,$BQ$3:$BQ$724)</f>
        <v>0</v>
      </c>
      <c r="BQ90" s="36">
        <f t="shared" si="19"/>
        <v>0</v>
      </c>
      <c r="BR90" s="30">
        <f>SUMIF(Ingredients!$B$3:$B$217,F90,Ingredients!$H$3:$H$217)+SUMIF($B$3:$B$724,F90,$BZ$3:$BZ$724)</f>
        <v>0</v>
      </c>
      <c r="BS90" s="30">
        <f>SUMIF(Ingredients!$B$3:$B$217,G90,Ingredients!$H$3:$H$217)+SUMIF($B$3:$B$724,G90,$BZ$3:$BZ$724)</f>
        <v>0</v>
      </c>
      <c r="BT90" s="30">
        <f>SUMIF(Ingredients!$B$3:$B$217,H90,Ingredients!$H$3:$H$217)+SUMIF($B$3:$B$724,H90,$BZ$3:$BZ$724)</f>
        <v>0</v>
      </c>
      <c r="BU90" s="30">
        <f>SUMIF(Ingredients!$B$3:$B$217,I90,Ingredients!$H$3:$H$217)+SUMIF($B$3:$B$724,I90,$BZ$3:$BZ$724)</f>
        <v>0</v>
      </c>
      <c r="BV90" s="30">
        <f>SUMIF(Ingredients!$B$3:$B$217,J90,Ingredients!$H$3:$H$217)+SUMIF($B$3:$B$724,J90,$BZ$3:$BZ$724)</f>
        <v>0</v>
      </c>
      <c r="BW90" s="30">
        <f>SUMIF(Ingredients!$B$3:$B$217,K90,Ingredients!$H$3:$H$217)+SUMIF($B$3:$B$724,K90,$BZ$3:$BZ$724)</f>
        <v>0</v>
      </c>
      <c r="BX90" s="30">
        <f>SUMIF(Ingredients!$B$3:$B$217,L90,Ingredients!$H$3:$H$217)+SUMIF($B$3:$B$724,L90,$BZ$3:$BZ$724)</f>
        <v>0</v>
      </c>
      <c r="BY90" s="30">
        <f>SUMIF(Ingredients!$B$3:$B$217,M90,Ingredients!$H$3:$H$217)+SUMIF($B$3:$B$724,M90,$BZ$3:$BZ$724)</f>
        <v>0</v>
      </c>
      <c r="BZ90" s="42">
        <f t="shared" si="20"/>
        <v>0</v>
      </c>
      <c r="CA90" s="30">
        <f>SUMIF(Ingredients!$B$3:$B$217,F90,Ingredients!$I$3:$I$217)+SUMIF($B$3:$B$724,F90,$CI$3:$CI$724)</f>
        <v>0</v>
      </c>
      <c r="CB90" s="30">
        <f>SUMIF(Ingredients!$B$3:$B$217,G90,Ingredients!$I$3:$I$217)+SUMIF($B$3:$B$724,G90,$CI$3:$CI$724)</f>
        <v>0</v>
      </c>
      <c r="CC90" s="30">
        <f>SUMIF(Ingredients!$B$3:$B$217,H90,Ingredients!$I$3:$I$217)+SUMIF($B$3:$B$724,H90,$CI$3:$CI$724)</f>
        <v>0</v>
      </c>
      <c r="CD90" s="30">
        <f>SUMIF(Ingredients!$B$3:$B$217,I90,Ingredients!$I$3:$I$217)+SUMIF($B$3:$B$724,I90,$CI$3:$CI$724)</f>
        <v>0</v>
      </c>
      <c r="CE90" s="30">
        <f>SUMIF(Ingredients!$B$3:$B$217,J90,Ingredients!$I$3:$I$217)+SUMIF($B$3:$B$724,J90,$CI$3:$CI$724)</f>
        <v>0</v>
      </c>
      <c r="CF90" s="30">
        <f>SUMIF(Ingredients!$B$3:$B$217,K90,Ingredients!$I$3:$I$217)+SUMIF($B$3:$B$724,K90,$CI$3:$CI$724)</f>
        <v>0</v>
      </c>
      <c r="CG90" s="30">
        <f>SUMIF(Ingredients!$B$3:$B$217,L90,Ingredients!$I$3:$I$217)+SUMIF($B$3:$B$724,L90,$CI$3:$CI$724)</f>
        <v>0</v>
      </c>
      <c r="CH90" s="30">
        <f>SUMIF(Ingredients!$B$3:$B$217,M90,Ingredients!$I$3:$I$217)+SUMIF($B$3:$B$724,M90,$CI$3:$CI$724)</f>
        <v>0</v>
      </c>
      <c r="CI90" s="38">
        <f t="shared" si="21"/>
        <v>0</v>
      </c>
      <c r="CJ90" s="30">
        <f>SUMIF(Ingredients!$B$3:$B$217,F90,Ingredients!$J$3:$J$217)+SUMIF($B$3:$B$724,F90,$CR$3:$CR$724)</f>
        <v>0</v>
      </c>
      <c r="CK90" s="30">
        <f>SUMIF(Ingredients!$B$3:$B$217,G90,Ingredients!$J$3:$J$217)+SUMIF($B$3:$B$724,G90,$CR$3:$CR$724)</f>
        <v>0</v>
      </c>
      <c r="CL90" s="30">
        <f>SUMIF(Ingredients!$B$3:$B$217,H90,Ingredients!$J$3:$J$217)+SUMIF($B$3:$B$724,H90,$CR$3:$CR$724)</f>
        <v>0</v>
      </c>
      <c r="CM90" s="30">
        <f>SUMIF(Ingredients!$B$3:$B$217,I90,Ingredients!$J$3:$J$217)+SUMIF($B$3:$B$724,I90,$CR$3:$CR$724)</f>
        <v>0</v>
      </c>
      <c r="CN90" s="30">
        <f>SUMIF(Ingredients!$B$3:$B$217,J90,Ingredients!$J$3:$J$217)+SUMIF($B$3:$B$724,J90,$CR$3:$CR$724)</f>
        <v>0</v>
      </c>
      <c r="CO90" s="30">
        <f>SUMIF(Ingredients!$B$3:$B$217,K90,Ingredients!$J$3:$J$217)+SUMIF($B$3:$B$724,K90,$CR$3:$CR$724)</f>
        <v>0</v>
      </c>
      <c r="CP90" s="30">
        <f>SUMIF(Ingredients!$B$3:$B$217,L90,Ingredients!$J$3:$J$217)+SUMIF($B$3:$B$724,L90,$CR$3:$CR$724)</f>
        <v>0</v>
      </c>
      <c r="CQ90" s="30">
        <f>SUMIF(Ingredients!$B$3:$B$217,M90,Ingredients!$J$3:$J$217)+SUMIF($B$3:$B$724,M90,$CR$3:$CR$724)</f>
        <v>0</v>
      </c>
      <c r="CR90" s="43">
        <f t="shared" si="22"/>
        <v>0</v>
      </c>
      <c r="CS90" s="34">
        <v>5</v>
      </c>
      <c r="CT90" s="30">
        <v>0</v>
      </c>
      <c r="CU90" s="30">
        <v>21</v>
      </c>
      <c r="CV90" s="35">
        <v>0.5</v>
      </c>
      <c r="CW90" s="36">
        <v>0</v>
      </c>
      <c r="CX90" s="37">
        <v>0</v>
      </c>
      <c r="CY90" s="38">
        <v>0</v>
      </c>
      <c r="CZ90" s="39">
        <v>0</v>
      </c>
      <c r="DA90" t="s">
        <v>202</v>
      </c>
      <c r="DB90" t="str">
        <f t="shared" ca="1" si="23"/>
        <v>-</v>
      </c>
      <c r="DD90" t="s">
        <v>200</v>
      </c>
      <c r="DE90" t="str">
        <f t="shared" ca="1" si="24"/>
        <v>TORTILLAITEM(BREAD, ItemRegistry.tortillaItem, 4 ,1f,0f,0.5f,0f,0f,0f,0f,1f),</v>
      </c>
      <c r="DF90" t="s">
        <v>2275</v>
      </c>
    </row>
    <row r="91" spans="2:110" x14ac:dyDescent="0.3">
      <c r="B91" t="s">
        <v>337</v>
      </c>
      <c r="C91" t="str">
        <f>INDEX('PH Itemnames'!$B$1:$B$723,MATCH(B91,'PH Itemnames'!$A$1:$A$723),1)</f>
        <v>nachoesItem</v>
      </c>
      <c r="D91" t="s">
        <v>240</v>
      </c>
      <c r="E91" t="s">
        <v>1192</v>
      </c>
      <c r="F91" s="10" t="s">
        <v>335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SUMIF(Ingredients!$B$3:$B$217,'PH complex foods'!F91,Ingredients!$A$3:$A$119)+SUMIF($B$3:$B$724,F91,$V$3:$V$723)</f>
        <v>1</v>
      </c>
      <c r="O91" s="11">
        <f ca="1">SUMIF(Ingredients!$B$3:$B$217,'PH complex foods'!G91,Ingredients!$A$3:$A$119)+SUMIF($B$3:$B$724,G91,$V$3:$V$723)</f>
        <v>1</v>
      </c>
      <c r="P91" s="11">
        <f ca="1">SUMIF(Ingredients!$B$3:$B$217,'PH complex foods'!H91,Ingredients!$A$3:$A$119)+SUMIF($B$3:$B$724,H91,$V$3:$V$723)</f>
        <v>0</v>
      </c>
      <c r="Q91" s="11">
        <f ca="1">SUMIF(Ingredients!$B$3:$B$217,'PH complex foods'!I91,Ingredients!$A$3:$A$119)+SUMIF($B$3:$B$724,I91,$V$3:$V$723)</f>
        <v>0</v>
      </c>
      <c r="R91" s="11">
        <f ca="1">SUMIF(Ingredients!$B$3:$B$217,'PH complex foods'!J91,Ingredients!$A$3:$A$119)+SUMIF($B$3:$B$724,J91,$V$3:$V$723)</f>
        <v>0</v>
      </c>
      <c r="S91" s="11">
        <f ca="1">SUMIF(Ingredients!$B$3:$B$217,'PH complex foods'!K91,Ingredients!$A$3:$A$119)+SUMIF($B$3:$B$724,K91,$V$3:$V$723)</f>
        <v>0</v>
      </c>
      <c r="T91" s="11">
        <f ca="1">SUMIF(Ingredients!$B$3:$B$217,'PH complex foods'!L91,Ingredients!$A$3:$A$119)+SUMIF($B$3:$B$724,L91,$V$3:$V$723)</f>
        <v>0</v>
      </c>
      <c r="U91" s="11">
        <f ca="1">SUMIF(Ingredients!$B$3:$B$217,'PH complex foods'!M91,Ingredients!$A$3:$A$119)+SUMIF($B$3:$B$724,M91,$V$3:$V$723)</f>
        <v>0</v>
      </c>
      <c r="V91" s="10">
        <f t="shared" ca="1" si="25"/>
        <v>1</v>
      </c>
      <c r="W91" s="11">
        <f t="shared" si="13"/>
        <v>0</v>
      </c>
      <c r="X91" s="44" t="str">
        <f t="shared" ca="1" si="26"/>
        <v>Yes</v>
      </c>
      <c r="Y91" s="34">
        <f>SUMIF(Ingredients!$B$3:$B$217,F91,Ingredients!$C$3:$C$217)+SUMIF($B$3:$B$724,F91,$AG$3:$AG$724)</f>
        <v>0</v>
      </c>
      <c r="Z91" s="30">
        <f>SUMIF(Ingredients!$B$3:$B$217,G91,Ingredients!$C$3:$C$217)+SUMIF($B$3:$B$724,G91,$AG$3:$AG$724)</f>
        <v>10</v>
      </c>
      <c r="AA91" s="30">
        <f>SUMIF(Ingredients!$B$3:$B$217,H91,Ingredients!$C$3:$C$217)+SUMIF($B$3:$B$724,H91,$AG$3:$AG$724)</f>
        <v>0</v>
      </c>
      <c r="AB91" s="30">
        <f>SUMIF(Ingredients!$B$3:$B$217,I91,Ingredients!$C$3:$C$217)+SUMIF($B$3:$B$724,I91,$AG$3:$AG$724)</f>
        <v>0</v>
      </c>
      <c r="AC91" s="30">
        <f>SUMIF(Ingredients!$B$3:$B$217,J91,Ingredients!$C$3:$C$217)+SUMIF($B$3:$B$724,J91,$AG$3:$AG$724)</f>
        <v>0</v>
      </c>
      <c r="AD91" s="30">
        <f>SUMIF(Ingredients!$B$3:$B$217,K91,Ingredients!$C$3:$C$217)+SUMIF($B$3:$B$724,K91,$AG$3:$AG$724)</f>
        <v>0</v>
      </c>
      <c r="AE91" s="30">
        <f>SUMIF(Ingredients!$B$3:$B$217,L91,Ingredients!$C$3:$C$217)+SUMIF($B$3:$B$724,L91,$AG$3:$AG$724)</f>
        <v>0</v>
      </c>
      <c r="AF91" s="30">
        <f>SUMIF(Ingredients!$B$3:$B$217,M91,Ingredients!$C$3:$C$217)+SUMIF($B$3:$B$724,M91,$AG$3:$AG$724)</f>
        <v>0</v>
      </c>
      <c r="AG91" s="29">
        <f t="shared" si="15"/>
        <v>10</v>
      </c>
      <c r="AH91" s="30">
        <f>SUMIF(Ingredients!$B$3:$B$217,F91,Ingredients!$D$3:$D$217)+SUMIF($B$3:$B$724,F91,$AP$3:$AP$724)</f>
        <v>10</v>
      </c>
      <c r="AI91" s="30">
        <f>SUMIF(Ingredients!$B$3:$B$217,G91,Ingredients!$D$3:$D$217)+SUMIF($B$3:$B$724,G91,$AP$3:$AP$724)</f>
        <v>0</v>
      </c>
      <c r="AJ91" s="30">
        <f>SUMIF(Ingredients!$B$3:$B$217,H91,Ingredients!$D$3:$D$217)+SUMIF($B$3:$B$724,H91,$AP$3:$AP$724)</f>
        <v>0</v>
      </c>
      <c r="AK91" s="30">
        <f>SUMIF(Ingredients!$B$3:$B$217,I91,Ingredients!$D$3:$D$217)+SUMIF($B$3:$B$724,I91,$AP$3:$AP$724)</f>
        <v>0</v>
      </c>
      <c r="AL91" s="30">
        <f>SUMIF(Ingredients!$B$3:$B$217,J91,Ingredients!$D$3:$D$217)+SUMIF($B$3:$B$724,J91,$AP$3:$AP$724)</f>
        <v>0</v>
      </c>
      <c r="AM91" s="30">
        <f>SUMIF(Ingredients!$B$3:$B$217,K91,Ingredients!$D$3:$D$217)+SUMIF($B$3:$B$724,K91,$AP$3:$AP$724)</f>
        <v>0</v>
      </c>
      <c r="AN91" s="30">
        <f>SUMIF(Ingredients!$B$3:$B$217,L91,Ingredients!$D$3:$D$217)+SUMIF($B$3:$B$724,L91,$AP$3:$AP$724)</f>
        <v>0</v>
      </c>
      <c r="AO91" s="30">
        <f>SUMIF(Ingredients!$B$3:$B$217,M91,Ingredients!$D$3:$D$217)+SUMIF($B$3:$B$724,M91,$AP$3:$AP$724)</f>
        <v>0</v>
      </c>
      <c r="AP91" s="29">
        <f t="shared" si="16"/>
        <v>10</v>
      </c>
      <c r="AQ91" s="30">
        <f>SUMIF(Ingredients!$B$3:$B$217,F91,Ingredients!$E$3:$E$217)+SUMIF($B$3:$B$724,F91,$AY$3:$AY$727)</f>
        <v>21.5</v>
      </c>
      <c r="AR91" s="30">
        <f>SUMIF(Ingredients!$B$3:$B$217,G91,Ingredients!$E$3:$E$217)+SUMIF($B$3:$B$724,G91,$AY$3:$AY$727)</f>
        <v>73</v>
      </c>
      <c r="AS91" s="30">
        <f>SUMIF(Ingredients!$B$3:$B$217,H91,Ingredients!$E$3:$E$217)+SUMIF($B$3:$B$724,H91,$AY$3:$AY$727)</f>
        <v>0</v>
      </c>
      <c r="AT91" s="30">
        <f>SUMIF(Ingredients!$B$3:$B$217,I91,Ingredients!$E$3:$E$217)+SUMIF($B$3:$B$724,I91,$AY$3:$AY$727)</f>
        <v>0</v>
      </c>
      <c r="AU91" s="30">
        <f>SUMIF(Ingredients!$B$3:$B$217,J91,Ingredients!$E$3:$E$217)+SUMIF($B$3:$B$724,J91,$AY$3:$AY$727)</f>
        <v>0</v>
      </c>
      <c r="AV91" s="30">
        <f>SUMIF(Ingredients!$B$3:$B$217,K91,Ingredients!$E$3:$E$217)+SUMIF($B$3:$B$724,K91,$AY$3:$AY$727)</f>
        <v>0</v>
      </c>
      <c r="AW91" s="30">
        <f>SUMIF(Ingredients!$B$3:$B$217,L91,Ingredients!$E$3:$E$217)+SUMIF($B$3:$B$724,L91,$AY$3:$AY$727)</f>
        <v>0</v>
      </c>
      <c r="AX91" s="30">
        <f>SUMIF(Ingredients!$B$3:$B$217,M91,Ingredients!$E$3:$E$217)+SUMIF($B$3:$B$724,M91,$AY$3:$AY$727)</f>
        <v>0</v>
      </c>
      <c r="AY91" s="29">
        <f t="shared" si="17"/>
        <v>47.25</v>
      </c>
      <c r="AZ91" s="30">
        <f>SUMIF(Ingredients!$B$3:$B$217,F91,Ingredients!$F$3:$F$217)+SUMIF($B$3:$B$724,F91,$BH$3:$BH$724)</f>
        <v>0</v>
      </c>
      <c r="BA91" s="30">
        <f>SUMIF(Ingredients!$B$3:$B$217,G91,Ingredients!$F$3:$F$217)+SUMIF($B$3:$B$724,G91,$BH$3:$BH$724)</f>
        <v>0</v>
      </c>
      <c r="BB91" s="30">
        <f>SUMIF(Ingredients!$B$3:$B$217,H91,Ingredients!$F$3:$F$217)+SUMIF($B$3:$B$724,H91,$BH$3:$BH$724)</f>
        <v>0</v>
      </c>
      <c r="BC91" s="30">
        <f>SUMIF(Ingredients!$B$3:$B$217,I91,Ingredients!$F$3:$F$217)+SUMIF($B$3:$B$724,I91,$BH$3:$BH$724)</f>
        <v>0</v>
      </c>
      <c r="BD91" s="30">
        <f>SUMIF(Ingredients!$B$3:$B$217,J91,Ingredients!$F$3:$F$217)+SUMIF($B$3:$B$724,J91,$BH$3:$BH$724)</f>
        <v>0</v>
      </c>
      <c r="BE91" s="30">
        <f>SUMIF(Ingredients!$B$3:$B$217,K91,Ingredients!$F$3:$F$217)+SUMIF($B$3:$B$724,K91,$BH$3:$BH$724)</f>
        <v>0</v>
      </c>
      <c r="BF91" s="30">
        <f>SUMIF(Ingredients!$B$3:$B$217,L91,Ingredients!$F$3:$F$217)+SUMIF($B$3:$B$724,L91,$BH$3:$BH$724)</f>
        <v>0</v>
      </c>
      <c r="BG91" s="30">
        <f>SUMIF(Ingredients!$B$3:$B$217,M91,Ingredients!$F$3:$F$217)+SUMIF($B$3:$B$724,M91,$BH$3:$BH$724)</f>
        <v>0</v>
      </c>
      <c r="BH91" s="35">
        <f t="shared" si="18"/>
        <v>0</v>
      </c>
      <c r="BI91" s="30">
        <f>SUMIF(Ingredients!$B$3:$B$217,F91,Ingredients!$G$3:$G$217)+SUMIF($B$3:$B$724,F91,$BQ$3:$BQ$724)</f>
        <v>0</v>
      </c>
      <c r="BJ91" s="30">
        <f>SUMIF(Ingredients!$B$3:$B$217,G91,Ingredients!$G$3:$G$217)+SUMIF($B$3:$B$724,G91,$BQ$3:$BQ$724)</f>
        <v>0</v>
      </c>
      <c r="BK91" s="30">
        <f>SUMIF(Ingredients!$B$3:$B$217,H91,Ingredients!$G$3:$G$217)+SUMIF($B$3:$B$724,H91,$BQ$3:$BQ$724)</f>
        <v>0</v>
      </c>
      <c r="BL91" s="30">
        <f>SUMIF(Ingredients!$B$3:$B$217,I91,Ingredients!$G$3:$G$217)+SUMIF($B$3:$B$724,I91,$BQ$3:$BQ$724)</f>
        <v>0</v>
      </c>
      <c r="BM91" s="30">
        <f>SUMIF(Ingredients!$B$3:$B$217,J91,Ingredients!$G$3:$G$217)+SUMIF($B$3:$B$724,J91,$BQ$3:$BQ$724)</f>
        <v>0</v>
      </c>
      <c r="BN91" s="30">
        <f>SUMIF(Ingredients!$B$3:$B$217,K91,Ingredients!$G$3:$G$217)+SUMIF($B$3:$B$724,K91,$BQ$3:$BQ$724)</f>
        <v>0</v>
      </c>
      <c r="BO91" s="30">
        <f>SUMIF(Ingredients!$B$3:$B$217,L91,Ingredients!$G$3:$G$217)+SUMIF($B$3:$B$724,L91,$BQ$3:$BQ$724)</f>
        <v>0</v>
      </c>
      <c r="BP91" s="30">
        <f>SUMIF(Ingredients!$B$3:$B$217,M91,Ingredients!$G$3:$G$217)+SUMIF($B$3:$B$724,M91,$BQ$3:$BQ$724)</f>
        <v>0</v>
      </c>
      <c r="BQ91" s="36">
        <f t="shared" si="19"/>
        <v>0</v>
      </c>
      <c r="BR91" s="30">
        <f>SUMIF(Ingredients!$B$3:$B$217,F91,Ingredients!$H$3:$H$217)+SUMIF($B$3:$B$724,F91,$BZ$3:$BZ$724)</f>
        <v>0</v>
      </c>
      <c r="BS91" s="30">
        <f>SUMIF(Ingredients!$B$3:$B$217,G91,Ingredients!$H$3:$H$217)+SUMIF($B$3:$B$724,G91,$BZ$3:$BZ$724)</f>
        <v>0</v>
      </c>
      <c r="BT91" s="30">
        <f>SUMIF(Ingredients!$B$3:$B$217,H91,Ingredients!$H$3:$H$217)+SUMIF($B$3:$B$724,H91,$BZ$3:$BZ$724)</f>
        <v>0</v>
      </c>
      <c r="BU91" s="30">
        <f>SUMIF(Ingredients!$B$3:$B$217,I91,Ingredients!$H$3:$H$217)+SUMIF($B$3:$B$724,I91,$BZ$3:$BZ$724)</f>
        <v>0</v>
      </c>
      <c r="BV91" s="30">
        <f>SUMIF(Ingredients!$B$3:$B$217,J91,Ingredients!$H$3:$H$217)+SUMIF($B$3:$B$724,J91,$BZ$3:$BZ$724)</f>
        <v>0</v>
      </c>
      <c r="BW91" s="30">
        <f>SUMIF(Ingredients!$B$3:$B$217,K91,Ingredients!$H$3:$H$217)+SUMIF($B$3:$B$724,K91,$BZ$3:$BZ$724)</f>
        <v>0</v>
      </c>
      <c r="BX91" s="30">
        <f>SUMIF(Ingredients!$B$3:$B$217,L91,Ingredients!$H$3:$H$217)+SUMIF($B$3:$B$724,L91,$BZ$3:$BZ$724)</f>
        <v>0</v>
      </c>
      <c r="BY91" s="30">
        <f>SUMIF(Ingredients!$B$3:$B$217,M91,Ingredients!$H$3:$H$217)+SUMIF($B$3:$B$724,M91,$BZ$3:$BZ$724)</f>
        <v>0</v>
      </c>
      <c r="BZ91" s="42">
        <f t="shared" si="20"/>
        <v>0</v>
      </c>
      <c r="CA91" s="30">
        <f>SUMIF(Ingredients!$B$3:$B$217,F91,Ingredients!$I$3:$I$217)+SUMIF($B$3:$B$724,F91,$CI$3:$CI$724)</f>
        <v>0</v>
      </c>
      <c r="CB91" s="30">
        <f>SUMIF(Ingredients!$B$3:$B$217,G91,Ingredients!$I$3:$I$217)+SUMIF($B$3:$B$724,G91,$CI$3:$CI$724)</f>
        <v>0</v>
      </c>
      <c r="CC91" s="30">
        <f>SUMIF(Ingredients!$B$3:$B$217,H91,Ingredients!$I$3:$I$217)+SUMIF($B$3:$B$724,H91,$CI$3:$CI$724)</f>
        <v>0</v>
      </c>
      <c r="CD91" s="30">
        <f>SUMIF(Ingredients!$B$3:$B$217,I91,Ingredients!$I$3:$I$217)+SUMIF($B$3:$B$724,I91,$CI$3:$CI$724)</f>
        <v>0</v>
      </c>
      <c r="CE91" s="30">
        <f>SUMIF(Ingredients!$B$3:$B$217,J91,Ingredients!$I$3:$I$217)+SUMIF($B$3:$B$724,J91,$CI$3:$CI$724)</f>
        <v>0</v>
      </c>
      <c r="CF91" s="30">
        <f>SUMIF(Ingredients!$B$3:$B$217,K91,Ingredients!$I$3:$I$217)+SUMIF($B$3:$B$724,K91,$CI$3:$CI$724)</f>
        <v>0</v>
      </c>
      <c r="CG91" s="30">
        <f>SUMIF(Ingredients!$B$3:$B$217,L91,Ingredients!$I$3:$I$217)+SUMIF($B$3:$B$724,L91,$CI$3:$CI$724)</f>
        <v>0</v>
      </c>
      <c r="CH91" s="30">
        <f>SUMIF(Ingredients!$B$3:$B$217,M91,Ingredients!$I$3:$I$217)+SUMIF($B$3:$B$724,M91,$CI$3:$CI$724)</f>
        <v>0</v>
      </c>
      <c r="CI91" s="38">
        <f t="shared" si="21"/>
        <v>0</v>
      </c>
      <c r="CJ91" s="30">
        <f>SUMIF(Ingredients!$B$3:$B$217,F91,Ingredients!$J$3:$J$217)+SUMIF($B$3:$B$724,F91,$CR$3:$CR$724)</f>
        <v>0</v>
      </c>
      <c r="CK91" s="30">
        <f>SUMIF(Ingredients!$B$3:$B$217,G91,Ingredients!$J$3:$J$217)+SUMIF($B$3:$B$724,G91,$CR$3:$CR$724)</f>
        <v>3</v>
      </c>
      <c r="CL91" s="30">
        <f>SUMIF(Ingredients!$B$3:$B$217,H91,Ingredients!$J$3:$J$217)+SUMIF($B$3:$B$724,H91,$CR$3:$CR$724)</f>
        <v>0</v>
      </c>
      <c r="CM91" s="30">
        <f>SUMIF(Ingredients!$B$3:$B$217,I91,Ingredients!$J$3:$J$217)+SUMIF($B$3:$B$724,I91,$CR$3:$CR$724)</f>
        <v>0</v>
      </c>
      <c r="CN91" s="30">
        <f>SUMIF(Ingredients!$B$3:$B$217,J91,Ingredients!$J$3:$J$217)+SUMIF($B$3:$B$724,J91,$CR$3:$CR$724)</f>
        <v>0</v>
      </c>
      <c r="CO91" s="30">
        <f>SUMIF(Ingredients!$B$3:$B$217,K91,Ingredients!$J$3:$J$217)+SUMIF($B$3:$B$724,K91,$CR$3:$CR$724)</f>
        <v>0</v>
      </c>
      <c r="CP91" s="30">
        <f>SUMIF(Ingredients!$B$3:$B$217,L91,Ingredients!$J$3:$J$217)+SUMIF($B$3:$B$724,L91,$CR$3:$CR$724)</f>
        <v>0</v>
      </c>
      <c r="CQ91" s="30">
        <f>SUMIF(Ingredients!$B$3:$B$217,M91,Ingredients!$J$3:$J$217)+SUMIF($B$3:$B$724,M91,$CR$3:$CR$724)</f>
        <v>0</v>
      </c>
      <c r="CR91" s="43">
        <f t="shared" si="22"/>
        <v>3</v>
      </c>
      <c r="CS91" s="34">
        <v>15</v>
      </c>
      <c r="CT91" s="30">
        <v>0</v>
      </c>
      <c r="CU91" s="30">
        <v>40</v>
      </c>
      <c r="CV91" s="35">
        <v>1</v>
      </c>
      <c r="CW91" s="36">
        <v>0</v>
      </c>
      <c r="CX91" s="37">
        <v>0</v>
      </c>
      <c r="CY91" s="38">
        <v>0</v>
      </c>
      <c r="CZ91" s="39">
        <v>3</v>
      </c>
      <c r="DA91" t="s">
        <v>202</v>
      </c>
      <c r="DB91" t="str">
        <f t="shared" ca="1" si="23"/>
        <v>-</v>
      </c>
      <c r="DD91" t="s">
        <v>200</v>
      </c>
      <c r="DE91" t="str">
        <f t="shared" ca="1" si="24"/>
        <v>NACHOESITEM(MEAL, ItemRegistry.nachoesItem, 4 ,3f,0f,1f,0f,0f,0f,3f,0.53f),</v>
      </c>
      <c r="DF91" t="s">
        <v>2356</v>
      </c>
    </row>
    <row r="92" spans="2:110" x14ac:dyDescent="0.3">
      <c r="B92" t="s">
        <v>338</v>
      </c>
      <c r="C92" t="str">
        <f>INDEX('PH Itemnames'!$B$1:$B$723,MATCH(B92,'PH Itemnames'!$A$1:$A$723),1)</f>
        <v>tacoItem</v>
      </c>
      <c r="D92" t="s">
        <v>240</v>
      </c>
      <c r="E92" t="s">
        <v>1192</v>
      </c>
      <c r="F92" s="10" t="s">
        <v>212</v>
      </c>
      <c r="G92" s="11" t="s">
        <v>128</v>
      </c>
      <c r="H92" s="11" t="s">
        <v>73</v>
      </c>
      <c r="I92" s="11" t="s">
        <v>335</v>
      </c>
      <c r="J92" s="11"/>
      <c r="K92" s="11"/>
      <c r="L92" s="11"/>
      <c r="M92" s="11"/>
      <c r="N92" s="46">
        <f ca="1">SUMIF(Ingredients!$B$3:$B$217,'PH complex foods'!F92,Ingredients!$A$3:$A$119)+SUMIF($B$3:$B$724,F92,$V$3:$V$723)</f>
        <v>1</v>
      </c>
      <c r="O92" s="11">
        <f ca="1">SUMIF(Ingredients!$B$3:$B$217,'PH complex foods'!G92,Ingredients!$A$3:$A$119)+SUMIF($B$3:$B$724,G92,$V$3:$V$723)</f>
        <v>1</v>
      </c>
      <c r="P92" s="11">
        <f ca="1">SUMIF(Ingredients!$B$3:$B$217,'PH complex foods'!H92,Ingredients!$A$3:$A$119)+SUMIF($B$3:$B$724,H92,$V$3:$V$723)</f>
        <v>1</v>
      </c>
      <c r="Q92" s="11">
        <f ca="1">SUMIF(Ingredients!$B$3:$B$217,'PH complex foods'!I92,Ingredients!$A$3:$A$119)+SUMIF($B$3:$B$724,I92,$V$3:$V$723)</f>
        <v>1</v>
      </c>
      <c r="R92" s="11">
        <f ca="1">SUMIF(Ingredients!$B$3:$B$217,'PH complex foods'!J92,Ingredients!$A$3:$A$119)+SUMIF($B$3:$B$724,J92,$V$3:$V$723)</f>
        <v>0</v>
      </c>
      <c r="S92" s="11">
        <f ca="1">SUMIF(Ingredients!$B$3:$B$217,'PH complex foods'!K92,Ingredients!$A$3:$A$119)+SUMIF($B$3:$B$724,K92,$V$3:$V$723)</f>
        <v>0</v>
      </c>
      <c r="T92" s="11">
        <f ca="1">SUMIF(Ingredients!$B$3:$B$217,'PH complex foods'!L92,Ingredients!$A$3:$A$119)+SUMIF($B$3:$B$724,L92,$V$3:$V$723)</f>
        <v>0</v>
      </c>
      <c r="U92" s="11">
        <f ca="1">SUMIF(Ingredients!$B$3:$B$217,'PH complex foods'!M92,Ingredients!$A$3:$A$119)+SUMIF($B$3:$B$724,M92,$V$3:$V$723)</f>
        <v>0</v>
      </c>
      <c r="V92" s="10">
        <f t="shared" ca="1" si="25"/>
        <v>1</v>
      </c>
      <c r="W92" s="11">
        <f t="shared" si="13"/>
        <v>1</v>
      </c>
      <c r="X92" s="44" t="str">
        <f t="shared" ca="1" si="26"/>
        <v>Yes</v>
      </c>
      <c r="Y92" s="34">
        <f>SUMIF(Ingredients!$B$3:$B$217,F92,Ingredients!$C$3:$C$217)+SUMIF($B$3:$B$724,F92,$AG$3:$AG$724)</f>
        <v>7.166666666666667</v>
      </c>
      <c r="Z92" s="30">
        <f>SUMIF(Ingredients!$B$3:$B$217,G92,Ingredients!$C$3:$C$217)+SUMIF($B$3:$B$724,G92,$AG$3:$AG$724)</f>
        <v>2</v>
      </c>
      <c r="AA92" s="30">
        <f>SUMIF(Ingredients!$B$3:$B$217,H92,Ingredients!$C$3:$C$217)+SUMIF($B$3:$B$724,H92,$AG$3:$AG$724)</f>
        <v>10</v>
      </c>
      <c r="AB92" s="30">
        <f>SUMIF(Ingredients!$B$3:$B$217,I92,Ingredients!$C$3:$C$217)+SUMIF($B$3:$B$724,I92,$AG$3:$AG$724)</f>
        <v>0</v>
      </c>
      <c r="AC92" s="30">
        <f>SUMIF(Ingredients!$B$3:$B$217,J92,Ingredients!$C$3:$C$217)+SUMIF($B$3:$B$724,J92,$AG$3:$AG$724)</f>
        <v>0</v>
      </c>
      <c r="AD92" s="30">
        <f>SUMIF(Ingredients!$B$3:$B$217,K92,Ingredients!$C$3:$C$217)+SUMIF($B$3:$B$724,K92,$AG$3:$AG$724)</f>
        <v>0</v>
      </c>
      <c r="AE92" s="30">
        <f>SUMIF(Ingredients!$B$3:$B$217,L92,Ingredients!$C$3:$C$217)+SUMIF($B$3:$B$724,L92,$AG$3:$AG$724)</f>
        <v>0</v>
      </c>
      <c r="AF92" s="30">
        <f>SUMIF(Ingredients!$B$3:$B$217,M92,Ingredients!$C$3:$C$217)+SUMIF($B$3:$B$724,M92,$AG$3:$AG$724)</f>
        <v>0</v>
      </c>
      <c r="AG92" s="29">
        <f t="shared" si="15"/>
        <v>19.166666666666668</v>
      </c>
      <c r="AH92" s="30">
        <f>SUMIF(Ingredients!$B$3:$B$217,F92,Ingredients!$D$3:$D$217)+SUMIF($B$3:$B$724,F92,$AP$3:$AP$724)</f>
        <v>0</v>
      </c>
      <c r="AI92" s="30">
        <f>SUMIF(Ingredients!$B$3:$B$217,G92,Ingredients!$D$3:$D$217)+SUMIF($B$3:$B$724,G92,$AP$3:$AP$724)</f>
        <v>0</v>
      </c>
      <c r="AJ92" s="30">
        <f>SUMIF(Ingredients!$B$3:$B$217,H92,Ingredients!$D$3:$D$217)+SUMIF($B$3:$B$724,H92,$AP$3:$AP$724)</f>
        <v>0</v>
      </c>
      <c r="AK92" s="30">
        <f>SUMIF(Ingredients!$B$3:$B$217,I92,Ingredients!$D$3:$D$217)+SUMIF($B$3:$B$724,I92,$AP$3:$AP$724)</f>
        <v>10</v>
      </c>
      <c r="AL92" s="30">
        <f>SUMIF(Ingredients!$B$3:$B$217,J92,Ingredients!$D$3:$D$217)+SUMIF($B$3:$B$724,J92,$AP$3:$AP$724)</f>
        <v>0</v>
      </c>
      <c r="AM92" s="30">
        <f>SUMIF(Ingredients!$B$3:$B$217,K92,Ingredients!$D$3:$D$217)+SUMIF($B$3:$B$724,K92,$AP$3:$AP$724)</f>
        <v>0</v>
      </c>
      <c r="AN92" s="30">
        <f>SUMIF(Ingredients!$B$3:$B$217,L92,Ingredients!$D$3:$D$217)+SUMIF($B$3:$B$724,L92,$AP$3:$AP$724)</f>
        <v>0</v>
      </c>
      <c r="AO92" s="30">
        <f>SUMIF(Ingredients!$B$3:$B$217,M92,Ingredients!$D$3:$D$217)+SUMIF($B$3:$B$724,M92,$AP$3:$AP$724)</f>
        <v>0</v>
      </c>
      <c r="AP92" s="29">
        <f t="shared" si="16"/>
        <v>10</v>
      </c>
      <c r="AQ92" s="30">
        <f>SUMIF(Ingredients!$B$3:$B$217,F92,Ingredients!$E$3:$E$217)+SUMIF($B$3:$B$724,F92,$AY$3:$AY$727)</f>
        <v>12</v>
      </c>
      <c r="AR92" s="30">
        <f>SUMIF(Ingredients!$B$3:$B$217,G92,Ingredients!$E$3:$E$217)+SUMIF($B$3:$B$724,G92,$AY$3:$AY$727)</f>
        <v>18</v>
      </c>
      <c r="AS92" s="30">
        <f>SUMIF(Ingredients!$B$3:$B$217,H92,Ingredients!$E$3:$E$217)+SUMIF($B$3:$B$724,H92,$AY$3:$AY$727)</f>
        <v>73</v>
      </c>
      <c r="AT92" s="30">
        <f>SUMIF(Ingredients!$B$3:$B$217,I92,Ingredients!$E$3:$E$217)+SUMIF($B$3:$B$724,I92,$AY$3:$AY$727)</f>
        <v>21.5</v>
      </c>
      <c r="AU92" s="30">
        <f>SUMIF(Ingredients!$B$3:$B$217,J92,Ingredients!$E$3:$E$217)+SUMIF($B$3:$B$724,J92,$AY$3:$AY$727)</f>
        <v>0</v>
      </c>
      <c r="AV92" s="30">
        <f>SUMIF(Ingredients!$B$3:$B$217,K92,Ingredients!$E$3:$E$217)+SUMIF($B$3:$B$724,K92,$AY$3:$AY$727)</f>
        <v>0</v>
      </c>
      <c r="AW92" s="30">
        <f>SUMIF(Ingredients!$B$3:$B$217,L92,Ingredients!$E$3:$E$217)+SUMIF($B$3:$B$724,L92,$AY$3:$AY$727)</f>
        <v>0</v>
      </c>
      <c r="AX92" s="30">
        <f>SUMIF(Ingredients!$B$3:$B$217,M92,Ingredients!$E$3:$E$217)+SUMIF($B$3:$B$724,M92,$AY$3:$AY$727)</f>
        <v>0</v>
      </c>
      <c r="AY92" s="29">
        <f t="shared" si="17"/>
        <v>31.125</v>
      </c>
      <c r="AZ92" s="30">
        <f>SUMIF(Ingredients!$B$3:$B$217,F92,Ingredients!$F$3:$F$217)+SUMIF($B$3:$B$724,F92,$BH$3:$BH$724)</f>
        <v>0</v>
      </c>
      <c r="BA92" s="30">
        <f>SUMIF(Ingredients!$B$3:$B$217,G92,Ingredients!$F$3:$F$217)+SUMIF($B$3:$B$724,G92,$BH$3:$BH$724)</f>
        <v>0</v>
      </c>
      <c r="BB92" s="30">
        <f>SUMIF(Ingredients!$B$3:$B$217,H92,Ingredients!$F$3:$F$217)+SUMIF($B$3:$B$724,H92,$BH$3:$BH$724)</f>
        <v>0</v>
      </c>
      <c r="BC92" s="30">
        <f>SUMIF(Ingredients!$B$3:$B$217,I92,Ingredients!$F$3:$F$217)+SUMIF($B$3:$B$724,I92,$BH$3:$BH$724)</f>
        <v>0</v>
      </c>
      <c r="BD92" s="30">
        <f>SUMIF(Ingredients!$B$3:$B$217,J92,Ingredients!$F$3:$F$217)+SUMIF($B$3:$B$724,J92,$BH$3:$BH$724)</f>
        <v>0</v>
      </c>
      <c r="BE92" s="30">
        <f>SUMIF(Ingredients!$B$3:$B$217,K92,Ingredients!$F$3:$F$217)+SUMIF($B$3:$B$724,K92,$BH$3:$BH$724)</f>
        <v>0</v>
      </c>
      <c r="BF92" s="30">
        <f>SUMIF(Ingredients!$B$3:$B$217,L92,Ingredients!$F$3:$F$217)+SUMIF($B$3:$B$724,L92,$BH$3:$BH$724)</f>
        <v>0</v>
      </c>
      <c r="BG92" s="30">
        <f>SUMIF(Ingredients!$B$3:$B$217,M92,Ingredients!$F$3:$F$217)+SUMIF($B$3:$B$724,M92,$BH$3:$BH$724)</f>
        <v>0</v>
      </c>
      <c r="BH92" s="35">
        <f t="shared" si="18"/>
        <v>0</v>
      </c>
      <c r="BI92" s="30">
        <f>SUMIF(Ingredients!$B$3:$B$217,F92,Ingredients!$G$3:$G$217)+SUMIF($B$3:$B$724,F92,$BQ$3:$BQ$724)</f>
        <v>0</v>
      </c>
      <c r="BJ92" s="30">
        <f>SUMIF(Ingredients!$B$3:$B$217,G92,Ingredients!$G$3:$G$217)+SUMIF($B$3:$B$724,G92,$BQ$3:$BQ$724)</f>
        <v>0</v>
      </c>
      <c r="BK92" s="30">
        <f>SUMIF(Ingredients!$B$3:$B$217,H92,Ingredients!$G$3:$G$217)+SUMIF($B$3:$B$724,H92,$BQ$3:$BQ$724)</f>
        <v>0</v>
      </c>
      <c r="BL92" s="30">
        <f>SUMIF(Ingredients!$B$3:$B$217,I92,Ingredients!$G$3:$G$217)+SUMIF($B$3:$B$724,I92,$BQ$3:$BQ$724)</f>
        <v>0</v>
      </c>
      <c r="BM92" s="30">
        <f>SUMIF(Ingredients!$B$3:$B$217,J92,Ingredients!$G$3:$G$217)+SUMIF($B$3:$B$724,J92,$BQ$3:$BQ$724)</f>
        <v>0</v>
      </c>
      <c r="BN92" s="30">
        <f>SUMIF(Ingredients!$B$3:$B$217,K92,Ingredients!$G$3:$G$217)+SUMIF($B$3:$B$724,K92,$BQ$3:$BQ$724)</f>
        <v>0</v>
      </c>
      <c r="BO92" s="30">
        <f>SUMIF(Ingredients!$B$3:$B$217,L92,Ingredients!$G$3:$G$217)+SUMIF($B$3:$B$724,L92,$BQ$3:$BQ$724)</f>
        <v>0</v>
      </c>
      <c r="BP92" s="30">
        <f>SUMIF(Ingredients!$B$3:$B$217,M92,Ingredients!$G$3:$G$217)+SUMIF($B$3:$B$724,M92,$BQ$3:$BQ$724)</f>
        <v>0</v>
      </c>
      <c r="BQ92" s="36">
        <f t="shared" si="19"/>
        <v>0</v>
      </c>
      <c r="BR92" s="30">
        <f>SUMIF(Ingredients!$B$3:$B$217,F92,Ingredients!$H$3:$H$217)+SUMIF($B$3:$B$724,F92,$BZ$3:$BZ$724)</f>
        <v>0</v>
      </c>
      <c r="BS92" s="30">
        <f>SUMIF(Ingredients!$B$3:$B$217,G92,Ingredients!$H$3:$H$217)+SUMIF($B$3:$B$724,G92,$BZ$3:$BZ$724)</f>
        <v>1</v>
      </c>
      <c r="BT92" s="30">
        <f>SUMIF(Ingredients!$B$3:$B$217,H92,Ingredients!$H$3:$H$217)+SUMIF($B$3:$B$724,H92,$BZ$3:$BZ$724)</f>
        <v>0</v>
      </c>
      <c r="BU92" s="30">
        <f>SUMIF(Ingredients!$B$3:$B$217,I92,Ingredients!$H$3:$H$217)+SUMIF($B$3:$B$724,I92,$BZ$3:$BZ$724)</f>
        <v>0</v>
      </c>
      <c r="BV92" s="30">
        <f>SUMIF(Ingredients!$B$3:$B$217,J92,Ingredients!$H$3:$H$217)+SUMIF($B$3:$B$724,J92,$BZ$3:$BZ$724)</f>
        <v>0</v>
      </c>
      <c r="BW92" s="30">
        <f>SUMIF(Ingredients!$B$3:$B$217,K92,Ingredients!$H$3:$H$217)+SUMIF($B$3:$B$724,K92,$BZ$3:$BZ$724)</f>
        <v>0</v>
      </c>
      <c r="BX92" s="30">
        <f>SUMIF(Ingredients!$B$3:$B$217,L92,Ingredients!$H$3:$H$217)+SUMIF($B$3:$B$724,L92,$BZ$3:$BZ$724)</f>
        <v>0</v>
      </c>
      <c r="BY92" s="30">
        <f>SUMIF(Ingredients!$B$3:$B$217,M92,Ingredients!$H$3:$H$217)+SUMIF($B$3:$B$724,M92,$BZ$3:$BZ$724)</f>
        <v>0</v>
      </c>
      <c r="BZ92" s="42">
        <f t="shared" si="20"/>
        <v>1</v>
      </c>
      <c r="CA92" s="30">
        <f>SUMIF(Ingredients!$B$3:$B$217,F92,Ingredients!$I$3:$I$217)+SUMIF($B$3:$B$724,F92,$CI$3:$CI$724)</f>
        <v>2</v>
      </c>
      <c r="CB92" s="30">
        <f>SUMIF(Ingredients!$B$3:$B$217,G92,Ingredients!$I$3:$I$217)+SUMIF($B$3:$B$724,G92,$CI$3:$CI$724)</f>
        <v>0</v>
      </c>
      <c r="CC92" s="30">
        <f>SUMIF(Ingredients!$B$3:$B$217,H92,Ingredients!$I$3:$I$217)+SUMIF($B$3:$B$724,H92,$CI$3:$CI$724)</f>
        <v>0</v>
      </c>
      <c r="CD92" s="30">
        <f>SUMIF(Ingredients!$B$3:$B$217,I92,Ingredients!$I$3:$I$217)+SUMIF($B$3:$B$724,I92,$CI$3:$CI$724)</f>
        <v>0</v>
      </c>
      <c r="CE92" s="30">
        <f>SUMIF(Ingredients!$B$3:$B$217,J92,Ingredients!$I$3:$I$217)+SUMIF($B$3:$B$724,J92,$CI$3:$CI$724)</f>
        <v>0</v>
      </c>
      <c r="CF92" s="30">
        <f>SUMIF(Ingredients!$B$3:$B$217,K92,Ingredients!$I$3:$I$217)+SUMIF($B$3:$B$724,K92,$CI$3:$CI$724)</f>
        <v>0</v>
      </c>
      <c r="CG92" s="30">
        <f>SUMIF(Ingredients!$B$3:$B$217,L92,Ingredients!$I$3:$I$217)+SUMIF($B$3:$B$724,L92,$CI$3:$CI$724)</f>
        <v>0</v>
      </c>
      <c r="CH92" s="30">
        <f>SUMIF(Ingredients!$B$3:$B$217,M92,Ingredients!$I$3:$I$217)+SUMIF($B$3:$B$724,M92,$CI$3:$CI$724)</f>
        <v>0</v>
      </c>
      <c r="CI92" s="38">
        <f t="shared" si="21"/>
        <v>2</v>
      </c>
      <c r="CJ92" s="30">
        <f>SUMIF(Ingredients!$B$3:$B$217,F92,Ingredients!$J$3:$J$217)+SUMIF($B$3:$B$724,F92,$CR$3:$CR$724)</f>
        <v>0</v>
      </c>
      <c r="CK92" s="30">
        <f>SUMIF(Ingredients!$B$3:$B$217,G92,Ingredients!$J$3:$J$217)+SUMIF($B$3:$B$724,G92,$CR$3:$CR$724)</f>
        <v>0</v>
      </c>
      <c r="CL92" s="30">
        <f>SUMIF(Ingredients!$B$3:$B$217,H92,Ingredients!$J$3:$J$217)+SUMIF($B$3:$B$724,H92,$CR$3:$CR$724)</f>
        <v>3</v>
      </c>
      <c r="CM92" s="30">
        <f>SUMIF(Ingredients!$B$3:$B$217,I92,Ingredients!$J$3:$J$217)+SUMIF($B$3:$B$724,I92,$CR$3:$CR$724)</f>
        <v>0</v>
      </c>
      <c r="CN92" s="30">
        <f>SUMIF(Ingredients!$B$3:$B$217,J92,Ingredients!$J$3:$J$217)+SUMIF($B$3:$B$724,J92,$CR$3:$CR$724)</f>
        <v>0</v>
      </c>
      <c r="CO92" s="30">
        <f>SUMIF(Ingredients!$B$3:$B$217,K92,Ingredients!$J$3:$J$217)+SUMIF($B$3:$B$724,K92,$CR$3:$CR$724)</f>
        <v>0</v>
      </c>
      <c r="CP92" s="30">
        <f>SUMIF(Ingredients!$B$3:$B$217,L92,Ingredients!$J$3:$J$217)+SUMIF($B$3:$B$724,L92,$CR$3:$CR$724)</f>
        <v>0</v>
      </c>
      <c r="CQ92" s="30">
        <f>SUMIF(Ingredients!$B$3:$B$217,M92,Ingredients!$J$3:$J$217)+SUMIF($B$3:$B$724,M92,$CR$3:$CR$724)</f>
        <v>0</v>
      </c>
      <c r="CR92" s="43">
        <f t="shared" si="22"/>
        <v>3</v>
      </c>
      <c r="CS92" s="34">
        <v>20</v>
      </c>
      <c r="CT92" s="30">
        <v>0</v>
      </c>
      <c r="CU92" s="30">
        <v>12</v>
      </c>
      <c r="CV92" s="35">
        <v>0.5</v>
      </c>
      <c r="CW92" s="36">
        <v>0</v>
      </c>
      <c r="CX92" s="37">
        <v>1</v>
      </c>
      <c r="CY92" s="38">
        <v>2</v>
      </c>
      <c r="CZ92" s="39">
        <v>3</v>
      </c>
      <c r="DA92" t="s">
        <v>202</v>
      </c>
      <c r="DB92" t="str">
        <f t="shared" ca="1" si="23"/>
        <v>-</v>
      </c>
      <c r="DD92" t="s">
        <v>200</v>
      </c>
      <c r="DE92" t="str">
        <f t="shared" ca="1" si="24"/>
        <v>TACOITEM(MEAL, ItemRegistry.tacoItem, 4 ,4f,0f,0.5f,1f,0f,2f,3f,1.75f),</v>
      </c>
      <c r="DF92" t="s">
        <v>2357</v>
      </c>
    </row>
    <row r="93" spans="2:110" x14ac:dyDescent="0.3">
      <c r="B93" t="s">
        <v>339</v>
      </c>
      <c r="C93" t="str">
        <f>INDEX('PH Itemnames'!$B$1:$B$723,MATCH(B93,'PH Itemnames'!$A$1:$A$723),1)</f>
        <v>fishtacoItem</v>
      </c>
      <c r="D93" t="s">
        <v>240</v>
      </c>
      <c r="E93" t="s">
        <v>1192</v>
      </c>
      <c r="F93" s="10" t="s">
        <v>83</v>
      </c>
      <c r="G93" s="11" t="s">
        <v>128</v>
      </c>
      <c r="H93" s="11" t="s">
        <v>73</v>
      </c>
      <c r="I93" s="11" t="s">
        <v>335</v>
      </c>
      <c r="J93" s="11"/>
      <c r="K93" s="11"/>
      <c r="L93" s="11"/>
      <c r="M93" s="11"/>
      <c r="N93" s="46">
        <f ca="1">SUMIF(Ingredients!$B$3:$B$217,'PH complex foods'!F93,Ingredients!$A$3:$A$119)+SUMIF($B$3:$B$724,F93,$V$3:$V$723)</f>
        <v>1</v>
      </c>
      <c r="O93" s="11">
        <f ca="1">SUMIF(Ingredients!$B$3:$B$217,'PH complex foods'!G93,Ingredients!$A$3:$A$119)+SUMIF($B$3:$B$724,G93,$V$3:$V$723)</f>
        <v>1</v>
      </c>
      <c r="P93" s="11">
        <f ca="1">SUMIF(Ingredients!$B$3:$B$217,'PH complex foods'!H93,Ingredients!$A$3:$A$119)+SUMIF($B$3:$B$724,H93,$V$3:$V$723)</f>
        <v>1</v>
      </c>
      <c r="Q93" s="11">
        <f ca="1">SUMIF(Ingredients!$B$3:$B$217,'PH complex foods'!I93,Ingredients!$A$3:$A$119)+SUMIF($B$3:$B$724,I93,$V$3:$V$723)</f>
        <v>1</v>
      </c>
      <c r="R93" s="11">
        <f ca="1">SUMIF(Ingredients!$B$3:$B$217,'PH complex foods'!J93,Ingredients!$A$3:$A$119)+SUMIF($B$3:$B$724,J93,$V$3:$V$723)</f>
        <v>0</v>
      </c>
      <c r="S93" s="11">
        <f ca="1">SUMIF(Ingredients!$B$3:$B$217,'PH complex foods'!K93,Ingredients!$A$3:$A$119)+SUMIF($B$3:$B$724,K93,$V$3:$V$723)</f>
        <v>0</v>
      </c>
      <c r="T93" s="11">
        <f ca="1">SUMIF(Ingredients!$B$3:$B$217,'PH complex foods'!L93,Ingredients!$A$3:$A$119)+SUMIF($B$3:$B$724,L93,$V$3:$V$723)</f>
        <v>0</v>
      </c>
      <c r="U93" s="11">
        <f ca="1">SUMIF(Ingredients!$B$3:$B$217,'PH complex foods'!M93,Ingredients!$A$3:$A$119)+SUMIF($B$3:$B$724,M93,$V$3:$V$723)</f>
        <v>0</v>
      </c>
      <c r="V93" s="10">
        <f t="shared" ca="1" si="25"/>
        <v>1</v>
      </c>
      <c r="W93" s="11">
        <f t="shared" si="13"/>
        <v>0</v>
      </c>
      <c r="X93" s="44" t="str">
        <f t="shared" ca="1" si="26"/>
        <v>Yes</v>
      </c>
      <c r="Y93" s="34">
        <f>SUMIF(Ingredients!$B$3:$B$217,F93,Ingredients!$C$3:$C$217)+SUMIF($B$3:$B$724,F93,$AG$3:$AG$724)</f>
        <v>5</v>
      </c>
      <c r="Z93" s="30">
        <f>SUMIF(Ingredients!$B$3:$B$217,G93,Ingredients!$C$3:$C$217)+SUMIF($B$3:$B$724,G93,$AG$3:$AG$724)</f>
        <v>2</v>
      </c>
      <c r="AA93" s="30">
        <f>SUMIF(Ingredients!$B$3:$B$217,H93,Ingredients!$C$3:$C$217)+SUMIF($B$3:$B$724,H93,$AG$3:$AG$724)</f>
        <v>10</v>
      </c>
      <c r="AB93" s="30">
        <f>SUMIF(Ingredients!$B$3:$B$217,I93,Ingredients!$C$3:$C$217)+SUMIF($B$3:$B$724,I93,$AG$3:$AG$724)</f>
        <v>0</v>
      </c>
      <c r="AC93" s="30">
        <f>SUMIF(Ingredients!$B$3:$B$217,J93,Ingredients!$C$3:$C$217)+SUMIF($B$3:$B$724,J93,$AG$3:$AG$724)</f>
        <v>0</v>
      </c>
      <c r="AD93" s="30">
        <f>SUMIF(Ingredients!$B$3:$B$217,K93,Ingredients!$C$3:$C$217)+SUMIF($B$3:$B$724,K93,$AG$3:$AG$724)</f>
        <v>0</v>
      </c>
      <c r="AE93" s="30">
        <f>SUMIF(Ingredients!$B$3:$B$217,L93,Ingredients!$C$3:$C$217)+SUMIF($B$3:$B$724,L93,$AG$3:$AG$724)</f>
        <v>0</v>
      </c>
      <c r="AF93" s="30">
        <f>SUMIF(Ingredients!$B$3:$B$217,M93,Ingredients!$C$3:$C$217)+SUMIF($B$3:$B$724,M93,$AG$3:$AG$724)</f>
        <v>0</v>
      </c>
      <c r="AG93" s="29">
        <f t="shared" si="15"/>
        <v>17</v>
      </c>
      <c r="AH93" s="30">
        <f>SUMIF(Ingredients!$B$3:$B$217,F93,Ingredients!$D$3:$D$217)+SUMIF($B$3:$B$724,F93,$AP$3:$AP$724)</f>
        <v>0</v>
      </c>
      <c r="AI93" s="30">
        <f>SUMIF(Ingredients!$B$3:$B$217,G93,Ingredients!$D$3:$D$217)+SUMIF($B$3:$B$724,G93,$AP$3:$AP$724)</f>
        <v>0</v>
      </c>
      <c r="AJ93" s="30">
        <f>SUMIF(Ingredients!$B$3:$B$217,H93,Ingredients!$D$3:$D$217)+SUMIF($B$3:$B$724,H93,$AP$3:$AP$724)</f>
        <v>0</v>
      </c>
      <c r="AK93" s="30">
        <f>SUMIF(Ingredients!$B$3:$B$217,I93,Ingredients!$D$3:$D$217)+SUMIF($B$3:$B$724,I93,$AP$3:$AP$724)</f>
        <v>10</v>
      </c>
      <c r="AL93" s="30">
        <f>SUMIF(Ingredients!$B$3:$B$217,J93,Ingredients!$D$3:$D$217)+SUMIF($B$3:$B$724,J93,$AP$3:$AP$724)</f>
        <v>0</v>
      </c>
      <c r="AM93" s="30">
        <f>SUMIF(Ingredients!$B$3:$B$217,K93,Ingredients!$D$3:$D$217)+SUMIF($B$3:$B$724,K93,$AP$3:$AP$724)</f>
        <v>0</v>
      </c>
      <c r="AN93" s="30">
        <f>SUMIF(Ingredients!$B$3:$B$217,L93,Ingredients!$D$3:$D$217)+SUMIF($B$3:$B$724,L93,$AP$3:$AP$724)</f>
        <v>0</v>
      </c>
      <c r="AO93" s="30">
        <f>SUMIF(Ingredients!$B$3:$B$217,M93,Ingredients!$D$3:$D$217)+SUMIF($B$3:$B$724,M93,$AP$3:$AP$724)</f>
        <v>0</v>
      </c>
      <c r="AP93" s="29">
        <f t="shared" si="16"/>
        <v>10</v>
      </c>
      <c r="AQ93" s="30">
        <f>SUMIF(Ingredients!$B$3:$B$217,F93,Ingredients!$E$3:$E$217)+SUMIF($B$3:$B$724,F93,$AY$3:$AY$727)</f>
        <v>9</v>
      </c>
      <c r="AR93" s="30">
        <f>SUMIF(Ingredients!$B$3:$B$217,G93,Ingredients!$E$3:$E$217)+SUMIF($B$3:$B$724,G93,$AY$3:$AY$727)</f>
        <v>18</v>
      </c>
      <c r="AS93" s="30">
        <f>SUMIF(Ingredients!$B$3:$B$217,H93,Ingredients!$E$3:$E$217)+SUMIF($B$3:$B$724,H93,$AY$3:$AY$727)</f>
        <v>73</v>
      </c>
      <c r="AT93" s="30">
        <f>SUMIF(Ingredients!$B$3:$B$217,I93,Ingredients!$E$3:$E$217)+SUMIF($B$3:$B$724,I93,$AY$3:$AY$727)</f>
        <v>21.5</v>
      </c>
      <c r="AU93" s="30">
        <f>SUMIF(Ingredients!$B$3:$B$217,J93,Ingredients!$E$3:$E$217)+SUMIF($B$3:$B$724,J93,$AY$3:$AY$727)</f>
        <v>0</v>
      </c>
      <c r="AV93" s="30">
        <f>SUMIF(Ingredients!$B$3:$B$217,K93,Ingredients!$E$3:$E$217)+SUMIF($B$3:$B$724,K93,$AY$3:$AY$727)</f>
        <v>0</v>
      </c>
      <c r="AW93" s="30">
        <f>SUMIF(Ingredients!$B$3:$B$217,L93,Ingredients!$E$3:$E$217)+SUMIF($B$3:$B$724,L93,$AY$3:$AY$727)</f>
        <v>0</v>
      </c>
      <c r="AX93" s="30">
        <f>SUMIF(Ingredients!$B$3:$B$217,M93,Ingredients!$E$3:$E$217)+SUMIF($B$3:$B$724,M93,$AY$3:$AY$727)</f>
        <v>0</v>
      </c>
      <c r="AY93" s="29">
        <f t="shared" si="17"/>
        <v>30.375</v>
      </c>
      <c r="AZ93" s="30">
        <f>SUMIF(Ingredients!$B$3:$B$217,F93,Ingredients!$F$3:$F$217)+SUMIF($B$3:$B$724,F93,$BH$3:$BH$724)</f>
        <v>0</v>
      </c>
      <c r="BA93" s="30">
        <f>SUMIF(Ingredients!$B$3:$B$217,G93,Ingredients!$F$3:$F$217)+SUMIF($B$3:$B$724,G93,$BH$3:$BH$724)</f>
        <v>0</v>
      </c>
      <c r="BB93" s="30">
        <f>SUMIF(Ingredients!$B$3:$B$217,H93,Ingredients!$F$3:$F$217)+SUMIF($B$3:$B$724,H93,$BH$3:$BH$724)</f>
        <v>0</v>
      </c>
      <c r="BC93" s="30">
        <f>SUMIF(Ingredients!$B$3:$B$217,I93,Ingredients!$F$3:$F$217)+SUMIF($B$3:$B$724,I93,$BH$3:$BH$724)</f>
        <v>0</v>
      </c>
      <c r="BD93" s="30">
        <f>SUMIF(Ingredients!$B$3:$B$217,J93,Ingredients!$F$3:$F$217)+SUMIF($B$3:$B$724,J93,$BH$3:$BH$724)</f>
        <v>0</v>
      </c>
      <c r="BE93" s="30">
        <f>SUMIF(Ingredients!$B$3:$B$217,K93,Ingredients!$F$3:$F$217)+SUMIF($B$3:$B$724,K93,$BH$3:$BH$724)</f>
        <v>0</v>
      </c>
      <c r="BF93" s="30">
        <f>SUMIF(Ingredients!$B$3:$B$217,L93,Ingredients!$F$3:$F$217)+SUMIF($B$3:$B$724,L93,$BH$3:$BH$724)</f>
        <v>0</v>
      </c>
      <c r="BG93" s="30">
        <f>SUMIF(Ingredients!$B$3:$B$217,M93,Ingredients!$F$3:$F$217)+SUMIF($B$3:$B$724,M93,$BH$3:$BH$724)</f>
        <v>0</v>
      </c>
      <c r="BH93" s="35">
        <f t="shared" si="18"/>
        <v>0</v>
      </c>
      <c r="BI93" s="30">
        <f>SUMIF(Ingredients!$B$3:$B$217,F93,Ingredients!$G$3:$G$217)+SUMIF($B$3:$B$724,F93,$BQ$3:$BQ$724)</f>
        <v>0</v>
      </c>
      <c r="BJ93" s="30">
        <f>SUMIF(Ingredients!$B$3:$B$217,G93,Ingredients!$G$3:$G$217)+SUMIF($B$3:$B$724,G93,$BQ$3:$BQ$724)</f>
        <v>0</v>
      </c>
      <c r="BK93" s="30">
        <f>SUMIF(Ingredients!$B$3:$B$217,H93,Ingredients!$G$3:$G$217)+SUMIF($B$3:$B$724,H93,$BQ$3:$BQ$724)</f>
        <v>0</v>
      </c>
      <c r="BL93" s="30">
        <f>SUMIF(Ingredients!$B$3:$B$217,I93,Ingredients!$G$3:$G$217)+SUMIF($B$3:$B$724,I93,$BQ$3:$BQ$724)</f>
        <v>0</v>
      </c>
      <c r="BM93" s="30">
        <f>SUMIF(Ingredients!$B$3:$B$217,J93,Ingredients!$G$3:$G$217)+SUMIF($B$3:$B$724,J93,$BQ$3:$BQ$724)</f>
        <v>0</v>
      </c>
      <c r="BN93" s="30">
        <f>SUMIF(Ingredients!$B$3:$B$217,K93,Ingredients!$G$3:$G$217)+SUMIF($B$3:$B$724,K93,$BQ$3:$BQ$724)</f>
        <v>0</v>
      </c>
      <c r="BO93" s="30">
        <f>SUMIF(Ingredients!$B$3:$B$217,L93,Ingredients!$G$3:$G$217)+SUMIF($B$3:$B$724,L93,$BQ$3:$BQ$724)</f>
        <v>0</v>
      </c>
      <c r="BP93" s="30">
        <f>SUMIF(Ingredients!$B$3:$B$217,M93,Ingredients!$G$3:$G$217)+SUMIF($B$3:$B$724,M93,$BQ$3:$BQ$724)</f>
        <v>0</v>
      </c>
      <c r="BQ93" s="36">
        <f t="shared" si="19"/>
        <v>0</v>
      </c>
      <c r="BR93" s="30">
        <f>SUMIF(Ingredients!$B$3:$B$217,F93,Ingredients!$H$3:$H$217)+SUMIF($B$3:$B$724,F93,$BZ$3:$BZ$724)</f>
        <v>0</v>
      </c>
      <c r="BS93" s="30">
        <f>SUMIF(Ingredients!$B$3:$B$217,G93,Ingredients!$H$3:$H$217)+SUMIF($B$3:$B$724,G93,$BZ$3:$BZ$724)</f>
        <v>1</v>
      </c>
      <c r="BT93" s="30">
        <f>SUMIF(Ingredients!$B$3:$B$217,H93,Ingredients!$H$3:$H$217)+SUMIF($B$3:$B$724,H93,$BZ$3:$BZ$724)</f>
        <v>0</v>
      </c>
      <c r="BU93" s="30">
        <f>SUMIF(Ingredients!$B$3:$B$217,I93,Ingredients!$H$3:$H$217)+SUMIF($B$3:$B$724,I93,$BZ$3:$BZ$724)</f>
        <v>0</v>
      </c>
      <c r="BV93" s="30">
        <f>SUMIF(Ingredients!$B$3:$B$217,J93,Ingredients!$H$3:$H$217)+SUMIF($B$3:$B$724,J93,$BZ$3:$BZ$724)</f>
        <v>0</v>
      </c>
      <c r="BW93" s="30">
        <f>SUMIF(Ingredients!$B$3:$B$217,K93,Ingredients!$H$3:$H$217)+SUMIF($B$3:$B$724,K93,$BZ$3:$BZ$724)</f>
        <v>0</v>
      </c>
      <c r="BX93" s="30">
        <f>SUMIF(Ingredients!$B$3:$B$217,L93,Ingredients!$H$3:$H$217)+SUMIF($B$3:$B$724,L93,$BZ$3:$BZ$724)</f>
        <v>0</v>
      </c>
      <c r="BY93" s="30">
        <f>SUMIF(Ingredients!$B$3:$B$217,M93,Ingredients!$H$3:$H$217)+SUMIF($B$3:$B$724,M93,$BZ$3:$BZ$724)</f>
        <v>0</v>
      </c>
      <c r="BZ93" s="42">
        <f t="shared" si="20"/>
        <v>1</v>
      </c>
      <c r="CA93" s="30">
        <f>SUMIF(Ingredients!$B$3:$B$217,F93,Ingredients!$I$3:$I$217)+SUMIF($B$3:$B$724,F93,$CI$3:$CI$724)</f>
        <v>2</v>
      </c>
      <c r="CB93" s="30">
        <f>SUMIF(Ingredients!$B$3:$B$217,G93,Ingredients!$I$3:$I$217)+SUMIF($B$3:$B$724,G93,$CI$3:$CI$724)</f>
        <v>0</v>
      </c>
      <c r="CC93" s="30">
        <f>SUMIF(Ingredients!$B$3:$B$217,H93,Ingredients!$I$3:$I$217)+SUMIF($B$3:$B$724,H93,$CI$3:$CI$724)</f>
        <v>0</v>
      </c>
      <c r="CD93" s="30">
        <f>SUMIF(Ingredients!$B$3:$B$217,I93,Ingredients!$I$3:$I$217)+SUMIF($B$3:$B$724,I93,$CI$3:$CI$724)</f>
        <v>0</v>
      </c>
      <c r="CE93" s="30">
        <f>SUMIF(Ingredients!$B$3:$B$217,J93,Ingredients!$I$3:$I$217)+SUMIF($B$3:$B$724,J93,$CI$3:$CI$724)</f>
        <v>0</v>
      </c>
      <c r="CF93" s="30">
        <f>SUMIF(Ingredients!$B$3:$B$217,K93,Ingredients!$I$3:$I$217)+SUMIF($B$3:$B$724,K93,$CI$3:$CI$724)</f>
        <v>0</v>
      </c>
      <c r="CG93" s="30">
        <f>SUMIF(Ingredients!$B$3:$B$217,L93,Ingredients!$I$3:$I$217)+SUMIF($B$3:$B$724,L93,$CI$3:$CI$724)</f>
        <v>0</v>
      </c>
      <c r="CH93" s="30">
        <f>SUMIF(Ingredients!$B$3:$B$217,M93,Ingredients!$I$3:$I$217)+SUMIF($B$3:$B$724,M93,$CI$3:$CI$724)</f>
        <v>0</v>
      </c>
      <c r="CI93" s="38">
        <f t="shared" si="21"/>
        <v>2</v>
      </c>
      <c r="CJ93" s="30">
        <f>SUMIF(Ingredients!$B$3:$B$217,F93,Ingredients!$J$3:$J$217)+SUMIF($B$3:$B$724,F93,$CR$3:$CR$724)</f>
        <v>0</v>
      </c>
      <c r="CK93" s="30">
        <f>SUMIF(Ingredients!$B$3:$B$217,G93,Ingredients!$J$3:$J$217)+SUMIF($B$3:$B$724,G93,$CR$3:$CR$724)</f>
        <v>0</v>
      </c>
      <c r="CL93" s="30">
        <f>SUMIF(Ingredients!$B$3:$B$217,H93,Ingredients!$J$3:$J$217)+SUMIF($B$3:$B$724,H93,$CR$3:$CR$724)</f>
        <v>3</v>
      </c>
      <c r="CM93" s="30">
        <f>SUMIF(Ingredients!$B$3:$B$217,I93,Ingredients!$J$3:$J$217)+SUMIF($B$3:$B$724,I93,$CR$3:$CR$724)</f>
        <v>0</v>
      </c>
      <c r="CN93" s="30">
        <f>SUMIF(Ingredients!$B$3:$B$217,J93,Ingredients!$J$3:$J$217)+SUMIF($B$3:$B$724,J93,$CR$3:$CR$724)</f>
        <v>0</v>
      </c>
      <c r="CO93" s="30">
        <f>SUMIF(Ingredients!$B$3:$B$217,K93,Ingredients!$J$3:$J$217)+SUMIF($B$3:$B$724,K93,$CR$3:$CR$724)</f>
        <v>0</v>
      </c>
      <c r="CP93" s="30">
        <f>SUMIF(Ingredients!$B$3:$B$217,L93,Ingredients!$J$3:$J$217)+SUMIF($B$3:$B$724,L93,$CR$3:$CR$724)</f>
        <v>0</v>
      </c>
      <c r="CQ93" s="30">
        <f>SUMIF(Ingredients!$B$3:$B$217,M93,Ingredients!$J$3:$J$217)+SUMIF($B$3:$B$724,M93,$CR$3:$CR$724)</f>
        <v>0</v>
      </c>
      <c r="CR93" s="43">
        <f t="shared" si="22"/>
        <v>3</v>
      </c>
      <c r="CS93" s="34">
        <v>15</v>
      </c>
      <c r="CT93" s="30">
        <v>0</v>
      </c>
      <c r="CU93" s="30">
        <v>11</v>
      </c>
      <c r="CV93" s="35">
        <v>0.5</v>
      </c>
      <c r="CW93" s="36">
        <v>0</v>
      </c>
      <c r="CX93" s="37">
        <v>1</v>
      </c>
      <c r="CY93" s="38">
        <v>2</v>
      </c>
      <c r="CZ93" s="39">
        <v>3</v>
      </c>
      <c r="DA93" t="s">
        <v>202</v>
      </c>
      <c r="DB93" t="str">
        <f t="shared" ca="1" si="23"/>
        <v>-</v>
      </c>
      <c r="DD93" t="s">
        <v>200</v>
      </c>
      <c r="DE93" t="str">
        <f t="shared" ca="1" si="24"/>
        <v>FISHTACOITEM(MEAL, ItemRegistry.fishtacoItem, 4 ,3f,0f,0.5f,1f,0f,2f,3f,1.91f),</v>
      </c>
      <c r="DF93" t="s">
        <v>2358</v>
      </c>
    </row>
    <row r="94" spans="2:110" x14ac:dyDescent="0.3">
      <c r="B94" t="s">
        <v>340</v>
      </c>
      <c r="C94" t="str">
        <f>INDEX('PH Itemnames'!$B$1:$B$723,MATCH(B94,'PH Itemnames'!$A$1:$A$723),1)</f>
        <v>creamedcornItem</v>
      </c>
      <c r="D94" t="s">
        <v>245</v>
      </c>
      <c r="E94" t="s">
        <v>1192</v>
      </c>
      <c r="F94" s="10" t="s">
        <v>34</v>
      </c>
      <c r="G94" s="11" t="s">
        <v>64</v>
      </c>
      <c r="H94" s="11" t="s">
        <v>227</v>
      </c>
      <c r="I94" s="11"/>
      <c r="J94" s="11"/>
      <c r="K94" s="11"/>
      <c r="L94" s="11"/>
      <c r="M94" s="11"/>
      <c r="N94" s="46">
        <f ca="1">SUMIF(Ingredients!$B$3:$B$217,'PH complex foods'!F94,Ingredients!$A$3:$A$119)+SUMIF($B$3:$B$724,F94,$V$3:$V$723)</f>
        <v>1</v>
      </c>
      <c r="O94" s="11">
        <f ca="1">SUMIF(Ingredients!$B$3:$B$217,'PH complex foods'!G94,Ingredients!$A$3:$A$119)+SUMIF($B$3:$B$724,G94,$V$3:$V$723)</f>
        <v>1</v>
      </c>
      <c r="P94" s="11">
        <f ca="1">SUMIF(Ingredients!$B$3:$B$217,'PH complex foods'!H94,Ingredients!$A$3:$A$119)+SUMIF($B$3:$B$724,H94,$V$3:$V$723)</f>
        <v>1</v>
      </c>
      <c r="Q94" s="11">
        <f ca="1">SUMIF(Ingredients!$B$3:$B$217,'PH complex foods'!I94,Ingredients!$A$3:$A$119)+SUMIF($B$3:$B$724,I94,$V$3:$V$723)</f>
        <v>0</v>
      </c>
      <c r="R94" s="11">
        <f ca="1">SUMIF(Ingredients!$B$3:$B$217,'PH complex foods'!J94,Ingredients!$A$3:$A$119)+SUMIF($B$3:$B$724,J94,$V$3:$V$723)</f>
        <v>0</v>
      </c>
      <c r="S94" s="11">
        <f ca="1">SUMIF(Ingredients!$B$3:$B$217,'PH complex foods'!K94,Ingredients!$A$3:$A$119)+SUMIF($B$3:$B$724,K94,$V$3:$V$723)</f>
        <v>0</v>
      </c>
      <c r="T94" s="11">
        <f ca="1">SUMIF(Ingredients!$B$3:$B$217,'PH complex foods'!L94,Ingredients!$A$3:$A$119)+SUMIF($B$3:$B$724,L94,$V$3:$V$723)</f>
        <v>0</v>
      </c>
      <c r="U94" s="11">
        <f ca="1">SUMIF(Ingredients!$B$3:$B$217,'PH complex foods'!M94,Ingredients!$A$3:$A$119)+SUMIF($B$3:$B$724,M94,$V$3:$V$723)</f>
        <v>0</v>
      </c>
      <c r="V94" s="10">
        <f t="shared" ca="1" si="25"/>
        <v>1</v>
      </c>
      <c r="W94" s="11">
        <f t="shared" si="13"/>
        <v>0</v>
      </c>
      <c r="X94" s="44" t="str">
        <f t="shared" ca="1" si="26"/>
        <v>Yes</v>
      </c>
      <c r="Y94" s="34">
        <f>SUMIF(Ingredients!$B$3:$B$217,F94,Ingredients!$C$3:$C$217)+SUMIF($B$3:$B$724,F94,$AG$3:$AG$724)</f>
        <v>0</v>
      </c>
      <c r="Z94" s="30">
        <f>SUMIF(Ingredients!$B$3:$B$217,G94,Ingredients!$C$3:$C$217)+SUMIF($B$3:$B$724,G94,$AG$3:$AG$724)</f>
        <v>2</v>
      </c>
      <c r="AA94" s="30">
        <f>SUMIF(Ingredients!$B$3:$B$217,H94,Ingredients!$C$3:$C$217)+SUMIF($B$3:$B$724,H94,$AG$3:$AG$724)</f>
        <v>5</v>
      </c>
      <c r="AB94" s="30">
        <f>SUMIF(Ingredients!$B$3:$B$217,I94,Ingredients!$C$3:$C$217)+SUMIF($B$3:$B$724,I94,$AG$3:$AG$724)</f>
        <v>0</v>
      </c>
      <c r="AC94" s="30">
        <f>SUMIF(Ingredients!$B$3:$B$217,J94,Ingredients!$C$3:$C$217)+SUMIF($B$3:$B$724,J94,$AG$3:$AG$724)</f>
        <v>0</v>
      </c>
      <c r="AD94" s="30">
        <f>SUMIF(Ingredients!$B$3:$B$217,K94,Ingredients!$C$3:$C$217)+SUMIF($B$3:$B$724,K94,$AG$3:$AG$724)</f>
        <v>0</v>
      </c>
      <c r="AE94" s="30">
        <f>SUMIF(Ingredients!$B$3:$B$217,L94,Ingredients!$C$3:$C$217)+SUMIF($B$3:$B$724,L94,$AG$3:$AG$724)</f>
        <v>0</v>
      </c>
      <c r="AF94" s="30">
        <f>SUMIF(Ingredients!$B$3:$B$217,M94,Ingredients!$C$3:$C$217)+SUMIF($B$3:$B$724,M94,$AG$3:$AG$724)</f>
        <v>0</v>
      </c>
      <c r="AG94" s="29">
        <f t="shared" si="15"/>
        <v>7</v>
      </c>
      <c r="AH94" s="30">
        <f>SUMIF(Ingredients!$B$3:$B$217,F94,Ingredients!$D$3:$D$217)+SUMIF($B$3:$B$724,F94,$AP$3:$AP$724)</f>
        <v>0</v>
      </c>
      <c r="AI94" s="30">
        <f>SUMIF(Ingredients!$B$3:$B$217,G94,Ingredients!$D$3:$D$217)+SUMIF($B$3:$B$724,G94,$AP$3:$AP$724)</f>
        <v>0</v>
      </c>
      <c r="AJ94" s="30">
        <f>SUMIF(Ingredients!$B$3:$B$217,H94,Ingredients!$D$3:$D$217)+SUMIF($B$3:$B$724,H94,$AP$3:$AP$724)</f>
        <v>0</v>
      </c>
      <c r="AK94" s="30">
        <f>SUMIF(Ingredients!$B$3:$B$217,I94,Ingredients!$D$3:$D$217)+SUMIF($B$3:$B$724,I94,$AP$3:$AP$724)</f>
        <v>0</v>
      </c>
      <c r="AL94" s="30">
        <f>SUMIF(Ingredients!$B$3:$B$217,J94,Ingredients!$D$3:$D$217)+SUMIF($B$3:$B$724,J94,$AP$3:$AP$724)</f>
        <v>0</v>
      </c>
      <c r="AM94" s="30">
        <f>SUMIF(Ingredients!$B$3:$B$217,K94,Ingredients!$D$3:$D$217)+SUMIF($B$3:$B$724,K94,$AP$3:$AP$724)</f>
        <v>0</v>
      </c>
      <c r="AN94" s="30">
        <f>SUMIF(Ingredients!$B$3:$B$217,L94,Ingredients!$D$3:$D$217)+SUMIF($B$3:$B$724,L94,$AP$3:$AP$724)</f>
        <v>0</v>
      </c>
      <c r="AO94" s="30">
        <f>SUMIF(Ingredients!$B$3:$B$217,M94,Ingredients!$D$3:$D$217)+SUMIF($B$3:$B$724,M94,$AP$3:$AP$724)</f>
        <v>0</v>
      </c>
      <c r="AP94" s="29">
        <f t="shared" si="16"/>
        <v>0</v>
      </c>
      <c r="AQ94" s="30">
        <f>SUMIF(Ingredients!$B$3:$B$217,F94,Ingredients!$E$3:$E$217)+SUMIF($B$3:$B$724,F94,$AY$3:$AY$727)</f>
        <v>10</v>
      </c>
      <c r="AR94" s="30">
        <f>SUMIF(Ingredients!$B$3:$B$217,G94,Ingredients!$E$3:$E$217)+SUMIF($B$3:$B$724,G94,$AY$3:$AY$727)</f>
        <v>43</v>
      </c>
      <c r="AS94" s="30">
        <f>SUMIF(Ingredients!$B$3:$B$217,H94,Ingredients!$E$3:$E$217)+SUMIF($B$3:$B$724,H94,$AY$3:$AY$727)</f>
        <v>7</v>
      </c>
      <c r="AT94" s="30">
        <f>SUMIF(Ingredients!$B$3:$B$217,I94,Ingredients!$E$3:$E$217)+SUMIF($B$3:$B$724,I94,$AY$3:$AY$727)</f>
        <v>0</v>
      </c>
      <c r="AU94" s="30">
        <f>SUMIF(Ingredients!$B$3:$B$217,J94,Ingredients!$E$3:$E$217)+SUMIF($B$3:$B$724,J94,$AY$3:$AY$727)</f>
        <v>0</v>
      </c>
      <c r="AV94" s="30">
        <f>SUMIF(Ingredients!$B$3:$B$217,K94,Ingredients!$E$3:$E$217)+SUMIF($B$3:$B$724,K94,$AY$3:$AY$727)</f>
        <v>0</v>
      </c>
      <c r="AW94" s="30">
        <f>SUMIF(Ingredients!$B$3:$B$217,L94,Ingredients!$E$3:$E$217)+SUMIF($B$3:$B$724,L94,$AY$3:$AY$727)</f>
        <v>0</v>
      </c>
      <c r="AX94" s="30">
        <f>SUMIF(Ingredients!$B$3:$B$217,M94,Ingredients!$E$3:$E$217)+SUMIF($B$3:$B$724,M94,$AY$3:$AY$727)</f>
        <v>0</v>
      </c>
      <c r="AY94" s="29">
        <f t="shared" si="17"/>
        <v>20</v>
      </c>
      <c r="AZ94" s="30">
        <f>SUMIF(Ingredients!$B$3:$B$217,F94,Ingredients!$F$3:$F$217)+SUMIF($B$3:$B$724,F94,$BH$3:$BH$724)</f>
        <v>0</v>
      </c>
      <c r="BA94" s="30">
        <f>SUMIF(Ingredients!$B$3:$B$217,G94,Ingredients!$F$3:$F$217)+SUMIF($B$3:$B$724,G94,$BH$3:$BH$724)</f>
        <v>0</v>
      </c>
      <c r="BB94" s="30">
        <f>SUMIF(Ingredients!$B$3:$B$217,H94,Ingredients!$F$3:$F$217)+SUMIF($B$3:$B$724,H94,$BH$3:$BH$724)</f>
        <v>0</v>
      </c>
      <c r="BC94" s="30">
        <f>SUMIF(Ingredients!$B$3:$B$217,I94,Ingredients!$F$3:$F$217)+SUMIF($B$3:$B$724,I94,$BH$3:$BH$724)</f>
        <v>0</v>
      </c>
      <c r="BD94" s="30">
        <f>SUMIF(Ingredients!$B$3:$B$217,J94,Ingredients!$F$3:$F$217)+SUMIF($B$3:$B$724,J94,$BH$3:$BH$724)</f>
        <v>0</v>
      </c>
      <c r="BE94" s="30">
        <f>SUMIF(Ingredients!$B$3:$B$217,K94,Ingredients!$F$3:$F$217)+SUMIF($B$3:$B$724,K94,$BH$3:$BH$724)</f>
        <v>0</v>
      </c>
      <c r="BF94" s="30">
        <f>SUMIF(Ingredients!$B$3:$B$217,L94,Ingredients!$F$3:$F$217)+SUMIF($B$3:$B$724,L94,$BH$3:$BH$724)</f>
        <v>0</v>
      </c>
      <c r="BG94" s="30">
        <f>SUMIF(Ingredients!$B$3:$B$217,M94,Ingredients!$F$3:$F$217)+SUMIF($B$3:$B$724,M94,$BH$3:$BH$724)</f>
        <v>0</v>
      </c>
      <c r="BH94" s="35">
        <f t="shared" si="18"/>
        <v>0</v>
      </c>
      <c r="BI94" s="30">
        <f>SUMIF(Ingredients!$B$3:$B$217,F94,Ingredients!$G$3:$G$217)+SUMIF($B$3:$B$724,F94,$BQ$3:$BQ$724)</f>
        <v>0</v>
      </c>
      <c r="BJ94" s="30">
        <f>SUMIF(Ingredients!$B$3:$B$217,G94,Ingredients!$G$3:$G$217)+SUMIF($B$3:$B$724,G94,$BQ$3:$BQ$724)</f>
        <v>0</v>
      </c>
      <c r="BK94" s="30">
        <f>SUMIF(Ingredients!$B$3:$B$217,H94,Ingredients!$G$3:$G$217)+SUMIF($B$3:$B$724,H94,$BQ$3:$BQ$724)</f>
        <v>0</v>
      </c>
      <c r="BL94" s="30">
        <f>SUMIF(Ingredients!$B$3:$B$217,I94,Ingredients!$G$3:$G$217)+SUMIF($B$3:$B$724,I94,$BQ$3:$BQ$724)</f>
        <v>0</v>
      </c>
      <c r="BM94" s="30">
        <f>SUMIF(Ingredients!$B$3:$B$217,J94,Ingredients!$G$3:$G$217)+SUMIF($B$3:$B$724,J94,$BQ$3:$BQ$724)</f>
        <v>0</v>
      </c>
      <c r="BN94" s="30">
        <f>SUMIF(Ingredients!$B$3:$B$217,K94,Ingredients!$G$3:$G$217)+SUMIF($B$3:$B$724,K94,$BQ$3:$BQ$724)</f>
        <v>0</v>
      </c>
      <c r="BO94" s="30">
        <f>SUMIF(Ingredients!$B$3:$B$217,L94,Ingredients!$G$3:$G$217)+SUMIF($B$3:$B$724,L94,$BQ$3:$BQ$724)</f>
        <v>0</v>
      </c>
      <c r="BP94" s="30">
        <f>SUMIF(Ingredients!$B$3:$B$217,M94,Ingredients!$G$3:$G$217)+SUMIF($B$3:$B$724,M94,$BQ$3:$BQ$724)</f>
        <v>0</v>
      </c>
      <c r="BQ94" s="36">
        <f t="shared" si="19"/>
        <v>0</v>
      </c>
      <c r="BR94" s="30">
        <f>SUMIF(Ingredients!$B$3:$B$217,F94,Ingredients!$H$3:$H$217)+SUMIF($B$3:$B$724,F94,$BZ$3:$BZ$724)</f>
        <v>0</v>
      </c>
      <c r="BS94" s="30">
        <f>SUMIF(Ingredients!$B$3:$B$217,G94,Ingredients!$H$3:$H$217)+SUMIF($B$3:$B$724,G94,$BZ$3:$BZ$724)</f>
        <v>1</v>
      </c>
      <c r="BT94" s="30">
        <f>SUMIF(Ingredients!$B$3:$B$217,H94,Ingredients!$H$3:$H$217)+SUMIF($B$3:$B$724,H94,$BZ$3:$BZ$724)</f>
        <v>0</v>
      </c>
      <c r="BU94" s="30">
        <f>SUMIF(Ingredients!$B$3:$B$217,I94,Ingredients!$H$3:$H$217)+SUMIF($B$3:$B$724,I94,$BZ$3:$BZ$724)</f>
        <v>0</v>
      </c>
      <c r="BV94" s="30">
        <f>SUMIF(Ingredients!$B$3:$B$217,J94,Ingredients!$H$3:$H$217)+SUMIF($B$3:$B$724,J94,$BZ$3:$BZ$724)</f>
        <v>0</v>
      </c>
      <c r="BW94" s="30">
        <f>SUMIF(Ingredients!$B$3:$B$217,K94,Ingredients!$H$3:$H$217)+SUMIF($B$3:$B$724,K94,$BZ$3:$BZ$724)</f>
        <v>0</v>
      </c>
      <c r="BX94" s="30">
        <f>SUMIF(Ingredients!$B$3:$B$217,L94,Ingredients!$H$3:$H$217)+SUMIF($B$3:$B$724,L94,$BZ$3:$BZ$724)</f>
        <v>0</v>
      </c>
      <c r="BY94" s="30">
        <f>SUMIF(Ingredients!$B$3:$B$217,M94,Ingredients!$H$3:$H$217)+SUMIF($B$3:$B$724,M94,$BZ$3:$BZ$724)</f>
        <v>0</v>
      </c>
      <c r="BZ94" s="42">
        <f t="shared" si="20"/>
        <v>1</v>
      </c>
      <c r="CA94" s="30">
        <f>SUMIF(Ingredients!$B$3:$B$217,F94,Ingredients!$I$3:$I$217)+SUMIF($B$3:$B$724,F94,$CI$3:$CI$724)</f>
        <v>0</v>
      </c>
      <c r="CB94" s="30">
        <f>SUMIF(Ingredients!$B$3:$B$217,G94,Ingredients!$I$3:$I$217)+SUMIF($B$3:$B$724,G94,$CI$3:$CI$724)</f>
        <v>0</v>
      </c>
      <c r="CC94" s="30">
        <f>SUMIF(Ingredients!$B$3:$B$217,H94,Ingredients!$I$3:$I$217)+SUMIF($B$3:$B$724,H94,$CI$3:$CI$724)</f>
        <v>0</v>
      </c>
      <c r="CD94" s="30">
        <f>SUMIF(Ingredients!$B$3:$B$217,I94,Ingredients!$I$3:$I$217)+SUMIF($B$3:$B$724,I94,$CI$3:$CI$724)</f>
        <v>0</v>
      </c>
      <c r="CE94" s="30">
        <f>SUMIF(Ingredients!$B$3:$B$217,J94,Ingredients!$I$3:$I$217)+SUMIF($B$3:$B$724,J94,$CI$3:$CI$724)</f>
        <v>0</v>
      </c>
      <c r="CF94" s="30">
        <f>SUMIF(Ingredients!$B$3:$B$217,K94,Ingredients!$I$3:$I$217)+SUMIF($B$3:$B$724,K94,$CI$3:$CI$724)</f>
        <v>0</v>
      </c>
      <c r="CG94" s="30">
        <f>SUMIF(Ingredients!$B$3:$B$217,L94,Ingredients!$I$3:$I$217)+SUMIF($B$3:$B$724,L94,$CI$3:$CI$724)</f>
        <v>0</v>
      </c>
      <c r="CH94" s="30">
        <f>SUMIF(Ingredients!$B$3:$B$217,M94,Ingredients!$I$3:$I$217)+SUMIF($B$3:$B$724,M94,$CI$3:$CI$724)</f>
        <v>0</v>
      </c>
      <c r="CI94" s="38">
        <f t="shared" si="21"/>
        <v>0</v>
      </c>
      <c r="CJ94" s="30">
        <f>SUMIF(Ingredients!$B$3:$B$217,F94,Ingredients!$J$3:$J$217)+SUMIF($B$3:$B$724,F94,$CR$3:$CR$724)</f>
        <v>0</v>
      </c>
      <c r="CK94" s="30">
        <f>SUMIF(Ingredients!$B$3:$B$217,G94,Ingredients!$J$3:$J$217)+SUMIF($B$3:$B$724,G94,$CR$3:$CR$724)</f>
        <v>0</v>
      </c>
      <c r="CL94" s="30">
        <f>SUMIF(Ingredients!$B$3:$B$217,H94,Ingredients!$J$3:$J$217)+SUMIF($B$3:$B$724,H94,$CR$3:$CR$724)</f>
        <v>1</v>
      </c>
      <c r="CM94" s="30">
        <f>SUMIF(Ingredients!$B$3:$B$217,I94,Ingredients!$J$3:$J$217)+SUMIF($B$3:$B$724,I94,$CR$3:$CR$724)</f>
        <v>0</v>
      </c>
      <c r="CN94" s="30">
        <f>SUMIF(Ingredients!$B$3:$B$217,J94,Ingredients!$J$3:$J$217)+SUMIF($B$3:$B$724,J94,$CR$3:$CR$724)</f>
        <v>0</v>
      </c>
      <c r="CO94" s="30">
        <f>SUMIF(Ingredients!$B$3:$B$217,K94,Ingredients!$J$3:$J$217)+SUMIF($B$3:$B$724,K94,$CR$3:$CR$724)</f>
        <v>0</v>
      </c>
      <c r="CP94" s="30">
        <f>SUMIF(Ingredients!$B$3:$B$217,L94,Ingredients!$J$3:$J$217)+SUMIF($B$3:$B$724,L94,$CR$3:$CR$724)</f>
        <v>0</v>
      </c>
      <c r="CQ94" s="30">
        <f>SUMIF(Ingredients!$B$3:$B$217,M94,Ingredients!$J$3:$J$217)+SUMIF($B$3:$B$724,M94,$CR$3:$CR$724)</f>
        <v>0</v>
      </c>
      <c r="CR94" s="43">
        <f t="shared" si="22"/>
        <v>1</v>
      </c>
      <c r="CS94" s="34">
        <v>7</v>
      </c>
      <c r="CT94" s="30">
        <v>0</v>
      </c>
      <c r="CU94" s="30">
        <v>20</v>
      </c>
      <c r="CV94" s="35">
        <v>0</v>
      </c>
      <c r="CW94" s="36">
        <v>0</v>
      </c>
      <c r="CX94" s="37">
        <v>1</v>
      </c>
      <c r="CY94" s="38">
        <v>0</v>
      </c>
      <c r="CZ94" s="39">
        <v>1</v>
      </c>
      <c r="DA94" t="s">
        <v>202</v>
      </c>
      <c r="DB94" t="str">
        <f t="shared" ca="1" si="23"/>
        <v>-</v>
      </c>
      <c r="DD94" t="s">
        <v>200</v>
      </c>
      <c r="DE94" t="str">
        <f t="shared" ca="1" si="24"/>
        <v>CREAMEDCORNITEM(MEAL, ItemRegistry.creamedcornItem, 4 ,1.4f,0f,0f,1f,0f,0f,1f,1.05f),</v>
      </c>
      <c r="DF94" t="s">
        <v>2359</v>
      </c>
    </row>
    <row r="95" spans="2:110" x14ac:dyDescent="0.3">
      <c r="B95" t="s">
        <v>341</v>
      </c>
      <c r="C95" t="str">
        <f>INDEX('PH Itemnames'!$B$1:$B$723,MATCH(B95,'PH Itemnames'!$A$1:$A$723),1)</f>
        <v>strawberrysmoothieItem</v>
      </c>
      <c r="D95" t="s">
        <v>240</v>
      </c>
      <c r="E95" t="s">
        <v>1185</v>
      </c>
      <c r="F95" s="10" t="s">
        <v>105</v>
      </c>
      <c r="G95" s="11" t="s">
        <v>105</v>
      </c>
      <c r="H95" s="11" t="s">
        <v>250</v>
      </c>
      <c r="I95" s="11"/>
      <c r="J95" s="11"/>
      <c r="K95" s="11"/>
      <c r="L95" s="11"/>
      <c r="M95" s="11"/>
      <c r="N95" s="46">
        <f ca="1">SUMIF(Ingredients!$B$3:$B$217,'PH complex foods'!F95,Ingredients!$A$3:$A$119)+SUMIF($B$3:$B$724,F95,$V$3:$V$723)</f>
        <v>1</v>
      </c>
      <c r="O95" s="11">
        <f ca="1">SUMIF(Ingredients!$B$3:$B$217,'PH complex foods'!G95,Ingredients!$A$3:$A$119)+SUMIF($B$3:$B$724,G95,$V$3:$V$723)</f>
        <v>1</v>
      </c>
      <c r="P95" s="11">
        <f ca="1">SUMIF(Ingredients!$B$3:$B$217,'PH complex foods'!H95,Ingredients!$A$3:$A$119)+SUMIF($B$3:$B$724,H95,$V$3:$V$723)</f>
        <v>1</v>
      </c>
      <c r="Q95" s="11">
        <f ca="1">SUMIF(Ingredients!$B$3:$B$217,'PH complex foods'!I95,Ingredients!$A$3:$A$119)+SUMIF($B$3:$B$724,I95,$V$3:$V$723)</f>
        <v>0</v>
      </c>
      <c r="R95" s="11">
        <f ca="1">SUMIF(Ingredients!$B$3:$B$217,'PH complex foods'!J95,Ingredients!$A$3:$A$119)+SUMIF($B$3:$B$724,J95,$V$3:$V$723)</f>
        <v>0</v>
      </c>
      <c r="S95" s="11">
        <f ca="1">SUMIF(Ingredients!$B$3:$B$217,'PH complex foods'!K95,Ingredients!$A$3:$A$119)+SUMIF($B$3:$B$724,K95,$V$3:$V$723)</f>
        <v>0</v>
      </c>
      <c r="T95" s="11">
        <f ca="1">SUMIF(Ingredients!$B$3:$B$217,'PH complex foods'!L95,Ingredients!$A$3:$A$119)+SUMIF($B$3:$B$724,L95,$V$3:$V$723)</f>
        <v>0</v>
      </c>
      <c r="U95" s="11">
        <f ca="1">SUMIF(Ingredients!$B$3:$B$217,'PH complex foods'!M95,Ingredients!$A$3:$A$119)+SUMIF($B$3:$B$724,M95,$V$3:$V$723)</f>
        <v>0</v>
      </c>
      <c r="V95" s="10">
        <f t="shared" ca="1" si="25"/>
        <v>1</v>
      </c>
      <c r="W95" s="11">
        <f t="shared" si="13"/>
        <v>0</v>
      </c>
      <c r="X95" s="44" t="str">
        <f t="shared" ca="1" si="26"/>
        <v>Yes</v>
      </c>
      <c r="Y95" s="34">
        <f>SUMIF(Ingredients!$B$3:$B$217,F95,Ingredients!$C$3:$C$217)+SUMIF($B$3:$B$724,F95,$AG$3:$AG$724)</f>
        <v>2</v>
      </c>
      <c r="Z95" s="30">
        <f>SUMIF(Ingredients!$B$3:$B$217,G95,Ingredients!$C$3:$C$217)+SUMIF($B$3:$B$724,G95,$AG$3:$AG$724)</f>
        <v>2</v>
      </c>
      <c r="AA95" s="30">
        <f>SUMIF(Ingredients!$B$3:$B$217,H95,Ingredients!$C$3:$C$217)+SUMIF($B$3:$B$724,H95,$AG$3:$AG$724)</f>
        <v>0</v>
      </c>
      <c r="AB95" s="30">
        <f>SUMIF(Ingredients!$B$3:$B$217,I95,Ingredients!$C$3:$C$217)+SUMIF($B$3:$B$724,I95,$AG$3:$AG$724)</f>
        <v>0</v>
      </c>
      <c r="AC95" s="30">
        <f>SUMIF(Ingredients!$B$3:$B$217,J95,Ingredients!$C$3:$C$217)+SUMIF($B$3:$B$724,J95,$AG$3:$AG$724)</f>
        <v>0</v>
      </c>
      <c r="AD95" s="30">
        <f>SUMIF(Ingredients!$B$3:$B$217,K95,Ingredients!$C$3:$C$217)+SUMIF($B$3:$B$724,K95,$AG$3:$AG$724)</f>
        <v>0</v>
      </c>
      <c r="AE95" s="30">
        <f>SUMIF(Ingredients!$B$3:$B$217,L95,Ingredients!$C$3:$C$217)+SUMIF($B$3:$B$724,L95,$AG$3:$AG$724)</f>
        <v>0</v>
      </c>
      <c r="AF95" s="30">
        <f>SUMIF(Ingredients!$B$3:$B$217,M95,Ingredients!$C$3:$C$217)+SUMIF($B$3:$B$724,M95,$AG$3:$AG$724)</f>
        <v>0</v>
      </c>
      <c r="AG95" s="29">
        <f t="shared" si="15"/>
        <v>4</v>
      </c>
      <c r="AH95" s="30">
        <f>SUMIF(Ingredients!$B$3:$B$217,F95,Ingredients!$D$3:$D$217)+SUMIF($B$3:$B$724,F95,$AP$3:$AP$724)</f>
        <v>10</v>
      </c>
      <c r="AI95" s="30">
        <f>SUMIF(Ingredients!$B$3:$B$217,G95,Ingredients!$D$3:$D$217)+SUMIF($B$3:$B$724,G95,$AP$3:$AP$724)</f>
        <v>10</v>
      </c>
      <c r="AJ95" s="30">
        <f>SUMIF(Ingredients!$B$3:$B$217,H95,Ingredients!$D$3:$D$217)+SUMIF($B$3:$B$724,H95,$AP$3:$AP$724)</f>
        <v>5</v>
      </c>
      <c r="AK95" s="30">
        <f>SUMIF(Ingredients!$B$3:$B$217,I95,Ingredients!$D$3:$D$217)+SUMIF($B$3:$B$724,I95,$AP$3:$AP$724)</f>
        <v>0</v>
      </c>
      <c r="AL95" s="30">
        <f>SUMIF(Ingredients!$B$3:$B$217,J95,Ingredients!$D$3:$D$217)+SUMIF($B$3:$B$724,J95,$AP$3:$AP$724)</f>
        <v>0</v>
      </c>
      <c r="AM95" s="30">
        <f>SUMIF(Ingredients!$B$3:$B$217,K95,Ingredients!$D$3:$D$217)+SUMIF($B$3:$B$724,K95,$AP$3:$AP$724)</f>
        <v>0</v>
      </c>
      <c r="AN95" s="30">
        <f>SUMIF(Ingredients!$B$3:$B$217,L95,Ingredients!$D$3:$D$217)+SUMIF($B$3:$B$724,L95,$AP$3:$AP$724)</f>
        <v>0</v>
      </c>
      <c r="AO95" s="30">
        <f>SUMIF(Ingredients!$B$3:$B$217,M95,Ingredients!$D$3:$D$217)+SUMIF($B$3:$B$724,M95,$AP$3:$AP$724)</f>
        <v>0</v>
      </c>
      <c r="AP95" s="29">
        <f t="shared" si="16"/>
        <v>25</v>
      </c>
      <c r="AQ95" s="30">
        <f>SUMIF(Ingredients!$B$3:$B$217,F95,Ingredients!$E$3:$E$217)+SUMIF($B$3:$B$724,F95,$AY$3:$AY$727)</f>
        <v>4</v>
      </c>
      <c r="AR95" s="30">
        <f>SUMIF(Ingredients!$B$3:$B$217,G95,Ingredients!$E$3:$E$217)+SUMIF($B$3:$B$724,G95,$AY$3:$AY$727)</f>
        <v>4</v>
      </c>
      <c r="AS95" s="30">
        <f>SUMIF(Ingredients!$B$3:$B$217,H95,Ingredients!$E$3:$E$217)+SUMIF($B$3:$B$724,H95,$AY$3:$AY$727)</f>
        <v>0</v>
      </c>
      <c r="AT95" s="30">
        <f>SUMIF(Ingredients!$B$3:$B$217,I95,Ingredients!$E$3:$E$217)+SUMIF($B$3:$B$724,I95,$AY$3:$AY$727)</f>
        <v>0</v>
      </c>
      <c r="AU95" s="30">
        <f>SUMIF(Ingredients!$B$3:$B$217,J95,Ingredients!$E$3:$E$217)+SUMIF($B$3:$B$724,J95,$AY$3:$AY$727)</f>
        <v>0</v>
      </c>
      <c r="AV95" s="30">
        <f>SUMIF(Ingredients!$B$3:$B$217,K95,Ingredients!$E$3:$E$217)+SUMIF($B$3:$B$724,K95,$AY$3:$AY$727)</f>
        <v>0</v>
      </c>
      <c r="AW95" s="30">
        <f>SUMIF(Ingredients!$B$3:$B$217,L95,Ingredients!$E$3:$E$217)+SUMIF($B$3:$B$724,L95,$AY$3:$AY$727)</f>
        <v>0</v>
      </c>
      <c r="AX95" s="30">
        <f>SUMIF(Ingredients!$B$3:$B$217,M95,Ingredients!$E$3:$E$217)+SUMIF($B$3:$B$724,M95,$AY$3:$AY$727)</f>
        <v>0</v>
      </c>
      <c r="AY95" s="29">
        <f t="shared" si="17"/>
        <v>2.6666666666666665</v>
      </c>
      <c r="AZ95" s="30">
        <f>SUMIF(Ingredients!$B$3:$B$217,F95,Ingredients!$F$3:$F$217)+SUMIF($B$3:$B$724,F95,$BH$3:$BH$724)</f>
        <v>0</v>
      </c>
      <c r="BA95" s="30">
        <f>SUMIF(Ingredients!$B$3:$B$217,G95,Ingredients!$F$3:$F$217)+SUMIF($B$3:$B$724,G95,$BH$3:$BH$724)</f>
        <v>0</v>
      </c>
      <c r="BB95" s="30">
        <f>SUMIF(Ingredients!$B$3:$B$217,H95,Ingredients!$F$3:$F$217)+SUMIF($B$3:$B$724,H95,$BH$3:$BH$724)</f>
        <v>0</v>
      </c>
      <c r="BC95" s="30">
        <f>SUMIF(Ingredients!$B$3:$B$217,I95,Ingredients!$F$3:$F$217)+SUMIF($B$3:$B$724,I95,$BH$3:$BH$724)</f>
        <v>0</v>
      </c>
      <c r="BD95" s="30">
        <f>SUMIF(Ingredients!$B$3:$B$217,J95,Ingredients!$F$3:$F$217)+SUMIF($B$3:$B$724,J95,$BH$3:$BH$724)</f>
        <v>0</v>
      </c>
      <c r="BE95" s="30">
        <f>SUMIF(Ingredients!$B$3:$B$217,K95,Ingredients!$F$3:$F$217)+SUMIF($B$3:$B$724,K95,$BH$3:$BH$724)</f>
        <v>0</v>
      </c>
      <c r="BF95" s="30">
        <f>SUMIF(Ingredients!$B$3:$B$217,L95,Ingredients!$F$3:$F$217)+SUMIF($B$3:$B$724,L95,$BH$3:$BH$724)</f>
        <v>0</v>
      </c>
      <c r="BG95" s="30">
        <f>SUMIF(Ingredients!$B$3:$B$217,M95,Ingredients!$F$3:$F$217)+SUMIF($B$3:$B$724,M95,$BH$3:$BH$724)</f>
        <v>0</v>
      </c>
      <c r="BH95" s="35">
        <f t="shared" si="18"/>
        <v>0</v>
      </c>
      <c r="BI95" s="30">
        <f>SUMIF(Ingredients!$B$3:$B$217,F95,Ingredients!$G$3:$G$217)+SUMIF($B$3:$B$724,F95,$BQ$3:$BQ$724)</f>
        <v>0.5</v>
      </c>
      <c r="BJ95" s="30">
        <f>SUMIF(Ingredients!$B$3:$B$217,G95,Ingredients!$G$3:$G$217)+SUMIF($B$3:$B$724,G95,$BQ$3:$BQ$724)</f>
        <v>0.5</v>
      </c>
      <c r="BK95" s="30">
        <f>SUMIF(Ingredients!$B$3:$B$217,H95,Ingredients!$G$3:$G$217)+SUMIF($B$3:$B$724,H95,$BQ$3:$BQ$724)</f>
        <v>0</v>
      </c>
      <c r="BL95" s="30">
        <f>SUMIF(Ingredients!$B$3:$B$217,I95,Ingredients!$G$3:$G$217)+SUMIF($B$3:$B$724,I95,$BQ$3:$BQ$724)</f>
        <v>0</v>
      </c>
      <c r="BM95" s="30">
        <f>SUMIF(Ingredients!$B$3:$B$217,J95,Ingredients!$G$3:$G$217)+SUMIF($B$3:$B$724,J95,$BQ$3:$BQ$724)</f>
        <v>0</v>
      </c>
      <c r="BN95" s="30">
        <f>SUMIF(Ingredients!$B$3:$B$217,K95,Ingredients!$G$3:$G$217)+SUMIF($B$3:$B$724,K95,$BQ$3:$BQ$724)</f>
        <v>0</v>
      </c>
      <c r="BO95" s="30">
        <f>SUMIF(Ingredients!$B$3:$B$217,L95,Ingredients!$G$3:$G$217)+SUMIF($B$3:$B$724,L95,$BQ$3:$BQ$724)</f>
        <v>0</v>
      </c>
      <c r="BP95" s="30">
        <f>SUMIF(Ingredients!$B$3:$B$217,M95,Ingredients!$G$3:$G$217)+SUMIF($B$3:$B$724,M95,$BQ$3:$BQ$724)</f>
        <v>0</v>
      </c>
      <c r="BQ95" s="36">
        <f t="shared" si="19"/>
        <v>1</v>
      </c>
      <c r="BR95" s="30">
        <f>SUMIF(Ingredients!$B$3:$B$217,F95,Ingredients!$H$3:$H$217)+SUMIF($B$3:$B$724,F95,$BZ$3:$BZ$724)</f>
        <v>0</v>
      </c>
      <c r="BS95" s="30">
        <f>SUMIF(Ingredients!$B$3:$B$217,G95,Ingredients!$H$3:$H$217)+SUMIF($B$3:$B$724,G95,$BZ$3:$BZ$724)</f>
        <v>0</v>
      </c>
      <c r="BT95" s="30">
        <f>SUMIF(Ingredients!$B$3:$B$217,H95,Ingredients!$H$3:$H$217)+SUMIF($B$3:$B$724,H95,$BZ$3:$BZ$724)</f>
        <v>0</v>
      </c>
      <c r="BU95" s="30">
        <f>SUMIF(Ingredients!$B$3:$B$217,I95,Ingredients!$H$3:$H$217)+SUMIF($B$3:$B$724,I95,$BZ$3:$BZ$724)</f>
        <v>0</v>
      </c>
      <c r="BV95" s="30">
        <f>SUMIF(Ingredients!$B$3:$B$217,J95,Ingredients!$H$3:$H$217)+SUMIF($B$3:$B$724,J95,$BZ$3:$BZ$724)</f>
        <v>0</v>
      </c>
      <c r="BW95" s="30">
        <f>SUMIF(Ingredients!$B$3:$B$217,K95,Ingredients!$H$3:$H$217)+SUMIF($B$3:$B$724,K95,$BZ$3:$BZ$724)</f>
        <v>0</v>
      </c>
      <c r="BX95" s="30">
        <f>SUMIF(Ingredients!$B$3:$B$217,L95,Ingredients!$H$3:$H$217)+SUMIF($B$3:$B$724,L95,$BZ$3:$BZ$724)</f>
        <v>0</v>
      </c>
      <c r="BY95" s="30">
        <f>SUMIF(Ingredients!$B$3:$B$217,M95,Ingredients!$H$3:$H$217)+SUMIF($B$3:$B$724,M95,$BZ$3:$BZ$724)</f>
        <v>0</v>
      </c>
      <c r="BZ95" s="42">
        <f t="shared" si="20"/>
        <v>0</v>
      </c>
      <c r="CA95" s="30">
        <f>SUMIF(Ingredients!$B$3:$B$217,F95,Ingredients!$I$3:$I$217)+SUMIF($B$3:$B$724,F95,$CI$3:$CI$724)</f>
        <v>0</v>
      </c>
      <c r="CB95" s="30">
        <f>SUMIF(Ingredients!$B$3:$B$217,G95,Ingredients!$I$3:$I$217)+SUMIF($B$3:$B$724,G95,$CI$3:$CI$724)</f>
        <v>0</v>
      </c>
      <c r="CC95" s="30">
        <f>SUMIF(Ingredients!$B$3:$B$217,H95,Ingredients!$I$3:$I$217)+SUMIF($B$3:$B$724,H95,$CI$3:$CI$724)</f>
        <v>0</v>
      </c>
      <c r="CD95" s="30">
        <f>SUMIF(Ingredients!$B$3:$B$217,I95,Ingredients!$I$3:$I$217)+SUMIF($B$3:$B$724,I95,$CI$3:$CI$724)</f>
        <v>0</v>
      </c>
      <c r="CE95" s="30">
        <f>SUMIF(Ingredients!$B$3:$B$217,J95,Ingredients!$I$3:$I$217)+SUMIF($B$3:$B$724,J95,$CI$3:$CI$724)</f>
        <v>0</v>
      </c>
      <c r="CF95" s="30">
        <f>SUMIF(Ingredients!$B$3:$B$217,K95,Ingredients!$I$3:$I$217)+SUMIF($B$3:$B$724,K95,$CI$3:$CI$724)</f>
        <v>0</v>
      </c>
      <c r="CG95" s="30">
        <f>SUMIF(Ingredients!$B$3:$B$217,L95,Ingredients!$I$3:$I$217)+SUMIF($B$3:$B$724,L95,$CI$3:$CI$724)</f>
        <v>0</v>
      </c>
      <c r="CH95" s="30">
        <f>SUMIF(Ingredients!$B$3:$B$217,M95,Ingredients!$I$3:$I$217)+SUMIF($B$3:$B$724,M95,$CI$3:$CI$724)</f>
        <v>0</v>
      </c>
      <c r="CI95" s="38">
        <f t="shared" si="21"/>
        <v>0</v>
      </c>
      <c r="CJ95" s="30">
        <f>SUMIF(Ingredients!$B$3:$B$217,F95,Ingredients!$J$3:$J$217)+SUMIF($B$3:$B$724,F95,$CR$3:$CR$724)</f>
        <v>0</v>
      </c>
      <c r="CK95" s="30">
        <f>SUMIF(Ingredients!$B$3:$B$217,G95,Ingredients!$J$3:$J$217)+SUMIF($B$3:$B$724,G95,$CR$3:$CR$724)</f>
        <v>0</v>
      </c>
      <c r="CL95" s="30">
        <f>SUMIF(Ingredients!$B$3:$B$217,H95,Ingredients!$J$3:$J$217)+SUMIF($B$3:$B$724,H95,$CR$3:$CR$724)</f>
        <v>0</v>
      </c>
      <c r="CM95" s="30">
        <f>SUMIF(Ingredients!$B$3:$B$217,I95,Ingredients!$J$3:$J$217)+SUMIF($B$3:$B$724,I95,$CR$3:$CR$724)</f>
        <v>0</v>
      </c>
      <c r="CN95" s="30">
        <f>SUMIF(Ingredients!$B$3:$B$217,J95,Ingredients!$J$3:$J$217)+SUMIF($B$3:$B$724,J95,$CR$3:$CR$724)</f>
        <v>0</v>
      </c>
      <c r="CO95" s="30">
        <f>SUMIF(Ingredients!$B$3:$B$217,K95,Ingredients!$J$3:$J$217)+SUMIF($B$3:$B$724,K95,$CR$3:$CR$724)</f>
        <v>0</v>
      </c>
      <c r="CP95" s="30">
        <f>SUMIF(Ingredients!$B$3:$B$217,L95,Ingredients!$J$3:$J$217)+SUMIF($B$3:$B$724,L95,$CR$3:$CR$724)</f>
        <v>0</v>
      </c>
      <c r="CQ95" s="30">
        <f>SUMIF(Ingredients!$B$3:$B$217,M95,Ingredients!$J$3:$J$217)+SUMIF($B$3:$B$724,M95,$CR$3:$CR$724)</f>
        <v>0</v>
      </c>
      <c r="CR95" s="43">
        <f t="shared" si="22"/>
        <v>0</v>
      </c>
      <c r="CS95" s="34">
        <v>5</v>
      </c>
      <c r="CT95" s="30">
        <v>15</v>
      </c>
      <c r="CU95" s="30">
        <v>9</v>
      </c>
      <c r="CV95" s="35">
        <v>0</v>
      </c>
      <c r="CW95" s="36">
        <v>1.5</v>
      </c>
      <c r="CX95" s="37">
        <v>0</v>
      </c>
      <c r="CY95" s="38">
        <v>0</v>
      </c>
      <c r="CZ95" s="39">
        <v>0</v>
      </c>
      <c r="DA95" t="s">
        <v>202</v>
      </c>
      <c r="DB95" t="str">
        <f t="shared" ca="1" si="23"/>
        <v>-</v>
      </c>
      <c r="DD95" t="s">
        <v>199</v>
      </c>
      <c r="DE95" t="str">
        <f t="shared" ca="1" si="24"/>
        <v/>
      </c>
    </row>
    <row r="96" spans="2:110" x14ac:dyDescent="0.3">
      <c r="B96" t="s">
        <v>342</v>
      </c>
      <c r="C96" t="str">
        <f>INDEX('PH Itemnames'!$B$1:$B$723,MATCH(B96,'PH Itemnames'!$A$1:$A$723),1)</f>
        <v>strawberrypieItem</v>
      </c>
      <c r="D96" t="s">
        <v>245</v>
      </c>
      <c r="E96" t="s">
        <v>1192</v>
      </c>
      <c r="F96" s="10" t="s">
        <v>105</v>
      </c>
      <c r="G96" s="11" t="s">
        <v>209</v>
      </c>
      <c r="H96" s="11" t="s">
        <v>210</v>
      </c>
      <c r="I96" s="11"/>
      <c r="J96" s="11"/>
      <c r="K96" s="11"/>
      <c r="L96" s="11"/>
      <c r="M96" s="11"/>
      <c r="N96" s="46">
        <f ca="1">SUMIF(Ingredients!$B$3:$B$217,'PH complex foods'!F96,Ingredients!$A$3:$A$119)+SUMIF($B$3:$B$724,F96,$V$3:$V$723)</f>
        <v>1</v>
      </c>
      <c r="O96" s="11">
        <f ca="1">SUMIF(Ingredients!$B$3:$B$217,'PH complex foods'!G96,Ingredients!$A$3:$A$119)+SUMIF($B$3:$B$724,G96,$V$3:$V$723)</f>
        <v>1</v>
      </c>
      <c r="P96" s="11">
        <f ca="1">SUMIF(Ingredients!$B$3:$B$217,'PH complex foods'!H96,Ingredients!$A$3:$A$119)+SUMIF($B$3:$B$724,H96,$V$3:$V$723)</f>
        <v>1</v>
      </c>
      <c r="Q96" s="11">
        <f ca="1">SUMIF(Ingredients!$B$3:$B$217,'PH complex foods'!I96,Ingredients!$A$3:$A$119)+SUMIF($B$3:$B$724,I96,$V$3:$V$723)</f>
        <v>0</v>
      </c>
      <c r="R96" s="11">
        <f ca="1">SUMIF(Ingredients!$B$3:$B$217,'PH complex foods'!J96,Ingredients!$A$3:$A$119)+SUMIF($B$3:$B$724,J96,$V$3:$V$723)</f>
        <v>0</v>
      </c>
      <c r="S96" s="11">
        <f ca="1">SUMIF(Ingredients!$B$3:$B$217,'PH complex foods'!K96,Ingredients!$A$3:$A$119)+SUMIF($B$3:$B$724,K96,$V$3:$V$723)</f>
        <v>0</v>
      </c>
      <c r="T96" s="11">
        <f ca="1">SUMIF(Ingredients!$B$3:$B$217,'PH complex foods'!L96,Ingredients!$A$3:$A$119)+SUMIF($B$3:$B$724,L96,$V$3:$V$723)</f>
        <v>0</v>
      </c>
      <c r="U96" s="11">
        <f ca="1">SUMIF(Ingredients!$B$3:$B$217,'PH complex foods'!M96,Ingredients!$A$3:$A$119)+SUMIF($B$3:$B$724,M96,$V$3:$V$723)</f>
        <v>0</v>
      </c>
      <c r="V96" s="10">
        <f t="shared" ca="1" si="25"/>
        <v>1</v>
      </c>
      <c r="W96" s="11">
        <f t="shared" si="13"/>
        <v>0</v>
      </c>
      <c r="X96" s="44" t="str">
        <f t="shared" ca="1" si="26"/>
        <v>Yes</v>
      </c>
      <c r="Y96" s="34">
        <f>SUMIF(Ingredients!$B$3:$B$217,F96,Ingredients!$C$3:$C$217)+SUMIF($B$3:$B$724,F96,$AG$3:$AG$724)</f>
        <v>2</v>
      </c>
      <c r="Z96" s="30">
        <f>SUMIF(Ingredients!$B$3:$B$217,G96,Ingredients!$C$3:$C$217)+SUMIF($B$3:$B$724,G96,$AG$3:$AG$724)</f>
        <v>5</v>
      </c>
      <c r="AA96" s="30">
        <f>SUMIF(Ingredients!$B$3:$B$217,H96,Ingredients!$C$3:$C$217)+SUMIF($B$3:$B$724,H96,$AG$3:$AG$724)</f>
        <v>0</v>
      </c>
      <c r="AB96" s="30">
        <f>SUMIF(Ingredients!$B$3:$B$217,I96,Ingredients!$C$3:$C$217)+SUMIF($B$3:$B$724,I96,$AG$3:$AG$724)</f>
        <v>0</v>
      </c>
      <c r="AC96" s="30">
        <f>SUMIF(Ingredients!$B$3:$B$217,J96,Ingredients!$C$3:$C$217)+SUMIF($B$3:$B$724,J96,$AG$3:$AG$724)</f>
        <v>0</v>
      </c>
      <c r="AD96" s="30">
        <f>SUMIF(Ingredients!$B$3:$B$217,K96,Ingredients!$C$3:$C$217)+SUMIF($B$3:$B$724,K96,$AG$3:$AG$724)</f>
        <v>0</v>
      </c>
      <c r="AE96" s="30">
        <f>SUMIF(Ingredients!$B$3:$B$217,L96,Ingredients!$C$3:$C$217)+SUMIF($B$3:$B$724,L96,$AG$3:$AG$724)</f>
        <v>0</v>
      </c>
      <c r="AF96" s="30">
        <f>SUMIF(Ingredients!$B$3:$B$217,M96,Ingredients!$C$3:$C$217)+SUMIF($B$3:$B$724,M96,$AG$3:$AG$724)</f>
        <v>0</v>
      </c>
      <c r="AG96" s="29">
        <f t="shared" si="15"/>
        <v>7</v>
      </c>
      <c r="AH96" s="30">
        <f>SUMIF(Ingredients!$B$3:$B$217,F96,Ingredients!$D$3:$D$217)+SUMIF($B$3:$B$724,F96,$AP$3:$AP$724)</f>
        <v>10</v>
      </c>
      <c r="AI96" s="30">
        <f>SUMIF(Ingredients!$B$3:$B$217,G96,Ingredients!$D$3:$D$217)+SUMIF($B$3:$B$724,G96,$AP$3:$AP$724)</f>
        <v>0</v>
      </c>
      <c r="AJ96" s="30">
        <f>SUMIF(Ingredients!$B$3:$B$217,H96,Ingredients!$D$3:$D$217)+SUMIF($B$3:$B$724,H96,$AP$3:$AP$724)</f>
        <v>0</v>
      </c>
      <c r="AK96" s="30">
        <f>SUMIF(Ingredients!$B$3:$B$217,I96,Ingredients!$D$3:$D$217)+SUMIF($B$3:$B$724,I96,$AP$3:$AP$724)</f>
        <v>0</v>
      </c>
      <c r="AL96" s="30">
        <f>SUMIF(Ingredients!$B$3:$B$217,J96,Ingredients!$D$3:$D$217)+SUMIF($B$3:$B$724,J96,$AP$3:$AP$724)</f>
        <v>0</v>
      </c>
      <c r="AM96" s="30">
        <f>SUMIF(Ingredients!$B$3:$B$217,K96,Ingredients!$D$3:$D$217)+SUMIF($B$3:$B$724,K96,$AP$3:$AP$724)</f>
        <v>0</v>
      </c>
      <c r="AN96" s="30">
        <f>SUMIF(Ingredients!$B$3:$B$217,L96,Ingredients!$D$3:$D$217)+SUMIF($B$3:$B$724,L96,$AP$3:$AP$724)</f>
        <v>0</v>
      </c>
      <c r="AO96" s="30">
        <f>SUMIF(Ingredients!$B$3:$B$217,M96,Ingredients!$D$3:$D$217)+SUMIF($B$3:$B$724,M96,$AP$3:$AP$724)</f>
        <v>0</v>
      </c>
      <c r="AP96" s="29">
        <f t="shared" si="16"/>
        <v>10</v>
      </c>
      <c r="AQ96" s="30">
        <f>SUMIF(Ingredients!$B$3:$B$217,F96,Ingredients!$E$3:$E$217)+SUMIF($B$3:$B$724,F96,$AY$3:$AY$727)</f>
        <v>4</v>
      </c>
      <c r="AR96" s="30">
        <f>SUMIF(Ingredients!$B$3:$B$217,G96,Ingredients!$E$3:$E$217)+SUMIF($B$3:$B$724,G96,$AY$3:$AY$727)</f>
        <v>7</v>
      </c>
      <c r="AS96" s="30">
        <f>SUMIF(Ingredients!$B$3:$B$217,H96,Ingredients!$E$3:$E$217)+SUMIF($B$3:$B$724,H96,$AY$3:$AY$727)</f>
        <v>30</v>
      </c>
      <c r="AT96" s="30">
        <f>SUMIF(Ingredients!$B$3:$B$217,I96,Ingredients!$E$3:$E$217)+SUMIF($B$3:$B$724,I96,$AY$3:$AY$727)</f>
        <v>0</v>
      </c>
      <c r="AU96" s="30">
        <f>SUMIF(Ingredients!$B$3:$B$217,J96,Ingredients!$E$3:$E$217)+SUMIF($B$3:$B$724,J96,$AY$3:$AY$727)</f>
        <v>0</v>
      </c>
      <c r="AV96" s="30">
        <f>SUMIF(Ingredients!$B$3:$B$217,K96,Ingredients!$E$3:$E$217)+SUMIF($B$3:$B$724,K96,$AY$3:$AY$727)</f>
        <v>0</v>
      </c>
      <c r="AW96" s="30">
        <f>SUMIF(Ingredients!$B$3:$B$217,L96,Ingredients!$E$3:$E$217)+SUMIF($B$3:$B$724,L96,$AY$3:$AY$727)</f>
        <v>0</v>
      </c>
      <c r="AX96" s="30">
        <f>SUMIF(Ingredients!$B$3:$B$217,M96,Ingredients!$E$3:$E$217)+SUMIF($B$3:$B$724,M96,$AY$3:$AY$727)</f>
        <v>0</v>
      </c>
      <c r="AY96" s="29">
        <f t="shared" si="17"/>
        <v>13.666666666666666</v>
      </c>
      <c r="AZ96" s="30">
        <f>SUMIF(Ingredients!$B$3:$B$217,F96,Ingredients!$F$3:$F$217)+SUMIF($B$3:$B$724,F96,$BH$3:$BH$724)</f>
        <v>0</v>
      </c>
      <c r="BA96" s="30">
        <f>SUMIF(Ingredients!$B$3:$B$217,G96,Ingredients!$F$3:$F$217)+SUMIF($B$3:$B$724,G96,$BH$3:$BH$724)</f>
        <v>1</v>
      </c>
      <c r="BB96" s="30">
        <f>SUMIF(Ingredients!$B$3:$B$217,H96,Ingredients!$F$3:$F$217)+SUMIF($B$3:$B$724,H96,$BH$3:$BH$724)</f>
        <v>0</v>
      </c>
      <c r="BC96" s="30">
        <f>SUMIF(Ingredients!$B$3:$B$217,I96,Ingredients!$F$3:$F$217)+SUMIF($B$3:$B$724,I96,$BH$3:$BH$724)</f>
        <v>0</v>
      </c>
      <c r="BD96" s="30">
        <f>SUMIF(Ingredients!$B$3:$B$217,J96,Ingredients!$F$3:$F$217)+SUMIF($B$3:$B$724,J96,$BH$3:$BH$724)</f>
        <v>0</v>
      </c>
      <c r="BE96" s="30">
        <f>SUMIF(Ingredients!$B$3:$B$217,K96,Ingredients!$F$3:$F$217)+SUMIF($B$3:$B$724,K96,$BH$3:$BH$724)</f>
        <v>0</v>
      </c>
      <c r="BF96" s="30">
        <f>SUMIF(Ingredients!$B$3:$B$217,L96,Ingredients!$F$3:$F$217)+SUMIF($B$3:$B$724,L96,$BH$3:$BH$724)</f>
        <v>0</v>
      </c>
      <c r="BG96" s="30">
        <f>SUMIF(Ingredients!$B$3:$B$217,M96,Ingredients!$F$3:$F$217)+SUMIF($B$3:$B$724,M96,$BH$3:$BH$724)</f>
        <v>0</v>
      </c>
      <c r="BH96" s="35">
        <f t="shared" si="18"/>
        <v>1</v>
      </c>
      <c r="BI96" s="30">
        <f>SUMIF(Ingredients!$B$3:$B$217,F96,Ingredients!$G$3:$G$217)+SUMIF($B$3:$B$724,F96,$BQ$3:$BQ$724)</f>
        <v>0.5</v>
      </c>
      <c r="BJ96" s="30">
        <f>SUMIF(Ingredients!$B$3:$B$217,G96,Ingredients!$G$3:$G$217)+SUMIF($B$3:$B$724,G96,$BQ$3:$BQ$724)</f>
        <v>0</v>
      </c>
      <c r="BK96" s="30">
        <f>SUMIF(Ingredients!$B$3:$B$217,H96,Ingredients!$G$3:$G$217)+SUMIF($B$3:$B$724,H96,$BQ$3:$BQ$724)</f>
        <v>0</v>
      </c>
      <c r="BL96" s="30">
        <f>SUMIF(Ingredients!$B$3:$B$217,I96,Ingredients!$G$3:$G$217)+SUMIF($B$3:$B$724,I96,$BQ$3:$BQ$724)</f>
        <v>0</v>
      </c>
      <c r="BM96" s="30">
        <f>SUMIF(Ingredients!$B$3:$B$217,J96,Ingredients!$G$3:$G$217)+SUMIF($B$3:$B$724,J96,$BQ$3:$BQ$724)</f>
        <v>0</v>
      </c>
      <c r="BN96" s="30">
        <f>SUMIF(Ingredients!$B$3:$B$217,K96,Ingredients!$G$3:$G$217)+SUMIF($B$3:$B$724,K96,$BQ$3:$BQ$724)</f>
        <v>0</v>
      </c>
      <c r="BO96" s="30">
        <f>SUMIF(Ingredients!$B$3:$B$217,L96,Ingredients!$G$3:$G$217)+SUMIF($B$3:$B$724,L96,$BQ$3:$BQ$724)</f>
        <v>0</v>
      </c>
      <c r="BP96" s="30">
        <f>SUMIF(Ingredients!$B$3:$B$217,M96,Ingredients!$G$3:$G$217)+SUMIF($B$3:$B$724,M96,$BQ$3:$BQ$724)</f>
        <v>0</v>
      </c>
      <c r="BQ96" s="36">
        <f t="shared" si="19"/>
        <v>0.5</v>
      </c>
      <c r="BR96" s="30">
        <f>SUMIF(Ingredients!$B$3:$B$217,F96,Ingredients!$H$3:$H$217)+SUMIF($B$3:$B$724,F96,$BZ$3:$BZ$724)</f>
        <v>0</v>
      </c>
      <c r="BS96" s="30">
        <f>SUMIF(Ingredients!$B$3:$B$217,G96,Ingredients!$H$3:$H$217)+SUMIF($B$3:$B$724,G96,$BZ$3:$BZ$724)</f>
        <v>0</v>
      </c>
      <c r="BT96" s="30">
        <f>SUMIF(Ingredients!$B$3:$B$217,H96,Ingredients!$H$3:$H$217)+SUMIF($B$3:$B$724,H96,$BZ$3:$BZ$724)</f>
        <v>0</v>
      </c>
      <c r="BU96" s="30">
        <f>SUMIF(Ingredients!$B$3:$B$217,I96,Ingredients!$H$3:$H$217)+SUMIF($B$3:$B$724,I96,$BZ$3:$BZ$724)</f>
        <v>0</v>
      </c>
      <c r="BV96" s="30">
        <f>SUMIF(Ingredients!$B$3:$B$217,J96,Ingredients!$H$3:$H$217)+SUMIF($B$3:$B$724,J96,$BZ$3:$BZ$724)</f>
        <v>0</v>
      </c>
      <c r="BW96" s="30">
        <f>SUMIF(Ingredients!$B$3:$B$217,K96,Ingredients!$H$3:$H$217)+SUMIF($B$3:$B$724,K96,$BZ$3:$BZ$724)</f>
        <v>0</v>
      </c>
      <c r="BX96" s="30">
        <f>SUMIF(Ingredients!$B$3:$B$217,L96,Ingredients!$H$3:$H$217)+SUMIF($B$3:$B$724,L96,$BZ$3:$BZ$724)</f>
        <v>0</v>
      </c>
      <c r="BY96" s="30">
        <f>SUMIF(Ingredients!$B$3:$B$217,M96,Ingredients!$H$3:$H$217)+SUMIF($B$3:$B$724,M96,$BZ$3:$BZ$724)</f>
        <v>0</v>
      </c>
      <c r="BZ96" s="42">
        <f t="shared" si="20"/>
        <v>0</v>
      </c>
      <c r="CA96" s="30">
        <f>SUMIF(Ingredients!$B$3:$B$217,F96,Ingredients!$I$3:$I$217)+SUMIF($B$3:$B$724,F96,$CI$3:$CI$724)</f>
        <v>0</v>
      </c>
      <c r="CB96" s="30">
        <f>SUMIF(Ingredients!$B$3:$B$217,G96,Ingredients!$I$3:$I$217)+SUMIF($B$3:$B$724,G96,$CI$3:$CI$724)</f>
        <v>0</v>
      </c>
      <c r="CC96" s="30">
        <f>SUMIF(Ingredients!$B$3:$B$217,H96,Ingredients!$I$3:$I$217)+SUMIF($B$3:$B$724,H96,$CI$3:$CI$724)</f>
        <v>0</v>
      </c>
      <c r="CD96" s="30">
        <f>SUMIF(Ingredients!$B$3:$B$217,I96,Ingredients!$I$3:$I$217)+SUMIF($B$3:$B$724,I96,$CI$3:$CI$724)</f>
        <v>0</v>
      </c>
      <c r="CE96" s="30">
        <f>SUMIF(Ingredients!$B$3:$B$217,J96,Ingredients!$I$3:$I$217)+SUMIF($B$3:$B$724,J96,$CI$3:$CI$724)</f>
        <v>0</v>
      </c>
      <c r="CF96" s="30">
        <f>SUMIF(Ingredients!$B$3:$B$217,K96,Ingredients!$I$3:$I$217)+SUMIF($B$3:$B$724,K96,$CI$3:$CI$724)</f>
        <v>0</v>
      </c>
      <c r="CG96" s="30">
        <f>SUMIF(Ingredients!$B$3:$B$217,L96,Ingredients!$I$3:$I$217)+SUMIF($B$3:$B$724,L96,$CI$3:$CI$724)</f>
        <v>0</v>
      </c>
      <c r="CH96" s="30">
        <f>SUMIF(Ingredients!$B$3:$B$217,M96,Ingredients!$I$3:$I$217)+SUMIF($B$3:$B$724,M96,$CI$3:$CI$724)</f>
        <v>0</v>
      </c>
      <c r="CI96" s="38">
        <f t="shared" si="21"/>
        <v>0</v>
      </c>
      <c r="CJ96" s="30">
        <f>SUMIF(Ingredients!$B$3:$B$217,F96,Ingredients!$J$3:$J$217)+SUMIF($B$3:$B$724,F96,$CR$3:$CR$724)</f>
        <v>0</v>
      </c>
      <c r="CK96" s="30">
        <f>SUMIF(Ingredients!$B$3:$B$217,G96,Ingredients!$J$3:$J$217)+SUMIF($B$3:$B$724,G96,$CR$3:$CR$724)</f>
        <v>0</v>
      </c>
      <c r="CL96" s="30">
        <f>SUMIF(Ingredients!$B$3:$B$217,H96,Ingredients!$J$3:$J$217)+SUMIF($B$3:$B$724,H96,$CR$3:$CR$724)</f>
        <v>0</v>
      </c>
      <c r="CM96" s="30">
        <f>SUMIF(Ingredients!$B$3:$B$217,I96,Ingredients!$J$3:$J$217)+SUMIF($B$3:$B$724,I96,$CR$3:$CR$724)</f>
        <v>0</v>
      </c>
      <c r="CN96" s="30">
        <f>SUMIF(Ingredients!$B$3:$B$217,J96,Ingredients!$J$3:$J$217)+SUMIF($B$3:$B$724,J96,$CR$3:$CR$724)</f>
        <v>0</v>
      </c>
      <c r="CO96" s="30">
        <f>SUMIF(Ingredients!$B$3:$B$217,K96,Ingredients!$J$3:$J$217)+SUMIF($B$3:$B$724,K96,$CR$3:$CR$724)</f>
        <v>0</v>
      </c>
      <c r="CP96" s="30">
        <f>SUMIF(Ingredients!$B$3:$B$217,L96,Ingredients!$J$3:$J$217)+SUMIF($B$3:$B$724,L96,$CR$3:$CR$724)</f>
        <v>0</v>
      </c>
      <c r="CQ96" s="30">
        <f>SUMIF(Ingredients!$B$3:$B$217,M96,Ingredients!$J$3:$J$217)+SUMIF($B$3:$B$724,M96,$CR$3:$CR$724)</f>
        <v>0</v>
      </c>
      <c r="CR96" s="43">
        <f t="shared" si="22"/>
        <v>0</v>
      </c>
      <c r="CS96" s="34">
        <v>7</v>
      </c>
      <c r="CT96" s="30">
        <v>0</v>
      </c>
      <c r="CU96" s="30">
        <v>13.666666666666666</v>
      </c>
      <c r="CV96" s="35">
        <v>1</v>
      </c>
      <c r="CW96" s="36">
        <v>0.5</v>
      </c>
      <c r="CX96" s="37">
        <v>0</v>
      </c>
      <c r="CY96" s="38">
        <v>0</v>
      </c>
      <c r="CZ96" s="39">
        <v>0</v>
      </c>
      <c r="DA96" t="s">
        <v>202</v>
      </c>
      <c r="DB96" t="str">
        <f t="shared" ca="1" si="23"/>
        <v>-</v>
      </c>
      <c r="DD96" t="s">
        <v>200</v>
      </c>
      <c r="DE96" t="str">
        <f t="shared" ca="1" si="24"/>
        <v>STRAWBERRYPIEITEM(MEAL, ItemRegistry.strawberrypieItem, 4 ,1.4f,0f,1f,0f,0.5f,0f,0f,1.54f),</v>
      </c>
      <c r="DF96" t="s">
        <v>2360</v>
      </c>
    </row>
    <row r="97" spans="2:110" x14ac:dyDescent="0.3">
      <c r="B97" t="s">
        <v>343</v>
      </c>
      <c r="C97" t="str">
        <f>INDEX('PH Itemnames'!$B$1:$B$723,MATCH(B97,'PH Itemnames'!$A$1:$A$723),1)</f>
        <v>strawberrysaladItem</v>
      </c>
      <c r="D97" t="s">
        <v>245</v>
      </c>
      <c r="E97" t="s">
        <v>1185</v>
      </c>
      <c r="F97" s="10" t="s">
        <v>105</v>
      </c>
      <c r="G97" s="11" t="s">
        <v>316</v>
      </c>
      <c r="H97" s="11"/>
      <c r="I97" s="11"/>
      <c r="J97" s="11"/>
      <c r="K97" s="11"/>
      <c r="L97" s="11"/>
      <c r="M97" s="11"/>
      <c r="N97" s="46">
        <f ca="1">SUMIF(Ingredients!$B$3:$B$217,'PH complex foods'!F97,Ingredients!$A$3:$A$119)+SUMIF($B$3:$B$724,F97,$V$3:$V$723)</f>
        <v>1</v>
      </c>
      <c r="O97" s="11">
        <f ca="1">SUMIF(Ingredients!$B$3:$B$217,'PH complex foods'!G97,Ingredients!$A$3:$A$119)+SUMIF($B$3:$B$724,G97,$V$3:$V$723)</f>
        <v>1</v>
      </c>
      <c r="P97" s="11">
        <f ca="1">SUMIF(Ingredients!$B$3:$B$217,'PH complex foods'!H97,Ingredients!$A$3:$A$119)+SUMIF($B$3:$B$724,H97,$V$3:$V$723)</f>
        <v>0</v>
      </c>
      <c r="Q97" s="11">
        <f ca="1">SUMIF(Ingredients!$B$3:$B$217,'PH complex foods'!I97,Ingredients!$A$3:$A$119)+SUMIF($B$3:$B$724,I97,$V$3:$V$723)</f>
        <v>0</v>
      </c>
      <c r="R97" s="11">
        <f ca="1">SUMIF(Ingredients!$B$3:$B$217,'PH complex foods'!J97,Ingredients!$A$3:$A$119)+SUMIF($B$3:$B$724,J97,$V$3:$V$723)</f>
        <v>0</v>
      </c>
      <c r="S97" s="11">
        <f ca="1">SUMIF(Ingredients!$B$3:$B$217,'PH complex foods'!K97,Ingredients!$A$3:$A$119)+SUMIF($B$3:$B$724,K97,$V$3:$V$723)</f>
        <v>0</v>
      </c>
      <c r="T97" s="11">
        <f ca="1">SUMIF(Ingredients!$B$3:$B$217,'PH complex foods'!L97,Ingredients!$A$3:$A$119)+SUMIF($B$3:$B$724,L97,$V$3:$V$723)</f>
        <v>0</v>
      </c>
      <c r="U97" s="11">
        <f ca="1">SUMIF(Ingredients!$B$3:$B$217,'PH complex foods'!M97,Ingredients!$A$3:$A$119)+SUMIF($B$3:$B$724,M97,$V$3:$V$723)</f>
        <v>0</v>
      </c>
      <c r="V97" s="10">
        <f t="shared" ca="1" si="25"/>
        <v>1</v>
      </c>
      <c r="W97" s="11">
        <f t="shared" si="13"/>
        <v>0</v>
      </c>
      <c r="X97" s="44" t="str">
        <f t="shared" ca="1" si="26"/>
        <v>Yes</v>
      </c>
      <c r="Y97" s="34">
        <f>SUMIF(Ingredients!$B$3:$B$217,F97,Ingredients!$C$3:$C$217)+SUMIF($B$3:$B$724,F97,$AG$3:$AG$724)</f>
        <v>2</v>
      </c>
      <c r="Z97" s="30">
        <f>SUMIF(Ingredients!$B$3:$B$217,G97,Ingredients!$C$3:$C$217)+SUMIF($B$3:$B$724,G97,$AG$3:$AG$724)</f>
        <v>3</v>
      </c>
      <c r="AA97" s="30">
        <f>SUMIF(Ingredients!$B$3:$B$217,H97,Ingredients!$C$3:$C$217)+SUMIF($B$3:$B$724,H97,$AG$3:$AG$724)</f>
        <v>0</v>
      </c>
      <c r="AB97" s="30">
        <f>SUMIF(Ingredients!$B$3:$B$217,I97,Ingredients!$C$3:$C$217)+SUMIF($B$3:$B$724,I97,$AG$3:$AG$724)</f>
        <v>0</v>
      </c>
      <c r="AC97" s="30">
        <f>SUMIF(Ingredients!$B$3:$B$217,J97,Ingredients!$C$3:$C$217)+SUMIF($B$3:$B$724,J97,$AG$3:$AG$724)</f>
        <v>0</v>
      </c>
      <c r="AD97" s="30">
        <f>SUMIF(Ingredients!$B$3:$B$217,K97,Ingredients!$C$3:$C$217)+SUMIF($B$3:$B$724,K97,$AG$3:$AG$724)</f>
        <v>0</v>
      </c>
      <c r="AE97" s="30">
        <f>SUMIF(Ingredients!$B$3:$B$217,L97,Ingredients!$C$3:$C$217)+SUMIF($B$3:$B$724,L97,$AG$3:$AG$724)</f>
        <v>0</v>
      </c>
      <c r="AF97" s="30">
        <f>SUMIF(Ingredients!$B$3:$B$217,M97,Ingredients!$C$3:$C$217)+SUMIF($B$3:$B$724,M97,$AG$3:$AG$724)</f>
        <v>0</v>
      </c>
      <c r="AG97" s="29">
        <f t="shared" si="15"/>
        <v>5</v>
      </c>
      <c r="AH97" s="30">
        <f>SUMIF(Ingredients!$B$3:$B$217,F97,Ingredients!$D$3:$D$217)+SUMIF($B$3:$B$724,F97,$AP$3:$AP$724)</f>
        <v>10</v>
      </c>
      <c r="AI97" s="30">
        <f>SUMIF(Ingredients!$B$3:$B$217,G97,Ingredients!$D$3:$D$217)+SUMIF($B$3:$B$724,G97,$AP$3:$AP$724)</f>
        <v>9.5</v>
      </c>
      <c r="AJ97" s="30">
        <f>SUMIF(Ingredients!$B$3:$B$217,H97,Ingredients!$D$3:$D$217)+SUMIF($B$3:$B$724,H97,$AP$3:$AP$724)</f>
        <v>0</v>
      </c>
      <c r="AK97" s="30">
        <f>SUMIF(Ingredients!$B$3:$B$217,I97,Ingredients!$D$3:$D$217)+SUMIF($B$3:$B$724,I97,$AP$3:$AP$724)</f>
        <v>0</v>
      </c>
      <c r="AL97" s="30">
        <f>SUMIF(Ingredients!$B$3:$B$217,J97,Ingredients!$D$3:$D$217)+SUMIF($B$3:$B$724,J97,$AP$3:$AP$724)</f>
        <v>0</v>
      </c>
      <c r="AM97" s="30">
        <f>SUMIF(Ingredients!$B$3:$B$217,K97,Ingredients!$D$3:$D$217)+SUMIF($B$3:$B$724,K97,$AP$3:$AP$724)</f>
        <v>0</v>
      </c>
      <c r="AN97" s="30">
        <f>SUMIF(Ingredients!$B$3:$B$217,L97,Ingredients!$D$3:$D$217)+SUMIF($B$3:$B$724,L97,$AP$3:$AP$724)</f>
        <v>0</v>
      </c>
      <c r="AO97" s="30">
        <f>SUMIF(Ingredients!$B$3:$B$217,M97,Ingredients!$D$3:$D$217)+SUMIF($B$3:$B$724,M97,$AP$3:$AP$724)</f>
        <v>0</v>
      </c>
      <c r="AP97" s="29">
        <f t="shared" si="16"/>
        <v>19.5</v>
      </c>
      <c r="AQ97" s="30">
        <f>SUMIF(Ingredients!$B$3:$B$217,F97,Ingredients!$E$3:$E$217)+SUMIF($B$3:$B$724,F97,$AY$3:$AY$727)</f>
        <v>4</v>
      </c>
      <c r="AR97" s="30">
        <f>SUMIF(Ingredients!$B$3:$B$217,G97,Ingredients!$E$3:$E$217)+SUMIF($B$3:$B$724,G97,$AY$3:$AY$727)</f>
        <v>6.65</v>
      </c>
      <c r="AS97" s="30">
        <f>SUMIF(Ingredients!$B$3:$B$217,H97,Ingredients!$E$3:$E$217)+SUMIF($B$3:$B$724,H97,$AY$3:$AY$727)</f>
        <v>0</v>
      </c>
      <c r="AT97" s="30">
        <f>SUMIF(Ingredients!$B$3:$B$217,I97,Ingredients!$E$3:$E$217)+SUMIF($B$3:$B$724,I97,$AY$3:$AY$727)</f>
        <v>0</v>
      </c>
      <c r="AU97" s="30">
        <f>SUMIF(Ingredients!$B$3:$B$217,J97,Ingredients!$E$3:$E$217)+SUMIF($B$3:$B$724,J97,$AY$3:$AY$727)</f>
        <v>0</v>
      </c>
      <c r="AV97" s="30">
        <f>SUMIF(Ingredients!$B$3:$B$217,K97,Ingredients!$E$3:$E$217)+SUMIF($B$3:$B$724,K97,$AY$3:$AY$727)</f>
        <v>0</v>
      </c>
      <c r="AW97" s="30">
        <f>SUMIF(Ingredients!$B$3:$B$217,L97,Ingredients!$E$3:$E$217)+SUMIF($B$3:$B$724,L97,$AY$3:$AY$727)</f>
        <v>0</v>
      </c>
      <c r="AX97" s="30">
        <f>SUMIF(Ingredients!$B$3:$B$217,M97,Ingredients!$E$3:$E$217)+SUMIF($B$3:$B$724,M97,$AY$3:$AY$727)</f>
        <v>0</v>
      </c>
      <c r="AY97" s="29">
        <f t="shared" si="17"/>
        <v>5.3250000000000002</v>
      </c>
      <c r="AZ97" s="30">
        <f>SUMIF(Ingredients!$B$3:$B$217,F97,Ingredients!$F$3:$F$217)+SUMIF($B$3:$B$724,F97,$BH$3:$BH$724)</f>
        <v>0</v>
      </c>
      <c r="BA97" s="30">
        <f>SUMIF(Ingredients!$B$3:$B$217,G97,Ingredients!$F$3:$F$217)+SUMIF($B$3:$B$724,G97,$BH$3:$BH$724)</f>
        <v>0</v>
      </c>
      <c r="BB97" s="30">
        <f>SUMIF(Ingredients!$B$3:$B$217,H97,Ingredients!$F$3:$F$217)+SUMIF($B$3:$B$724,H97,$BH$3:$BH$724)</f>
        <v>0</v>
      </c>
      <c r="BC97" s="30">
        <f>SUMIF(Ingredients!$B$3:$B$217,I97,Ingredients!$F$3:$F$217)+SUMIF($B$3:$B$724,I97,$BH$3:$BH$724)</f>
        <v>0</v>
      </c>
      <c r="BD97" s="30">
        <f>SUMIF(Ingredients!$B$3:$B$217,J97,Ingredients!$F$3:$F$217)+SUMIF($B$3:$B$724,J97,$BH$3:$BH$724)</f>
        <v>0</v>
      </c>
      <c r="BE97" s="30">
        <f>SUMIF(Ingredients!$B$3:$B$217,K97,Ingredients!$F$3:$F$217)+SUMIF($B$3:$B$724,K97,$BH$3:$BH$724)</f>
        <v>0</v>
      </c>
      <c r="BF97" s="30">
        <f>SUMIF(Ingredients!$B$3:$B$217,L97,Ingredients!$F$3:$F$217)+SUMIF($B$3:$B$724,L97,$BH$3:$BH$724)</f>
        <v>0</v>
      </c>
      <c r="BG97" s="30">
        <f>SUMIF(Ingredients!$B$3:$B$217,M97,Ingredients!$F$3:$F$217)+SUMIF($B$3:$B$724,M97,$BH$3:$BH$724)</f>
        <v>0</v>
      </c>
      <c r="BH97" s="35">
        <f t="shared" si="18"/>
        <v>0</v>
      </c>
      <c r="BI97" s="30">
        <f>SUMIF(Ingredients!$B$3:$B$217,F97,Ingredients!$G$3:$G$217)+SUMIF($B$3:$B$724,F97,$BQ$3:$BQ$724)</f>
        <v>0.5</v>
      </c>
      <c r="BJ97" s="30">
        <f>SUMIF(Ingredients!$B$3:$B$217,G97,Ingredients!$G$3:$G$217)+SUMIF($B$3:$B$724,G97,$BQ$3:$BQ$724)</f>
        <v>1.6900000000000002</v>
      </c>
      <c r="BK97" s="30">
        <f>SUMIF(Ingredients!$B$3:$B$217,H97,Ingredients!$G$3:$G$217)+SUMIF($B$3:$B$724,H97,$BQ$3:$BQ$724)</f>
        <v>0</v>
      </c>
      <c r="BL97" s="30">
        <f>SUMIF(Ingredients!$B$3:$B$217,I97,Ingredients!$G$3:$G$217)+SUMIF($B$3:$B$724,I97,$BQ$3:$BQ$724)</f>
        <v>0</v>
      </c>
      <c r="BM97" s="30">
        <f>SUMIF(Ingredients!$B$3:$B$217,J97,Ingredients!$G$3:$G$217)+SUMIF($B$3:$B$724,J97,$BQ$3:$BQ$724)</f>
        <v>0</v>
      </c>
      <c r="BN97" s="30">
        <f>SUMIF(Ingredients!$B$3:$B$217,K97,Ingredients!$G$3:$G$217)+SUMIF($B$3:$B$724,K97,$BQ$3:$BQ$724)</f>
        <v>0</v>
      </c>
      <c r="BO97" s="30">
        <f>SUMIF(Ingredients!$B$3:$B$217,L97,Ingredients!$G$3:$G$217)+SUMIF($B$3:$B$724,L97,$BQ$3:$BQ$724)</f>
        <v>0</v>
      </c>
      <c r="BP97" s="30">
        <f>SUMIF(Ingredients!$B$3:$B$217,M97,Ingredients!$G$3:$G$217)+SUMIF($B$3:$B$724,M97,$BQ$3:$BQ$724)</f>
        <v>0</v>
      </c>
      <c r="BQ97" s="36">
        <f t="shared" si="19"/>
        <v>2.1900000000000004</v>
      </c>
      <c r="BR97" s="30">
        <f>SUMIF(Ingredients!$B$3:$B$217,F97,Ingredients!$H$3:$H$217)+SUMIF($B$3:$B$724,F97,$BZ$3:$BZ$724)</f>
        <v>0</v>
      </c>
      <c r="BS97" s="30">
        <f>SUMIF(Ingredients!$B$3:$B$217,G97,Ingredients!$H$3:$H$217)+SUMIF($B$3:$B$724,G97,$BZ$3:$BZ$724)</f>
        <v>0</v>
      </c>
      <c r="BT97" s="30">
        <f>SUMIF(Ingredients!$B$3:$B$217,H97,Ingredients!$H$3:$H$217)+SUMIF($B$3:$B$724,H97,$BZ$3:$BZ$724)</f>
        <v>0</v>
      </c>
      <c r="BU97" s="30">
        <f>SUMIF(Ingredients!$B$3:$B$217,I97,Ingredients!$H$3:$H$217)+SUMIF($B$3:$B$724,I97,$BZ$3:$BZ$724)</f>
        <v>0</v>
      </c>
      <c r="BV97" s="30">
        <f>SUMIF(Ingredients!$B$3:$B$217,J97,Ingredients!$H$3:$H$217)+SUMIF($B$3:$B$724,J97,$BZ$3:$BZ$724)</f>
        <v>0</v>
      </c>
      <c r="BW97" s="30">
        <f>SUMIF(Ingredients!$B$3:$B$217,K97,Ingredients!$H$3:$H$217)+SUMIF($B$3:$B$724,K97,$BZ$3:$BZ$724)</f>
        <v>0</v>
      </c>
      <c r="BX97" s="30">
        <f>SUMIF(Ingredients!$B$3:$B$217,L97,Ingredients!$H$3:$H$217)+SUMIF($B$3:$B$724,L97,$BZ$3:$BZ$724)</f>
        <v>0</v>
      </c>
      <c r="BY97" s="30">
        <f>SUMIF(Ingredients!$B$3:$B$217,M97,Ingredients!$H$3:$H$217)+SUMIF($B$3:$B$724,M97,$BZ$3:$BZ$724)</f>
        <v>0</v>
      </c>
      <c r="BZ97" s="42">
        <f t="shared" si="20"/>
        <v>0</v>
      </c>
      <c r="CA97" s="30">
        <f>SUMIF(Ingredients!$B$3:$B$217,F97,Ingredients!$I$3:$I$217)+SUMIF($B$3:$B$724,F97,$CI$3:$CI$724)</f>
        <v>0</v>
      </c>
      <c r="CB97" s="30">
        <f>SUMIF(Ingredients!$B$3:$B$217,G97,Ingredients!$I$3:$I$217)+SUMIF($B$3:$B$724,G97,$CI$3:$CI$724)</f>
        <v>0</v>
      </c>
      <c r="CC97" s="30">
        <f>SUMIF(Ingredients!$B$3:$B$217,H97,Ingredients!$I$3:$I$217)+SUMIF($B$3:$B$724,H97,$CI$3:$CI$724)</f>
        <v>0</v>
      </c>
      <c r="CD97" s="30">
        <f>SUMIF(Ingredients!$B$3:$B$217,I97,Ingredients!$I$3:$I$217)+SUMIF($B$3:$B$724,I97,$CI$3:$CI$724)</f>
        <v>0</v>
      </c>
      <c r="CE97" s="30">
        <f>SUMIF(Ingredients!$B$3:$B$217,J97,Ingredients!$I$3:$I$217)+SUMIF($B$3:$B$724,J97,$CI$3:$CI$724)</f>
        <v>0</v>
      </c>
      <c r="CF97" s="30">
        <f>SUMIF(Ingredients!$B$3:$B$217,K97,Ingredients!$I$3:$I$217)+SUMIF($B$3:$B$724,K97,$CI$3:$CI$724)</f>
        <v>0</v>
      </c>
      <c r="CG97" s="30">
        <f>SUMIF(Ingredients!$B$3:$B$217,L97,Ingredients!$I$3:$I$217)+SUMIF($B$3:$B$724,L97,$CI$3:$CI$724)</f>
        <v>0</v>
      </c>
      <c r="CH97" s="30">
        <f>SUMIF(Ingredients!$B$3:$B$217,M97,Ingredients!$I$3:$I$217)+SUMIF($B$3:$B$724,M97,$CI$3:$CI$724)</f>
        <v>0</v>
      </c>
      <c r="CI97" s="38">
        <f t="shared" si="21"/>
        <v>0</v>
      </c>
      <c r="CJ97" s="30">
        <f>SUMIF(Ingredients!$B$3:$B$217,F97,Ingredients!$J$3:$J$217)+SUMIF($B$3:$B$724,F97,$CR$3:$CR$724)</f>
        <v>0</v>
      </c>
      <c r="CK97" s="30">
        <f>SUMIF(Ingredients!$B$3:$B$217,G97,Ingredients!$J$3:$J$217)+SUMIF($B$3:$B$724,G97,$CR$3:$CR$724)</f>
        <v>0</v>
      </c>
      <c r="CL97" s="30">
        <f>SUMIF(Ingredients!$B$3:$B$217,H97,Ingredients!$J$3:$J$217)+SUMIF($B$3:$B$724,H97,$CR$3:$CR$724)</f>
        <v>0</v>
      </c>
      <c r="CM97" s="30">
        <f>SUMIF(Ingredients!$B$3:$B$217,I97,Ingredients!$J$3:$J$217)+SUMIF($B$3:$B$724,I97,$CR$3:$CR$724)</f>
        <v>0</v>
      </c>
      <c r="CN97" s="30">
        <f>SUMIF(Ingredients!$B$3:$B$217,J97,Ingredients!$J$3:$J$217)+SUMIF($B$3:$B$724,J97,$CR$3:$CR$724)</f>
        <v>0</v>
      </c>
      <c r="CO97" s="30">
        <f>SUMIF(Ingredients!$B$3:$B$217,K97,Ingredients!$J$3:$J$217)+SUMIF($B$3:$B$724,K97,$CR$3:$CR$724)</f>
        <v>0</v>
      </c>
      <c r="CP97" s="30">
        <f>SUMIF(Ingredients!$B$3:$B$217,L97,Ingredients!$J$3:$J$217)+SUMIF($B$3:$B$724,L97,$CR$3:$CR$724)</f>
        <v>0</v>
      </c>
      <c r="CQ97" s="30">
        <f>SUMIF(Ingredients!$B$3:$B$217,M97,Ingredients!$J$3:$J$217)+SUMIF($B$3:$B$724,M97,$CR$3:$CR$724)</f>
        <v>0</v>
      </c>
      <c r="CR97" s="43">
        <f t="shared" si="22"/>
        <v>0</v>
      </c>
      <c r="CS97" s="34">
        <v>5</v>
      </c>
      <c r="CT97" s="30">
        <v>0</v>
      </c>
      <c r="CU97" s="30">
        <v>5.3250000000000002</v>
      </c>
      <c r="CV97" s="35">
        <v>0</v>
      </c>
      <c r="CW97" s="36">
        <v>2</v>
      </c>
      <c r="CX97" s="37">
        <v>0</v>
      </c>
      <c r="CY97" s="38">
        <v>0</v>
      </c>
      <c r="CZ97" s="39">
        <v>0</v>
      </c>
      <c r="DA97" t="s">
        <v>202</v>
      </c>
      <c r="DB97" t="str">
        <f t="shared" ca="1" si="23"/>
        <v>-</v>
      </c>
      <c r="DD97" t="s">
        <v>200</v>
      </c>
      <c r="DE97" t="str">
        <f t="shared" ca="1" si="24"/>
        <v>STRAWBERRYSALADITEM(FRUIT, ItemRegistry.strawberrysaladItem, 4 ,1f,0f,0f,0f,2f,0f,0f,3.94f),</v>
      </c>
      <c r="DF97" t="s">
        <v>2361</v>
      </c>
    </row>
    <row r="98" spans="2:110" x14ac:dyDescent="0.3">
      <c r="B98" t="s">
        <v>344</v>
      </c>
      <c r="C98" t="str">
        <f>INDEX('PH Itemnames'!$B$1:$B$723,MATCH(B98,'PH Itemnames'!$A$1:$A$723),1)</f>
        <v>chocolatestrawberryItem</v>
      </c>
      <c r="D98" t="s">
        <v>240</v>
      </c>
      <c r="E98" t="s">
        <v>1192</v>
      </c>
      <c r="F98" s="10" t="s">
        <v>105</v>
      </c>
      <c r="G98" s="11" t="s">
        <v>230</v>
      </c>
      <c r="H98" s="11"/>
      <c r="I98" s="11"/>
      <c r="J98" s="11"/>
      <c r="K98" s="11"/>
      <c r="L98" s="11"/>
      <c r="M98" s="11"/>
      <c r="N98" s="46">
        <f ca="1">SUMIF(Ingredients!$B$3:$B$217,'PH complex foods'!F98,Ingredients!$A$3:$A$119)+SUMIF($B$3:$B$724,F98,$V$3:$V$723)</f>
        <v>1</v>
      </c>
      <c r="O98" s="11">
        <f ca="1">SUMIF(Ingredients!$B$3:$B$217,'PH complex foods'!G98,Ingredients!$A$3:$A$119)+SUMIF($B$3:$B$724,G98,$V$3:$V$723)</f>
        <v>0</v>
      </c>
      <c r="P98" s="11">
        <f ca="1">SUMIF(Ingredients!$B$3:$B$217,'PH complex foods'!H98,Ingredients!$A$3:$A$119)+SUMIF($B$3:$B$724,H98,$V$3:$V$723)</f>
        <v>0</v>
      </c>
      <c r="Q98" s="11">
        <f ca="1">SUMIF(Ingredients!$B$3:$B$217,'PH complex foods'!I98,Ingredients!$A$3:$A$119)+SUMIF($B$3:$B$724,I98,$V$3:$V$723)</f>
        <v>0</v>
      </c>
      <c r="R98" s="11">
        <f ca="1">SUMIF(Ingredients!$B$3:$B$217,'PH complex foods'!J98,Ingredients!$A$3:$A$119)+SUMIF($B$3:$B$724,J98,$V$3:$V$723)</f>
        <v>0</v>
      </c>
      <c r="S98" s="11">
        <f ca="1">SUMIF(Ingredients!$B$3:$B$217,'PH complex foods'!K98,Ingredients!$A$3:$A$119)+SUMIF($B$3:$B$724,K98,$V$3:$V$723)</f>
        <v>0</v>
      </c>
      <c r="T98" s="11">
        <f ca="1">SUMIF(Ingredients!$B$3:$B$217,'PH complex foods'!L98,Ingredients!$A$3:$A$119)+SUMIF($B$3:$B$724,L98,$V$3:$V$723)</f>
        <v>0</v>
      </c>
      <c r="U98" s="11">
        <f ca="1">SUMIF(Ingredients!$B$3:$B$217,'PH complex foods'!M98,Ingredients!$A$3:$A$119)+SUMIF($B$3:$B$724,M98,$V$3:$V$723)</f>
        <v>0</v>
      </c>
      <c r="V98" s="10">
        <f t="shared" ca="1" si="25"/>
        <v>0</v>
      </c>
      <c r="W98" s="11">
        <f t="shared" si="13"/>
        <v>0</v>
      </c>
      <c r="X98" s="44" t="str">
        <f t="shared" ca="1" si="26"/>
        <v>No</v>
      </c>
      <c r="Y98" s="34">
        <f>SUMIF(Ingredients!$B$3:$B$217,F98,Ingredients!$C$3:$C$217)+SUMIF($B$3:$B$724,F98,$AG$3:$AG$724)</f>
        <v>2</v>
      </c>
      <c r="Z98" s="30">
        <f>SUMIF(Ingredients!$B$3:$B$217,G98,Ingredients!$C$3:$C$217)+SUMIF($B$3:$B$724,G98,$AG$3:$AG$724)</f>
        <v>10</v>
      </c>
      <c r="AA98" s="30">
        <f>SUMIF(Ingredients!$B$3:$B$217,H98,Ingredients!$C$3:$C$217)+SUMIF($B$3:$B$724,H98,$AG$3:$AG$724)</f>
        <v>0</v>
      </c>
      <c r="AB98" s="30">
        <f>SUMIF(Ingredients!$B$3:$B$217,I98,Ingredients!$C$3:$C$217)+SUMIF($B$3:$B$724,I98,$AG$3:$AG$724)</f>
        <v>0</v>
      </c>
      <c r="AC98" s="30">
        <f>SUMIF(Ingredients!$B$3:$B$217,J98,Ingredients!$C$3:$C$217)+SUMIF($B$3:$B$724,J98,$AG$3:$AG$724)</f>
        <v>0</v>
      </c>
      <c r="AD98" s="30">
        <f>SUMIF(Ingredients!$B$3:$B$217,K98,Ingredients!$C$3:$C$217)+SUMIF($B$3:$B$724,K98,$AG$3:$AG$724)</f>
        <v>0</v>
      </c>
      <c r="AE98" s="30">
        <f>SUMIF(Ingredients!$B$3:$B$217,L98,Ingredients!$C$3:$C$217)+SUMIF($B$3:$B$724,L98,$AG$3:$AG$724)</f>
        <v>0</v>
      </c>
      <c r="AF98" s="30">
        <f>SUMIF(Ingredients!$B$3:$B$217,M98,Ingredients!$C$3:$C$217)+SUMIF($B$3:$B$724,M98,$AG$3:$AG$724)</f>
        <v>0</v>
      </c>
      <c r="AG98" s="29">
        <f t="shared" si="15"/>
        <v>12</v>
      </c>
      <c r="AH98" s="30">
        <f>SUMIF(Ingredients!$B$3:$B$217,F98,Ingredients!$D$3:$D$217)+SUMIF($B$3:$B$724,F98,$AP$3:$AP$724)</f>
        <v>10</v>
      </c>
      <c r="AI98" s="30">
        <f>SUMIF(Ingredients!$B$3:$B$217,G98,Ingredients!$D$3:$D$217)+SUMIF($B$3:$B$724,G98,$AP$3:$AP$724)</f>
        <v>5</v>
      </c>
      <c r="AJ98" s="30">
        <f>SUMIF(Ingredients!$B$3:$B$217,H98,Ingredients!$D$3:$D$217)+SUMIF($B$3:$B$724,H98,$AP$3:$AP$724)</f>
        <v>0</v>
      </c>
      <c r="AK98" s="30">
        <f>SUMIF(Ingredients!$B$3:$B$217,I98,Ingredients!$D$3:$D$217)+SUMIF($B$3:$B$724,I98,$AP$3:$AP$724)</f>
        <v>0</v>
      </c>
      <c r="AL98" s="30">
        <f>SUMIF(Ingredients!$B$3:$B$217,J98,Ingredients!$D$3:$D$217)+SUMIF($B$3:$B$724,J98,$AP$3:$AP$724)</f>
        <v>0</v>
      </c>
      <c r="AM98" s="30">
        <f>SUMIF(Ingredients!$B$3:$B$217,K98,Ingredients!$D$3:$D$217)+SUMIF($B$3:$B$724,K98,$AP$3:$AP$724)</f>
        <v>0</v>
      </c>
      <c r="AN98" s="30">
        <f>SUMIF(Ingredients!$B$3:$B$217,L98,Ingredients!$D$3:$D$217)+SUMIF($B$3:$B$724,L98,$AP$3:$AP$724)</f>
        <v>0</v>
      </c>
      <c r="AO98" s="30">
        <f>SUMIF(Ingredients!$B$3:$B$217,M98,Ingredients!$D$3:$D$217)+SUMIF($B$3:$B$724,M98,$AP$3:$AP$724)</f>
        <v>0</v>
      </c>
      <c r="AP98" s="29">
        <f t="shared" si="16"/>
        <v>15</v>
      </c>
      <c r="AQ98" s="30">
        <f>SUMIF(Ingredients!$B$3:$B$217,F98,Ingredients!$E$3:$E$217)+SUMIF($B$3:$B$724,F98,$AY$3:$AY$727)</f>
        <v>4</v>
      </c>
      <c r="AR98" s="30">
        <f>SUMIF(Ingredients!$B$3:$B$217,G98,Ingredients!$E$3:$E$217)+SUMIF($B$3:$B$724,G98,$AY$3:$AY$727)</f>
        <v>11.666666666666666</v>
      </c>
      <c r="AS98" s="30">
        <f>SUMIF(Ingredients!$B$3:$B$217,H98,Ingredients!$E$3:$E$217)+SUMIF($B$3:$B$724,H98,$AY$3:$AY$727)</f>
        <v>0</v>
      </c>
      <c r="AT98" s="30">
        <f>SUMIF(Ingredients!$B$3:$B$217,I98,Ingredients!$E$3:$E$217)+SUMIF($B$3:$B$724,I98,$AY$3:$AY$727)</f>
        <v>0</v>
      </c>
      <c r="AU98" s="30">
        <f>SUMIF(Ingredients!$B$3:$B$217,J98,Ingredients!$E$3:$E$217)+SUMIF($B$3:$B$724,J98,$AY$3:$AY$727)</f>
        <v>0</v>
      </c>
      <c r="AV98" s="30">
        <f>SUMIF(Ingredients!$B$3:$B$217,K98,Ingredients!$E$3:$E$217)+SUMIF($B$3:$B$724,K98,$AY$3:$AY$727)</f>
        <v>0</v>
      </c>
      <c r="AW98" s="30">
        <f>SUMIF(Ingredients!$B$3:$B$217,L98,Ingredients!$E$3:$E$217)+SUMIF($B$3:$B$724,L98,$AY$3:$AY$727)</f>
        <v>0</v>
      </c>
      <c r="AX98" s="30">
        <f>SUMIF(Ingredients!$B$3:$B$217,M98,Ingredients!$E$3:$E$217)+SUMIF($B$3:$B$724,M98,$AY$3:$AY$727)</f>
        <v>0</v>
      </c>
      <c r="AY98" s="29">
        <f t="shared" si="17"/>
        <v>7.833333333333333</v>
      </c>
      <c r="AZ98" s="30">
        <f>SUMIF(Ingredients!$B$3:$B$217,F98,Ingredients!$F$3:$F$217)+SUMIF($B$3:$B$724,F98,$BH$3:$BH$724)</f>
        <v>0</v>
      </c>
      <c r="BA98" s="30">
        <f>SUMIF(Ingredients!$B$3:$B$217,G98,Ingredients!$F$3:$F$217)+SUMIF($B$3:$B$724,G98,$BH$3:$BH$724)</f>
        <v>0</v>
      </c>
      <c r="BB98" s="30">
        <f>SUMIF(Ingredients!$B$3:$B$217,H98,Ingredients!$F$3:$F$217)+SUMIF($B$3:$B$724,H98,$BH$3:$BH$724)</f>
        <v>0</v>
      </c>
      <c r="BC98" s="30">
        <f>SUMIF(Ingredients!$B$3:$B$217,I98,Ingredients!$F$3:$F$217)+SUMIF($B$3:$B$724,I98,$BH$3:$BH$724)</f>
        <v>0</v>
      </c>
      <c r="BD98" s="30">
        <f>SUMIF(Ingredients!$B$3:$B$217,J98,Ingredients!$F$3:$F$217)+SUMIF($B$3:$B$724,J98,$BH$3:$BH$724)</f>
        <v>0</v>
      </c>
      <c r="BE98" s="30">
        <f>SUMIF(Ingredients!$B$3:$B$217,K98,Ingredients!$F$3:$F$217)+SUMIF($B$3:$B$724,K98,$BH$3:$BH$724)</f>
        <v>0</v>
      </c>
      <c r="BF98" s="30">
        <f>SUMIF(Ingredients!$B$3:$B$217,L98,Ingredients!$F$3:$F$217)+SUMIF($B$3:$B$724,L98,$BH$3:$BH$724)</f>
        <v>0</v>
      </c>
      <c r="BG98" s="30">
        <f>SUMIF(Ingredients!$B$3:$B$217,M98,Ingredients!$F$3:$F$217)+SUMIF($B$3:$B$724,M98,$BH$3:$BH$724)</f>
        <v>0</v>
      </c>
      <c r="BH98" s="35">
        <f t="shared" si="18"/>
        <v>0</v>
      </c>
      <c r="BI98" s="30">
        <f>SUMIF(Ingredients!$B$3:$B$217,F98,Ingredients!$G$3:$G$217)+SUMIF($B$3:$B$724,F98,$BQ$3:$BQ$724)</f>
        <v>0.5</v>
      </c>
      <c r="BJ98" s="30">
        <f>SUMIF(Ingredients!$B$3:$B$217,G98,Ingredients!$G$3:$G$217)+SUMIF($B$3:$B$724,G98,$BQ$3:$BQ$724)</f>
        <v>0</v>
      </c>
      <c r="BK98" s="30">
        <f>SUMIF(Ingredients!$B$3:$B$217,H98,Ingredients!$G$3:$G$217)+SUMIF($B$3:$B$724,H98,$BQ$3:$BQ$724)</f>
        <v>0</v>
      </c>
      <c r="BL98" s="30">
        <f>SUMIF(Ingredients!$B$3:$B$217,I98,Ingredients!$G$3:$G$217)+SUMIF($B$3:$B$724,I98,$BQ$3:$BQ$724)</f>
        <v>0</v>
      </c>
      <c r="BM98" s="30">
        <f>SUMIF(Ingredients!$B$3:$B$217,J98,Ingredients!$G$3:$G$217)+SUMIF($B$3:$B$724,J98,$BQ$3:$BQ$724)</f>
        <v>0</v>
      </c>
      <c r="BN98" s="30">
        <f>SUMIF(Ingredients!$B$3:$B$217,K98,Ingredients!$G$3:$G$217)+SUMIF($B$3:$B$724,K98,$BQ$3:$BQ$724)</f>
        <v>0</v>
      </c>
      <c r="BO98" s="30">
        <f>SUMIF(Ingredients!$B$3:$B$217,L98,Ingredients!$G$3:$G$217)+SUMIF($B$3:$B$724,L98,$BQ$3:$BQ$724)</f>
        <v>0</v>
      </c>
      <c r="BP98" s="30">
        <f>SUMIF(Ingredients!$B$3:$B$217,M98,Ingredients!$G$3:$G$217)+SUMIF($B$3:$B$724,M98,$BQ$3:$BQ$724)</f>
        <v>0</v>
      </c>
      <c r="BQ98" s="36">
        <f t="shared" si="19"/>
        <v>0.5</v>
      </c>
      <c r="BR98" s="30">
        <f>SUMIF(Ingredients!$B$3:$B$217,F98,Ingredients!$H$3:$H$217)+SUMIF($B$3:$B$724,F98,$BZ$3:$BZ$724)</f>
        <v>0</v>
      </c>
      <c r="BS98" s="30">
        <f>SUMIF(Ingredients!$B$3:$B$217,G98,Ingredients!$H$3:$H$217)+SUMIF($B$3:$B$724,G98,$BZ$3:$BZ$724)</f>
        <v>0</v>
      </c>
      <c r="BT98" s="30">
        <f>SUMIF(Ingredients!$B$3:$B$217,H98,Ingredients!$H$3:$H$217)+SUMIF($B$3:$B$724,H98,$BZ$3:$BZ$724)</f>
        <v>0</v>
      </c>
      <c r="BU98" s="30">
        <f>SUMIF(Ingredients!$B$3:$B$217,I98,Ingredients!$H$3:$H$217)+SUMIF($B$3:$B$724,I98,$BZ$3:$BZ$724)</f>
        <v>0</v>
      </c>
      <c r="BV98" s="30">
        <f>SUMIF(Ingredients!$B$3:$B$217,J98,Ingredients!$H$3:$H$217)+SUMIF($B$3:$B$724,J98,$BZ$3:$BZ$724)</f>
        <v>0</v>
      </c>
      <c r="BW98" s="30">
        <f>SUMIF(Ingredients!$B$3:$B$217,K98,Ingredients!$H$3:$H$217)+SUMIF($B$3:$B$724,K98,$BZ$3:$BZ$724)</f>
        <v>0</v>
      </c>
      <c r="BX98" s="30">
        <f>SUMIF(Ingredients!$B$3:$B$217,L98,Ingredients!$H$3:$H$217)+SUMIF($B$3:$B$724,L98,$BZ$3:$BZ$724)</f>
        <v>0</v>
      </c>
      <c r="BY98" s="30">
        <f>SUMIF(Ingredients!$B$3:$B$217,M98,Ingredients!$H$3:$H$217)+SUMIF($B$3:$B$724,M98,$BZ$3:$BZ$724)</f>
        <v>0</v>
      </c>
      <c r="BZ98" s="42">
        <f t="shared" si="20"/>
        <v>0</v>
      </c>
      <c r="CA98" s="30">
        <f>SUMIF(Ingredients!$B$3:$B$217,F98,Ingredients!$I$3:$I$217)+SUMIF($B$3:$B$724,F98,$CI$3:$CI$724)</f>
        <v>0</v>
      </c>
      <c r="CB98" s="30">
        <f>SUMIF(Ingredients!$B$3:$B$217,G98,Ingredients!$I$3:$I$217)+SUMIF($B$3:$B$724,G98,$CI$3:$CI$724)</f>
        <v>0</v>
      </c>
      <c r="CC98" s="30">
        <f>SUMIF(Ingredients!$B$3:$B$217,H98,Ingredients!$I$3:$I$217)+SUMIF($B$3:$B$724,H98,$CI$3:$CI$724)</f>
        <v>0</v>
      </c>
      <c r="CD98" s="30">
        <f>SUMIF(Ingredients!$B$3:$B$217,I98,Ingredients!$I$3:$I$217)+SUMIF($B$3:$B$724,I98,$CI$3:$CI$724)</f>
        <v>0</v>
      </c>
      <c r="CE98" s="30">
        <f>SUMIF(Ingredients!$B$3:$B$217,J98,Ingredients!$I$3:$I$217)+SUMIF($B$3:$B$724,J98,$CI$3:$CI$724)</f>
        <v>0</v>
      </c>
      <c r="CF98" s="30">
        <f>SUMIF(Ingredients!$B$3:$B$217,K98,Ingredients!$I$3:$I$217)+SUMIF($B$3:$B$724,K98,$CI$3:$CI$724)</f>
        <v>0</v>
      </c>
      <c r="CG98" s="30">
        <f>SUMIF(Ingredients!$B$3:$B$217,L98,Ingredients!$I$3:$I$217)+SUMIF($B$3:$B$724,L98,$CI$3:$CI$724)</f>
        <v>0</v>
      </c>
      <c r="CH98" s="30">
        <f>SUMIF(Ingredients!$B$3:$B$217,M98,Ingredients!$I$3:$I$217)+SUMIF($B$3:$B$724,M98,$CI$3:$CI$724)</f>
        <v>0</v>
      </c>
      <c r="CI98" s="38">
        <f t="shared" si="21"/>
        <v>0</v>
      </c>
      <c r="CJ98" s="30">
        <f>SUMIF(Ingredients!$B$3:$B$217,F98,Ingredients!$J$3:$J$217)+SUMIF($B$3:$B$724,F98,$CR$3:$CR$724)</f>
        <v>0</v>
      </c>
      <c r="CK98" s="30">
        <f>SUMIF(Ingredients!$B$3:$B$217,G98,Ingredients!$J$3:$J$217)+SUMIF($B$3:$B$724,G98,$CR$3:$CR$724)</f>
        <v>3</v>
      </c>
      <c r="CL98" s="30">
        <f>SUMIF(Ingredients!$B$3:$B$217,H98,Ingredients!$J$3:$J$217)+SUMIF($B$3:$B$724,H98,$CR$3:$CR$724)</f>
        <v>0</v>
      </c>
      <c r="CM98" s="30">
        <f>SUMIF(Ingredients!$B$3:$B$217,I98,Ingredients!$J$3:$J$217)+SUMIF($B$3:$B$724,I98,$CR$3:$CR$724)</f>
        <v>0</v>
      </c>
      <c r="CN98" s="30">
        <f>SUMIF(Ingredients!$B$3:$B$217,J98,Ingredients!$J$3:$J$217)+SUMIF($B$3:$B$724,J98,$CR$3:$CR$724)</f>
        <v>0</v>
      </c>
      <c r="CO98" s="30">
        <f>SUMIF(Ingredients!$B$3:$B$217,K98,Ingredients!$J$3:$J$217)+SUMIF($B$3:$B$724,K98,$CR$3:$CR$724)</f>
        <v>0</v>
      </c>
      <c r="CP98" s="30">
        <f>SUMIF(Ingredients!$B$3:$B$217,L98,Ingredients!$J$3:$J$217)+SUMIF($B$3:$B$724,L98,$CR$3:$CR$724)</f>
        <v>0</v>
      </c>
      <c r="CQ98" s="30">
        <f>SUMIF(Ingredients!$B$3:$B$217,M98,Ingredients!$J$3:$J$217)+SUMIF($B$3:$B$724,M98,$CR$3:$CR$724)</f>
        <v>0</v>
      </c>
      <c r="CR98" s="43">
        <f t="shared" si="22"/>
        <v>3</v>
      </c>
      <c r="CS98" s="34">
        <v>12</v>
      </c>
      <c r="CT98" s="30">
        <v>15</v>
      </c>
      <c r="CU98" s="30">
        <v>7.833333333333333</v>
      </c>
      <c r="CV98" s="35">
        <v>0</v>
      </c>
      <c r="CW98" s="36">
        <v>0.5</v>
      </c>
      <c r="CX98" s="37">
        <v>0</v>
      </c>
      <c r="CY98" s="38">
        <v>0</v>
      </c>
      <c r="CZ98" s="39">
        <v>3</v>
      </c>
      <c r="DA98" t="s">
        <v>199</v>
      </c>
      <c r="DB98" t="str">
        <f t="shared" ca="1" si="23"/>
        <v>No</v>
      </c>
      <c r="DD98" t="s">
        <v>200</v>
      </c>
      <c r="DE98" t="str">
        <f t="shared" ca="1" si="24"/>
        <v/>
      </c>
      <c r="DF98" t="s">
        <v>2272</v>
      </c>
    </row>
    <row r="99" spans="2:110" x14ac:dyDescent="0.3">
      <c r="B99" t="s">
        <v>345</v>
      </c>
      <c r="C99" t="str">
        <f>INDEX('PH Itemnames'!$B$1:$B$723,MATCH(B99,'PH Itemnames'!$A$1:$A$723),1)</f>
        <v>peanutbutterItem</v>
      </c>
      <c r="D99" t="s">
        <v>240</v>
      </c>
      <c r="E99" t="s">
        <v>1184</v>
      </c>
      <c r="F99" s="10" t="s">
        <v>115</v>
      </c>
      <c r="G99" s="11" t="s">
        <v>346</v>
      </c>
      <c r="H99" s="11"/>
      <c r="I99" s="11"/>
      <c r="J99" s="11"/>
      <c r="K99" s="11"/>
      <c r="L99" s="11"/>
      <c r="M99" s="11"/>
      <c r="N99" s="46">
        <f ca="1">SUMIF(Ingredients!$B$3:$B$217,'PH complex foods'!F99,Ingredients!$A$3:$A$119)+SUMIF($B$3:$B$724,F99,$V$3:$V$723)</f>
        <v>1</v>
      </c>
      <c r="O99" s="11">
        <f ca="1">SUMIF(Ingredients!$B$3:$B$217,'PH complex foods'!G99,Ingredients!$A$3:$A$119)+SUMIF($B$3:$B$724,G99,$V$3:$V$723)</f>
        <v>1</v>
      </c>
      <c r="P99" s="11">
        <f ca="1">SUMIF(Ingredients!$B$3:$B$217,'PH complex foods'!H99,Ingredients!$A$3:$A$119)+SUMIF($B$3:$B$724,H99,$V$3:$V$723)</f>
        <v>0</v>
      </c>
      <c r="Q99" s="11">
        <f ca="1">SUMIF(Ingredients!$B$3:$B$217,'PH complex foods'!I99,Ingredients!$A$3:$A$119)+SUMIF($B$3:$B$724,I99,$V$3:$V$723)</f>
        <v>0</v>
      </c>
      <c r="R99" s="11">
        <f ca="1">SUMIF(Ingredients!$B$3:$B$217,'PH complex foods'!J99,Ingredients!$A$3:$A$119)+SUMIF($B$3:$B$724,J99,$V$3:$V$723)</f>
        <v>0</v>
      </c>
      <c r="S99" s="11">
        <f ca="1">SUMIF(Ingredients!$B$3:$B$217,'PH complex foods'!K99,Ingredients!$A$3:$A$119)+SUMIF($B$3:$B$724,K99,$V$3:$V$723)</f>
        <v>0</v>
      </c>
      <c r="T99" s="11">
        <f ca="1">SUMIF(Ingredients!$B$3:$B$217,'PH complex foods'!L99,Ingredients!$A$3:$A$119)+SUMIF($B$3:$B$724,L99,$V$3:$V$723)</f>
        <v>0</v>
      </c>
      <c r="U99" s="11">
        <f ca="1">SUMIF(Ingredients!$B$3:$B$217,'PH complex foods'!M99,Ingredients!$A$3:$A$119)+SUMIF($B$3:$B$724,M99,$V$3:$V$723)</f>
        <v>0</v>
      </c>
      <c r="V99" s="10">
        <f t="shared" ca="1" si="25"/>
        <v>1</v>
      </c>
      <c r="W99" s="11">
        <f t="shared" si="13"/>
        <v>8</v>
      </c>
      <c r="X99" s="44" t="str">
        <f t="shared" ca="1" si="26"/>
        <v>Yes</v>
      </c>
      <c r="Y99" s="34">
        <f>SUMIF(Ingredients!$B$3:$B$217,F99,Ingredients!$C$3:$C$217)+SUMIF($B$3:$B$724,F99,$AG$3:$AG$724)</f>
        <v>5</v>
      </c>
      <c r="Z99" s="30">
        <f>SUMIF(Ingredients!$B$3:$B$217,G99,Ingredients!$C$3:$C$217)+SUMIF($B$3:$B$724,G99,$AG$3:$AG$724)</f>
        <v>4</v>
      </c>
      <c r="AA99" s="30">
        <f>SUMIF(Ingredients!$B$3:$B$217,H99,Ingredients!$C$3:$C$217)+SUMIF($B$3:$B$724,H99,$AG$3:$AG$724)</f>
        <v>0</v>
      </c>
      <c r="AB99" s="30">
        <f>SUMIF(Ingredients!$B$3:$B$217,I99,Ingredients!$C$3:$C$217)+SUMIF($B$3:$B$724,I99,$AG$3:$AG$724)</f>
        <v>0</v>
      </c>
      <c r="AC99" s="30">
        <f>SUMIF(Ingredients!$B$3:$B$217,J99,Ingredients!$C$3:$C$217)+SUMIF($B$3:$B$724,J99,$AG$3:$AG$724)</f>
        <v>0</v>
      </c>
      <c r="AD99" s="30">
        <f>SUMIF(Ingredients!$B$3:$B$217,K99,Ingredients!$C$3:$C$217)+SUMIF($B$3:$B$724,K99,$AG$3:$AG$724)</f>
        <v>0</v>
      </c>
      <c r="AE99" s="30">
        <f>SUMIF(Ingredients!$B$3:$B$217,L99,Ingredients!$C$3:$C$217)+SUMIF($B$3:$B$724,L99,$AG$3:$AG$724)</f>
        <v>0</v>
      </c>
      <c r="AF99" s="30">
        <f>SUMIF(Ingredients!$B$3:$B$217,M99,Ingredients!$C$3:$C$217)+SUMIF($B$3:$B$724,M99,$AG$3:$AG$724)</f>
        <v>0</v>
      </c>
      <c r="AG99" s="29">
        <f t="shared" si="15"/>
        <v>9</v>
      </c>
      <c r="AH99" s="30">
        <f>SUMIF(Ingredients!$B$3:$B$217,F99,Ingredients!$D$3:$D$217)+SUMIF($B$3:$B$724,F99,$AP$3:$AP$724)</f>
        <v>0</v>
      </c>
      <c r="AI99" s="30">
        <f>SUMIF(Ingredients!$B$3:$B$217,G99,Ingredients!$D$3:$D$217)+SUMIF($B$3:$B$724,G99,$AP$3:$AP$724)</f>
        <v>0</v>
      </c>
      <c r="AJ99" s="30">
        <f>SUMIF(Ingredients!$B$3:$B$217,H99,Ingredients!$D$3:$D$217)+SUMIF($B$3:$B$724,H99,$AP$3:$AP$724)</f>
        <v>0</v>
      </c>
      <c r="AK99" s="30">
        <f>SUMIF(Ingredients!$B$3:$B$217,I99,Ingredients!$D$3:$D$217)+SUMIF($B$3:$B$724,I99,$AP$3:$AP$724)</f>
        <v>0</v>
      </c>
      <c r="AL99" s="30">
        <f>SUMIF(Ingredients!$B$3:$B$217,J99,Ingredients!$D$3:$D$217)+SUMIF($B$3:$B$724,J99,$AP$3:$AP$724)</f>
        <v>0</v>
      </c>
      <c r="AM99" s="30">
        <f>SUMIF(Ingredients!$B$3:$B$217,K99,Ingredients!$D$3:$D$217)+SUMIF($B$3:$B$724,K99,$AP$3:$AP$724)</f>
        <v>0</v>
      </c>
      <c r="AN99" s="30">
        <f>SUMIF(Ingredients!$B$3:$B$217,L99,Ingredients!$D$3:$D$217)+SUMIF($B$3:$B$724,L99,$AP$3:$AP$724)</f>
        <v>0</v>
      </c>
      <c r="AO99" s="30">
        <f>SUMIF(Ingredients!$B$3:$B$217,M99,Ingredients!$D$3:$D$217)+SUMIF($B$3:$B$724,M99,$AP$3:$AP$724)</f>
        <v>0</v>
      </c>
      <c r="AP99" s="29">
        <f t="shared" si="16"/>
        <v>0</v>
      </c>
      <c r="AQ99" s="30">
        <f>SUMIF(Ingredients!$B$3:$B$217,F99,Ingredients!$E$3:$E$217)+SUMIF($B$3:$B$724,F99,$AY$3:$AY$727)</f>
        <v>45</v>
      </c>
      <c r="AR99" s="30">
        <f>SUMIF(Ingredients!$B$3:$B$217,G99,Ingredients!$E$3:$E$217)+SUMIF($B$3:$B$724,G99,$AY$3:$AY$727)</f>
        <v>0</v>
      </c>
      <c r="AS99" s="30">
        <f>SUMIF(Ingredients!$B$3:$B$217,H99,Ingredients!$E$3:$E$217)+SUMIF($B$3:$B$724,H99,$AY$3:$AY$727)</f>
        <v>0</v>
      </c>
      <c r="AT99" s="30">
        <f>SUMIF(Ingredients!$B$3:$B$217,I99,Ingredients!$E$3:$E$217)+SUMIF($B$3:$B$724,I99,$AY$3:$AY$727)</f>
        <v>0</v>
      </c>
      <c r="AU99" s="30">
        <f>SUMIF(Ingredients!$B$3:$B$217,J99,Ingredients!$E$3:$E$217)+SUMIF($B$3:$B$724,J99,$AY$3:$AY$727)</f>
        <v>0</v>
      </c>
      <c r="AV99" s="30">
        <f>SUMIF(Ingredients!$B$3:$B$217,K99,Ingredients!$E$3:$E$217)+SUMIF($B$3:$B$724,K99,$AY$3:$AY$727)</f>
        <v>0</v>
      </c>
      <c r="AW99" s="30">
        <f>SUMIF(Ingredients!$B$3:$B$217,L99,Ingredients!$E$3:$E$217)+SUMIF($B$3:$B$724,L99,$AY$3:$AY$727)</f>
        <v>0</v>
      </c>
      <c r="AX99" s="30">
        <f>SUMIF(Ingredients!$B$3:$B$217,M99,Ingredients!$E$3:$E$217)+SUMIF($B$3:$B$724,M99,$AY$3:$AY$727)</f>
        <v>0</v>
      </c>
      <c r="AY99" s="29">
        <f t="shared" si="17"/>
        <v>22.5</v>
      </c>
      <c r="AZ99" s="30">
        <f>SUMIF(Ingredients!$B$3:$B$217,F99,Ingredients!$F$3:$F$217)+SUMIF($B$3:$B$724,F99,$BH$3:$BH$724)</f>
        <v>0.5</v>
      </c>
      <c r="BA99" s="30">
        <f>SUMIF(Ingredients!$B$3:$B$217,G99,Ingredients!$F$3:$F$217)+SUMIF($B$3:$B$724,G99,$BH$3:$BH$724)</f>
        <v>0</v>
      </c>
      <c r="BB99" s="30">
        <f>SUMIF(Ingredients!$B$3:$B$217,H99,Ingredients!$F$3:$F$217)+SUMIF($B$3:$B$724,H99,$BH$3:$BH$724)</f>
        <v>0</v>
      </c>
      <c r="BC99" s="30">
        <f>SUMIF(Ingredients!$B$3:$B$217,I99,Ingredients!$F$3:$F$217)+SUMIF($B$3:$B$724,I99,$BH$3:$BH$724)</f>
        <v>0</v>
      </c>
      <c r="BD99" s="30">
        <f>SUMIF(Ingredients!$B$3:$B$217,J99,Ingredients!$F$3:$F$217)+SUMIF($B$3:$B$724,J99,$BH$3:$BH$724)</f>
        <v>0</v>
      </c>
      <c r="BE99" s="30">
        <f>SUMIF(Ingredients!$B$3:$B$217,K99,Ingredients!$F$3:$F$217)+SUMIF($B$3:$B$724,K99,$BH$3:$BH$724)</f>
        <v>0</v>
      </c>
      <c r="BF99" s="30">
        <f>SUMIF(Ingredients!$B$3:$B$217,L99,Ingredients!$F$3:$F$217)+SUMIF($B$3:$B$724,L99,$BH$3:$BH$724)</f>
        <v>0</v>
      </c>
      <c r="BG99" s="30">
        <f>SUMIF(Ingredients!$B$3:$B$217,M99,Ingredients!$F$3:$F$217)+SUMIF($B$3:$B$724,M99,$BH$3:$BH$724)</f>
        <v>0</v>
      </c>
      <c r="BH99" s="35">
        <f t="shared" si="18"/>
        <v>0.5</v>
      </c>
      <c r="BI99" s="30">
        <f>SUMIF(Ingredients!$B$3:$B$217,F99,Ingredients!$G$3:$G$217)+SUMIF($B$3:$B$724,F99,$BQ$3:$BQ$724)</f>
        <v>0</v>
      </c>
      <c r="BJ99" s="30">
        <f>SUMIF(Ingredients!$B$3:$B$217,G99,Ingredients!$G$3:$G$217)+SUMIF($B$3:$B$724,G99,$BQ$3:$BQ$724)</f>
        <v>0</v>
      </c>
      <c r="BK99" s="30">
        <f>SUMIF(Ingredients!$B$3:$B$217,H99,Ingredients!$G$3:$G$217)+SUMIF($B$3:$B$724,H99,$BQ$3:$BQ$724)</f>
        <v>0</v>
      </c>
      <c r="BL99" s="30">
        <f>SUMIF(Ingredients!$B$3:$B$217,I99,Ingredients!$G$3:$G$217)+SUMIF($B$3:$B$724,I99,$BQ$3:$BQ$724)</f>
        <v>0</v>
      </c>
      <c r="BM99" s="30">
        <f>SUMIF(Ingredients!$B$3:$B$217,J99,Ingredients!$G$3:$G$217)+SUMIF($B$3:$B$724,J99,$BQ$3:$BQ$724)</f>
        <v>0</v>
      </c>
      <c r="BN99" s="30">
        <f>SUMIF(Ingredients!$B$3:$B$217,K99,Ingredients!$G$3:$G$217)+SUMIF($B$3:$B$724,K99,$BQ$3:$BQ$724)</f>
        <v>0</v>
      </c>
      <c r="BO99" s="30">
        <f>SUMIF(Ingredients!$B$3:$B$217,L99,Ingredients!$G$3:$G$217)+SUMIF($B$3:$B$724,L99,$BQ$3:$BQ$724)</f>
        <v>0</v>
      </c>
      <c r="BP99" s="30">
        <f>SUMIF(Ingredients!$B$3:$B$217,M99,Ingredients!$G$3:$G$217)+SUMIF($B$3:$B$724,M99,$BQ$3:$BQ$724)</f>
        <v>0</v>
      </c>
      <c r="BQ99" s="36">
        <f t="shared" si="19"/>
        <v>0</v>
      </c>
      <c r="BR99" s="30">
        <f>SUMIF(Ingredients!$B$3:$B$217,F99,Ingredients!$H$3:$H$217)+SUMIF($B$3:$B$724,F99,$BZ$3:$BZ$724)</f>
        <v>0</v>
      </c>
      <c r="BS99" s="30">
        <f>SUMIF(Ingredients!$B$3:$B$217,G99,Ingredients!$H$3:$H$217)+SUMIF($B$3:$B$724,G99,$BZ$3:$BZ$724)</f>
        <v>0</v>
      </c>
      <c r="BT99" s="30">
        <f>SUMIF(Ingredients!$B$3:$B$217,H99,Ingredients!$H$3:$H$217)+SUMIF($B$3:$B$724,H99,$BZ$3:$BZ$724)</f>
        <v>0</v>
      </c>
      <c r="BU99" s="30">
        <f>SUMIF(Ingredients!$B$3:$B$217,I99,Ingredients!$H$3:$H$217)+SUMIF($B$3:$B$724,I99,$BZ$3:$BZ$724)</f>
        <v>0</v>
      </c>
      <c r="BV99" s="30">
        <f>SUMIF(Ingredients!$B$3:$B$217,J99,Ingredients!$H$3:$H$217)+SUMIF($B$3:$B$724,J99,$BZ$3:$BZ$724)</f>
        <v>0</v>
      </c>
      <c r="BW99" s="30">
        <f>SUMIF(Ingredients!$B$3:$B$217,K99,Ingredients!$H$3:$H$217)+SUMIF($B$3:$B$724,K99,$BZ$3:$BZ$724)</f>
        <v>0</v>
      </c>
      <c r="BX99" s="30">
        <f>SUMIF(Ingredients!$B$3:$B$217,L99,Ingredients!$H$3:$H$217)+SUMIF($B$3:$B$724,L99,$BZ$3:$BZ$724)</f>
        <v>0</v>
      </c>
      <c r="BY99" s="30">
        <f>SUMIF(Ingredients!$B$3:$B$217,M99,Ingredients!$H$3:$H$217)+SUMIF($B$3:$B$724,M99,$BZ$3:$BZ$724)</f>
        <v>0</v>
      </c>
      <c r="BZ99" s="42">
        <f t="shared" si="20"/>
        <v>0</v>
      </c>
      <c r="CA99" s="30">
        <f>SUMIF(Ingredients!$B$3:$B$217,F99,Ingredients!$I$3:$I$217)+SUMIF($B$3:$B$724,F99,$CI$3:$CI$724)</f>
        <v>0</v>
      </c>
      <c r="CB99" s="30">
        <f>SUMIF(Ingredients!$B$3:$B$217,G99,Ingredients!$I$3:$I$217)+SUMIF($B$3:$B$724,G99,$CI$3:$CI$724)</f>
        <v>0</v>
      </c>
      <c r="CC99" s="30">
        <f>SUMIF(Ingredients!$B$3:$B$217,H99,Ingredients!$I$3:$I$217)+SUMIF($B$3:$B$724,H99,$CI$3:$CI$724)</f>
        <v>0</v>
      </c>
      <c r="CD99" s="30">
        <f>SUMIF(Ingredients!$B$3:$B$217,I99,Ingredients!$I$3:$I$217)+SUMIF($B$3:$B$724,I99,$CI$3:$CI$724)</f>
        <v>0</v>
      </c>
      <c r="CE99" s="30">
        <f>SUMIF(Ingredients!$B$3:$B$217,J99,Ingredients!$I$3:$I$217)+SUMIF($B$3:$B$724,J99,$CI$3:$CI$724)</f>
        <v>0</v>
      </c>
      <c r="CF99" s="30">
        <f>SUMIF(Ingredients!$B$3:$B$217,K99,Ingredients!$I$3:$I$217)+SUMIF($B$3:$B$724,K99,$CI$3:$CI$724)</f>
        <v>0</v>
      </c>
      <c r="CG99" s="30">
        <f>SUMIF(Ingredients!$B$3:$B$217,L99,Ingredients!$I$3:$I$217)+SUMIF($B$3:$B$724,L99,$CI$3:$CI$724)</f>
        <v>0</v>
      </c>
      <c r="CH99" s="30">
        <f>SUMIF(Ingredients!$B$3:$B$217,M99,Ingredients!$I$3:$I$217)+SUMIF($B$3:$B$724,M99,$CI$3:$CI$724)</f>
        <v>0</v>
      </c>
      <c r="CI99" s="38">
        <f t="shared" si="21"/>
        <v>0</v>
      </c>
      <c r="CJ99" s="30">
        <f>SUMIF(Ingredients!$B$3:$B$217,F99,Ingredients!$J$3:$J$217)+SUMIF($B$3:$B$724,F99,$CR$3:$CR$724)</f>
        <v>0</v>
      </c>
      <c r="CK99" s="30">
        <f>SUMIF(Ingredients!$B$3:$B$217,G99,Ingredients!$J$3:$J$217)+SUMIF($B$3:$B$724,G99,$CR$3:$CR$724)</f>
        <v>0</v>
      </c>
      <c r="CL99" s="30">
        <f>SUMIF(Ingredients!$B$3:$B$217,H99,Ingredients!$J$3:$J$217)+SUMIF($B$3:$B$724,H99,$CR$3:$CR$724)</f>
        <v>0</v>
      </c>
      <c r="CM99" s="30">
        <f>SUMIF(Ingredients!$B$3:$B$217,I99,Ingredients!$J$3:$J$217)+SUMIF($B$3:$B$724,I99,$CR$3:$CR$724)</f>
        <v>0</v>
      </c>
      <c r="CN99" s="30">
        <f>SUMIF(Ingredients!$B$3:$B$217,J99,Ingredients!$J$3:$J$217)+SUMIF($B$3:$B$724,J99,$CR$3:$CR$724)</f>
        <v>0</v>
      </c>
      <c r="CO99" s="30">
        <f>SUMIF(Ingredients!$B$3:$B$217,K99,Ingredients!$J$3:$J$217)+SUMIF($B$3:$B$724,K99,$CR$3:$CR$724)</f>
        <v>0</v>
      </c>
      <c r="CP99" s="30">
        <f>SUMIF(Ingredients!$B$3:$B$217,L99,Ingredients!$J$3:$J$217)+SUMIF($B$3:$B$724,L99,$CR$3:$CR$724)</f>
        <v>0</v>
      </c>
      <c r="CQ99" s="30">
        <f>SUMIF(Ingredients!$B$3:$B$217,M99,Ingredients!$J$3:$J$217)+SUMIF($B$3:$B$724,M99,$CR$3:$CR$724)</f>
        <v>0</v>
      </c>
      <c r="CR99" s="43">
        <f t="shared" si="22"/>
        <v>0</v>
      </c>
      <c r="CS99" s="34">
        <v>5</v>
      </c>
      <c r="CT99" s="30">
        <v>0</v>
      </c>
      <c r="CU99" s="30">
        <v>22.5</v>
      </c>
      <c r="CV99" s="35">
        <v>0.5</v>
      </c>
      <c r="CW99" s="36">
        <v>0</v>
      </c>
      <c r="CX99" s="37">
        <v>0</v>
      </c>
      <c r="CY99" s="38">
        <v>0</v>
      </c>
      <c r="CZ99" s="39">
        <v>0</v>
      </c>
      <c r="DA99" t="s">
        <v>202</v>
      </c>
      <c r="DB99" t="str">
        <f t="shared" ca="1" si="23"/>
        <v>-</v>
      </c>
      <c r="DD99" t="s">
        <v>200</v>
      </c>
      <c r="DE99" t="str">
        <f t="shared" ca="1" si="24"/>
        <v>PEANUTBUTTERITEM(OTHER, ItemRegistry.peanutbutterItem, 4 ,1f,0f,0.5f,0f,0f,0f,0f,0.93f),</v>
      </c>
      <c r="DF99" t="s">
        <v>2362</v>
      </c>
    </row>
    <row r="100" spans="2:110" x14ac:dyDescent="0.3">
      <c r="B100" t="s">
        <v>347</v>
      </c>
      <c r="C100" t="str">
        <f>INDEX('PH Itemnames'!$B$1:$B$723,MATCH(B100,'PH Itemnames'!$A$1:$A$723),1)</f>
        <v>trailmixItem</v>
      </c>
      <c r="D100" t="s">
        <v>240</v>
      </c>
      <c r="E100" t="s">
        <v>1184</v>
      </c>
      <c r="F100" s="10" t="s">
        <v>348</v>
      </c>
      <c r="G100" s="11" t="s">
        <v>261</v>
      </c>
      <c r="H100" s="11" t="s">
        <v>230</v>
      </c>
      <c r="I100" s="11"/>
      <c r="J100" s="11"/>
      <c r="K100" s="11"/>
      <c r="L100" s="11"/>
      <c r="M100" s="11"/>
      <c r="N100" s="46">
        <f ca="1">SUMIF(Ingredients!$B$3:$B$217,'PH complex foods'!F100,Ingredients!$A$3:$A$119)+SUMIF($B$3:$B$724,F100,$V$3:$V$723)</f>
        <v>1</v>
      </c>
      <c r="O100" s="11">
        <f ca="1">SUMIF(Ingredients!$B$3:$B$217,'PH complex foods'!G100,Ingredients!$A$3:$A$119)+SUMIF($B$3:$B$724,G100,$V$3:$V$723)</f>
        <v>1</v>
      </c>
      <c r="P100" s="11">
        <f ca="1">SUMIF(Ingredients!$B$3:$B$217,'PH complex foods'!H100,Ingredients!$A$3:$A$119)+SUMIF($B$3:$B$724,H100,$V$3:$V$723)</f>
        <v>0</v>
      </c>
      <c r="Q100" s="11">
        <f ca="1">SUMIF(Ingredients!$B$3:$B$217,'PH complex foods'!I100,Ingredients!$A$3:$A$119)+SUMIF($B$3:$B$724,I100,$V$3:$V$723)</f>
        <v>0</v>
      </c>
      <c r="R100" s="11">
        <f ca="1">SUMIF(Ingredients!$B$3:$B$217,'PH complex foods'!J100,Ingredients!$A$3:$A$119)+SUMIF($B$3:$B$724,J100,$V$3:$V$723)</f>
        <v>0</v>
      </c>
      <c r="S100" s="11">
        <f ca="1">SUMIF(Ingredients!$B$3:$B$217,'PH complex foods'!K100,Ingredients!$A$3:$A$119)+SUMIF($B$3:$B$724,K100,$V$3:$V$723)</f>
        <v>0</v>
      </c>
      <c r="T100" s="11">
        <f ca="1">SUMIF(Ingredients!$B$3:$B$217,'PH complex foods'!L100,Ingredients!$A$3:$A$119)+SUMIF($B$3:$B$724,L100,$V$3:$V$723)</f>
        <v>0</v>
      </c>
      <c r="U100" s="11">
        <f ca="1">SUMIF(Ingredients!$B$3:$B$217,'PH complex foods'!M100,Ingredients!$A$3:$A$119)+SUMIF($B$3:$B$724,M100,$V$3:$V$723)</f>
        <v>0</v>
      </c>
      <c r="V100" s="10">
        <f t="shared" ca="1" si="25"/>
        <v>0</v>
      </c>
      <c r="W100" s="11">
        <f t="shared" si="13"/>
        <v>0</v>
      </c>
      <c r="X100" s="44" t="str">
        <f t="shared" ca="1" si="26"/>
        <v>No</v>
      </c>
      <c r="Y100" s="34">
        <f>SUMIF(Ingredients!$B$3:$B$217,F100,Ingredients!$C$3:$C$217)+SUMIF($B$3:$B$724,F100,$AG$3:$AG$724)</f>
        <v>2</v>
      </c>
      <c r="Z100" s="30">
        <f>SUMIF(Ingredients!$B$3:$B$217,G100,Ingredients!$C$3:$C$217)+SUMIF($B$3:$B$724,G100,$AG$3:$AG$724)</f>
        <v>2</v>
      </c>
      <c r="AA100" s="30">
        <f>SUMIF(Ingredients!$B$3:$B$217,H100,Ingredients!$C$3:$C$217)+SUMIF($B$3:$B$724,H100,$AG$3:$AG$724)</f>
        <v>10</v>
      </c>
      <c r="AB100" s="30">
        <f>SUMIF(Ingredients!$B$3:$B$217,I100,Ingredients!$C$3:$C$217)+SUMIF($B$3:$B$724,I100,$AG$3:$AG$724)</f>
        <v>0</v>
      </c>
      <c r="AC100" s="30">
        <f>SUMIF(Ingredients!$B$3:$B$217,J100,Ingredients!$C$3:$C$217)+SUMIF($B$3:$B$724,J100,$AG$3:$AG$724)</f>
        <v>0</v>
      </c>
      <c r="AD100" s="30">
        <f>SUMIF(Ingredients!$B$3:$B$217,K100,Ingredients!$C$3:$C$217)+SUMIF($B$3:$B$724,K100,$AG$3:$AG$724)</f>
        <v>0</v>
      </c>
      <c r="AE100" s="30">
        <f>SUMIF(Ingredients!$B$3:$B$217,L100,Ingredients!$C$3:$C$217)+SUMIF($B$3:$B$724,L100,$AG$3:$AG$724)</f>
        <v>0</v>
      </c>
      <c r="AF100" s="30">
        <f>SUMIF(Ingredients!$B$3:$B$217,M100,Ingredients!$C$3:$C$217)+SUMIF($B$3:$B$724,M100,$AG$3:$AG$724)</f>
        <v>0</v>
      </c>
      <c r="AG100" s="29">
        <f t="shared" si="15"/>
        <v>14</v>
      </c>
      <c r="AH100" s="30">
        <f>SUMIF(Ingredients!$B$3:$B$217,F100,Ingredients!$D$3:$D$217)+SUMIF($B$3:$B$724,F100,$AP$3:$AP$724)</f>
        <v>0</v>
      </c>
      <c r="AI100" s="30">
        <f>SUMIF(Ingredients!$B$3:$B$217,G100,Ingredients!$D$3:$D$217)+SUMIF($B$3:$B$724,G100,$AP$3:$AP$724)</f>
        <v>0</v>
      </c>
      <c r="AJ100" s="30">
        <f>SUMIF(Ingredients!$B$3:$B$217,H100,Ingredients!$D$3:$D$217)+SUMIF($B$3:$B$724,H100,$AP$3:$AP$724)</f>
        <v>5</v>
      </c>
      <c r="AK100" s="30">
        <f>SUMIF(Ingredients!$B$3:$B$217,I100,Ingredients!$D$3:$D$217)+SUMIF($B$3:$B$724,I100,$AP$3:$AP$724)</f>
        <v>0</v>
      </c>
      <c r="AL100" s="30">
        <f>SUMIF(Ingredients!$B$3:$B$217,J100,Ingredients!$D$3:$D$217)+SUMIF($B$3:$B$724,J100,$AP$3:$AP$724)</f>
        <v>0</v>
      </c>
      <c r="AM100" s="30">
        <f>SUMIF(Ingredients!$B$3:$B$217,K100,Ingredients!$D$3:$D$217)+SUMIF($B$3:$B$724,K100,$AP$3:$AP$724)</f>
        <v>0</v>
      </c>
      <c r="AN100" s="30">
        <f>SUMIF(Ingredients!$B$3:$B$217,L100,Ingredients!$D$3:$D$217)+SUMIF($B$3:$B$724,L100,$AP$3:$AP$724)</f>
        <v>0</v>
      </c>
      <c r="AO100" s="30">
        <f>SUMIF(Ingredients!$B$3:$B$217,M100,Ingredients!$D$3:$D$217)+SUMIF($B$3:$B$724,M100,$AP$3:$AP$724)</f>
        <v>0</v>
      </c>
      <c r="AP100" s="29">
        <f t="shared" si="16"/>
        <v>5</v>
      </c>
      <c r="AQ100" s="30">
        <f>SUMIF(Ingredients!$B$3:$B$217,F100,Ingredients!$E$3:$E$217)+SUMIF($B$3:$B$724,F100,$AY$3:$AY$727)</f>
        <v>0</v>
      </c>
      <c r="AR100" s="30">
        <f>SUMIF(Ingredients!$B$3:$B$217,G100,Ingredients!$E$3:$E$217)+SUMIF($B$3:$B$724,G100,$AY$3:$AY$727)</f>
        <v>12</v>
      </c>
      <c r="AS100" s="30">
        <f>SUMIF(Ingredients!$B$3:$B$217,H100,Ingredients!$E$3:$E$217)+SUMIF($B$3:$B$724,H100,$AY$3:$AY$727)</f>
        <v>11.666666666666666</v>
      </c>
      <c r="AT100" s="30">
        <f>SUMIF(Ingredients!$B$3:$B$217,I100,Ingredients!$E$3:$E$217)+SUMIF($B$3:$B$724,I100,$AY$3:$AY$727)</f>
        <v>0</v>
      </c>
      <c r="AU100" s="30">
        <f>SUMIF(Ingredients!$B$3:$B$217,J100,Ingredients!$E$3:$E$217)+SUMIF($B$3:$B$724,J100,$AY$3:$AY$727)</f>
        <v>0</v>
      </c>
      <c r="AV100" s="30">
        <f>SUMIF(Ingredients!$B$3:$B$217,K100,Ingredients!$E$3:$E$217)+SUMIF($B$3:$B$724,K100,$AY$3:$AY$727)</f>
        <v>0</v>
      </c>
      <c r="AW100" s="30">
        <f>SUMIF(Ingredients!$B$3:$B$217,L100,Ingredients!$E$3:$E$217)+SUMIF($B$3:$B$724,L100,$AY$3:$AY$727)</f>
        <v>0</v>
      </c>
      <c r="AX100" s="30">
        <f>SUMIF(Ingredients!$B$3:$B$217,M100,Ingredients!$E$3:$E$217)+SUMIF($B$3:$B$724,M100,$AY$3:$AY$727)</f>
        <v>0</v>
      </c>
      <c r="AY100" s="29">
        <f t="shared" si="17"/>
        <v>7.8888888888888884</v>
      </c>
      <c r="AZ100" s="30">
        <f>SUMIF(Ingredients!$B$3:$B$217,F100,Ingredients!$F$3:$F$217)+SUMIF($B$3:$B$724,F100,$BH$3:$BH$724)</f>
        <v>0</v>
      </c>
      <c r="BA100" s="30">
        <f>SUMIF(Ingredients!$B$3:$B$217,G100,Ingredients!$F$3:$F$217)+SUMIF($B$3:$B$724,G100,$BH$3:$BH$724)</f>
        <v>0</v>
      </c>
      <c r="BB100" s="30">
        <f>SUMIF(Ingredients!$B$3:$B$217,H100,Ingredients!$F$3:$F$217)+SUMIF($B$3:$B$724,H100,$BH$3:$BH$724)</f>
        <v>0</v>
      </c>
      <c r="BC100" s="30">
        <f>SUMIF(Ingredients!$B$3:$B$217,I100,Ingredients!$F$3:$F$217)+SUMIF($B$3:$B$724,I100,$BH$3:$BH$724)</f>
        <v>0</v>
      </c>
      <c r="BD100" s="30">
        <f>SUMIF(Ingredients!$B$3:$B$217,J100,Ingredients!$F$3:$F$217)+SUMIF($B$3:$B$724,J100,$BH$3:$BH$724)</f>
        <v>0</v>
      </c>
      <c r="BE100" s="30">
        <f>SUMIF(Ingredients!$B$3:$B$217,K100,Ingredients!$F$3:$F$217)+SUMIF($B$3:$B$724,K100,$BH$3:$BH$724)</f>
        <v>0</v>
      </c>
      <c r="BF100" s="30">
        <f>SUMIF(Ingredients!$B$3:$B$217,L100,Ingredients!$F$3:$F$217)+SUMIF($B$3:$B$724,L100,$BH$3:$BH$724)</f>
        <v>0</v>
      </c>
      <c r="BG100" s="30">
        <f>SUMIF(Ingredients!$B$3:$B$217,M100,Ingredients!$F$3:$F$217)+SUMIF($B$3:$B$724,M100,$BH$3:$BH$724)</f>
        <v>0</v>
      </c>
      <c r="BH100" s="35">
        <f t="shared" si="18"/>
        <v>0</v>
      </c>
      <c r="BI100" s="30">
        <f>SUMIF(Ingredients!$B$3:$B$217,F100,Ingredients!$G$3:$G$217)+SUMIF($B$3:$B$724,F100,$BQ$3:$BQ$724)</f>
        <v>0</v>
      </c>
      <c r="BJ100" s="30">
        <f>SUMIF(Ingredients!$B$3:$B$217,G100,Ingredients!$G$3:$G$217)+SUMIF($B$3:$B$724,G100,$BQ$3:$BQ$724)</f>
        <v>1</v>
      </c>
      <c r="BK100" s="30">
        <f>SUMIF(Ingredients!$B$3:$B$217,H100,Ingredients!$G$3:$G$217)+SUMIF($B$3:$B$724,H100,$BQ$3:$BQ$724)</f>
        <v>0</v>
      </c>
      <c r="BL100" s="30">
        <f>SUMIF(Ingredients!$B$3:$B$217,I100,Ingredients!$G$3:$G$217)+SUMIF($B$3:$B$724,I100,$BQ$3:$BQ$724)</f>
        <v>0</v>
      </c>
      <c r="BM100" s="30">
        <f>SUMIF(Ingredients!$B$3:$B$217,J100,Ingredients!$G$3:$G$217)+SUMIF($B$3:$B$724,J100,$BQ$3:$BQ$724)</f>
        <v>0</v>
      </c>
      <c r="BN100" s="30">
        <f>SUMIF(Ingredients!$B$3:$B$217,K100,Ingredients!$G$3:$G$217)+SUMIF($B$3:$B$724,K100,$BQ$3:$BQ$724)</f>
        <v>0</v>
      </c>
      <c r="BO100" s="30">
        <f>SUMIF(Ingredients!$B$3:$B$217,L100,Ingredients!$G$3:$G$217)+SUMIF($B$3:$B$724,L100,$BQ$3:$BQ$724)</f>
        <v>0</v>
      </c>
      <c r="BP100" s="30">
        <f>SUMIF(Ingredients!$B$3:$B$217,M100,Ingredients!$G$3:$G$217)+SUMIF($B$3:$B$724,M100,$BQ$3:$BQ$724)</f>
        <v>0</v>
      </c>
      <c r="BQ100" s="36">
        <f t="shared" si="19"/>
        <v>1</v>
      </c>
      <c r="BR100" s="30">
        <f>SUMIF(Ingredients!$B$3:$B$217,F100,Ingredients!$H$3:$H$217)+SUMIF($B$3:$B$724,F100,$BZ$3:$BZ$724)</f>
        <v>0</v>
      </c>
      <c r="BS100" s="30">
        <f>SUMIF(Ingredients!$B$3:$B$217,G100,Ingredients!$H$3:$H$217)+SUMIF($B$3:$B$724,G100,$BZ$3:$BZ$724)</f>
        <v>0</v>
      </c>
      <c r="BT100" s="30">
        <f>SUMIF(Ingredients!$B$3:$B$217,H100,Ingredients!$H$3:$H$217)+SUMIF($B$3:$B$724,H100,$BZ$3:$BZ$724)</f>
        <v>0</v>
      </c>
      <c r="BU100" s="30">
        <f>SUMIF(Ingredients!$B$3:$B$217,I100,Ingredients!$H$3:$H$217)+SUMIF($B$3:$B$724,I100,$BZ$3:$BZ$724)</f>
        <v>0</v>
      </c>
      <c r="BV100" s="30">
        <f>SUMIF(Ingredients!$B$3:$B$217,J100,Ingredients!$H$3:$H$217)+SUMIF($B$3:$B$724,J100,$BZ$3:$BZ$724)</f>
        <v>0</v>
      </c>
      <c r="BW100" s="30">
        <f>SUMIF(Ingredients!$B$3:$B$217,K100,Ingredients!$H$3:$H$217)+SUMIF($B$3:$B$724,K100,$BZ$3:$BZ$724)</f>
        <v>0</v>
      </c>
      <c r="BX100" s="30">
        <f>SUMIF(Ingredients!$B$3:$B$217,L100,Ingredients!$H$3:$H$217)+SUMIF($B$3:$B$724,L100,$BZ$3:$BZ$724)</f>
        <v>0</v>
      </c>
      <c r="BY100" s="30">
        <f>SUMIF(Ingredients!$B$3:$B$217,M100,Ingredients!$H$3:$H$217)+SUMIF($B$3:$B$724,M100,$BZ$3:$BZ$724)</f>
        <v>0</v>
      </c>
      <c r="BZ100" s="42">
        <f t="shared" si="20"/>
        <v>0</v>
      </c>
      <c r="CA100" s="30">
        <f>SUMIF(Ingredients!$B$3:$B$217,F100,Ingredients!$I$3:$I$217)+SUMIF($B$3:$B$724,F100,$CI$3:$CI$724)</f>
        <v>0</v>
      </c>
      <c r="CB100" s="30">
        <f>SUMIF(Ingredients!$B$3:$B$217,G100,Ingredients!$I$3:$I$217)+SUMIF($B$3:$B$724,G100,$CI$3:$CI$724)</f>
        <v>0</v>
      </c>
      <c r="CC100" s="30">
        <f>SUMIF(Ingredients!$B$3:$B$217,H100,Ingredients!$I$3:$I$217)+SUMIF($B$3:$B$724,H100,$CI$3:$CI$724)</f>
        <v>0</v>
      </c>
      <c r="CD100" s="30">
        <f>SUMIF(Ingredients!$B$3:$B$217,I100,Ingredients!$I$3:$I$217)+SUMIF($B$3:$B$724,I100,$CI$3:$CI$724)</f>
        <v>0</v>
      </c>
      <c r="CE100" s="30">
        <f>SUMIF(Ingredients!$B$3:$B$217,J100,Ingredients!$I$3:$I$217)+SUMIF($B$3:$B$724,J100,$CI$3:$CI$724)</f>
        <v>0</v>
      </c>
      <c r="CF100" s="30">
        <f>SUMIF(Ingredients!$B$3:$B$217,K100,Ingredients!$I$3:$I$217)+SUMIF($B$3:$B$724,K100,$CI$3:$CI$724)</f>
        <v>0</v>
      </c>
      <c r="CG100" s="30">
        <f>SUMIF(Ingredients!$B$3:$B$217,L100,Ingredients!$I$3:$I$217)+SUMIF($B$3:$B$724,L100,$CI$3:$CI$724)</f>
        <v>0</v>
      </c>
      <c r="CH100" s="30">
        <f>SUMIF(Ingredients!$B$3:$B$217,M100,Ingredients!$I$3:$I$217)+SUMIF($B$3:$B$724,M100,$CI$3:$CI$724)</f>
        <v>0</v>
      </c>
      <c r="CI100" s="38">
        <f t="shared" si="21"/>
        <v>0</v>
      </c>
      <c r="CJ100" s="30">
        <f>SUMIF(Ingredients!$B$3:$B$217,F100,Ingredients!$J$3:$J$217)+SUMIF($B$3:$B$724,F100,$CR$3:$CR$724)</f>
        <v>0</v>
      </c>
      <c r="CK100" s="30">
        <f>SUMIF(Ingredients!$B$3:$B$217,G100,Ingredients!$J$3:$J$217)+SUMIF($B$3:$B$724,G100,$CR$3:$CR$724)</f>
        <v>0</v>
      </c>
      <c r="CL100" s="30">
        <f>SUMIF(Ingredients!$B$3:$B$217,H100,Ingredients!$J$3:$J$217)+SUMIF($B$3:$B$724,H100,$CR$3:$CR$724)</f>
        <v>3</v>
      </c>
      <c r="CM100" s="30">
        <f>SUMIF(Ingredients!$B$3:$B$217,I100,Ingredients!$J$3:$J$217)+SUMIF($B$3:$B$724,I100,$CR$3:$CR$724)</f>
        <v>0</v>
      </c>
      <c r="CN100" s="30">
        <f>SUMIF(Ingredients!$B$3:$B$217,J100,Ingredients!$J$3:$J$217)+SUMIF($B$3:$B$724,J100,$CR$3:$CR$724)</f>
        <v>0</v>
      </c>
      <c r="CO100" s="30">
        <f>SUMIF(Ingredients!$B$3:$B$217,K100,Ingredients!$J$3:$J$217)+SUMIF($B$3:$B$724,K100,$CR$3:$CR$724)</f>
        <v>0</v>
      </c>
      <c r="CP100" s="30">
        <f>SUMIF(Ingredients!$B$3:$B$217,L100,Ingredients!$J$3:$J$217)+SUMIF($B$3:$B$724,L100,$CR$3:$CR$724)</f>
        <v>0</v>
      </c>
      <c r="CQ100" s="30">
        <f>SUMIF(Ingredients!$B$3:$B$217,M100,Ingredients!$J$3:$J$217)+SUMIF($B$3:$B$724,M100,$CR$3:$CR$724)</f>
        <v>0</v>
      </c>
      <c r="CR100" s="43">
        <f t="shared" si="22"/>
        <v>3</v>
      </c>
      <c r="CS100" s="34">
        <v>14</v>
      </c>
      <c r="CT100" s="30">
        <v>5</v>
      </c>
      <c r="CU100" s="30">
        <v>7.8888888888888884</v>
      </c>
      <c r="CV100" s="35">
        <v>0</v>
      </c>
      <c r="CW100" s="36">
        <v>1</v>
      </c>
      <c r="CX100" s="37">
        <v>0</v>
      </c>
      <c r="CY100" s="38">
        <v>0</v>
      </c>
      <c r="CZ100" s="39">
        <v>3</v>
      </c>
      <c r="DA100" t="s">
        <v>199</v>
      </c>
      <c r="DB100" t="str">
        <f t="shared" ca="1" si="23"/>
        <v>No</v>
      </c>
      <c r="DD100" t="s">
        <v>200</v>
      </c>
      <c r="DE100" t="str">
        <f t="shared" ca="1" si="24"/>
        <v/>
      </c>
      <c r="DF100" t="s">
        <v>2272</v>
      </c>
    </row>
    <row r="101" spans="2:110" x14ac:dyDescent="0.3">
      <c r="B101" t="s">
        <v>349</v>
      </c>
      <c r="C101" t="str">
        <f>INDEX('PH Itemnames'!$B$1:$B$723,MATCH(B101,'PH Itemnames'!$A$1:$A$723),1)</f>
        <v>peanutbuttercookiesItem</v>
      </c>
      <c r="D101" t="s">
        <v>240</v>
      </c>
      <c r="E101" t="s">
        <v>1192</v>
      </c>
      <c r="F101" s="10" t="s">
        <v>345</v>
      </c>
      <c r="G101" s="11" t="s">
        <v>216</v>
      </c>
      <c r="H101" s="11" t="s">
        <v>210</v>
      </c>
      <c r="I101" s="11"/>
      <c r="J101" s="11"/>
      <c r="K101" s="11"/>
      <c r="L101" s="11"/>
      <c r="M101" s="11"/>
      <c r="N101" s="46">
        <f ca="1">SUMIF(Ingredients!$B$3:$B$217,'PH complex foods'!F101,Ingredients!$A$3:$A$119)+SUMIF($B$3:$B$724,F101,$V$3:$V$723)</f>
        <v>1</v>
      </c>
      <c r="O101" s="11">
        <f ca="1">SUMIF(Ingredients!$B$3:$B$217,'PH complex foods'!G101,Ingredients!$A$3:$A$119)+SUMIF($B$3:$B$724,G101,$V$3:$V$723)</f>
        <v>1</v>
      </c>
      <c r="P101" s="11">
        <f ca="1">SUMIF(Ingredients!$B$3:$B$217,'PH complex foods'!H101,Ingredients!$A$3:$A$119)+SUMIF($B$3:$B$724,H101,$V$3:$V$723)</f>
        <v>1</v>
      </c>
      <c r="Q101" s="11">
        <f ca="1">SUMIF(Ingredients!$B$3:$B$217,'PH complex foods'!I101,Ingredients!$A$3:$A$119)+SUMIF($B$3:$B$724,I101,$V$3:$V$723)</f>
        <v>0</v>
      </c>
      <c r="R101" s="11">
        <f ca="1">SUMIF(Ingredients!$B$3:$B$217,'PH complex foods'!J101,Ingredients!$A$3:$A$119)+SUMIF($B$3:$B$724,J101,$V$3:$V$723)</f>
        <v>0</v>
      </c>
      <c r="S101" s="11">
        <f ca="1">SUMIF(Ingredients!$B$3:$B$217,'PH complex foods'!K101,Ingredients!$A$3:$A$119)+SUMIF($B$3:$B$724,K101,$V$3:$V$723)</f>
        <v>0</v>
      </c>
      <c r="T101" s="11">
        <f ca="1">SUMIF(Ingredients!$B$3:$B$217,'PH complex foods'!L101,Ingredients!$A$3:$A$119)+SUMIF($B$3:$B$724,L101,$V$3:$V$723)</f>
        <v>0</v>
      </c>
      <c r="U101" s="11">
        <f ca="1">SUMIF(Ingredients!$B$3:$B$217,'PH complex foods'!M101,Ingredients!$A$3:$A$119)+SUMIF($B$3:$B$724,M101,$V$3:$V$723)</f>
        <v>0</v>
      </c>
      <c r="V101" s="10">
        <f t="shared" ca="1" si="25"/>
        <v>1</v>
      </c>
      <c r="W101" s="11">
        <f t="shared" si="13"/>
        <v>0</v>
      </c>
      <c r="X101" s="44" t="str">
        <f t="shared" ca="1" si="26"/>
        <v>Yes</v>
      </c>
      <c r="Y101" s="34">
        <f>SUMIF(Ingredients!$B$3:$B$217,F101,Ingredients!$C$3:$C$217)+SUMIF($B$3:$B$724,F101,$AG$3:$AG$724)</f>
        <v>9</v>
      </c>
      <c r="Z101" s="30">
        <f>SUMIF(Ingredients!$B$3:$B$217,G101,Ingredients!$C$3:$C$217)+SUMIF($B$3:$B$724,G101,$AG$3:$AG$724)</f>
        <v>5</v>
      </c>
      <c r="AA101" s="30">
        <f>SUMIF(Ingredients!$B$3:$B$217,H101,Ingredients!$C$3:$C$217)+SUMIF($B$3:$B$724,H101,$AG$3:$AG$724)</f>
        <v>0</v>
      </c>
      <c r="AB101" s="30">
        <f>SUMIF(Ingredients!$B$3:$B$217,I101,Ingredients!$C$3:$C$217)+SUMIF($B$3:$B$724,I101,$AG$3:$AG$724)</f>
        <v>0</v>
      </c>
      <c r="AC101" s="30">
        <f>SUMIF(Ingredients!$B$3:$B$217,J101,Ingredients!$C$3:$C$217)+SUMIF($B$3:$B$724,J101,$AG$3:$AG$724)</f>
        <v>0</v>
      </c>
      <c r="AD101" s="30">
        <f>SUMIF(Ingredients!$B$3:$B$217,K101,Ingredients!$C$3:$C$217)+SUMIF($B$3:$B$724,K101,$AG$3:$AG$724)</f>
        <v>0</v>
      </c>
      <c r="AE101" s="30">
        <f>SUMIF(Ingredients!$B$3:$B$217,L101,Ingredients!$C$3:$C$217)+SUMIF($B$3:$B$724,L101,$AG$3:$AG$724)</f>
        <v>0</v>
      </c>
      <c r="AF101" s="30">
        <f>SUMIF(Ingredients!$B$3:$B$217,M101,Ingredients!$C$3:$C$217)+SUMIF($B$3:$B$724,M101,$AG$3:$AG$724)</f>
        <v>0</v>
      </c>
      <c r="AG101" s="29">
        <f t="shared" si="15"/>
        <v>14</v>
      </c>
      <c r="AH101" s="30">
        <f>SUMIF(Ingredients!$B$3:$B$217,F101,Ingredients!$D$3:$D$217)+SUMIF($B$3:$B$724,F101,$AP$3:$AP$724)</f>
        <v>0</v>
      </c>
      <c r="AI101" s="30">
        <f>SUMIF(Ingredients!$B$3:$B$217,G101,Ingredients!$D$3:$D$217)+SUMIF($B$3:$B$724,G101,$AP$3:$AP$724)</f>
        <v>0</v>
      </c>
      <c r="AJ101" s="30">
        <f>SUMIF(Ingredients!$B$3:$B$217,H101,Ingredients!$D$3:$D$217)+SUMIF($B$3:$B$724,H101,$AP$3:$AP$724)</f>
        <v>0</v>
      </c>
      <c r="AK101" s="30">
        <f>SUMIF(Ingredients!$B$3:$B$217,I101,Ingredients!$D$3:$D$217)+SUMIF($B$3:$B$724,I101,$AP$3:$AP$724)</f>
        <v>0</v>
      </c>
      <c r="AL101" s="30">
        <f>SUMIF(Ingredients!$B$3:$B$217,J101,Ingredients!$D$3:$D$217)+SUMIF($B$3:$B$724,J101,$AP$3:$AP$724)</f>
        <v>0</v>
      </c>
      <c r="AM101" s="30">
        <f>SUMIF(Ingredients!$B$3:$B$217,K101,Ingredients!$D$3:$D$217)+SUMIF($B$3:$B$724,K101,$AP$3:$AP$724)</f>
        <v>0</v>
      </c>
      <c r="AN101" s="30">
        <f>SUMIF(Ingredients!$B$3:$B$217,L101,Ingredients!$D$3:$D$217)+SUMIF($B$3:$B$724,L101,$AP$3:$AP$724)</f>
        <v>0</v>
      </c>
      <c r="AO101" s="30">
        <f>SUMIF(Ingredients!$B$3:$B$217,M101,Ingredients!$D$3:$D$217)+SUMIF($B$3:$B$724,M101,$AP$3:$AP$724)</f>
        <v>0</v>
      </c>
      <c r="AP101" s="29">
        <f t="shared" si="16"/>
        <v>0</v>
      </c>
      <c r="AQ101" s="30">
        <f>SUMIF(Ingredients!$B$3:$B$217,F101,Ingredients!$E$3:$E$217)+SUMIF($B$3:$B$724,F101,$AY$3:$AY$727)</f>
        <v>22.5</v>
      </c>
      <c r="AR101" s="30">
        <f>SUMIF(Ingredients!$B$3:$B$217,G101,Ingredients!$E$3:$E$217)+SUMIF($B$3:$B$724,G101,$AY$3:$AY$727)</f>
        <v>29.5</v>
      </c>
      <c r="AS101" s="30">
        <f>SUMIF(Ingredients!$B$3:$B$217,H101,Ingredients!$E$3:$E$217)+SUMIF($B$3:$B$724,H101,$AY$3:$AY$727)</f>
        <v>30</v>
      </c>
      <c r="AT101" s="30">
        <f>SUMIF(Ingredients!$B$3:$B$217,I101,Ingredients!$E$3:$E$217)+SUMIF($B$3:$B$724,I101,$AY$3:$AY$727)</f>
        <v>0</v>
      </c>
      <c r="AU101" s="30">
        <f>SUMIF(Ingredients!$B$3:$B$217,J101,Ingredients!$E$3:$E$217)+SUMIF($B$3:$B$724,J101,$AY$3:$AY$727)</f>
        <v>0</v>
      </c>
      <c r="AV101" s="30">
        <f>SUMIF(Ingredients!$B$3:$B$217,K101,Ingredients!$E$3:$E$217)+SUMIF($B$3:$B$724,K101,$AY$3:$AY$727)</f>
        <v>0</v>
      </c>
      <c r="AW101" s="30">
        <f>SUMIF(Ingredients!$B$3:$B$217,L101,Ingredients!$E$3:$E$217)+SUMIF($B$3:$B$724,L101,$AY$3:$AY$727)</f>
        <v>0</v>
      </c>
      <c r="AX101" s="30">
        <f>SUMIF(Ingredients!$B$3:$B$217,M101,Ingredients!$E$3:$E$217)+SUMIF($B$3:$B$724,M101,$AY$3:$AY$727)</f>
        <v>0</v>
      </c>
      <c r="AY101" s="29">
        <f t="shared" si="17"/>
        <v>27.333333333333332</v>
      </c>
      <c r="AZ101" s="30">
        <f>SUMIF(Ingredients!$B$3:$B$217,F101,Ingredients!$F$3:$F$217)+SUMIF($B$3:$B$724,F101,$BH$3:$BH$724)</f>
        <v>0.5</v>
      </c>
      <c r="BA101" s="30">
        <f>SUMIF(Ingredients!$B$3:$B$217,G101,Ingredients!$F$3:$F$217)+SUMIF($B$3:$B$724,G101,$BH$3:$BH$724)</f>
        <v>1</v>
      </c>
      <c r="BB101" s="30">
        <f>SUMIF(Ingredients!$B$3:$B$217,H101,Ingredients!$F$3:$F$217)+SUMIF($B$3:$B$724,H101,$BH$3:$BH$724)</f>
        <v>0</v>
      </c>
      <c r="BC101" s="30">
        <f>SUMIF(Ingredients!$B$3:$B$217,I101,Ingredients!$F$3:$F$217)+SUMIF($B$3:$B$724,I101,$BH$3:$BH$724)</f>
        <v>0</v>
      </c>
      <c r="BD101" s="30">
        <f>SUMIF(Ingredients!$B$3:$B$217,J101,Ingredients!$F$3:$F$217)+SUMIF($B$3:$B$724,J101,$BH$3:$BH$724)</f>
        <v>0</v>
      </c>
      <c r="BE101" s="30">
        <f>SUMIF(Ingredients!$B$3:$B$217,K101,Ingredients!$F$3:$F$217)+SUMIF($B$3:$B$724,K101,$BH$3:$BH$724)</f>
        <v>0</v>
      </c>
      <c r="BF101" s="30">
        <f>SUMIF(Ingredients!$B$3:$B$217,L101,Ingredients!$F$3:$F$217)+SUMIF($B$3:$B$724,L101,$BH$3:$BH$724)</f>
        <v>0</v>
      </c>
      <c r="BG101" s="30">
        <f>SUMIF(Ingredients!$B$3:$B$217,M101,Ingredients!$F$3:$F$217)+SUMIF($B$3:$B$724,M101,$BH$3:$BH$724)</f>
        <v>0</v>
      </c>
      <c r="BH101" s="35">
        <f t="shared" si="18"/>
        <v>1.5</v>
      </c>
      <c r="BI101" s="30">
        <f>SUMIF(Ingredients!$B$3:$B$217,F101,Ingredients!$G$3:$G$217)+SUMIF($B$3:$B$724,F101,$BQ$3:$BQ$724)</f>
        <v>0</v>
      </c>
      <c r="BJ101" s="30">
        <f>SUMIF(Ingredients!$B$3:$B$217,G101,Ingredients!$G$3:$G$217)+SUMIF($B$3:$B$724,G101,$BQ$3:$BQ$724)</f>
        <v>0</v>
      </c>
      <c r="BK101" s="30">
        <f>SUMIF(Ingredients!$B$3:$B$217,H101,Ingredients!$G$3:$G$217)+SUMIF($B$3:$B$724,H101,$BQ$3:$BQ$724)</f>
        <v>0</v>
      </c>
      <c r="BL101" s="30">
        <f>SUMIF(Ingredients!$B$3:$B$217,I101,Ingredients!$G$3:$G$217)+SUMIF($B$3:$B$724,I101,$BQ$3:$BQ$724)</f>
        <v>0</v>
      </c>
      <c r="BM101" s="30">
        <f>SUMIF(Ingredients!$B$3:$B$217,J101,Ingredients!$G$3:$G$217)+SUMIF($B$3:$B$724,J101,$BQ$3:$BQ$724)</f>
        <v>0</v>
      </c>
      <c r="BN101" s="30">
        <f>SUMIF(Ingredients!$B$3:$B$217,K101,Ingredients!$G$3:$G$217)+SUMIF($B$3:$B$724,K101,$BQ$3:$BQ$724)</f>
        <v>0</v>
      </c>
      <c r="BO101" s="30">
        <f>SUMIF(Ingredients!$B$3:$B$217,L101,Ingredients!$G$3:$G$217)+SUMIF($B$3:$B$724,L101,$BQ$3:$BQ$724)</f>
        <v>0</v>
      </c>
      <c r="BP101" s="30">
        <f>SUMIF(Ingredients!$B$3:$B$217,M101,Ingredients!$G$3:$G$217)+SUMIF($B$3:$B$724,M101,$BQ$3:$BQ$724)</f>
        <v>0</v>
      </c>
      <c r="BQ101" s="36">
        <f t="shared" si="19"/>
        <v>0</v>
      </c>
      <c r="BR101" s="30">
        <f>SUMIF(Ingredients!$B$3:$B$217,F101,Ingredients!$H$3:$H$217)+SUMIF($B$3:$B$724,F101,$BZ$3:$BZ$724)</f>
        <v>0</v>
      </c>
      <c r="BS101" s="30">
        <f>SUMIF(Ingredients!$B$3:$B$217,G101,Ingredients!$H$3:$H$217)+SUMIF($B$3:$B$724,G101,$BZ$3:$BZ$724)</f>
        <v>0</v>
      </c>
      <c r="BT101" s="30">
        <f>SUMIF(Ingredients!$B$3:$B$217,H101,Ingredients!$H$3:$H$217)+SUMIF($B$3:$B$724,H101,$BZ$3:$BZ$724)</f>
        <v>0</v>
      </c>
      <c r="BU101" s="30">
        <f>SUMIF(Ingredients!$B$3:$B$217,I101,Ingredients!$H$3:$H$217)+SUMIF($B$3:$B$724,I101,$BZ$3:$BZ$724)</f>
        <v>0</v>
      </c>
      <c r="BV101" s="30">
        <f>SUMIF(Ingredients!$B$3:$B$217,J101,Ingredients!$H$3:$H$217)+SUMIF($B$3:$B$724,J101,$BZ$3:$BZ$724)</f>
        <v>0</v>
      </c>
      <c r="BW101" s="30">
        <f>SUMIF(Ingredients!$B$3:$B$217,K101,Ingredients!$H$3:$H$217)+SUMIF($B$3:$B$724,K101,$BZ$3:$BZ$724)</f>
        <v>0</v>
      </c>
      <c r="BX101" s="30">
        <f>SUMIF(Ingredients!$B$3:$B$217,L101,Ingredients!$H$3:$H$217)+SUMIF($B$3:$B$724,L101,$BZ$3:$BZ$724)</f>
        <v>0</v>
      </c>
      <c r="BY101" s="30">
        <f>SUMIF(Ingredients!$B$3:$B$217,M101,Ingredients!$H$3:$H$217)+SUMIF($B$3:$B$724,M101,$BZ$3:$BZ$724)</f>
        <v>0</v>
      </c>
      <c r="BZ101" s="42">
        <f t="shared" si="20"/>
        <v>0</v>
      </c>
      <c r="CA101" s="30">
        <f>SUMIF(Ingredients!$B$3:$B$217,F101,Ingredients!$I$3:$I$217)+SUMIF($B$3:$B$724,F101,$CI$3:$CI$724)</f>
        <v>0</v>
      </c>
      <c r="CB101" s="30">
        <f>SUMIF(Ingredients!$B$3:$B$217,G101,Ingredients!$I$3:$I$217)+SUMIF($B$3:$B$724,G101,$CI$3:$CI$724)</f>
        <v>0</v>
      </c>
      <c r="CC101" s="30">
        <f>SUMIF(Ingredients!$B$3:$B$217,H101,Ingredients!$I$3:$I$217)+SUMIF($B$3:$B$724,H101,$CI$3:$CI$724)</f>
        <v>0</v>
      </c>
      <c r="CD101" s="30">
        <f>SUMIF(Ingredients!$B$3:$B$217,I101,Ingredients!$I$3:$I$217)+SUMIF($B$3:$B$724,I101,$CI$3:$CI$724)</f>
        <v>0</v>
      </c>
      <c r="CE101" s="30">
        <f>SUMIF(Ingredients!$B$3:$B$217,J101,Ingredients!$I$3:$I$217)+SUMIF($B$3:$B$724,J101,$CI$3:$CI$724)</f>
        <v>0</v>
      </c>
      <c r="CF101" s="30">
        <f>SUMIF(Ingredients!$B$3:$B$217,K101,Ingredients!$I$3:$I$217)+SUMIF($B$3:$B$724,K101,$CI$3:$CI$724)</f>
        <v>0</v>
      </c>
      <c r="CG101" s="30">
        <f>SUMIF(Ingredients!$B$3:$B$217,L101,Ingredients!$I$3:$I$217)+SUMIF($B$3:$B$724,L101,$CI$3:$CI$724)</f>
        <v>0</v>
      </c>
      <c r="CH101" s="30">
        <f>SUMIF(Ingredients!$B$3:$B$217,M101,Ingredients!$I$3:$I$217)+SUMIF($B$3:$B$724,M101,$CI$3:$CI$724)</f>
        <v>0</v>
      </c>
      <c r="CI101" s="38">
        <f t="shared" si="21"/>
        <v>0</v>
      </c>
      <c r="CJ101" s="30">
        <f>SUMIF(Ingredients!$B$3:$B$217,F101,Ingredients!$J$3:$J$217)+SUMIF($B$3:$B$724,F101,$CR$3:$CR$724)</f>
        <v>0</v>
      </c>
      <c r="CK101" s="30">
        <f>SUMIF(Ingredients!$B$3:$B$217,G101,Ingredients!$J$3:$J$217)+SUMIF($B$3:$B$724,G101,$CR$3:$CR$724)</f>
        <v>0</v>
      </c>
      <c r="CL101" s="30">
        <f>SUMIF(Ingredients!$B$3:$B$217,H101,Ingredients!$J$3:$J$217)+SUMIF($B$3:$B$724,H101,$CR$3:$CR$724)</f>
        <v>0</v>
      </c>
      <c r="CM101" s="30">
        <f>SUMIF(Ingredients!$B$3:$B$217,I101,Ingredients!$J$3:$J$217)+SUMIF($B$3:$B$724,I101,$CR$3:$CR$724)</f>
        <v>0</v>
      </c>
      <c r="CN101" s="30">
        <f>SUMIF(Ingredients!$B$3:$B$217,J101,Ingredients!$J$3:$J$217)+SUMIF($B$3:$B$724,J101,$CR$3:$CR$724)</f>
        <v>0</v>
      </c>
      <c r="CO101" s="30">
        <f>SUMIF(Ingredients!$B$3:$B$217,K101,Ingredients!$J$3:$J$217)+SUMIF($B$3:$B$724,K101,$CR$3:$CR$724)</f>
        <v>0</v>
      </c>
      <c r="CP101" s="30">
        <f>SUMIF(Ingredients!$B$3:$B$217,L101,Ingredients!$J$3:$J$217)+SUMIF($B$3:$B$724,L101,$CR$3:$CR$724)</f>
        <v>0</v>
      </c>
      <c r="CQ101" s="30">
        <f>SUMIF(Ingredients!$B$3:$B$217,M101,Ingredients!$J$3:$J$217)+SUMIF($B$3:$B$724,M101,$CR$3:$CR$724)</f>
        <v>0</v>
      </c>
      <c r="CR101" s="43">
        <f t="shared" si="22"/>
        <v>0</v>
      </c>
      <c r="CS101" s="34">
        <v>10</v>
      </c>
      <c r="CT101" s="30">
        <v>0</v>
      </c>
      <c r="CU101" s="30">
        <v>27.333333333333332</v>
      </c>
      <c r="CV101" s="35">
        <v>1.5</v>
      </c>
      <c r="CW101" s="36">
        <v>0</v>
      </c>
      <c r="CX101" s="37">
        <v>0</v>
      </c>
      <c r="CY101" s="38">
        <v>0</v>
      </c>
      <c r="CZ101" s="39">
        <v>0</v>
      </c>
      <c r="DA101" t="s">
        <v>202</v>
      </c>
      <c r="DB101" t="str">
        <f t="shared" ca="1" si="23"/>
        <v>-</v>
      </c>
      <c r="DD101" t="s">
        <v>200</v>
      </c>
      <c r="DE101" t="str">
        <f t="shared" ca="1" si="24"/>
        <v>PEANUTBUTTERCOOKIESITEM(MEAL, ItemRegistry.peanutbuttercookiesItem, 4 ,2f,0f,1.5f,0f,0f,0f,0f,0.77f),</v>
      </c>
      <c r="DF101" t="s">
        <v>2363</v>
      </c>
    </row>
    <row r="102" spans="2:110" x14ac:dyDescent="0.3">
      <c r="B102" t="s">
        <v>350</v>
      </c>
      <c r="C102" t="str">
        <f>INDEX('PH Itemnames'!$B$1:$B$723,MATCH(B102,'PH Itemnames'!$A$1:$A$723),1)</f>
        <v>picklesItem</v>
      </c>
      <c r="D102" t="s">
        <v>240</v>
      </c>
      <c r="E102" t="s">
        <v>1188</v>
      </c>
      <c r="F102" s="10" t="s">
        <v>112</v>
      </c>
      <c r="G102" s="11" t="s">
        <v>249</v>
      </c>
      <c r="H102" s="11" t="s">
        <v>351</v>
      </c>
      <c r="I102" s="11"/>
      <c r="J102" s="11"/>
      <c r="K102" s="11"/>
      <c r="L102" s="11"/>
      <c r="M102" s="11"/>
      <c r="N102" s="46">
        <f ca="1">SUMIF(Ingredients!$B$3:$B$217,'PH complex foods'!F102,Ingredients!$A$3:$A$119)+SUMIF($B$3:$B$724,F102,$V$3:$V$723)</f>
        <v>1</v>
      </c>
      <c r="O102" s="11">
        <f ca="1">SUMIF(Ingredients!$B$3:$B$217,'PH complex foods'!G102,Ingredients!$A$3:$A$119)+SUMIF($B$3:$B$724,G102,$V$3:$V$723)</f>
        <v>1</v>
      </c>
      <c r="P102" s="11">
        <f ca="1">SUMIF(Ingredients!$B$3:$B$217,'PH complex foods'!H102,Ingredients!$A$3:$A$119)+SUMIF($B$3:$B$724,H102,$V$3:$V$723)</f>
        <v>1</v>
      </c>
      <c r="Q102" s="11">
        <f ca="1">SUMIF(Ingredients!$B$3:$B$217,'PH complex foods'!I102,Ingredients!$A$3:$A$119)+SUMIF($B$3:$B$724,I102,$V$3:$V$723)</f>
        <v>0</v>
      </c>
      <c r="R102" s="11">
        <f ca="1">SUMIF(Ingredients!$B$3:$B$217,'PH complex foods'!J102,Ingredients!$A$3:$A$119)+SUMIF($B$3:$B$724,J102,$V$3:$V$723)</f>
        <v>0</v>
      </c>
      <c r="S102" s="11">
        <f ca="1">SUMIF(Ingredients!$B$3:$B$217,'PH complex foods'!K102,Ingredients!$A$3:$A$119)+SUMIF($B$3:$B$724,K102,$V$3:$V$723)</f>
        <v>0</v>
      </c>
      <c r="T102" s="11">
        <f ca="1">SUMIF(Ingredients!$B$3:$B$217,'PH complex foods'!L102,Ingredients!$A$3:$A$119)+SUMIF($B$3:$B$724,L102,$V$3:$V$723)</f>
        <v>0</v>
      </c>
      <c r="U102" s="11">
        <f ca="1">SUMIF(Ingredients!$B$3:$B$217,'PH complex foods'!M102,Ingredients!$A$3:$A$119)+SUMIF($B$3:$B$724,M102,$V$3:$V$723)</f>
        <v>0</v>
      </c>
      <c r="V102" s="10">
        <f t="shared" ca="1" si="25"/>
        <v>1</v>
      </c>
      <c r="W102" s="11">
        <f t="shared" si="13"/>
        <v>6</v>
      </c>
      <c r="X102" s="44" t="str">
        <f t="shared" ca="1" si="26"/>
        <v>Yes</v>
      </c>
      <c r="Y102" s="34">
        <f>SUMIF(Ingredients!$B$3:$B$217,F102,Ingredients!$C$3:$C$217)+SUMIF($B$3:$B$724,F102,$AG$3:$AG$724)</f>
        <v>2</v>
      </c>
      <c r="Z102" s="30">
        <f>SUMIF(Ingredients!$B$3:$B$217,G102,Ingredients!$C$3:$C$217)+SUMIF($B$3:$B$724,G102,$AG$3:$AG$724)</f>
        <v>0</v>
      </c>
      <c r="AA102" s="30">
        <f>SUMIF(Ingredients!$B$3:$B$217,H102,Ingredients!$C$3:$C$217)+SUMIF($B$3:$B$724,H102,$AG$3:$AG$724)</f>
        <v>0</v>
      </c>
      <c r="AB102" s="30">
        <f>SUMIF(Ingredients!$B$3:$B$217,I102,Ingredients!$C$3:$C$217)+SUMIF($B$3:$B$724,I102,$AG$3:$AG$724)</f>
        <v>0</v>
      </c>
      <c r="AC102" s="30">
        <f>SUMIF(Ingredients!$B$3:$B$217,J102,Ingredients!$C$3:$C$217)+SUMIF($B$3:$B$724,J102,$AG$3:$AG$724)</f>
        <v>0</v>
      </c>
      <c r="AD102" s="30">
        <f>SUMIF(Ingredients!$B$3:$B$217,K102,Ingredients!$C$3:$C$217)+SUMIF($B$3:$B$724,K102,$AG$3:$AG$724)</f>
        <v>0</v>
      </c>
      <c r="AE102" s="30">
        <f>SUMIF(Ingredients!$B$3:$B$217,L102,Ingredients!$C$3:$C$217)+SUMIF($B$3:$B$724,L102,$AG$3:$AG$724)</f>
        <v>0</v>
      </c>
      <c r="AF102" s="30">
        <f>SUMIF(Ingredients!$B$3:$B$217,M102,Ingredients!$C$3:$C$217)+SUMIF($B$3:$B$724,M102,$AG$3:$AG$724)</f>
        <v>0</v>
      </c>
      <c r="AG102" s="29">
        <f t="shared" si="15"/>
        <v>2</v>
      </c>
      <c r="AH102" s="30">
        <f>SUMIF(Ingredients!$B$3:$B$217,F102,Ingredients!$D$3:$D$217)+SUMIF($B$3:$B$724,F102,$AP$3:$AP$724)</f>
        <v>5</v>
      </c>
      <c r="AI102" s="30">
        <f>SUMIF(Ingredients!$B$3:$B$217,G102,Ingredients!$D$3:$D$217)+SUMIF($B$3:$B$724,G102,$AP$3:$AP$724)</f>
        <v>0</v>
      </c>
      <c r="AJ102" s="30">
        <f>SUMIF(Ingredients!$B$3:$B$217,H102,Ingredients!$D$3:$D$217)+SUMIF($B$3:$B$724,H102,$AP$3:$AP$724)</f>
        <v>0</v>
      </c>
      <c r="AK102" s="30">
        <f>SUMIF(Ingredients!$B$3:$B$217,I102,Ingredients!$D$3:$D$217)+SUMIF($B$3:$B$724,I102,$AP$3:$AP$724)</f>
        <v>0</v>
      </c>
      <c r="AL102" s="30">
        <f>SUMIF(Ingredients!$B$3:$B$217,J102,Ingredients!$D$3:$D$217)+SUMIF($B$3:$B$724,J102,$AP$3:$AP$724)</f>
        <v>0</v>
      </c>
      <c r="AM102" s="30">
        <f>SUMIF(Ingredients!$B$3:$B$217,K102,Ingredients!$D$3:$D$217)+SUMIF($B$3:$B$724,K102,$AP$3:$AP$724)</f>
        <v>0</v>
      </c>
      <c r="AN102" s="30">
        <f>SUMIF(Ingredients!$B$3:$B$217,L102,Ingredients!$D$3:$D$217)+SUMIF($B$3:$B$724,L102,$AP$3:$AP$724)</f>
        <v>0</v>
      </c>
      <c r="AO102" s="30">
        <f>SUMIF(Ingredients!$B$3:$B$217,M102,Ingredients!$D$3:$D$217)+SUMIF($B$3:$B$724,M102,$AP$3:$AP$724)</f>
        <v>0</v>
      </c>
      <c r="AP102" s="29">
        <f t="shared" si="16"/>
        <v>5</v>
      </c>
      <c r="AQ102" s="30">
        <f>SUMIF(Ingredients!$B$3:$B$217,F102,Ingredients!$E$3:$E$217)+SUMIF($B$3:$B$724,F102,$AY$3:$AY$727)</f>
        <v>7</v>
      </c>
      <c r="AR102" s="30">
        <f>SUMIF(Ingredients!$B$3:$B$217,G102,Ingredients!$E$3:$E$217)+SUMIF($B$3:$B$724,G102,$AY$3:$AY$727)</f>
        <v>30</v>
      </c>
      <c r="AS102" s="30">
        <f>SUMIF(Ingredients!$B$3:$B$217,H102,Ingredients!$E$3:$E$217)+SUMIF($B$3:$B$724,H102,$AY$3:$AY$727)</f>
        <v>30</v>
      </c>
      <c r="AT102" s="30">
        <f>SUMIF(Ingredients!$B$3:$B$217,I102,Ingredients!$E$3:$E$217)+SUMIF($B$3:$B$724,I102,$AY$3:$AY$727)</f>
        <v>0</v>
      </c>
      <c r="AU102" s="30">
        <f>SUMIF(Ingredients!$B$3:$B$217,J102,Ingredients!$E$3:$E$217)+SUMIF($B$3:$B$724,J102,$AY$3:$AY$727)</f>
        <v>0</v>
      </c>
      <c r="AV102" s="30">
        <f>SUMIF(Ingredients!$B$3:$B$217,K102,Ingredients!$E$3:$E$217)+SUMIF($B$3:$B$724,K102,$AY$3:$AY$727)</f>
        <v>0</v>
      </c>
      <c r="AW102" s="30">
        <f>SUMIF(Ingredients!$B$3:$B$217,L102,Ingredients!$E$3:$E$217)+SUMIF($B$3:$B$724,L102,$AY$3:$AY$727)</f>
        <v>0</v>
      </c>
      <c r="AX102" s="30">
        <f>SUMIF(Ingredients!$B$3:$B$217,M102,Ingredients!$E$3:$E$217)+SUMIF($B$3:$B$724,M102,$AY$3:$AY$727)</f>
        <v>0</v>
      </c>
      <c r="AY102" s="29">
        <f t="shared" si="17"/>
        <v>22.333333333333332</v>
      </c>
      <c r="AZ102" s="30">
        <f>SUMIF(Ingredients!$B$3:$B$217,F102,Ingredients!$F$3:$F$217)+SUMIF($B$3:$B$724,F102,$BH$3:$BH$724)</f>
        <v>0</v>
      </c>
      <c r="BA102" s="30">
        <f>SUMIF(Ingredients!$B$3:$B$217,G102,Ingredients!$F$3:$F$217)+SUMIF($B$3:$B$724,G102,$BH$3:$BH$724)</f>
        <v>0</v>
      </c>
      <c r="BB102" s="30">
        <f>SUMIF(Ingredients!$B$3:$B$217,H102,Ingredients!$F$3:$F$217)+SUMIF($B$3:$B$724,H102,$BH$3:$BH$724)</f>
        <v>0</v>
      </c>
      <c r="BC102" s="30">
        <f>SUMIF(Ingredients!$B$3:$B$217,I102,Ingredients!$F$3:$F$217)+SUMIF($B$3:$B$724,I102,$BH$3:$BH$724)</f>
        <v>0</v>
      </c>
      <c r="BD102" s="30">
        <f>SUMIF(Ingredients!$B$3:$B$217,J102,Ingredients!$F$3:$F$217)+SUMIF($B$3:$B$724,J102,$BH$3:$BH$724)</f>
        <v>0</v>
      </c>
      <c r="BE102" s="30">
        <f>SUMIF(Ingredients!$B$3:$B$217,K102,Ingredients!$F$3:$F$217)+SUMIF($B$3:$B$724,K102,$BH$3:$BH$724)</f>
        <v>0</v>
      </c>
      <c r="BF102" s="30">
        <f>SUMIF(Ingredients!$B$3:$B$217,L102,Ingredients!$F$3:$F$217)+SUMIF($B$3:$B$724,L102,$BH$3:$BH$724)</f>
        <v>0</v>
      </c>
      <c r="BG102" s="30">
        <f>SUMIF(Ingredients!$B$3:$B$217,M102,Ingredients!$F$3:$F$217)+SUMIF($B$3:$B$724,M102,$BH$3:$BH$724)</f>
        <v>0</v>
      </c>
      <c r="BH102" s="35">
        <f t="shared" si="18"/>
        <v>0</v>
      </c>
      <c r="BI102" s="30">
        <f>SUMIF(Ingredients!$B$3:$B$217,F102,Ingredients!$G$3:$G$217)+SUMIF($B$3:$B$724,F102,$BQ$3:$BQ$724)</f>
        <v>0</v>
      </c>
      <c r="BJ102" s="30">
        <f>SUMIF(Ingredients!$B$3:$B$217,G102,Ingredients!$G$3:$G$217)+SUMIF($B$3:$B$724,G102,$BQ$3:$BQ$724)</f>
        <v>0</v>
      </c>
      <c r="BK102" s="30">
        <f>SUMIF(Ingredients!$B$3:$B$217,H102,Ingredients!$G$3:$G$217)+SUMIF($B$3:$B$724,H102,$BQ$3:$BQ$724)</f>
        <v>0</v>
      </c>
      <c r="BL102" s="30">
        <f>SUMIF(Ingredients!$B$3:$B$217,I102,Ingredients!$G$3:$G$217)+SUMIF($B$3:$B$724,I102,$BQ$3:$BQ$724)</f>
        <v>0</v>
      </c>
      <c r="BM102" s="30">
        <f>SUMIF(Ingredients!$B$3:$B$217,J102,Ingredients!$G$3:$G$217)+SUMIF($B$3:$B$724,J102,$BQ$3:$BQ$724)</f>
        <v>0</v>
      </c>
      <c r="BN102" s="30">
        <f>SUMIF(Ingredients!$B$3:$B$217,K102,Ingredients!$G$3:$G$217)+SUMIF($B$3:$B$724,K102,$BQ$3:$BQ$724)</f>
        <v>0</v>
      </c>
      <c r="BO102" s="30">
        <f>SUMIF(Ingredients!$B$3:$B$217,L102,Ingredients!$G$3:$G$217)+SUMIF($B$3:$B$724,L102,$BQ$3:$BQ$724)</f>
        <v>0</v>
      </c>
      <c r="BP102" s="30">
        <f>SUMIF(Ingredients!$B$3:$B$217,M102,Ingredients!$G$3:$G$217)+SUMIF($B$3:$B$724,M102,$BQ$3:$BQ$724)</f>
        <v>0</v>
      </c>
      <c r="BQ102" s="36">
        <f t="shared" si="19"/>
        <v>0</v>
      </c>
      <c r="BR102" s="30">
        <f>SUMIF(Ingredients!$B$3:$B$217,F102,Ingredients!$H$3:$H$217)+SUMIF($B$3:$B$724,F102,$BZ$3:$BZ$724)</f>
        <v>1.5</v>
      </c>
      <c r="BS102" s="30">
        <f>SUMIF(Ingredients!$B$3:$B$217,G102,Ingredients!$H$3:$H$217)+SUMIF($B$3:$B$724,G102,$BZ$3:$BZ$724)</f>
        <v>0</v>
      </c>
      <c r="BT102" s="30">
        <f>SUMIF(Ingredients!$B$3:$B$217,H102,Ingredients!$H$3:$H$217)+SUMIF($B$3:$B$724,H102,$BZ$3:$BZ$724)</f>
        <v>0</v>
      </c>
      <c r="BU102" s="30">
        <f>SUMIF(Ingredients!$B$3:$B$217,I102,Ingredients!$H$3:$H$217)+SUMIF($B$3:$B$724,I102,$BZ$3:$BZ$724)</f>
        <v>0</v>
      </c>
      <c r="BV102" s="30">
        <f>SUMIF(Ingredients!$B$3:$B$217,J102,Ingredients!$H$3:$H$217)+SUMIF($B$3:$B$724,J102,$BZ$3:$BZ$724)</f>
        <v>0</v>
      </c>
      <c r="BW102" s="30">
        <f>SUMIF(Ingredients!$B$3:$B$217,K102,Ingredients!$H$3:$H$217)+SUMIF($B$3:$B$724,K102,$BZ$3:$BZ$724)</f>
        <v>0</v>
      </c>
      <c r="BX102" s="30">
        <f>SUMIF(Ingredients!$B$3:$B$217,L102,Ingredients!$H$3:$H$217)+SUMIF($B$3:$B$724,L102,$BZ$3:$BZ$724)</f>
        <v>0</v>
      </c>
      <c r="BY102" s="30">
        <f>SUMIF(Ingredients!$B$3:$B$217,M102,Ingredients!$H$3:$H$217)+SUMIF($B$3:$B$724,M102,$BZ$3:$BZ$724)</f>
        <v>0</v>
      </c>
      <c r="BZ102" s="42">
        <f t="shared" si="20"/>
        <v>1.5</v>
      </c>
      <c r="CA102" s="30">
        <f>SUMIF(Ingredients!$B$3:$B$217,F102,Ingredients!$I$3:$I$217)+SUMIF($B$3:$B$724,F102,$CI$3:$CI$724)</f>
        <v>0</v>
      </c>
      <c r="CB102" s="30">
        <f>SUMIF(Ingredients!$B$3:$B$217,G102,Ingredients!$I$3:$I$217)+SUMIF($B$3:$B$724,G102,$CI$3:$CI$724)</f>
        <v>0</v>
      </c>
      <c r="CC102" s="30">
        <f>SUMIF(Ingredients!$B$3:$B$217,H102,Ingredients!$I$3:$I$217)+SUMIF($B$3:$B$724,H102,$CI$3:$CI$724)</f>
        <v>0</v>
      </c>
      <c r="CD102" s="30">
        <f>SUMIF(Ingredients!$B$3:$B$217,I102,Ingredients!$I$3:$I$217)+SUMIF($B$3:$B$724,I102,$CI$3:$CI$724)</f>
        <v>0</v>
      </c>
      <c r="CE102" s="30">
        <f>SUMIF(Ingredients!$B$3:$B$217,J102,Ingredients!$I$3:$I$217)+SUMIF($B$3:$B$724,J102,$CI$3:$CI$724)</f>
        <v>0</v>
      </c>
      <c r="CF102" s="30">
        <f>SUMIF(Ingredients!$B$3:$B$217,K102,Ingredients!$I$3:$I$217)+SUMIF($B$3:$B$724,K102,$CI$3:$CI$724)</f>
        <v>0</v>
      </c>
      <c r="CG102" s="30">
        <f>SUMIF(Ingredients!$B$3:$B$217,L102,Ingredients!$I$3:$I$217)+SUMIF($B$3:$B$724,L102,$CI$3:$CI$724)</f>
        <v>0</v>
      </c>
      <c r="CH102" s="30">
        <f>SUMIF(Ingredients!$B$3:$B$217,M102,Ingredients!$I$3:$I$217)+SUMIF($B$3:$B$724,M102,$CI$3:$CI$724)</f>
        <v>0</v>
      </c>
      <c r="CI102" s="38">
        <f t="shared" si="21"/>
        <v>0</v>
      </c>
      <c r="CJ102" s="30">
        <f>SUMIF(Ingredients!$B$3:$B$217,F102,Ingredients!$J$3:$J$217)+SUMIF($B$3:$B$724,F102,$CR$3:$CR$724)</f>
        <v>0</v>
      </c>
      <c r="CK102" s="30">
        <f>SUMIF(Ingredients!$B$3:$B$217,G102,Ingredients!$J$3:$J$217)+SUMIF($B$3:$B$724,G102,$CR$3:$CR$724)</f>
        <v>0</v>
      </c>
      <c r="CL102" s="30">
        <f>SUMIF(Ingredients!$B$3:$B$217,H102,Ingredients!$J$3:$J$217)+SUMIF($B$3:$B$724,H102,$CR$3:$CR$724)</f>
        <v>0</v>
      </c>
      <c r="CM102" s="30">
        <f>SUMIF(Ingredients!$B$3:$B$217,I102,Ingredients!$J$3:$J$217)+SUMIF($B$3:$B$724,I102,$CR$3:$CR$724)</f>
        <v>0</v>
      </c>
      <c r="CN102" s="30">
        <f>SUMIF(Ingredients!$B$3:$B$217,J102,Ingredients!$J$3:$J$217)+SUMIF($B$3:$B$724,J102,$CR$3:$CR$724)</f>
        <v>0</v>
      </c>
      <c r="CO102" s="30">
        <f>SUMIF(Ingredients!$B$3:$B$217,K102,Ingredients!$J$3:$J$217)+SUMIF($B$3:$B$724,K102,$CR$3:$CR$724)</f>
        <v>0</v>
      </c>
      <c r="CP102" s="30">
        <f>SUMIF(Ingredients!$B$3:$B$217,L102,Ingredients!$J$3:$J$217)+SUMIF($B$3:$B$724,L102,$CR$3:$CR$724)</f>
        <v>0</v>
      </c>
      <c r="CQ102" s="30">
        <f>SUMIF(Ingredients!$B$3:$B$217,M102,Ingredients!$J$3:$J$217)+SUMIF($B$3:$B$724,M102,$CR$3:$CR$724)</f>
        <v>0</v>
      </c>
      <c r="CR102" s="43">
        <f t="shared" si="22"/>
        <v>0</v>
      </c>
      <c r="CS102" s="34">
        <v>3</v>
      </c>
      <c r="CT102" s="30">
        <v>0</v>
      </c>
      <c r="CU102" s="30">
        <v>20</v>
      </c>
      <c r="CV102" s="35">
        <v>0</v>
      </c>
      <c r="CW102" s="36">
        <v>0</v>
      </c>
      <c r="CX102" s="37">
        <v>1.5</v>
      </c>
      <c r="CY102" s="38">
        <v>0</v>
      </c>
      <c r="CZ102" s="39">
        <v>0</v>
      </c>
      <c r="DA102" t="s">
        <v>202</v>
      </c>
      <c r="DB102" t="str">
        <f t="shared" ca="1" si="23"/>
        <v>-</v>
      </c>
      <c r="DC102" t="s">
        <v>3096</v>
      </c>
      <c r="DD102" t="s">
        <v>200</v>
      </c>
      <c r="DE102" t="str">
        <f t="shared" ca="1" si="24"/>
        <v>PICKLESITEM(VEGETABLE, ItemRegistry.picklesItem, 4 ,0.6f,0f,0f,1.5f,0f,0f,0f,1.05f),</v>
      </c>
      <c r="DF102" t="s">
        <v>2364</v>
      </c>
    </row>
    <row r="103" spans="2:110" x14ac:dyDescent="0.3">
      <c r="B103" t="s">
        <v>352</v>
      </c>
      <c r="C103" t="str">
        <f>INDEX('PH Itemnames'!$B$1:$B$723,MATCH(B103,'PH Itemnames'!$A$1:$A$723),1)</f>
        <v>cucumbersaladItem</v>
      </c>
      <c r="D103" t="s">
        <v>245</v>
      </c>
      <c r="E103" t="s">
        <v>1188</v>
      </c>
      <c r="F103" s="10" t="s">
        <v>112</v>
      </c>
      <c r="G103" s="11" t="s">
        <v>324</v>
      </c>
      <c r="H103" s="11"/>
      <c r="I103" s="11"/>
      <c r="J103" s="11"/>
      <c r="K103" s="11"/>
      <c r="L103" s="11"/>
      <c r="M103" s="11"/>
      <c r="N103" s="46">
        <f ca="1">SUMIF(Ingredients!$B$3:$B$217,'PH complex foods'!F103,Ingredients!$A$3:$A$119)+SUMIF($B$3:$B$724,F103,$V$3:$V$723)</f>
        <v>1</v>
      </c>
      <c r="O103" s="11">
        <f ca="1">SUMIF(Ingredients!$B$3:$B$217,'PH complex foods'!G103,Ingredients!$A$3:$A$119)+SUMIF($B$3:$B$724,G103,$V$3:$V$723)</f>
        <v>1</v>
      </c>
      <c r="P103" s="11">
        <f ca="1">SUMIF(Ingredients!$B$3:$B$217,'PH complex foods'!H103,Ingredients!$A$3:$A$119)+SUMIF($B$3:$B$724,H103,$V$3:$V$723)</f>
        <v>0</v>
      </c>
      <c r="Q103" s="11">
        <f ca="1">SUMIF(Ingredients!$B$3:$B$217,'PH complex foods'!I103,Ingredients!$A$3:$A$119)+SUMIF($B$3:$B$724,I103,$V$3:$V$723)</f>
        <v>0</v>
      </c>
      <c r="R103" s="11">
        <f ca="1">SUMIF(Ingredients!$B$3:$B$217,'PH complex foods'!J103,Ingredients!$A$3:$A$119)+SUMIF($B$3:$B$724,J103,$V$3:$V$723)</f>
        <v>0</v>
      </c>
      <c r="S103" s="11">
        <f ca="1">SUMIF(Ingredients!$B$3:$B$217,'PH complex foods'!K103,Ingredients!$A$3:$A$119)+SUMIF($B$3:$B$724,K103,$V$3:$V$723)</f>
        <v>0</v>
      </c>
      <c r="T103" s="11">
        <f ca="1">SUMIF(Ingredients!$B$3:$B$217,'PH complex foods'!L103,Ingredients!$A$3:$A$119)+SUMIF($B$3:$B$724,L103,$V$3:$V$723)</f>
        <v>0</v>
      </c>
      <c r="U103" s="11">
        <f ca="1">SUMIF(Ingredients!$B$3:$B$217,'PH complex foods'!M103,Ingredients!$A$3:$A$119)+SUMIF($B$3:$B$724,M103,$V$3:$V$723)</f>
        <v>0</v>
      </c>
      <c r="V103" s="10">
        <f t="shared" ca="1" si="25"/>
        <v>1</v>
      </c>
      <c r="W103" s="11">
        <f t="shared" si="13"/>
        <v>0</v>
      </c>
      <c r="X103" s="44" t="str">
        <f t="shared" ca="1" si="26"/>
        <v>Yes</v>
      </c>
      <c r="Y103" s="34">
        <f>SUMIF(Ingredients!$B$3:$B$217,F103,Ingredients!$C$3:$C$217)+SUMIF($B$3:$B$724,F103,$AG$3:$AG$724)</f>
        <v>2</v>
      </c>
      <c r="Z103" s="30">
        <f>SUMIF(Ingredients!$B$3:$B$217,G103,Ingredients!$C$3:$C$217)+SUMIF($B$3:$B$724,G103,$AG$3:$AG$724)</f>
        <v>10.285714285714286</v>
      </c>
      <c r="AA103" s="30">
        <f>SUMIF(Ingredients!$B$3:$B$217,H103,Ingredients!$C$3:$C$217)+SUMIF($B$3:$B$724,H103,$AG$3:$AG$724)</f>
        <v>0</v>
      </c>
      <c r="AB103" s="30">
        <f>SUMIF(Ingredients!$B$3:$B$217,I103,Ingredients!$C$3:$C$217)+SUMIF($B$3:$B$724,I103,$AG$3:$AG$724)</f>
        <v>0</v>
      </c>
      <c r="AC103" s="30">
        <f>SUMIF(Ingredients!$B$3:$B$217,J103,Ingredients!$C$3:$C$217)+SUMIF($B$3:$B$724,J103,$AG$3:$AG$724)</f>
        <v>0</v>
      </c>
      <c r="AD103" s="30">
        <f>SUMIF(Ingredients!$B$3:$B$217,K103,Ingredients!$C$3:$C$217)+SUMIF($B$3:$B$724,K103,$AG$3:$AG$724)</f>
        <v>0</v>
      </c>
      <c r="AE103" s="30">
        <f>SUMIF(Ingredients!$B$3:$B$217,L103,Ingredients!$C$3:$C$217)+SUMIF($B$3:$B$724,L103,$AG$3:$AG$724)</f>
        <v>0</v>
      </c>
      <c r="AF103" s="30">
        <f>SUMIF(Ingredients!$B$3:$B$217,M103,Ingredients!$C$3:$C$217)+SUMIF($B$3:$B$724,M103,$AG$3:$AG$724)</f>
        <v>0</v>
      </c>
      <c r="AG103" s="29">
        <f t="shared" si="15"/>
        <v>12.285714285714286</v>
      </c>
      <c r="AH103" s="30">
        <f>SUMIF(Ingredients!$B$3:$B$217,F103,Ingredients!$D$3:$D$217)+SUMIF($B$3:$B$724,F103,$AP$3:$AP$724)</f>
        <v>5</v>
      </c>
      <c r="AI103" s="30">
        <f>SUMIF(Ingredients!$B$3:$B$217,G103,Ingredients!$D$3:$D$217)+SUMIF($B$3:$B$724,G103,$AP$3:$AP$724)</f>
        <v>0.7142857142857143</v>
      </c>
      <c r="AJ103" s="30">
        <f>SUMIF(Ingredients!$B$3:$B$217,H103,Ingredients!$D$3:$D$217)+SUMIF($B$3:$B$724,H103,$AP$3:$AP$724)</f>
        <v>0</v>
      </c>
      <c r="AK103" s="30">
        <f>SUMIF(Ingredients!$B$3:$B$217,I103,Ingredients!$D$3:$D$217)+SUMIF($B$3:$B$724,I103,$AP$3:$AP$724)</f>
        <v>0</v>
      </c>
      <c r="AL103" s="30">
        <f>SUMIF(Ingredients!$B$3:$B$217,J103,Ingredients!$D$3:$D$217)+SUMIF($B$3:$B$724,J103,$AP$3:$AP$724)</f>
        <v>0</v>
      </c>
      <c r="AM103" s="30">
        <f>SUMIF(Ingredients!$B$3:$B$217,K103,Ingredients!$D$3:$D$217)+SUMIF($B$3:$B$724,K103,$AP$3:$AP$724)</f>
        <v>0</v>
      </c>
      <c r="AN103" s="30">
        <f>SUMIF(Ingredients!$B$3:$B$217,L103,Ingredients!$D$3:$D$217)+SUMIF($B$3:$B$724,L103,$AP$3:$AP$724)</f>
        <v>0</v>
      </c>
      <c r="AO103" s="30">
        <f>SUMIF(Ingredients!$B$3:$B$217,M103,Ingredients!$D$3:$D$217)+SUMIF($B$3:$B$724,M103,$AP$3:$AP$724)</f>
        <v>0</v>
      </c>
      <c r="AP103" s="29">
        <f t="shared" si="16"/>
        <v>5.7142857142857144</v>
      </c>
      <c r="AQ103" s="30">
        <f>SUMIF(Ingredients!$B$3:$B$217,F103,Ingredients!$E$3:$E$217)+SUMIF($B$3:$B$724,F103,$AY$3:$AY$727)</f>
        <v>7</v>
      </c>
      <c r="AR103" s="30">
        <f>SUMIF(Ingredients!$B$3:$B$217,G103,Ingredients!$E$3:$E$217)+SUMIF($B$3:$B$724,G103,$AY$3:$AY$727)</f>
        <v>19.285714285714285</v>
      </c>
      <c r="AS103" s="30">
        <f>SUMIF(Ingredients!$B$3:$B$217,H103,Ingredients!$E$3:$E$217)+SUMIF($B$3:$B$724,H103,$AY$3:$AY$727)</f>
        <v>0</v>
      </c>
      <c r="AT103" s="30">
        <f>SUMIF(Ingredients!$B$3:$B$217,I103,Ingredients!$E$3:$E$217)+SUMIF($B$3:$B$724,I103,$AY$3:$AY$727)</f>
        <v>0</v>
      </c>
      <c r="AU103" s="30">
        <f>SUMIF(Ingredients!$B$3:$B$217,J103,Ingredients!$E$3:$E$217)+SUMIF($B$3:$B$724,J103,$AY$3:$AY$727)</f>
        <v>0</v>
      </c>
      <c r="AV103" s="30">
        <f>SUMIF(Ingredients!$B$3:$B$217,K103,Ingredients!$E$3:$E$217)+SUMIF($B$3:$B$724,K103,$AY$3:$AY$727)</f>
        <v>0</v>
      </c>
      <c r="AW103" s="30">
        <f>SUMIF(Ingredients!$B$3:$B$217,L103,Ingredients!$E$3:$E$217)+SUMIF($B$3:$B$724,L103,$AY$3:$AY$727)</f>
        <v>0</v>
      </c>
      <c r="AX103" s="30">
        <f>SUMIF(Ingredients!$B$3:$B$217,M103,Ingredients!$E$3:$E$217)+SUMIF($B$3:$B$724,M103,$AY$3:$AY$727)</f>
        <v>0</v>
      </c>
      <c r="AY103" s="29">
        <f t="shared" si="17"/>
        <v>13.142857142857142</v>
      </c>
      <c r="AZ103" s="30">
        <f>SUMIF(Ingredients!$B$3:$B$217,F103,Ingredients!$F$3:$F$217)+SUMIF($B$3:$B$724,F103,$BH$3:$BH$724)</f>
        <v>0</v>
      </c>
      <c r="BA103" s="30">
        <f>SUMIF(Ingredients!$B$3:$B$217,G103,Ingredients!$F$3:$F$217)+SUMIF($B$3:$B$724,G103,$BH$3:$BH$724)</f>
        <v>0</v>
      </c>
      <c r="BB103" s="30">
        <f>SUMIF(Ingredients!$B$3:$B$217,H103,Ingredients!$F$3:$F$217)+SUMIF($B$3:$B$724,H103,$BH$3:$BH$724)</f>
        <v>0</v>
      </c>
      <c r="BC103" s="30">
        <f>SUMIF(Ingredients!$B$3:$B$217,I103,Ingredients!$F$3:$F$217)+SUMIF($B$3:$B$724,I103,$BH$3:$BH$724)</f>
        <v>0</v>
      </c>
      <c r="BD103" s="30">
        <f>SUMIF(Ingredients!$B$3:$B$217,J103,Ingredients!$F$3:$F$217)+SUMIF($B$3:$B$724,J103,$BH$3:$BH$724)</f>
        <v>0</v>
      </c>
      <c r="BE103" s="30">
        <f>SUMIF(Ingredients!$B$3:$B$217,K103,Ingredients!$F$3:$F$217)+SUMIF($B$3:$B$724,K103,$BH$3:$BH$724)</f>
        <v>0</v>
      </c>
      <c r="BF103" s="30">
        <f>SUMIF(Ingredients!$B$3:$B$217,L103,Ingredients!$F$3:$F$217)+SUMIF($B$3:$B$724,L103,$BH$3:$BH$724)</f>
        <v>0</v>
      </c>
      <c r="BG103" s="30">
        <f>SUMIF(Ingredients!$B$3:$B$217,M103,Ingredients!$F$3:$F$217)+SUMIF($B$3:$B$724,M103,$BH$3:$BH$724)</f>
        <v>0</v>
      </c>
      <c r="BH103" s="35">
        <f t="shared" si="18"/>
        <v>0</v>
      </c>
      <c r="BI103" s="30">
        <f>SUMIF(Ingredients!$B$3:$B$217,F103,Ingredients!$G$3:$G$217)+SUMIF($B$3:$B$724,F103,$BQ$3:$BQ$724)</f>
        <v>0</v>
      </c>
      <c r="BJ103" s="30">
        <f>SUMIF(Ingredients!$B$3:$B$217,G103,Ingredients!$G$3:$G$217)+SUMIF($B$3:$B$724,G103,$BQ$3:$BQ$724)</f>
        <v>0</v>
      </c>
      <c r="BK103" s="30">
        <f>SUMIF(Ingredients!$B$3:$B$217,H103,Ingredients!$G$3:$G$217)+SUMIF($B$3:$B$724,H103,$BQ$3:$BQ$724)</f>
        <v>0</v>
      </c>
      <c r="BL103" s="30">
        <f>SUMIF(Ingredients!$B$3:$B$217,I103,Ingredients!$G$3:$G$217)+SUMIF($B$3:$B$724,I103,$BQ$3:$BQ$724)</f>
        <v>0</v>
      </c>
      <c r="BM103" s="30">
        <f>SUMIF(Ingredients!$B$3:$B$217,J103,Ingredients!$G$3:$G$217)+SUMIF($B$3:$B$724,J103,$BQ$3:$BQ$724)</f>
        <v>0</v>
      </c>
      <c r="BN103" s="30">
        <f>SUMIF(Ingredients!$B$3:$B$217,K103,Ingredients!$G$3:$G$217)+SUMIF($B$3:$B$724,K103,$BQ$3:$BQ$724)</f>
        <v>0</v>
      </c>
      <c r="BO103" s="30">
        <f>SUMIF(Ingredients!$B$3:$B$217,L103,Ingredients!$G$3:$G$217)+SUMIF($B$3:$B$724,L103,$BQ$3:$BQ$724)</f>
        <v>0</v>
      </c>
      <c r="BP103" s="30">
        <f>SUMIF(Ingredients!$B$3:$B$217,M103,Ingredients!$G$3:$G$217)+SUMIF($B$3:$B$724,M103,$BQ$3:$BQ$724)</f>
        <v>0</v>
      </c>
      <c r="BQ103" s="36">
        <f t="shared" si="19"/>
        <v>0</v>
      </c>
      <c r="BR103" s="30">
        <f>SUMIF(Ingredients!$B$3:$B$217,F103,Ingredients!$H$3:$H$217)+SUMIF($B$3:$B$724,F103,$BZ$3:$BZ$724)</f>
        <v>1.5</v>
      </c>
      <c r="BS103" s="30">
        <f>SUMIF(Ingredients!$B$3:$B$217,G103,Ingredients!$H$3:$H$217)+SUMIF($B$3:$B$724,G103,$BZ$3:$BZ$724)</f>
        <v>2.2857142857142856</v>
      </c>
      <c r="BT103" s="30">
        <f>SUMIF(Ingredients!$B$3:$B$217,H103,Ingredients!$H$3:$H$217)+SUMIF($B$3:$B$724,H103,$BZ$3:$BZ$724)</f>
        <v>0</v>
      </c>
      <c r="BU103" s="30">
        <f>SUMIF(Ingredients!$B$3:$B$217,I103,Ingredients!$H$3:$H$217)+SUMIF($B$3:$B$724,I103,$BZ$3:$BZ$724)</f>
        <v>0</v>
      </c>
      <c r="BV103" s="30">
        <f>SUMIF(Ingredients!$B$3:$B$217,J103,Ingredients!$H$3:$H$217)+SUMIF($B$3:$B$724,J103,$BZ$3:$BZ$724)</f>
        <v>0</v>
      </c>
      <c r="BW103" s="30">
        <f>SUMIF(Ingredients!$B$3:$B$217,K103,Ingredients!$H$3:$H$217)+SUMIF($B$3:$B$724,K103,$BZ$3:$BZ$724)</f>
        <v>0</v>
      </c>
      <c r="BX103" s="30">
        <f>SUMIF(Ingredients!$B$3:$B$217,L103,Ingredients!$H$3:$H$217)+SUMIF($B$3:$B$724,L103,$BZ$3:$BZ$724)</f>
        <v>0</v>
      </c>
      <c r="BY103" s="30">
        <f>SUMIF(Ingredients!$B$3:$B$217,M103,Ingredients!$H$3:$H$217)+SUMIF($B$3:$B$724,M103,$BZ$3:$BZ$724)</f>
        <v>0</v>
      </c>
      <c r="BZ103" s="42">
        <f t="shared" si="20"/>
        <v>3.7857142857142856</v>
      </c>
      <c r="CA103" s="30">
        <f>SUMIF(Ingredients!$B$3:$B$217,F103,Ingredients!$I$3:$I$217)+SUMIF($B$3:$B$724,F103,$CI$3:$CI$724)</f>
        <v>0</v>
      </c>
      <c r="CB103" s="30">
        <f>SUMIF(Ingredients!$B$3:$B$217,G103,Ingredients!$I$3:$I$217)+SUMIF($B$3:$B$724,G103,$CI$3:$CI$724)</f>
        <v>0</v>
      </c>
      <c r="CC103" s="30">
        <f>SUMIF(Ingredients!$B$3:$B$217,H103,Ingredients!$I$3:$I$217)+SUMIF($B$3:$B$724,H103,$CI$3:$CI$724)</f>
        <v>0</v>
      </c>
      <c r="CD103" s="30">
        <f>SUMIF(Ingredients!$B$3:$B$217,I103,Ingredients!$I$3:$I$217)+SUMIF($B$3:$B$724,I103,$CI$3:$CI$724)</f>
        <v>0</v>
      </c>
      <c r="CE103" s="30">
        <f>SUMIF(Ingredients!$B$3:$B$217,J103,Ingredients!$I$3:$I$217)+SUMIF($B$3:$B$724,J103,$CI$3:$CI$724)</f>
        <v>0</v>
      </c>
      <c r="CF103" s="30">
        <f>SUMIF(Ingredients!$B$3:$B$217,K103,Ingredients!$I$3:$I$217)+SUMIF($B$3:$B$724,K103,$CI$3:$CI$724)</f>
        <v>0</v>
      </c>
      <c r="CG103" s="30">
        <f>SUMIF(Ingredients!$B$3:$B$217,L103,Ingredients!$I$3:$I$217)+SUMIF($B$3:$B$724,L103,$CI$3:$CI$724)</f>
        <v>0</v>
      </c>
      <c r="CH103" s="30">
        <f>SUMIF(Ingredients!$B$3:$B$217,M103,Ingredients!$I$3:$I$217)+SUMIF($B$3:$B$724,M103,$CI$3:$CI$724)</f>
        <v>0</v>
      </c>
      <c r="CI103" s="38">
        <f t="shared" si="21"/>
        <v>0</v>
      </c>
      <c r="CJ103" s="30">
        <f>SUMIF(Ingredients!$B$3:$B$217,F103,Ingredients!$J$3:$J$217)+SUMIF($B$3:$B$724,F103,$CR$3:$CR$724)</f>
        <v>0</v>
      </c>
      <c r="CK103" s="30">
        <f>SUMIF(Ingredients!$B$3:$B$217,G103,Ingredients!$J$3:$J$217)+SUMIF($B$3:$B$724,G103,$CR$3:$CR$724)</f>
        <v>0</v>
      </c>
      <c r="CL103" s="30">
        <f>SUMIF(Ingredients!$B$3:$B$217,H103,Ingredients!$J$3:$J$217)+SUMIF($B$3:$B$724,H103,$CR$3:$CR$724)</f>
        <v>0</v>
      </c>
      <c r="CM103" s="30">
        <f>SUMIF(Ingredients!$B$3:$B$217,I103,Ingredients!$J$3:$J$217)+SUMIF($B$3:$B$724,I103,$CR$3:$CR$724)</f>
        <v>0</v>
      </c>
      <c r="CN103" s="30">
        <f>SUMIF(Ingredients!$B$3:$B$217,J103,Ingredients!$J$3:$J$217)+SUMIF($B$3:$B$724,J103,$CR$3:$CR$724)</f>
        <v>0</v>
      </c>
      <c r="CO103" s="30">
        <f>SUMIF(Ingredients!$B$3:$B$217,K103,Ingredients!$J$3:$J$217)+SUMIF($B$3:$B$724,K103,$CR$3:$CR$724)</f>
        <v>0</v>
      </c>
      <c r="CP103" s="30">
        <f>SUMIF(Ingredients!$B$3:$B$217,L103,Ingredients!$J$3:$J$217)+SUMIF($B$3:$B$724,L103,$CR$3:$CR$724)</f>
        <v>0</v>
      </c>
      <c r="CQ103" s="30">
        <f>SUMIF(Ingredients!$B$3:$B$217,M103,Ingredients!$J$3:$J$217)+SUMIF($B$3:$B$724,M103,$CR$3:$CR$724)</f>
        <v>0</v>
      </c>
      <c r="CR103" s="43">
        <f t="shared" si="22"/>
        <v>0</v>
      </c>
      <c r="CS103" s="34">
        <v>10</v>
      </c>
      <c r="CT103" s="30">
        <v>0</v>
      </c>
      <c r="CU103" s="30">
        <v>13.142857142857142</v>
      </c>
      <c r="CV103" s="35">
        <v>0</v>
      </c>
      <c r="CW103" s="36">
        <v>0</v>
      </c>
      <c r="CX103" s="37">
        <v>3.5</v>
      </c>
      <c r="CY103" s="38">
        <v>0</v>
      </c>
      <c r="CZ103" s="39">
        <v>0</v>
      </c>
      <c r="DA103" t="s">
        <v>202</v>
      </c>
      <c r="DB103" t="str">
        <f t="shared" ca="1" si="23"/>
        <v>-</v>
      </c>
      <c r="DD103" t="s">
        <v>200</v>
      </c>
      <c r="DE103" t="str">
        <f t="shared" ca="1" si="24"/>
        <v>CUCUMBERSALADITEM(VEGETABLE, ItemRegistry.cucumbersaladItem, 4 ,2f,0f,0f,3.5f,0f,0f,0f,1.6f),</v>
      </c>
      <c r="DF103" t="s">
        <v>2365</v>
      </c>
    </row>
    <row r="104" spans="2:110" x14ac:dyDescent="0.3">
      <c r="B104" t="s">
        <v>353</v>
      </c>
      <c r="C104" t="str">
        <f>INDEX('PH Itemnames'!$B$1:$B$723,MATCH(B104,'PH Itemnames'!$A$1:$A$723),1)</f>
        <v>cucumbersoupItem</v>
      </c>
      <c r="D104" t="s">
        <v>245</v>
      </c>
      <c r="E104" t="s">
        <v>1192</v>
      </c>
      <c r="F104" s="10" t="s">
        <v>112</v>
      </c>
      <c r="G104" s="11" t="s">
        <v>270</v>
      </c>
      <c r="H104" s="11" t="s">
        <v>227</v>
      </c>
      <c r="I104" s="11"/>
      <c r="J104" s="11"/>
      <c r="K104" s="11"/>
      <c r="L104" s="11"/>
      <c r="M104" s="11"/>
      <c r="N104" s="46">
        <f ca="1">SUMIF(Ingredients!$B$3:$B$217,'PH complex foods'!F104,Ingredients!$A$3:$A$119)+SUMIF($B$3:$B$724,F104,$V$3:$V$723)</f>
        <v>1</v>
      </c>
      <c r="O104" s="11">
        <f ca="1">SUMIF(Ingredients!$B$3:$B$217,'PH complex foods'!G104,Ingredients!$A$3:$A$119)+SUMIF($B$3:$B$724,G104,$V$3:$V$723)</f>
        <v>1</v>
      </c>
      <c r="P104" s="11">
        <f ca="1">SUMIF(Ingredients!$B$3:$B$217,'PH complex foods'!H104,Ingredients!$A$3:$A$119)+SUMIF($B$3:$B$724,H104,$V$3:$V$723)</f>
        <v>1</v>
      </c>
      <c r="Q104" s="11">
        <f ca="1">SUMIF(Ingredients!$B$3:$B$217,'PH complex foods'!I104,Ingredients!$A$3:$A$119)+SUMIF($B$3:$B$724,I104,$V$3:$V$723)</f>
        <v>0</v>
      </c>
      <c r="R104" s="11">
        <f ca="1">SUMIF(Ingredients!$B$3:$B$217,'PH complex foods'!J104,Ingredients!$A$3:$A$119)+SUMIF($B$3:$B$724,J104,$V$3:$V$723)</f>
        <v>0</v>
      </c>
      <c r="S104" s="11">
        <f ca="1">SUMIF(Ingredients!$B$3:$B$217,'PH complex foods'!K104,Ingredients!$A$3:$A$119)+SUMIF($B$3:$B$724,K104,$V$3:$V$723)</f>
        <v>0</v>
      </c>
      <c r="T104" s="11">
        <f ca="1">SUMIF(Ingredients!$B$3:$B$217,'PH complex foods'!L104,Ingredients!$A$3:$A$119)+SUMIF($B$3:$B$724,L104,$V$3:$V$723)</f>
        <v>0</v>
      </c>
      <c r="U104" s="11">
        <f ca="1">SUMIF(Ingredients!$B$3:$B$217,'PH complex foods'!M104,Ingredients!$A$3:$A$119)+SUMIF($B$3:$B$724,M104,$V$3:$V$723)</f>
        <v>0</v>
      </c>
      <c r="V104" s="10">
        <f t="shared" ca="1" si="25"/>
        <v>1</v>
      </c>
      <c r="W104" s="11">
        <f t="shared" si="13"/>
        <v>0</v>
      </c>
      <c r="X104" s="44" t="str">
        <f t="shared" ca="1" si="26"/>
        <v>Yes</v>
      </c>
      <c r="Y104" s="34">
        <f>SUMIF(Ingredients!$B$3:$B$217,F104,Ingredients!$C$3:$C$217)+SUMIF($B$3:$B$724,F104,$AG$3:$AG$724)</f>
        <v>2</v>
      </c>
      <c r="Z104" s="30">
        <f>SUMIF(Ingredients!$B$3:$B$217,G104,Ingredients!$C$3:$C$217)+SUMIF($B$3:$B$724,G104,$AG$3:$AG$724)</f>
        <v>12.30952380952381</v>
      </c>
      <c r="AA104" s="30">
        <f>SUMIF(Ingredients!$B$3:$B$217,H104,Ingredients!$C$3:$C$217)+SUMIF($B$3:$B$724,H104,$AG$3:$AG$724)</f>
        <v>5</v>
      </c>
      <c r="AB104" s="30">
        <f>SUMIF(Ingredients!$B$3:$B$217,I104,Ingredients!$C$3:$C$217)+SUMIF($B$3:$B$724,I104,$AG$3:$AG$724)</f>
        <v>0</v>
      </c>
      <c r="AC104" s="30">
        <f>SUMIF(Ingredients!$B$3:$B$217,J104,Ingredients!$C$3:$C$217)+SUMIF($B$3:$B$724,J104,$AG$3:$AG$724)</f>
        <v>0</v>
      </c>
      <c r="AD104" s="30">
        <f>SUMIF(Ingredients!$B$3:$B$217,K104,Ingredients!$C$3:$C$217)+SUMIF($B$3:$B$724,K104,$AG$3:$AG$724)</f>
        <v>0</v>
      </c>
      <c r="AE104" s="30">
        <f>SUMIF(Ingredients!$B$3:$B$217,L104,Ingredients!$C$3:$C$217)+SUMIF($B$3:$B$724,L104,$AG$3:$AG$724)</f>
        <v>0</v>
      </c>
      <c r="AF104" s="30">
        <f>SUMIF(Ingredients!$B$3:$B$217,M104,Ingredients!$C$3:$C$217)+SUMIF($B$3:$B$724,M104,$AG$3:$AG$724)</f>
        <v>0</v>
      </c>
      <c r="AG104" s="29">
        <f t="shared" si="15"/>
        <v>19.30952380952381</v>
      </c>
      <c r="AH104" s="30">
        <f>SUMIF(Ingredients!$B$3:$B$217,F104,Ingredients!$D$3:$D$217)+SUMIF($B$3:$B$724,F104,$AP$3:$AP$724)</f>
        <v>5</v>
      </c>
      <c r="AI104" s="30">
        <f>SUMIF(Ingredients!$B$3:$B$217,G104,Ingredients!$D$3:$D$217)+SUMIF($B$3:$B$724,G104,$AP$3:$AP$724)</f>
        <v>0.35714285714285715</v>
      </c>
      <c r="AJ104" s="30">
        <f>SUMIF(Ingredients!$B$3:$B$217,H104,Ingredients!$D$3:$D$217)+SUMIF($B$3:$B$724,H104,$AP$3:$AP$724)</f>
        <v>0</v>
      </c>
      <c r="AK104" s="30">
        <f>SUMIF(Ingredients!$B$3:$B$217,I104,Ingredients!$D$3:$D$217)+SUMIF($B$3:$B$724,I104,$AP$3:$AP$724)</f>
        <v>0</v>
      </c>
      <c r="AL104" s="30">
        <f>SUMIF(Ingredients!$B$3:$B$217,J104,Ingredients!$D$3:$D$217)+SUMIF($B$3:$B$724,J104,$AP$3:$AP$724)</f>
        <v>0</v>
      </c>
      <c r="AM104" s="30">
        <f>SUMIF(Ingredients!$B$3:$B$217,K104,Ingredients!$D$3:$D$217)+SUMIF($B$3:$B$724,K104,$AP$3:$AP$724)</f>
        <v>0</v>
      </c>
      <c r="AN104" s="30">
        <f>SUMIF(Ingredients!$B$3:$B$217,L104,Ingredients!$D$3:$D$217)+SUMIF($B$3:$B$724,L104,$AP$3:$AP$724)</f>
        <v>0</v>
      </c>
      <c r="AO104" s="30">
        <f>SUMIF(Ingredients!$B$3:$B$217,M104,Ingredients!$D$3:$D$217)+SUMIF($B$3:$B$724,M104,$AP$3:$AP$724)</f>
        <v>0</v>
      </c>
      <c r="AP104" s="29">
        <f t="shared" si="16"/>
        <v>5.3571428571428568</v>
      </c>
      <c r="AQ104" s="30">
        <f>SUMIF(Ingredients!$B$3:$B$217,F104,Ingredients!$E$3:$E$217)+SUMIF($B$3:$B$724,F104,$AY$3:$AY$727)</f>
        <v>7</v>
      </c>
      <c r="AR104" s="30">
        <f>SUMIF(Ingredients!$B$3:$B$217,G104,Ingredients!$E$3:$E$217)+SUMIF($B$3:$B$724,G104,$AY$3:$AY$727)</f>
        <v>10.428571428571429</v>
      </c>
      <c r="AS104" s="30">
        <f>SUMIF(Ingredients!$B$3:$B$217,H104,Ingredients!$E$3:$E$217)+SUMIF($B$3:$B$724,H104,$AY$3:$AY$727)</f>
        <v>7</v>
      </c>
      <c r="AT104" s="30">
        <f>SUMIF(Ingredients!$B$3:$B$217,I104,Ingredients!$E$3:$E$217)+SUMIF($B$3:$B$724,I104,$AY$3:$AY$727)</f>
        <v>0</v>
      </c>
      <c r="AU104" s="30">
        <f>SUMIF(Ingredients!$B$3:$B$217,J104,Ingredients!$E$3:$E$217)+SUMIF($B$3:$B$724,J104,$AY$3:$AY$727)</f>
        <v>0</v>
      </c>
      <c r="AV104" s="30">
        <f>SUMIF(Ingredients!$B$3:$B$217,K104,Ingredients!$E$3:$E$217)+SUMIF($B$3:$B$724,K104,$AY$3:$AY$727)</f>
        <v>0</v>
      </c>
      <c r="AW104" s="30">
        <f>SUMIF(Ingredients!$B$3:$B$217,L104,Ingredients!$E$3:$E$217)+SUMIF($B$3:$B$724,L104,$AY$3:$AY$727)</f>
        <v>0</v>
      </c>
      <c r="AX104" s="30">
        <f>SUMIF(Ingredients!$B$3:$B$217,M104,Ingredients!$E$3:$E$217)+SUMIF($B$3:$B$724,M104,$AY$3:$AY$727)</f>
        <v>0</v>
      </c>
      <c r="AY104" s="29">
        <f t="shared" si="17"/>
        <v>8.1428571428571441</v>
      </c>
      <c r="AZ104" s="30">
        <f>SUMIF(Ingredients!$B$3:$B$217,F104,Ingredients!$F$3:$F$217)+SUMIF($B$3:$B$724,F104,$BH$3:$BH$724)</f>
        <v>0</v>
      </c>
      <c r="BA104" s="30">
        <f>SUMIF(Ingredients!$B$3:$B$217,G104,Ingredients!$F$3:$F$217)+SUMIF($B$3:$B$724,G104,$BH$3:$BH$724)</f>
        <v>0</v>
      </c>
      <c r="BB104" s="30">
        <f>SUMIF(Ingredients!$B$3:$B$217,H104,Ingredients!$F$3:$F$217)+SUMIF($B$3:$B$724,H104,$BH$3:$BH$724)</f>
        <v>0</v>
      </c>
      <c r="BC104" s="30">
        <f>SUMIF(Ingredients!$B$3:$B$217,I104,Ingredients!$F$3:$F$217)+SUMIF($B$3:$B$724,I104,$BH$3:$BH$724)</f>
        <v>0</v>
      </c>
      <c r="BD104" s="30">
        <f>SUMIF(Ingredients!$B$3:$B$217,J104,Ingredients!$F$3:$F$217)+SUMIF($B$3:$B$724,J104,$BH$3:$BH$724)</f>
        <v>0</v>
      </c>
      <c r="BE104" s="30">
        <f>SUMIF(Ingredients!$B$3:$B$217,K104,Ingredients!$F$3:$F$217)+SUMIF($B$3:$B$724,K104,$BH$3:$BH$724)</f>
        <v>0</v>
      </c>
      <c r="BF104" s="30">
        <f>SUMIF(Ingredients!$B$3:$B$217,L104,Ingredients!$F$3:$F$217)+SUMIF($B$3:$B$724,L104,$BH$3:$BH$724)</f>
        <v>0</v>
      </c>
      <c r="BG104" s="30">
        <f>SUMIF(Ingredients!$B$3:$B$217,M104,Ingredients!$F$3:$F$217)+SUMIF($B$3:$B$724,M104,$BH$3:$BH$724)</f>
        <v>0</v>
      </c>
      <c r="BH104" s="35">
        <f t="shared" si="18"/>
        <v>0</v>
      </c>
      <c r="BI104" s="30">
        <f>SUMIF(Ingredients!$B$3:$B$217,F104,Ingredients!$G$3:$G$217)+SUMIF($B$3:$B$724,F104,$BQ$3:$BQ$724)</f>
        <v>0</v>
      </c>
      <c r="BJ104" s="30">
        <f>SUMIF(Ingredients!$B$3:$B$217,G104,Ingredients!$G$3:$G$217)+SUMIF($B$3:$B$724,G104,$BQ$3:$BQ$724)</f>
        <v>0</v>
      </c>
      <c r="BK104" s="30">
        <f>SUMIF(Ingredients!$B$3:$B$217,H104,Ingredients!$G$3:$G$217)+SUMIF($B$3:$B$724,H104,$BQ$3:$BQ$724)</f>
        <v>0</v>
      </c>
      <c r="BL104" s="30">
        <f>SUMIF(Ingredients!$B$3:$B$217,I104,Ingredients!$G$3:$G$217)+SUMIF($B$3:$B$724,I104,$BQ$3:$BQ$724)</f>
        <v>0</v>
      </c>
      <c r="BM104" s="30">
        <f>SUMIF(Ingredients!$B$3:$B$217,J104,Ingredients!$G$3:$G$217)+SUMIF($B$3:$B$724,J104,$BQ$3:$BQ$724)</f>
        <v>0</v>
      </c>
      <c r="BN104" s="30">
        <f>SUMIF(Ingredients!$B$3:$B$217,K104,Ingredients!$G$3:$G$217)+SUMIF($B$3:$B$724,K104,$BQ$3:$BQ$724)</f>
        <v>0</v>
      </c>
      <c r="BO104" s="30">
        <f>SUMIF(Ingredients!$B$3:$B$217,L104,Ingredients!$G$3:$G$217)+SUMIF($B$3:$B$724,L104,$BQ$3:$BQ$724)</f>
        <v>0</v>
      </c>
      <c r="BP104" s="30">
        <f>SUMIF(Ingredients!$B$3:$B$217,M104,Ingredients!$G$3:$G$217)+SUMIF($B$3:$B$724,M104,$BQ$3:$BQ$724)</f>
        <v>0</v>
      </c>
      <c r="BQ104" s="36">
        <f t="shared" si="19"/>
        <v>0</v>
      </c>
      <c r="BR104" s="30">
        <f>SUMIF(Ingredients!$B$3:$B$217,F104,Ingredients!$H$3:$H$217)+SUMIF($B$3:$B$724,F104,$BZ$3:$BZ$724)</f>
        <v>1.5</v>
      </c>
      <c r="BS104" s="30">
        <f>SUMIF(Ingredients!$B$3:$B$217,G104,Ingredients!$H$3:$H$217)+SUMIF($B$3:$B$724,G104,$BZ$3:$BZ$724)</f>
        <v>1.1428571428571428</v>
      </c>
      <c r="BT104" s="30">
        <f>SUMIF(Ingredients!$B$3:$B$217,H104,Ingredients!$H$3:$H$217)+SUMIF($B$3:$B$724,H104,$BZ$3:$BZ$724)</f>
        <v>0</v>
      </c>
      <c r="BU104" s="30">
        <f>SUMIF(Ingredients!$B$3:$B$217,I104,Ingredients!$H$3:$H$217)+SUMIF($B$3:$B$724,I104,$BZ$3:$BZ$724)</f>
        <v>0</v>
      </c>
      <c r="BV104" s="30">
        <f>SUMIF(Ingredients!$B$3:$B$217,J104,Ingredients!$H$3:$H$217)+SUMIF($B$3:$B$724,J104,$BZ$3:$BZ$724)</f>
        <v>0</v>
      </c>
      <c r="BW104" s="30">
        <f>SUMIF(Ingredients!$B$3:$B$217,K104,Ingredients!$H$3:$H$217)+SUMIF($B$3:$B$724,K104,$BZ$3:$BZ$724)</f>
        <v>0</v>
      </c>
      <c r="BX104" s="30">
        <f>SUMIF(Ingredients!$B$3:$B$217,L104,Ingredients!$H$3:$H$217)+SUMIF($B$3:$B$724,L104,$BZ$3:$BZ$724)</f>
        <v>0</v>
      </c>
      <c r="BY104" s="30">
        <f>SUMIF(Ingredients!$B$3:$B$217,M104,Ingredients!$H$3:$H$217)+SUMIF($B$3:$B$724,M104,$BZ$3:$BZ$724)</f>
        <v>0</v>
      </c>
      <c r="BZ104" s="42">
        <f t="shared" si="20"/>
        <v>2.6428571428571428</v>
      </c>
      <c r="CA104" s="30">
        <f>SUMIF(Ingredients!$B$3:$B$217,F104,Ingredients!$I$3:$I$217)+SUMIF($B$3:$B$724,F104,$CI$3:$CI$724)</f>
        <v>0</v>
      </c>
      <c r="CB104" s="30">
        <f>SUMIF(Ingredients!$B$3:$B$217,G104,Ingredients!$I$3:$I$217)+SUMIF($B$3:$B$724,G104,$CI$3:$CI$724)</f>
        <v>2.5</v>
      </c>
      <c r="CC104" s="30">
        <f>SUMIF(Ingredients!$B$3:$B$217,H104,Ingredients!$I$3:$I$217)+SUMIF($B$3:$B$724,H104,$CI$3:$CI$724)</f>
        <v>0</v>
      </c>
      <c r="CD104" s="30">
        <f>SUMIF(Ingredients!$B$3:$B$217,I104,Ingredients!$I$3:$I$217)+SUMIF($B$3:$B$724,I104,$CI$3:$CI$724)</f>
        <v>0</v>
      </c>
      <c r="CE104" s="30">
        <f>SUMIF(Ingredients!$B$3:$B$217,J104,Ingredients!$I$3:$I$217)+SUMIF($B$3:$B$724,J104,$CI$3:$CI$724)</f>
        <v>0</v>
      </c>
      <c r="CF104" s="30">
        <f>SUMIF(Ingredients!$B$3:$B$217,K104,Ingredients!$I$3:$I$217)+SUMIF($B$3:$B$724,K104,$CI$3:$CI$724)</f>
        <v>0</v>
      </c>
      <c r="CG104" s="30">
        <f>SUMIF(Ingredients!$B$3:$B$217,L104,Ingredients!$I$3:$I$217)+SUMIF($B$3:$B$724,L104,$CI$3:$CI$724)</f>
        <v>0</v>
      </c>
      <c r="CH104" s="30">
        <f>SUMIF(Ingredients!$B$3:$B$217,M104,Ingredients!$I$3:$I$217)+SUMIF($B$3:$B$724,M104,$CI$3:$CI$724)</f>
        <v>0</v>
      </c>
      <c r="CI104" s="38">
        <f t="shared" si="21"/>
        <v>2.5</v>
      </c>
      <c r="CJ104" s="30">
        <f>SUMIF(Ingredients!$B$3:$B$217,F104,Ingredients!$J$3:$J$217)+SUMIF($B$3:$B$724,F104,$CR$3:$CR$724)</f>
        <v>0</v>
      </c>
      <c r="CK104" s="30">
        <f>SUMIF(Ingredients!$B$3:$B$217,G104,Ingredients!$J$3:$J$217)+SUMIF($B$3:$B$724,G104,$CR$3:$CR$724)</f>
        <v>0</v>
      </c>
      <c r="CL104" s="30">
        <f>SUMIF(Ingredients!$B$3:$B$217,H104,Ingredients!$J$3:$J$217)+SUMIF($B$3:$B$724,H104,$CR$3:$CR$724)</f>
        <v>1</v>
      </c>
      <c r="CM104" s="30">
        <f>SUMIF(Ingredients!$B$3:$B$217,I104,Ingredients!$J$3:$J$217)+SUMIF($B$3:$B$724,I104,$CR$3:$CR$724)</f>
        <v>0</v>
      </c>
      <c r="CN104" s="30">
        <f>SUMIF(Ingredients!$B$3:$B$217,J104,Ingredients!$J$3:$J$217)+SUMIF($B$3:$B$724,J104,$CR$3:$CR$724)</f>
        <v>0</v>
      </c>
      <c r="CO104" s="30">
        <f>SUMIF(Ingredients!$B$3:$B$217,K104,Ingredients!$J$3:$J$217)+SUMIF($B$3:$B$724,K104,$CR$3:$CR$724)</f>
        <v>0</v>
      </c>
      <c r="CP104" s="30">
        <f>SUMIF(Ingredients!$B$3:$B$217,L104,Ingredients!$J$3:$J$217)+SUMIF($B$3:$B$724,L104,$CR$3:$CR$724)</f>
        <v>0</v>
      </c>
      <c r="CQ104" s="30">
        <f>SUMIF(Ingredients!$B$3:$B$217,M104,Ingredients!$J$3:$J$217)+SUMIF($B$3:$B$724,M104,$CR$3:$CR$724)</f>
        <v>0</v>
      </c>
      <c r="CR104" s="43">
        <f t="shared" si="22"/>
        <v>1</v>
      </c>
      <c r="CS104" s="34">
        <v>20</v>
      </c>
      <c r="CT104" s="30">
        <v>15</v>
      </c>
      <c r="CU104" s="30">
        <v>6</v>
      </c>
      <c r="CV104" s="35">
        <v>0</v>
      </c>
      <c r="CW104" s="36">
        <v>0</v>
      </c>
      <c r="CX104" s="37">
        <v>2.5</v>
      </c>
      <c r="CY104" s="38">
        <v>2.5</v>
      </c>
      <c r="CZ104" s="39">
        <v>1</v>
      </c>
      <c r="DA104" t="s">
        <v>202</v>
      </c>
      <c r="DB104" t="str">
        <f t="shared" ca="1" si="23"/>
        <v>-</v>
      </c>
      <c r="DD104" t="s">
        <v>200</v>
      </c>
      <c r="DE104" t="str">
        <f t="shared" ca="1" si="24"/>
        <v>CUCUMBERSOUPITEM(MEAL, ItemRegistry.cucumbersoupItem, 4 ,4f,15f,0f,2.5f,0f,2.5f,1f,3.5f),</v>
      </c>
      <c r="DF104" t="s">
        <v>2366</v>
      </c>
    </row>
    <row r="105" spans="2:110" x14ac:dyDescent="0.3">
      <c r="B105" t="s">
        <v>354</v>
      </c>
      <c r="C105" t="str">
        <f>INDEX('PH Itemnames'!$B$1:$B$723,MATCH(B105,'PH Itemnames'!$A$1:$A$723),1)</f>
        <v>vegetarianlettucewrapItem</v>
      </c>
      <c r="D105" t="s">
        <v>240</v>
      </c>
      <c r="E105" t="s">
        <v>1192</v>
      </c>
      <c r="F105" s="10" t="s">
        <v>112</v>
      </c>
      <c r="G105" s="11" t="s">
        <v>128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SUMIF(Ingredients!$B$3:$B$217,'PH complex foods'!F105,Ingredients!$A$3:$A$119)+SUMIF($B$3:$B$724,F105,$V$3:$V$723)</f>
        <v>1</v>
      </c>
      <c r="O105" s="11">
        <f ca="1">SUMIF(Ingredients!$B$3:$B$217,'PH complex foods'!G105,Ingredients!$A$3:$A$119)+SUMIF($B$3:$B$724,G105,$V$3:$V$723)</f>
        <v>1</v>
      </c>
      <c r="P105" s="11">
        <f ca="1">SUMIF(Ingredients!$B$3:$B$217,'PH complex foods'!H105,Ingredients!$A$3:$A$119)+SUMIF($B$3:$B$724,H105,$V$3:$V$723)</f>
        <v>1</v>
      </c>
      <c r="Q105" s="11">
        <f ca="1">SUMIF(Ingredients!$B$3:$B$217,'PH complex foods'!I105,Ingredients!$A$3:$A$119)+SUMIF($B$3:$B$724,I105,$V$3:$V$723)</f>
        <v>0</v>
      </c>
      <c r="R105" s="11">
        <f ca="1">SUMIF(Ingredients!$B$3:$B$217,'PH complex foods'!J105,Ingredients!$A$3:$A$119)+SUMIF($B$3:$B$724,J105,$V$3:$V$723)</f>
        <v>0</v>
      </c>
      <c r="S105" s="11">
        <f ca="1">SUMIF(Ingredients!$B$3:$B$217,'PH complex foods'!K105,Ingredients!$A$3:$A$119)+SUMIF($B$3:$B$724,K105,$V$3:$V$723)</f>
        <v>0</v>
      </c>
      <c r="T105" s="11">
        <f ca="1">SUMIF(Ingredients!$B$3:$B$217,'PH complex foods'!L105,Ingredients!$A$3:$A$119)+SUMIF($B$3:$B$724,L105,$V$3:$V$723)</f>
        <v>0</v>
      </c>
      <c r="U105" s="11">
        <f ca="1">SUMIF(Ingredients!$B$3:$B$217,'PH complex foods'!M105,Ingredients!$A$3:$A$119)+SUMIF($B$3:$B$724,M105,$V$3:$V$723)</f>
        <v>0</v>
      </c>
      <c r="V105" s="10">
        <f t="shared" ca="1" si="25"/>
        <v>1</v>
      </c>
      <c r="W105" s="11">
        <f t="shared" si="13"/>
        <v>0</v>
      </c>
      <c r="X105" s="44" t="str">
        <f t="shared" ca="1" si="26"/>
        <v>Yes</v>
      </c>
      <c r="Y105" s="34">
        <f>SUMIF(Ingredients!$B$3:$B$217,F105,Ingredients!$C$3:$C$217)+SUMIF($B$3:$B$724,F105,$AG$3:$AG$724)</f>
        <v>2</v>
      </c>
      <c r="Z105" s="30">
        <f>SUMIF(Ingredients!$B$3:$B$217,G105,Ingredients!$C$3:$C$217)+SUMIF($B$3:$B$724,G105,$AG$3:$AG$724)</f>
        <v>2</v>
      </c>
      <c r="AA105" s="30">
        <f>SUMIF(Ingredients!$B$3:$B$217,H105,Ingredients!$C$3:$C$217)+SUMIF($B$3:$B$724,H105,$AG$3:$AG$724)</f>
        <v>2</v>
      </c>
      <c r="AB105" s="30">
        <f>SUMIF(Ingredients!$B$3:$B$217,I105,Ingredients!$C$3:$C$217)+SUMIF($B$3:$B$724,I105,$AG$3:$AG$724)</f>
        <v>0</v>
      </c>
      <c r="AC105" s="30">
        <f>SUMIF(Ingredients!$B$3:$B$217,J105,Ingredients!$C$3:$C$217)+SUMIF($B$3:$B$724,J105,$AG$3:$AG$724)</f>
        <v>0</v>
      </c>
      <c r="AD105" s="30">
        <f>SUMIF(Ingredients!$B$3:$B$217,K105,Ingredients!$C$3:$C$217)+SUMIF($B$3:$B$724,K105,$AG$3:$AG$724)</f>
        <v>0</v>
      </c>
      <c r="AE105" s="30">
        <f>SUMIF(Ingredients!$B$3:$B$217,L105,Ingredients!$C$3:$C$217)+SUMIF($B$3:$B$724,L105,$AG$3:$AG$724)</f>
        <v>0</v>
      </c>
      <c r="AF105" s="30">
        <f>SUMIF(Ingredients!$B$3:$B$217,M105,Ingredients!$C$3:$C$217)+SUMIF($B$3:$B$724,M105,$AG$3:$AG$724)</f>
        <v>0</v>
      </c>
      <c r="AG105" s="29">
        <f t="shared" si="15"/>
        <v>6</v>
      </c>
      <c r="AH105" s="30">
        <f>SUMIF(Ingredients!$B$3:$B$217,F105,Ingredients!$D$3:$D$217)+SUMIF($B$3:$B$724,F105,$AP$3:$AP$724)</f>
        <v>5</v>
      </c>
      <c r="AI105" s="30">
        <f>SUMIF(Ingredients!$B$3:$B$217,G105,Ingredients!$D$3:$D$217)+SUMIF($B$3:$B$724,G105,$AP$3:$AP$724)</f>
        <v>0</v>
      </c>
      <c r="AJ105" s="30">
        <f>SUMIF(Ingredients!$B$3:$B$217,H105,Ingredients!$D$3:$D$217)+SUMIF($B$3:$B$724,H105,$AP$3:$AP$724)</f>
        <v>5</v>
      </c>
      <c r="AK105" s="30">
        <f>SUMIF(Ingredients!$B$3:$B$217,I105,Ingredients!$D$3:$D$217)+SUMIF($B$3:$B$724,I105,$AP$3:$AP$724)</f>
        <v>0</v>
      </c>
      <c r="AL105" s="30">
        <f>SUMIF(Ingredients!$B$3:$B$217,J105,Ingredients!$D$3:$D$217)+SUMIF($B$3:$B$724,J105,$AP$3:$AP$724)</f>
        <v>0</v>
      </c>
      <c r="AM105" s="30">
        <f>SUMIF(Ingredients!$B$3:$B$217,K105,Ingredients!$D$3:$D$217)+SUMIF($B$3:$B$724,K105,$AP$3:$AP$724)</f>
        <v>0</v>
      </c>
      <c r="AN105" s="30">
        <f>SUMIF(Ingredients!$B$3:$B$217,L105,Ingredients!$D$3:$D$217)+SUMIF($B$3:$B$724,L105,$AP$3:$AP$724)</f>
        <v>0</v>
      </c>
      <c r="AO105" s="30">
        <f>SUMIF(Ingredients!$B$3:$B$217,M105,Ingredients!$D$3:$D$217)+SUMIF($B$3:$B$724,M105,$AP$3:$AP$724)</f>
        <v>0</v>
      </c>
      <c r="AP105" s="29">
        <f t="shared" si="16"/>
        <v>10</v>
      </c>
      <c r="AQ105" s="30">
        <f>SUMIF(Ingredients!$B$3:$B$217,F105,Ingredients!$E$3:$E$217)+SUMIF($B$3:$B$724,F105,$AY$3:$AY$727)</f>
        <v>7</v>
      </c>
      <c r="AR105" s="30">
        <f>SUMIF(Ingredients!$B$3:$B$217,G105,Ingredients!$E$3:$E$217)+SUMIF($B$3:$B$724,G105,$AY$3:$AY$727)</f>
        <v>18</v>
      </c>
      <c r="AS105" s="30">
        <f>SUMIF(Ingredients!$B$3:$B$217,H105,Ingredients!$E$3:$E$217)+SUMIF($B$3:$B$724,H105,$AY$3:$AY$727)</f>
        <v>5</v>
      </c>
      <c r="AT105" s="30">
        <f>SUMIF(Ingredients!$B$3:$B$217,I105,Ingredients!$E$3:$E$217)+SUMIF($B$3:$B$724,I105,$AY$3:$AY$727)</f>
        <v>0</v>
      </c>
      <c r="AU105" s="30">
        <f>SUMIF(Ingredients!$B$3:$B$217,J105,Ingredients!$E$3:$E$217)+SUMIF($B$3:$B$724,J105,$AY$3:$AY$727)</f>
        <v>0</v>
      </c>
      <c r="AV105" s="30">
        <f>SUMIF(Ingredients!$B$3:$B$217,K105,Ingredients!$E$3:$E$217)+SUMIF($B$3:$B$724,K105,$AY$3:$AY$727)</f>
        <v>0</v>
      </c>
      <c r="AW105" s="30">
        <f>SUMIF(Ingredients!$B$3:$B$217,L105,Ingredients!$E$3:$E$217)+SUMIF($B$3:$B$724,L105,$AY$3:$AY$727)</f>
        <v>0</v>
      </c>
      <c r="AX105" s="30">
        <f>SUMIF(Ingredients!$B$3:$B$217,M105,Ingredients!$E$3:$E$217)+SUMIF($B$3:$B$724,M105,$AY$3:$AY$727)</f>
        <v>0</v>
      </c>
      <c r="AY105" s="29">
        <f t="shared" si="17"/>
        <v>10</v>
      </c>
      <c r="AZ105" s="30">
        <f>SUMIF(Ingredients!$B$3:$B$217,F105,Ingredients!$F$3:$F$217)+SUMIF($B$3:$B$724,F105,$BH$3:$BH$724)</f>
        <v>0</v>
      </c>
      <c r="BA105" s="30">
        <f>SUMIF(Ingredients!$B$3:$B$217,G105,Ingredients!$F$3:$F$217)+SUMIF($B$3:$B$724,G105,$BH$3:$BH$724)</f>
        <v>0</v>
      </c>
      <c r="BB105" s="30">
        <f>SUMIF(Ingredients!$B$3:$B$217,H105,Ingredients!$F$3:$F$217)+SUMIF($B$3:$B$724,H105,$BH$3:$BH$724)</f>
        <v>0</v>
      </c>
      <c r="BC105" s="30">
        <f>SUMIF(Ingredients!$B$3:$B$217,I105,Ingredients!$F$3:$F$217)+SUMIF($B$3:$B$724,I105,$BH$3:$BH$724)</f>
        <v>0</v>
      </c>
      <c r="BD105" s="30">
        <f>SUMIF(Ingredients!$B$3:$B$217,J105,Ingredients!$F$3:$F$217)+SUMIF($B$3:$B$724,J105,$BH$3:$BH$724)</f>
        <v>0</v>
      </c>
      <c r="BE105" s="30">
        <f>SUMIF(Ingredients!$B$3:$B$217,K105,Ingredients!$F$3:$F$217)+SUMIF($B$3:$B$724,K105,$BH$3:$BH$724)</f>
        <v>0</v>
      </c>
      <c r="BF105" s="30">
        <f>SUMIF(Ingredients!$B$3:$B$217,L105,Ingredients!$F$3:$F$217)+SUMIF($B$3:$B$724,L105,$BH$3:$BH$724)</f>
        <v>0</v>
      </c>
      <c r="BG105" s="30">
        <f>SUMIF(Ingredients!$B$3:$B$217,M105,Ingredients!$F$3:$F$217)+SUMIF($B$3:$B$724,M105,$BH$3:$BH$724)</f>
        <v>0</v>
      </c>
      <c r="BH105" s="35">
        <f t="shared" si="18"/>
        <v>0</v>
      </c>
      <c r="BI105" s="30">
        <f>SUMIF(Ingredients!$B$3:$B$217,F105,Ingredients!$G$3:$G$217)+SUMIF($B$3:$B$724,F105,$BQ$3:$BQ$724)</f>
        <v>0</v>
      </c>
      <c r="BJ105" s="30">
        <f>SUMIF(Ingredients!$B$3:$B$217,G105,Ingredients!$G$3:$G$217)+SUMIF($B$3:$B$724,G105,$BQ$3:$BQ$724)</f>
        <v>0</v>
      </c>
      <c r="BK105" s="30">
        <f>SUMIF(Ingredients!$B$3:$B$217,H105,Ingredients!$G$3:$G$217)+SUMIF($B$3:$B$724,H105,$BQ$3:$BQ$724)</f>
        <v>0</v>
      </c>
      <c r="BL105" s="30">
        <f>SUMIF(Ingredients!$B$3:$B$217,I105,Ingredients!$G$3:$G$217)+SUMIF($B$3:$B$724,I105,$BQ$3:$BQ$724)</f>
        <v>0</v>
      </c>
      <c r="BM105" s="30">
        <f>SUMIF(Ingredients!$B$3:$B$217,J105,Ingredients!$G$3:$G$217)+SUMIF($B$3:$B$724,J105,$BQ$3:$BQ$724)</f>
        <v>0</v>
      </c>
      <c r="BN105" s="30">
        <f>SUMIF(Ingredients!$B$3:$B$217,K105,Ingredients!$G$3:$G$217)+SUMIF($B$3:$B$724,K105,$BQ$3:$BQ$724)</f>
        <v>0</v>
      </c>
      <c r="BO105" s="30">
        <f>SUMIF(Ingredients!$B$3:$B$217,L105,Ingredients!$G$3:$G$217)+SUMIF($B$3:$B$724,L105,$BQ$3:$BQ$724)</f>
        <v>0</v>
      </c>
      <c r="BP105" s="30">
        <f>SUMIF(Ingredients!$B$3:$B$217,M105,Ingredients!$G$3:$G$217)+SUMIF($B$3:$B$724,M105,$BQ$3:$BQ$724)</f>
        <v>0</v>
      </c>
      <c r="BQ105" s="36">
        <f t="shared" si="19"/>
        <v>0</v>
      </c>
      <c r="BR105" s="30">
        <f>SUMIF(Ingredients!$B$3:$B$217,F105,Ingredients!$H$3:$H$217)+SUMIF($B$3:$B$724,F105,$BZ$3:$BZ$724)</f>
        <v>1.5</v>
      </c>
      <c r="BS105" s="30">
        <f>SUMIF(Ingredients!$B$3:$B$217,G105,Ingredients!$H$3:$H$217)+SUMIF($B$3:$B$724,G105,$BZ$3:$BZ$724)</f>
        <v>1</v>
      </c>
      <c r="BT105" s="30">
        <f>SUMIF(Ingredients!$B$3:$B$217,H105,Ingredients!$H$3:$H$217)+SUMIF($B$3:$B$724,H105,$BZ$3:$BZ$724)</f>
        <v>1.5</v>
      </c>
      <c r="BU105" s="30">
        <f>SUMIF(Ingredients!$B$3:$B$217,I105,Ingredients!$H$3:$H$217)+SUMIF($B$3:$B$724,I105,$BZ$3:$BZ$724)</f>
        <v>0</v>
      </c>
      <c r="BV105" s="30">
        <f>SUMIF(Ingredients!$B$3:$B$217,J105,Ingredients!$H$3:$H$217)+SUMIF($B$3:$B$724,J105,$BZ$3:$BZ$724)</f>
        <v>0</v>
      </c>
      <c r="BW105" s="30">
        <f>SUMIF(Ingredients!$B$3:$B$217,K105,Ingredients!$H$3:$H$217)+SUMIF($B$3:$B$724,K105,$BZ$3:$BZ$724)</f>
        <v>0</v>
      </c>
      <c r="BX105" s="30">
        <f>SUMIF(Ingredients!$B$3:$B$217,L105,Ingredients!$H$3:$H$217)+SUMIF($B$3:$B$724,L105,$BZ$3:$BZ$724)</f>
        <v>0</v>
      </c>
      <c r="BY105" s="30">
        <f>SUMIF(Ingredients!$B$3:$B$217,M105,Ingredients!$H$3:$H$217)+SUMIF($B$3:$B$724,M105,$BZ$3:$BZ$724)</f>
        <v>0</v>
      </c>
      <c r="BZ105" s="42">
        <f t="shared" si="20"/>
        <v>4</v>
      </c>
      <c r="CA105" s="30">
        <f>SUMIF(Ingredients!$B$3:$B$217,F105,Ingredients!$I$3:$I$217)+SUMIF($B$3:$B$724,F105,$CI$3:$CI$724)</f>
        <v>0</v>
      </c>
      <c r="CB105" s="30">
        <f>SUMIF(Ingredients!$B$3:$B$217,G105,Ingredients!$I$3:$I$217)+SUMIF($B$3:$B$724,G105,$CI$3:$CI$724)</f>
        <v>0</v>
      </c>
      <c r="CC105" s="30">
        <f>SUMIF(Ingredients!$B$3:$B$217,H105,Ingredients!$I$3:$I$217)+SUMIF($B$3:$B$724,H105,$CI$3:$CI$724)</f>
        <v>0</v>
      </c>
      <c r="CD105" s="30">
        <f>SUMIF(Ingredients!$B$3:$B$217,I105,Ingredients!$I$3:$I$217)+SUMIF($B$3:$B$724,I105,$CI$3:$CI$724)</f>
        <v>0</v>
      </c>
      <c r="CE105" s="30">
        <f>SUMIF(Ingredients!$B$3:$B$217,J105,Ingredients!$I$3:$I$217)+SUMIF($B$3:$B$724,J105,$CI$3:$CI$724)</f>
        <v>0</v>
      </c>
      <c r="CF105" s="30">
        <f>SUMIF(Ingredients!$B$3:$B$217,K105,Ingredients!$I$3:$I$217)+SUMIF($B$3:$B$724,K105,$CI$3:$CI$724)</f>
        <v>0</v>
      </c>
      <c r="CG105" s="30">
        <f>SUMIF(Ingredients!$B$3:$B$217,L105,Ingredients!$I$3:$I$217)+SUMIF($B$3:$B$724,L105,$CI$3:$CI$724)</f>
        <v>0</v>
      </c>
      <c r="CH105" s="30">
        <f>SUMIF(Ingredients!$B$3:$B$217,M105,Ingredients!$I$3:$I$217)+SUMIF($B$3:$B$724,M105,$CI$3:$CI$724)</f>
        <v>0</v>
      </c>
      <c r="CI105" s="38">
        <f t="shared" si="21"/>
        <v>0</v>
      </c>
      <c r="CJ105" s="30">
        <f>SUMIF(Ingredients!$B$3:$B$217,F105,Ingredients!$J$3:$J$217)+SUMIF($B$3:$B$724,F105,$CR$3:$CR$724)</f>
        <v>0</v>
      </c>
      <c r="CK105" s="30">
        <f>SUMIF(Ingredients!$B$3:$B$217,G105,Ingredients!$J$3:$J$217)+SUMIF($B$3:$B$724,G105,$CR$3:$CR$724)</f>
        <v>0</v>
      </c>
      <c r="CL105" s="30">
        <f>SUMIF(Ingredients!$B$3:$B$217,H105,Ingredients!$J$3:$J$217)+SUMIF($B$3:$B$724,H105,$CR$3:$CR$724)</f>
        <v>0</v>
      </c>
      <c r="CM105" s="30">
        <f>SUMIF(Ingredients!$B$3:$B$217,I105,Ingredients!$J$3:$J$217)+SUMIF($B$3:$B$724,I105,$CR$3:$CR$724)</f>
        <v>0</v>
      </c>
      <c r="CN105" s="30">
        <f>SUMIF(Ingredients!$B$3:$B$217,J105,Ingredients!$J$3:$J$217)+SUMIF($B$3:$B$724,J105,$CR$3:$CR$724)</f>
        <v>0</v>
      </c>
      <c r="CO105" s="30">
        <f>SUMIF(Ingredients!$B$3:$B$217,K105,Ingredients!$J$3:$J$217)+SUMIF($B$3:$B$724,K105,$CR$3:$CR$724)</f>
        <v>0</v>
      </c>
      <c r="CP105" s="30">
        <f>SUMIF(Ingredients!$B$3:$B$217,L105,Ingredients!$J$3:$J$217)+SUMIF($B$3:$B$724,L105,$CR$3:$CR$724)</f>
        <v>0</v>
      </c>
      <c r="CQ105" s="30">
        <f>SUMIF(Ingredients!$B$3:$B$217,M105,Ingredients!$J$3:$J$217)+SUMIF($B$3:$B$724,M105,$CR$3:$CR$724)</f>
        <v>0</v>
      </c>
      <c r="CR105" s="43">
        <f t="shared" si="22"/>
        <v>0</v>
      </c>
      <c r="CS105" s="34">
        <v>5</v>
      </c>
      <c r="CT105" s="30">
        <v>0</v>
      </c>
      <c r="CU105" s="30">
        <v>10</v>
      </c>
      <c r="CV105" s="35">
        <v>0</v>
      </c>
      <c r="CW105" s="36">
        <v>0</v>
      </c>
      <c r="CX105" s="37">
        <v>4</v>
      </c>
      <c r="CY105" s="38">
        <v>0</v>
      </c>
      <c r="CZ105" s="39">
        <v>0</v>
      </c>
      <c r="DA105" t="s">
        <v>202</v>
      </c>
      <c r="DB105" t="str">
        <f t="shared" ca="1" si="23"/>
        <v>-</v>
      </c>
      <c r="DD105" t="s">
        <v>200</v>
      </c>
      <c r="DE105" t="str">
        <f t="shared" ca="1" si="24"/>
        <v>VEGETARIANLETTUCEWRAPITEM(MEAL, ItemRegistry.vegetarianlettucewrapItem, 4 ,1f,0f,0f,4f,0f,0f,0f,2.1f),</v>
      </c>
      <c r="DF105" t="s">
        <v>2367</v>
      </c>
    </row>
    <row r="106" spans="2:110" x14ac:dyDescent="0.3">
      <c r="B106" t="s">
        <v>355</v>
      </c>
      <c r="C106" t="str">
        <f>INDEX('PH Itemnames'!$B$1:$B$723,MATCH(B106,'PH Itemnames'!$A$1:$A$723),1)</f>
        <v>marinatedcucumbersItem</v>
      </c>
      <c r="D106" t="s">
        <v>240</v>
      </c>
      <c r="E106" t="s">
        <v>1188</v>
      </c>
      <c r="F106" s="10" t="s">
        <v>112</v>
      </c>
      <c r="G106" s="11" t="s">
        <v>64</v>
      </c>
      <c r="H106" s="11" t="s">
        <v>210</v>
      </c>
      <c r="I106" s="11" t="s">
        <v>351</v>
      </c>
      <c r="J106" s="11"/>
      <c r="K106" s="11"/>
      <c r="L106" s="11"/>
      <c r="M106" s="11"/>
      <c r="N106" s="46">
        <f ca="1">SUMIF(Ingredients!$B$3:$B$217,'PH complex foods'!F106,Ingredients!$A$3:$A$119)+SUMIF($B$3:$B$724,F106,$V$3:$V$723)</f>
        <v>1</v>
      </c>
      <c r="O106" s="11">
        <f ca="1">SUMIF(Ingredients!$B$3:$B$217,'PH complex foods'!G106,Ingredients!$A$3:$A$119)+SUMIF($B$3:$B$724,G106,$V$3:$V$723)</f>
        <v>1</v>
      </c>
      <c r="P106" s="11">
        <f ca="1">SUMIF(Ingredients!$B$3:$B$217,'PH complex foods'!H106,Ingredients!$A$3:$A$119)+SUMIF($B$3:$B$724,H106,$V$3:$V$723)</f>
        <v>1</v>
      </c>
      <c r="Q106" s="11">
        <f ca="1">SUMIF(Ingredients!$B$3:$B$217,'PH complex foods'!I106,Ingredients!$A$3:$A$119)+SUMIF($B$3:$B$724,I106,$V$3:$V$723)</f>
        <v>1</v>
      </c>
      <c r="R106" s="11">
        <f ca="1">SUMIF(Ingredients!$B$3:$B$217,'PH complex foods'!J106,Ingredients!$A$3:$A$119)+SUMIF($B$3:$B$724,J106,$V$3:$V$723)</f>
        <v>0</v>
      </c>
      <c r="S106" s="11">
        <f ca="1">SUMIF(Ingredients!$B$3:$B$217,'PH complex foods'!K106,Ingredients!$A$3:$A$119)+SUMIF($B$3:$B$724,K106,$V$3:$V$723)</f>
        <v>0</v>
      </c>
      <c r="T106" s="11">
        <f ca="1">SUMIF(Ingredients!$B$3:$B$217,'PH complex foods'!L106,Ingredients!$A$3:$A$119)+SUMIF($B$3:$B$724,L106,$V$3:$V$723)</f>
        <v>0</v>
      </c>
      <c r="U106" s="11">
        <f ca="1">SUMIF(Ingredients!$B$3:$B$217,'PH complex foods'!M106,Ingredients!$A$3:$A$119)+SUMIF($B$3:$B$724,M106,$V$3:$V$723)</f>
        <v>0</v>
      </c>
      <c r="V106" s="10">
        <f t="shared" ca="1" si="25"/>
        <v>1</v>
      </c>
      <c r="W106" s="11">
        <f t="shared" si="13"/>
        <v>0</v>
      </c>
      <c r="X106" s="44" t="str">
        <f t="shared" ca="1" si="26"/>
        <v>Yes</v>
      </c>
      <c r="Y106" s="34">
        <f>SUMIF(Ingredients!$B$3:$B$217,F106,Ingredients!$C$3:$C$217)+SUMIF($B$3:$B$724,F106,$AG$3:$AG$724)</f>
        <v>2</v>
      </c>
      <c r="Z106" s="30">
        <f>SUMIF(Ingredients!$B$3:$B$217,G106,Ingredients!$C$3:$C$217)+SUMIF($B$3:$B$724,G106,$AG$3:$AG$724)</f>
        <v>2</v>
      </c>
      <c r="AA106" s="30">
        <f>SUMIF(Ingredients!$B$3:$B$217,H106,Ingredients!$C$3:$C$217)+SUMIF($B$3:$B$724,H106,$AG$3:$AG$724)</f>
        <v>0</v>
      </c>
      <c r="AB106" s="30">
        <f>SUMIF(Ingredients!$B$3:$B$217,I106,Ingredients!$C$3:$C$217)+SUMIF($B$3:$B$724,I106,$AG$3:$AG$724)</f>
        <v>0</v>
      </c>
      <c r="AC106" s="30">
        <f>SUMIF(Ingredients!$B$3:$B$217,J106,Ingredients!$C$3:$C$217)+SUMIF($B$3:$B$724,J106,$AG$3:$AG$724)</f>
        <v>0</v>
      </c>
      <c r="AD106" s="30">
        <f>SUMIF(Ingredients!$B$3:$B$217,K106,Ingredients!$C$3:$C$217)+SUMIF($B$3:$B$724,K106,$AG$3:$AG$724)</f>
        <v>0</v>
      </c>
      <c r="AE106" s="30">
        <f>SUMIF(Ingredients!$B$3:$B$217,L106,Ingredients!$C$3:$C$217)+SUMIF($B$3:$B$724,L106,$AG$3:$AG$724)</f>
        <v>0</v>
      </c>
      <c r="AF106" s="30">
        <f>SUMIF(Ingredients!$B$3:$B$217,M106,Ingredients!$C$3:$C$217)+SUMIF($B$3:$B$724,M106,$AG$3:$AG$724)</f>
        <v>0</v>
      </c>
      <c r="AG106" s="29">
        <f t="shared" si="15"/>
        <v>4</v>
      </c>
      <c r="AH106" s="30">
        <f>SUMIF(Ingredients!$B$3:$B$217,F106,Ingredients!$D$3:$D$217)+SUMIF($B$3:$B$724,F106,$AP$3:$AP$724)</f>
        <v>5</v>
      </c>
      <c r="AI106" s="30">
        <f>SUMIF(Ingredients!$B$3:$B$217,G106,Ingredients!$D$3:$D$217)+SUMIF($B$3:$B$724,G106,$AP$3:$AP$724)</f>
        <v>0</v>
      </c>
      <c r="AJ106" s="30">
        <f>SUMIF(Ingredients!$B$3:$B$217,H106,Ingredients!$D$3:$D$217)+SUMIF($B$3:$B$724,H106,$AP$3:$AP$724)</f>
        <v>0</v>
      </c>
      <c r="AK106" s="30">
        <f>SUMIF(Ingredients!$B$3:$B$217,I106,Ingredients!$D$3:$D$217)+SUMIF($B$3:$B$724,I106,$AP$3:$AP$724)</f>
        <v>0</v>
      </c>
      <c r="AL106" s="30">
        <f>SUMIF(Ingredients!$B$3:$B$217,J106,Ingredients!$D$3:$D$217)+SUMIF($B$3:$B$724,J106,$AP$3:$AP$724)</f>
        <v>0</v>
      </c>
      <c r="AM106" s="30">
        <f>SUMIF(Ingredients!$B$3:$B$217,K106,Ingredients!$D$3:$D$217)+SUMIF($B$3:$B$724,K106,$AP$3:$AP$724)</f>
        <v>0</v>
      </c>
      <c r="AN106" s="30">
        <f>SUMIF(Ingredients!$B$3:$B$217,L106,Ingredients!$D$3:$D$217)+SUMIF($B$3:$B$724,L106,$AP$3:$AP$724)</f>
        <v>0</v>
      </c>
      <c r="AO106" s="30">
        <f>SUMIF(Ingredients!$B$3:$B$217,M106,Ingredients!$D$3:$D$217)+SUMIF($B$3:$B$724,M106,$AP$3:$AP$724)</f>
        <v>0</v>
      </c>
      <c r="AP106" s="29">
        <f t="shared" si="16"/>
        <v>5</v>
      </c>
      <c r="AQ106" s="30">
        <f>SUMIF(Ingredients!$B$3:$B$217,F106,Ingredients!$E$3:$E$217)+SUMIF($B$3:$B$724,F106,$AY$3:$AY$727)</f>
        <v>7</v>
      </c>
      <c r="AR106" s="30">
        <f>SUMIF(Ingredients!$B$3:$B$217,G106,Ingredients!$E$3:$E$217)+SUMIF($B$3:$B$724,G106,$AY$3:$AY$727)</f>
        <v>43</v>
      </c>
      <c r="AS106" s="30">
        <f>SUMIF(Ingredients!$B$3:$B$217,H106,Ingredients!$E$3:$E$217)+SUMIF($B$3:$B$724,H106,$AY$3:$AY$727)</f>
        <v>30</v>
      </c>
      <c r="AT106" s="30">
        <f>SUMIF(Ingredients!$B$3:$B$217,I106,Ingredients!$E$3:$E$217)+SUMIF($B$3:$B$724,I106,$AY$3:$AY$727)</f>
        <v>30</v>
      </c>
      <c r="AU106" s="30">
        <f>SUMIF(Ingredients!$B$3:$B$217,J106,Ingredients!$E$3:$E$217)+SUMIF($B$3:$B$724,J106,$AY$3:$AY$727)</f>
        <v>0</v>
      </c>
      <c r="AV106" s="30">
        <f>SUMIF(Ingredients!$B$3:$B$217,K106,Ingredients!$E$3:$E$217)+SUMIF($B$3:$B$724,K106,$AY$3:$AY$727)</f>
        <v>0</v>
      </c>
      <c r="AW106" s="30">
        <f>SUMIF(Ingredients!$B$3:$B$217,L106,Ingredients!$E$3:$E$217)+SUMIF($B$3:$B$724,L106,$AY$3:$AY$727)</f>
        <v>0</v>
      </c>
      <c r="AX106" s="30">
        <f>SUMIF(Ingredients!$B$3:$B$217,M106,Ingredients!$E$3:$E$217)+SUMIF($B$3:$B$724,M106,$AY$3:$AY$727)</f>
        <v>0</v>
      </c>
      <c r="AY106" s="29">
        <f t="shared" si="17"/>
        <v>27.5</v>
      </c>
      <c r="AZ106" s="30">
        <f>SUMIF(Ingredients!$B$3:$B$217,F106,Ingredients!$F$3:$F$217)+SUMIF($B$3:$B$724,F106,$BH$3:$BH$724)</f>
        <v>0</v>
      </c>
      <c r="BA106" s="30">
        <f>SUMIF(Ingredients!$B$3:$B$217,G106,Ingredients!$F$3:$F$217)+SUMIF($B$3:$B$724,G106,$BH$3:$BH$724)</f>
        <v>0</v>
      </c>
      <c r="BB106" s="30">
        <f>SUMIF(Ingredients!$B$3:$B$217,H106,Ingredients!$F$3:$F$217)+SUMIF($B$3:$B$724,H106,$BH$3:$BH$724)</f>
        <v>0</v>
      </c>
      <c r="BC106" s="30">
        <f>SUMIF(Ingredients!$B$3:$B$217,I106,Ingredients!$F$3:$F$217)+SUMIF($B$3:$B$724,I106,$BH$3:$BH$724)</f>
        <v>0</v>
      </c>
      <c r="BD106" s="30">
        <f>SUMIF(Ingredients!$B$3:$B$217,J106,Ingredients!$F$3:$F$217)+SUMIF($B$3:$B$724,J106,$BH$3:$BH$724)</f>
        <v>0</v>
      </c>
      <c r="BE106" s="30">
        <f>SUMIF(Ingredients!$B$3:$B$217,K106,Ingredients!$F$3:$F$217)+SUMIF($B$3:$B$724,K106,$BH$3:$BH$724)</f>
        <v>0</v>
      </c>
      <c r="BF106" s="30">
        <f>SUMIF(Ingredients!$B$3:$B$217,L106,Ingredients!$F$3:$F$217)+SUMIF($B$3:$B$724,L106,$BH$3:$BH$724)</f>
        <v>0</v>
      </c>
      <c r="BG106" s="30">
        <f>SUMIF(Ingredients!$B$3:$B$217,M106,Ingredients!$F$3:$F$217)+SUMIF($B$3:$B$724,M106,$BH$3:$BH$724)</f>
        <v>0</v>
      </c>
      <c r="BH106" s="35">
        <f t="shared" si="18"/>
        <v>0</v>
      </c>
      <c r="BI106" s="30">
        <f>SUMIF(Ingredients!$B$3:$B$217,F106,Ingredients!$G$3:$G$217)+SUMIF($B$3:$B$724,F106,$BQ$3:$BQ$724)</f>
        <v>0</v>
      </c>
      <c r="BJ106" s="30">
        <f>SUMIF(Ingredients!$B$3:$B$217,G106,Ingredients!$G$3:$G$217)+SUMIF($B$3:$B$724,G106,$BQ$3:$BQ$724)</f>
        <v>0</v>
      </c>
      <c r="BK106" s="30">
        <f>SUMIF(Ingredients!$B$3:$B$217,H106,Ingredients!$G$3:$G$217)+SUMIF($B$3:$B$724,H106,$BQ$3:$BQ$724)</f>
        <v>0</v>
      </c>
      <c r="BL106" s="30">
        <f>SUMIF(Ingredients!$B$3:$B$217,I106,Ingredients!$G$3:$G$217)+SUMIF($B$3:$B$724,I106,$BQ$3:$BQ$724)</f>
        <v>0</v>
      </c>
      <c r="BM106" s="30">
        <f>SUMIF(Ingredients!$B$3:$B$217,J106,Ingredients!$G$3:$G$217)+SUMIF($B$3:$B$724,J106,$BQ$3:$BQ$724)</f>
        <v>0</v>
      </c>
      <c r="BN106" s="30">
        <f>SUMIF(Ingredients!$B$3:$B$217,K106,Ingredients!$G$3:$G$217)+SUMIF($B$3:$B$724,K106,$BQ$3:$BQ$724)</f>
        <v>0</v>
      </c>
      <c r="BO106" s="30">
        <f>SUMIF(Ingredients!$B$3:$B$217,L106,Ingredients!$G$3:$G$217)+SUMIF($B$3:$B$724,L106,$BQ$3:$BQ$724)</f>
        <v>0</v>
      </c>
      <c r="BP106" s="30">
        <f>SUMIF(Ingredients!$B$3:$B$217,M106,Ingredients!$G$3:$G$217)+SUMIF($B$3:$B$724,M106,$BQ$3:$BQ$724)</f>
        <v>0</v>
      </c>
      <c r="BQ106" s="36">
        <f t="shared" si="19"/>
        <v>0</v>
      </c>
      <c r="BR106" s="30">
        <f>SUMIF(Ingredients!$B$3:$B$217,F106,Ingredients!$H$3:$H$217)+SUMIF($B$3:$B$724,F106,$BZ$3:$BZ$724)</f>
        <v>1.5</v>
      </c>
      <c r="BS106" s="30">
        <f>SUMIF(Ingredients!$B$3:$B$217,G106,Ingredients!$H$3:$H$217)+SUMIF($B$3:$B$724,G106,$BZ$3:$BZ$724)</f>
        <v>1</v>
      </c>
      <c r="BT106" s="30">
        <f>SUMIF(Ingredients!$B$3:$B$217,H106,Ingredients!$H$3:$H$217)+SUMIF($B$3:$B$724,H106,$BZ$3:$BZ$724)</f>
        <v>0</v>
      </c>
      <c r="BU106" s="30">
        <f>SUMIF(Ingredients!$B$3:$B$217,I106,Ingredients!$H$3:$H$217)+SUMIF($B$3:$B$724,I106,$BZ$3:$BZ$724)</f>
        <v>0</v>
      </c>
      <c r="BV106" s="30">
        <f>SUMIF(Ingredients!$B$3:$B$217,J106,Ingredients!$H$3:$H$217)+SUMIF($B$3:$B$724,J106,$BZ$3:$BZ$724)</f>
        <v>0</v>
      </c>
      <c r="BW106" s="30">
        <f>SUMIF(Ingredients!$B$3:$B$217,K106,Ingredients!$H$3:$H$217)+SUMIF($B$3:$B$724,K106,$BZ$3:$BZ$724)</f>
        <v>0</v>
      </c>
      <c r="BX106" s="30">
        <f>SUMIF(Ingredients!$B$3:$B$217,L106,Ingredients!$H$3:$H$217)+SUMIF($B$3:$B$724,L106,$BZ$3:$BZ$724)</f>
        <v>0</v>
      </c>
      <c r="BY106" s="30">
        <f>SUMIF(Ingredients!$B$3:$B$217,M106,Ingredients!$H$3:$H$217)+SUMIF($B$3:$B$724,M106,$BZ$3:$BZ$724)</f>
        <v>0</v>
      </c>
      <c r="BZ106" s="42">
        <f t="shared" si="20"/>
        <v>2.5</v>
      </c>
      <c r="CA106" s="30">
        <f>SUMIF(Ingredients!$B$3:$B$217,F106,Ingredients!$I$3:$I$217)+SUMIF($B$3:$B$724,F106,$CI$3:$CI$724)</f>
        <v>0</v>
      </c>
      <c r="CB106" s="30">
        <f>SUMIF(Ingredients!$B$3:$B$217,G106,Ingredients!$I$3:$I$217)+SUMIF($B$3:$B$724,G106,$CI$3:$CI$724)</f>
        <v>0</v>
      </c>
      <c r="CC106" s="30">
        <f>SUMIF(Ingredients!$B$3:$B$217,H106,Ingredients!$I$3:$I$217)+SUMIF($B$3:$B$724,H106,$CI$3:$CI$724)</f>
        <v>0</v>
      </c>
      <c r="CD106" s="30">
        <f>SUMIF(Ingredients!$B$3:$B$217,I106,Ingredients!$I$3:$I$217)+SUMIF($B$3:$B$724,I106,$CI$3:$CI$724)</f>
        <v>0</v>
      </c>
      <c r="CE106" s="30">
        <f>SUMIF(Ingredients!$B$3:$B$217,J106,Ingredients!$I$3:$I$217)+SUMIF($B$3:$B$724,J106,$CI$3:$CI$724)</f>
        <v>0</v>
      </c>
      <c r="CF106" s="30">
        <f>SUMIF(Ingredients!$B$3:$B$217,K106,Ingredients!$I$3:$I$217)+SUMIF($B$3:$B$724,K106,$CI$3:$CI$724)</f>
        <v>0</v>
      </c>
      <c r="CG106" s="30">
        <f>SUMIF(Ingredients!$B$3:$B$217,L106,Ingredients!$I$3:$I$217)+SUMIF($B$3:$B$724,L106,$CI$3:$CI$724)</f>
        <v>0</v>
      </c>
      <c r="CH106" s="30">
        <f>SUMIF(Ingredients!$B$3:$B$217,M106,Ingredients!$I$3:$I$217)+SUMIF($B$3:$B$724,M106,$CI$3:$CI$724)</f>
        <v>0</v>
      </c>
      <c r="CI106" s="38">
        <f t="shared" si="21"/>
        <v>0</v>
      </c>
      <c r="CJ106" s="30">
        <f>SUMIF(Ingredients!$B$3:$B$217,F106,Ingredients!$J$3:$J$217)+SUMIF($B$3:$B$724,F106,$CR$3:$CR$724)</f>
        <v>0</v>
      </c>
      <c r="CK106" s="30">
        <f>SUMIF(Ingredients!$B$3:$B$217,G106,Ingredients!$J$3:$J$217)+SUMIF($B$3:$B$724,G106,$CR$3:$CR$724)</f>
        <v>0</v>
      </c>
      <c r="CL106" s="30">
        <f>SUMIF(Ingredients!$B$3:$B$217,H106,Ingredients!$J$3:$J$217)+SUMIF($B$3:$B$724,H106,$CR$3:$CR$724)</f>
        <v>0</v>
      </c>
      <c r="CM106" s="30">
        <f>SUMIF(Ingredients!$B$3:$B$217,I106,Ingredients!$J$3:$J$217)+SUMIF($B$3:$B$724,I106,$CR$3:$CR$724)</f>
        <v>0</v>
      </c>
      <c r="CN106" s="30">
        <f>SUMIF(Ingredients!$B$3:$B$217,J106,Ingredients!$J$3:$J$217)+SUMIF($B$3:$B$724,J106,$CR$3:$CR$724)</f>
        <v>0</v>
      </c>
      <c r="CO106" s="30">
        <f>SUMIF(Ingredients!$B$3:$B$217,K106,Ingredients!$J$3:$J$217)+SUMIF($B$3:$B$724,K106,$CR$3:$CR$724)</f>
        <v>0</v>
      </c>
      <c r="CP106" s="30">
        <f>SUMIF(Ingredients!$B$3:$B$217,L106,Ingredients!$J$3:$J$217)+SUMIF($B$3:$B$724,L106,$CR$3:$CR$724)</f>
        <v>0</v>
      </c>
      <c r="CQ106" s="30">
        <f>SUMIF(Ingredients!$B$3:$B$217,M106,Ingredients!$J$3:$J$217)+SUMIF($B$3:$B$724,M106,$CR$3:$CR$724)</f>
        <v>0</v>
      </c>
      <c r="CR106" s="43">
        <f t="shared" si="22"/>
        <v>0</v>
      </c>
      <c r="CS106" s="34">
        <v>5</v>
      </c>
      <c r="CT106" s="30">
        <v>5</v>
      </c>
      <c r="CU106" s="30">
        <v>32</v>
      </c>
      <c r="CV106" s="35">
        <v>0</v>
      </c>
      <c r="CW106" s="36">
        <v>0</v>
      </c>
      <c r="CX106" s="37">
        <v>2.5</v>
      </c>
      <c r="CY106" s="38">
        <v>0</v>
      </c>
      <c r="CZ106" s="39">
        <v>0</v>
      </c>
      <c r="DA106" t="s">
        <v>202</v>
      </c>
      <c r="DB106" t="str">
        <f t="shared" ca="1" si="23"/>
        <v>-</v>
      </c>
      <c r="DD106" t="s">
        <v>200</v>
      </c>
      <c r="DE106" t="str">
        <f t="shared" ca="1" si="24"/>
        <v>MARINATEDCUCUMBERSITEM(VEGETABLE, ItemRegistry.marinatedcucumbersItem, 4 ,1f,5f,0f,2.5f,0f,0f,0f,0.66f),</v>
      </c>
      <c r="DF106" t="s">
        <v>2368</v>
      </c>
    </row>
    <row r="107" spans="2:110" x14ac:dyDescent="0.3">
      <c r="B107" t="s">
        <v>356</v>
      </c>
      <c r="C107" t="str">
        <f>INDEX('PH Itemnames'!$B$1:$B$723,MATCH(B107,'PH Itemnames'!$A$1:$A$723),1)</f>
        <v>ricesoupItem</v>
      </c>
      <c r="D107" t="s">
        <v>245</v>
      </c>
      <c r="E107" t="s">
        <v>1192</v>
      </c>
      <c r="F107" s="10" t="s">
        <v>44</v>
      </c>
      <c r="G107" s="11" t="s">
        <v>270</v>
      </c>
      <c r="H107" s="11"/>
      <c r="I107" s="11"/>
      <c r="J107" s="11"/>
      <c r="K107" s="11"/>
      <c r="L107" s="11"/>
      <c r="M107" s="11"/>
      <c r="N107" s="46">
        <f ca="1">SUMIF(Ingredients!$B$3:$B$217,'PH complex foods'!F107,Ingredients!$A$3:$A$119)+SUMIF($B$3:$B$724,F107,$V$3:$V$723)</f>
        <v>1</v>
      </c>
      <c r="O107" s="11">
        <f ca="1">SUMIF(Ingredients!$B$3:$B$217,'PH complex foods'!G107,Ingredients!$A$3:$A$119)+SUMIF($B$3:$B$724,G107,$V$3:$V$723)</f>
        <v>1</v>
      </c>
      <c r="P107" s="11">
        <f ca="1">SUMIF(Ingredients!$B$3:$B$217,'PH complex foods'!H107,Ingredients!$A$3:$A$119)+SUMIF($B$3:$B$724,H107,$V$3:$V$723)</f>
        <v>0</v>
      </c>
      <c r="Q107" s="11">
        <f ca="1">SUMIF(Ingredients!$B$3:$B$217,'PH complex foods'!I107,Ingredients!$A$3:$A$119)+SUMIF($B$3:$B$724,I107,$V$3:$V$723)</f>
        <v>0</v>
      </c>
      <c r="R107" s="11">
        <f ca="1">SUMIF(Ingredients!$B$3:$B$217,'PH complex foods'!J107,Ingredients!$A$3:$A$119)+SUMIF($B$3:$B$724,J107,$V$3:$V$723)</f>
        <v>0</v>
      </c>
      <c r="S107" s="11">
        <f ca="1">SUMIF(Ingredients!$B$3:$B$217,'PH complex foods'!K107,Ingredients!$A$3:$A$119)+SUMIF($B$3:$B$724,K107,$V$3:$V$723)</f>
        <v>0</v>
      </c>
      <c r="T107" s="11">
        <f ca="1">SUMIF(Ingredients!$B$3:$B$217,'PH complex foods'!L107,Ingredients!$A$3:$A$119)+SUMIF($B$3:$B$724,L107,$V$3:$V$723)</f>
        <v>0</v>
      </c>
      <c r="U107" s="11">
        <f ca="1">SUMIF(Ingredients!$B$3:$B$217,'PH complex foods'!M107,Ingredients!$A$3:$A$119)+SUMIF($B$3:$B$724,M107,$V$3:$V$723)</f>
        <v>0</v>
      </c>
      <c r="V107" s="10">
        <f t="shared" ca="1" si="25"/>
        <v>1</v>
      </c>
      <c r="W107" s="11">
        <f t="shared" si="13"/>
        <v>0</v>
      </c>
      <c r="X107" s="44" t="str">
        <f t="shared" ca="1" si="26"/>
        <v>Yes</v>
      </c>
      <c r="Y107" s="34">
        <f>SUMIF(Ingredients!$B$3:$B$217,F107,Ingredients!$C$3:$C$217)+SUMIF($B$3:$B$724,F107,$AG$3:$AG$724)</f>
        <v>0</v>
      </c>
      <c r="Z107" s="30">
        <f>SUMIF(Ingredients!$B$3:$B$217,G107,Ingredients!$C$3:$C$217)+SUMIF($B$3:$B$724,G107,$AG$3:$AG$724)</f>
        <v>12.30952380952381</v>
      </c>
      <c r="AA107" s="30">
        <f>SUMIF(Ingredients!$B$3:$B$217,H107,Ingredients!$C$3:$C$217)+SUMIF($B$3:$B$724,H107,$AG$3:$AG$724)</f>
        <v>0</v>
      </c>
      <c r="AB107" s="30">
        <f>SUMIF(Ingredients!$B$3:$B$217,I107,Ingredients!$C$3:$C$217)+SUMIF($B$3:$B$724,I107,$AG$3:$AG$724)</f>
        <v>0</v>
      </c>
      <c r="AC107" s="30">
        <f>SUMIF(Ingredients!$B$3:$B$217,J107,Ingredients!$C$3:$C$217)+SUMIF($B$3:$B$724,J107,$AG$3:$AG$724)</f>
        <v>0</v>
      </c>
      <c r="AD107" s="30">
        <f>SUMIF(Ingredients!$B$3:$B$217,K107,Ingredients!$C$3:$C$217)+SUMIF($B$3:$B$724,K107,$AG$3:$AG$724)</f>
        <v>0</v>
      </c>
      <c r="AE107" s="30">
        <f>SUMIF(Ingredients!$B$3:$B$217,L107,Ingredients!$C$3:$C$217)+SUMIF($B$3:$B$724,L107,$AG$3:$AG$724)</f>
        <v>0</v>
      </c>
      <c r="AF107" s="30">
        <f>SUMIF(Ingredients!$B$3:$B$217,M107,Ingredients!$C$3:$C$217)+SUMIF($B$3:$B$724,M107,$AG$3:$AG$724)</f>
        <v>0</v>
      </c>
      <c r="AG107" s="29">
        <f t="shared" si="15"/>
        <v>12.30952380952381</v>
      </c>
      <c r="AH107" s="30">
        <f>SUMIF(Ingredients!$B$3:$B$217,F107,Ingredients!$D$3:$D$217)+SUMIF($B$3:$B$724,F107,$AP$3:$AP$724)</f>
        <v>0</v>
      </c>
      <c r="AI107" s="30">
        <f>SUMIF(Ingredients!$B$3:$B$217,G107,Ingredients!$D$3:$D$217)+SUMIF($B$3:$B$724,G107,$AP$3:$AP$724)</f>
        <v>0.35714285714285715</v>
      </c>
      <c r="AJ107" s="30">
        <f>SUMIF(Ingredients!$B$3:$B$217,H107,Ingredients!$D$3:$D$217)+SUMIF($B$3:$B$724,H107,$AP$3:$AP$724)</f>
        <v>0</v>
      </c>
      <c r="AK107" s="30">
        <f>SUMIF(Ingredients!$B$3:$B$217,I107,Ingredients!$D$3:$D$217)+SUMIF($B$3:$B$724,I107,$AP$3:$AP$724)</f>
        <v>0</v>
      </c>
      <c r="AL107" s="30">
        <f>SUMIF(Ingredients!$B$3:$B$217,J107,Ingredients!$D$3:$D$217)+SUMIF($B$3:$B$724,J107,$AP$3:$AP$724)</f>
        <v>0</v>
      </c>
      <c r="AM107" s="30">
        <f>SUMIF(Ingredients!$B$3:$B$217,K107,Ingredients!$D$3:$D$217)+SUMIF($B$3:$B$724,K107,$AP$3:$AP$724)</f>
        <v>0</v>
      </c>
      <c r="AN107" s="30">
        <f>SUMIF(Ingredients!$B$3:$B$217,L107,Ingredients!$D$3:$D$217)+SUMIF($B$3:$B$724,L107,$AP$3:$AP$724)</f>
        <v>0</v>
      </c>
      <c r="AO107" s="30">
        <f>SUMIF(Ingredients!$B$3:$B$217,M107,Ingredients!$D$3:$D$217)+SUMIF($B$3:$B$724,M107,$AP$3:$AP$724)</f>
        <v>0</v>
      </c>
      <c r="AP107" s="29">
        <f t="shared" si="16"/>
        <v>0.35714285714285715</v>
      </c>
      <c r="AQ107" s="30">
        <f>SUMIF(Ingredients!$B$3:$B$217,F107,Ingredients!$E$3:$E$217)+SUMIF($B$3:$B$724,F107,$AY$3:$AY$727)</f>
        <v>10</v>
      </c>
      <c r="AR107" s="30">
        <f>SUMIF(Ingredients!$B$3:$B$217,G107,Ingredients!$E$3:$E$217)+SUMIF($B$3:$B$724,G107,$AY$3:$AY$727)</f>
        <v>10.428571428571429</v>
      </c>
      <c r="AS107" s="30">
        <f>SUMIF(Ingredients!$B$3:$B$217,H107,Ingredients!$E$3:$E$217)+SUMIF($B$3:$B$724,H107,$AY$3:$AY$727)</f>
        <v>0</v>
      </c>
      <c r="AT107" s="30">
        <f>SUMIF(Ingredients!$B$3:$B$217,I107,Ingredients!$E$3:$E$217)+SUMIF($B$3:$B$724,I107,$AY$3:$AY$727)</f>
        <v>0</v>
      </c>
      <c r="AU107" s="30">
        <f>SUMIF(Ingredients!$B$3:$B$217,J107,Ingredients!$E$3:$E$217)+SUMIF($B$3:$B$724,J107,$AY$3:$AY$727)</f>
        <v>0</v>
      </c>
      <c r="AV107" s="30">
        <f>SUMIF(Ingredients!$B$3:$B$217,K107,Ingredients!$E$3:$E$217)+SUMIF($B$3:$B$724,K107,$AY$3:$AY$727)</f>
        <v>0</v>
      </c>
      <c r="AW107" s="30">
        <f>SUMIF(Ingredients!$B$3:$B$217,L107,Ingredients!$E$3:$E$217)+SUMIF($B$3:$B$724,L107,$AY$3:$AY$727)</f>
        <v>0</v>
      </c>
      <c r="AX107" s="30">
        <f>SUMIF(Ingredients!$B$3:$B$217,M107,Ingredients!$E$3:$E$217)+SUMIF($B$3:$B$724,M107,$AY$3:$AY$727)</f>
        <v>0</v>
      </c>
      <c r="AY107" s="29">
        <f t="shared" si="17"/>
        <v>10.214285714285715</v>
      </c>
      <c r="AZ107" s="30">
        <f>SUMIF(Ingredients!$B$3:$B$217,F107,Ingredients!$F$3:$F$217)+SUMIF($B$3:$B$724,F107,$BH$3:$BH$724)</f>
        <v>0</v>
      </c>
      <c r="BA107" s="30">
        <f>SUMIF(Ingredients!$B$3:$B$217,G107,Ingredients!$F$3:$F$217)+SUMIF($B$3:$B$724,G107,$BH$3:$BH$724)</f>
        <v>0</v>
      </c>
      <c r="BB107" s="30">
        <f>SUMIF(Ingredients!$B$3:$B$217,H107,Ingredients!$F$3:$F$217)+SUMIF($B$3:$B$724,H107,$BH$3:$BH$724)</f>
        <v>0</v>
      </c>
      <c r="BC107" s="30">
        <f>SUMIF(Ingredients!$B$3:$B$217,I107,Ingredients!$F$3:$F$217)+SUMIF($B$3:$B$724,I107,$BH$3:$BH$724)</f>
        <v>0</v>
      </c>
      <c r="BD107" s="30">
        <f>SUMIF(Ingredients!$B$3:$B$217,J107,Ingredients!$F$3:$F$217)+SUMIF($B$3:$B$724,J107,$BH$3:$BH$724)</f>
        <v>0</v>
      </c>
      <c r="BE107" s="30">
        <f>SUMIF(Ingredients!$B$3:$B$217,K107,Ingredients!$F$3:$F$217)+SUMIF($B$3:$B$724,K107,$BH$3:$BH$724)</f>
        <v>0</v>
      </c>
      <c r="BF107" s="30">
        <f>SUMIF(Ingredients!$B$3:$B$217,L107,Ingredients!$F$3:$F$217)+SUMIF($B$3:$B$724,L107,$BH$3:$BH$724)</f>
        <v>0</v>
      </c>
      <c r="BG107" s="30">
        <f>SUMIF(Ingredients!$B$3:$B$217,M107,Ingredients!$F$3:$F$217)+SUMIF($B$3:$B$724,M107,$BH$3:$BH$724)</f>
        <v>0</v>
      </c>
      <c r="BH107" s="35">
        <f t="shared" si="18"/>
        <v>0</v>
      </c>
      <c r="BI107" s="30">
        <f>SUMIF(Ingredients!$B$3:$B$217,F107,Ingredients!$G$3:$G$217)+SUMIF($B$3:$B$724,F107,$BQ$3:$BQ$724)</f>
        <v>0</v>
      </c>
      <c r="BJ107" s="30">
        <f>SUMIF(Ingredients!$B$3:$B$217,G107,Ingredients!$G$3:$G$217)+SUMIF($B$3:$B$724,G107,$BQ$3:$BQ$724)</f>
        <v>0</v>
      </c>
      <c r="BK107" s="30">
        <f>SUMIF(Ingredients!$B$3:$B$217,H107,Ingredients!$G$3:$G$217)+SUMIF($B$3:$B$724,H107,$BQ$3:$BQ$724)</f>
        <v>0</v>
      </c>
      <c r="BL107" s="30">
        <f>SUMIF(Ingredients!$B$3:$B$217,I107,Ingredients!$G$3:$G$217)+SUMIF($B$3:$B$724,I107,$BQ$3:$BQ$724)</f>
        <v>0</v>
      </c>
      <c r="BM107" s="30">
        <f>SUMIF(Ingredients!$B$3:$B$217,J107,Ingredients!$G$3:$G$217)+SUMIF($B$3:$B$724,J107,$BQ$3:$BQ$724)</f>
        <v>0</v>
      </c>
      <c r="BN107" s="30">
        <f>SUMIF(Ingredients!$B$3:$B$217,K107,Ingredients!$G$3:$G$217)+SUMIF($B$3:$B$724,K107,$BQ$3:$BQ$724)</f>
        <v>0</v>
      </c>
      <c r="BO107" s="30">
        <f>SUMIF(Ingredients!$B$3:$B$217,L107,Ingredients!$G$3:$G$217)+SUMIF($B$3:$B$724,L107,$BQ$3:$BQ$724)</f>
        <v>0</v>
      </c>
      <c r="BP107" s="30">
        <f>SUMIF(Ingredients!$B$3:$B$217,M107,Ingredients!$G$3:$G$217)+SUMIF($B$3:$B$724,M107,$BQ$3:$BQ$724)</f>
        <v>0</v>
      </c>
      <c r="BQ107" s="36">
        <f t="shared" si="19"/>
        <v>0</v>
      </c>
      <c r="BR107" s="30">
        <f>SUMIF(Ingredients!$B$3:$B$217,F107,Ingredients!$H$3:$H$217)+SUMIF($B$3:$B$724,F107,$BZ$3:$BZ$724)</f>
        <v>0</v>
      </c>
      <c r="BS107" s="30">
        <f>SUMIF(Ingredients!$B$3:$B$217,G107,Ingredients!$H$3:$H$217)+SUMIF($B$3:$B$724,G107,$BZ$3:$BZ$724)</f>
        <v>1.1428571428571428</v>
      </c>
      <c r="BT107" s="30">
        <f>SUMIF(Ingredients!$B$3:$B$217,H107,Ingredients!$H$3:$H$217)+SUMIF($B$3:$B$724,H107,$BZ$3:$BZ$724)</f>
        <v>0</v>
      </c>
      <c r="BU107" s="30">
        <f>SUMIF(Ingredients!$B$3:$B$217,I107,Ingredients!$H$3:$H$217)+SUMIF($B$3:$B$724,I107,$BZ$3:$BZ$724)</f>
        <v>0</v>
      </c>
      <c r="BV107" s="30">
        <f>SUMIF(Ingredients!$B$3:$B$217,J107,Ingredients!$H$3:$H$217)+SUMIF($B$3:$B$724,J107,$BZ$3:$BZ$724)</f>
        <v>0</v>
      </c>
      <c r="BW107" s="30">
        <f>SUMIF(Ingredients!$B$3:$B$217,K107,Ingredients!$H$3:$H$217)+SUMIF($B$3:$B$724,K107,$BZ$3:$BZ$724)</f>
        <v>0</v>
      </c>
      <c r="BX107" s="30">
        <f>SUMIF(Ingredients!$B$3:$B$217,L107,Ingredients!$H$3:$H$217)+SUMIF($B$3:$B$724,L107,$BZ$3:$BZ$724)</f>
        <v>0</v>
      </c>
      <c r="BY107" s="30">
        <f>SUMIF(Ingredients!$B$3:$B$217,M107,Ingredients!$H$3:$H$217)+SUMIF($B$3:$B$724,M107,$BZ$3:$BZ$724)</f>
        <v>0</v>
      </c>
      <c r="BZ107" s="42">
        <f t="shared" si="20"/>
        <v>1.1428571428571428</v>
      </c>
      <c r="CA107" s="30">
        <f>SUMIF(Ingredients!$B$3:$B$217,F107,Ingredients!$I$3:$I$217)+SUMIF($B$3:$B$724,F107,$CI$3:$CI$724)</f>
        <v>0</v>
      </c>
      <c r="CB107" s="30">
        <f>SUMIF(Ingredients!$B$3:$B$217,G107,Ingredients!$I$3:$I$217)+SUMIF($B$3:$B$724,G107,$CI$3:$CI$724)</f>
        <v>2.5</v>
      </c>
      <c r="CC107" s="30">
        <f>SUMIF(Ingredients!$B$3:$B$217,H107,Ingredients!$I$3:$I$217)+SUMIF($B$3:$B$724,H107,$CI$3:$CI$724)</f>
        <v>0</v>
      </c>
      <c r="CD107" s="30">
        <f>SUMIF(Ingredients!$B$3:$B$217,I107,Ingredients!$I$3:$I$217)+SUMIF($B$3:$B$724,I107,$CI$3:$CI$724)</f>
        <v>0</v>
      </c>
      <c r="CE107" s="30">
        <f>SUMIF(Ingredients!$B$3:$B$217,J107,Ingredients!$I$3:$I$217)+SUMIF($B$3:$B$724,J107,$CI$3:$CI$724)</f>
        <v>0</v>
      </c>
      <c r="CF107" s="30">
        <f>SUMIF(Ingredients!$B$3:$B$217,K107,Ingredients!$I$3:$I$217)+SUMIF($B$3:$B$724,K107,$CI$3:$CI$724)</f>
        <v>0</v>
      </c>
      <c r="CG107" s="30">
        <f>SUMIF(Ingredients!$B$3:$B$217,L107,Ingredients!$I$3:$I$217)+SUMIF($B$3:$B$724,L107,$CI$3:$CI$724)</f>
        <v>0</v>
      </c>
      <c r="CH107" s="30">
        <f>SUMIF(Ingredients!$B$3:$B$217,M107,Ingredients!$I$3:$I$217)+SUMIF($B$3:$B$724,M107,$CI$3:$CI$724)</f>
        <v>0</v>
      </c>
      <c r="CI107" s="38">
        <f t="shared" si="21"/>
        <v>2.5</v>
      </c>
      <c r="CJ107" s="30">
        <f>SUMIF(Ingredients!$B$3:$B$217,F107,Ingredients!$J$3:$J$217)+SUMIF($B$3:$B$724,F107,$CR$3:$CR$724)</f>
        <v>0</v>
      </c>
      <c r="CK107" s="30">
        <f>SUMIF(Ingredients!$B$3:$B$217,G107,Ingredients!$J$3:$J$217)+SUMIF($B$3:$B$724,G107,$CR$3:$CR$724)</f>
        <v>0</v>
      </c>
      <c r="CL107" s="30">
        <f>SUMIF(Ingredients!$B$3:$B$217,H107,Ingredients!$J$3:$J$217)+SUMIF($B$3:$B$724,H107,$CR$3:$CR$724)</f>
        <v>0</v>
      </c>
      <c r="CM107" s="30">
        <f>SUMIF(Ingredients!$B$3:$B$217,I107,Ingredients!$J$3:$J$217)+SUMIF($B$3:$B$724,I107,$CR$3:$CR$724)</f>
        <v>0</v>
      </c>
      <c r="CN107" s="30">
        <f>SUMIF(Ingredients!$B$3:$B$217,J107,Ingredients!$J$3:$J$217)+SUMIF($B$3:$B$724,J107,$CR$3:$CR$724)</f>
        <v>0</v>
      </c>
      <c r="CO107" s="30">
        <f>SUMIF(Ingredients!$B$3:$B$217,K107,Ingredients!$J$3:$J$217)+SUMIF($B$3:$B$724,K107,$CR$3:$CR$724)</f>
        <v>0</v>
      </c>
      <c r="CP107" s="30">
        <f>SUMIF(Ingredients!$B$3:$B$217,L107,Ingredients!$J$3:$J$217)+SUMIF($B$3:$B$724,L107,$CR$3:$CR$724)</f>
        <v>0</v>
      </c>
      <c r="CQ107" s="30">
        <f>SUMIF(Ingredients!$B$3:$B$217,M107,Ingredients!$J$3:$J$217)+SUMIF($B$3:$B$724,M107,$CR$3:$CR$724)</f>
        <v>0</v>
      </c>
      <c r="CR107" s="43">
        <f t="shared" si="22"/>
        <v>0</v>
      </c>
      <c r="CS107" s="34">
        <v>10</v>
      </c>
      <c r="CT107" s="30">
        <v>15</v>
      </c>
      <c r="CU107" s="30">
        <v>6</v>
      </c>
      <c r="CV107" s="35">
        <v>1</v>
      </c>
      <c r="CW107" s="36">
        <v>0</v>
      </c>
      <c r="CX107" s="37">
        <v>1</v>
      </c>
      <c r="CY107" s="38">
        <v>2.5</v>
      </c>
      <c r="CZ107" s="39">
        <v>0</v>
      </c>
      <c r="DA107" t="s">
        <v>202</v>
      </c>
      <c r="DB107" t="str">
        <f t="shared" ca="1" si="23"/>
        <v>-</v>
      </c>
      <c r="DD107" t="s">
        <v>200</v>
      </c>
      <c r="DE107" t="str">
        <f t="shared" ca="1" si="24"/>
        <v>RICESOUPITEM(MEAL, ItemRegistry.ricesoupItem, 4 ,2f,15f,1f,1f,0f,2.5f,0f,3.5f),</v>
      </c>
      <c r="DF107" t="s">
        <v>2369</v>
      </c>
    </row>
    <row r="108" spans="2:110" x14ac:dyDescent="0.3">
      <c r="B108" t="s">
        <v>357</v>
      </c>
      <c r="C108" t="str">
        <f>INDEX('PH Itemnames'!$B$1:$B$723,MATCH(B108,'PH Itemnames'!$A$1:$A$723),1)</f>
        <v>friedriceItem</v>
      </c>
      <c r="D108" t="s">
        <v>245</v>
      </c>
      <c r="E108" t="s">
        <v>1186</v>
      </c>
      <c r="F108" s="10" t="s">
        <v>44</v>
      </c>
      <c r="G108" s="11" t="s">
        <v>61</v>
      </c>
      <c r="H108" s="11" t="s">
        <v>226</v>
      </c>
      <c r="I108" s="11" t="s">
        <v>64</v>
      </c>
      <c r="J108" s="11"/>
      <c r="K108" s="11"/>
      <c r="L108" s="11"/>
      <c r="M108" s="11"/>
      <c r="N108" s="46">
        <f ca="1">SUMIF(Ingredients!$B$3:$B$217,'PH complex foods'!F108,Ingredients!$A$3:$A$119)+SUMIF($B$3:$B$724,F108,$V$3:$V$723)</f>
        <v>1</v>
      </c>
      <c r="O108" s="11">
        <f ca="1">SUMIF(Ingredients!$B$3:$B$217,'PH complex foods'!G108,Ingredients!$A$3:$A$119)+SUMIF($B$3:$B$724,G108,$V$3:$V$723)</f>
        <v>1</v>
      </c>
      <c r="P108" s="11">
        <f ca="1">SUMIF(Ingredients!$B$3:$B$217,'PH complex foods'!H108,Ingredients!$A$3:$A$119)+SUMIF($B$3:$B$724,H108,$V$3:$V$723)</f>
        <v>1</v>
      </c>
      <c r="Q108" s="11">
        <f ca="1">SUMIF(Ingredients!$B$3:$B$217,'PH complex foods'!I108,Ingredients!$A$3:$A$119)+SUMIF($B$3:$B$724,I108,$V$3:$V$723)</f>
        <v>1</v>
      </c>
      <c r="R108" s="11">
        <f ca="1">SUMIF(Ingredients!$B$3:$B$217,'PH complex foods'!J108,Ingredients!$A$3:$A$119)+SUMIF($B$3:$B$724,J108,$V$3:$V$723)</f>
        <v>0</v>
      </c>
      <c r="S108" s="11">
        <f ca="1">SUMIF(Ingredients!$B$3:$B$217,'PH complex foods'!K108,Ingredients!$A$3:$A$119)+SUMIF($B$3:$B$724,K108,$V$3:$V$723)</f>
        <v>0</v>
      </c>
      <c r="T108" s="11">
        <f ca="1">SUMIF(Ingredients!$B$3:$B$217,'PH complex foods'!L108,Ingredients!$A$3:$A$119)+SUMIF($B$3:$B$724,L108,$V$3:$V$723)</f>
        <v>0</v>
      </c>
      <c r="U108" s="11">
        <f ca="1">SUMIF(Ingredients!$B$3:$B$217,'PH complex foods'!M108,Ingredients!$A$3:$A$119)+SUMIF($B$3:$B$724,M108,$V$3:$V$723)</f>
        <v>0</v>
      </c>
      <c r="V108" s="10">
        <f t="shared" ca="1" si="25"/>
        <v>1</v>
      </c>
      <c r="W108" s="11">
        <f t="shared" si="13"/>
        <v>0</v>
      </c>
      <c r="X108" s="44" t="str">
        <f t="shared" ca="1" si="26"/>
        <v>Yes</v>
      </c>
      <c r="Y108" s="34">
        <f>SUMIF(Ingredients!$B$3:$B$217,F108,Ingredients!$C$3:$C$217)+SUMIF($B$3:$B$724,F108,$AG$3:$AG$724)</f>
        <v>0</v>
      </c>
      <c r="Z108" s="30">
        <f>SUMIF(Ingredients!$B$3:$B$217,G108,Ingredients!$C$3:$C$217)+SUMIF($B$3:$B$724,G108,$AG$3:$AG$724)</f>
        <v>10</v>
      </c>
      <c r="AA108" s="30">
        <f>SUMIF(Ingredients!$B$3:$B$217,H108,Ingredients!$C$3:$C$217)+SUMIF($B$3:$B$724,H108,$AG$3:$AG$724)</f>
        <v>0</v>
      </c>
      <c r="AB108" s="30">
        <f>SUMIF(Ingredients!$B$3:$B$217,I108,Ingredients!$C$3:$C$217)+SUMIF($B$3:$B$724,I108,$AG$3:$AG$724)</f>
        <v>2</v>
      </c>
      <c r="AC108" s="30">
        <f>SUMIF(Ingredients!$B$3:$B$217,J108,Ingredients!$C$3:$C$217)+SUMIF($B$3:$B$724,J108,$AG$3:$AG$724)</f>
        <v>0</v>
      </c>
      <c r="AD108" s="30">
        <f>SUMIF(Ingredients!$B$3:$B$217,K108,Ingredients!$C$3:$C$217)+SUMIF($B$3:$B$724,K108,$AG$3:$AG$724)</f>
        <v>0</v>
      </c>
      <c r="AE108" s="30">
        <f>SUMIF(Ingredients!$B$3:$B$217,L108,Ingredients!$C$3:$C$217)+SUMIF($B$3:$B$724,L108,$AG$3:$AG$724)</f>
        <v>0</v>
      </c>
      <c r="AF108" s="30">
        <f>SUMIF(Ingredients!$B$3:$B$217,M108,Ingredients!$C$3:$C$217)+SUMIF($B$3:$B$724,M108,$AG$3:$AG$724)</f>
        <v>0</v>
      </c>
      <c r="AG108" s="29">
        <f t="shared" si="15"/>
        <v>12</v>
      </c>
      <c r="AH108" s="30">
        <f>SUMIF(Ingredients!$B$3:$B$217,F108,Ingredients!$D$3:$D$217)+SUMIF($B$3:$B$724,F108,$AP$3:$AP$724)</f>
        <v>0</v>
      </c>
      <c r="AI108" s="30">
        <f>SUMIF(Ingredients!$B$3:$B$217,G108,Ingredients!$D$3:$D$217)+SUMIF($B$3:$B$724,G108,$AP$3:$AP$724)</f>
        <v>0</v>
      </c>
      <c r="AJ108" s="30">
        <f>SUMIF(Ingredients!$B$3:$B$217,H108,Ingredients!$D$3:$D$217)+SUMIF($B$3:$B$724,H108,$AP$3:$AP$724)</f>
        <v>0</v>
      </c>
      <c r="AK108" s="30">
        <f>SUMIF(Ingredients!$B$3:$B$217,I108,Ingredients!$D$3:$D$217)+SUMIF($B$3:$B$724,I108,$AP$3:$AP$724)</f>
        <v>0</v>
      </c>
      <c r="AL108" s="30">
        <f>SUMIF(Ingredients!$B$3:$B$217,J108,Ingredients!$D$3:$D$217)+SUMIF($B$3:$B$724,J108,$AP$3:$AP$724)</f>
        <v>0</v>
      </c>
      <c r="AM108" s="30">
        <f>SUMIF(Ingredients!$B$3:$B$217,K108,Ingredients!$D$3:$D$217)+SUMIF($B$3:$B$724,K108,$AP$3:$AP$724)</f>
        <v>0</v>
      </c>
      <c r="AN108" s="30">
        <f>SUMIF(Ingredients!$B$3:$B$217,L108,Ingredients!$D$3:$D$217)+SUMIF($B$3:$B$724,L108,$AP$3:$AP$724)</f>
        <v>0</v>
      </c>
      <c r="AO108" s="30">
        <f>SUMIF(Ingredients!$B$3:$B$217,M108,Ingredients!$D$3:$D$217)+SUMIF($B$3:$B$724,M108,$AP$3:$AP$724)</f>
        <v>0</v>
      </c>
      <c r="AP108" s="29">
        <f t="shared" si="16"/>
        <v>0</v>
      </c>
      <c r="AQ108" s="30">
        <f>SUMIF(Ingredients!$B$3:$B$217,F108,Ingredients!$E$3:$E$217)+SUMIF($B$3:$B$724,F108,$AY$3:$AY$727)</f>
        <v>10</v>
      </c>
      <c r="AR108" s="30">
        <f>SUMIF(Ingredients!$B$3:$B$217,G108,Ingredients!$E$3:$E$217)+SUMIF($B$3:$B$724,G108,$AY$3:$AY$727)</f>
        <v>31</v>
      </c>
      <c r="AS108" s="30">
        <f>SUMIF(Ingredients!$B$3:$B$217,H108,Ingredients!$E$3:$E$217)+SUMIF($B$3:$B$724,H108,$AY$3:$AY$727)</f>
        <v>16</v>
      </c>
      <c r="AT108" s="30">
        <f>SUMIF(Ingredients!$B$3:$B$217,I108,Ingredients!$E$3:$E$217)+SUMIF($B$3:$B$724,I108,$AY$3:$AY$727)</f>
        <v>43</v>
      </c>
      <c r="AU108" s="30">
        <f>SUMIF(Ingredients!$B$3:$B$217,J108,Ingredients!$E$3:$E$217)+SUMIF($B$3:$B$724,J108,$AY$3:$AY$727)</f>
        <v>0</v>
      </c>
      <c r="AV108" s="30">
        <f>SUMIF(Ingredients!$B$3:$B$217,K108,Ingredients!$E$3:$E$217)+SUMIF($B$3:$B$724,K108,$AY$3:$AY$727)</f>
        <v>0</v>
      </c>
      <c r="AW108" s="30">
        <f>SUMIF(Ingredients!$B$3:$B$217,L108,Ingredients!$E$3:$E$217)+SUMIF($B$3:$B$724,L108,$AY$3:$AY$727)</f>
        <v>0</v>
      </c>
      <c r="AX108" s="30">
        <f>SUMIF(Ingredients!$B$3:$B$217,M108,Ingredients!$E$3:$E$217)+SUMIF($B$3:$B$724,M108,$AY$3:$AY$727)</f>
        <v>0</v>
      </c>
      <c r="AY108" s="29">
        <f t="shared" si="17"/>
        <v>25</v>
      </c>
      <c r="AZ108" s="30">
        <f>SUMIF(Ingredients!$B$3:$B$217,F108,Ingredients!$F$3:$F$217)+SUMIF($B$3:$B$724,F108,$BH$3:$BH$724)</f>
        <v>0</v>
      </c>
      <c r="BA108" s="30">
        <f>SUMIF(Ingredients!$B$3:$B$217,G108,Ingredients!$F$3:$F$217)+SUMIF($B$3:$B$724,G108,$BH$3:$BH$724)</f>
        <v>0</v>
      </c>
      <c r="BB108" s="30">
        <f>SUMIF(Ingredients!$B$3:$B$217,H108,Ingredients!$F$3:$F$217)+SUMIF($B$3:$B$724,H108,$BH$3:$BH$724)</f>
        <v>0</v>
      </c>
      <c r="BC108" s="30">
        <f>SUMIF(Ingredients!$B$3:$B$217,I108,Ingredients!$F$3:$F$217)+SUMIF($B$3:$B$724,I108,$BH$3:$BH$724)</f>
        <v>0</v>
      </c>
      <c r="BD108" s="30">
        <f>SUMIF(Ingredients!$B$3:$B$217,J108,Ingredients!$F$3:$F$217)+SUMIF($B$3:$B$724,J108,$BH$3:$BH$724)</f>
        <v>0</v>
      </c>
      <c r="BE108" s="30">
        <f>SUMIF(Ingredients!$B$3:$B$217,K108,Ingredients!$F$3:$F$217)+SUMIF($B$3:$B$724,K108,$BH$3:$BH$724)</f>
        <v>0</v>
      </c>
      <c r="BF108" s="30">
        <f>SUMIF(Ingredients!$B$3:$B$217,L108,Ingredients!$F$3:$F$217)+SUMIF($B$3:$B$724,L108,$BH$3:$BH$724)</f>
        <v>0</v>
      </c>
      <c r="BG108" s="30">
        <f>SUMIF(Ingredients!$B$3:$B$217,M108,Ingredients!$F$3:$F$217)+SUMIF($B$3:$B$724,M108,$BH$3:$BH$724)</f>
        <v>0</v>
      </c>
      <c r="BH108" s="35">
        <f t="shared" si="18"/>
        <v>0</v>
      </c>
      <c r="BI108" s="30">
        <f>SUMIF(Ingredients!$B$3:$B$217,F108,Ingredients!$G$3:$G$217)+SUMIF($B$3:$B$724,F108,$BQ$3:$BQ$724)</f>
        <v>0</v>
      </c>
      <c r="BJ108" s="30">
        <f>SUMIF(Ingredients!$B$3:$B$217,G108,Ingredients!$G$3:$G$217)+SUMIF($B$3:$B$724,G108,$BQ$3:$BQ$724)</f>
        <v>0</v>
      </c>
      <c r="BK108" s="30">
        <f>SUMIF(Ingredients!$B$3:$B$217,H108,Ingredients!$G$3:$G$217)+SUMIF($B$3:$B$724,H108,$BQ$3:$BQ$724)</f>
        <v>0</v>
      </c>
      <c r="BL108" s="30">
        <f>SUMIF(Ingredients!$B$3:$B$217,I108,Ingredients!$G$3:$G$217)+SUMIF($B$3:$B$724,I108,$BQ$3:$BQ$724)</f>
        <v>0</v>
      </c>
      <c r="BM108" s="30">
        <f>SUMIF(Ingredients!$B$3:$B$217,J108,Ingredients!$G$3:$G$217)+SUMIF($B$3:$B$724,J108,$BQ$3:$BQ$724)</f>
        <v>0</v>
      </c>
      <c r="BN108" s="30">
        <f>SUMIF(Ingredients!$B$3:$B$217,K108,Ingredients!$G$3:$G$217)+SUMIF($B$3:$B$724,K108,$BQ$3:$BQ$724)</f>
        <v>0</v>
      </c>
      <c r="BO108" s="30">
        <f>SUMIF(Ingredients!$B$3:$B$217,L108,Ingredients!$G$3:$G$217)+SUMIF($B$3:$B$724,L108,$BQ$3:$BQ$724)</f>
        <v>0</v>
      </c>
      <c r="BP108" s="30">
        <f>SUMIF(Ingredients!$B$3:$B$217,M108,Ingredients!$G$3:$G$217)+SUMIF($B$3:$B$724,M108,$BQ$3:$BQ$724)</f>
        <v>0</v>
      </c>
      <c r="BQ108" s="36">
        <f t="shared" si="19"/>
        <v>0</v>
      </c>
      <c r="BR108" s="30">
        <f>SUMIF(Ingredients!$B$3:$B$217,F108,Ingredients!$H$3:$H$217)+SUMIF($B$3:$B$724,F108,$BZ$3:$BZ$724)</f>
        <v>0</v>
      </c>
      <c r="BS108" s="30">
        <f>SUMIF(Ingredients!$B$3:$B$217,G108,Ingredients!$H$3:$H$217)+SUMIF($B$3:$B$724,G108,$BZ$3:$BZ$724)</f>
        <v>1</v>
      </c>
      <c r="BT108" s="30">
        <f>SUMIF(Ingredients!$B$3:$B$217,H108,Ingredients!$H$3:$H$217)+SUMIF($B$3:$B$724,H108,$BZ$3:$BZ$724)</f>
        <v>0</v>
      </c>
      <c r="BU108" s="30">
        <f>SUMIF(Ingredients!$B$3:$B$217,I108,Ingredients!$H$3:$H$217)+SUMIF($B$3:$B$724,I108,$BZ$3:$BZ$724)</f>
        <v>1</v>
      </c>
      <c r="BV108" s="30">
        <f>SUMIF(Ingredients!$B$3:$B$217,J108,Ingredients!$H$3:$H$217)+SUMIF($B$3:$B$724,J108,$BZ$3:$BZ$724)</f>
        <v>0</v>
      </c>
      <c r="BW108" s="30">
        <f>SUMIF(Ingredients!$B$3:$B$217,K108,Ingredients!$H$3:$H$217)+SUMIF($B$3:$B$724,K108,$BZ$3:$BZ$724)</f>
        <v>0</v>
      </c>
      <c r="BX108" s="30">
        <f>SUMIF(Ingredients!$B$3:$B$217,L108,Ingredients!$H$3:$H$217)+SUMIF($B$3:$B$724,L108,$BZ$3:$BZ$724)</f>
        <v>0</v>
      </c>
      <c r="BY108" s="30">
        <f>SUMIF(Ingredients!$B$3:$B$217,M108,Ingredients!$H$3:$H$217)+SUMIF($B$3:$B$724,M108,$BZ$3:$BZ$724)</f>
        <v>0</v>
      </c>
      <c r="BZ108" s="42">
        <f t="shared" si="20"/>
        <v>2</v>
      </c>
      <c r="CA108" s="30">
        <f>SUMIF(Ingredients!$B$3:$B$217,F108,Ingredients!$I$3:$I$217)+SUMIF($B$3:$B$724,F108,$CI$3:$CI$724)</f>
        <v>0</v>
      </c>
      <c r="CB108" s="30">
        <f>SUMIF(Ingredients!$B$3:$B$217,G108,Ingredients!$I$3:$I$217)+SUMIF($B$3:$B$724,G108,$CI$3:$CI$724)</f>
        <v>0</v>
      </c>
      <c r="CC108" s="30">
        <f>SUMIF(Ingredients!$B$3:$B$217,H108,Ingredients!$I$3:$I$217)+SUMIF($B$3:$B$724,H108,$CI$3:$CI$724)</f>
        <v>0</v>
      </c>
      <c r="CD108" s="30">
        <f>SUMIF(Ingredients!$B$3:$B$217,I108,Ingredients!$I$3:$I$217)+SUMIF($B$3:$B$724,I108,$CI$3:$CI$724)</f>
        <v>0</v>
      </c>
      <c r="CE108" s="30">
        <f>SUMIF(Ingredients!$B$3:$B$217,J108,Ingredients!$I$3:$I$217)+SUMIF($B$3:$B$724,J108,$CI$3:$CI$724)</f>
        <v>0</v>
      </c>
      <c r="CF108" s="30">
        <f>SUMIF(Ingredients!$B$3:$B$217,K108,Ingredients!$I$3:$I$217)+SUMIF($B$3:$B$724,K108,$CI$3:$CI$724)</f>
        <v>0</v>
      </c>
      <c r="CG108" s="30">
        <f>SUMIF(Ingredients!$B$3:$B$217,L108,Ingredients!$I$3:$I$217)+SUMIF($B$3:$B$724,L108,$CI$3:$CI$724)</f>
        <v>0</v>
      </c>
      <c r="CH108" s="30">
        <f>SUMIF(Ingredients!$B$3:$B$217,M108,Ingredients!$I$3:$I$217)+SUMIF($B$3:$B$724,M108,$CI$3:$CI$724)</f>
        <v>0</v>
      </c>
      <c r="CI108" s="38">
        <f t="shared" si="21"/>
        <v>0</v>
      </c>
      <c r="CJ108" s="30">
        <f>SUMIF(Ingredients!$B$3:$B$217,F108,Ingredients!$J$3:$J$217)+SUMIF($B$3:$B$724,F108,$CR$3:$CR$724)</f>
        <v>0</v>
      </c>
      <c r="CK108" s="30">
        <f>SUMIF(Ingredients!$B$3:$B$217,G108,Ingredients!$J$3:$J$217)+SUMIF($B$3:$B$724,G108,$CR$3:$CR$724)</f>
        <v>0</v>
      </c>
      <c r="CL108" s="30">
        <f>SUMIF(Ingredients!$B$3:$B$217,H108,Ingredients!$J$3:$J$217)+SUMIF($B$3:$B$724,H108,$CR$3:$CR$724)</f>
        <v>0</v>
      </c>
      <c r="CM108" s="30">
        <f>SUMIF(Ingredients!$B$3:$B$217,I108,Ingredients!$J$3:$J$217)+SUMIF($B$3:$B$724,I108,$CR$3:$CR$724)</f>
        <v>0</v>
      </c>
      <c r="CN108" s="30">
        <f>SUMIF(Ingredients!$B$3:$B$217,J108,Ingredients!$J$3:$J$217)+SUMIF($B$3:$B$724,J108,$CR$3:$CR$724)</f>
        <v>0</v>
      </c>
      <c r="CO108" s="30">
        <f>SUMIF(Ingredients!$B$3:$B$217,K108,Ingredients!$J$3:$J$217)+SUMIF($B$3:$B$724,K108,$CR$3:$CR$724)</f>
        <v>0</v>
      </c>
      <c r="CP108" s="30">
        <f>SUMIF(Ingredients!$B$3:$B$217,L108,Ingredients!$J$3:$J$217)+SUMIF($B$3:$B$724,L108,$CR$3:$CR$724)</f>
        <v>0</v>
      </c>
      <c r="CQ108" s="30">
        <f>SUMIF(Ingredients!$B$3:$B$217,M108,Ingredients!$J$3:$J$217)+SUMIF($B$3:$B$724,M108,$CR$3:$CR$724)</f>
        <v>0</v>
      </c>
      <c r="CR108" s="43">
        <f t="shared" si="22"/>
        <v>0</v>
      </c>
      <c r="CS108" s="34">
        <v>15</v>
      </c>
      <c r="CT108" s="30">
        <v>0</v>
      </c>
      <c r="CU108" s="30">
        <v>12</v>
      </c>
      <c r="CV108" s="35">
        <v>0</v>
      </c>
      <c r="CW108" s="36">
        <v>0</v>
      </c>
      <c r="CX108" s="37">
        <v>2</v>
      </c>
      <c r="CY108" s="38">
        <v>0.8</v>
      </c>
      <c r="CZ108" s="39">
        <v>0.3</v>
      </c>
      <c r="DA108" t="s">
        <v>202</v>
      </c>
      <c r="DB108" t="str">
        <f t="shared" ca="1" si="23"/>
        <v>-</v>
      </c>
      <c r="DD108" t="s">
        <v>200</v>
      </c>
      <c r="DE108" t="str">
        <f t="shared" ca="1" si="24"/>
        <v>FRIEDRICEITEM(GRAIN, ItemRegistry.friedriceItem, 4 ,3f,0f,0f,2f,0f,0.8f,0.3f,1.75f),</v>
      </c>
      <c r="DF108" t="s">
        <v>2370</v>
      </c>
    </row>
    <row r="109" spans="2:110" x14ac:dyDescent="0.3">
      <c r="B109" t="s">
        <v>358</v>
      </c>
      <c r="C109" t="str">
        <f>INDEX('PH Itemnames'!$B$1:$B$723,MATCH(B109,'PH Itemnames'!$A$1:$A$723),1)</f>
        <v>mushroomrisottoItem</v>
      </c>
      <c r="D109" t="s">
        <v>245</v>
      </c>
      <c r="E109" t="s">
        <v>1192</v>
      </c>
      <c r="F109" s="10" t="s">
        <v>44</v>
      </c>
      <c r="G109" s="11" t="s">
        <v>284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SUMIF(Ingredients!$B$3:$B$217,'PH complex foods'!F109,Ingredients!$A$3:$A$119)+SUMIF($B$3:$B$724,F109,$V$3:$V$723)</f>
        <v>1</v>
      </c>
      <c r="O109" s="11">
        <f ca="1">SUMIF(Ingredients!$B$3:$B$217,'PH complex foods'!G109,Ingredients!$A$3:$A$119)+SUMIF($B$3:$B$724,G109,$V$3:$V$723)</f>
        <v>1</v>
      </c>
      <c r="P109" s="11">
        <f ca="1">SUMIF(Ingredients!$B$3:$B$217,'PH complex foods'!H109,Ingredients!$A$3:$A$119)+SUMIF($B$3:$B$724,H109,$V$3:$V$723)</f>
        <v>1</v>
      </c>
      <c r="Q109" s="11">
        <f ca="1">SUMIF(Ingredients!$B$3:$B$217,'PH complex foods'!I109,Ingredients!$A$3:$A$119)+SUMIF($B$3:$B$724,I109,$V$3:$V$723)</f>
        <v>1</v>
      </c>
      <c r="R109" s="11">
        <f ca="1">SUMIF(Ingredients!$B$3:$B$217,'PH complex foods'!J109,Ingredients!$A$3:$A$119)+SUMIF($B$3:$B$724,J109,$V$3:$V$723)</f>
        <v>0</v>
      </c>
      <c r="S109" s="11">
        <f ca="1">SUMIF(Ingredients!$B$3:$B$217,'PH complex foods'!K109,Ingredients!$A$3:$A$119)+SUMIF($B$3:$B$724,K109,$V$3:$V$723)</f>
        <v>0</v>
      </c>
      <c r="T109" s="11">
        <f ca="1">SUMIF(Ingredients!$B$3:$B$217,'PH complex foods'!L109,Ingredients!$A$3:$A$119)+SUMIF($B$3:$B$724,L109,$V$3:$V$723)</f>
        <v>0</v>
      </c>
      <c r="U109" s="11">
        <f ca="1">SUMIF(Ingredients!$B$3:$B$217,'PH complex foods'!M109,Ingredients!$A$3:$A$119)+SUMIF($B$3:$B$724,M109,$V$3:$V$723)</f>
        <v>0</v>
      </c>
      <c r="V109" s="10">
        <f t="shared" ca="1" si="25"/>
        <v>1</v>
      </c>
      <c r="W109" s="11">
        <f t="shared" si="13"/>
        <v>0</v>
      </c>
      <c r="X109" s="44" t="str">
        <f t="shared" ca="1" si="26"/>
        <v>Yes</v>
      </c>
      <c r="Y109" s="34">
        <f>SUMIF(Ingredients!$B$3:$B$217,F109,Ingredients!$C$3:$C$217)+SUMIF($B$3:$B$724,F109,$AG$3:$AG$724)</f>
        <v>0</v>
      </c>
      <c r="Z109" s="30">
        <f>SUMIF(Ingredients!$B$3:$B$217,G109,Ingredients!$C$3:$C$217)+SUMIF($B$3:$B$724,G109,$AG$3:$AG$724)</f>
        <v>2</v>
      </c>
      <c r="AA109" s="30">
        <f>SUMIF(Ingredients!$B$3:$B$217,H109,Ingredients!$C$3:$C$217)+SUMIF($B$3:$B$724,H109,$AG$3:$AG$724)</f>
        <v>2</v>
      </c>
      <c r="AB109" s="30">
        <f>SUMIF(Ingredients!$B$3:$B$217,I109,Ingredients!$C$3:$C$217)+SUMIF($B$3:$B$724,I109,$AG$3:$AG$724)</f>
        <v>10</v>
      </c>
      <c r="AC109" s="30">
        <f>SUMIF(Ingredients!$B$3:$B$217,J109,Ingredients!$C$3:$C$217)+SUMIF($B$3:$B$724,J109,$AG$3:$AG$724)</f>
        <v>0</v>
      </c>
      <c r="AD109" s="30">
        <f>SUMIF(Ingredients!$B$3:$B$217,K109,Ingredients!$C$3:$C$217)+SUMIF($B$3:$B$724,K109,$AG$3:$AG$724)</f>
        <v>0</v>
      </c>
      <c r="AE109" s="30">
        <f>SUMIF(Ingredients!$B$3:$B$217,L109,Ingredients!$C$3:$C$217)+SUMIF($B$3:$B$724,L109,$AG$3:$AG$724)</f>
        <v>0</v>
      </c>
      <c r="AF109" s="30">
        <f>SUMIF(Ingredients!$B$3:$B$217,M109,Ingredients!$C$3:$C$217)+SUMIF($B$3:$B$724,M109,$AG$3:$AG$724)</f>
        <v>0</v>
      </c>
      <c r="AG109" s="29">
        <f t="shared" si="15"/>
        <v>14</v>
      </c>
      <c r="AH109" s="30">
        <f>SUMIF(Ingredients!$B$3:$B$217,F109,Ingredients!$D$3:$D$217)+SUMIF($B$3:$B$724,F109,$AP$3:$AP$724)</f>
        <v>0</v>
      </c>
      <c r="AI109" s="30">
        <f>SUMIF(Ingredients!$B$3:$B$217,G109,Ingredients!$D$3:$D$217)+SUMIF($B$3:$B$724,G109,$AP$3:$AP$724)</f>
        <v>0</v>
      </c>
      <c r="AJ109" s="30">
        <f>SUMIF(Ingredients!$B$3:$B$217,H109,Ingredients!$D$3:$D$217)+SUMIF($B$3:$B$724,H109,$AP$3:$AP$724)</f>
        <v>0</v>
      </c>
      <c r="AK109" s="30">
        <f>SUMIF(Ingredients!$B$3:$B$217,I109,Ingredients!$D$3:$D$217)+SUMIF($B$3:$B$724,I109,$AP$3:$AP$724)</f>
        <v>0</v>
      </c>
      <c r="AL109" s="30">
        <f>SUMIF(Ingredients!$B$3:$B$217,J109,Ingredients!$D$3:$D$217)+SUMIF($B$3:$B$724,J109,$AP$3:$AP$724)</f>
        <v>0</v>
      </c>
      <c r="AM109" s="30">
        <f>SUMIF(Ingredients!$B$3:$B$217,K109,Ingredients!$D$3:$D$217)+SUMIF($B$3:$B$724,K109,$AP$3:$AP$724)</f>
        <v>0</v>
      </c>
      <c r="AN109" s="30">
        <f>SUMIF(Ingredients!$B$3:$B$217,L109,Ingredients!$D$3:$D$217)+SUMIF($B$3:$B$724,L109,$AP$3:$AP$724)</f>
        <v>0</v>
      </c>
      <c r="AO109" s="30">
        <f>SUMIF(Ingredients!$B$3:$B$217,M109,Ingredients!$D$3:$D$217)+SUMIF($B$3:$B$724,M109,$AP$3:$AP$724)</f>
        <v>0</v>
      </c>
      <c r="AP109" s="29">
        <f t="shared" si="16"/>
        <v>0</v>
      </c>
      <c r="AQ109" s="30">
        <f>SUMIF(Ingredients!$B$3:$B$217,F109,Ingredients!$E$3:$E$217)+SUMIF($B$3:$B$724,F109,$AY$3:$AY$727)</f>
        <v>10</v>
      </c>
      <c r="AR109" s="30">
        <f>SUMIF(Ingredients!$B$3:$B$217,G109,Ingredients!$E$3:$E$217)+SUMIF($B$3:$B$724,G109,$AY$3:$AY$727)</f>
        <v>24</v>
      </c>
      <c r="AS109" s="30">
        <f>SUMIF(Ingredients!$B$3:$B$217,H109,Ingredients!$E$3:$E$217)+SUMIF($B$3:$B$724,H109,$AY$3:$AY$727)</f>
        <v>43</v>
      </c>
      <c r="AT109" s="30">
        <f>SUMIF(Ingredients!$B$3:$B$217,I109,Ingredients!$E$3:$E$217)+SUMIF($B$3:$B$724,I109,$AY$3:$AY$727)</f>
        <v>73</v>
      </c>
      <c r="AU109" s="30">
        <f>SUMIF(Ingredients!$B$3:$B$217,J109,Ingredients!$E$3:$E$217)+SUMIF($B$3:$B$724,J109,$AY$3:$AY$727)</f>
        <v>0</v>
      </c>
      <c r="AV109" s="30">
        <f>SUMIF(Ingredients!$B$3:$B$217,K109,Ingredients!$E$3:$E$217)+SUMIF($B$3:$B$724,K109,$AY$3:$AY$727)</f>
        <v>0</v>
      </c>
      <c r="AW109" s="30">
        <f>SUMIF(Ingredients!$B$3:$B$217,L109,Ingredients!$E$3:$E$217)+SUMIF($B$3:$B$724,L109,$AY$3:$AY$727)</f>
        <v>0</v>
      </c>
      <c r="AX109" s="30">
        <f>SUMIF(Ingredients!$B$3:$B$217,M109,Ingredients!$E$3:$E$217)+SUMIF($B$3:$B$724,M109,$AY$3:$AY$727)</f>
        <v>0</v>
      </c>
      <c r="AY109" s="29">
        <f t="shared" si="17"/>
        <v>37.5</v>
      </c>
      <c r="AZ109" s="30">
        <f>SUMIF(Ingredients!$B$3:$B$217,F109,Ingredients!$F$3:$F$217)+SUMIF($B$3:$B$724,F109,$BH$3:$BH$724)</f>
        <v>0</v>
      </c>
      <c r="BA109" s="30">
        <f>SUMIF(Ingredients!$B$3:$B$217,G109,Ingredients!$F$3:$F$217)+SUMIF($B$3:$B$724,G109,$BH$3:$BH$724)</f>
        <v>0</v>
      </c>
      <c r="BB109" s="30">
        <f>SUMIF(Ingredients!$B$3:$B$217,H109,Ingredients!$F$3:$F$217)+SUMIF($B$3:$B$724,H109,$BH$3:$BH$724)</f>
        <v>0</v>
      </c>
      <c r="BC109" s="30">
        <f>SUMIF(Ingredients!$B$3:$B$217,I109,Ingredients!$F$3:$F$217)+SUMIF($B$3:$B$724,I109,$BH$3:$BH$724)</f>
        <v>0</v>
      </c>
      <c r="BD109" s="30">
        <f>SUMIF(Ingredients!$B$3:$B$217,J109,Ingredients!$F$3:$F$217)+SUMIF($B$3:$B$724,J109,$BH$3:$BH$724)</f>
        <v>0</v>
      </c>
      <c r="BE109" s="30">
        <f>SUMIF(Ingredients!$B$3:$B$217,K109,Ingredients!$F$3:$F$217)+SUMIF($B$3:$B$724,K109,$BH$3:$BH$724)</f>
        <v>0</v>
      </c>
      <c r="BF109" s="30">
        <f>SUMIF(Ingredients!$B$3:$B$217,L109,Ingredients!$F$3:$F$217)+SUMIF($B$3:$B$724,L109,$BH$3:$BH$724)</f>
        <v>0</v>
      </c>
      <c r="BG109" s="30">
        <f>SUMIF(Ingredients!$B$3:$B$217,M109,Ingredients!$F$3:$F$217)+SUMIF($B$3:$B$724,M109,$BH$3:$BH$724)</f>
        <v>0</v>
      </c>
      <c r="BH109" s="35">
        <f t="shared" si="18"/>
        <v>0</v>
      </c>
      <c r="BI109" s="30">
        <f>SUMIF(Ingredients!$B$3:$B$217,F109,Ingredients!$G$3:$G$217)+SUMIF($B$3:$B$724,F109,$BQ$3:$BQ$724)</f>
        <v>0</v>
      </c>
      <c r="BJ109" s="30">
        <f>SUMIF(Ingredients!$B$3:$B$217,G109,Ingredients!$G$3:$G$217)+SUMIF($B$3:$B$724,G109,$BQ$3:$BQ$724)</f>
        <v>0</v>
      </c>
      <c r="BK109" s="30">
        <f>SUMIF(Ingredients!$B$3:$B$217,H109,Ingredients!$G$3:$G$217)+SUMIF($B$3:$B$724,H109,$BQ$3:$BQ$724)</f>
        <v>0</v>
      </c>
      <c r="BL109" s="30">
        <f>SUMIF(Ingredients!$B$3:$B$217,I109,Ingredients!$G$3:$G$217)+SUMIF($B$3:$B$724,I109,$BQ$3:$BQ$724)</f>
        <v>0</v>
      </c>
      <c r="BM109" s="30">
        <f>SUMIF(Ingredients!$B$3:$B$217,J109,Ingredients!$G$3:$G$217)+SUMIF($B$3:$B$724,J109,$BQ$3:$BQ$724)</f>
        <v>0</v>
      </c>
      <c r="BN109" s="30">
        <f>SUMIF(Ingredients!$B$3:$B$217,K109,Ingredients!$G$3:$G$217)+SUMIF($B$3:$B$724,K109,$BQ$3:$BQ$724)</f>
        <v>0</v>
      </c>
      <c r="BO109" s="30">
        <f>SUMIF(Ingredients!$B$3:$B$217,L109,Ingredients!$G$3:$G$217)+SUMIF($B$3:$B$724,L109,$BQ$3:$BQ$724)</f>
        <v>0</v>
      </c>
      <c r="BP109" s="30">
        <f>SUMIF(Ingredients!$B$3:$B$217,M109,Ingredients!$G$3:$G$217)+SUMIF($B$3:$B$724,M109,$BQ$3:$BQ$724)</f>
        <v>0</v>
      </c>
      <c r="BQ109" s="36">
        <f t="shared" si="19"/>
        <v>0</v>
      </c>
      <c r="BR109" s="30">
        <f>SUMIF(Ingredients!$B$3:$B$217,F109,Ingredients!$H$3:$H$217)+SUMIF($B$3:$B$724,F109,$BZ$3:$BZ$724)</f>
        <v>0</v>
      </c>
      <c r="BS109" s="30">
        <f>SUMIF(Ingredients!$B$3:$B$217,G109,Ingredients!$H$3:$H$217)+SUMIF($B$3:$B$724,G109,$BZ$3:$BZ$724)</f>
        <v>0</v>
      </c>
      <c r="BT109" s="30">
        <f>SUMIF(Ingredients!$B$3:$B$217,H109,Ingredients!$H$3:$H$217)+SUMIF($B$3:$B$724,H109,$BZ$3:$BZ$724)</f>
        <v>1</v>
      </c>
      <c r="BU109" s="30">
        <f>SUMIF(Ingredients!$B$3:$B$217,I109,Ingredients!$H$3:$H$217)+SUMIF($B$3:$B$724,I109,$BZ$3:$BZ$724)</f>
        <v>0</v>
      </c>
      <c r="BV109" s="30">
        <f>SUMIF(Ingredients!$B$3:$B$217,J109,Ingredients!$H$3:$H$217)+SUMIF($B$3:$B$724,J109,$BZ$3:$BZ$724)</f>
        <v>0</v>
      </c>
      <c r="BW109" s="30">
        <f>SUMIF(Ingredients!$B$3:$B$217,K109,Ingredients!$H$3:$H$217)+SUMIF($B$3:$B$724,K109,$BZ$3:$BZ$724)</f>
        <v>0</v>
      </c>
      <c r="BX109" s="30">
        <f>SUMIF(Ingredients!$B$3:$B$217,L109,Ingredients!$H$3:$H$217)+SUMIF($B$3:$B$724,L109,$BZ$3:$BZ$724)</f>
        <v>0</v>
      </c>
      <c r="BY109" s="30">
        <f>SUMIF(Ingredients!$B$3:$B$217,M109,Ingredients!$H$3:$H$217)+SUMIF($B$3:$B$724,M109,$BZ$3:$BZ$724)</f>
        <v>0</v>
      </c>
      <c r="BZ109" s="42">
        <f t="shared" si="20"/>
        <v>1</v>
      </c>
      <c r="CA109" s="30">
        <f>SUMIF(Ingredients!$B$3:$B$217,F109,Ingredients!$I$3:$I$217)+SUMIF($B$3:$B$724,F109,$CI$3:$CI$724)</f>
        <v>0</v>
      </c>
      <c r="CB109" s="30">
        <f>SUMIF(Ingredients!$B$3:$B$217,G109,Ingredients!$I$3:$I$217)+SUMIF($B$3:$B$724,G109,$CI$3:$CI$724)</f>
        <v>0.5</v>
      </c>
      <c r="CC109" s="30">
        <f>SUMIF(Ingredients!$B$3:$B$217,H109,Ingredients!$I$3:$I$217)+SUMIF($B$3:$B$724,H109,$CI$3:$CI$724)</f>
        <v>0</v>
      </c>
      <c r="CD109" s="30">
        <f>SUMIF(Ingredients!$B$3:$B$217,I109,Ingredients!$I$3:$I$217)+SUMIF($B$3:$B$724,I109,$CI$3:$CI$724)</f>
        <v>0</v>
      </c>
      <c r="CE109" s="30">
        <f>SUMIF(Ingredients!$B$3:$B$217,J109,Ingredients!$I$3:$I$217)+SUMIF($B$3:$B$724,J109,$CI$3:$CI$724)</f>
        <v>0</v>
      </c>
      <c r="CF109" s="30">
        <f>SUMIF(Ingredients!$B$3:$B$217,K109,Ingredients!$I$3:$I$217)+SUMIF($B$3:$B$724,K109,$CI$3:$CI$724)</f>
        <v>0</v>
      </c>
      <c r="CG109" s="30">
        <f>SUMIF(Ingredients!$B$3:$B$217,L109,Ingredients!$I$3:$I$217)+SUMIF($B$3:$B$724,L109,$CI$3:$CI$724)</f>
        <v>0</v>
      </c>
      <c r="CH109" s="30">
        <f>SUMIF(Ingredients!$B$3:$B$217,M109,Ingredients!$I$3:$I$217)+SUMIF($B$3:$B$724,M109,$CI$3:$CI$724)</f>
        <v>0</v>
      </c>
      <c r="CI109" s="38">
        <f t="shared" si="21"/>
        <v>0.5</v>
      </c>
      <c r="CJ109" s="30">
        <f>SUMIF(Ingredients!$B$3:$B$217,F109,Ingredients!$J$3:$J$217)+SUMIF($B$3:$B$724,F109,$CR$3:$CR$724)</f>
        <v>0</v>
      </c>
      <c r="CK109" s="30">
        <f>SUMIF(Ingredients!$B$3:$B$217,G109,Ingredients!$J$3:$J$217)+SUMIF($B$3:$B$724,G109,$CR$3:$CR$724)</f>
        <v>0</v>
      </c>
      <c r="CL109" s="30">
        <f>SUMIF(Ingredients!$B$3:$B$217,H109,Ingredients!$J$3:$J$217)+SUMIF($B$3:$B$724,H109,$CR$3:$CR$724)</f>
        <v>0</v>
      </c>
      <c r="CM109" s="30">
        <f>SUMIF(Ingredients!$B$3:$B$217,I109,Ingredients!$J$3:$J$217)+SUMIF($B$3:$B$724,I109,$CR$3:$CR$724)</f>
        <v>3</v>
      </c>
      <c r="CN109" s="30">
        <f>SUMIF(Ingredients!$B$3:$B$217,J109,Ingredients!$J$3:$J$217)+SUMIF($B$3:$B$724,J109,$CR$3:$CR$724)</f>
        <v>0</v>
      </c>
      <c r="CO109" s="30">
        <f>SUMIF(Ingredients!$B$3:$B$217,K109,Ingredients!$J$3:$J$217)+SUMIF($B$3:$B$724,K109,$CR$3:$CR$724)</f>
        <v>0</v>
      </c>
      <c r="CP109" s="30">
        <f>SUMIF(Ingredients!$B$3:$B$217,L109,Ingredients!$J$3:$J$217)+SUMIF($B$3:$B$724,L109,$CR$3:$CR$724)</f>
        <v>0</v>
      </c>
      <c r="CQ109" s="30">
        <f>SUMIF(Ingredients!$B$3:$B$217,M109,Ingredients!$J$3:$J$217)+SUMIF($B$3:$B$724,M109,$CR$3:$CR$724)</f>
        <v>0</v>
      </c>
      <c r="CR109" s="43">
        <f t="shared" si="22"/>
        <v>3</v>
      </c>
      <c r="CS109" s="34">
        <v>15</v>
      </c>
      <c r="CT109" s="30">
        <v>0</v>
      </c>
      <c r="CU109" s="30">
        <v>12</v>
      </c>
      <c r="CV109" s="35">
        <v>0</v>
      </c>
      <c r="CW109" s="36">
        <v>0</v>
      </c>
      <c r="CX109" s="37">
        <v>1</v>
      </c>
      <c r="CY109" s="38">
        <v>0.5</v>
      </c>
      <c r="CZ109" s="39">
        <v>3</v>
      </c>
      <c r="DA109" t="s">
        <v>202</v>
      </c>
      <c r="DB109" t="str">
        <f t="shared" ca="1" si="23"/>
        <v>-</v>
      </c>
      <c r="DD109" t="s">
        <v>200</v>
      </c>
      <c r="DE109" t="str">
        <f t="shared" ca="1" si="24"/>
        <v>MUSHROOMRISOTTOITEM(MEAL, ItemRegistry.mushroomrisottoItem, 4 ,3f,0f,0f,1f,0f,0.5f,3f,1.75f),</v>
      </c>
      <c r="DF109" t="s">
        <v>2371</v>
      </c>
    </row>
    <row r="110" spans="2:110" x14ac:dyDescent="0.3">
      <c r="B110" t="s">
        <v>359</v>
      </c>
      <c r="C110" t="str">
        <f>INDEX('PH Itemnames'!$B$1:$B$723,MATCH(B110,'PH Itemnames'!$A$1:$A$723),1)</f>
        <v>curryItem</v>
      </c>
      <c r="D110" t="s">
        <v>245</v>
      </c>
      <c r="E110" t="s">
        <v>1192</v>
      </c>
      <c r="F110" s="10" t="s">
        <v>44</v>
      </c>
      <c r="G110" s="11" t="s">
        <v>249</v>
      </c>
      <c r="H110" s="11" t="s">
        <v>133</v>
      </c>
      <c r="I110" s="11" t="s">
        <v>360</v>
      </c>
      <c r="J110" s="11" t="s">
        <v>361</v>
      </c>
      <c r="K110" s="11"/>
      <c r="L110" s="11"/>
      <c r="M110" s="11"/>
      <c r="N110" s="46">
        <f ca="1">SUMIF(Ingredients!$B$3:$B$217,'PH complex foods'!F110,Ingredients!$A$3:$A$119)+SUMIF($B$3:$B$724,F110,$V$3:$V$723)</f>
        <v>1</v>
      </c>
      <c r="O110" s="11">
        <f ca="1">SUMIF(Ingredients!$B$3:$B$217,'PH complex foods'!G110,Ingredients!$A$3:$A$119)+SUMIF($B$3:$B$724,G110,$V$3:$V$723)</f>
        <v>1</v>
      </c>
      <c r="P110" s="11">
        <f ca="1">SUMIF(Ingredients!$B$3:$B$217,'PH complex foods'!H110,Ingredients!$A$3:$A$119)+SUMIF($B$3:$B$724,H110,$V$3:$V$723)</f>
        <v>1</v>
      </c>
      <c r="Q110" s="11">
        <f ca="1">SUMIF(Ingredients!$B$3:$B$217,'PH complex foods'!I110,Ingredients!$A$3:$A$119)+SUMIF($B$3:$B$724,I110,$V$3:$V$723)</f>
        <v>0</v>
      </c>
      <c r="R110" s="11">
        <f ca="1">SUMIF(Ingredients!$B$3:$B$217,'PH complex foods'!J110,Ingredients!$A$3:$A$119)+SUMIF($B$3:$B$724,J110,$V$3:$V$723)</f>
        <v>0</v>
      </c>
      <c r="S110" s="11">
        <f ca="1">SUMIF(Ingredients!$B$3:$B$217,'PH complex foods'!K110,Ingredients!$A$3:$A$119)+SUMIF($B$3:$B$724,K110,$V$3:$V$723)</f>
        <v>0</v>
      </c>
      <c r="T110" s="11">
        <f ca="1">SUMIF(Ingredients!$B$3:$B$217,'PH complex foods'!L110,Ingredients!$A$3:$A$119)+SUMIF($B$3:$B$724,L110,$V$3:$V$723)</f>
        <v>0</v>
      </c>
      <c r="U110" s="11">
        <f ca="1">SUMIF(Ingredients!$B$3:$B$217,'PH complex foods'!M110,Ingredients!$A$3:$A$119)+SUMIF($B$3:$B$724,M110,$V$3:$V$723)</f>
        <v>0</v>
      </c>
      <c r="V110" s="10">
        <f t="shared" ca="1" si="25"/>
        <v>-1</v>
      </c>
      <c r="W110" s="11">
        <f t="shared" si="13"/>
        <v>0</v>
      </c>
      <c r="X110" s="44" t="str">
        <f t="shared" ca="1" si="26"/>
        <v>No</v>
      </c>
      <c r="Y110" s="34">
        <f>SUMIF(Ingredients!$B$3:$B$217,F110,Ingredients!$C$3:$C$217)+SUMIF($B$3:$B$724,F110,$AG$3:$AG$724)</f>
        <v>0</v>
      </c>
      <c r="Z110" s="30">
        <f>SUMIF(Ingredients!$B$3:$B$217,G110,Ingredients!$C$3:$C$217)+SUMIF($B$3:$B$724,G110,$AG$3:$AG$724)</f>
        <v>0</v>
      </c>
      <c r="AA110" s="30">
        <f>SUMIF(Ingredients!$B$3:$B$217,H110,Ingredients!$C$3:$C$217)+SUMIF($B$3:$B$724,H110,$AG$3:$AG$724)</f>
        <v>1</v>
      </c>
      <c r="AB110" s="30">
        <f>SUMIF(Ingredients!$B$3:$B$217,I110,Ingredients!$C$3:$C$217)+SUMIF($B$3:$B$724,I110,$AG$3:$AG$724)</f>
        <v>0</v>
      </c>
      <c r="AC110" s="30">
        <f>SUMIF(Ingredients!$B$3:$B$217,J110,Ingredients!$C$3:$C$217)+SUMIF($B$3:$B$724,J110,$AG$3:$AG$724)</f>
        <v>0</v>
      </c>
      <c r="AD110" s="30">
        <f>SUMIF(Ingredients!$B$3:$B$217,K110,Ingredients!$C$3:$C$217)+SUMIF($B$3:$B$724,K110,$AG$3:$AG$724)</f>
        <v>0</v>
      </c>
      <c r="AE110" s="30">
        <f>SUMIF(Ingredients!$B$3:$B$217,L110,Ingredients!$C$3:$C$217)+SUMIF($B$3:$B$724,L110,$AG$3:$AG$724)</f>
        <v>0</v>
      </c>
      <c r="AF110" s="30">
        <f>SUMIF(Ingredients!$B$3:$B$217,M110,Ingredients!$C$3:$C$217)+SUMIF($B$3:$B$724,M110,$AG$3:$AG$724)</f>
        <v>0</v>
      </c>
      <c r="AG110" s="29">
        <f t="shared" si="15"/>
        <v>1</v>
      </c>
      <c r="AH110" s="30">
        <f>SUMIF(Ingredients!$B$3:$B$217,F110,Ingredients!$D$3:$D$217)+SUMIF($B$3:$B$724,F110,$AP$3:$AP$724)</f>
        <v>0</v>
      </c>
      <c r="AI110" s="30">
        <f>SUMIF(Ingredients!$B$3:$B$217,G110,Ingredients!$D$3:$D$217)+SUMIF($B$3:$B$724,G110,$AP$3:$AP$724)</f>
        <v>0</v>
      </c>
      <c r="AJ110" s="30">
        <f>SUMIF(Ingredients!$B$3:$B$217,H110,Ingredients!$D$3:$D$217)+SUMIF($B$3:$B$724,H110,$AP$3:$AP$724)</f>
        <v>0</v>
      </c>
      <c r="AK110" s="30">
        <f>SUMIF(Ingredients!$B$3:$B$217,I110,Ingredients!$D$3:$D$217)+SUMIF($B$3:$B$724,I110,$AP$3:$AP$724)</f>
        <v>0</v>
      </c>
      <c r="AL110" s="30">
        <f>SUMIF(Ingredients!$B$3:$B$217,J110,Ingredients!$D$3:$D$217)+SUMIF($B$3:$B$724,J110,$AP$3:$AP$724)</f>
        <v>0</v>
      </c>
      <c r="AM110" s="30">
        <f>SUMIF(Ingredients!$B$3:$B$217,K110,Ingredients!$D$3:$D$217)+SUMIF($B$3:$B$724,K110,$AP$3:$AP$724)</f>
        <v>0</v>
      </c>
      <c r="AN110" s="30">
        <f>SUMIF(Ingredients!$B$3:$B$217,L110,Ingredients!$D$3:$D$217)+SUMIF($B$3:$B$724,L110,$AP$3:$AP$724)</f>
        <v>0</v>
      </c>
      <c r="AO110" s="30">
        <f>SUMIF(Ingredients!$B$3:$B$217,M110,Ingredients!$D$3:$D$217)+SUMIF($B$3:$B$724,M110,$AP$3:$AP$724)</f>
        <v>0</v>
      </c>
      <c r="AP110" s="29">
        <f t="shared" si="16"/>
        <v>0</v>
      </c>
      <c r="AQ110" s="30">
        <f>SUMIF(Ingredients!$B$3:$B$217,F110,Ingredients!$E$3:$E$217)+SUMIF($B$3:$B$724,F110,$AY$3:$AY$727)</f>
        <v>10</v>
      </c>
      <c r="AR110" s="30">
        <f>SUMIF(Ingredients!$B$3:$B$217,G110,Ingredients!$E$3:$E$217)+SUMIF($B$3:$B$724,G110,$AY$3:$AY$727)</f>
        <v>30</v>
      </c>
      <c r="AS110" s="30">
        <f>SUMIF(Ingredients!$B$3:$B$217,H110,Ingredients!$E$3:$E$217)+SUMIF($B$3:$B$724,H110,$AY$3:$AY$727)</f>
        <v>32</v>
      </c>
      <c r="AT110" s="30">
        <f>SUMIF(Ingredients!$B$3:$B$217,I110,Ingredients!$E$3:$E$217)+SUMIF($B$3:$B$724,I110,$AY$3:$AY$727)</f>
        <v>0</v>
      </c>
      <c r="AU110" s="30">
        <f>SUMIF(Ingredients!$B$3:$B$217,J110,Ingredients!$E$3:$E$217)+SUMIF($B$3:$B$724,J110,$AY$3:$AY$727)</f>
        <v>0</v>
      </c>
      <c r="AV110" s="30">
        <f>SUMIF(Ingredients!$B$3:$B$217,K110,Ingredients!$E$3:$E$217)+SUMIF($B$3:$B$724,K110,$AY$3:$AY$727)</f>
        <v>0</v>
      </c>
      <c r="AW110" s="30">
        <f>SUMIF(Ingredients!$B$3:$B$217,L110,Ingredients!$E$3:$E$217)+SUMIF($B$3:$B$724,L110,$AY$3:$AY$727)</f>
        <v>0</v>
      </c>
      <c r="AX110" s="30">
        <f>SUMIF(Ingredients!$B$3:$B$217,M110,Ingredients!$E$3:$E$217)+SUMIF($B$3:$B$724,M110,$AY$3:$AY$727)</f>
        <v>0</v>
      </c>
      <c r="AY110" s="29">
        <f t="shared" si="17"/>
        <v>14.4</v>
      </c>
      <c r="AZ110" s="30">
        <f>SUMIF(Ingredients!$B$3:$B$217,F110,Ingredients!$F$3:$F$217)+SUMIF($B$3:$B$724,F110,$BH$3:$BH$724)</f>
        <v>0</v>
      </c>
      <c r="BA110" s="30">
        <f>SUMIF(Ingredients!$B$3:$B$217,G110,Ingredients!$F$3:$F$217)+SUMIF($B$3:$B$724,G110,$BH$3:$BH$724)</f>
        <v>0</v>
      </c>
      <c r="BB110" s="30">
        <f>SUMIF(Ingredients!$B$3:$B$217,H110,Ingredients!$F$3:$F$217)+SUMIF($B$3:$B$724,H110,$BH$3:$BH$724)</f>
        <v>0</v>
      </c>
      <c r="BC110" s="30">
        <f>SUMIF(Ingredients!$B$3:$B$217,I110,Ingredients!$F$3:$F$217)+SUMIF($B$3:$B$724,I110,$BH$3:$BH$724)</f>
        <v>0</v>
      </c>
      <c r="BD110" s="30">
        <f>SUMIF(Ingredients!$B$3:$B$217,J110,Ingredients!$F$3:$F$217)+SUMIF($B$3:$B$724,J110,$BH$3:$BH$724)</f>
        <v>0</v>
      </c>
      <c r="BE110" s="30">
        <f>SUMIF(Ingredients!$B$3:$B$217,K110,Ingredients!$F$3:$F$217)+SUMIF($B$3:$B$724,K110,$BH$3:$BH$724)</f>
        <v>0</v>
      </c>
      <c r="BF110" s="30">
        <f>SUMIF(Ingredients!$B$3:$B$217,L110,Ingredients!$F$3:$F$217)+SUMIF($B$3:$B$724,L110,$BH$3:$BH$724)</f>
        <v>0</v>
      </c>
      <c r="BG110" s="30">
        <f>SUMIF(Ingredients!$B$3:$B$217,M110,Ingredients!$F$3:$F$217)+SUMIF($B$3:$B$724,M110,$BH$3:$BH$724)</f>
        <v>0</v>
      </c>
      <c r="BH110" s="35">
        <f t="shared" si="18"/>
        <v>0</v>
      </c>
      <c r="BI110" s="30">
        <f>SUMIF(Ingredients!$B$3:$B$217,F110,Ingredients!$G$3:$G$217)+SUMIF($B$3:$B$724,F110,$BQ$3:$BQ$724)</f>
        <v>0</v>
      </c>
      <c r="BJ110" s="30">
        <f>SUMIF(Ingredients!$B$3:$B$217,G110,Ingredients!$G$3:$G$217)+SUMIF($B$3:$B$724,G110,$BQ$3:$BQ$724)</f>
        <v>0</v>
      </c>
      <c r="BK110" s="30">
        <f>SUMIF(Ingredients!$B$3:$B$217,H110,Ingredients!$G$3:$G$217)+SUMIF($B$3:$B$724,H110,$BQ$3:$BQ$724)</f>
        <v>0</v>
      </c>
      <c r="BL110" s="30">
        <f>SUMIF(Ingredients!$B$3:$B$217,I110,Ingredients!$G$3:$G$217)+SUMIF($B$3:$B$724,I110,$BQ$3:$BQ$724)</f>
        <v>0</v>
      </c>
      <c r="BM110" s="30">
        <f>SUMIF(Ingredients!$B$3:$B$217,J110,Ingredients!$G$3:$G$217)+SUMIF($B$3:$B$724,J110,$BQ$3:$BQ$724)</f>
        <v>0</v>
      </c>
      <c r="BN110" s="30">
        <f>SUMIF(Ingredients!$B$3:$B$217,K110,Ingredients!$G$3:$G$217)+SUMIF($B$3:$B$724,K110,$BQ$3:$BQ$724)</f>
        <v>0</v>
      </c>
      <c r="BO110" s="30">
        <f>SUMIF(Ingredients!$B$3:$B$217,L110,Ingredients!$G$3:$G$217)+SUMIF($B$3:$B$724,L110,$BQ$3:$BQ$724)</f>
        <v>0</v>
      </c>
      <c r="BP110" s="30">
        <f>SUMIF(Ingredients!$B$3:$B$217,M110,Ingredients!$G$3:$G$217)+SUMIF($B$3:$B$724,M110,$BQ$3:$BQ$724)</f>
        <v>0</v>
      </c>
      <c r="BQ110" s="36">
        <f t="shared" si="19"/>
        <v>0</v>
      </c>
      <c r="BR110" s="30">
        <f>SUMIF(Ingredients!$B$3:$B$217,F110,Ingredients!$H$3:$H$217)+SUMIF($B$3:$B$724,F110,$BZ$3:$BZ$724)</f>
        <v>0</v>
      </c>
      <c r="BS110" s="30">
        <f>SUMIF(Ingredients!$B$3:$B$217,G110,Ingredients!$H$3:$H$217)+SUMIF($B$3:$B$724,G110,$BZ$3:$BZ$724)</f>
        <v>0</v>
      </c>
      <c r="BT110" s="30">
        <f>SUMIF(Ingredients!$B$3:$B$217,H110,Ingredients!$H$3:$H$217)+SUMIF($B$3:$B$724,H110,$BZ$3:$BZ$724)</f>
        <v>0.5</v>
      </c>
      <c r="BU110" s="30">
        <f>SUMIF(Ingredients!$B$3:$B$217,I110,Ingredients!$H$3:$H$217)+SUMIF($B$3:$B$724,I110,$BZ$3:$BZ$724)</f>
        <v>0</v>
      </c>
      <c r="BV110" s="30">
        <f>SUMIF(Ingredients!$B$3:$B$217,J110,Ingredients!$H$3:$H$217)+SUMIF($B$3:$B$724,J110,$BZ$3:$BZ$724)</f>
        <v>0</v>
      </c>
      <c r="BW110" s="30">
        <f>SUMIF(Ingredients!$B$3:$B$217,K110,Ingredients!$H$3:$H$217)+SUMIF($B$3:$B$724,K110,$BZ$3:$BZ$724)</f>
        <v>0</v>
      </c>
      <c r="BX110" s="30">
        <f>SUMIF(Ingredients!$B$3:$B$217,L110,Ingredients!$H$3:$H$217)+SUMIF($B$3:$B$724,L110,$BZ$3:$BZ$724)</f>
        <v>0</v>
      </c>
      <c r="BY110" s="30">
        <f>SUMIF(Ingredients!$B$3:$B$217,M110,Ingredients!$H$3:$H$217)+SUMIF($B$3:$B$724,M110,$BZ$3:$BZ$724)</f>
        <v>0</v>
      </c>
      <c r="BZ110" s="42">
        <f t="shared" si="20"/>
        <v>0.5</v>
      </c>
      <c r="CA110" s="30">
        <f>SUMIF(Ingredients!$B$3:$B$217,F110,Ingredients!$I$3:$I$217)+SUMIF($B$3:$B$724,F110,$CI$3:$CI$724)</f>
        <v>0</v>
      </c>
      <c r="CB110" s="30">
        <f>SUMIF(Ingredients!$B$3:$B$217,G110,Ingredients!$I$3:$I$217)+SUMIF($B$3:$B$724,G110,$CI$3:$CI$724)</f>
        <v>0</v>
      </c>
      <c r="CC110" s="30">
        <f>SUMIF(Ingredients!$B$3:$B$217,H110,Ingredients!$I$3:$I$217)+SUMIF($B$3:$B$724,H110,$CI$3:$CI$724)</f>
        <v>0</v>
      </c>
      <c r="CD110" s="30">
        <f>SUMIF(Ingredients!$B$3:$B$217,I110,Ingredients!$I$3:$I$217)+SUMIF($B$3:$B$724,I110,$CI$3:$CI$724)</f>
        <v>0</v>
      </c>
      <c r="CE110" s="30">
        <f>SUMIF(Ingredients!$B$3:$B$217,J110,Ingredients!$I$3:$I$217)+SUMIF($B$3:$B$724,J110,$CI$3:$CI$724)</f>
        <v>0</v>
      </c>
      <c r="CF110" s="30">
        <f>SUMIF(Ingredients!$B$3:$B$217,K110,Ingredients!$I$3:$I$217)+SUMIF($B$3:$B$724,K110,$CI$3:$CI$724)</f>
        <v>0</v>
      </c>
      <c r="CG110" s="30">
        <f>SUMIF(Ingredients!$B$3:$B$217,L110,Ingredients!$I$3:$I$217)+SUMIF($B$3:$B$724,L110,$CI$3:$CI$724)</f>
        <v>0</v>
      </c>
      <c r="CH110" s="30">
        <f>SUMIF(Ingredients!$B$3:$B$217,M110,Ingredients!$I$3:$I$217)+SUMIF($B$3:$B$724,M110,$CI$3:$CI$724)</f>
        <v>0</v>
      </c>
      <c r="CI110" s="38">
        <f t="shared" si="21"/>
        <v>0</v>
      </c>
      <c r="CJ110" s="30">
        <f>SUMIF(Ingredients!$B$3:$B$217,F110,Ingredients!$J$3:$J$217)+SUMIF($B$3:$B$724,F110,$CR$3:$CR$724)</f>
        <v>0</v>
      </c>
      <c r="CK110" s="30">
        <f>SUMIF(Ingredients!$B$3:$B$217,G110,Ingredients!$J$3:$J$217)+SUMIF($B$3:$B$724,G110,$CR$3:$CR$724)</f>
        <v>0</v>
      </c>
      <c r="CL110" s="30">
        <f>SUMIF(Ingredients!$B$3:$B$217,H110,Ingredients!$J$3:$J$217)+SUMIF($B$3:$B$724,H110,$CR$3:$CR$724)</f>
        <v>0</v>
      </c>
      <c r="CM110" s="30">
        <f>SUMIF(Ingredients!$B$3:$B$217,I110,Ingredients!$J$3:$J$217)+SUMIF($B$3:$B$724,I110,$CR$3:$CR$724)</f>
        <v>0</v>
      </c>
      <c r="CN110" s="30">
        <f>SUMIF(Ingredients!$B$3:$B$217,J110,Ingredients!$J$3:$J$217)+SUMIF($B$3:$B$724,J110,$CR$3:$CR$724)</f>
        <v>0</v>
      </c>
      <c r="CO110" s="30">
        <f>SUMIF(Ingredients!$B$3:$B$217,K110,Ingredients!$J$3:$J$217)+SUMIF($B$3:$B$724,K110,$CR$3:$CR$724)</f>
        <v>0</v>
      </c>
      <c r="CP110" s="30">
        <f>SUMIF(Ingredients!$B$3:$B$217,L110,Ingredients!$J$3:$J$217)+SUMIF($B$3:$B$724,L110,$CR$3:$CR$724)</f>
        <v>0</v>
      </c>
      <c r="CQ110" s="30">
        <f>SUMIF(Ingredients!$B$3:$B$217,M110,Ingredients!$J$3:$J$217)+SUMIF($B$3:$B$724,M110,$CR$3:$CR$724)</f>
        <v>0</v>
      </c>
      <c r="CR110" s="43">
        <f t="shared" si="22"/>
        <v>0</v>
      </c>
      <c r="CS110" s="34">
        <v>1</v>
      </c>
      <c r="CT110" s="30">
        <v>0</v>
      </c>
      <c r="CU110" s="30">
        <v>14.4</v>
      </c>
      <c r="CV110" s="35">
        <v>0</v>
      </c>
      <c r="CW110" s="36">
        <v>0</v>
      </c>
      <c r="CX110" s="37">
        <v>0.5</v>
      </c>
      <c r="CY110" s="38">
        <v>0</v>
      </c>
      <c r="CZ110" s="39">
        <v>0</v>
      </c>
      <c r="DA110" t="s">
        <v>199</v>
      </c>
      <c r="DB110" t="str">
        <f t="shared" ca="1" si="23"/>
        <v>No</v>
      </c>
      <c r="DD110" t="s">
        <v>200</v>
      </c>
      <c r="DE110" t="str">
        <f t="shared" ca="1" si="24"/>
        <v/>
      </c>
      <c r="DF110" t="s">
        <v>2272</v>
      </c>
    </row>
    <row r="111" spans="2:110" x14ac:dyDescent="0.3">
      <c r="B111" t="s">
        <v>362</v>
      </c>
      <c r="C111" t="str">
        <f>INDEX('PH Itemnames'!$B$1:$B$723,MATCH(B111,'PH Itemnames'!$A$1:$A$723),1)</f>
        <v>rainbowcurryItem</v>
      </c>
      <c r="D111" t="s">
        <v>245</v>
      </c>
      <c r="E111" t="s">
        <v>1192</v>
      </c>
      <c r="F111" s="10" t="s">
        <v>44</v>
      </c>
      <c r="G111" s="11" t="s">
        <v>222</v>
      </c>
      <c r="H111" s="11" t="s">
        <v>224</v>
      </c>
      <c r="I111" s="11" t="s">
        <v>363</v>
      </c>
      <c r="J111" s="11" t="s">
        <v>223</v>
      </c>
      <c r="K111" s="11" t="s">
        <v>364</v>
      </c>
      <c r="L111" s="11" t="s">
        <v>365</v>
      </c>
      <c r="M111" s="11"/>
      <c r="N111" s="46">
        <f ca="1">SUMIF(Ingredients!$B$3:$B$217,'PH complex foods'!F111,Ingredients!$A$3:$A$119)+SUMIF($B$3:$B$724,F111,$V$3:$V$723)</f>
        <v>1</v>
      </c>
      <c r="O111" s="11">
        <f ca="1">SUMIF(Ingredients!$B$3:$B$217,'PH complex foods'!G111,Ingredients!$A$3:$A$119)+SUMIF($B$3:$B$724,G111,$V$3:$V$723)</f>
        <v>1</v>
      </c>
      <c r="P111" s="11">
        <f ca="1">SUMIF(Ingredients!$B$3:$B$217,'PH complex foods'!H111,Ingredients!$A$3:$A$119)+SUMIF($B$3:$B$724,H111,$V$3:$V$723)</f>
        <v>1</v>
      </c>
      <c r="Q111" s="11">
        <f ca="1">SUMIF(Ingredients!$B$3:$B$217,'PH complex foods'!I111,Ingredients!$A$3:$A$119)+SUMIF($B$3:$B$724,I111,$V$3:$V$723)</f>
        <v>1</v>
      </c>
      <c r="R111" s="11">
        <f ca="1">SUMIF(Ingredients!$B$3:$B$217,'PH complex foods'!J111,Ingredients!$A$3:$A$119)+SUMIF($B$3:$B$724,J111,$V$3:$V$723)</f>
        <v>1</v>
      </c>
      <c r="S111" s="11">
        <f ca="1">SUMIF(Ingredients!$B$3:$B$217,'PH complex foods'!K111,Ingredients!$A$3:$A$119)+SUMIF($B$3:$B$724,K111,$V$3:$V$723)</f>
        <v>1</v>
      </c>
      <c r="T111" s="11">
        <f ca="1">SUMIF(Ingredients!$B$3:$B$217,'PH complex foods'!L111,Ingredients!$A$3:$A$119)+SUMIF($B$3:$B$724,L111,$V$3:$V$723)</f>
        <v>1</v>
      </c>
      <c r="U111" s="11">
        <f ca="1">SUMIF(Ingredients!$B$3:$B$217,'PH complex foods'!M111,Ingredients!$A$3:$A$119)+SUMIF($B$3:$B$724,M111,$V$3:$V$723)</f>
        <v>0</v>
      </c>
      <c r="V111" s="10">
        <f t="shared" ca="1" si="25"/>
        <v>1</v>
      </c>
      <c r="W111" s="11">
        <f t="shared" si="13"/>
        <v>0</v>
      </c>
      <c r="X111" s="44" t="s">
        <v>199</v>
      </c>
      <c r="Y111" s="34">
        <f>SUMIF(Ingredients!$B$3:$B$217,F111,Ingredients!$C$3:$C$217)+SUMIF($B$3:$B$724,F111,$AG$3:$AG$724)</f>
        <v>0</v>
      </c>
      <c r="Z111" s="30">
        <f>SUMIF(Ingredients!$B$3:$B$217,G111,Ingredients!$C$3:$C$217)+SUMIF($B$3:$B$724,G111,$AG$3:$AG$724)</f>
        <v>0</v>
      </c>
      <c r="AA111" s="30">
        <f>SUMIF(Ingredients!$B$3:$B$217,H111,Ingredients!$C$3:$C$217)+SUMIF($B$3:$B$724,H111,$AG$3:$AG$724)</f>
        <v>0</v>
      </c>
      <c r="AB111" s="30">
        <f>SUMIF(Ingredients!$B$3:$B$217,I111,Ingredients!$C$3:$C$217)+SUMIF($B$3:$B$724,I111,$AG$3:$AG$724)</f>
        <v>0</v>
      </c>
      <c r="AC111" s="30">
        <f>SUMIF(Ingredients!$B$3:$B$217,J111,Ingredients!$C$3:$C$217)+SUMIF($B$3:$B$724,J111,$AG$3:$AG$724)</f>
        <v>0</v>
      </c>
      <c r="AD111" s="30">
        <f>SUMIF(Ingredients!$B$3:$B$217,K111,Ingredients!$C$3:$C$217)+SUMIF($B$3:$B$724,K111,$AG$3:$AG$724)</f>
        <v>0</v>
      </c>
      <c r="AE111" s="30">
        <f>SUMIF(Ingredients!$B$3:$B$217,L111,Ingredients!$C$3:$C$217)+SUMIF($B$3:$B$724,L111,$AG$3:$AG$724)</f>
        <v>0</v>
      </c>
      <c r="AF111" s="30">
        <f>SUMIF(Ingredients!$B$3:$B$217,M111,Ingredients!$C$3:$C$217)+SUMIF($B$3:$B$724,M111,$AG$3:$AG$724)</f>
        <v>0</v>
      </c>
      <c r="AG111" s="29">
        <f t="shared" si="15"/>
        <v>0</v>
      </c>
      <c r="AH111" s="30">
        <f>SUMIF(Ingredients!$B$3:$B$217,F111,Ingredients!$D$3:$D$217)+SUMIF($B$3:$B$724,F111,$AP$3:$AP$724)</f>
        <v>0</v>
      </c>
      <c r="AI111" s="30">
        <f>SUMIF(Ingredients!$B$3:$B$217,G111,Ingredients!$D$3:$D$217)+SUMIF($B$3:$B$724,G111,$AP$3:$AP$724)</f>
        <v>0</v>
      </c>
      <c r="AJ111" s="30">
        <f>SUMIF(Ingredients!$B$3:$B$217,H111,Ingredients!$D$3:$D$217)+SUMIF($B$3:$B$724,H111,$AP$3:$AP$724)</f>
        <v>0</v>
      </c>
      <c r="AK111" s="30">
        <f>SUMIF(Ingredients!$B$3:$B$217,I111,Ingredients!$D$3:$D$217)+SUMIF($B$3:$B$724,I111,$AP$3:$AP$724)</f>
        <v>0</v>
      </c>
      <c r="AL111" s="30">
        <f>SUMIF(Ingredients!$B$3:$B$217,J111,Ingredients!$D$3:$D$217)+SUMIF($B$3:$B$724,J111,$AP$3:$AP$724)</f>
        <v>0</v>
      </c>
      <c r="AM111" s="30">
        <f>SUMIF(Ingredients!$B$3:$B$217,K111,Ingredients!$D$3:$D$217)+SUMIF($B$3:$B$724,K111,$AP$3:$AP$724)</f>
        <v>0</v>
      </c>
      <c r="AN111" s="30">
        <f>SUMIF(Ingredients!$B$3:$B$217,L111,Ingredients!$D$3:$D$217)+SUMIF($B$3:$B$724,L111,$AP$3:$AP$724)</f>
        <v>0</v>
      </c>
      <c r="AO111" s="30">
        <f>SUMIF(Ingredients!$B$3:$B$217,M111,Ingredients!$D$3:$D$217)+SUMIF($B$3:$B$724,M111,$AP$3:$AP$724)</f>
        <v>0</v>
      </c>
      <c r="AP111" s="29">
        <f t="shared" si="16"/>
        <v>0</v>
      </c>
      <c r="AQ111" s="30">
        <f>SUMIF(Ingredients!$B$3:$B$217,F111,Ingredients!$E$3:$E$217)+SUMIF($B$3:$B$724,F111,$AY$3:$AY$727)</f>
        <v>10</v>
      </c>
      <c r="AR111" s="30">
        <f>SUMIF(Ingredients!$B$3:$B$217,G111,Ingredients!$E$3:$E$217)+SUMIF($B$3:$B$724,G111,$AY$3:$AY$727)</f>
        <v>0</v>
      </c>
      <c r="AS111" s="30">
        <f>SUMIF(Ingredients!$B$3:$B$217,H111,Ingredients!$E$3:$E$217)+SUMIF($B$3:$B$724,H111,$AY$3:$AY$727)</f>
        <v>0</v>
      </c>
      <c r="AT111" s="30">
        <f>SUMIF(Ingredients!$B$3:$B$217,I111,Ingredients!$E$3:$E$217)+SUMIF($B$3:$B$724,I111,$AY$3:$AY$727)</f>
        <v>0</v>
      </c>
      <c r="AU111" s="30">
        <f>SUMIF(Ingredients!$B$3:$B$217,J111,Ingredients!$E$3:$E$217)+SUMIF($B$3:$B$724,J111,$AY$3:$AY$727)</f>
        <v>0</v>
      </c>
      <c r="AV111" s="30">
        <f>SUMIF(Ingredients!$B$3:$B$217,K111,Ingredients!$E$3:$E$217)+SUMIF($B$3:$B$724,K111,$AY$3:$AY$727)</f>
        <v>0</v>
      </c>
      <c r="AW111" s="30">
        <f>SUMIF(Ingredients!$B$3:$B$217,L111,Ingredients!$E$3:$E$217)+SUMIF($B$3:$B$724,L111,$AY$3:$AY$727)</f>
        <v>0</v>
      </c>
      <c r="AX111" s="30">
        <f>SUMIF(Ingredients!$B$3:$B$217,M111,Ingredients!$E$3:$E$217)+SUMIF($B$3:$B$724,M111,$AY$3:$AY$727)</f>
        <v>0</v>
      </c>
      <c r="AY111" s="29">
        <f t="shared" si="17"/>
        <v>1.4285714285714286</v>
      </c>
      <c r="AZ111" s="30">
        <f>SUMIF(Ingredients!$B$3:$B$217,F111,Ingredients!$F$3:$F$217)+SUMIF($B$3:$B$724,F111,$BH$3:$BH$724)</f>
        <v>0</v>
      </c>
      <c r="BA111" s="30">
        <f>SUMIF(Ingredients!$B$3:$B$217,G111,Ingredients!$F$3:$F$217)+SUMIF($B$3:$B$724,G111,$BH$3:$BH$724)</f>
        <v>0</v>
      </c>
      <c r="BB111" s="30">
        <f>SUMIF(Ingredients!$B$3:$B$217,H111,Ingredients!$F$3:$F$217)+SUMIF($B$3:$B$724,H111,$BH$3:$BH$724)</f>
        <v>0</v>
      </c>
      <c r="BC111" s="30">
        <f>SUMIF(Ingredients!$B$3:$B$217,I111,Ingredients!$F$3:$F$217)+SUMIF($B$3:$B$724,I111,$BH$3:$BH$724)</f>
        <v>0</v>
      </c>
      <c r="BD111" s="30">
        <f>SUMIF(Ingredients!$B$3:$B$217,J111,Ingredients!$F$3:$F$217)+SUMIF($B$3:$B$724,J111,$BH$3:$BH$724)</f>
        <v>0</v>
      </c>
      <c r="BE111" s="30">
        <f>SUMIF(Ingredients!$B$3:$B$217,K111,Ingredients!$F$3:$F$217)+SUMIF($B$3:$B$724,K111,$BH$3:$BH$724)</f>
        <v>0</v>
      </c>
      <c r="BF111" s="30">
        <f>SUMIF(Ingredients!$B$3:$B$217,L111,Ingredients!$F$3:$F$217)+SUMIF($B$3:$B$724,L111,$BH$3:$BH$724)</f>
        <v>0</v>
      </c>
      <c r="BG111" s="30">
        <f>SUMIF(Ingredients!$B$3:$B$217,M111,Ingredients!$F$3:$F$217)+SUMIF($B$3:$B$724,M111,$BH$3:$BH$724)</f>
        <v>0</v>
      </c>
      <c r="BH111" s="35">
        <f t="shared" si="18"/>
        <v>0</v>
      </c>
      <c r="BI111" s="30">
        <f>SUMIF(Ingredients!$B$3:$B$217,F111,Ingredients!$G$3:$G$217)+SUMIF($B$3:$B$724,F111,$BQ$3:$BQ$724)</f>
        <v>0</v>
      </c>
      <c r="BJ111" s="30">
        <f>SUMIF(Ingredients!$B$3:$B$217,G111,Ingredients!$G$3:$G$217)+SUMIF($B$3:$B$724,G111,$BQ$3:$BQ$724)</f>
        <v>0</v>
      </c>
      <c r="BK111" s="30">
        <f>SUMIF(Ingredients!$B$3:$B$217,H111,Ingredients!$G$3:$G$217)+SUMIF($B$3:$B$724,H111,$BQ$3:$BQ$724)</f>
        <v>0</v>
      </c>
      <c r="BL111" s="30">
        <f>SUMIF(Ingredients!$B$3:$B$217,I111,Ingredients!$G$3:$G$217)+SUMIF($B$3:$B$724,I111,$BQ$3:$BQ$724)</f>
        <v>0</v>
      </c>
      <c r="BM111" s="30">
        <f>SUMIF(Ingredients!$B$3:$B$217,J111,Ingredients!$G$3:$G$217)+SUMIF($B$3:$B$724,J111,$BQ$3:$BQ$724)</f>
        <v>0</v>
      </c>
      <c r="BN111" s="30">
        <f>SUMIF(Ingredients!$B$3:$B$217,K111,Ingredients!$G$3:$G$217)+SUMIF($B$3:$B$724,K111,$BQ$3:$BQ$724)</f>
        <v>0</v>
      </c>
      <c r="BO111" s="30">
        <f>SUMIF(Ingredients!$B$3:$B$217,L111,Ingredients!$G$3:$G$217)+SUMIF($B$3:$B$724,L111,$BQ$3:$BQ$724)</f>
        <v>0</v>
      </c>
      <c r="BP111" s="30">
        <f>SUMIF(Ingredients!$B$3:$B$217,M111,Ingredients!$G$3:$G$217)+SUMIF($B$3:$B$724,M111,$BQ$3:$BQ$724)</f>
        <v>0</v>
      </c>
      <c r="BQ111" s="36">
        <f t="shared" si="19"/>
        <v>0</v>
      </c>
      <c r="BR111" s="30">
        <f>SUMIF(Ingredients!$B$3:$B$217,F111,Ingredients!$H$3:$H$217)+SUMIF($B$3:$B$724,F111,$BZ$3:$BZ$724)</f>
        <v>0</v>
      </c>
      <c r="BS111" s="30">
        <f>SUMIF(Ingredients!$B$3:$B$217,G111,Ingredients!$H$3:$H$217)+SUMIF($B$3:$B$724,G111,$BZ$3:$BZ$724)</f>
        <v>0</v>
      </c>
      <c r="BT111" s="30">
        <f>SUMIF(Ingredients!$B$3:$B$217,H111,Ingredients!$H$3:$H$217)+SUMIF($B$3:$B$724,H111,$BZ$3:$BZ$724)</f>
        <v>0</v>
      </c>
      <c r="BU111" s="30">
        <f>SUMIF(Ingredients!$B$3:$B$217,I111,Ingredients!$H$3:$H$217)+SUMIF($B$3:$B$724,I111,$BZ$3:$BZ$724)</f>
        <v>0</v>
      </c>
      <c r="BV111" s="30">
        <f>SUMIF(Ingredients!$B$3:$B$217,J111,Ingredients!$H$3:$H$217)+SUMIF($B$3:$B$724,J111,$BZ$3:$BZ$724)</f>
        <v>0</v>
      </c>
      <c r="BW111" s="30">
        <f>SUMIF(Ingredients!$B$3:$B$217,K111,Ingredients!$H$3:$H$217)+SUMIF($B$3:$B$724,K111,$BZ$3:$BZ$724)</f>
        <v>0</v>
      </c>
      <c r="BX111" s="30">
        <f>SUMIF(Ingredients!$B$3:$B$217,L111,Ingredients!$H$3:$H$217)+SUMIF($B$3:$B$724,L111,$BZ$3:$BZ$724)</f>
        <v>0</v>
      </c>
      <c r="BY111" s="30">
        <f>SUMIF(Ingredients!$B$3:$B$217,M111,Ingredients!$H$3:$H$217)+SUMIF($B$3:$B$724,M111,$BZ$3:$BZ$724)</f>
        <v>0</v>
      </c>
      <c r="BZ111" s="42">
        <f t="shared" si="20"/>
        <v>0</v>
      </c>
      <c r="CA111" s="30">
        <f>SUMIF(Ingredients!$B$3:$B$217,F111,Ingredients!$I$3:$I$217)+SUMIF($B$3:$B$724,F111,$CI$3:$CI$724)</f>
        <v>0</v>
      </c>
      <c r="CB111" s="30">
        <f>SUMIF(Ingredients!$B$3:$B$217,G111,Ingredients!$I$3:$I$217)+SUMIF($B$3:$B$724,G111,$CI$3:$CI$724)</f>
        <v>0</v>
      </c>
      <c r="CC111" s="30">
        <f>SUMIF(Ingredients!$B$3:$B$217,H111,Ingredients!$I$3:$I$217)+SUMIF($B$3:$B$724,H111,$CI$3:$CI$724)</f>
        <v>0</v>
      </c>
      <c r="CD111" s="30">
        <f>SUMIF(Ingredients!$B$3:$B$217,I111,Ingredients!$I$3:$I$217)+SUMIF($B$3:$B$724,I111,$CI$3:$CI$724)</f>
        <v>0</v>
      </c>
      <c r="CE111" s="30">
        <f>SUMIF(Ingredients!$B$3:$B$217,J111,Ingredients!$I$3:$I$217)+SUMIF($B$3:$B$724,J111,$CI$3:$CI$724)</f>
        <v>0</v>
      </c>
      <c r="CF111" s="30">
        <f>SUMIF(Ingredients!$B$3:$B$217,K111,Ingredients!$I$3:$I$217)+SUMIF($B$3:$B$724,K111,$CI$3:$CI$724)</f>
        <v>0</v>
      </c>
      <c r="CG111" s="30">
        <f>SUMIF(Ingredients!$B$3:$B$217,L111,Ingredients!$I$3:$I$217)+SUMIF($B$3:$B$724,L111,$CI$3:$CI$724)</f>
        <v>0</v>
      </c>
      <c r="CH111" s="30">
        <f>SUMIF(Ingredients!$B$3:$B$217,M111,Ingredients!$I$3:$I$217)+SUMIF($B$3:$B$724,M111,$CI$3:$CI$724)</f>
        <v>0</v>
      </c>
      <c r="CI111" s="38">
        <f t="shared" si="21"/>
        <v>0</v>
      </c>
      <c r="CJ111" s="30">
        <f>SUMIF(Ingredients!$B$3:$B$217,F111,Ingredients!$J$3:$J$217)+SUMIF($B$3:$B$724,F111,$CR$3:$CR$724)</f>
        <v>0</v>
      </c>
      <c r="CK111" s="30">
        <f>SUMIF(Ingredients!$B$3:$B$217,G111,Ingredients!$J$3:$J$217)+SUMIF($B$3:$B$724,G111,$CR$3:$CR$724)</f>
        <v>0</v>
      </c>
      <c r="CL111" s="30">
        <f>SUMIF(Ingredients!$B$3:$B$217,H111,Ingredients!$J$3:$J$217)+SUMIF($B$3:$B$724,H111,$CR$3:$CR$724)</f>
        <v>0</v>
      </c>
      <c r="CM111" s="30">
        <f>SUMIF(Ingredients!$B$3:$B$217,I111,Ingredients!$J$3:$J$217)+SUMIF($B$3:$B$724,I111,$CR$3:$CR$724)</f>
        <v>0</v>
      </c>
      <c r="CN111" s="30">
        <f>SUMIF(Ingredients!$B$3:$B$217,J111,Ingredients!$J$3:$J$217)+SUMIF($B$3:$B$724,J111,$CR$3:$CR$724)</f>
        <v>0</v>
      </c>
      <c r="CO111" s="30">
        <f>SUMIF(Ingredients!$B$3:$B$217,K111,Ingredients!$J$3:$J$217)+SUMIF($B$3:$B$724,K111,$CR$3:$CR$724)</f>
        <v>0</v>
      </c>
      <c r="CP111" s="30">
        <f>SUMIF(Ingredients!$B$3:$B$217,L111,Ingredients!$J$3:$J$217)+SUMIF($B$3:$B$724,L111,$CR$3:$CR$724)</f>
        <v>0</v>
      </c>
      <c r="CQ111" s="30">
        <f>SUMIF(Ingredients!$B$3:$B$217,M111,Ingredients!$J$3:$J$217)+SUMIF($B$3:$B$724,M111,$CR$3:$CR$724)</f>
        <v>0</v>
      </c>
      <c r="CR111" s="43">
        <f t="shared" si="22"/>
        <v>0</v>
      </c>
      <c r="CS111" s="34">
        <v>0</v>
      </c>
      <c r="CT111" s="30">
        <v>0</v>
      </c>
      <c r="CU111" s="30">
        <v>1.4285714285714286</v>
      </c>
      <c r="CV111" s="35">
        <v>0</v>
      </c>
      <c r="CW111" s="36">
        <v>0</v>
      </c>
      <c r="CX111" s="37">
        <v>0</v>
      </c>
      <c r="CY111" s="38">
        <v>0</v>
      </c>
      <c r="CZ111" s="39">
        <v>0</v>
      </c>
      <c r="DA111" t="s">
        <v>199</v>
      </c>
      <c r="DB111" t="str">
        <f t="shared" si="23"/>
        <v>No</v>
      </c>
      <c r="DC111" t="s">
        <v>1154</v>
      </c>
      <c r="DD111" t="s">
        <v>200</v>
      </c>
      <c r="DE111" t="str">
        <f t="shared" si="24"/>
        <v/>
      </c>
      <c r="DF111" t="s">
        <v>2272</v>
      </c>
    </row>
    <row r="112" spans="2:110" x14ac:dyDescent="0.3">
      <c r="B112" t="s">
        <v>366</v>
      </c>
      <c r="C112" t="str">
        <f>INDEX('PH Itemnames'!$B$1:$B$723,MATCH(B112,'PH Itemnames'!$A$1:$A$723),1)</f>
        <v>refriedbeansItem</v>
      </c>
      <c r="D112" t="s">
        <v>245</v>
      </c>
      <c r="E112" t="s">
        <v>1192</v>
      </c>
      <c r="F112" s="10" t="s">
        <v>131</v>
      </c>
      <c r="G112" s="11" t="s">
        <v>64</v>
      </c>
      <c r="H112" s="11" t="s">
        <v>247</v>
      </c>
      <c r="I112" s="11"/>
      <c r="J112" s="11"/>
      <c r="K112" s="11"/>
      <c r="L112" s="11"/>
      <c r="M112" s="11"/>
      <c r="N112" s="46">
        <f ca="1">SUMIF(Ingredients!$B$3:$B$217,'PH complex foods'!F112,Ingredients!$A$3:$A$119)+SUMIF($B$3:$B$724,F112,$V$3:$V$723)</f>
        <v>1</v>
      </c>
      <c r="O112" s="11">
        <f ca="1">SUMIF(Ingredients!$B$3:$B$217,'PH complex foods'!G112,Ingredients!$A$3:$A$119)+SUMIF($B$3:$B$724,G112,$V$3:$V$723)</f>
        <v>1</v>
      </c>
      <c r="P112" s="11">
        <f ca="1">SUMIF(Ingredients!$B$3:$B$217,'PH complex foods'!H112,Ingredients!$A$3:$A$119)+SUMIF($B$3:$B$724,H112,$V$3:$V$723)</f>
        <v>1</v>
      </c>
      <c r="Q112" s="11">
        <f ca="1">SUMIF(Ingredients!$B$3:$B$217,'PH complex foods'!I112,Ingredients!$A$3:$A$119)+SUMIF($B$3:$B$724,I112,$V$3:$V$723)</f>
        <v>0</v>
      </c>
      <c r="R112" s="11">
        <f ca="1">SUMIF(Ingredients!$B$3:$B$217,'PH complex foods'!J112,Ingredients!$A$3:$A$119)+SUMIF($B$3:$B$724,J112,$V$3:$V$723)</f>
        <v>0</v>
      </c>
      <c r="S112" s="11">
        <f ca="1">SUMIF(Ingredients!$B$3:$B$217,'PH complex foods'!K112,Ingredients!$A$3:$A$119)+SUMIF($B$3:$B$724,K112,$V$3:$V$723)</f>
        <v>0</v>
      </c>
      <c r="T112" s="11">
        <f ca="1">SUMIF(Ingredients!$B$3:$B$217,'PH complex foods'!L112,Ingredients!$A$3:$A$119)+SUMIF($B$3:$B$724,L112,$V$3:$V$723)</f>
        <v>0</v>
      </c>
      <c r="U112" s="11">
        <f ca="1">SUMIF(Ingredients!$B$3:$B$217,'PH complex foods'!M112,Ingredients!$A$3:$A$119)+SUMIF($B$3:$B$724,M112,$V$3:$V$723)</f>
        <v>0</v>
      </c>
      <c r="V112" s="10">
        <f t="shared" ca="1" si="25"/>
        <v>1</v>
      </c>
      <c r="W112" s="11">
        <f t="shared" si="13"/>
        <v>0</v>
      </c>
      <c r="X112" s="44" t="str">
        <f t="shared" ca="1" si="26"/>
        <v>Yes</v>
      </c>
      <c r="Y112" s="34">
        <f>SUMIF(Ingredients!$B$3:$B$217,F112,Ingredients!$C$3:$C$217)+SUMIF($B$3:$B$724,F112,$AG$3:$AG$724)</f>
        <v>2</v>
      </c>
      <c r="Z112" s="30">
        <f>SUMIF(Ingredients!$B$3:$B$217,G112,Ingredients!$C$3:$C$217)+SUMIF($B$3:$B$724,G112,$AG$3:$AG$724)</f>
        <v>2</v>
      </c>
      <c r="AA112" s="30">
        <f>SUMIF(Ingredients!$B$3:$B$217,H112,Ingredients!$C$3:$C$217)+SUMIF($B$3:$B$724,H112,$AG$3:$AG$724)</f>
        <v>5</v>
      </c>
      <c r="AB112" s="30">
        <f>SUMIF(Ingredients!$B$3:$B$217,I112,Ingredients!$C$3:$C$217)+SUMIF($B$3:$B$724,I112,$AG$3:$AG$724)</f>
        <v>0</v>
      </c>
      <c r="AC112" s="30">
        <f>SUMIF(Ingredients!$B$3:$B$217,J112,Ingredients!$C$3:$C$217)+SUMIF($B$3:$B$724,J112,$AG$3:$AG$724)</f>
        <v>0</v>
      </c>
      <c r="AD112" s="30">
        <f>SUMIF(Ingredients!$B$3:$B$217,K112,Ingredients!$C$3:$C$217)+SUMIF($B$3:$B$724,K112,$AG$3:$AG$724)</f>
        <v>0</v>
      </c>
      <c r="AE112" s="30">
        <f>SUMIF(Ingredients!$B$3:$B$217,L112,Ingredients!$C$3:$C$217)+SUMIF($B$3:$B$724,L112,$AG$3:$AG$724)</f>
        <v>0</v>
      </c>
      <c r="AF112" s="30">
        <f>SUMIF(Ingredients!$B$3:$B$217,M112,Ingredients!$C$3:$C$217)+SUMIF($B$3:$B$724,M112,$AG$3:$AG$724)</f>
        <v>0</v>
      </c>
      <c r="AG112" s="29">
        <f t="shared" si="15"/>
        <v>9</v>
      </c>
      <c r="AH112" s="30">
        <f>SUMIF(Ingredients!$B$3:$B$217,F112,Ingredients!$D$3:$D$217)+SUMIF($B$3:$B$724,F112,$AP$3:$AP$724)</f>
        <v>0</v>
      </c>
      <c r="AI112" s="30">
        <f>SUMIF(Ingredients!$B$3:$B$217,G112,Ingredients!$D$3:$D$217)+SUMIF($B$3:$B$724,G112,$AP$3:$AP$724)</f>
        <v>0</v>
      </c>
      <c r="AJ112" s="30">
        <f>SUMIF(Ingredients!$B$3:$B$217,H112,Ingredients!$D$3:$D$217)+SUMIF($B$3:$B$724,H112,$AP$3:$AP$724)</f>
        <v>0</v>
      </c>
      <c r="AK112" s="30">
        <f>SUMIF(Ingredients!$B$3:$B$217,I112,Ingredients!$D$3:$D$217)+SUMIF($B$3:$B$724,I112,$AP$3:$AP$724)</f>
        <v>0</v>
      </c>
      <c r="AL112" s="30">
        <f>SUMIF(Ingredients!$B$3:$B$217,J112,Ingredients!$D$3:$D$217)+SUMIF($B$3:$B$724,J112,$AP$3:$AP$724)</f>
        <v>0</v>
      </c>
      <c r="AM112" s="30">
        <f>SUMIF(Ingredients!$B$3:$B$217,K112,Ingredients!$D$3:$D$217)+SUMIF($B$3:$B$724,K112,$AP$3:$AP$724)</f>
        <v>0</v>
      </c>
      <c r="AN112" s="30">
        <f>SUMIF(Ingredients!$B$3:$B$217,L112,Ingredients!$D$3:$D$217)+SUMIF($B$3:$B$724,L112,$AP$3:$AP$724)</f>
        <v>0</v>
      </c>
      <c r="AO112" s="30">
        <f>SUMIF(Ingredients!$B$3:$B$217,M112,Ingredients!$D$3:$D$217)+SUMIF($B$3:$B$724,M112,$AP$3:$AP$724)</f>
        <v>0</v>
      </c>
      <c r="AP112" s="29">
        <f t="shared" si="16"/>
        <v>0</v>
      </c>
      <c r="AQ112" s="30">
        <f>SUMIF(Ingredients!$B$3:$B$217,F112,Ingredients!$E$3:$E$217)+SUMIF($B$3:$B$724,F112,$AY$3:$AY$727)</f>
        <v>5</v>
      </c>
      <c r="AR112" s="30">
        <f>SUMIF(Ingredients!$B$3:$B$217,G112,Ingredients!$E$3:$E$217)+SUMIF($B$3:$B$724,G112,$AY$3:$AY$727)</f>
        <v>43</v>
      </c>
      <c r="AS112" s="30">
        <f>SUMIF(Ingredients!$B$3:$B$217,H112,Ingredients!$E$3:$E$217)+SUMIF($B$3:$B$724,H112,$AY$3:$AY$727)</f>
        <v>12</v>
      </c>
      <c r="AT112" s="30">
        <f>SUMIF(Ingredients!$B$3:$B$217,I112,Ingredients!$E$3:$E$217)+SUMIF($B$3:$B$724,I112,$AY$3:$AY$727)</f>
        <v>0</v>
      </c>
      <c r="AU112" s="30">
        <f>SUMIF(Ingredients!$B$3:$B$217,J112,Ingredients!$E$3:$E$217)+SUMIF($B$3:$B$724,J112,$AY$3:$AY$727)</f>
        <v>0</v>
      </c>
      <c r="AV112" s="30">
        <f>SUMIF(Ingredients!$B$3:$B$217,K112,Ingredients!$E$3:$E$217)+SUMIF($B$3:$B$724,K112,$AY$3:$AY$727)</f>
        <v>0</v>
      </c>
      <c r="AW112" s="30">
        <f>SUMIF(Ingredients!$B$3:$B$217,L112,Ingredients!$E$3:$E$217)+SUMIF($B$3:$B$724,L112,$AY$3:$AY$727)</f>
        <v>0</v>
      </c>
      <c r="AX112" s="30">
        <f>SUMIF(Ingredients!$B$3:$B$217,M112,Ingredients!$E$3:$E$217)+SUMIF($B$3:$B$724,M112,$AY$3:$AY$727)</f>
        <v>0</v>
      </c>
      <c r="AY112" s="29">
        <f t="shared" si="17"/>
        <v>20</v>
      </c>
      <c r="AZ112" s="30">
        <f>SUMIF(Ingredients!$B$3:$B$217,F112,Ingredients!$F$3:$F$217)+SUMIF($B$3:$B$724,F112,$BH$3:$BH$724)</f>
        <v>0</v>
      </c>
      <c r="BA112" s="30">
        <f>SUMIF(Ingredients!$B$3:$B$217,G112,Ingredients!$F$3:$F$217)+SUMIF($B$3:$B$724,G112,$BH$3:$BH$724)</f>
        <v>0</v>
      </c>
      <c r="BB112" s="30">
        <f>SUMIF(Ingredients!$B$3:$B$217,H112,Ingredients!$F$3:$F$217)+SUMIF($B$3:$B$724,H112,$BH$3:$BH$724)</f>
        <v>0</v>
      </c>
      <c r="BC112" s="30">
        <f>SUMIF(Ingredients!$B$3:$B$217,I112,Ingredients!$F$3:$F$217)+SUMIF($B$3:$B$724,I112,$BH$3:$BH$724)</f>
        <v>0</v>
      </c>
      <c r="BD112" s="30">
        <f>SUMIF(Ingredients!$B$3:$B$217,J112,Ingredients!$F$3:$F$217)+SUMIF($B$3:$B$724,J112,$BH$3:$BH$724)</f>
        <v>0</v>
      </c>
      <c r="BE112" s="30">
        <f>SUMIF(Ingredients!$B$3:$B$217,K112,Ingredients!$F$3:$F$217)+SUMIF($B$3:$B$724,K112,$BH$3:$BH$724)</f>
        <v>0</v>
      </c>
      <c r="BF112" s="30">
        <f>SUMIF(Ingredients!$B$3:$B$217,L112,Ingredients!$F$3:$F$217)+SUMIF($B$3:$B$724,L112,$BH$3:$BH$724)</f>
        <v>0</v>
      </c>
      <c r="BG112" s="30">
        <f>SUMIF(Ingredients!$B$3:$B$217,M112,Ingredients!$F$3:$F$217)+SUMIF($B$3:$B$724,M112,$BH$3:$BH$724)</f>
        <v>0</v>
      </c>
      <c r="BH112" s="35">
        <f t="shared" si="18"/>
        <v>0</v>
      </c>
      <c r="BI112" s="30">
        <f>SUMIF(Ingredients!$B$3:$B$217,F112,Ingredients!$G$3:$G$217)+SUMIF($B$3:$B$724,F112,$BQ$3:$BQ$724)</f>
        <v>0</v>
      </c>
      <c r="BJ112" s="30">
        <f>SUMIF(Ingredients!$B$3:$B$217,G112,Ingredients!$G$3:$G$217)+SUMIF($B$3:$B$724,G112,$BQ$3:$BQ$724)</f>
        <v>0</v>
      </c>
      <c r="BK112" s="30">
        <f>SUMIF(Ingredients!$B$3:$B$217,H112,Ingredients!$G$3:$G$217)+SUMIF($B$3:$B$724,H112,$BQ$3:$BQ$724)</f>
        <v>0</v>
      </c>
      <c r="BL112" s="30">
        <f>SUMIF(Ingredients!$B$3:$B$217,I112,Ingredients!$G$3:$G$217)+SUMIF($B$3:$B$724,I112,$BQ$3:$BQ$724)</f>
        <v>0</v>
      </c>
      <c r="BM112" s="30">
        <f>SUMIF(Ingredients!$B$3:$B$217,J112,Ingredients!$G$3:$G$217)+SUMIF($B$3:$B$724,J112,$BQ$3:$BQ$724)</f>
        <v>0</v>
      </c>
      <c r="BN112" s="30">
        <f>SUMIF(Ingredients!$B$3:$B$217,K112,Ingredients!$G$3:$G$217)+SUMIF($B$3:$B$724,K112,$BQ$3:$BQ$724)</f>
        <v>0</v>
      </c>
      <c r="BO112" s="30">
        <f>SUMIF(Ingredients!$B$3:$B$217,L112,Ingredients!$G$3:$G$217)+SUMIF($B$3:$B$724,L112,$BQ$3:$BQ$724)</f>
        <v>0</v>
      </c>
      <c r="BP112" s="30">
        <f>SUMIF(Ingredients!$B$3:$B$217,M112,Ingredients!$G$3:$G$217)+SUMIF($B$3:$B$724,M112,$BQ$3:$BQ$724)</f>
        <v>0</v>
      </c>
      <c r="BQ112" s="36">
        <f t="shared" si="19"/>
        <v>0</v>
      </c>
      <c r="BR112" s="30">
        <f>SUMIF(Ingredients!$B$3:$B$217,F112,Ingredients!$H$3:$H$217)+SUMIF($B$3:$B$724,F112,$BZ$3:$BZ$724)</f>
        <v>1</v>
      </c>
      <c r="BS112" s="30">
        <f>SUMIF(Ingredients!$B$3:$B$217,G112,Ingredients!$H$3:$H$217)+SUMIF($B$3:$B$724,G112,$BZ$3:$BZ$724)</f>
        <v>1</v>
      </c>
      <c r="BT112" s="30">
        <f>SUMIF(Ingredients!$B$3:$B$217,H112,Ingredients!$H$3:$H$217)+SUMIF($B$3:$B$724,H112,$BZ$3:$BZ$724)</f>
        <v>0</v>
      </c>
      <c r="BU112" s="30">
        <f>SUMIF(Ingredients!$B$3:$B$217,I112,Ingredients!$H$3:$H$217)+SUMIF($B$3:$B$724,I112,$BZ$3:$BZ$724)</f>
        <v>0</v>
      </c>
      <c r="BV112" s="30">
        <f>SUMIF(Ingredients!$B$3:$B$217,J112,Ingredients!$H$3:$H$217)+SUMIF($B$3:$B$724,J112,$BZ$3:$BZ$724)</f>
        <v>0</v>
      </c>
      <c r="BW112" s="30">
        <f>SUMIF(Ingredients!$B$3:$B$217,K112,Ingredients!$H$3:$H$217)+SUMIF($B$3:$B$724,K112,$BZ$3:$BZ$724)</f>
        <v>0</v>
      </c>
      <c r="BX112" s="30">
        <f>SUMIF(Ingredients!$B$3:$B$217,L112,Ingredients!$H$3:$H$217)+SUMIF($B$3:$B$724,L112,$BZ$3:$BZ$724)</f>
        <v>0</v>
      </c>
      <c r="BY112" s="30">
        <f>SUMIF(Ingredients!$B$3:$B$217,M112,Ingredients!$H$3:$H$217)+SUMIF($B$3:$B$724,M112,$BZ$3:$BZ$724)</f>
        <v>0</v>
      </c>
      <c r="BZ112" s="42">
        <f t="shared" si="20"/>
        <v>2</v>
      </c>
      <c r="CA112" s="30">
        <f>SUMIF(Ingredients!$B$3:$B$217,F112,Ingredients!$I$3:$I$217)+SUMIF($B$3:$B$724,F112,$CI$3:$CI$724)</f>
        <v>0</v>
      </c>
      <c r="CB112" s="30">
        <f>SUMIF(Ingredients!$B$3:$B$217,G112,Ingredients!$I$3:$I$217)+SUMIF($B$3:$B$724,G112,$CI$3:$CI$724)</f>
        <v>0</v>
      </c>
      <c r="CC112" s="30">
        <f>SUMIF(Ingredients!$B$3:$B$217,H112,Ingredients!$I$3:$I$217)+SUMIF($B$3:$B$724,H112,$CI$3:$CI$724)</f>
        <v>0</v>
      </c>
      <c r="CD112" s="30">
        <f>SUMIF(Ingredients!$B$3:$B$217,I112,Ingredients!$I$3:$I$217)+SUMIF($B$3:$B$724,I112,$CI$3:$CI$724)</f>
        <v>0</v>
      </c>
      <c r="CE112" s="30">
        <f>SUMIF(Ingredients!$B$3:$B$217,J112,Ingredients!$I$3:$I$217)+SUMIF($B$3:$B$724,J112,$CI$3:$CI$724)</f>
        <v>0</v>
      </c>
      <c r="CF112" s="30">
        <f>SUMIF(Ingredients!$B$3:$B$217,K112,Ingredients!$I$3:$I$217)+SUMIF($B$3:$B$724,K112,$CI$3:$CI$724)</f>
        <v>0</v>
      </c>
      <c r="CG112" s="30">
        <f>SUMIF(Ingredients!$B$3:$B$217,L112,Ingredients!$I$3:$I$217)+SUMIF($B$3:$B$724,L112,$CI$3:$CI$724)</f>
        <v>0</v>
      </c>
      <c r="CH112" s="30">
        <f>SUMIF(Ingredients!$B$3:$B$217,M112,Ingredients!$I$3:$I$217)+SUMIF($B$3:$B$724,M112,$CI$3:$CI$724)</f>
        <v>0</v>
      </c>
      <c r="CI112" s="38">
        <f t="shared" si="21"/>
        <v>0</v>
      </c>
      <c r="CJ112" s="30">
        <f>SUMIF(Ingredients!$B$3:$B$217,F112,Ingredients!$J$3:$J$217)+SUMIF($B$3:$B$724,F112,$CR$3:$CR$724)</f>
        <v>0</v>
      </c>
      <c r="CK112" s="30">
        <f>SUMIF(Ingredients!$B$3:$B$217,G112,Ingredients!$J$3:$J$217)+SUMIF($B$3:$B$724,G112,$CR$3:$CR$724)</f>
        <v>0</v>
      </c>
      <c r="CL112" s="30">
        <f>SUMIF(Ingredients!$B$3:$B$217,H112,Ingredients!$J$3:$J$217)+SUMIF($B$3:$B$724,H112,$CR$3:$CR$724)</f>
        <v>1</v>
      </c>
      <c r="CM112" s="30">
        <f>SUMIF(Ingredients!$B$3:$B$217,I112,Ingredients!$J$3:$J$217)+SUMIF($B$3:$B$724,I112,$CR$3:$CR$724)</f>
        <v>0</v>
      </c>
      <c r="CN112" s="30">
        <f>SUMIF(Ingredients!$B$3:$B$217,J112,Ingredients!$J$3:$J$217)+SUMIF($B$3:$B$724,J112,$CR$3:$CR$724)</f>
        <v>0</v>
      </c>
      <c r="CO112" s="30">
        <f>SUMIF(Ingredients!$B$3:$B$217,K112,Ingredients!$J$3:$J$217)+SUMIF($B$3:$B$724,K112,$CR$3:$CR$724)</f>
        <v>0</v>
      </c>
      <c r="CP112" s="30">
        <f>SUMIF(Ingredients!$B$3:$B$217,L112,Ingredients!$J$3:$J$217)+SUMIF($B$3:$B$724,L112,$CR$3:$CR$724)</f>
        <v>0</v>
      </c>
      <c r="CQ112" s="30">
        <f>SUMIF(Ingredients!$B$3:$B$217,M112,Ingredients!$J$3:$J$217)+SUMIF($B$3:$B$724,M112,$CR$3:$CR$724)</f>
        <v>0</v>
      </c>
      <c r="CR112" s="43">
        <f t="shared" si="22"/>
        <v>1</v>
      </c>
      <c r="CS112" s="34">
        <v>10</v>
      </c>
      <c r="CT112" s="30">
        <v>0</v>
      </c>
      <c r="CU112" s="30">
        <v>12</v>
      </c>
      <c r="CV112" s="35">
        <v>0</v>
      </c>
      <c r="CW112" s="36">
        <v>0</v>
      </c>
      <c r="CX112" s="37">
        <v>2</v>
      </c>
      <c r="CY112" s="38">
        <v>0</v>
      </c>
      <c r="CZ112" s="39">
        <v>0</v>
      </c>
      <c r="DA112" t="s">
        <v>202</v>
      </c>
      <c r="DB112" t="str">
        <f t="shared" ca="1" si="23"/>
        <v>-</v>
      </c>
      <c r="DD112" t="s">
        <v>200</v>
      </c>
      <c r="DE112" t="str">
        <f t="shared" ca="1" si="24"/>
        <v>REFRIEDBEANSITEM(MEAL, ItemRegistry.refriedbeansItem, 4 ,2f,0f,0f,2f,0f,0f,0f,1.75f),</v>
      </c>
      <c r="DF112" t="s">
        <v>2372</v>
      </c>
    </row>
    <row r="113" spans="2:110" x14ac:dyDescent="0.3">
      <c r="B113" t="s">
        <v>367</v>
      </c>
      <c r="C113" t="str">
        <f>INDEX('PH Itemnames'!$B$1:$B$723,MATCH(B113,'PH Itemnames'!$A$1:$A$723),1)</f>
        <v>bakedbeansItem</v>
      </c>
      <c r="D113" t="s">
        <v>245</v>
      </c>
      <c r="E113" t="s">
        <v>1192</v>
      </c>
      <c r="F113" s="10" t="s">
        <v>131</v>
      </c>
      <c r="G113" s="11" t="s">
        <v>368</v>
      </c>
      <c r="H113" s="11" t="s">
        <v>210</v>
      </c>
      <c r="I113" s="11"/>
      <c r="J113" s="11"/>
      <c r="K113" s="11"/>
      <c r="L113" s="11"/>
      <c r="M113" s="11"/>
      <c r="N113" s="46">
        <f ca="1">SUMIF(Ingredients!$B$3:$B$217,'PH complex foods'!F113,Ingredients!$A$3:$A$119)+SUMIF($B$3:$B$724,F113,$V$3:$V$723)</f>
        <v>1</v>
      </c>
      <c r="O113" s="11">
        <f ca="1">SUMIF(Ingredients!$B$3:$B$217,'PH complex foods'!G113,Ingredients!$A$3:$A$119)+SUMIF($B$3:$B$724,G113,$V$3:$V$723)</f>
        <v>1</v>
      </c>
      <c r="P113" s="11">
        <f ca="1">SUMIF(Ingredients!$B$3:$B$217,'PH complex foods'!H113,Ingredients!$A$3:$A$119)+SUMIF($B$3:$B$724,H113,$V$3:$V$723)</f>
        <v>1</v>
      </c>
      <c r="Q113" s="11">
        <f ca="1">SUMIF(Ingredients!$B$3:$B$217,'PH complex foods'!I113,Ingredients!$A$3:$A$119)+SUMIF($B$3:$B$724,I113,$V$3:$V$723)</f>
        <v>0</v>
      </c>
      <c r="R113" s="11">
        <f ca="1">SUMIF(Ingredients!$B$3:$B$217,'PH complex foods'!J113,Ingredients!$A$3:$A$119)+SUMIF($B$3:$B$724,J113,$V$3:$V$723)</f>
        <v>0</v>
      </c>
      <c r="S113" s="11">
        <f ca="1">SUMIF(Ingredients!$B$3:$B$217,'PH complex foods'!K113,Ingredients!$A$3:$A$119)+SUMIF($B$3:$B$724,K113,$V$3:$V$723)</f>
        <v>0</v>
      </c>
      <c r="T113" s="11">
        <f ca="1">SUMIF(Ingredients!$B$3:$B$217,'PH complex foods'!L113,Ingredients!$A$3:$A$119)+SUMIF($B$3:$B$724,L113,$V$3:$V$723)</f>
        <v>0</v>
      </c>
      <c r="U113" s="11">
        <f ca="1">SUMIF(Ingredients!$B$3:$B$217,'PH complex foods'!M113,Ingredients!$A$3:$A$119)+SUMIF($B$3:$B$724,M113,$V$3:$V$723)</f>
        <v>0</v>
      </c>
      <c r="V113" s="10">
        <f t="shared" ca="1" si="25"/>
        <v>1</v>
      </c>
      <c r="W113" s="11">
        <f t="shared" si="13"/>
        <v>1</v>
      </c>
      <c r="X113" s="44" t="str">
        <f t="shared" ca="1" si="26"/>
        <v>Yes</v>
      </c>
      <c r="Y113" s="34">
        <f>SUMIF(Ingredients!$B$3:$B$217,F113,Ingredients!$C$3:$C$217)+SUMIF($B$3:$B$724,F113,$AG$3:$AG$724)</f>
        <v>2</v>
      </c>
      <c r="Z113" s="30">
        <f>SUMIF(Ingredients!$B$3:$B$217,G113,Ingredients!$C$3:$C$217)+SUMIF($B$3:$B$724,G113,$AG$3:$AG$724)</f>
        <v>10</v>
      </c>
      <c r="AA113" s="30">
        <f>SUMIF(Ingredients!$B$3:$B$217,H113,Ingredients!$C$3:$C$217)+SUMIF($B$3:$B$724,H113,$AG$3:$AG$724)</f>
        <v>0</v>
      </c>
      <c r="AB113" s="30">
        <f>SUMIF(Ingredients!$B$3:$B$217,I113,Ingredients!$C$3:$C$217)+SUMIF($B$3:$B$724,I113,$AG$3:$AG$724)</f>
        <v>0</v>
      </c>
      <c r="AC113" s="30">
        <f>SUMIF(Ingredients!$B$3:$B$217,J113,Ingredients!$C$3:$C$217)+SUMIF($B$3:$B$724,J113,$AG$3:$AG$724)</f>
        <v>0</v>
      </c>
      <c r="AD113" s="30">
        <f>SUMIF(Ingredients!$B$3:$B$217,K113,Ingredients!$C$3:$C$217)+SUMIF($B$3:$B$724,K113,$AG$3:$AG$724)</f>
        <v>0</v>
      </c>
      <c r="AE113" s="30">
        <f>SUMIF(Ingredients!$B$3:$B$217,L113,Ingredients!$C$3:$C$217)+SUMIF($B$3:$B$724,L113,$AG$3:$AG$724)</f>
        <v>0</v>
      </c>
      <c r="AF113" s="30">
        <f>SUMIF(Ingredients!$B$3:$B$217,M113,Ingredients!$C$3:$C$217)+SUMIF($B$3:$B$724,M113,$AG$3:$AG$724)</f>
        <v>0</v>
      </c>
      <c r="AG113" s="29">
        <f t="shared" si="15"/>
        <v>12</v>
      </c>
      <c r="AH113" s="30">
        <f>SUMIF(Ingredients!$B$3:$B$217,F113,Ingredients!$D$3:$D$217)+SUMIF($B$3:$B$724,F113,$AP$3:$AP$724)</f>
        <v>0</v>
      </c>
      <c r="AI113" s="30">
        <f>SUMIF(Ingredients!$B$3:$B$217,G113,Ingredients!$D$3:$D$217)+SUMIF($B$3:$B$724,G113,$AP$3:$AP$724)</f>
        <v>0</v>
      </c>
      <c r="AJ113" s="30">
        <f>SUMIF(Ingredients!$B$3:$B$217,H113,Ingredients!$D$3:$D$217)+SUMIF($B$3:$B$724,H113,$AP$3:$AP$724)</f>
        <v>0</v>
      </c>
      <c r="AK113" s="30">
        <f>SUMIF(Ingredients!$B$3:$B$217,I113,Ingredients!$D$3:$D$217)+SUMIF($B$3:$B$724,I113,$AP$3:$AP$724)</f>
        <v>0</v>
      </c>
      <c r="AL113" s="30">
        <f>SUMIF(Ingredients!$B$3:$B$217,J113,Ingredients!$D$3:$D$217)+SUMIF($B$3:$B$724,J113,$AP$3:$AP$724)</f>
        <v>0</v>
      </c>
      <c r="AM113" s="30">
        <f>SUMIF(Ingredients!$B$3:$B$217,K113,Ingredients!$D$3:$D$217)+SUMIF($B$3:$B$724,K113,$AP$3:$AP$724)</f>
        <v>0</v>
      </c>
      <c r="AN113" s="30">
        <f>SUMIF(Ingredients!$B$3:$B$217,L113,Ingredients!$D$3:$D$217)+SUMIF($B$3:$B$724,L113,$AP$3:$AP$724)</f>
        <v>0</v>
      </c>
      <c r="AO113" s="30">
        <f>SUMIF(Ingredients!$B$3:$B$217,M113,Ingredients!$D$3:$D$217)+SUMIF($B$3:$B$724,M113,$AP$3:$AP$724)</f>
        <v>0</v>
      </c>
      <c r="AP113" s="29">
        <f t="shared" si="16"/>
        <v>0</v>
      </c>
      <c r="AQ113" s="30">
        <f>SUMIF(Ingredients!$B$3:$B$217,F113,Ingredients!$E$3:$E$217)+SUMIF($B$3:$B$724,F113,$AY$3:$AY$727)</f>
        <v>5</v>
      </c>
      <c r="AR113" s="30">
        <f>SUMIF(Ingredients!$B$3:$B$217,G113,Ingredients!$E$3:$E$217)+SUMIF($B$3:$B$724,G113,$AY$3:$AY$727)</f>
        <v>14</v>
      </c>
      <c r="AS113" s="30">
        <f>SUMIF(Ingredients!$B$3:$B$217,H113,Ingredients!$E$3:$E$217)+SUMIF($B$3:$B$724,H113,$AY$3:$AY$727)</f>
        <v>30</v>
      </c>
      <c r="AT113" s="30">
        <f>SUMIF(Ingredients!$B$3:$B$217,I113,Ingredients!$E$3:$E$217)+SUMIF($B$3:$B$724,I113,$AY$3:$AY$727)</f>
        <v>0</v>
      </c>
      <c r="AU113" s="30">
        <f>SUMIF(Ingredients!$B$3:$B$217,J113,Ingredients!$E$3:$E$217)+SUMIF($B$3:$B$724,J113,$AY$3:$AY$727)</f>
        <v>0</v>
      </c>
      <c r="AV113" s="30">
        <f>SUMIF(Ingredients!$B$3:$B$217,K113,Ingredients!$E$3:$E$217)+SUMIF($B$3:$B$724,K113,$AY$3:$AY$727)</f>
        <v>0</v>
      </c>
      <c r="AW113" s="30">
        <f>SUMIF(Ingredients!$B$3:$B$217,L113,Ingredients!$E$3:$E$217)+SUMIF($B$3:$B$724,L113,$AY$3:$AY$727)</f>
        <v>0</v>
      </c>
      <c r="AX113" s="30">
        <f>SUMIF(Ingredients!$B$3:$B$217,M113,Ingredients!$E$3:$E$217)+SUMIF($B$3:$B$724,M113,$AY$3:$AY$727)</f>
        <v>0</v>
      </c>
      <c r="AY113" s="29">
        <f t="shared" si="17"/>
        <v>16.333333333333332</v>
      </c>
      <c r="AZ113" s="30">
        <f>SUMIF(Ingredients!$B$3:$B$217,F113,Ingredients!$F$3:$F$217)+SUMIF($B$3:$B$724,F113,$BH$3:$BH$724)</f>
        <v>0</v>
      </c>
      <c r="BA113" s="30">
        <f>SUMIF(Ingredients!$B$3:$B$217,G113,Ingredients!$F$3:$F$217)+SUMIF($B$3:$B$724,G113,$BH$3:$BH$724)</f>
        <v>0</v>
      </c>
      <c r="BB113" s="30">
        <f>SUMIF(Ingredients!$B$3:$B$217,H113,Ingredients!$F$3:$F$217)+SUMIF($B$3:$B$724,H113,$BH$3:$BH$724)</f>
        <v>0</v>
      </c>
      <c r="BC113" s="30">
        <f>SUMIF(Ingredients!$B$3:$B$217,I113,Ingredients!$F$3:$F$217)+SUMIF($B$3:$B$724,I113,$BH$3:$BH$724)</f>
        <v>0</v>
      </c>
      <c r="BD113" s="30">
        <f>SUMIF(Ingredients!$B$3:$B$217,J113,Ingredients!$F$3:$F$217)+SUMIF($B$3:$B$724,J113,$BH$3:$BH$724)</f>
        <v>0</v>
      </c>
      <c r="BE113" s="30">
        <f>SUMIF(Ingredients!$B$3:$B$217,K113,Ingredients!$F$3:$F$217)+SUMIF($B$3:$B$724,K113,$BH$3:$BH$724)</f>
        <v>0</v>
      </c>
      <c r="BF113" s="30">
        <f>SUMIF(Ingredients!$B$3:$B$217,L113,Ingredients!$F$3:$F$217)+SUMIF($B$3:$B$724,L113,$BH$3:$BH$724)</f>
        <v>0</v>
      </c>
      <c r="BG113" s="30">
        <f>SUMIF(Ingredients!$B$3:$B$217,M113,Ingredients!$F$3:$F$217)+SUMIF($B$3:$B$724,M113,$BH$3:$BH$724)</f>
        <v>0</v>
      </c>
      <c r="BH113" s="35">
        <f t="shared" si="18"/>
        <v>0</v>
      </c>
      <c r="BI113" s="30">
        <f>SUMIF(Ingredients!$B$3:$B$217,F113,Ingredients!$G$3:$G$217)+SUMIF($B$3:$B$724,F113,$BQ$3:$BQ$724)</f>
        <v>0</v>
      </c>
      <c r="BJ113" s="30">
        <f>SUMIF(Ingredients!$B$3:$B$217,G113,Ingredients!$G$3:$G$217)+SUMIF($B$3:$B$724,G113,$BQ$3:$BQ$724)</f>
        <v>0</v>
      </c>
      <c r="BK113" s="30">
        <f>SUMIF(Ingredients!$B$3:$B$217,H113,Ingredients!$G$3:$G$217)+SUMIF($B$3:$B$724,H113,$BQ$3:$BQ$724)</f>
        <v>0</v>
      </c>
      <c r="BL113" s="30">
        <f>SUMIF(Ingredients!$B$3:$B$217,I113,Ingredients!$G$3:$G$217)+SUMIF($B$3:$B$724,I113,$BQ$3:$BQ$724)</f>
        <v>0</v>
      </c>
      <c r="BM113" s="30">
        <f>SUMIF(Ingredients!$B$3:$B$217,J113,Ingredients!$G$3:$G$217)+SUMIF($B$3:$B$724,J113,$BQ$3:$BQ$724)</f>
        <v>0</v>
      </c>
      <c r="BN113" s="30">
        <f>SUMIF(Ingredients!$B$3:$B$217,K113,Ingredients!$G$3:$G$217)+SUMIF($B$3:$B$724,K113,$BQ$3:$BQ$724)</f>
        <v>0</v>
      </c>
      <c r="BO113" s="30">
        <f>SUMIF(Ingredients!$B$3:$B$217,L113,Ingredients!$G$3:$G$217)+SUMIF($B$3:$B$724,L113,$BQ$3:$BQ$724)</f>
        <v>0</v>
      </c>
      <c r="BP113" s="30">
        <f>SUMIF(Ingredients!$B$3:$B$217,M113,Ingredients!$G$3:$G$217)+SUMIF($B$3:$B$724,M113,$BQ$3:$BQ$724)</f>
        <v>0</v>
      </c>
      <c r="BQ113" s="36">
        <f t="shared" si="19"/>
        <v>0</v>
      </c>
      <c r="BR113" s="30">
        <f>SUMIF(Ingredients!$B$3:$B$217,F113,Ingredients!$H$3:$H$217)+SUMIF($B$3:$B$724,F113,$BZ$3:$BZ$724)</f>
        <v>1</v>
      </c>
      <c r="BS113" s="30">
        <f>SUMIF(Ingredients!$B$3:$B$217,G113,Ingredients!$H$3:$H$217)+SUMIF($B$3:$B$724,G113,$BZ$3:$BZ$724)</f>
        <v>0</v>
      </c>
      <c r="BT113" s="30">
        <f>SUMIF(Ingredients!$B$3:$B$217,H113,Ingredients!$H$3:$H$217)+SUMIF($B$3:$B$724,H113,$BZ$3:$BZ$724)</f>
        <v>0</v>
      </c>
      <c r="BU113" s="30">
        <f>SUMIF(Ingredients!$B$3:$B$217,I113,Ingredients!$H$3:$H$217)+SUMIF($B$3:$B$724,I113,$BZ$3:$BZ$724)</f>
        <v>0</v>
      </c>
      <c r="BV113" s="30">
        <f>SUMIF(Ingredients!$B$3:$B$217,J113,Ingredients!$H$3:$H$217)+SUMIF($B$3:$B$724,J113,$BZ$3:$BZ$724)</f>
        <v>0</v>
      </c>
      <c r="BW113" s="30">
        <f>SUMIF(Ingredients!$B$3:$B$217,K113,Ingredients!$H$3:$H$217)+SUMIF($B$3:$B$724,K113,$BZ$3:$BZ$724)</f>
        <v>0</v>
      </c>
      <c r="BX113" s="30">
        <f>SUMIF(Ingredients!$B$3:$B$217,L113,Ingredients!$H$3:$H$217)+SUMIF($B$3:$B$724,L113,$BZ$3:$BZ$724)</f>
        <v>0</v>
      </c>
      <c r="BY113" s="30">
        <f>SUMIF(Ingredients!$B$3:$B$217,M113,Ingredients!$H$3:$H$217)+SUMIF($B$3:$B$724,M113,$BZ$3:$BZ$724)</f>
        <v>0</v>
      </c>
      <c r="BZ113" s="42">
        <f t="shared" si="20"/>
        <v>1</v>
      </c>
      <c r="CA113" s="30">
        <f>SUMIF(Ingredients!$B$3:$B$217,F113,Ingredients!$I$3:$I$217)+SUMIF($B$3:$B$724,F113,$CI$3:$CI$724)</f>
        <v>0</v>
      </c>
      <c r="CB113" s="30">
        <f>SUMIF(Ingredients!$B$3:$B$217,G113,Ingredients!$I$3:$I$217)+SUMIF($B$3:$B$724,G113,$CI$3:$CI$724)</f>
        <v>2.5</v>
      </c>
      <c r="CC113" s="30">
        <f>SUMIF(Ingredients!$B$3:$B$217,H113,Ingredients!$I$3:$I$217)+SUMIF($B$3:$B$724,H113,$CI$3:$CI$724)</f>
        <v>0</v>
      </c>
      <c r="CD113" s="30">
        <f>SUMIF(Ingredients!$B$3:$B$217,I113,Ingredients!$I$3:$I$217)+SUMIF($B$3:$B$724,I113,$CI$3:$CI$724)</f>
        <v>0</v>
      </c>
      <c r="CE113" s="30">
        <f>SUMIF(Ingredients!$B$3:$B$217,J113,Ingredients!$I$3:$I$217)+SUMIF($B$3:$B$724,J113,$CI$3:$CI$724)</f>
        <v>0</v>
      </c>
      <c r="CF113" s="30">
        <f>SUMIF(Ingredients!$B$3:$B$217,K113,Ingredients!$I$3:$I$217)+SUMIF($B$3:$B$724,K113,$CI$3:$CI$724)</f>
        <v>0</v>
      </c>
      <c r="CG113" s="30">
        <f>SUMIF(Ingredients!$B$3:$B$217,L113,Ingredients!$I$3:$I$217)+SUMIF($B$3:$B$724,L113,$CI$3:$CI$724)</f>
        <v>0</v>
      </c>
      <c r="CH113" s="30">
        <f>SUMIF(Ingredients!$B$3:$B$217,M113,Ingredients!$I$3:$I$217)+SUMIF($B$3:$B$724,M113,$CI$3:$CI$724)</f>
        <v>0</v>
      </c>
      <c r="CI113" s="38">
        <f t="shared" si="21"/>
        <v>2.5</v>
      </c>
      <c r="CJ113" s="30">
        <f>SUMIF(Ingredients!$B$3:$B$217,F113,Ingredients!$J$3:$J$217)+SUMIF($B$3:$B$724,F113,$CR$3:$CR$724)</f>
        <v>0</v>
      </c>
      <c r="CK113" s="30">
        <f>SUMIF(Ingredients!$B$3:$B$217,G113,Ingredients!$J$3:$J$217)+SUMIF($B$3:$B$724,G113,$CR$3:$CR$724)</f>
        <v>0</v>
      </c>
      <c r="CL113" s="30">
        <f>SUMIF(Ingredients!$B$3:$B$217,H113,Ingredients!$J$3:$J$217)+SUMIF($B$3:$B$724,H113,$CR$3:$CR$724)</f>
        <v>0</v>
      </c>
      <c r="CM113" s="30">
        <f>SUMIF(Ingredients!$B$3:$B$217,I113,Ingredients!$J$3:$J$217)+SUMIF($B$3:$B$724,I113,$CR$3:$CR$724)</f>
        <v>0</v>
      </c>
      <c r="CN113" s="30">
        <f>SUMIF(Ingredients!$B$3:$B$217,J113,Ingredients!$J$3:$J$217)+SUMIF($B$3:$B$724,J113,$CR$3:$CR$724)</f>
        <v>0</v>
      </c>
      <c r="CO113" s="30">
        <f>SUMIF(Ingredients!$B$3:$B$217,K113,Ingredients!$J$3:$J$217)+SUMIF($B$3:$B$724,K113,$CR$3:$CR$724)</f>
        <v>0</v>
      </c>
      <c r="CP113" s="30">
        <f>SUMIF(Ingredients!$B$3:$B$217,L113,Ingredients!$J$3:$J$217)+SUMIF($B$3:$B$724,L113,$CR$3:$CR$724)</f>
        <v>0</v>
      </c>
      <c r="CQ113" s="30">
        <f>SUMIF(Ingredients!$B$3:$B$217,M113,Ingredients!$J$3:$J$217)+SUMIF($B$3:$B$724,M113,$CR$3:$CR$724)</f>
        <v>0</v>
      </c>
      <c r="CR113" s="43">
        <f t="shared" si="22"/>
        <v>0</v>
      </c>
      <c r="CS113" s="34">
        <v>12</v>
      </c>
      <c r="CT113" s="30">
        <v>0</v>
      </c>
      <c r="CU113" s="30">
        <v>12</v>
      </c>
      <c r="CV113" s="35">
        <v>0</v>
      </c>
      <c r="CW113" s="36">
        <v>0</v>
      </c>
      <c r="CX113" s="37">
        <v>1</v>
      </c>
      <c r="CY113" s="38">
        <v>2.5</v>
      </c>
      <c r="CZ113" s="39">
        <v>0</v>
      </c>
      <c r="DA113" t="s">
        <v>202</v>
      </c>
      <c r="DB113" t="str">
        <f t="shared" ca="1" si="23"/>
        <v>-</v>
      </c>
      <c r="DD113" t="s">
        <v>200</v>
      </c>
      <c r="DE113" t="str">
        <f t="shared" ca="1" si="24"/>
        <v>BAKEDBEANSITEM(MEAL, ItemRegistry.bakedbeansItem, 4 ,2.4f,0f,0f,1f,0f,2.5f,0f,1.75f),</v>
      </c>
      <c r="DF113" t="s">
        <v>2373</v>
      </c>
    </row>
    <row r="114" spans="2:110" x14ac:dyDescent="0.3">
      <c r="B114" t="s">
        <v>369</v>
      </c>
      <c r="C114" t="str">
        <f>INDEX('PH Itemnames'!$B$1:$B$723,MATCH(B114,'PH Itemnames'!$A$1:$A$723),1)</f>
        <v>beansandriceItem</v>
      </c>
      <c r="D114" t="s">
        <v>245</v>
      </c>
      <c r="E114" t="s">
        <v>1192</v>
      </c>
      <c r="F114" s="10" t="s">
        <v>131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SUMIF(Ingredients!$B$3:$B$217,'PH complex foods'!F114,Ingredients!$A$3:$A$119)+SUMIF($B$3:$B$724,F114,$V$3:$V$723)</f>
        <v>1</v>
      </c>
      <c r="O114" s="11">
        <f ca="1">SUMIF(Ingredients!$B$3:$B$217,'PH complex foods'!G114,Ingredients!$A$3:$A$119)+SUMIF($B$3:$B$724,G114,$V$3:$V$723)</f>
        <v>1</v>
      </c>
      <c r="P114" s="11">
        <f ca="1">SUMIF(Ingredients!$B$3:$B$217,'PH complex foods'!H114,Ingredients!$A$3:$A$119)+SUMIF($B$3:$B$724,H114,$V$3:$V$723)</f>
        <v>1</v>
      </c>
      <c r="Q114" s="11">
        <f ca="1">SUMIF(Ingredients!$B$3:$B$217,'PH complex foods'!I114,Ingredients!$A$3:$A$119)+SUMIF($B$3:$B$724,I114,$V$3:$V$723)</f>
        <v>1</v>
      </c>
      <c r="R114" s="11">
        <f ca="1">SUMIF(Ingredients!$B$3:$B$217,'PH complex foods'!J114,Ingredients!$A$3:$A$119)+SUMIF($B$3:$B$724,J114,$V$3:$V$723)</f>
        <v>0</v>
      </c>
      <c r="S114" s="11">
        <f ca="1">SUMIF(Ingredients!$B$3:$B$217,'PH complex foods'!K114,Ingredients!$A$3:$A$119)+SUMIF($B$3:$B$724,K114,$V$3:$V$723)</f>
        <v>0</v>
      </c>
      <c r="T114" s="11">
        <f ca="1">SUMIF(Ingredients!$B$3:$B$217,'PH complex foods'!L114,Ingredients!$A$3:$A$119)+SUMIF($B$3:$B$724,L114,$V$3:$V$723)</f>
        <v>0</v>
      </c>
      <c r="U114" s="11">
        <f ca="1">SUMIF(Ingredients!$B$3:$B$217,'PH complex foods'!M114,Ingredients!$A$3:$A$119)+SUMIF($B$3:$B$724,M114,$V$3:$V$723)</f>
        <v>0</v>
      </c>
      <c r="V114" s="10">
        <f t="shared" ca="1" si="25"/>
        <v>1</v>
      </c>
      <c r="W114" s="11">
        <f t="shared" si="13"/>
        <v>0</v>
      </c>
      <c r="X114" s="44" t="str">
        <f t="shared" ca="1" si="26"/>
        <v>Yes</v>
      </c>
      <c r="Y114" s="34">
        <f>SUMIF(Ingredients!$B$3:$B$217,F114,Ingredients!$C$3:$C$217)+SUMIF($B$3:$B$724,F114,$AG$3:$AG$724)</f>
        <v>2</v>
      </c>
      <c r="Z114" s="30">
        <f>SUMIF(Ingredients!$B$3:$B$217,G114,Ingredients!$C$3:$C$217)+SUMIF($B$3:$B$724,G114,$AG$3:$AG$724)</f>
        <v>0</v>
      </c>
      <c r="AA114" s="30">
        <f>SUMIF(Ingredients!$B$3:$B$217,H114,Ingredients!$C$3:$C$217)+SUMIF($B$3:$B$724,H114,$AG$3:$AG$724)</f>
        <v>2</v>
      </c>
      <c r="AB114" s="30">
        <f>SUMIF(Ingredients!$B$3:$B$217,I114,Ingredients!$C$3:$C$217)+SUMIF($B$3:$B$724,I114,$AG$3:$AG$724)</f>
        <v>10</v>
      </c>
      <c r="AC114" s="30">
        <f>SUMIF(Ingredients!$B$3:$B$217,J114,Ingredients!$C$3:$C$217)+SUMIF($B$3:$B$724,J114,$AG$3:$AG$724)</f>
        <v>0</v>
      </c>
      <c r="AD114" s="30">
        <f>SUMIF(Ingredients!$B$3:$B$217,K114,Ingredients!$C$3:$C$217)+SUMIF($B$3:$B$724,K114,$AG$3:$AG$724)</f>
        <v>0</v>
      </c>
      <c r="AE114" s="30">
        <f>SUMIF(Ingredients!$B$3:$B$217,L114,Ingredients!$C$3:$C$217)+SUMIF($B$3:$B$724,L114,$AG$3:$AG$724)</f>
        <v>0</v>
      </c>
      <c r="AF114" s="30">
        <f>SUMIF(Ingredients!$B$3:$B$217,M114,Ingredients!$C$3:$C$217)+SUMIF($B$3:$B$724,M114,$AG$3:$AG$724)</f>
        <v>0</v>
      </c>
      <c r="AG114" s="29">
        <f t="shared" si="15"/>
        <v>14</v>
      </c>
      <c r="AH114" s="30">
        <f>SUMIF(Ingredients!$B$3:$B$217,F114,Ingredients!$D$3:$D$217)+SUMIF($B$3:$B$724,F114,$AP$3:$AP$724)</f>
        <v>0</v>
      </c>
      <c r="AI114" s="30">
        <f>SUMIF(Ingredients!$B$3:$B$217,G114,Ingredients!$D$3:$D$217)+SUMIF($B$3:$B$724,G114,$AP$3:$AP$724)</f>
        <v>0</v>
      </c>
      <c r="AJ114" s="30">
        <f>SUMIF(Ingredients!$B$3:$B$217,H114,Ingredients!$D$3:$D$217)+SUMIF($B$3:$B$724,H114,$AP$3:$AP$724)</f>
        <v>0</v>
      </c>
      <c r="AK114" s="30">
        <f>SUMIF(Ingredients!$B$3:$B$217,I114,Ingredients!$D$3:$D$217)+SUMIF($B$3:$B$724,I114,$AP$3:$AP$724)</f>
        <v>0</v>
      </c>
      <c r="AL114" s="30">
        <f>SUMIF(Ingredients!$B$3:$B$217,J114,Ingredients!$D$3:$D$217)+SUMIF($B$3:$B$724,J114,$AP$3:$AP$724)</f>
        <v>0</v>
      </c>
      <c r="AM114" s="30">
        <f>SUMIF(Ingredients!$B$3:$B$217,K114,Ingredients!$D$3:$D$217)+SUMIF($B$3:$B$724,K114,$AP$3:$AP$724)</f>
        <v>0</v>
      </c>
      <c r="AN114" s="30">
        <f>SUMIF(Ingredients!$B$3:$B$217,L114,Ingredients!$D$3:$D$217)+SUMIF($B$3:$B$724,L114,$AP$3:$AP$724)</f>
        <v>0</v>
      </c>
      <c r="AO114" s="30">
        <f>SUMIF(Ingredients!$B$3:$B$217,M114,Ingredients!$D$3:$D$217)+SUMIF($B$3:$B$724,M114,$AP$3:$AP$724)</f>
        <v>0</v>
      </c>
      <c r="AP114" s="29">
        <f t="shared" si="16"/>
        <v>0</v>
      </c>
      <c r="AQ114" s="30">
        <f>SUMIF(Ingredients!$B$3:$B$217,F114,Ingredients!$E$3:$E$217)+SUMIF($B$3:$B$724,F114,$AY$3:$AY$727)</f>
        <v>5</v>
      </c>
      <c r="AR114" s="30">
        <f>SUMIF(Ingredients!$B$3:$B$217,G114,Ingredients!$E$3:$E$217)+SUMIF($B$3:$B$724,G114,$AY$3:$AY$727)</f>
        <v>10</v>
      </c>
      <c r="AS114" s="30">
        <f>SUMIF(Ingredients!$B$3:$B$217,H114,Ingredients!$E$3:$E$217)+SUMIF($B$3:$B$724,H114,$AY$3:$AY$727)</f>
        <v>43</v>
      </c>
      <c r="AT114" s="30">
        <f>SUMIF(Ingredients!$B$3:$B$217,I114,Ingredients!$E$3:$E$217)+SUMIF($B$3:$B$724,I114,$AY$3:$AY$727)</f>
        <v>14</v>
      </c>
      <c r="AU114" s="30">
        <f>SUMIF(Ingredients!$B$3:$B$217,J114,Ingredients!$E$3:$E$217)+SUMIF($B$3:$B$724,J114,$AY$3:$AY$727)</f>
        <v>0</v>
      </c>
      <c r="AV114" s="30">
        <f>SUMIF(Ingredients!$B$3:$B$217,K114,Ingredients!$E$3:$E$217)+SUMIF($B$3:$B$724,K114,$AY$3:$AY$727)</f>
        <v>0</v>
      </c>
      <c r="AW114" s="30">
        <f>SUMIF(Ingredients!$B$3:$B$217,L114,Ingredients!$E$3:$E$217)+SUMIF($B$3:$B$724,L114,$AY$3:$AY$727)</f>
        <v>0</v>
      </c>
      <c r="AX114" s="30">
        <f>SUMIF(Ingredients!$B$3:$B$217,M114,Ingredients!$E$3:$E$217)+SUMIF($B$3:$B$724,M114,$AY$3:$AY$727)</f>
        <v>0</v>
      </c>
      <c r="AY114" s="29">
        <f t="shared" si="17"/>
        <v>18</v>
      </c>
      <c r="AZ114" s="30">
        <f>SUMIF(Ingredients!$B$3:$B$217,F114,Ingredients!$F$3:$F$217)+SUMIF($B$3:$B$724,F114,$BH$3:$BH$724)</f>
        <v>0</v>
      </c>
      <c r="BA114" s="30">
        <f>SUMIF(Ingredients!$B$3:$B$217,G114,Ingredients!$F$3:$F$217)+SUMIF($B$3:$B$724,G114,$BH$3:$BH$724)</f>
        <v>0</v>
      </c>
      <c r="BB114" s="30">
        <f>SUMIF(Ingredients!$B$3:$B$217,H114,Ingredients!$F$3:$F$217)+SUMIF($B$3:$B$724,H114,$BH$3:$BH$724)</f>
        <v>0</v>
      </c>
      <c r="BC114" s="30">
        <f>SUMIF(Ingredients!$B$3:$B$217,I114,Ingredients!$F$3:$F$217)+SUMIF($B$3:$B$724,I114,$BH$3:$BH$724)</f>
        <v>0</v>
      </c>
      <c r="BD114" s="30">
        <f>SUMIF(Ingredients!$B$3:$B$217,J114,Ingredients!$F$3:$F$217)+SUMIF($B$3:$B$724,J114,$BH$3:$BH$724)</f>
        <v>0</v>
      </c>
      <c r="BE114" s="30">
        <f>SUMIF(Ingredients!$B$3:$B$217,K114,Ingredients!$F$3:$F$217)+SUMIF($B$3:$B$724,K114,$BH$3:$BH$724)</f>
        <v>0</v>
      </c>
      <c r="BF114" s="30">
        <f>SUMIF(Ingredients!$B$3:$B$217,L114,Ingredients!$F$3:$F$217)+SUMIF($B$3:$B$724,L114,$BH$3:$BH$724)</f>
        <v>0</v>
      </c>
      <c r="BG114" s="30">
        <f>SUMIF(Ingredients!$B$3:$B$217,M114,Ingredients!$F$3:$F$217)+SUMIF($B$3:$B$724,M114,$BH$3:$BH$724)</f>
        <v>0</v>
      </c>
      <c r="BH114" s="35">
        <f t="shared" si="18"/>
        <v>0</v>
      </c>
      <c r="BI114" s="30">
        <f>SUMIF(Ingredients!$B$3:$B$217,F114,Ingredients!$G$3:$G$217)+SUMIF($B$3:$B$724,F114,$BQ$3:$BQ$724)</f>
        <v>0</v>
      </c>
      <c r="BJ114" s="30">
        <f>SUMIF(Ingredients!$B$3:$B$217,G114,Ingredients!$G$3:$G$217)+SUMIF($B$3:$B$724,G114,$BQ$3:$BQ$724)</f>
        <v>0</v>
      </c>
      <c r="BK114" s="30">
        <f>SUMIF(Ingredients!$B$3:$B$217,H114,Ingredients!$G$3:$G$217)+SUMIF($B$3:$B$724,H114,$BQ$3:$BQ$724)</f>
        <v>0</v>
      </c>
      <c r="BL114" s="30">
        <f>SUMIF(Ingredients!$B$3:$B$217,I114,Ingredients!$G$3:$G$217)+SUMIF($B$3:$B$724,I114,$BQ$3:$BQ$724)</f>
        <v>0</v>
      </c>
      <c r="BM114" s="30">
        <f>SUMIF(Ingredients!$B$3:$B$217,J114,Ingredients!$G$3:$G$217)+SUMIF($B$3:$B$724,J114,$BQ$3:$BQ$724)</f>
        <v>0</v>
      </c>
      <c r="BN114" s="30">
        <f>SUMIF(Ingredients!$B$3:$B$217,K114,Ingredients!$G$3:$G$217)+SUMIF($B$3:$B$724,K114,$BQ$3:$BQ$724)</f>
        <v>0</v>
      </c>
      <c r="BO114" s="30">
        <f>SUMIF(Ingredients!$B$3:$B$217,L114,Ingredients!$G$3:$G$217)+SUMIF($B$3:$B$724,L114,$BQ$3:$BQ$724)</f>
        <v>0</v>
      </c>
      <c r="BP114" s="30">
        <f>SUMIF(Ingredients!$B$3:$B$217,M114,Ingredients!$G$3:$G$217)+SUMIF($B$3:$B$724,M114,$BQ$3:$BQ$724)</f>
        <v>0</v>
      </c>
      <c r="BQ114" s="36">
        <f t="shared" si="19"/>
        <v>0</v>
      </c>
      <c r="BR114" s="30">
        <f>SUMIF(Ingredients!$B$3:$B$217,F114,Ingredients!$H$3:$H$217)+SUMIF($B$3:$B$724,F114,$BZ$3:$BZ$724)</f>
        <v>1</v>
      </c>
      <c r="BS114" s="30">
        <f>SUMIF(Ingredients!$B$3:$B$217,G114,Ingredients!$H$3:$H$217)+SUMIF($B$3:$B$724,G114,$BZ$3:$BZ$724)</f>
        <v>0</v>
      </c>
      <c r="BT114" s="30">
        <f>SUMIF(Ingredients!$B$3:$B$217,H114,Ingredients!$H$3:$H$217)+SUMIF($B$3:$B$724,H114,$BZ$3:$BZ$724)</f>
        <v>1</v>
      </c>
      <c r="BU114" s="30">
        <f>SUMIF(Ingredients!$B$3:$B$217,I114,Ingredients!$H$3:$H$217)+SUMIF($B$3:$B$724,I114,$BZ$3:$BZ$724)</f>
        <v>0</v>
      </c>
      <c r="BV114" s="30">
        <f>SUMIF(Ingredients!$B$3:$B$217,J114,Ingredients!$H$3:$H$217)+SUMIF($B$3:$B$724,J114,$BZ$3:$BZ$724)</f>
        <v>0</v>
      </c>
      <c r="BW114" s="30">
        <f>SUMIF(Ingredients!$B$3:$B$217,K114,Ingredients!$H$3:$H$217)+SUMIF($B$3:$B$724,K114,$BZ$3:$BZ$724)</f>
        <v>0</v>
      </c>
      <c r="BX114" s="30">
        <f>SUMIF(Ingredients!$B$3:$B$217,L114,Ingredients!$H$3:$H$217)+SUMIF($B$3:$B$724,L114,$BZ$3:$BZ$724)</f>
        <v>0</v>
      </c>
      <c r="BY114" s="30">
        <f>SUMIF(Ingredients!$B$3:$B$217,M114,Ingredients!$H$3:$H$217)+SUMIF($B$3:$B$724,M114,$BZ$3:$BZ$724)</f>
        <v>0</v>
      </c>
      <c r="BZ114" s="42">
        <f t="shared" si="20"/>
        <v>2</v>
      </c>
      <c r="CA114" s="30">
        <f>SUMIF(Ingredients!$B$3:$B$217,F114,Ingredients!$I$3:$I$217)+SUMIF($B$3:$B$724,F114,$CI$3:$CI$724)</f>
        <v>0</v>
      </c>
      <c r="CB114" s="30">
        <f>SUMIF(Ingredients!$B$3:$B$217,G114,Ingredients!$I$3:$I$217)+SUMIF($B$3:$B$724,G114,$CI$3:$CI$724)</f>
        <v>0</v>
      </c>
      <c r="CC114" s="30">
        <f>SUMIF(Ingredients!$B$3:$B$217,H114,Ingredients!$I$3:$I$217)+SUMIF($B$3:$B$724,H114,$CI$3:$CI$724)</f>
        <v>0</v>
      </c>
      <c r="CD114" s="30">
        <f>SUMIF(Ingredients!$B$3:$B$217,I114,Ingredients!$I$3:$I$217)+SUMIF($B$3:$B$724,I114,$CI$3:$CI$724)</f>
        <v>2.5</v>
      </c>
      <c r="CE114" s="30">
        <f>SUMIF(Ingredients!$B$3:$B$217,J114,Ingredients!$I$3:$I$217)+SUMIF($B$3:$B$724,J114,$CI$3:$CI$724)</f>
        <v>0</v>
      </c>
      <c r="CF114" s="30">
        <f>SUMIF(Ingredients!$B$3:$B$217,K114,Ingredients!$I$3:$I$217)+SUMIF($B$3:$B$724,K114,$CI$3:$CI$724)</f>
        <v>0</v>
      </c>
      <c r="CG114" s="30">
        <f>SUMIF(Ingredients!$B$3:$B$217,L114,Ingredients!$I$3:$I$217)+SUMIF($B$3:$B$724,L114,$CI$3:$CI$724)</f>
        <v>0</v>
      </c>
      <c r="CH114" s="30">
        <f>SUMIF(Ingredients!$B$3:$B$217,M114,Ingredients!$I$3:$I$217)+SUMIF($B$3:$B$724,M114,$CI$3:$CI$724)</f>
        <v>0</v>
      </c>
      <c r="CI114" s="38">
        <f t="shared" si="21"/>
        <v>2.5</v>
      </c>
      <c r="CJ114" s="30">
        <f>SUMIF(Ingredients!$B$3:$B$217,F114,Ingredients!$J$3:$J$217)+SUMIF($B$3:$B$724,F114,$CR$3:$CR$724)</f>
        <v>0</v>
      </c>
      <c r="CK114" s="30">
        <f>SUMIF(Ingredients!$B$3:$B$217,G114,Ingredients!$J$3:$J$217)+SUMIF($B$3:$B$724,G114,$CR$3:$CR$724)</f>
        <v>0</v>
      </c>
      <c r="CL114" s="30">
        <f>SUMIF(Ingredients!$B$3:$B$217,H114,Ingredients!$J$3:$J$217)+SUMIF($B$3:$B$724,H114,$CR$3:$CR$724)</f>
        <v>0</v>
      </c>
      <c r="CM114" s="30">
        <f>SUMIF(Ingredients!$B$3:$B$217,I114,Ingredients!$J$3:$J$217)+SUMIF($B$3:$B$724,I114,$CR$3:$CR$724)</f>
        <v>0</v>
      </c>
      <c r="CN114" s="30">
        <f>SUMIF(Ingredients!$B$3:$B$217,J114,Ingredients!$J$3:$J$217)+SUMIF($B$3:$B$724,J114,$CR$3:$CR$724)</f>
        <v>0</v>
      </c>
      <c r="CO114" s="30">
        <f>SUMIF(Ingredients!$B$3:$B$217,K114,Ingredients!$J$3:$J$217)+SUMIF($B$3:$B$724,K114,$CR$3:$CR$724)</f>
        <v>0</v>
      </c>
      <c r="CP114" s="30">
        <f>SUMIF(Ingredients!$B$3:$B$217,L114,Ingredients!$J$3:$J$217)+SUMIF($B$3:$B$724,L114,$CR$3:$CR$724)</f>
        <v>0</v>
      </c>
      <c r="CQ114" s="30">
        <f>SUMIF(Ingredients!$B$3:$B$217,M114,Ingredients!$J$3:$J$217)+SUMIF($B$3:$B$724,M114,$CR$3:$CR$724)</f>
        <v>0</v>
      </c>
      <c r="CR114" s="43">
        <f t="shared" si="22"/>
        <v>0</v>
      </c>
      <c r="CS114" s="34">
        <v>15</v>
      </c>
      <c r="CT114" s="30">
        <v>0</v>
      </c>
      <c r="CU114" s="30">
        <v>12</v>
      </c>
      <c r="CV114" s="35">
        <v>1</v>
      </c>
      <c r="CW114" s="36">
        <v>0</v>
      </c>
      <c r="CX114" s="37">
        <v>2</v>
      </c>
      <c r="CY114" s="38">
        <v>2.5</v>
      </c>
      <c r="CZ114" s="39">
        <v>0</v>
      </c>
      <c r="DA114" t="s">
        <v>202</v>
      </c>
      <c r="DB114" t="str">
        <f t="shared" ca="1" si="23"/>
        <v>-</v>
      </c>
      <c r="DD114" t="s">
        <v>200</v>
      </c>
      <c r="DE114" t="str">
        <f t="shared" ca="1" si="24"/>
        <v>BEANSANDRICEITEM(MEAL, ItemRegistry.beansandriceItem, 4 ,3f,0f,1f,2f,0f,2.5f,0f,1.75f),</v>
      </c>
      <c r="DF114" t="s">
        <v>2374</v>
      </c>
    </row>
    <row r="115" spans="2:110" x14ac:dyDescent="0.3">
      <c r="B115" t="s">
        <v>370</v>
      </c>
      <c r="C115" t="str">
        <f>INDEX('PH Itemnames'!$B$1:$B$723,MATCH(B115,'PH Itemnames'!$A$1:$A$723),1)</f>
        <v>chiliItem</v>
      </c>
      <c r="D115" t="s">
        <v>245</v>
      </c>
      <c r="E115" t="s">
        <v>1192</v>
      </c>
      <c r="F115" s="10" t="s">
        <v>131</v>
      </c>
      <c r="G115" s="11" t="s">
        <v>133</v>
      </c>
      <c r="H115" s="11" t="s">
        <v>319</v>
      </c>
      <c r="I115" s="11"/>
      <c r="J115" s="11"/>
      <c r="K115" s="11"/>
      <c r="L115" s="11"/>
      <c r="M115" s="11"/>
      <c r="N115" s="46">
        <f ca="1">SUMIF(Ingredients!$B$3:$B$217,'PH complex foods'!F115,Ingredients!$A$3:$A$119)+SUMIF($B$3:$B$724,F115,$V$3:$V$723)</f>
        <v>1</v>
      </c>
      <c r="O115" s="11">
        <f ca="1">SUMIF(Ingredients!$B$3:$B$217,'PH complex foods'!G115,Ingredients!$A$3:$A$119)+SUMIF($B$3:$B$724,G115,$V$3:$V$723)</f>
        <v>1</v>
      </c>
      <c r="P115" s="11">
        <f ca="1">SUMIF(Ingredients!$B$3:$B$217,'PH complex foods'!H115,Ingredients!$A$3:$A$119)+SUMIF($B$3:$B$724,H115,$V$3:$V$723)</f>
        <v>1</v>
      </c>
      <c r="Q115" s="11">
        <f ca="1">SUMIF(Ingredients!$B$3:$B$217,'PH complex foods'!I115,Ingredients!$A$3:$A$119)+SUMIF($B$3:$B$724,I115,$V$3:$V$723)</f>
        <v>0</v>
      </c>
      <c r="R115" s="11">
        <f ca="1">SUMIF(Ingredients!$B$3:$B$217,'PH complex foods'!J115,Ingredients!$A$3:$A$119)+SUMIF($B$3:$B$724,J115,$V$3:$V$723)</f>
        <v>0</v>
      </c>
      <c r="S115" s="11">
        <f ca="1">SUMIF(Ingredients!$B$3:$B$217,'PH complex foods'!K115,Ingredients!$A$3:$A$119)+SUMIF($B$3:$B$724,K115,$V$3:$V$723)</f>
        <v>0</v>
      </c>
      <c r="T115" s="11">
        <f ca="1">SUMIF(Ingredients!$B$3:$B$217,'PH complex foods'!L115,Ingredients!$A$3:$A$119)+SUMIF($B$3:$B$724,L115,$V$3:$V$723)</f>
        <v>0</v>
      </c>
      <c r="U115" s="11">
        <f ca="1">SUMIF(Ingredients!$B$3:$B$217,'PH complex foods'!M115,Ingredients!$A$3:$A$119)+SUMIF($B$3:$B$724,M115,$V$3:$V$723)</f>
        <v>0</v>
      </c>
      <c r="V115" s="10">
        <f t="shared" ca="1" si="25"/>
        <v>1</v>
      </c>
      <c r="W115" s="11">
        <f t="shared" si="13"/>
        <v>2</v>
      </c>
      <c r="X115" s="44" t="str">
        <f t="shared" ca="1" si="26"/>
        <v>Yes</v>
      </c>
      <c r="Y115" s="34">
        <f>SUMIF(Ingredients!$B$3:$B$217,F115,Ingredients!$C$3:$C$217)+SUMIF($B$3:$B$724,F115,$AG$3:$AG$724)</f>
        <v>2</v>
      </c>
      <c r="Z115" s="30">
        <f>SUMIF(Ingredients!$B$3:$B$217,G115,Ingredients!$C$3:$C$217)+SUMIF($B$3:$B$724,G115,$AG$3:$AG$724)</f>
        <v>1</v>
      </c>
      <c r="AA115" s="30">
        <f>SUMIF(Ingredients!$B$3:$B$217,H115,Ingredients!$C$3:$C$217)+SUMIF($B$3:$B$724,H115,$AG$3:$AG$724)</f>
        <v>10</v>
      </c>
      <c r="AB115" s="30">
        <f>SUMIF(Ingredients!$B$3:$B$217,I115,Ingredients!$C$3:$C$217)+SUMIF($B$3:$B$724,I115,$AG$3:$AG$724)</f>
        <v>0</v>
      </c>
      <c r="AC115" s="30">
        <f>SUMIF(Ingredients!$B$3:$B$217,J115,Ingredients!$C$3:$C$217)+SUMIF($B$3:$B$724,J115,$AG$3:$AG$724)</f>
        <v>0</v>
      </c>
      <c r="AD115" s="30">
        <f>SUMIF(Ingredients!$B$3:$B$217,K115,Ingredients!$C$3:$C$217)+SUMIF($B$3:$B$724,K115,$AG$3:$AG$724)</f>
        <v>0</v>
      </c>
      <c r="AE115" s="30">
        <f>SUMIF(Ingredients!$B$3:$B$217,L115,Ingredients!$C$3:$C$217)+SUMIF($B$3:$B$724,L115,$AG$3:$AG$724)</f>
        <v>0</v>
      </c>
      <c r="AF115" s="30">
        <f>SUMIF(Ingredients!$B$3:$B$217,M115,Ingredients!$C$3:$C$217)+SUMIF($B$3:$B$724,M115,$AG$3:$AG$724)</f>
        <v>0</v>
      </c>
      <c r="AG115" s="29">
        <f t="shared" si="15"/>
        <v>13</v>
      </c>
      <c r="AH115" s="30">
        <f>SUMIF(Ingredients!$B$3:$B$217,F115,Ingredients!$D$3:$D$217)+SUMIF($B$3:$B$724,F115,$AP$3:$AP$724)</f>
        <v>0</v>
      </c>
      <c r="AI115" s="30">
        <f>SUMIF(Ingredients!$B$3:$B$217,G115,Ingredients!$D$3:$D$217)+SUMIF($B$3:$B$724,G115,$AP$3:$AP$724)</f>
        <v>0</v>
      </c>
      <c r="AJ115" s="30">
        <f>SUMIF(Ingredients!$B$3:$B$217,H115,Ingredients!$D$3:$D$217)+SUMIF($B$3:$B$724,H115,$AP$3:$AP$724)</f>
        <v>0</v>
      </c>
      <c r="AK115" s="30">
        <f>SUMIF(Ingredients!$B$3:$B$217,I115,Ingredients!$D$3:$D$217)+SUMIF($B$3:$B$724,I115,$AP$3:$AP$724)</f>
        <v>0</v>
      </c>
      <c r="AL115" s="30">
        <f>SUMIF(Ingredients!$B$3:$B$217,J115,Ingredients!$D$3:$D$217)+SUMIF($B$3:$B$724,J115,$AP$3:$AP$724)</f>
        <v>0</v>
      </c>
      <c r="AM115" s="30">
        <f>SUMIF(Ingredients!$B$3:$B$217,K115,Ingredients!$D$3:$D$217)+SUMIF($B$3:$B$724,K115,$AP$3:$AP$724)</f>
        <v>0</v>
      </c>
      <c r="AN115" s="30">
        <f>SUMIF(Ingredients!$B$3:$B$217,L115,Ingredients!$D$3:$D$217)+SUMIF($B$3:$B$724,L115,$AP$3:$AP$724)</f>
        <v>0</v>
      </c>
      <c r="AO115" s="30">
        <f>SUMIF(Ingredients!$B$3:$B$217,M115,Ingredients!$D$3:$D$217)+SUMIF($B$3:$B$724,M115,$AP$3:$AP$724)</f>
        <v>0</v>
      </c>
      <c r="AP115" s="29">
        <f t="shared" si="16"/>
        <v>0</v>
      </c>
      <c r="AQ115" s="30">
        <f>SUMIF(Ingredients!$B$3:$B$217,F115,Ingredients!$E$3:$E$217)+SUMIF($B$3:$B$724,F115,$AY$3:$AY$727)</f>
        <v>5</v>
      </c>
      <c r="AR115" s="30">
        <f>SUMIF(Ingredients!$B$3:$B$217,G115,Ingredients!$E$3:$E$217)+SUMIF($B$3:$B$724,G115,$AY$3:$AY$727)</f>
        <v>32</v>
      </c>
      <c r="AS115" s="30">
        <f>SUMIF(Ingredients!$B$3:$B$217,H115,Ingredients!$E$3:$E$217)+SUMIF($B$3:$B$724,H115,$AY$3:$AY$727)</f>
        <v>14</v>
      </c>
      <c r="AT115" s="30">
        <f>SUMIF(Ingredients!$B$3:$B$217,I115,Ingredients!$E$3:$E$217)+SUMIF($B$3:$B$724,I115,$AY$3:$AY$727)</f>
        <v>0</v>
      </c>
      <c r="AU115" s="30">
        <f>SUMIF(Ingredients!$B$3:$B$217,J115,Ingredients!$E$3:$E$217)+SUMIF($B$3:$B$724,J115,$AY$3:$AY$727)</f>
        <v>0</v>
      </c>
      <c r="AV115" s="30">
        <f>SUMIF(Ingredients!$B$3:$B$217,K115,Ingredients!$E$3:$E$217)+SUMIF($B$3:$B$724,K115,$AY$3:$AY$727)</f>
        <v>0</v>
      </c>
      <c r="AW115" s="30">
        <f>SUMIF(Ingredients!$B$3:$B$217,L115,Ingredients!$E$3:$E$217)+SUMIF($B$3:$B$724,L115,$AY$3:$AY$727)</f>
        <v>0</v>
      </c>
      <c r="AX115" s="30">
        <f>SUMIF(Ingredients!$B$3:$B$217,M115,Ingredients!$E$3:$E$217)+SUMIF($B$3:$B$724,M115,$AY$3:$AY$727)</f>
        <v>0</v>
      </c>
      <c r="AY115" s="29">
        <f t="shared" si="17"/>
        <v>17</v>
      </c>
      <c r="AZ115" s="30">
        <f>SUMIF(Ingredients!$B$3:$B$217,F115,Ingredients!$F$3:$F$217)+SUMIF($B$3:$B$724,F115,$BH$3:$BH$724)</f>
        <v>0</v>
      </c>
      <c r="BA115" s="30">
        <f>SUMIF(Ingredients!$B$3:$B$217,G115,Ingredients!$F$3:$F$217)+SUMIF($B$3:$B$724,G115,$BH$3:$BH$724)</f>
        <v>0</v>
      </c>
      <c r="BB115" s="30">
        <f>SUMIF(Ingredients!$B$3:$B$217,H115,Ingredients!$F$3:$F$217)+SUMIF($B$3:$B$724,H115,$BH$3:$BH$724)</f>
        <v>0</v>
      </c>
      <c r="BC115" s="30">
        <f>SUMIF(Ingredients!$B$3:$B$217,I115,Ingredients!$F$3:$F$217)+SUMIF($B$3:$B$724,I115,$BH$3:$BH$724)</f>
        <v>0</v>
      </c>
      <c r="BD115" s="30">
        <f>SUMIF(Ingredients!$B$3:$B$217,J115,Ingredients!$F$3:$F$217)+SUMIF($B$3:$B$724,J115,$BH$3:$BH$724)</f>
        <v>0</v>
      </c>
      <c r="BE115" s="30">
        <f>SUMIF(Ingredients!$B$3:$B$217,K115,Ingredients!$F$3:$F$217)+SUMIF($B$3:$B$724,K115,$BH$3:$BH$724)</f>
        <v>0</v>
      </c>
      <c r="BF115" s="30">
        <f>SUMIF(Ingredients!$B$3:$B$217,L115,Ingredients!$F$3:$F$217)+SUMIF($B$3:$B$724,L115,$BH$3:$BH$724)</f>
        <v>0</v>
      </c>
      <c r="BG115" s="30">
        <f>SUMIF(Ingredients!$B$3:$B$217,M115,Ingredients!$F$3:$F$217)+SUMIF($B$3:$B$724,M115,$BH$3:$BH$724)</f>
        <v>0</v>
      </c>
      <c r="BH115" s="35">
        <f t="shared" si="18"/>
        <v>0</v>
      </c>
      <c r="BI115" s="30">
        <f>SUMIF(Ingredients!$B$3:$B$217,F115,Ingredients!$G$3:$G$217)+SUMIF($B$3:$B$724,F115,$BQ$3:$BQ$724)</f>
        <v>0</v>
      </c>
      <c r="BJ115" s="30">
        <f>SUMIF(Ingredients!$B$3:$B$217,G115,Ingredients!$G$3:$G$217)+SUMIF($B$3:$B$724,G115,$BQ$3:$BQ$724)</f>
        <v>0</v>
      </c>
      <c r="BK115" s="30">
        <f>SUMIF(Ingredients!$B$3:$B$217,H115,Ingredients!$G$3:$G$217)+SUMIF($B$3:$B$724,H115,$BQ$3:$BQ$724)</f>
        <v>0</v>
      </c>
      <c r="BL115" s="30">
        <f>SUMIF(Ingredients!$B$3:$B$217,I115,Ingredients!$G$3:$G$217)+SUMIF($B$3:$B$724,I115,$BQ$3:$BQ$724)</f>
        <v>0</v>
      </c>
      <c r="BM115" s="30">
        <f>SUMIF(Ingredients!$B$3:$B$217,J115,Ingredients!$G$3:$G$217)+SUMIF($B$3:$B$724,J115,$BQ$3:$BQ$724)</f>
        <v>0</v>
      </c>
      <c r="BN115" s="30">
        <f>SUMIF(Ingredients!$B$3:$B$217,K115,Ingredients!$G$3:$G$217)+SUMIF($B$3:$B$724,K115,$BQ$3:$BQ$724)</f>
        <v>0</v>
      </c>
      <c r="BO115" s="30">
        <f>SUMIF(Ingredients!$B$3:$B$217,L115,Ingredients!$G$3:$G$217)+SUMIF($B$3:$B$724,L115,$BQ$3:$BQ$724)</f>
        <v>0</v>
      </c>
      <c r="BP115" s="30">
        <f>SUMIF(Ingredients!$B$3:$B$217,M115,Ingredients!$G$3:$G$217)+SUMIF($B$3:$B$724,M115,$BQ$3:$BQ$724)</f>
        <v>0</v>
      </c>
      <c r="BQ115" s="36">
        <f t="shared" si="19"/>
        <v>0</v>
      </c>
      <c r="BR115" s="30">
        <f>SUMIF(Ingredients!$B$3:$B$217,F115,Ingredients!$H$3:$H$217)+SUMIF($B$3:$B$724,F115,$BZ$3:$BZ$724)</f>
        <v>1</v>
      </c>
      <c r="BS115" s="30">
        <f>SUMIF(Ingredients!$B$3:$B$217,G115,Ingredients!$H$3:$H$217)+SUMIF($B$3:$B$724,G115,$BZ$3:$BZ$724)</f>
        <v>0.5</v>
      </c>
      <c r="BT115" s="30">
        <f>SUMIF(Ingredients!$B$3:$B$217,H115,Ingredients!$H$3:$H$217)+SUMIF($B$3:$B$724,H115,$BZ$3:$BZ$724)</f>
        <v>0</v>
      </c>
      <c r="BU115" s="30">
        <f>SUMIF(Ingredients!$B$3:$B$217,I115,Ingredients!$H$3:$H$217)+SUMIF($B$3:$B$724,I115,$BZ$3:$BZ$724)</f>
        <v>0</v>
      </c>
      <c r="BV115" s="30">
        <f>SUMIF(Ingredients!$B$3:$B$217,J115,Ingredients!$H$3:$H$217)+SUMIF($B$3:$B$724,J115,$BZ$3:$BZ$724)</f>
        <v>0</v>
      </c>
      <c r="BW115" s="30">
        <f>SUMIF(Ingredients!$B$3:$B$217,K115,Ingredients!$H$3:$H$217)+SUMIF($B$3:$B$724,K115,$BZ$3:$BZ$724)</f>
        <v>0</v>
      </c>
      <c r="BX115" s="30">
        <f>SUMIF(Ingredients!$B$3:$B$217,L115,Ingredients!$H$3:$H$217)+SUMIF($B$3:$B$724,L115,$BZ$3:$BZ$724)</f>
        <v>0</v>
      </c>
      <c r="BY115" s="30">
        <f>SUMIF(Ingredients!$B$3:$B$217,M115,Ingredients!$H$3:$H$217)+SUMIF($B$3:$B$724,M115,$BZ$3:$BZ$724)</f>
        <v>0</v>
      </c>
      <c r="BZ115" s="42">
        <f t="shared" si="20"/>
        <v>1.5</v>
      </c>
      <c r="CA115" s="30">
        <f>SUMIF(Ingredients!$B$3:$B$217,F115,Ingredients!$I$3:$I$217)+SUMIF($B$3:$B$724,F115,$CI$3:$CI$724)</f>
        <v>0</v>
      </c>
      <c r="CB115" s="30">
        <f>SUMIF(Ingredients!$B$3:$B$217,G115,Ingredients!$I$3:$I$217)+SUMIF($B$3:$B$724,G115,$CI$3:$CI$724)</f>
        <v>0</v>
      </c>
      <c r="CC115" s="30">
        <f>SUMIF(Ingredients!$B$3:$B$217,H115,Ingredients!$I$3:$I$217)+SUMIF($B$3:$B$724,H115,$CI$3:$CI$724)</f>
        <v>2.5</v>
      </c>
      <c r="CD115" s="30">
        <f>SUMIF(Ingredients!$B$3:$B$217,I115,Ingredients!$I$3:$I$217)+SUMIF($B$3:$B$724,I115,$CI$3:$CI$724)</f>
        <v>0</v>
      </c>
      <c r="CE115" s="30">
        <f>SUMIF(Ingredients!$B$3:$B$217,J115,Ingredients!$I$3:$I$217)+SUMIF($B$3:$B$724,J115,$CI$3:$CI$724)</f>
        <v>0</v>
      </c>
      <c r="CF115" s="30">
        <f>SUMIF(Ingredients!$B$3:$B$217,K115,Ingredients!$I$3:$I$217)+SUMIF($B$3:$B$724,K115,$CI$3:$CI$724)</f>
        <v>0</v>
      </c>
      <c r="CG115" s="30">
        <f>SUMIF(Ingredients!$B$3:$B$217,L115,Ingredients!$I$3:$I$217)+SUMIF($B$3:$B$724,L115,$CI$3:$CI$724)</f>
        <v>0</v>
      </c>
      <c r="CH115" s="30">
        <f>SUMIF(Ingredients!$B$3:$B$217,M115,Ingredients!$I$3:$I$217)+SUMIF($B$3:$B$724,M115,$CI$3:$CI$724)</f>
        <v>0</v>
      </c>
      <c r="CI115" s="38">
        <f t="shared" si="21"/>
        <v>2.5</v>
      </c>
      <c r="CJ115" s="30">
        <f>SUMIF(Ingredients!$B$3:$B$217,F115,Ingredients!$J$3:$J$217)+SUMIF($B$3:$B$724,F115,$CR$3:$CR$724)</f>
        <v>0</v>
      </c>
      <c r="CK115" s="30">
        <f>SUMIF(Ingredients!$B$3:$B$217,G115,Ingredients!$J$3:$J$217)+SUMIF($B$3:$B$724,G115,$CR$3:$CR$724)</f>
        <v>0</v>
      </c>
      <c r="CL115" s="30">
        <f>SUMIF(Ingredients!$B$3:$B$217,H115,Ingredients!$J$3:$J$217)+SUMIF($B$3:$B$724,H115,$CR$3:$CR$724)</f>
        <v>0</v>
      </c>
      <c r="CM115" s="30">
        <f>SUMIF(Ingredients!$B$3:$B$217,I115,Ingredients!$J$3:$J$217)+SUMIF($B$3:$B$724,I115,$CR$3:$CR$724)</f>
        <v>0</v>
      </c>
      <c r="CN115" s="30">
        <f>SUMIF(Ingredients!$B$3:$B$217,J115,Ingredients!$J$3:$J$217)+SUMIF($B$3:$B$724,J115,$CR$3:$CR$724)</f>
        <v>0</v>
      </c>
      <c r="CO115" s="30">
        <f>SUMIF(Ingredients!$B$3:$B$217,K115,Ingredients!$J$3:$J$217)+SUMIF($B$3:$B$724,K115,$CR$3:$CR$724)</f>
        <v>0</v>
      </c>
      <c r="CP115" s="30">
        <f>SUMIF(Ingredients!$B$3:$B$217,L115,Ingredients!$J$3:$J$217)+SUMIF($B$3:$B$724,L115,$CR$3:$CR$724)</f>
        <v>0</v>
      </c>
      <c r="CQ115" s="30">
        <f>SUMIF(Ingredients!$B$3:$B$217,M115,Ingredients!$J$3:$J$217)+SUMIF($B$3:$B$724,M115,$CR$3:$CR$724)</f>
        <v>0</v>
      </c>
      <c r="CR115" s="43">
        <f t="shared" si="22"/>
        <v>0</v>
      </c>
      <c r="CS115" s="34">
        <v>15</v>
      </c>
      <c r="CT115" s="30">
        <v>0</v>
      </c>
      <c r="CU115" s="30">
        <v>12</v>
      </c>
      <c r="CV115" s="35">
        <v>0</v>
      </c>
      <c r="CW115" s="36">
        <v>0</v>
      </c>
      <c r="CX115" s="37">
        <v>1.5</v>
      </c>
      <c r="CY115" s="38">
        <v>2.5</v>
      </c>
      <c r="CZ115" s="39">
        <v>0</v>
      </c>
      <c r="DA115" t="s">
        <v>202</v>
      </c>
      <c r="DB115" t="str">
        <f t="shared" ca="1" si="23"/>
        <v>-</v>
      </c>
      <c r="DD115" t="s">
        <v>200</v>
      </c>
      <c r="DE115" t="str">
        <f t="shared" ca="1" si="24"/>
        <v>CHILIITEM(MEAL, ItemRegistry.chiliItem, 4 ,3f,0f,0f,1.5f,0f,2.5f,0f,1.75f),</v>
      </c>
      <c r="DF115" t="s">
        <v>2375</v>
      </c>
    </row>
    <row r="116" spans="2:110" x14ac:dyDescent="0.3">
      <c r="B116" t="s">
        <v>371</v>
      </c>
      <c r="C116" t="str">
        <f>INDEX('PH Itemnames'!$B$1:$B$723,MATCH(B116,'PH Itemnames'!$A$1:$A$723),1)</f>
        <v>beanburritoItem</v>
      </c>
      <c r="D116" t="s">
        <v>240</v>
      </c>
      <c r="E116" t="s">
        <v>1192</v>
      </c>
      <c r="F116" s="10" t="s">
        <v>131</v>
      </c>
      <c r="G116" s="11" t="s">
        <v>335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SUMIF(Ingredients!$B$3:$B$217,'PH complex foods'!F116,Ingredients!$A$3:$A$119)+SUMIF($B$3:$B$724,F116,$V$3:$V$723)</f>
        <v>1</v>
      </c>
      <c r="O116" s="11">
        <f ca="1">SUMIF(Ingredients!$B$3:$B$217,'PH complex foods'!G116,Ingredients!$A$3:$A$119)+SUMIF($B$3:$B$724,G116,$V$3:$V$723)</f>
        <v>1</v>
      </c>
      <c r="P116" s="11">
        <f ca="1">SUMIF(Ingredients!$B$3:$B$217,'PH complex foods'!H116,Ingredients!$A$3:$A$119)+SUMIF($B$3:$B$724,H116,$V$3:$V$723)</f>
        <v>1</v>
      </c>
      <c r="Q116" s="11">
        <f ca="1">SUMIF(Ingredients!$B$3:$B$217,'PH complex foods'!I116,Ingredients!$A$3:$A$119)+SUMIF($B$3:$B$724,I116,$V$3:$V$723)</f>
        <v>1</v>
      </c>
      <c r="R116" s="11">
        <f ca="1">SUMIF(Ingredients!$B$3:$B$217,'PH complex foods'!J116,Ingredients!$A$3:$A$119)+SUMIF($B$3:$B$724,J116,$V$3:$V$723)</f>
        <v>0</v>
      </c>
      <c r="S116" s="11">
        <f ca="1">SUMIF(Ingredients!$B$3:$B$217,'PH complex foods'!K116,Ingredients!$A$3:$A$119)+SUMIF($B$3:$B$724,K116,$V$3:$V$723)</f>
        <v>0</v>
      </c>
      <c r="T116" s="11">
        <f ca="1">SUMIF(Ingredients!$B$3:$B$217,'PH complex foods'!L116,Ingredients!$A$3:$A$119)+SUMIF($B$3:$B$724,L116,$V$3:$V$723)</f>
        <v>0</v>
      </c>
      <c r="U116" s="11">
        <f ca="1">SUMIF(Ingredients!$B$3:$B$217,'PH complex foods'!M116,Ingredients!$A$3:$A$119)+SUMIF($B$3:$B$724,M116,$V$3:$V$723)</f>
        <v>0</v>
      </c>
      <c r="V116" s="10">
        <f t="shared" ca="1" si="25"/>
        <v>1</v>
      </c>
      <c r="W116" s="11">
        <f t="shared" si="13"/>
        <v>0</v>
      </c>
      <c r="X116" s="44" t="str">
        <f t="shared" ca="1" si="26"/>
        <v>Yes</v>
      </c>
      <c r="Y116" s="34">
        <f>SUMIF(Ingredients!$B$3:$B$217,F116,Ingredients!$C$3:$C$217)+SUMIF($B$3:$B$724,F116,$AG$3:$AG$724)</f>
        <v>2</v>
      </c>
      <c r="Z116" s="30">
        <f>SUMIF(Ingredients!$B$3:$B$217,G116,Ingredients!$C$3:$C$217)+SUMIF($B$3:$B$724,G116,$AG$3:$AG$724)</f>
        <v>0</v>
      </c>
      <c r="AA116" s="30">
        <f>SUMIF(Ingredients!$B$3:$B$217,H116,Ingredients!$C$3:$C$217)+SUMIF($B$3:$B$724,H116,$AG$3:$AG$724)</f>
        <v>0</v>
      </c>
      <c r="AB116" s="30">
        <f>SUMIF(Ingredients!$B$3:$B$217,I116,Ingredients!$C$3:$C$217)+SUMIF($B$3:$B$724,I116,$AG$3:$AG$724)</f>
        <v>10</v>
      </c>
      <c r="AC116" s="30">
        <f>SUMIF(Ingredients!$B$3:$B$217,J116,Ingredients!$C$3:$C$217)+SUMIF($B$3:$B$724,J116,$AG$3:$AG$724)</f>
        <v>0</v>
      </c>
      <c r="AD116" s="30">
        <f>SUMIF(Ingredients!$B$3:$B$217,K116,Ingredients!$C$3:$C$217)+SUMIF($B$3:$B$724,K116,$AG$3:$AG$724)</f>
        <v>0</v>
      </c>
      <c r="AE116" s="30">
        <f>SUMIF(Ingredients!$B$3:$B$217,L116,Ingredients!$C$3:$C$217)+SUMIF($B$3:$B$724,L116,$AG$3:$AG$724)</f>
        <v>0</v>
      </c>
      <c r="AF116" s="30">
        <f>SUMIF(Ingredients!$B$3:$B$217,M116,Ingredients!$C$3:$C$217)+SUMIF($B$3:$B$724,M116,$AG$3:$AG$724)</f>
        <v>0</v>
      </c>
      <c r="AG116" s="29">
        <f t="shared" si="15"/>
        <v>12</v>
      </c>
      <c r="AH116" s="30">
        <f>SUMIF(Ingredients!$B$3:$B$217,F116,Ingredients!$D$3:$D$217)+SUMIF($B$3:$B$724,F116,$AP$3:$AP$724)</f>
        <v>0</v>
      </c>
      <c r="AI116" s="30">
        <f>SUMIF(Ingredients!$B$3:$B$217,G116,Ingredients!$D$3:$D$217)+SUMIF($B$3:$B$724,G116,$AP$3:$AP$724)</f>
        <v>10</v>
      </c>
      <c r="AJ116" s="30">
        <f>SUMIF(Ingredients!$B$3:$B$217,H116,Ingredients!$D$3:$D$217)+SUMIF($B$3:$B$724,H116,$AP$3:$AP$724)</f>
        <v>0</v>
      </c>
      <c r="AK116" s="30">
        <f>SUMIF(Ingredients!$B$3:$B$217,I116,Ingredients!$D$3:$D$217)+SUMIF($B$3:$B$724,I116,$AP$3:$AP$724)</f>
        <v>0</v>
      </c>
      <c r="AL116" s="30">
        <f>SUMIF(Ingredients!$B$3:$B$217,J116,Ingredients!$D$3:$D$217)+SUMIF($B$3:$B$724,J116,$AP$3:$AP$724)</f>
        <v>0</v>
      </c>
      <c r="AM116" s="30">
        <f>SUMIF(Ingredients!$B$3:$B$217,K116,Ingredients!$D$3:$D$217)+SUMIF($B$3:$B$724,K116,$AP$3:$AP$724)</f>
        <v>0</v>
      </c>
      <c r="AN116" s="30">
        <f>SUMIF(Ingredients!$B$3:$B$217,L116,Ingredients!$D$3:$D$217)+SUMIF($B$3:$B$724,L116,$AP$3:$AP$724)</f>
        <v>0</v>
      </c>
      <c r="AO116" s="30">
        <f>SUMIF(Ingredients!$B$3:$B$217,M116,Ingredients!$D$3:$D$217)+SUMIF($B$3:$B$724,M116,$AP$3:$AP$724)</f>
        <v>0</v>
      </c>
      <c r="AP116" s="29">
        <f t="shared" si="16"/>
        <v>10</v>
      </c>
      <c r="AQ116" s="30">
        <f>SUMIF(Ingredients!$B$3:$B$217,F116,Ingredients!$E$3:$E$217)+SUMIF($B$3:$B$724,F116,$AY$3:$AY$727)</f>
        <v>5</v>
      </c>
      <c r="AR116" s="30">
        <f>SUMIF(Ingredients!$B$3:$B$217,G116,Ingredients!$E$3:$E$217)+SUMIF($B$3:$B$724,G116,$AY$3:$AY$727)</f>
        <v>21.5</v>
      </c>
      <c r="AS116" s="30">
        <f>SUMIF(Ingredients!$B$3:$B$217,H116,Ingredients!$E$3:$E$217)+SUMIF($B$3:$B$724,H116,$AY$3:$AY$727)</f>
        <v>10</v>
      </c>
      <c r="AT116" s="30">
        <f>SUMIF(Ingredients!$B$3:$B$217,I116,Ingredients!$E$3:$E$217)+SUMIF($B$3:$B$724,I116,$AY$3:$AY$727)</f>
        <v>73</v>
      </c>
      <c r="AU116" s="30">
        <f>SUMIF(Ingredients!$B$3:$B$217,J116,Ingredients!$E$3:$E$217)+SUMIF($B$3:$B$724,J116,$AY$3:$AY$727)</f>
        <v>0</v>
      </c>
      <c r="AV116" s="30">
        <f>SUMIF(Ingredients!$B$3:$B$217,K116,Ingredients!$E$3:$E$217)+SUMIF($B$3:$B$724,K116,$AY$3:$AY$727)</f>
        <v>0</v>
      </c>
      <c r="AW116" s="30">
        <f>SUMIF(Ingredients!$B$3:$B$217,L116,Ingredients!$E$3:$E$217)+SUMIF($B$3:$B$724,L116,$AY$3:$AY$727)</f>
        <v>0</v>
      </c>
      <c r="AX116" s="30">
        <f>SUMIF(Ingredients!$B$3:$B$217,M116,Ingredients!$E$3:$E$217)+SUMIF($B$3:$B$724,M116,$AY$3:$AY$727)</f>
        <v>0</v>
      </c>
      <c r="AY116" s="29">
        <f t="shared" si="17"/>
        <v>27.375</v>
      </c>
      <c r="AZ116" s="30">
        <f>SUMIF(Ingredients!$B$3:$B$217,F116,Ingredients!$F$3:$F$217)+SUMIF($B$3:$B$724,F116,$BH$3:$BH$724)</f>
        <v>0</v>
      </c>
      <c r="BA116" s="30">
        <f>SUMIF(Ingredients!$B$3:$B$217,G116,Ingredients!$F$3:$F$217)+SUMIF($B$3:$B$724,G116,$BH$3:$BH$724)</f>
        <v>0</v>
      </c>
      <c r="BB116" s="30">
        <f>SUMIF(Ingredients!$B$3:$B$217,H116,Ingredients!$F$3:$F$217)+SUMIF($B$3:$B$724,H116,$BH$3:$BH$724)</f>
        <v>0</v>
      </c>
      <c r="BC116" s="30">
        <f>SUMIF(Ingredients!$B$3:$B$217,I116,Ingredients!$F$3:$F$217)+SUMIF($B$3:$B$724,I116,$BH$3:$BH$724)</f>
        <v>0</v>
      </c>
      <c r="BD116" s="30">
        <f>SUMIF(Ingredients!$B$3:$B$217,J116,Ingredients!$F$3:$F$217)+SUMIF($B$3:$B$724,J116,$BH$3:$BH$724)</f>
        <v>0</v>
      </c>
      <c r="BE116" s="30">
        <f>SUMIF(Ingredients!$B$3:$B$217,K116,Ingredients!$F$3:$F$217)+SUMIF($B$3:$B$724,K116,$BH$3:$BH$724)</f>
        <v>0</v>
      </c>
      <c r="BF116" s="30">
        <f>SUMIF(Ingredients!$B$3:$B$217,L116,Ingredients!$F$3:$F$217)+SUMIF($B$3:$B$724,L116,$BH$3:$BH$724)</f>
        <v>0</v>
      </c>
      <c r="BG116" s="30">
        <f>SUMIF(Ingredients!$B$3:$B$217,M116,Ingredients!$F$3:$F$217)+SUMIF($B$3:$B$724,M116,$BH$3:$BH$724)</f>
        <v>0</v>
      </c>
      <c r="BH116" s="35">
        <f t="shared" si="18"/>
        <v>0</v>
      </c>
      <c r="BI116" s="30">
        <f>SUMIF(Ingredients!$B$3:$B$217,F116,Ingredients!$G$3:$G$217)+SUMIF($B$3:$B$724,F116,$BQ$3:$BQ$724)</f>
        <v>0</v>
      </c>
      <c r="BJ116" s="30">
        <f>SUMIF(Ingredients!$B$3:$B$217,G116,Ingredients!$G$3:$G$217)+SUMIF($B$3:$B$724,G116,$BQ$3:$BQ$724)</f>
        <v>0</v>
      </c>
      <c r="BK116" s="30">
        <f>SUMIF(Ingredients!$B$3:$B$217,H116,Ingredients!$G$3:$G$217)+SUMIF($B$3:$B$724,H116,$BQ$3:$BQ$724)</f>
        <v>0</v>
      </c>
      <c r="BL116" s="30">
        <f>SUMIF(Ingredients!$B$3:$B$217,I116,Ingredients!$G$3:$G$217)+SUMIF($B$3:$B$724,I116,$BQ$3:$BQ$724)</f>
        <v>0</v>
      </c>
      <c r="BM116" s="30">
        <f>SUMIF(Ingredients!$B$3:$B$217,J116,Ingredients!$G$3:$G$217)+SUMIF($B$3:$B$724,J116,$BQ$3:$BQ$724)</f>
        <v>0</v>
      </c>
      <c r="BN116" s="30">
        <f>SUMIF(Ingredients!$B$3:$B$217,K116,Ingredients!$G$3:$G$217)+SUMIF($B$3:$B$724,K116,$BQ$3:$BQ$724)</f>
        <v>0</v>
      </c>
      <c r="BO116" s="30">
        <f>SUMIF(Ingredients!$B$3:$B$217,L116,Ingredients!$G$3:$G$217)+SUMIF($B$3:$B$724,L116,$BQ$3:$BQ$724)</f>
        <v>0</v>
      </c>
      <c r="BP116" s="30">
        <f>SUMIF(Ingredients!$B$3:$B$217,M116,Ingredients!$G$3:$G$217)+SUMIF($B$3:$B$724,M116,$BQ$3:$BQ$724)</f>
        <v>0</v>
      </c>
      <c r="BQ116" s="36">
        <f t="shared" si="19"/>
        <v>0</v>
      </c>
      <c r="BR116" s="30">
        <f>SUMIF(Ingredients!$B$3:$B$217,F116,Ingredients!$H$3:$H$217)+SUMIF($B$3:$B$724,F116,$BZ$3:$BZ$724)</f>
        <v>1</v>
      </c>
      <c r="BS116" s="30">
        <f>SUMIF(Ingredients!$B$3:$B$217,G116,Ingredients!$H$3:$H$217)+SUMIF($B$3:$B$724,G116,$BZ$3:$BZ$724)</f>
        <v>0</v>
      </c>
      <c r="BT116" s="30">
        <f>SUMIF(Ingredients!$B$3:$B$217,H116,Ingredients!$H$3:$H$217)+SUMIF($B$3:$B$724,H116,$BZ$3:$BZ$724)</f>
        <v>0</v>
      </c>
      <c r="BU116" s="30">
        <f>SUMIF(Ingredients!$B$3:$B$217,I116,Ingredients!$H$3:$H$217)+SUMIF($B$3:$B$724,I116,$BZ$3:$BZ$724)</f>
        <v>0</v>
      </c>
      <c r="BV116" s="30">
        <f>SUMIF(Ingredients!$B$3:$B$217,J116,Ingredients!$H$3:$H$217)+SUMIF($B$3:$B$724,J116,$BZ$3:$BZ$724)</f>
        <v>0</v>
      </c>
      <c r="BW116" s="30">
        <f>SUMIF(Ingredients!$B$3:$B$217,K116,Ingredients!$H$3:$H$217)+SUMIF($B$3:$B$724,K116,$BZ$3:$BZ$724)</f>
        <v>0</v>
      </c>
      <c r="BX116" s="30">
        <f>SUMIF(Ingredients!$B$3:$B$217,L116,Ingredients!$H$3:$H$217)+SUMIF($B$3:$B$724,L116,$BZ$3:$BZ$724)</f>
        <v>0</v>
      </c>
      <c r="BY116" s="30">
        <f>SUMIF(Ingredients!$B$3:$B$217,M116,Ingredients!$H$3:$H$217)+SUMIF($B$3:$B$724,M116,$BZ$3:$BZ$724)</f>
        <v>0</v>
      </c>
      <c r="BZ116" s="42">
        <f t="shared" si="20"/>
        <v>1</v>
      </c>
      <c r="CA116" s="30">
        <f>SUMIF(Ingredients!$B$3:$B$217,F116,Ingredients!$I$3:$I$217)+SUMIF($B$3:$B$724,F116,$CI$3:$CI$724)</f>
        <v>0</v>
      </c>
      <c r="CB116" s="30">
        <f>SUMIF(Ingredients!$B$3:$B$217,G116,Ingredients!$I$3:$I$217)+SUMIF($B$3:$B$724,G116,$CI$3:$CI$724)</f>
        <v>0</v>
      </c>
      <c r="CC116" s="30">
        <f>SUMIF(Ingredients!$B$3:$B$217,H116,Ingredients!$I$3:$I$217)+SUMIF($B$3:$B$724,H116,$CI$3:$CI$724)</f>
        <v>0</v>
      </c>
      <c r="CD116" s="30">
        <f>SUMIF(Ingredients!$B$3:$B$217,I116,Ingredients!$I$3:$I$217)+SUMIF($B$3:$B$724,I116,$CI$3:$CI$724)</f>
        <v>0</v>
      </c>
      <c r="CE116" s="30">
        <f>SUMIF(Ingredients!$B$3:$B$217,J116,Ingredients!$I$3:$I$217)+SUMIF($B$3:$B$724,J116,$CI$3:$CI$724)</f>
        <v>0</v>
      </c>
      <c r="CF116" s="30">
        <f>SUMIF(Ingredients!$B$3:$B$217,K116,Ingredients!$I$3:$I$217)+SUMIF($B$3:$B$724,K116,$CI$3:$CI$724)</f>
        <v>0</v>
      </c>
      <c r="CG116" s="30">
        <f>SUMIF(Ingredients!$B$3:$B$217,L116,Ingredients!$I$3:$I$217)+SUMIF($B$3:$B$724,L116,$CI$3:$CI$724)</f>
        <v>0</v>
      </c>
      <c r="CH116" s="30">
        <f>SUMIF(Ingredients!$B$3:$B$217,M116,Ingredients!$I$3:$I$217)+SUMIF($B$3:$B$724,M116,$CI$3:$CI$724)</f>
        <v>0</v>
      </c>
      <c r="CI116" s="38">
        <f t="shared" si="21"/>
        <v>0</v>
      </c>
      <c r="CJ116" s="30">
        <f>SUMIF(Ingredients!$B$3:$B$217,F116,Ingredients!$J$3:$J$217)+SUMIF($B$3:$B$724,F116,$CR$3:$CR$724)</f>
        <v>0</v>
      </c>
      <c r="CK116" s="30">
        <f>SUMIF(Ingredients!$B$3:$B$217,G116,Ingredients!$J$3:$J$217)+SUMIF($B$3:$B$724,G116,$CR$3:$CR$724)</f>
        <v>0</v>
      </c>
      <c r="CL116" s="30">
        <f>SUMIF(Ingredients!$B$3:$B$217,H116,Ingredients!$J$3:$J$217)+SUMIF($B$3:$B$724,H116,$CR$3:$CR$724)</f>
        <v>0</v>
      </c>
      <c r="CM116" s="30">
        <f>SUMIF(Ingredients!$B$3:$B$217,I116,Ingredients!$J$3:$J$217)+SUMIF($B$3:$B$724,I116,$CR$3:$CR$724)</f>
        <v>3</v>
      </c>
      <c r="CN116" s="30">
        <f>SUMIF(Ingredients!$B$3:$B$217,J116,Ingredients!$J$3:$J$217)+SUMIF($B$3:$B$724,J116,$CR$3:$CR$724)</f>
        <v>0</v>
      </c>
      <c r="CO116" s="30">
        <f>SUMIF(Ingredients!$B$3:$B$217,K116,Ingredients!$J$3:$J$217)+SUMIF($B$3:$B$724,K116,$CR$3:$CR$724)</f>
        <v>0</v>
      </c>
      <c r="CP116" s="30">
        <f>SUMIF(Ingredients!$B$3:$B$217,L116,Ingredients!$J$3:$J$217)+SUMIF($B$3:$B$724,L116,$CR$3:$CR$724)</f>
        <v>0</v>
      </c>
      <c r="CQ116" s="30">
        <f>SUMIF(Ingredients!$B$3:$B$217,M116,Ingredients!$J$3:$J$217)+SUMIF($B$3:$B$724,M116,$CR$3:$CR$724)</f>
        <v>0</v>
      </c>
      <c r="CR116" s="43">
        <f t="shared" si="22"/>
        <v>3</v>
      </c>
      <c r="CS116" s="34">
        <v>15</v>
      </c>
      <c r="CT116" s="30">
        <v>0</v>
      </c>
      <c r="CU116" s="30">
        <v>12</v>
      </c>
      <c r="CV116" s="35">
        <v>1.5</v>
      </c>
      <c r="CW116" s="36">
        <v>0</v>
      </c>
      <c r="CX116" s="37">
        <v>1</v>
      </c>
      <c r="CY116" s="38">
        <v>0</v>
      </c>
      <c r="CZ116" s="39">
        <v>3</v>
      </c>
      <c r="DA116" t="s">
        <v>202</v>
      </c>
      <c r="DB116" t="str">
        <f t="shared" ca="1" si="23"/>
        <v>-</v>
      </c>
      <c r="DD116" t="s">
        <v>200</v>
      </c>
      <c r="DE116" t="str">
        <f t="shared" ca="1" si="24"/>
        <v>BEANBURRITOITEM(MEAL, ItemRegistry.beanburritoItem, 4 ,3f,0f,1.5f,1f,0f,0f,3f,1.75f),</v>
      </c>
      <c r="DF116" t="s">
        <v>2376</v>
      </c>
    </row>
    <row r="117" spans="2:110" x14ac:dyDescent="0.3">
      <c r="B117" t="s">
        <v>372</v>
      </c>
      <c r="C117" t="str">
        <f>INDEX('PH Itemnames'!$B$1:$B$723,MATCH(B117,'PH Itemnames'!$A$1:$A$723),1)</f>
        <v>stuffedpepperItem</v>
      </c>
      <c r="D117" t="s">
        <v>240</v>
      </c>
      <c r="E117" t="s">
        <v>1192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SUMIF(Ingredients!$B$3:$B$217,'PH complex foods'!F117,Ingredients!$A$3:$A$119)+SUMIF($B$3:$B$724,F117,$V$3:$V$723)</f>
        <v>1</v>
      </c>
      <c r="O117" s="11">
        <f ca="1">SUMIF(Ingredients!$B$3:$B$217,'PH complex foods'!G117,Ingredients!$A$3:$A$119)+SUMIF($B$3:$B$724,G117,$V$3:$V$723)</f>
        <v>1</v>
      </c>
      <c r="P117" s="11">
        <f ca="1">SUMIF(Ingredients!$B$3:$B$217,'PH complex foods'!H117,Ingredients!$A$3:$A$119)+SUMIF($B$3:$B$724,H117,$V$3:$V$723)</f>
        <v>1</v>
      </c>
      <c r="Q117" s="11">
        <f ca="1">SUMIF(Ingredients!$B$3:$B$217,'PH complex foods'!I117,Ingredients!$A$3:$A$119)+SUMIF($B$3:$B$724,I117,$V$3:$V$723)</f>
        <v>0</v>
      </c>
      <c r="R117" s="11">
        <f ca="1">SUMIF(Ingredients!$B$3:$B$217,'PH complex foods'!J117,Ingredients!$A$3:$A$119)+SUMIF($B$3:$B$724,J117,$V$3:$V$723)</f>
        <v>0</v>
      </c>
      <c r="S117" s="11">
        <f ca="1">SUMIF(Ingredients!$B$3:$B$217,'PH complex foods'!K117,Ingredients!$A$3:$A$119)+SUMIF($B$3:$B$724,K117,$V$3:$V$723)</f>
        <v>0</v>
      </c>
      <c r="T117" s="11">
        <f ca="1">SUMIF(Ingredients!$B$3:$B$217,'PH complex foods'!L117,Ingredients!$A$3:$A$119)+SUMIF($B$3:$B$724,L117,$V$3:$V$723)</f>
        <v>0</v>
      </c>
      <c r="U117" s="11">
        <f ca="1">SUMIF(Ingredients!$B$3:$B$217,'PH complex foods'!M117,Ingredients!$A$3:$A$119)+SUMIF($B$3:$B$724,M117,$V$3:$V$723)</f>
        <v>0</v>
      </c>
      <c r="V117" s="10">
        <f t="shared" ca="1" si="25"/>
        <v>1</v>
      </c>
      <c r="W117" s="11">
        <f t="shared" si="13"/>
        <v>0</v>
      </c>
      <c r="X117" s="44" t="str">
        <f t="shared" ca="1" si="26"/>
        <v>Yes</v>
      </c>
      <c r="Y117" s="34">
        <f>SUMIF(Ingredients!$B$3:$B$217,F117,Ingredients!$C$3:$C$217)+SUMIF($B$3:$B$724,F117,$AG$3:$AG$724)</f>
        <v>2</v>
      </c>
      <c r="Z117" s="30">
        <f>SUMIF(Ingredients!$B$3:$B$217,G117,Ingredients!$C$3:$C$217)+SUMIF($B$3:$B$724,G117,$AG$3:$AG$724)</f>
        <v>2</v>
      </c>
      <c r="AA117" s="30">
        <f>SUMIF(Ingredients!$B$3:$B$217,H117,Ingredients!$C$3:$C$217)+SUMIF($B$3:$B$724,H117,$AG$3:$AG$724)</f>
        <v>0</v>
      </c>
      <c r="AB117" s="30">
        <f>SUMIF(Ingredients!$B$3:$B$217,I117,Ingredients!$C$3:$C$217)+SUMIF($B$3:$B$724,I117,$AG$3:$AG$724)</f>
        <v>0</v>
      </c>
      <c r="AC117" s="30">
        <f>SUMIF(Ingredients!$B$3:$B$217,J117,Ingredients!$C$3:$C$217)+SUMIF($B$3:$B$724,J117,$AG$3:$AG$724)</f>
        <v>0</v>
      </c>
      <c r="AD117" s="30">
        <f>SUMIF(Ingredients!$B$3:$B$217,K117,Ingredients!$C$3:$C$217)+SUMIF($B$3:$B$724,K117,$AG$3:$AG$724)</f>
        <v>0</v>
      </c>
      <c r="AE117" s="30">
        <f>SUMIF(Ingredients!$B$3:$B$217,L117,Ingredients!$C$3:$C$217)+SUMIF($B$3:$B$724,L117,$AG$3:$AG$724)</f>
        <v>0</v>
      </c>
      <c r="AF117" s="30">
        <f>SUMIF(Ingredients!$B$3:$B$217,M117,Ingredients!$C$3:$C$217)+SUMIF($B$3:$B$724,M117,$AG$3:$AG$724)</f>
        <v>0</v>
      </c>
      <c r="AG117" s="29">
        <f t="shared" si="15"/>
        <v>4</v>
      </c>
      <c r="AH117" s="30">
        <f>SUMIF(Ingredients!$B$3:$B$217,F117,Ingredients!$D$3:$D$217)+SUMIF($B$3:$B$724,F117,$AP$3:$AP$724)</f>
        <v>0</v>
      </c>
      <c r="AI117" s="30">
        <f>SUMIF(Ingredients!$B$3:$B$217,G117,Ingredients!$D$3:$D$217)+SUMIF($B$3:$B$724,G117,$AP$3:$AP$724)</f>
        <v>5</v>
      </c>
      <c r="AJ117" s="30">
        <f>SUMIF(Ingredients!$B$3:$B$217,H117,Ingredients!$D$3:$D$217)+SUMIF($B$3:$B$724,H117,$AP$3:$AP$724)</f>
        <v>0</v>
      </c>
      <c r="AK117" s="30">
        <f>SUMIF(Ingredients!$B$3:$B$217,I117,Ingredients!$D$3:$D$217)+SUMIF($B$3:$B$724,I117,$AP$3:$AP$724)</f>
        <v>0</v>
      </c>
      <c r="AL117" s="30">
        <f>SUMIF(Ingredients!$B$3:$B$217,J117,Ingredients!$D$3:$D$217)+SUMIF($B$3:$B$724,J117,$AP$3:$AP$724)</f>
        <v>0</v>
      </c>
      <c r="AM117" s="30">
        <f>SUMIF(Ingredients!$B$3:$B$217,K117,Ingredients!$D$3:$D$217)+SUMIF($B$3:$B$724,K117,$AP$3:$AP$724)</f>
        <v>0</v>
      </c>
      <c r="AN117" s="30">
        <f>SUMIF(Ingredients!$B$3:$B$217,L117,Ingredients!$D$3:$D$217)+SUMIF($B$3:$B$724,L117,$AP$3:$AP$724)</f>
        <v>0</v>
      </c>
      <c r="AO117" s="30">
        <f>SUMIF(Ingredients!$B$3:$B$217,M117,Ingredients!$D$3:$D$217)+SUMIF($B$3:$B$724,M117,$AP$3:$AP$724)</f>
        <v>0</v>
      </c>
      <c r="AP117" s="29">
        <f t="shared" si="16"/>
        <v>5</v>
      </c>
      <c r="AQ117" s="30">
        <f>SUMIF(Ingredients!$B$3:$B$217,F117,Ingredients!$E$3:$E$217)+SUMIF($B$3:$B$724,F117,$AY$3:$AY$727)</f>
        <v>7</v>
      </c>
      <c r="AR117" s="30">
        <f>SUMIF(Ingredients!$B$3:$B$217,G117,Ingredients!$E$3:$E$217)+SUMIF($B$3:$B$724,G117,$AY$3:$AY$727)</f>
        <v>5</v>
      </c>
      <c r="AS117" s="30">
        <f>SUMIF(Ingredients!$B$3:$B$217,H117,Ingredients!$E$3:$E$217)+SUMIF($B$3:$B$724,H117,$AY$3:$AY$727)</f>
        <v>10</v>
      </c>
      <c r="AT117" s="30">
        <f>SUMIF(Ingredients!$B$3:$B$217,I117,Ingredients!$E$3:$E$217)+SUMIF($B$3:$B$724,I117,$AY$3:$AY$727)</f>
        <v>0</v>
      </c>
      <c r="AU117" s="30">
        <f>SUMIF(Ingredients!$B$3:$B$217,J117,Ingredients!$E$3:$E$217)+SUMIF($B$3:$B$724,J117,$AY$3:$AY$727)</f>
        <v>0</v>
      </c>
      <c r="AV117" s="30">
        <f>SUMIF(Ingredients!$B$3:$B$217,K117,Ingredients!$E$3:$E$217)+SUMIF($B$3:$B$724,K117,$AY$3:$AY$727)</f>
        <v>0</v>
      </c>
      <c r="AW117" s="30">
        <f>SUMIF(Ingredients!$B$3:$B$217,L117,Ingredients!$E$3:$E$217)+SUMIF($B$3:$B$724,L117,$AY$3:$AY$727)</f>
        <v>0</v>
      </c>
      <c r="AX117" s="30">
        <f>SUMIF(Ingredients!$B$3:$B$217,M117,Ingredients!$E$3:$E$217)+SUMIF($B$3:$B$724,M117,$AY$3:$AY$727)</f>
        <v>0</v>
      </c>
      <c r="AY117" s="29">
        <f t="shared" si="17"/>
        <v>7.333333333333333</v>
      </c>
      <c r="AZ117" s="30">
        <f>SUMIF(Ingredients!$B$3:$B$217,F117,Ingredients!$F$3:$F$217)+SUMIF($B$3:$B$724,F117,$BH$3:$BH$724)</f>
        <v>0</v>
      </c>
      <c r="BA117" s="30">
        <f>SUMIF(Ingredients!$B$3:$B$217,G117,Ingredients!$F$3:$F$217)+SUMIF($B$3:$B$724,G117,$BH$3:$BH$724)</f>
        <v>0</v>
      </c>
      <c r="BB117" s="30">
        <f>SUMIF(Ingredients!$B$3:$B$217,H117,Ingredients!$F$3:$F$217)+SUMIF($B$3:$B$724,H117,$BH$3:$BH$724)</f>
        <v>0</v>
      </c>
      <c r="BC117" s="30">
        <f>SUMIF(Ingredients!$B$3:$B$217,I117,Ingredients!$F$3:$F$217)+SUMIF($B$3:$B$724,I117,$BH$3:$BH$724)</f>
        <v>0</v>
      </c>
      <c r="BD117" s="30">
        <f>SUMIF(Ingredients!$B$3:$B$217,J117,Ingredients!$F$3:$F$217)+SUMIF($B$3:$B$724,J117,$BH$3:$BH$724)</f>
        <v>0</v>
      </c>
      <c r="BE117" s="30">
        <f>SUMIF(Ingredients!$B$3:$B$217,K117,Ingredients!$F$3:$F$217)+SUMIF($B$3:$B$724,K117,$BH$3:$BH$724)</f>
        <v>0</v>
      </c>
      <c r="BF117" s="30">
        <f>SUMIF(Ingredients!$B$3:$B$217,L117,Ingredients!$F$3:$F$217)+SUMIF($B$3:$B$724,L117,$BH$3:$BH$724)</f>
        <v>0</v>
      </c>
      <c r="BG117" s="30">
        <f>SUMIF(Ingredients!$B$3:$B$217,M117,Ingredients!$F$3:$F$217)+SUMIF($B$3:$B$724,M117,$BH$3:$BH$724)</f>
        <v>0</v>
      </c>
      <c r="BH117" s="35">
        <f t="shared" si="18"/>
        <v>0</v>
      </c>
      <c r="BI117" s="30">
        <f>SUMIF(Ingredients!$B$3:$B$217,F117,Ingredients!$G$3:$G$217)+SUMIF($B$3:$B$724,F117,$BQ$3:$BQ$724)</f>
        <v>0</v>
      </c>
      <c r="BJ117" s="30">
        <f>SUMIF(Ingredients!$B$3:$B$217,G117,Ingredients!$G$3:$G$217)+SUMIF($B$3:$B$724,G117,$BQ$3:$BQ$724)</f>
        <v>0</v>
      </c>
      <c r="BK117" s="30">
        <f>SUMIF(Ingredients!$B$3:$B$217,H117,Ingredients!$G$3:$G$217)+SUMIF($B$3:$B$724,H117,$BQ$3:$BQ$724)</f>
        <v>0</v>
      </c>
      <c r="BL117" s="30">
        <f>SUMIF(Ingredients!$B$3:$B$217,I117,Ingredients!$G$3:$G$217)+SUMIF($B$3:$B$724,I117,$BQ$3:$BQ$724)</f>
        <v>0</v>
      </c>
      <c r="BM117" s="30">
        <f>SUMIF(Ingredients!$B$3:$B$217,J117,Ingredients!$G$3:$G$217)+SUMIF($B$3:$B$724,J117,$BQ$3:$BQ$724)</f>
        <v>0</v>
      </c>
      <c r="BN117" s="30">
        <f>SUMIF(Ingredients!$B$3:$B$217,K117,Ingredients!$G$3:$G$217)+SUMIF($B$3:$B$724,K117,$BQ$3:$BQ$724)</f>
        <v>0</v>
      </c>
      <c r="BO117" s="30">
        <f>SUMIF(Ingredients!$B$3:$B$217,L117,Ingredients!$G$3:$G$217)+SUMIF($B$3:$B$724,L117,$BQ$3:$BQ$724)</f>
        <v>0</v>
      </c>
      <c r="BP117" s="30">
        <f>SUMIF(Ingredients!$B$3:$B$217,M117,Ingredients!$G$3:$G$217)+SUMIF($B$3:$B$724,M117,$BQ$3:$BQ$724)</f>
        <v>0</v>
      </c>
      <c r="BQ117" s="36">
        <f t="shared" si="19"/>
        <v>0</v>
      </c>
      <c r="BR117" s="30">
        <f>SUMIF(Ingredients!$B$3:$B$217,F117,Ingredients!$H$3:$H$217)+SUMIF($B$3:$B$724,F117,$BZ$3:$BZ$724)</f>
        <v>1</v>
      </c>
      <c r="BS117" s="30">
        <f>SUMIF(Ingredients!$B$3:$B$217,G117,Ingredients!$H$3:$H$217)+SUMIF($B$3:$B$724,G117,$BZ$3:$BZ$724)</f>
        <v>1.5</v>
      </c>
      <c r="BT117" s="30">
        <f>SUMIF(Ingredients!$B$3:$B$217,H117,Ingredients!$H$3:$H$217)+SUMIF($B$3:$B$724,H117,$BZ$3:$BZ$724)</f>
        <v>0</v>
      </c>
      <c r="BU117" s="30">
        <f>SUMIF(Ingredients!$B$3:$B$217,I117,Ingredients!$H$3:$H$217)+SUMIF($B$3:$B$724,I117,$BZ$3:$BZ$724)</f>
        <v>0</v>
      </c>
      <c r="BV117" s="30">
        <f>SUMIF(Ingredients!$B$3:$B$217,J117,Ingredients!$H$3:$H$217)+SUMIF($B$3:$B$724,J117,$BZ$3:$BZ$724)</f>
        <v>0</v>
      </c>
      <c r="BW117" s="30">
        <f>SUMIF(Ingredients!$B$3:$B$217,K117,Ingredients!$H$3:$H$217)+SUMIF($B$3:$B$724,K117,$BZ$3:$BZ$724)</f>
        <v>0</v>
      </c>
      <c r="BX117" s="30">
        <f>SUMIF(Ingredients!$B$3:$B$217,L117,Ingredients!$H$3:$H$217)+SUMIF($B$3:$B$724,L117,$BZ$3:$BZ$724)</f>
        <v>0</v>
      </c>
      <c r="BY117" s="30">
        <f>SUMIF(Ingredients!$B$3:$B$217,M117,Ingredients!$H$3:$H$217)+SUMIF($B$3:$B$724,M117,$BZ$3:$BZ$724)</f>
        <v>0</v>
      </c>
      <c r="BZ117" s="42">
        <f t="shared" si="20"/>
        <v>2.5</v>
      </c>
      <c r="CA117" s="30">
        <f>SUMIF(Ingredients!$B$3:$B$217,F117,Ingredients!$I$3:$I$217)+SUMIF($B$3:$B$724,F117,$CI$3:$CI$724)</f>
        <v>0</v>
      </c>
      <c r="CB117" s="30">
        <f>SUMIF(Ingredients!$B$3:$B$217,G117,Ingredients!$I$3:$I$217)+SUMIF($B$3:$B$724,G117,$CI$3:$CI$724)</f>
        <v>0</v>
      </c>
      <c r="CC117" s="30">
        <f>SUMIF(Ingredients!$B$3:$B$217,H117,Ingredients!$I$3:$I$217)+SUMIF($B$3:$B$724,H117,$CI$3:$CI$724)</f>
        <v>0</v>
      </c>
      <c r="CD117" s="30">
        <f>SUMIF(Ingredients!$B$3:$B$217,I117,Ingredients!$I$3:$I$217)+SUMIF($B$3:$B$724,I117,$CI$3:$CI$724)</f>
        <v>0</v>
      </c>
      <c r="CE117" s="30">
        <f>SUMIF(Ingredients!$B$3:$B$217,J117,Ingredients!$I$3:$I$217)+SUMIF($B$3:$B$724,J117,$CI$3:$CI$724)</f>
        <v>0</v>
      </c>
      <c r="CF117" s="30">
        <f>SUMIF(Ingredients!$B$3:$B$217,K117,Ingredients!$I$3:$I$217)+SUMIF($B$3:$B$724,K117,$CI$3:$CI$724)</f>
        <v>0</v>
      </c>
      <c r="CG117" s="30">
        <f>SUMIF(Ingredients!$B$3:$B$217,L117,Ingredients!$I$3:$I$217)+SUMIF($B$3:$B$724,L117,$CI$3:$CI$724)</f>
        <v>0</v>
      </c>
      <c r="CH117" s="30">
        <f>SUMIF(Ingredients!$B$3:$B$217,M117,Ingredients!$I$3:$I$217)+SUMIF($B$3:$B$724,M117,$CI$3:$CI$724)</f>
        <v>0</v>
      </c>
      <c r="CI117" s="38">
        <f t="shared" si="21"/>
        <v>0</v>
      </c>
      <c r="CJ117" s="30">
        <f>SUMIF(Ingredients!$B$3:$B$217,F117,Ingredients!$J$3:$J$217)+SUMIF($B$3:$B$724,F117,$CR$3:$CR$724)</f>
        <v>0</v>
      </c>
      <c r="CK117" s="30">
        <f>SUMIF(Ingredients!$B$3:$B$217,G117,Ingredients!$J$3:$J$217)+SUMIF($B$3:$B$724,G117,$CR$3:$CR$724)</f>
        <v>0</v>
      </c>
      <c r="CL117" s="30">
        <f>SUMIF(Ingredients!$B$3:$B$217,H117,Ingredients!$J$3:$J$217)+SUMIF($B$3:$B$724,H117,$CR$3:$CR$724)</f>
        <v>0</v>
      </c>
      <c r="CM117" s="30">
        <f>SUMIF(Ingredients!$B$3:$B$217,I117,Ingredients!$J$3:$J$217)+SUMIF($B$3:$B$724,I117,$CR$3:$CR$724)</f>
        <v>0</v>
      </c>
      <c r="CN117" s="30">
        <f>SUMIF(Ingredients!$B$3:$B$217,J117,Ingredients!$J$3:$J$217)+SUMIF($B$3:$B$724,J117,$CR$3:$CR$724)</f>
        <v>0</v>
      </c>
      <c r="CO117" s="30">
        <f>SUMIF(Ingredients!$B$3:$B$217,K117,Ingredients!$J$3:$J$217)+SUMIF($B$3:$B$724,K117,$CR$3:$CR$724)</f>
        <v>0</v>
      </c>
      <c r="CP117" s="30">
        <f>SUMIF(Ingredients!$B$3:$B$217,L117,Ingredients!$J$3:$J$217)+SUMIF($B$3:$B$724,L117,$CR$3:$CR$724)</f>
        <v>0</v>
      </c>
      <c r="CQ117" s="30">
        <f>SUMIF(Ingredients!$B$3:$B$217,M117,Ingredients!$J$3:$J$217)+SUMIF($B$3:$B$724,M117,$CR$3:$CR$724)</f>
        <v>0</v>
      </c>
      <c r="CR117" s="43">
        <f t="shared" si="22"/>
        <v>0</v>
      </c>
      <c r="CS117" s="34">
        <v>5</v>
      </c>
      <c r="CT117" s="30">
        <v>0</v>
      </c>
      <c r="CU117" s="30">
        <v>7.333333333333333</v>
      </c>
      <c r="CV117" s="35">
        <v>1</v>
      </c>
      <c r="CW117" s="36">
        <v>0</v>
      </c>
      <c r="CX117" s="37">
        <v>2.5</v>
      </c>
      <c r="CY117" s="38">
        <v>0</v>
      </c>
      <c r="CZ117" s="39">
        <v>0</v>
      </c>
      <c r="DA117" t="s">
        <v>202</v>
      </c>
      <c r="DB117" t="str">
        <f t="shared" ca="1" si="23"/>
        <v>-</v>
      </c>
      <c r="DD117" t="s">
        <v>200</v>
      </c>
      <c r="DE117" t="str">
        <f t="shared" ca="1" si="24"/>
        <v>STUFFEDPEPPERITEM(MEAL, ItemRegistry.stuffedpepperItem, 4 ,1f,0f,1f,2.5f,0f,0f,0f,2.86f),</v>
      </c>
      <c r="DF117" t="s">
        <v>2377</v>
      </c>
    </row>
    <row r="118" spans="2:110" x14ac:dyDescent="0.3">
      <c r="B118" t="s">
        <v>373</v>
      </c>
      <c r="C118" t="str">
        <f>INDEX('PH Itemnames'!$B$1:$B$723,MATCH(B118,'PH Itemnames'!$A$1:$A$723),1)</f>
        <v>veggiestirfryItem</v>
      </c>
      <c r="D118" t="s">
        <v>245</v>
      </c>
      <c r="E118" t="s">
        <v>1192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314</v>
      </c>
      <c r="K118" s="11"/>
      <c r="L118" s="11"/>
      <c r="M118" s="11"/>
      <c r="N118" s="46">
        <f ca="1">SUMIF(Ingredients!$B$3:$B$217,'PH complex foods'!F118,Ingredients!$A$3:$A$119)+SUMIF($B$3:$B$724,F118,$V$3:$V$723)</f>
        <v>1</v>
      </c>
      <c r="O118" s="11">
        <f ca="1">SUMIF(Ingredients!$B$3:$B$217,'PH complex foods'!G118,Ingredients!$A$3:$A$119)+SUMIF($B$3:$B$724,G118,$V$3:$V$723)</f>
        <v>1</v>
      </c>
      <c r="P118" s="11">
        <f ca="1">SUMIF(Ingredients!$B$3:$B$217,'PH complex foods'!H118,Ingredients!$A$3:$A$119)+SUMIF($B$3:$B$724,H118,$V$3:$V$723)</f>
        <v>1</v>
      </c>
      <c r="Q118" s="11">
        <f ca="1">SUMIF(Ingredients!$B$3:$B$217,'PH complex foods'!I118,Ingredients!$A$3:$A$119)+SUMIF($B$3:$B$724,I118,$V$3:$V$723)</f>
        <v>1</v>
      </c>
      <c r="R118" s="11">
        <f ca="1">SUMIF(Ingredients!$B$3:$B$217,'PH complex foods'!J118,Ingredients!$A$3:$A$119)+SUMIF($B$3:$B$724,J118,$V$3:$V$723)</f>
        <v>1</v>
      </c>
      <c r="S118" s="11">
        <f ca="1">SUMIF(Ingredients!$B$3:$B$217,'PH complex foods'!K118,Ingredients!$A$3:$A$119)+SUMIF($B$3:$B$724,K118,$V$3:$V$723)</f>
        <v>0</v>
      </c>
      <c r="T118" s="11">
        <f ca="1">SUMIF(Ingredients!$B$3:$B$217,'PH complex foods'!L118,Ingredients!$A$3:$A$119)+SUMIF($B$3:$B$724,L118,$V$3:$V$723)</f>
        <v>0</v>
      </c>
      <c r="U118" s="11">
        <f ca="1">SUMIF(Ingredients!$B$3:$B$217,'PH complex foods'!M118,Ingredients!$A$3:$A$119)+SUMIF($B$3:$B$724,M118,$V$3:$V$723)</f>
        <v>0</v>
      </c>
      <c r="V118" s="10">
        <f t="shared" ca="1" si="25"/>
        <v>1</v>
      </c>
      <c r="W118" s="11">
        <f t="shared" si="13"/>
        <v>0</v>
      </c>
      <c r="X118" s="44" t="str">
        <f t="shared" ca="1" si="26"/>
        <v>Yes</v>
      </c>
      <c r="Y118" s="34">
        <f>SUMIF(Ingredients!$B$3:$B$217,F118,Ingredients!$C$3:$C$217)+SUMIF($B$3:$B$724,F118,$AG$3:$AG$724)</f>
        <v>2</v>
      </c>
      <c r="Z118" s="30">
        <f>SUMIF(Ingredients!$B$3:$B$217,G118,Ingredients!$C$3:$C$217)+SUMIF($B$3:$B$724,G118,$AG$3:$AG$724)</f>
        <v>10</v>
      </c>
      <c r="AA118" s="30">
        <f>SUMIF(Ingredients!$B$3:$B$217,H118,Ingredients!$C$3:$C$217)+SUMIF($B$3:$B$724,H118,$AG$3:$AG$724)</f>
        <v>0</v>
      </c>
      <c r="AB118" s="30">
        <f>SUMIF(Ingredients!$B$3:$B$217,I118,Ingredients!$C$3:$C$217)+SUMIF($B$3:$B$724,I118,$AG$3:$AG$724)</f>
        <v>2</v>
      </c>
      <c r="AC118" s="30">
        <f>SUMIF(Ingredients!$B$3:$B$217,J118,Ingredients!$C$3:$C$217)+SUMIF($B$3:$B$724,J118,$AG$3:$AG$724)</f>
        <v>5.1428571428571432</v>
      </c>
      <c r="AD118" s="30">
        <f>SUMIF(Ingredients!$B$3:$B$217,K118,Ingredients!$C$3:$C$217)+SUMIF($B$3:$B$724,K118,$AG$3:$AG$724)</f>
        <v>0</v>
      </c>
      <c r="AE118" s="30">
        <f>SUMIF(Ingredients!$B$3:$B$217,L118,Ingredients!$C$3:$C$217)+SUMIF($B$3:$B$724,L118,$AG$3:$AG$724)</f>
        <v>0</v>
      </c>
      <c r="AF118" s="30">
        <f>SUMIF(Ingredients!$B$3:$B$217,M118,Ingredients!$C$3:$C$217)+SUMIF($B$3:$B$724,M118,$AG$3:$AG$724)</f>
        <v>0</v>
      </c>
      <c r="AG118" s="29">
        <f t="shared" si="15"/>
        <v>19.142857142857142</v>
      </c>
      <c r="AH118" s="30">
        <f>SUMIF(Ingredients!$B$3:$B$217,F118,Ingredients!$D$3:$D$217)+SUMIF($B$3:$B$724,F118,$AP$3:$AP$724)</f>
        <v>0</v>
      </c>
      <c r="AI118" s="30">
        <f>SUMIF(Ingredients!$B$3:$B$217,G118,Ingredients!$D$3:$D$217)+SUMIF($B$3:$B$724,G118,$AP$3:$AP$724)</f>
        <v>0</v>
      </c>
      <c r="AJ118" s="30">
        <f>SUMIF(Ingredients!$B$3:$B$217,H118,Ingredients!$D$3:$D$217)+SUMIF($B$3:$B$724,H118,$AP$3:$AP$724)</f>
        <v>0</v>
      </c>
      <c r="AK118" s="30">
        <f>SUMIF(Ingredients!$B$3:$B$217,I118,Ingredients!$D$3:$D$217)+SUMIF($B$3:$B$724,I118,$AP$3:$AP$724)</f>
        <v>0</v>
      </c>
      <c r="AL118" s="30">
        <f>SUMIF(Ingredients!$B$3:$B$217,J118,Ingredients!$D$3:$D$217)+SUMIF($B$3:$B$724,J118,$AP$3:$AP$724)</f>
        <v>0.35714285714285715</v>
      </c>
      <c r="AM118" s="30">
        <f>SUMIF(Ingredients!$B$3:$B$217,K118,Ingredients!$D$3:$D$217)+SUMIF($B$3:$B$724,K118,$AP$3:$AP$724)</f>
        <v>0</v>
      </c>
      <c r="AN118" s="30">
        <f>SUMIF(Ingredients!$B$3:$B$217,L118,Ingredients!$D$3:$D$217)+SUMIF($B$3:$B$724,L118,$AP$3:$AP$724)</f>
        <v>0</v>
      </c>
      <c r="AO118" s="30">
        <f>SUMIF(Ingredients!$B$3:$B$217,M118,Ingredients!$D$3:$D$217)+SUMIF($B$3:$B$724,M118,$AP$3:$AP$724)</f>
        <v>0</v>
      </c>
      <c r="AP118" s="29">
        <f t="shared" si="16"/>
        <v>0.35714285714285715</v>
      </c>
      <c r="AQ118" s="30">
        <f>SUMIF(Ingredients!$B$3:$B$217,F118,Ingredients!$E$3:$E$217)+SUMIF($B$3:$B$724,F118,$AY$3:$AY$727)</f>
        <v>7</v>
      </c>
      <c r="AR118" s="30">
        <f>SUMIF(Ingredients!$B$3:$B$217,G118,Ingredients!$E$3:$E$217)+SUMIF($B$3:$B$724,G118,$AY$3:$AY$727)</f>
        <v>31</v>
      </c>
      <c r="AS118" s="30">
        <f>SUMIF(Ingredients!$B$3:$B$217,H118,Ingredients!$E$3:$E$217)+SUMIF($B$3:$B$724,H118,$AY$3:$AY$727)</f>
        <v>10</v>
      </c>
      <c r="AT118" s="30">
        <f>SUMIF(Ingredients!$B$3:$B$217,I118,Ingredients!$E$3:$E$217)+SUMIF($B$3:$B$724,I118,$AY$3:$AY$727)</f>
        <v>43</v>
      </c>
      <c r="AU118" s="30">
        <f>SUMIF(Ingredients!$B$3:$B$217,J118,Ingredients!$E$3:$E$217)+SUMIF($B$3:$B$724,J118,$AY$3:$AY$727)</f>
        <v>19.285714285714285</v>
      </c>
      <c r="AV118" s="30">
        <f>SUMIF(Ingredients!$B$3:$B$217,K118,Ingredients!$E$3:$E$217)+SUMIF($B$3:$B$724,K118,$AY$3:$AY$727)</f>
        <v>0</v>
      </c>
      <c r="AW118" s="30">
        <f>SUMIF(Ingredients!$B$3:$B$217,L118,Ingredients!$E$3:$E$217)+SUMIF($B$3:$B$724,L118,$AY$3:$AY$727)</f>
        <v>0</v>
      </c>
      <c r="AX118" s="30">
        <f>SUMIF(Ingredients!$B$3:$B$217,M118,Ingredients!$E$3:$E$217)+SUMIF($B$3:$B$724,M118,$AY$3:$AY$727)</f>
        <v>0</v>
      </c>
      <c r="AY118" s="29">
        <f t="shared" si="17"/>
        <v>22.057142857142857</v>
      </c>
      <c r="AZ118" s="30">
        <f>SUMIF(Ingredients!$B$3:$B$217,F118,Ingredients!$F$3:$F$217)+SUMIF($B$3:$B$724,F118,$BH$3:$BH$724)</f>
        <v>0</v>
      </c>
      <c r="BA118" s="30">
        <f>SUMIF(Ingredients!$B$3:$B$217,G118,Ingredients!$F$3:$F$217)+SUMIF($B$3:$B$724,G118,$BH$3:$BH$724)</f>
        <v>0</v>
      </c>
      <c r="BB118" s="30">
        <f>SUMIF(Ingredients!$B$3:$B$217,H118,Ingredients!$F$3:$F$217)+SUMIF($B$3:$B$724,H118,$BH$3:$BH$724)</f>
        <v>0</v>
      </c>
      <c r="BC118" s="30">
        <f>SUMIF(Ingredients!$B$3:$B$217,I118,Ingredients!$F$3:$F$217)+SUMIF($B$3:$B$724,I118,$BH$3:$BH$724)</f>
        <v>0</v>
      </c>
      <c r="BD118" s="30">
        <f>SUMIF(Ingredients!$B$3:$B$217,J118,Ingredients!$F$3:$F$217)+SUMIF($B$3:$B$724,J118,$BH$3:$BH$724)</f>
        <v>0</v>
      </c>
      <c r="BE118" s="30">
        <f>SUMIF(Ingredients!$B$3:$B$217,K118,Ingredients!$F$3:$F$217)+SUMIF($B$3:$B$724,K118,$BH$3:$BH$724)</f>
        <v>0</v>
      </c>
      <c r="BF118" s="30">
        <f>SUMIF(Ingredients!$B$3:$B$217,L118,Ingredients!$F$3:$F$217)+SUMIF($B$3:$B$724,L118,$BH$3:$BH$724)</f>
        <v>0</v>
      </c>
      <c r="BG118" s="30">
        <f>SUMIF(Ingredients!$B$3:$B$217,M118,Ingredients!$F$3:$F$217)+SUMIF($B$3:$B$724,M118,$BH$3:$BH$724)</f>
        <v>0</v>
      </c>
      <c r="BH118" s="35">
        <f t="shared" si="18"/>
        <v>0</v>
      </c>
      <c r="BI118" s="30">
        <f>SUMIF(Ingredients!$B$3:$B$217,F118,Ingredients!$G$3:$G$217)+SUMIF($B$3:$B$724,F118,$BQ$3:$BQ$724)</f>
        <v>0</v>
      </c>
      <c r="BJ118" s="30">
        <f>SUMIF(Ingredients!$B$3:$B$217,G118,Ingredients!$G$3:$G$217)+SUMIF($B$3:$B$724,G118,$BQ$3:$BQ$724)</f>
        <v>0</v>
      </c>
      <c r="BK118" s="30">
        <f>SUMIF(Ingredients!$B$3:$B$217,H118,Ingredients!$G$3:$G$217)+SUMIF($B$3:$B$724,H118,$BQ$3:$BQ$724)</f>
        <v>0</v>
      </c>
      <c r="BL118" s="30">
        <f>SUMIF(Ingredients!$B$3:$B$217,I118,Ingredients!$G$3:$G$217)+SUMIF($B$3:$B$724,I118,$BQ$3:$BQ$724)</f>
        <v>0</v>
      </c>
      <c r="BM118" s="30">
        <f>SUMIF(Ingredients!$B$3:$B$217,J118,Ingredients!$G$3:$G$217)+SUMIF($B$3:$B$724,J118,$BQ$3:$BQ$724)</f>
        <v>0</v>
      </c>
      <c r="BN118" s="30">
        <f>SUMIF(Ingredients!$B$3:$B$217,K118,Ingredients!$G$3:$G$217)+SUMIF($B$3:$B$724,K118,$BQ$3:$BQ$724)</f>
        <v>0</v>
      </c>
      <c r="BO118" s="30">
        <f>SUMIF(Ingredients!$B$3:$B$217,L118,Ingredients!$G$3:$G$217)+SUMIF($B$3:$B$724,L118,$BQ$3:$BQ$724)</f>
        <v>0</v>
      </c>
      <c r="BP118" s="30">
        <f>SUMIF(Ingredients!$B$3:$B$217,M118,Ingredients!$G$3:$G$217)+SUMIF($B$3:$B$724,M118,$BQ$3:$BQ$724)</f>
        <v>0</v>
      </c>
      <c r="BQ118" s="36">
        <f t="shared" si="19"/>
        <v>0</v>
      </c>
      <c r="BR118" s="30">
        <f>SUMIF(Ingredients!$B$3:$B$217,F118,Ingredients!$H$3:$H$217)+SUMIF($B$3:$B$724,F118,$BZ$3:$BZ$724)</f>
        <v>1</v>
      </c>
      <c r="BS118" s="30">
        <f>SUMIF(Ingredients!$B$3:$B$217,G118,Ingredients!$H$3:$H$217)+SUMIF($B$3:$B$724,G118,$BZ$3:$BZ$724)</f>
        <v>1</v>
      </c>
      <c r="BT118" s="30">
        <f>SUMIF(Ingredients!$B$3:$B$217,H118,Ingredients!$H$3:$H$217)+SUMIF($B$3:$B$724,H118,$BZ$3:$BZ$724)</f>
        <v>0</v>
      </c>
      <c r="BU118" s="30">
        <f>SUMIF(Ingredients!$B$3:$B$217,I118,Ingredients!$H$3:$H$217)+SUMIF($B$3:$B$724,I118,$BZ$3:$BZ$724)</f>
        <v>1</v>
      </c>
      <c r="BV118" s="30">
        <f>SUMIF(Ingredients!$B$3:$B$217,J118,Ingredients!$H$3:$H$217)+SUMIF($B$3:$B$724,J118,$BZ$3:$BZ$724)</f>
        <v>1.1428571428571428</v>
      </c>
      <c r="BW118" s="30">
        <f>SUMIF(Ingredients!$B$3:$B$217,K118,Ingredients!$H$3:$H$217)+SUMIF($B$3:$B$724,K118,$BZ$3:$BZ$724)</f>
        <v>0</v>
      </c>
      <c r="BX118" s="30">
        <f>SUMIF(Ingredients!$B$3:$B$217,L118,Ingredients!$H$3:$H$217)+SUMIF($B$3:$B$724,L118,$BZ$3:$BZ$724)</f>
        <v>0</v>
      </c>
      <c r="BY118" s="30">
        <f>SUMIF(Ingredients!$B$3:$B$217,M118,Ingredients!$H$3:$H$217)+SUMIF($B$3:$B$724,M118,$BZ$3:$BZ$724)</f>
        <v>0</v>
      </c>
      <c r="BZ118" s="42">
        <f t="shared" si="20"/>
        <v>4.1428571428571423</v>
      </c>
      <c r="CA118" s="30">
        <f>SUMIF(Ingredients!$B$3:$B$217,F118,Ingredients!$I$3:$I$217)+SUMIF($B$3:$B$724,F118,$CI$3:$CI$724)</f>
        <v>0</v>
      </c>
      <c r="CB118" s="30">
        <f>SUMIF(Ingredients!$B$3:$B$217,G118,Ingredients!$I$3:$I$217)+SUMIF($B$3:$B$724,G118,$CI$3:$CI$724)</f>
        <v>0</v>
      </c>
      <c r="CC118" s="30">
        <f>SUMIF(Ingredients!$B$3:$B$217,H118,Ingredients!$I$3:$I$217)+SUMIF($B$3:$B$724,H118,$CI$3:$CI$724)</f>
        <v>0</v>
      </c>
      <c r="CD118" s="30">
        <f>SUMIF(Ingredients!$B$3:$B$217,I118,Ingredients!$I$3:$I$217)+SUMIF($B$3:$B$724,I118,$CI$3:$CI$724)</f>
        <v>0</v>
      </c>
      <c r="CE118" s="30">
        <f>SUMIF(Ingredients!$B$3:$B$217,J118,Ingredients!$I$3:$I$217)+SUMIF($B$3:$B$724,J118,$CI$3:$CI$724)</f>
        <v>0</v>
      </c>
      <c r="CF118" s="30">
        <f>SUMIF(Ingredients!$B$3:$B$217,K118,Ingredients!$I$3:$I$217)+SUMIF($B$3:$B$724,K118,$CI$3:$CI$724)</f>
        <v>0</v>
      </c>
      <c r="CG118" s="30">
        <f>SUMIF(Ingredients!$B$3:$B$217,L118,Ingredients!$I$3:$I$217)+SUMIF($B$3:$B$724,L118,$CI$3:$CI$724)</f>
        <v>0</v>
      </c>
      <c r="CH118" s="30">
        <f>SUMIF(Ingredients!$B$3:$B$217,M118,Ingredients!$I$3:$I$217)+SUMIF($B$3:$B$724,M118,$CI$3:$CI$724)</f>
        <v>0</v>
      </c>
      <c r="CI118" s="38">
        <f t="shared" si="21"/>
        <v>0</v>
      </c>
      <c r="CJ118" s="30">
        <f>SUMIF(Ingredients!$B$3:$B$217,F118,Ingredients!$J$3:$J$217)+SUMIF($B$3:$B$724,F118,$CR$3:$CR$724)</f>
        <v>0</v>
      </c>
      <c r="CK118" s="30">
        <f>SUMIF(Ingredients!$B$3:$B$217,G118,Ingredients!$J$3:$J$217)+SUMIF($B$3:$B$724,G118,$CR$3:$CR$724)</f>
        <v>0</v>
      </c>
      <c r="CL118" s="30">
        <f>SUMIF(Ingredients!$B$3:$B$217,H118,Ingredients!$J$3:$J$217)+SUMIF($B$3:$B$724,H118,$CR$3:$CR$724)</f>
        <v>0</v>
      </c>
      <c r="CM118" s="30">
        <f>SUMIF(Ingredients!$B$3:$B$217,I118,Ingredients!$J$3:$J$217)+SUMIF($B$3:$B$724,I118,$CR$3:$CR$724)</f>
        <v>0</v>
      </c>
      <c r="CN118" s="30">
        <f>SUMIF(Ingredients!$B$3:$B$217,J118,Ingredients!$J$3:$J$217)+SUMIF($B$3:$B$724,J118,$CR$3:$CR$724)</f>
        <v>0</v>
      </c>
      <c r="CO118" s="30">
        <f>SUMIF(Ingredients!$B$3:$B$217,K118,Ingredients!$J$3:$J$217)+SUMIF($B$3:$B$724,K118,$CR$3:$CR$724)</f>
        <v>0</v>
      </c>
      <c r="CP118" s="30">
        <f>SUMIF(Ingredients!$B$3:$B$217,L118,Ingredients!$J$3:$J$217)+SUMIF($B$3:$B$724,L118,$CR$3:$CR$724)</f>
        <v>0</v>
      </c>
      <c r="CQ118" s="30">
        <f>SUMIF(Ingredients!$B$3:$B$217,M118,Ingredients!$J$3:$J$217)+SUMIF($B$3:$B$724,M118,$CR$3:$CR$724)</f>
        <v>0</v>
      </c>
      <c r="CR118" s="43">
        <f t="shared" si="22"/>
        <v>0</v>
      </c>
      <c r="CS118" s="34">
        <v>20</v>
      </c>
      <c r="CT118" s="30">
        <v>0.35714285714285715</v>
      </c>
      <c r="CU118" s="30">
        <v>14</v>
      </c>
      <c r="CV118" s="35">
        <v>1</v>
      </c>
      <c r="CW118" s="36">
        <v>0</v>
      </c>
      <c r="CX118" s="37">
        <v>4</v>
      </c>
      <c r="CY118" s="38">
        <v>0</v>
      </c>
      <c r="CZ118" s="39">
        <v>0</v>
      </c>
      <c r="DA118" t="s">
        <v>202</v>
      </c>
      <c r="DB118" t="str">
        <f t="shared" ca="1" si="23"/>
        <v>-</v>
      </c>
      <c r="DD118" t="s">
        <v>200</v>
      </c>
      <c r="DE118" t="str">
        <f t="shared" ca="1" si="24"/>
        <v>VEGGIESTIRFRYITEM(MEAL, ItemRegistry.veggiestirfryItem, 4 ,4f,0.36f,1f,4f,0f,0f,0f,1.5f),</v>
      </c>
      <c r="DF118" t="s">
        <v>2378</v>
      </c>
    </row>
    <row r="119" spans="2:110" x14ac:dyDescent="0.3">
      <c r="B119" t="s">
        <v>374</v>
      </c>
      <c r="C119" t="str">
        <f>INDEX('PH Itemnames'!$B$1:$B$723,MATCH(B119,'PH Itemnames'!$A$1:$A$723),1)</f>
        <v>grilledskewersItem</v>
      </c>
      <c r="D119" t="s">
        <v>240</v>
      </c>
      <c r="E119" t="s">
        <v>1192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SUMIF(Ingredients!$B$3:$B$217,'PH complex foods'!F119,Ingredients!$A$3:$A$119)+SUMIF($B$3:$B$724,F119,$V$3:$V$723)</f>
        <v>1</v>
      </c>
      <c r="O119" s="11">
        <f ca="1">SUMIF(Ingredients!$B$3:$B$217,'PH complex foods'!G119,Ingredients!$A$3:$A$119)+SUMIF($B$3:$B$724,G119,$V$3:$V$723)</f>
        <v>1</v>
      </c>
      <c r="P119" s="11">
        <f ca="1">SUMIF(Ingredients!$B$3:$B$217,'PH complex foods'!H119,Ingredients!$A$3:$A$119)+SUMIF($B$3:$B$724,H119,$V$3:$V$723)</f>
        <v>1</v>
      </c>
      <c r="Q119" s="11">
        <f ca="1">SUMIF(Ingredients!$B$3:$B$217,'PH complex foods'!I119,Ingredients!$A$3:$A$119)+SUMIF($B$3:$B$724,I119,$V$3:$V$723)</f>
        <v>0</v>
      </c>
      <c r="R119" s="11">
        <f ca="1">SUMIF(Ingredients!$B$3:$B$217,'PH complex foods'!J119,Ingredients!$A$3:$A$119)+SUMIF($B$3:$B$724,J119,$V$3:$V$723)</f>
        <v>0</v>
      </c>
      <c r="S119" s="11">
        <f ca="1">SUMIF(Ingredients!$B$3:$B$217,'PH complex foods'!K119,Ingredients!$A$3:$A$119)+SUMIF($B$3:$B$724,K119,$V$3:$V$723)</f>
        <v>0</v>
      </c>
      <c r="T119" s="11">
        <f ca="1">SUMIF(Ingredients!$B$3:$B$217,'PH complex foods'!L119,Ingredients!$A$3:$A$119)+SUMIF($B$3:$B$724,L119,$V$3:$V$723)</f>
        <v>0</v>
      </c>
      <c r="U119" s="11">
        <f ca="1">SUMIF(Ingredients!$B$3:$B$217,'PH complex foods'!M119,Ingredients!$A$3:$A$119)+SUMIF($B$3:$B$724,M119,$V$3:$V$723)</f>
        <v>0</v>
      </c>
      <c r="V119" s="10">
        <f t="shared" ca="1" si="25"/>
        <v>1</v>
      </c>
      <c r="W119" s="11">
        <f t="shared" si="13"/>
        <v>0</v>
      </c>
      <c r="X119" s="44" t="str">
        <f t="shared" ca="1" si="26"/>
        <v>Yes</v>
      </c>
      <c r="Y119" s="34">
        <f>SUMIF(Ingredients!$B$3:$B$217,F119,Ingredients!$C$3:$C$217)+SUMIF($B$3:$B$724,F119,$AG$3:$AG$724)</f>
        <v>2</v>
      </c>
      <c r="Z119" s="30">
        <f>SUMIF(Ingredients!$B$3:$B$217,G119,Ingredients!$C$3:$C$217)+SUMIF($B$3:$B$724,G119,$AG$3:$AG$724)</f>
        <v>2</v>
      </c>
      <c r="AA119" s="30">
        <f>SUMIF(Ingredients!$B$3:$B$217,H119,Ingredients!$C$3:$C$217)+SUMIF($B$3:$B$724,H119,$AG$3:$AG$724)</f>
        <v>10</v>
      </c>
      <c r="AB119" s="30">
        <f>SUMIF(Ingredients!$B$3:$B$217,I119,Ingredients!$C$3:$C$217)+SUMIF($B$3:$B$724,I119,$AG$3:$AG$724)</f>
        <v>0</v>
      </c>
      <c r="AC119" s="30">
        <f>SUMIF(Ingredients!$B$3:$B$217,J119,Ingredients!$C$3:$C$217)+SUMIF($B$3:$B$724,J119,$AG$3:$AG$724)</f>
        <v>0</v>
      </c>
      <c r="AD119" s="30">
        <f>SUMIF(Ingredients!$B$3:$B$217,K119,Ingredients!$C$3:$C$217)+SUMIF($B$3:$B$724,K119,$AG$3:$AG$724)</f>
        <v>0</v>
      </c>
      <c r="AE119" s="30">
        <f>SUMIF(Ingredients!$B$3:$B$217,L119,Ingredients!$C$3:$C$217)+SUMIF($B$3:$B$724,L119,$AG$3:$AG$724)</f>
        <v>0</v>
      </c>
      <c r="AF119" s="30">
        <f>SUMIF(Ingredients!$B$3:$B$217,M119,Ingredients!$C$3:$C$217)+SUMIF($B$3:$B$724,M119,$AG$3:$AG$724)</f>
        <v>0</v>
      </c>
      <c r="AG119" s="29">
        <f t="shared" si="15"/>
        <v>14</v>
      </c>
      <c r="AH119" s="30">
        <f>SUMIF(Ingredients!$B$3:$B$217,F119,Ingredients!$D$3:$D$217)+SUMIF($B$3:$B$724,F119,$AP$3:$AP$724)</f>
        <v>0</v>
      </c>
      <c r="AI119" s="30">
        <f>SUMIF(Ingredients!$B$3:$B$217,G119,Ingredients!$D$3:$D$217)+SUMIF($B$3:$B$724,G119,$AP$3:$AP$724)</f>
        <v>0</v>
      </c>
      <c r="AJ119" s="30">
        <f>SUMIF(Ingredients!$B$3:$B$217,H119,Ingredients!$D$3:$D$217)+SUMIF($B$3:$B$724,H119,$AP$3:$AP$724)</f>
        <v>0</v>
      </c>
      <c r="AK119" s="30">
        <f>SUMIF(Ingredients!$B$3:$B$217,I119,Ingredients!$D$3:$D$217)+SUMIF($B$3:$B$724,I119,$AP$3:$AP$724)</f>
        <v>0</v>
      </c>
      <c r="AL119" s="30">
        <f>SUMIF(Ingredients!$B$3:$B$217,J119,Ingredients!$D$3:$D$217)+SUMIF($B$3:$B$724,J119,$AP$3:$AP$724)</f>
        <v>0</v>
      </c>
      <c r="AM119" s="30">
        <f>SUMIF(Ingredients!$B$3:$B$217,K119,Ingredients!$D$3:$D$217)+SUMIF($B$3:$B$724,K119,$AP$3:$AP$724)</f>
        <v>0</v>
      </c>
      <c r="AN119" s="30">
        <f>SUMIF(Ingredients!$B$3:$B$217,L119,Ingredients!$D$3:$D$217)+SUMIF($B$3:$B$724,L119,$AP$3:$AP$724)</f>
        <v>0</v>
      </c>
      <c r="AO119" s="30">
        <f>SUMIF(Ingredients!$B$3:$B$217,M119,Ingredients!$D$3:$D$217)+SUMIF($B$3:$B$724,M119,$AP$3:$AP$724)</f>
        <v>0</v>
      </c>
      <c r="AP119" s="29">
        <f t="shared" si="16"/>
        <v>0</v>
      </c>
      <c r="AQ119" s="30">
        <f>SUMIF(Ingredients!$B$3:$B$217,F119,Ingredients!$E$3:$E$217)+SUMIF($B$3:$B$724,F119,$AY$3:$AY$727)</f>
        <v>7</v>
      </c>
      <c r="AR119" s="30">
        <f>SUMIF(Ingredients!$B$3:$B$217,G119,Ingredients!$E$3:$E$217)+SUMIF($B$3:$B$724,G119,$AY$3:$AY$727)</f>
        <v>43</v>
      </c>
      <c r="AS119" s="30">
        <f>SUMIF(Ingredients!$B$3:$B$217,H119,Ingredients!$E$3:$E$217)+SUMIF($B$3:$B$724,H119,$AY$3:$AY$727)</f>
        <v>31</v>
      </c>
      <c r="AT119" s="30">
        <f>SUMIF(Ingredients!$B$3:$B$217,I119,Ingredients!$E$3:$E$217)+SUMIF($B$3:$B$724,I119,$AY$3:$AY$727)</f>
        <v>0</v>
      </c>
      <c r="AU119" s="30">
        <f>SUMIF(Ingredients!$B$3:$B$217,J119,Ingredients!$E$3:$E$217)+SUMIF($B$3:$B$724,J119,$AY$3:$AY$727)</f>
        <v>0</v>
      </c>
      <c r="AV119" s="30">
        <f>SUMIF(Ingredients!$B$3:$B$217,K119,Ingredients!$E$3:$E$217)+SUMIF($B$3:$B$724,K119,$AY$3:$AY$727)</f>
        <v>0</v>
      </c>
      <c r="AW119" s="30">
        <f>SUMIF(Ingredients!$B$3:$B$217,L119,Ingredients!$E$3:$E$217)+SUMIF($B$3:$B$724,L119,$AY$3:$AY$727)</f>
        <v>0</v>
      </c>
      <c r="AX119" s="30">
        <f>SUMIF(Ingredients!$B$3:$B$217,M119,Ingredients!$E$3:$E$217)+SUMIF($B$3:$B$724,M119,$AY$3:$AY$727)</f>
        <v>0</v>
      </c>
      <c r="AY119" s="29">
        <f t="shared" si="17"/>
        <v>27</v>
      </c>
      <c r="AZ119" s="30">
        <f>SUMIF(Ingredients!$B$3:$B$217,F119,Ingredients!$F$3:$F$217)+SUMIF($B$3:$B$724,F119,$BH$3:$BH$724)</f>
        <v>0</v>
      </c>
      <c r="BA119" s="30">
        <f>SUMIF(Ingredients!$B$3:$B$217,G119,Ingredients!$F$3:$F$217)+SUMIF($B$3:$B$724,G119,$BH$3:$BH$724)</f>
        <v>0</v>
      </c>
      <c r="BB119" s="30">
        <f>SUMIF(Ingredients!$B$3:$B$217,H119,Ingredients!$F$3:$F$217)+SUMIF($B$3:$B$724,H119,$BH$3:$BH$724)</f>
        <v>0</v>
      </c>
      <c r="BC119" s="30">
        <f>SUMIF(Ingredients!$B$3:$B$217,I119,Ingredients!$F$3:$F$217)+SUMIF($B$3:$B$724,I119,$BH$3:$BH$724)</f>
        <v>0</v>
      </c>
      <c r="BD119" s="30">
        <f>SUMIF(Ingredients!$B$3:$B$217,J119,Ingredients!$F$3:$F$217)+SUMIF($B$3:$B$724,J119,$BH$3:$BH$724)</f>
        <v>0</v>
      </c>
      <c r="BE119" s="30">
        <f>SUMIF(Ingredients!$B$3:$B$217,K119,Ingredients!$F$3:$F$217)+SUMIF($B$3:$B$724,K119,$BH$3:$BH$724)</f>
        <v>0</v>
      </c>
      <c r="BF119" s="30">
        <f>SUMIF(Ingredients!$B$3:$B$217,L119,Ingredients!$F$3:$F$217)+SUMIF($B$3:$B$724,L119,$BH$3:$BH$724)</f>
        <v>0</v>
      </c>
      <c r="BG119" s="30">
        <f>SUMIF(Ingredients!$B$3:$B$217,M119,Ingredients!$F$3:$F$217)+SUMIF($B$3:$B$724,M119,$BH$3:$BH$724)</f>
        <v>0</v>
      </c>
      <c r="BH119" s="35">
        <f t="shared" si="18"/>
        <v>0</v>
      </c>
      <c r="BI119" s="30">
        <f>SUMIF(Ingredients!$B$3:$B$217,F119,Ingredients!$G$3:$G$217)+SUMIF($B$3:$B$724,F119,$BQ$3:$BQ$724)</f>
        <v>0</v>
      </c>
      <c r="BJ119" s="30">
        <f>SUMIF(Ingredients!$B$3:$B$217,G119,Ingredients!$G$3:$G$217)+SUMIF($B$3:$B$724,G119,$BQ$3:$BQ$724)</f>
        <v>0</v>
      </c>
      <c r="BK119" s="30">
        <f>SUMIF(Ingredients!$B$3:$B$217,H119,Ingredients!$G$3:$G$217)+SUMIF($B$3:$B$724,H119,$BQ$3:$BQ$724)</f>
        <v>0</v>
      </c>
      <c r="BL119" s="30">
        <f>SUMIF(Ingredients!$B$3:$B$217,I119,Ingredients!$G$3:$G$217)+SUMIF($B$3:$B$724,I119,$BQ$3:$BQ$724)</f>
        <v>0</v>
      </c>
      <c r="BM119" s="30">
        <f>SUMIF(Ingredients!$B$3:$B$217,J119,Ingredients!$G$3:$G$217)+SUMIF($B$3:$B$724,J119,$BQ$3:$BQ$724)</f>
        <v>0</v>
      </c>
      <c r="BN119" s="30">
        <f>SUMIF(Ingredients!$B$3:$B$217,K119,Ingredients!$G$3:$G$217)+SUMIF($B$3:$B$724,K119,$BQ$3:$BQ$724)</f>
        <v>0</v>
      </c>
      <c r="BO119" s="30">
        <f>SUMIF(Ingredients!$B$3:$B$217,L119,Ingredients!$G$3:$G$217)+SUMIF($B$3:$B$724,L119,$BQ$3:$BQ$724)</f>
        <v>0</v>
      </c>
      <c r="BP119" s="30">
        <f>SUMIF(Ingredients!$B$3:$B$217,M119,Ingredients!$G$3:$G$217)+SUMIF($B$3:$B$724,M119,$BQ$3:$BQ$724)</f>
        <v>0</v>
      </c>
      <c r="BQ119" s="36">
        <f t="shared" si="19"/>
        <v>0</v>
      </c>
      <c r="BR119" s="30">
        <f>SUMIF(Ingredients!$B$3:$B$217,F119,Ingredients!$H$3:$H$217)+SUMIF($B$3:$B$724,F119,$BZ$3:$BZ$724)</f>
        <v>1</v>
      </c>
      <c r="BS119" s="30">
        <f>SUMIF(Ingredients!$B$3:$B$217,G119,Ingredients!$H$3:$H$217)+SUMIF($B$3:$B$724,G119,$BZ$3:$BZ$724)</f>
        <v>1</v>
      </c>
      <c r="BT119" s="30">
        <f>SUMIF(Ingredients!$B$3:$B$217,H119,Ingredients!$H$3:$H$217)+SUMIF($B$3:$B$724,H119,$BZ$3:$BZ$724)</f>
        <v>1</v>
      </c>
      <c r="BU119" s="30">
        <f>SUMIF(Ingredients!$B$3:$B$217,I119,Ingredients!$H$3:$H$217)+SUMIF($B$3:$B$724,I119,$BZ$3:$BZ$724)</f>
        <v>0</v>
      </c>
      <c r="BV119" s="30">
        <f>SUMIF(Ingredients!$B$3:$B$217,J119,Ingredients!$H$3:$H$217)+SUMIF($B$3:$B$724,J119,$BZ$3:$BZ$724)</f>
        <v>0</v>
      </c>
      <c r="BW119" s="30">
        <f>SUMIF(Ingredients!$B$3:$B$217,K119,Ingredients!$H$3:$H$217)+SUMIF($B$3:$B$724,K119,$BZ$3:$BZ$724)</f>
        <v>0</v>
      </c>
      <c r="BX119" s="30">
        <f>SUMIF(Ingredients!$B$3:$B$217,L119,Ingredients!$H$3:$H$217)+SUMIF($B$3:$B$724,L119,$BZ$3:$BZ$724)</f>
        <v>0</v>
      </c>
      <c r="BY119" s="30">
        <f>SUMIF(Ingredients!$B$3:$B$217,M119,Ingredients!$H$3:$H$217)+SUMIF($B$3:$B$724,M119,$BZ$3:$BZ$724)</f>
        <v>0</v>
      </c>
      <c r="BZ119" s="42">
        <f t="shared" si="20"/>
        <v>3</v>
      </c>
      <c r="CA119" s="30">
        <f>SUMIF(Ingredients!$B$3:$B$217,F119,Ingredients!$I$3:$I$217)+SUMIF($B$3:$B$724,F119,$CI$3:$CI$724)</f>
        <v>0</v>
      </c>
      <c r="CB119" s="30">
        <f>SUMIF(Ingredients!$B$3:$B$217,G119,Ingredients!$I$3:$I$217)+SUMIF($B$3:$B$724,G119,$CI$3:$CI$724)</f>
        <v>0</v>
      </c>
      <c r="CC119" s="30">
        <f>SUMIF(Ingredients!$B$3:$B$217,H119,Ingredients!$I$3:$I$217)+SUMIF($B$3:$B$724,H119,$CI$3:$CI$724)</f>
        <v>0</v>
      </c>
      <c r="CD119" s="30">
        <f>SUMIF(Ingredients!$B$3:$B$217,I119,Ingredients!$I$3:$I$217)+SUMIF($B$3:$B$724,I119,$CI$3:$CI$724)</f>
        <v>0</v>
      </c>
      <c r="CE119" s="30">
        <f>SUMIF(Ingredients!$B$3:$B$217,J119,Ingredients!$I$3:$I$217)+SUMIF($B$3:$B$724,J119,$CI$3:$CI$724)</f>
        <v>0</v>
      </c>
      <c r="CF119" s="30">
        <f>SUMIF(Ingredients!$B$3:$B$217,K119,Ingredients!$I$3:$I$217)+SUMIF($B$3:$B$724,K119,$CI$3:$CI$724)</f>
        <v>0</v>
      </c>
      <c r="CG119" s="30">
        <f>SUMIF(Ingredients!$B$3:$B$217,L119,Ingredients!$I$3:$I$217)+SUMIF($B$3:$B$724,L119,$CI$3:$CI$724)</f>
        <v>0</v>
      </c>
      <c r="CH119" s="30">
        <f>SUMIF(Ingredients!$B$3:$B$217,M119,Ingredients!$I$3:$I$217)+SUMIF($B$3:$B$724,M119,$CI$3:$CI$724)</f>
        <v>0</v>
      </c>
      <c r="CI119" s="38">
        <f t="shared" si="21"/>
        <v>0</v>
      </c>
      <c r="CJ119" s="30">
        <f>SUMIF(Ingredients!$B$3:$B$217,F119,Ingredients!$J$3:$J$217)+SUMIF($B$3:$B$724,F119,$CR$3:$CR$724)</f>
        <v>0</v>
      </c>
      <c r="CK119" s="30">
        <f>SUMIF(Ingredients!$B$3:$B$217,G119,Ingredients!$J$3:$J$217)+SUMIF($B$3:$B$724,G119,$CR$3:$CR$724)</f>
        <v>0</v>
      </c>
      <c r="CL119" s="30">
        <f>SUMIF(Ingredients!$B$3:$B$217,H119,Ingredients!$J$3:$J$217)+SUMIF($B$3:$B$724,H119,$CR$3:$CR$724)</f>
        <v>0</v>
      </c>
      <c r="CM119" s="30">
        <f>SUMIF(Ingredients!$B$3:$B$217,I119,Ingredients!$J$3:$J$217)+SUMIF($B$3:$B$724,I119,$CR$3:$CR$724)</f>
        <v>0</v>
      </c>
      <c r="CN119" s="30">
        <f>SUMIF(Ingredients!$B$3:$B$217,J119,Ingredients!$J$3:$J$217)+SUMIF($B$3:$B$724,J119,$CR$3:$CR$724)</f>
        <v>0</v>
      </c>
      <c r="CO119" s="30">
        <f>SUMIF(Ingredients!$B$3:$B$217,K119,Ingredients!$J$3:$J$217)+SUMIF($B$3:$B$724,K119,$CR$3:$CR$724)</f>
        <v>0</v>
      </c>
      <c r="CP119" s="30">
        <f>SUMIF(Ingredients!$B$3:$B$217,L119,Ingredients!$J$3:$J$217)+SUMIF($B$3:$B$724,L119,$CR$3:$CR$724)</f>
        <v>0</v>
      </c>
      <c r="CQ119" s="30">
        <f>SUMIF(Ingredients!$B$3:$B$217,M119,Ingredients!$J$3:$J$217)+SUMIF($B$3:$B$724,M119,$CR$3:$CR$724)</f>
        <v>0</v>
      </c>
      <c r="CR119" s="43">
        <f t="shared" si="22"/>
        <v>0</v>
      </c>
      <c r="CS119" s="34">
        <v>15</v>
      </c>
      <c r="CT119" s="30">
        <v>0</v>
      </c>
      <c r="CU119" s="30">
        <v>12</v>
      </c>
      <c r="CV119" s="35">
        <v>0</v>
      </c>
      <c r="CW119" s="36">
        <v>0</v>
      </c>
      <c r="CX119" s="37">
        <v>3</v>
      </c>
      <c r="CY119" s="38">
        <v>0</v>
      </c>
      <c r="CZ119" s="39">
        <v>0</v>
      </c>
      <c r="DA119" t="s">
        <v>202</v>
      </c>
      <c r="DB119" t="str">
        <f t="shared" ca="1" si="23"/>
        <v>-</v>
      </c>
      <c r="DD119" t="s">
        <v>200</v>
      </c>
      <c r="DE119" t="str">
        <f t="shared" ca="1" si="24"/>
        <v>GRILLEDSKEWERSITEM(MEAL, ItemRegistry.grilledskewersItem, 4 ,3f,0f,0f,3f,0f,0f,0f,1.75f),</v>
      </c>
      <c r="DF119" t="s">
        <v>2379</v>
      </c>
    </row>
    <row r="120" spans="2:110" x14ac:dyDescent="0.3">
      <c r="B120" t="s">
        <v>375</v>
      </c>
      <c r="C120" t="str">
        <f>INDEX('PH Itemnames'!$B$1:$B$723,MATCH(B120,'PH Itemnames'!$A$1:$A$723),1)</f>
        <v>omeletItem</v>
      </c>
      <c r="D120" t="s">
        <v>240</v>
      </c>
      <c r="E120" t="s">
        <v>1192</v>
      </c>
      <c r="F120" s="10" t="s">
        <v>226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SUMIF(Ingredients!$B$3:$B$217,'PH complex foods'!F120,Ingredients!$A$3:$A$119)+SUMIF($B$3:$B$724,F120,$V$3:$V$723)</f>
        <v>1</v>
      </c>
      <c r="O120" s="11">
        <f ca="1">SUMIF(Ingredients!$B$3:$B$217,'PH complex foods'!G120,Ingredients!$A$3:$A$119)+SUMIF($B$3:$B$724,G120,$V$3:$V$723)</f>
        <v>1</v>
      </c>
      <c r="P120" s="11">
        <f ca="1">SUMIF(Ingredients!$B$3:$B$217,'PH complex foods'!H120,Ingredients!$A$3:$A$119)+SUMIF($B$3:$B$724,H120,$V$3:$V$723)</f>
        <v>1</v>
      </c>
      <c r="Q120" s="11">
        <f ca="1">SUMIF(Ingredients!$B$3:$B$217,'PH complex foods'!I120,Ingredients!$A$3:$A$119)+SUMIF($B$3:$B$724,I120,$V$3:$V$723)</f>
        <v>0</v>
      </c>
      <c r="R120" s="11">
        <f ca="1">SUMIF(Ingredients!$B$3:$B$217,'PH complex foods'!J120,Ingredients!$A$3:$A$119)+SUMIF($B$3:$B$724,J120,$V$3:$V$723)</f>
        <v>0</v>
      </c>
      <c r="S120" s="11">
        <f ca="1">SUMIF(Ingredients!$B$3:$B$217,'PH complex foods'!K120,Ingredients!$A$3:$A$119)+SUMIF($B$3:$B$724,K120,$V$3:$V$723)</f>
        <v>0</v>
      </c>
      <c r="T120" s="11">
        <f ca="1">SUMIF(Ingredients!$B$3:$B$217,'PH complex foods'!L120,Ingredients!$A$3:$A$119)+SUMIF($B$3:$B$724,L120,$V$3:$V$723)</f>
        <v>0</v>
      </c>
      <c r="U120" s="11">
        <f ca="1">SUMIF(Ingredients!$B$3:$B$217,'PH complex foods'!M120,Ingredients!$A$3:$A$119)+SUMIF($B$3:$B$724,M120,$V$3:$V$723)</f>
        <v>0</v>
      </c>
      <c r="V120" s="10">
        <f t="shared" ca="1" si="25"/>
        <v>1</v>
      </c>
      <c r="W120" s="11">
        <f t="shared" si="13"/>
        <v>0</v>
      </c>
      <c r="X120" s="44" t="str">
        <f t="shared" ca="1" si="26"/>
        <v>Yes</v>
      </c>
      <c r="Y120" s="34">
        <f>SUMIF(Ingredients!$B$3:$B$217,F120,Ingredients!$C$3:$C$217)+SUMIF($B$3:$B$724,F120,$AG$3:$AG$724)</f>
        <v>0</v>
      </c>
      <c r="Z120" s="30">
        <f>SUMIF(Ingredients!$B$3:$B$217,G120,Ingredients!$C$3:$C$217)+SUMIF($B$3:$B$724,G120,$AG$3:$AG$724)</f>
        <v>2</v>
      </c>
      <c r="AA120" s="30">
        <f>SUMIF(Ingredients!$B$3:$B$217,H120,Ingredients!$C$3:$C$217)+SUMIF($B$3:$B$724,H120,$AG$3:$AG$724)</f>
        <v>2</v>
      </c>
      <c r="AB120" s="30">
        <f>SUMIF(Ingredients!$B$3:$B$217,I120,Ingredients!$C$3:$C$217)+SUMIF($B$3:$B$724,I120,$AG$3:$AG$724)</f>
        <v>0</v>
      </c>
      <c r="AC120" s="30">
        <f>SUMIF(Ingredients!$B$3:$B$217,J120,Ingredients!$C$3:$C$217)+SUMIF($B$3:$B$724,J120,$AG$3:$AG$724)</f>
        <v>0</v>
      </c>
      <c r="AD120" s="30">
        <f>SUMIF(Ingredients!$B$3:$B$217,K120,Ingredients!$C$3:$C$217)+SUMIF($B$3:$B$724,K120,$AG$3:$AG$724)</f>
        <v>0</v>
      </c>
      <c r="AE120" s="30">
        <f>SUMIF(Ingredients!$B$3:$B$217,L120,Ingredients!$C$3:$C$217)+SUMIF($B$3:$B$724,L120,$AG$3:$AG$724)</f>
        <v>0</v>
      </c>
      <c r="AF120" s="30">
        <f>SUMIF(Ingredients!$B$3:$B$217,M120,Ingredients!$C$3:$C$217)+SUMIF($B$3:$B$724,M120,$AG$3:$AG$724)</f>
        <v>0</v>
      </c>
      <c r="AG120" s="29">
        <f t="shared" si="15"/>
        <v>4</v>
      </c>
      <c r="AH120" s="30">
        <f>SUMIF(Ingredients!$B$3:$B$217,F120,Ingredients!$D$3:$D$217)+SUMIF($B$3:$B$724,F120,$AP$3:$AP$724)</f>
        <v>0</v>
      </c>
      <c r="AI120" s="30">
        <f>SUMIF(Ingredients!$B$3:$B$217,G120,Ingredients!$D$3:$D$217)+SUMIF($B$3:$B$724,G120,$AP$3:$AP$724)</f>
        <v>0</v>
      </c>
      <c r="AJ120" s="30">
        <f>SUMIF(Ingredients!$B$3:$B$217,H120,Ingredients!$D$3:$D$217)+SUMIF($B$3:$B$724,H120,$AP$3:$AP$724)</f>
        <v>0</v>
      </c>
      <c r="AK120" s="30">
        <f>SUMIF(Ingredients!$B$3:$B$217,I120,Ingredients!$D$3:$D$217)+SUMIF($B$3:$B$724,I120,$AP$3:$AP$724)</f>
        <v>0</v>
      </c>
      <c r="AL120" s="30">
        <f>SUMIF(Ingredients!$B$3:$B$217,J120,Ingredients!$D$3:$D$217)+SUMIF($B$3:$B$724,J120,$AP$3:$AP$724)</f>
        <v>0</v>
      </c>
      <c r="AM120" s="30">
        <f>SUMIF(Ingredients!$B$3:$B$217,K120,Ingredients!$D$3:$D$217)+SUMIF($B$3:$B$724,K120,$AP$3:$AP$724)</f>
        <v>0</v>
      </c>
      <c r="AN120" s="30">
        <f>SUMIF(Ingredients!$B$3:$B$217,L120,Ingredients!$D$3:$D$217)+SUMIF($B$3:$B$724,L120,$AP$3:$AP$724)</f>
        <v>0</v>
      </c>
      <c r="AO120" s="30">
        <f>SUMIF(Ingredients!$B$3:$B$217,M120,Ingredients!$D$3:$D$217)+SUMIF($B$3:$B$724,M120,$AP$3:$AP$724)</f>
        <v>0</v>
      </c>
      <c r="AP120" s="29">
        <f t="shared" si="16"/>
        <v>0</v>
      </c>
      <c r="AQ120" s="30">
        <f>SUMIF(Ingredients!$B$3:$B$217,F120,Ingredients!$E$3:$E$217)+SUMIF($B$3:$B$724,F120,$AY$3:$AY$727)</f>
        <v>16</v>
      </c>
      <c r="AR120" s="30">
        <f>SUMIF(Ingredients!$B$3:$B$217,G120,Ingredients!$E$3:$E$217)+SUMIF($B$3:$B$724,G120,$AY$3:$AY$727)</f>
        <v>7</v>
      </c>
      <c r="AS120" s="30">
        <f>SUMIF(Ingredients!$B$3:$B$217,H120,Ingredients!$E$3:$E$217)+SUMIF($B$3:$B$724,H120,$AY$3:$AY$727)</f>
        <v>43</v>
      </c>
      <c r="AT120" s="30">
        <f>SUMIF(Ingredients!$B$3:$B$217,I120,Ingredients!$E$3:$E$217)+SUMIF($B$3:$B$724,I120,$AY$3:$AY$727)</f>
        <v>0</v>
      </c>
      <c r="AU120" s="30">
        <f>SUMIF(Ingredients!$B$3:$B$217,J120,Ingredients!$E$3:$E$217)+SUMIF($B$3:$B$724,J120,$AY$3:$AY$727)</f>
        <v>0</v>
      </c>
      <c r="AV120" s="30">
        <f>SUMIF(Ingredients!$B$3:$B$217,K120,Ingredients!$E$3:$E$217)+SUMIF($B$3:$B$724,K120,$AY$3:$AY$727)</f>
        <v>0</v>
      </c>
      <c r="AW120" s="30">
        <f>SUMIF(Ingredients!$B$3:$B$217,L120,Ingredients!$E$3:$E$217)+SUMIF($B$3:$B$724,L120,$AY$3:$AY$727)</f>
        <v>0</v>
      </c>
      <c r="AX120" s="30">
        <f>SUMIF(Ingredients!$B$3:$B$217,M120,Ingredients!$E$3:$E$217)+SUMIF($B$3:$B$724,M120,$AY$3:$AY$727)</f>
        <v>0</v>
      </c>
      <c r="AY120" s="29">
        <f t="shared" si="17"/>
        <v>22</v>
      </c>
      <c r="AZ120" s="30">
        <f>SUMIF(Ingredients!$B$3:$B$217,F120,Ingredients!$F$3:$F$217)+SUMIF($B$3:$B$724,F120,$BH$3:$BH$724)</f>
        <v>0</v>
      </c>
      <c r="BA120" s="30">
        <f>SUMIF(Ingredients!$B$3:$B$217,G120,Ingredients!$F$3:$F$217)+SUMIF($B$3:$B$724,G120,$BH$3:$BH$724)</f>
        <v>0</v>
      </c>
      <c r="BB120" s="30">
        <f>SUMIF(Ingredients!$B$3:$B$217,H120,Ingredients!$F$3:$F$217)+SUMIF($B$3:$B$724,H120,$BH$3:$BH$724)</f>
        <v>0</v>
      </c>
      <c r="BC120" s="30">
        <f>SUMIF(Ingredients!$B$3:$B$217,I120,Ingredients!$F$3:$F$217)+SUMIF($B$3:$B$724,I120,$BH$3:$BH$724)</f>
        <v>0</v>
      </c>
      <c r="BD120" s="30">
        <f>SUMIF(Ingredients!$B$3:$B$217,J120,Ingredients!$F$3:$F$217)+SUMIF($B$3:$B$724,J120,$BH$3:$BH$724)</f>
        <v>0</v>
      </c>
      <c r="BE120" s="30">
        <f>SUMIF(Ingredients!$B$3:$B$217,K120,Ingredients!$F$3:$F$217)+SUMIF($B$3:$B$724,K120,$BH$3:$BH$724)</f>
        <v>0</v>
      </c>
      <c r="BF120" s="30">
        <f>SUMIF(Ingredients!$B$3:$B$217,L120,Ingredients!$F$3:$F$217)+SUMIF($B$3:$B$724,L120,$BH$3:$BH$724)</f>
        <v>0</v>
      </c>
      <c r="BG120" s="30">
        <f>SUMIF(Ingredients!$B$3:$B$217,M120,Ingredients!$F$3:$F$217)+SUMIF($B$3:$B$724,M120,$BH$3:$BH$724)</f>
        <v>0</v>
      </c>
      <c r="BH120" s="35">
        <f t="shared" si="18"/>
        <v>0</v>
      </c>
      <c r="BI120" s="30">
        <f>SUMIF(Ingredients!$B$3:$B$217,F120,Ingredients!$G$3:$G$217)+SUMIF($B$3:$B$724,F120,$BQ$3:$BQ$724)</f>
        <v>0</v>
      </c>
      <c r="BJ120" s="30">
        <f>SUMIF(Ingredients!$B$3:$B$217,G120,Ingredients!$G$3:$G$217)+SUMIF($B$3:$B$724,G120,$BQ$3:$BQ$724)</f>
        <v>0</v>
      </c>
      <c r="BK120" s="30">
        <f>SUMIF(Ingredients!$B$3:$B$217,H120,Ingredients!$G$3:$G$217)+SUMIF($B$3:$B$724,H120,$BQ$3:$BQ$724)</f>
        <v>0</v>
      </c>
      <c r="BL120" s="30">
        <f>SUMIF(Ingredients!$B$3:$B$217,I120,Ingredients!$G$3:$G$217)+SUMIF($B$3:$B$724,I120,$BQ$3:$BQ$724)</f>
        <v>0</v>
      </c>
      <c r="BM120" s="30">
        <f>SUMIF(Ingredients!$B$3:$B$217,J120,Ingredients!$G$3:$G$217)+SUMIF($B$3:$B$724,J120,$BQ$3:$BQ$724)</f>
        <v>0</v>
      </c>
      <c r="BN120" s="30">
        <f>SUMIF(Ingredients!$B$3:$B$217,K120,Ingredients!$G$3:$G$217)+SUMIF($B$3:$B$724,K120,$BQ$3:$BQ$724)</f>
        <v>0</v>
      </c>
      <c r="BO120" s="30">
        <f>SUMIF(Ingredients!$B$3:$B$217,L120,Ingredients!$G$3:$G$217)+SUMIF($B$3:$B$724,L120,$BQ$3:$BQ$724)</f>
        <v>0</v>
      </c>
      <c r="BP120" s="30">
        <f>SUMIF(Ingredients!$B$3:$B$217,M120,Ingredients!$G$3:$G$217)+SUMIF($B$3:$B$724,M120,$BQ$3:$BQ$724)</f>
        <v>0</v>
      </c>
      <c r="BQ120" s="36">
        <f t="shared" si="19"/>
        <v>0</v>
      </c>
      <c r="BR120" s="30">
        <f>SUMIF(Ingredients!$B$3:$B$217,F120,Ingredients!$H$3:$H$217)+SUMIF($B$3:$B$724,F120,$BZ$3:$BZ$724)</f>
        <v>0</v>
      </c>
      <c r="BS120" s="30">
        <f>SUMIF(Ingredients!$B$3:$B$217,G120,Ingredients!$H$3:$H$217)+SUMIF($B$3:$B$724,G120,$BZ$3:$BZ$724)</f>
        <v>1</v>
      </c>
      <c r="BT120" s="30">
        <f>SUMIF(Ingredients!$B$3:$B$217,H120,Ingredients!$H$3:$H$217)+SUMIF($B$3:$B$724,H120,$BZ$3:$BZ$724)</f>
        <v>1</v>
      </c>
      <c r="BU120" s="30">
        <f>SUMIF(Ingredients!$B$3:$B$217,I120,Ingredients!$H$3:$H$217)+SUMIF($B$3:$B$724,I120,$BZ$3:$BZ$724)</f>
        <v>0</v>
      </c>
      <c r="BV120" s="30">
        <f>SUMIF(Ingredients!$B$3:$B$217,J120,Ingredients!$H$3:$H$217)+SUMIF($B$3:$B$724,J120,$BZ$3:$BZ$724)</f>
        <v>0</v>
      </c>
      <c r="BW120" s="30">
        <f>SUMIF(Ingredients!$B$3:$B$217,K120,Ingredients!$H$3:$H$217)+SUMIF($B$3:$B$724,K120,$BZ$3:$BZ$724)</f>
        <v>0</v>
      </c>
      <c r="BX120" s="30">
        <f>SUMIF(Ingredients!$B$3:$B$217,L120,Ingredients!$H$3:$H$217)+SUMIF($B$3:$B$724,L120,$BZ$3:$BZ$724)</f>
        <v>0</v>
      </c>
      <c r="BY120" s="30">
        <f>SUMIF(Ingredients!$B$3:$B$217,M120,Ingredients!$H$3:$H$217)+SUMIF($B$3:$B$724,M120,$BZ$3:$BZ$724)</f>
        <v>0</v>
      </c>
      <c r="BZ120" s="42">
        <f t="shared" si="20"/>
        <v>2</v>
      </c>
      <c r="CA120" s="30">
        <f>SUMIF(Ingredients!$B$3:$B$217,F120,Ingredients!$I$3:$I$217)+SUMIF($B$3:$B$724,F120,$CI$3:$CI$724)</f>
        <v>0</v>
      </c>
      <c r="CB120" s="30">
        <f>SUMIF(Ingredients!$B$3:$B$217,G120,Ingredients!$I$3:$I$217)+SUMIF($B$3:$B$724,G120,$CI$3:$CI$724)</f>
        <v>0</v>
      </c>
      <c r="CC120" s="30">
        <f>SUMIF(Ingredients!$B$3:$B$217,H120,Ingredients!$I$3:$I$217)+SUMIF($B$3:$B$724,H120,$CI$3:$CI$724)</f>
        <v>0</v>
      </c>
      <c r="CD120" s="30">
        <f>SUMIF(Ingredients!$B$3:$B$217,I120,Ingredients!$I$3:$I$217)+SUMIF($B$3:$B$724,I120,$CI$3:$CI$724)</f>
        <v>0</v>
      </c>
      <c r="CE120" s="30">
        <f>SUMIF(Ingredients!$B$3:$B$217,J120,Ingredients!$I$3:$I$217)+SUMIF($B$3:$B$724,J120,$CI$3:$CI$724)</f>
        <v>0</v>
      </c>
      <c r="CF120" s="30">
        <f>SUMIF(Ingredients!$B$3:$B$217,K120,Ingredients!$I$3:$I$217)+SUMIF($B$3:$B$724,K120,$CI$3:$CI$724)</f>
        <v>0</v>
      </c>
      <c r="CG120" s="30">
        <f>SUMIF(Ingredients!$B$3:$B$217,L120,Ingredients!$I$3:$I$217)+SUMIF($B$3:$B$724,L120,$CI$3:$CI$724)</f>
        <v>0</v>
      </c>
      <c r="CH120" s="30">
        <f>SUMIF(Ingredients!$B$3:$B$217,M120,Ingredients!$I$3:$I$217)+SUMIF($B$3:$B$724,M120,$CI$3:$CI$724)</f>
        <v>0</v>
      </c>
      <c r="CI120" s="38">
        <f t="shared" si="21"/>
        <v>0</v>
      </c>
      <c r="CJ120" s="30">
        <f>SUMIF(Ingredients!$B$3:$B$217,F120,Ingredients!$J$3:$J$217)+SUMIF($B$3:$B$724,F120,$CR$3:$CR$724)</f>
        <v>0</v>
      </c>
      <c r="CK120" s="30">
        <f>SUMIF(Ingredients!$B$3:$B$217,G120,Ingredients!$J$3:$J$217)+SUMIF($B$3:$B$724,G120,$CR$3:$CR$724)</f>
        <v>0</v>
      </c>
      <c r="CL120" s="30">
        <f>SUMIF(Ingredients!$B$3:$B$217,H120,Ingredients!$J$3:$J$217)+SUMIF($B$3:$B$724,H120,$CR$3:$CR$724)</f>
        <v>0</v>
      </c>
      <c r="CM120" s="30">
        <f>SUMIF(Ingredients!$B$3:$B$217,I120,Ingredients!$J$3:$J$217)+SUMIF($B$3:$B$724,I120,$CR$3:$CR$724)</f>
        <v>0</v>
      </c>
      <c r="CN120" s="30">
        <f>SUMIF(Ingredients!$B$3:$B$217,J120,Ingredients!$J$3:$J$217)+SUMIF($B$3:$B$724,J120,$CR$3:$CR$724)</f>
        <v>0</v>
      </c>
      <c r="CO120" s="30">
        <f>SUMIF(Ingredients!$B$3:$B$217,K120,Ingredients!$J$3:$J$217)+SUMIF($B$3:$B$724,K120,$CR$3:$CR$724)</f>
        <v>0</v>
      </c>
      <c r="CP120" s="30">
        <f>SUMIF(Ingredients!$B$3:$B$217,L120,Ingredients!$J$3:$J$217)+SUMIF($B$3:$B$724,L120,$CR$3:$CR$724)</f>
        <v>0</v>
      </c>
      <c r="CQ120" s="30">
        <f>SUMIF(Ingredients!$B$3:$B$217,M120,Ingredients!$J$3:$J$217)+SUMIF($B$3:$B$724,M120,$CR$3:$CR$724)</f>
        <v>0</v>
      </c>
      <c r="CR120" s="43">
        <f t="shared" si="22"/>
        <v>0</v>
      </c>
      <c r="CS120" s="34">
        <v>5</v>
      </c>
      <c r="CT120" s="30">
        <v>0</v>
      </c>
      <c r="CU120" s="30">
        <v>9</v>
      </c>
      <c r="CV120" s="35">
        <v>0</v>
      </c>
      <c r="CW120" s="36">
        <v>0</v>
      </c>
      <c r="CX120" s="37">
        <v>2</v>
      </c>
      <c r="CY120" s="38">
        <v>0.8</v>
      </c>
      <c r="CZ120" s="39">
        <v>0.3</v>
      </c>
      <c r="DA120" t="s">
        <v>202</v>
      </c>
      <c r="DB120" t="str">
        <f t="shared" ca="1" si="23"/>
        <v>-</v>
      </c>
      <c r="DD120" t="s">
        <v>200</v>
      </c>
      <c r="DE120" t="str">
        <f t="shared" ca="1" si="24"/>
        <v>OMELETITEM(MEAL, ItemRegistry.omeletItem, 4 ,1f,0f,0f,2f,0f,0.8f,0.3f,2.33f),</v>
      </c>
      <c r="DF120" t="s">
        <v>2380</v>
      </c>
    </row>
    <row r="121" spans="2:110" x14ac:dyDescent="0.3">
      <c r="B121" t="s">
        <v>376</v>
      </c>
      <c r="C121" t="str">
        <f>INDEX('PH Itemnames'!$B$1:$B$723,MATCH(B121,'PH Itemnames'!$A$1:$A$723),1)</f>
        <v>hotwingsItem</v>
      </c>
      <c r="D121" t="s">
        <v>240</v>
      </c>
      <c r="E121" t="s">
        <v>1192</v>
      </c>
      <c r="F121" s="10" t="s">
        <v>377</v>
      </c>
      <c r="G121" s="11" t="s">
        <v>287</v>
      </c>
      <c r="H121" s="11"/>
      <c r="I121" s="11"/>
      <c r="J121" s="11"/>
      <c r="K121" s="11"/>
      <c r="L121" s="11"/>
      <c r="M121" s="11"/>
      <c r="N121" s="46">
        <f ca="1">SUMIF(Ingredients!$B$3:$B$217,'PH complex foods'!F121,Ingredients!$A$3:$A$119)+SUMIF($B$3:$B$724,F121,$V$3:$V$723)</f>
        <v>1</v>
      </c>
      <c r="O121" s="11">
        <f ca="1">SUMIF(Ingredients!$B$3:$B$217,'PH complex foods'!G121,Ingredients!$A$3:$A$119)+SUMIF($B$3:$B$724,G121,$V$3:$V$723)</f>
        <v>1</v>
      </c>
      <c r="P121" s="11">
        <f ca="1">SUMIF(Ingredients!$B$3:$B$217,'PH complex foods'!H121,Ingredients!$A$3:$A$119)+SUMIF($B$3:$B$724,H121,$V$3:$V$723)</f>
        <v>0</v>
      </c>
      <c r="Q121" s="11">
        <f ca="1">SUMIF(Ingredients!$B$3:$B$217,'PH complex foods'!I121,Ingredients!$A$3:$A$119)+SUMIF($B$3:$B$724,I121,$V$3:$V$723)</f>
        <v>0</v>
      </c>
      <c r="R121" s="11">
        <f ca="1">SUMIF(Ingredients!$B$3:$B$217,'PH complex foods'!J121,Ingredients!$A$3:$A$119)+SUMIF($B$3:$B$724,J121,$V$3:$V$723)</f>
        <v>0</v>
      </c>
      <c r="S121" s="11">
        <f ca="1">SUMIF(Ingredients!$B$3:$B$217,'PH complex foods'!K121,Ingredients!$A$3:$A$119)+SUMIF($B$3:$B$724,K121,$V$3:$V$723)</f>
        <v>0</v>
      </c>
      <c r="T121" s="11">
        <f ca="1">SUMIF(Ingredients!$B$3:$B$217,'PH complex foods'!L121,Ingredients!$A$3:$A$119)+SUMIF($B$3:$B$724,L121,$V$3:$V$723)</f>
        <v>0</v>
      </c>
      <c r="U121" s="11">
        <f ca="1">SUMIF(Ingredients!$B$3:$B$217,'PH complex foods'!M121,Ingredients!$A$3:$A$119)+SUMIF($B$3:$B$724,M121,$V$3:$V$723)</f>
        <v>0</v>
      </c>
      <c r="V121" s="10">
        <f t="shared" ca="1" si="25"/>
        <v>1</v>
      </c>
      <c r="W121" s="11">
        <f t="shared" si="13"/>
        <v>0</v>
      </c>
      <c r="X121" s="44" t="str">
        <f t="shared" ca="1" si="26"/>
        <v>Yes</v>
      </c>
      <c r="Y121" s="34">
        <f>SUMIF(Ingredients!$B$3:$B$217,F121,Ingredients!$C$3:$C$217)+SUMIF($B$3:$B$724,F121,$AG$3:$AG$724)</f>
        <v>3</v>
      </c>
      <c r="Z121" s="30">
        <f>SUMIF(Ingredients!$B$3:$B$217,G121,Ingredients!$C$3:$C$217)+SUMIF($B$3:$B$724,G121,$AG$3:$AG$724)</f>
        <v>10</v>
      </c>
      <c r="AA121" s="30">
        <f>SUMIF(Ingredients!$B$3:$B$217,H121,Ingredients!$C$3:$C$217)+SUMIF($B$3:$B$724,H121,$AG$3:$AG$724)</f>
        <v>0</v>
      </c>
      <c r="AB121" s="30">
        <f>SUMIF(Ingredients!$B$3:$B$217,I121,Ingredients!$C$3:$C$217)+SUMIF($B$3:$B$724,I121,$AG$3:$AG$724)</f>
        <v>0</v>
      </c>
      <c r="AC121" s="30">
        <f>SUMIF(Ingredients!$B$3:$B$217,J121,Ingredients!$C$3:$C$217)+SUMIF($B$3:$B$724,J121,$AG$3:$AG$724)</f>
        <v>0</v>
      </c>
      <c r="AD121" s="30">
        <f>SUMIF(Ingredients!$B$3:$B$217,K121,Ingredients!$C$3:$C$217)+SUMIF($B$3:$B$724,K121,$AG$3:$AG$724)</f>
        <v>0</v>
      </c>
      <c r="AE121" s="30">
        <f>SUMIF(Ingredients!$B$3:$B$217,L121,Ingredients!$C$3:$C$217)+SUMIF($B$3:$B$724,L121,$AG$3:$AG$724)</f>
        <v>0</v>
      </c>
      <c r="AF121" s="30">
        <f>SUMIF(Ingredients!$B$3:$B$217,M121,Ingredients!$C$3:$C$217)+SUMIF($B$3:$B$724,M121,$AG$3:$AG$724)</f>
        <v>0</v>
      </c>
      <c r="AG121" s="29">
        <f t="shared" si="15"/>
        <v>13</v>
      </c>
      <c r="AH121" s="30">
        <f>SUMIF(Ingredients!$B$3:$B$217,F121,Ingredients!$D$3:$D$217)+SUMIF($B$3:$B$724,F121,$AP$3:$AP$724)</f>
        <v>10</v>
      </c>
      <c r="AI121" s="30">
        <f>SUMIF(Ingredients!$B$3:$B$217,G121,Ingredients!$D$3:$D$217)+SUMIF($B$3:$B$724,G121,$AP$3:$AP$724)</f>
        <v>0</v>
      </c>
      <c r="AJ121" s="30">
        <f>SUMIF(Ingredients!$B$3:$B$217,H121,Ingredients!$D$3:$D$217)+SUMIF($B$3:$B$724,H121,$AP$3:$AP$724)</f>
        <v>0</v>
      </c>
      <c r="AK121" s="30">
        <f>SUMIF(Ingredients!$B$3:$B$217,I121,Ingredients!$D$3:$D$217)+SUMIF($B$3:$B$724,I121,$AP$3:$AP$724)</f>
        <v>0</v>
      </c>
      <c r="AL121" s="30">
        <f>SUMIF(Ingredients!$B$3:$B$217,J121,Ingredients!$D$3:$D$217)+SUMIF($B$3:$B$724,J121,$AP$3:$AP$724)</f>
        <v>0</v>
      </c>
      <c r="AM121" s="30">
        <f>SUMIF(Ingredients!$B$3:$B$217,K121,Ingredients!$D$3:$D$217)+SUMIF($B$3:$B$724,K121,$AP$3:$AP$724)</f>
        <v>0</v>
      </c>
      <c r="AN121" s="30">
        <f>SUMIF(Ingredients!$B$3:$B$217,L121,Ingredients!$D$3:$D$217)+SUMIF($B$3:$B$724,L121,$AP$3:$AP$724)</f>
        <v>0</v>
      </c>
      <c r="AO121" s="30">
        <f>SUMIF(Ingredients!$B$3:$B$217,M121,Ingredients!$D$3:$D$217)+SUMIF($B$3:$B$724,M121,$AP$3:$AP$724)</f>
        <v>0</v>
      </c>
      <c r="AP121" s="29">
        <f t="shared" si="16"/>
        <v>10</v>
      </c>
      <c r="AQ121" s="30">
        <f>SUMIF(Ingredients!$B$3:$B$217,F121,Ingredients!$E$3:$E$217)+SUMIF($B$3:$B$724,F121,$AY$3:$AY$727)</f>
        <v>29.2</v>
      </c>
      <c r="AR121" s="30">
        <f>SUMIF(Ingredients!$B$3:$B$217,G121,Ingredients!$E$3:$E$217)+SUMIF($B$3:$B$724,G121,$AY$3:$AY$727)</f>
        <v>7</v>
      </c>
      <c r="AS121" s="30">
        <f>SUMIF(Ingredients!$B$3:$B$217,H121,Ingredients!$E$3:$E$217)+SUMIF($B$3:$B$724,H121,$AY$3:$AY$727)</f>
        <v>0</v>
      </c>
      <c r="AT121" s="30">
        <f>SUMIF(Ingredients!$B$3:$B$217,I121,Ingredients!$E$3:$E$217)+SUMIF($B$3:$B$724,I121,$AY$3:$AY$727)</f>
        <v>0</v>
      </c>
      <c r="AU121" s="30">
        <f>SUMIF(Ingredients!$B$3:$B$217,J121,Ingredients!$E$3:$E$217)+SUMIF($B$3:$B$724,J121,$AY$3:$AY$727)</f>
        <v>0</v>
      </c>
      <c r="AV121" s="30">
        <f>SUMIF(Ingredients!$B$3:$B$217,K121,Ingredients!$E$3:$E$217)+SUMIF($B$3:$B$724,K121,$AY$3:$AY$727)</f>
        <v>0</v>
      </c>
      <c r="AW121" s="30">
        <f>SUMIF(Ingredients!$B$3:$B$217,L121,Ingredients!$E$3:$E$217)+SUMIF($B$3:$B$724,L121,$AY$3:$AY$727)</f>
        <v>0</v>
      </c>
      <c r="AX121" s="30">
        <f>SUMIF(Ingredients!$B$3:$B$217,M121,Ingredients!$E$3:$E$217)+SUMIF($B$3:$B$724,M121,$AY$3:$AY$727)</f>
        <v>0</v>
      </c>
      <c r="AY121" s="29">
        <f t="shared" si="17"/>
        <v>18.100000000000001</v>
      </c>
      <c r="AZ121" s="30">
        <f>SUMIF(Ingredients!$B$3:$B$217,F121,Ingredients!$F$3:$F$217)+SUMIF($B$3:$B$724,F121,$BH$3:$BH$724)</f>
        <v>0</v>
      </c>
      <c r="BA121" s="30">
        <f>SUMIF(Ingredients!$B$3:$B$217,G121,Ingredients!$F$3:$F$217)+SUMIF($B$3:$B$724,G121,$BH$3:$BH$724)</f>
        <v>0</v>
      </c>
      <c r="BB121" s="30">
        <f>SUMIF(Ingredients!$B$3:$B$217,H121,Ingredients!$F$3:$F$217)+SUMIF($B$3:$B$724,H121,$BH$3:$BH$724)</f>
        <v>0</v>
      </c>
      <c r="BC121" s="30">
        <f>SUMIF(Ingredients!$B$3:$B$217,I121,Ingredients!$F$3:$F$217)+SUMIF($B$3:$B$724,I121,$BH$3:$BH$724)</f>
        <v>0</v>
      </c>
      <c r="BD121" s="30">
        <f>SUMIF(Ingredients!$B$3:$B$217,J121,Ingredients!$F$3:$F$217)+SUMIF($B$3:$B$724,J121,$BH$3:$BH$724)</f>
        <v>0</v>
      </c>
      <c r="BE121" s="30">
        <f>SUMIF(Ingredients!$B$3:$B$217,K121,Ingredients!$F$3:$F$217)+SUMIF($B$3:$B$724,K121,$BH$3:$BH$724)</f>
        <v>0</v>
      </c>
      <c r="BF121" s="30">
        <f>SUMIF(Ingredients!$B$3:$B$217,L121,Ingredients!$F$3:$F$217)+SUMIF($B$3:$B$724,L121,$BH$3:$BH$724)</f>
        <v>0</v>
      </c>
      <c r="BG121" s="30">
        <f>SUMIF(Ingredients!$B$3:$B$217,M121,Ingredients!$F$3:$F$217)+SUMIF($B$3:$B$724,M121,$BH$3:$BH$724)</f>
        <v>0</v>
      </c>
      <c r="BH121" s="35">
        <f t="shared" si="18"/>
        <v>0</v>
      </c>
      <c r="BI121" s="30">
        <f>SUMIF(Ingredients!$B$3:$B$217,F121,Ingredients!$G$3:$G$217)+SUMIF($B$3:$B$724,F121,$BQ$3:$BQ$724)</f>
        <v>0</v>
      </c>
      <c r="BJ121" s="30">
        <f>SUMIF(Ingredients!$B$3:$B$217,G121,Ingredients!$G$3:$G$217)+SUMIF($B$3:$B$724,G121,$BQ$3:$BQ$724)</f>
        <v>0</v>
      </c>
      <c r="BK121" s="30">
        <f>SUMIF(Ingredients!$B$3:$B$217,H121,Ingredients!$G$3:$G$217)+SUMIF($B$3:$B$724,H121,$BQ$3:$BQ$724)</f>
        <v>0</v>
      </c>
      <c r="BL121" s="30">
        <f>SUMIF(Ingredients!$B$3:$B$217,I121,Ingredients!$G$3:$G$217)+SUMIF($B$3:$B$724,I121,$BQ$3:$BQ$724)</f>
        <v>0</v>
      </c>
      <c r="BM121" s="30">
        <f>SUMIF(Ingredients!$B$3:$B$217,J121,Ingredients!$G$3:$G$217)+SUMIF($B$3:$B$724,J121,$BQ$3:$BQ$724)</f>
        <v>0</v>
      </c>
      <c r="BN121" s="30">
        <f>SUMIF(Ingredients!$B$3:$B$217,K121,Ingredients!$G$3:$G$217)+SUMIF($B$3:$B$724,K121,$BQ$3:$BQ$724)</f>
        <v>0</v>
      </c>
      <c r="BO121" s="30">
        <f>SUMIF(Ingredients!$B$3:$B$217,L121,Ingredients!$G$3:$G$217)+SUMIF($B$3:$B$724,L121,$BQ$3:$BQ$724)</f>
        <v>0</v>
      </c>
      <c r="BP121" s="30">
        <f>SUMIF(Ingredients!$B$3:$B$217,M121,Ingredients!$G$3:$G$217)+SUMIF($B$3:$B$724,M121,$BQ$3:$BQ$724)</f>
        <v>0</v>
      </c>
      <c r="BQ121" s="36">
        <f t="shared" si="19"/>
        <v>0</v>
      </c>
      <c r="BR121" s="30">
        <f>SUMIF(Ingredients!$B$3:$B$217,F121,Ingredients!$H$3:$H$217)+SUMIF($B$3:$B$724,F121,$BZ$3:$BZ$724)</f>
        <v>2.5</v>
      </c>
      <c r="BS121" s="30">
        <f>SUMIF(Ingredients!$B$3:$B$217,G121,Ingredients!$H$3:$H$217)+SUMIF($B$3:$B$724,G121,$BZ$3:$BZ$724)</f>
        <v>0</v>
      </c>
      <c r="BT121" s="30">
        <f>SUMIF(Ingredients!$B$3:$B$217,H121,Ingredients!$H$3:$H$217)+SUMIF($B$3:$B$724,H121,$BZ$3:$BZ$724)</f>
        <v>0</v>
      </c>
      <c r="BU121" s="30">
        <f>SUMIF(Ingredients!$B$3:$B$217,I121,Ingredients!$H$3:$H$217)+SUMIF($B$3:$B$724,I121,$BZ$3:$BZ$724)</f>
        <v>0</v>
      </c>
      <c r="BV121" s="30">
        <f>SUMIF(Ingredients!$B$3:$B$217,J121,Ingredients!$H$3:$H$217)+SUMIF($B$3:$B$724,J121,$BZ$3:$BZ$724)</f>
        <v>0</v>
      </c>
      <c r="BW121" s="30">
        <f>SUMIF(Ingredients!$B$3:$B$217,K121,Ingredients!$H$3:$H$217)+SUMIF($B$3:$B$724,K121,$BZ$3:$BZ$724)</f>
        <v>0</v>
      </c>
      <c r="BX121" s="30">
        <f>SUMIF(Ingredients!$B$3:$B$217,L121,Ingredients!$H$3:$H$217)+SUMIF($B$3:$B$724,L121,$BZ$3:$BZ$724)</f>
        <v>0</v>
      </c>
      <c r="BY121" s="30">
        <f>SUMIF(Ingredients!$B$3:$B$217,M121,Ingredients!$H$3:$H$217)+SUMIF($B$3:$B$724,M121,$BZ$3:$BZ$724)</f>
        <v>0</v>
      </c>
      <c r="BZ121" s="42">
        <f t="shared" si="20"/>
        <v>2.5</v>
      </c>
      <c r="CA121" s="30">
        <f>SUMIF(Ingredients!$B$3:$B$217,F121,Ingredients!$I$3:$I$217)+SUMIF($B$3:$B$724,F121,$CI$3:$CI$724)</f>
        <v>0</v>
      </c>
      <c r="CB121" s="30">
        <f>SUMIF(Ingredients!$B$3:$B$217,G121,Ingredients!$I$3:$I$217)+SUMIF($B$3:$B$724,G121,$CI$3:$CI$724)</f>
        <v>2.5</v>
      </c>
      <c r="CC121" s="30">
        <f>SUMIF(Ingredients!$B$3:$B$217,H121,Ingredients!$I$3:$I$217)+SUMIF($B$3:$B$724,H121,$CI$3:$CI$724)</f>
        <v>0</v>
      </c>
      <c r="CD121" s="30">
        <f>SUMIF(Ingredients!$B$3:$B$217,I121,Ingredients!$I$3:$I$217)+SUMIF($B$3:$B$724,I121,$CI$3:$CI$724)</f>
        <v>0</v>
      </c>
      <c r="CE121" s="30">
        <f>SUMIF(Ingredients!$B$3:$B$217,J121,Ingredients!$I$3:$I$217)+SUMIF($B$3:$B$724,J121,$CI$3:$CI$724)</f>
        <v>0</v>
      </c>
      <c r="CF121" s="30">
        <f>SUMIF(Ingredients!$B$3:$B$217,K121,Ingredients!$I$3:$I$217)+SUMIF($B$3:$B$724,K121,$CI$3:$CI$724)</f>
        <v>0</v>
      </c>
      <c r="CG121" s="30">
        <f>SUMIF(Ingredients!$B$3:$B$217,L121,Ingredients!$I$3:$I$217)+SUMIF($B$3:$B$724,L121,$CI$3:$CI$724)</f>
        <v>0</v>
      </c>
      <c r="CH121" s="30">
        <f>SUMIF(Ingredients!$B$3:$B$217,M121,Ingredients!$I$3:$I$217)+SUMIF($B$3:$B$724,M121,$CI$3:$CI$724)</f>
        <v>0</v>
      </c>
      <c r="CI121" s="38">
        <f t="shared" si="21"/>
        <v>2.5</v>
      </c>
      <c r="CJ121" s="30">
        <f>SUMIF(Ingredients!$B$3:$B$217,F121,Ingredients!$J$3:$J$217)+SUMIF($B$3:$B$724,F121,$CR$3:$CR$724)</f>
        <v>0</v>
      </c>
      <c r="CK121" s="30">
        <f>SUMIF(Ingredients!$B$3:$B$217,G121,Ingredients!$J$3:$J$217)+SUMIF($B$3:$B$724,G121,$CR$3:$CR$724)</f>
        <v>0</v>
      </c>
      <c r="CL121" s="30">
        <f>SUMIF(Ingredients!$B$3:$B$217,H121,Ingredients!$J$3:$J$217)+SUMIF($B$3:$B$724,H121,$CR$3:$CR$724)</f>
        <v>0</v>
      </c>
      <c r="CM121" s="30">
        <f>SUMIF(Ingredients!$B$3:$B$217,I121,Ingredients!$J$3:$J$217)+SUMIF($B$3:$B$724,I121,$CR$3:$CR$724)</f>
        <v>0</v>
      </c>
      <c r="CN121" s="30">
        <f>SUMIF(Ingredients!$B$3:$B$217,J121,Ingredients!$J$3:$J$217)+SUMIF($B$3:$B$724,J121,$CR$3:$CR$724)</f>
        <v>0</v>
      </c>
      <c r="CO121" s="30">
        <f>SUMIF(Ingredients!$B$3:$B$217,K121,Ingredients!$J$3:$J$217)+SUMIF($B$3:$B$724,K121,$CR$3:$CR$724)</f>
        <v>0</v>
      </c>
      <c r="CP121" s="30">
        <f>SUMIF(Ingredients!$B$3:$B$217,L121,Ingredients!$J$3:$J$217)+SUMIF($B$3:$B$724,L121,$CR$3:$CR$724)</f>
        <v>0</v>
      </c>
      <c r="CQ121" s="30">
        <f>SUMIF(Ingredients!$B$3:$B$217,M121,Ingredients!$J$3:$J$217)+SUMIF($B$3:$B$724,M121,$CR$3:$CR$724)</f>
        <v>0</v>
      </c>
      <c r="CR121" s="43">
        <f t="shared" si="22"/>
        <v>0</v>
      </c>
      <c r="CS121" s="34">
        <v>15</v>
      </c>
      <c r="CT121" s="30">
        <v>0</v>
      </c>
      <c r="CU121" s="30">
        <v>12</v>
      </c>
      <c r="CV121" s="35">
        <v>0</v>
      </c>
      <c r="CW121" s="36">
        <v>0</v>
      </c>
      <c r="CX121" s="37">
        <v>2.5</v>
      </c>
      <c r="CY121" s="38">
        <v>2.5</v>
      </c>
      <c r="CZ121" s="39">
        <v>0</v>
      </c>
      <c r="DA121" t="s">
        <v>202</v>
      </c>
      <c r="DB121" t="str">
        <f t="shared" ca="1" si="23"/>
        <v>-</v>
      </c>
      <c r="DD121" t="s">
        <v>200</v>
      </c>
      <c r="DE121" t="str">
        <f t="shared" ca="1" si="24"/>
        <v>HOTWINGSITEM(MEAL, ItemRegistry.hotwingsItem, 4 ,3f,0f,0f,2.5f,0f,2.5f,0f,1.75f),</v>
      </c>
      <c r="DF121" t="s">
        <v>2381</v>
      </c>
    </row>
    <row r="122" spans="2:110" x14ac:dyDescent="0.3">
      <c r="B122" t="s">
        <v>378</v>
      </c>
      <c r="C122" t="str">
        <f>INDEX('PH Itemnames'!$B$1:$B$723,MATCH(B122,'PH Itemnames'!$A$1:$A$723),1)</f>
        <v>chilipoppersItem</v>
      </c>
      <c r="D122" t="s">
        <v>240</v>
      </c>
      <c r="E122" t="s">
        <v>1192</v>
      </c>
      <c r="F122" s="10" t="s">
        <v>133</v>
      </c>
      <c r="G122" s="11" t="s">
        <v>216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SUMIF(Ingredients!$B$3:$B$217,'PH complex foods'!F122,Ingredients!$A$3:$A$119)+SUMIF($B$3:$B$724,F122,$V$3:$V$723)</f>
        <v>1</v>
      </c>
      <c r="O122" s="11">
        <f ca="1">SUMIF(Ingredients!$B$3:$B$217,'PH complex foods'!G122,Ingredients!$A$3:$A$119)+SUMIF($B$3:$B$724,G122,$V$3:$V$723)</f>
        <v>1</v>
      </c>
      <c r="P122" s="11">
        <f ca="1">SUMIF(Ingredients!$B$3:$B$217,'PH complex foods'!H122,Ingredients!$A$3:$A$119)+SUMIF($B$3:$B$724,H122,$V$3:$V$723)</f>
        <v>1</v>
      </c>
      <c r="Q122" s="11">
        <f ca="1">SUMIF(Ingredients!$B$3:$B$217,'PH complex foods'!I122,Ingredients!$A$3:$A$119)+SUMIF($B$3:$B$724,I122,$V$3:$V$723)</f>
        <v>0</v>
      </c>
      <c r="R122" s="11">
        <f ca="1">SUMIF(Ingredients!$B$3:$B$217,'PH complex foods'!J122,Ingredients!$A$3:$A$119)+SUMIF($B$3:$B$724,J122,$V$3:$V$723)</f>
        <v>0</v>
      </c>
      <c r="S122" s="11">
        <f ca="1">SUMIF(Ingredients!$B$3:$B$217,'PH complex foods'!K122,Ingredients!$A$3:$A$119)+SUMIF($B$3:$B$724,K122,$V$3:$V$723)</f>
        <v>0</v>
      </c>
      <c r="T122" s="11">
        <f ca="1">SUMIF(Ingredients!$B$3:$B$217,'PH complex foods'!L122,Ingredients!$A$3:$A$119)+SUMIF($B$3:$B$724,L122,$V$3:$V$723)</f>
        <v>0</v>
      </c>
      <c r="U122" s="11">
        <f ca="1">SUMIF(Ingredients!$B$3:$B$217,'PH complex foods'!M122,Ingredients!$A$3:$A$119)+SUMIF($B$3:$B$724,M122,$V$3:$V$723)</f>
        <v>0</v>
      </c>
      <c r="V122" s="10">
        <f t="shared" ca="1" si="25"/>
        <v>1</v>
      </c>
      <c r="W122" s="11">
        <f t="shared" si="13"/>
        <v>0</v>
      </c>
      <c r="X122" s="44" t="str">
        <f t="shared" ca="1" si="26"/>
        <v>Yes</v>
      </c>
      <c r="Y122" s="34">
        <f>SUMIF(Ingredients!$B$3:$B$217,F122,Ingredients!$C$3:$C$217)+SUMIF($B$3:$B$724,F122,$AG$3:$AG$724)</f>
        <v>1</v>
      </c>
      <c r="Z122" s="30">
        <f>SUMIF(Ingredients!$B$3:$B$217,G122,Ingredients!$C$3:$C$217)+SUMIF($B$3:$B$724,G122,$AG$3:$AG$724)</f>
        <v>5</v>
      </c>
      <c r="AA122" s="30">
        <f>SUMIF(Ingredients!$B$3:$B$217,H122,Ingredients!$C$3:$C$217)+SUMIF($B$3:$B$724,H122,$AG$3:$AG$724)</f>
        <v>10</v>
      </c>
      <c r="AB122" s="30">
        <f>SUMIF(Ingredients!$B$3:$B$217,I122,Ingredients!$C$3:$C$217)+SUMIF($B$3:$B$724,I122,$AG$3:$AG$724)</f>
        <v>0</v>
      </c>
      <c r="AC122" s="30">
        <f>SUMIF(Ingredients!$B$3:$B$217,J122,Ingredients!$C$3:$C$217)+SUMIF($B$3:$B$724,J122,$AG$3:$AG$724)</f>
        <v>0</v>
      </c>
      <c r="AD122" s="30">
        <f>SUMIF(Ingredients!$B$3:$B$217,K122,Ingredients!$C$3:$C$217)+SUMIF($B$3:$B$724,K122,$AG$3:$AG$724)</f>
        <v>0</v>
      </c>
      <c r="AE122" s="30">
        <f>SUMIF(Ingredients!$B$3:$B$217,L122,Ingredients!$C$3:$C$217)+SUMIF($B$3:$B$724,L122,$AG$3:$AG$724)</f>
        <v>0</v>
      </c>
      <c r="AF122" s="30">
        <f>SUMIF(Ingredients!$B$3:$B$217,M122,Ingredients!$C$3:$C$217)+SUMIF($B$3:$B$724,M122,$AG$3:$AG$724)</f>
        <v>0</v>
      </c>
      <c r="AG122" s="29">
        <f t="shared" si="15"/>
        <v>16</v>
      </c>
      <c r="AH122" s="30">
        <f>SUMIF(Ingredients!$B$3:$B$217,F122,Ingredients!$D$3:$D$217)+SUMIF($B$3:$B$724,F122,$AP$3:$AP$724)</f>
        <v>0</v>
      </c>
      <c r="AI122" s="30">
        <f>SUMIF(Ingredients!$B$3:$B$217,G122,Ingredients!$D$3:$D$217)+SUMIF($B$3:$B$724,G122,$AP$3:$AP$724)</f>
        <v>0</v>
      </c>
      <c r="AJ122" s="30">
        <f>SUMIF(Ingredients!$B$3:$B$217,H122,Ingredients!$D$3:$D$217)+SUMIF($B$3:$B$724,H122,$AP$3:$AP$724)</f>
        <v>0</v>
      </c>
      <c r="AK122" s="30">
        <f>SUMIF(Ingredients!$B$3:$B$217,I122,Ingredients!$D$3:$D$217)+SUMIF($B$3:$B$724,I122,$AP$3:$AP$724)</f>
        <v>0</v>
      </c>
      <c r="AL122" s="30">
        <f>SUMIF(Ingredients!$B$3:$B$217,J122,Ingredients!$D$3:$D$217)+SUMIF($B$3:$B$724,J122,$AP$3:$AP$724)</f>
        <v>0</v>
      </c>
      <c r="AM122" s="30">
        <f>SUMIF(Ingredients!$B$3:$B$217,K122,Ingredients!$D$3:$D$217)+SUMIF($B$3:$B$724,K122,$AP$3:$AP$724)</f>
        <v>0</v>
      </c>
      <c r="AN122" s="30">
        <f>SUMIF(Ingredients!$B$3:$B$217,L122,Ingredients!$D$3:$D$217)+SUMIF($B$3:$B$724,L122,$AP$3:$AP$724)</f>
        <v>0</v>
      </c>
      <c r="AO122" s="30">
        <f>SUMIF(Ingredients!$B$3:$B$217,M122,Ingredients!$D$3:$D$217)+SUMIF($B$3:$B$724,M122,$AP$3:$AP$724)</f>
        <v>0</v>
      </c>
      <c r="AP122" s="29">
        <f t="shared" si="16"/>
        <v>0</v>
      </c>
      <c r="AQ122" s="30">
        <f>SUMIF(Ingredients!$B$3:$B$217,F122,Ingredients!$E$3:$E$217)+SUMIF($B$3:$B$724,F122,$AY$3:$AY$727)</f>
        <v>32</v>
      </c>
      <c r="AR122" s="30">
        <f>SUMIF(Ingredients!$B$3:$B$217,G122,Ingredients!$E$3:$E$217)+SUMIF($B$3:$B$724,G122,$AY$3:$AY$727)</f>
        <v>29.5</v>
      </c>
      <c r="AS122" s="30">
        <f>SUMIF(Ingredients!$B$3:$B$217,H122,Ingredients!$E$3:$E$217)+SUMIF($B$3:$B$724,H122,$AY$3:$AY$727)</f>
        <v>73</v>
      </c>
      <c r="AT122" s="30">
        <f>SUMIF(Ingredients!$B$3:$B$217,I122,Ingredients!$E$3:$E$217)+SUMIF($B$3:$B$724,I122,$AY$3:$AY$727)</f>
        <v>0</v>
      </c>
      <c r="AU122" s="30">
        <f>SUMIF(Ingredients!$B$3:$B$217,J122,Ingredients!$E$3:$E$217)+SUMIF($B$3:$B$724,J122,$AY$3:$AY$727)</f>
        <v>0</v>
      </c>
      <c r="AV122" s="30">
        <f>SUMIF(Ingredients!$B$3:$B$217,K122,Ingredients!$E$3:$E$217)+SUMIF($B$3:$B$724,K122,$AY$3:$AY$727)</f>
        <v>0</v>
      </c>
      <c r="AW122" s="30">
        <f>SUMIF(Ingredients!$B$3:$B$217,L122,Ingredients!$E$3:$E$217)+SUMIF($B$3:$B$724,L122,$AY$3:$AY$727)</f>
        <v>0</v>
      </c>
      <c r="AX122" s="30">
        <f>SUMIF(Ingredients!$B$3:$B$217,M122,Ingredients!$E$3:$E$217)+SUMIF($B$3:$B$724,M122,$AY$3:$AY$727)</f>
        <v>0</v>
      </c>
      <c r="AY122" s="29">
        <f t="shared" si="17"/>
        <v>44.833333333333336</v>
      </c>
      <c r="AZ122" s="30">
        <f>SUMIF(Ingredients!$B$3:$B$217,F122,Ingredients!$F$3:$F$217)+SUMIF($B$3:$B$724,F122,$BH$3:$BH$724)</f>
        <v>0</v>
      </c>
      <c r="BA122" s="30">
        <f>SUMIF(Ingredients!$B$3:$B$217,G122,Ingredients!$F$3:$F$217)+SUMIF($B$3:$B$724,G122,$BH$3:$BH$724)</f>
        <v>1</v>
      </c>
      <c r="BB122" s="30">
        <f>SUMIF(Ingredients!$B$3:$B$217,H122,Ingredients!$F$3:$F$217)+SUMIF($B$3:$B$724,H122,$BH$3:$BH$724)</f>
        <v>0</v>
      </c>
      <c r="BC122" s="30">
        <f>SUMIF(Ingredients!$B$3:$B$217,I122,Ingredients!$F$3:$F$217)+SUMIF($B$3:$B$724,I122,$BH$3:$BH$724)</f>
        <v>0</v>
      </c>
      <c r="BD122" s="30">
        <f>SUMIF(Ingredients!$B$3:$B$217,J122,Ingredients!$F$3:$F$217)+SUMIF($B$3:$B$724,J122,$BH$3:$BH$724)</f>
        <v>0</v>
      </c>
      <c r="BE122" s="30">
        <f>SUMIF(Ingredients!$B$3:$B$217,K122,Ingredients!$F$3:$F$217)+SUMIF($B$3:$B$724,K122,$BH$3:$BH$724)</f>
        <v>0</v>
      </c>
      <c r="BF122" s="30">
        <f>SUMIF(Ingredients!$B$3:$B$217,L122,Ingredients!$F$3:$F$217)+SUMIF($B$3:$B$724,L122,$BH$3:$BH$724)</f>
        <v>0</v>
      </c>
      <c r="BG122" s="30">
        <f>SUMIF(Ingredients!$B$3:$B$217,M122,Ingredients!$F$3:$F$217)+SUMIF($B$3:$B$724,M122,$BH$3:$BH$724)</f>
        <v>0</v>
      </c>
      <c r="BH122" s="35">
        <f t="shared" si="18"/>
        <v>1</v>
      </c>
      <c r="BI122" s="30">
        <f>SUMIF(Ingredients!$B$3:$B$217,F122,Ingredients!$G$3:$G$217)+SUMIF($B$3:$B$724,F122,$BQ$3:$BQ$724)</f>
        <v>0</v>
      </c>
      <c r="BJ122" s="30">
        <f>SUMIF(Ingredients!$B$3:$B$217,G122,Ingredients!$G$3:$G$217)+SUMIF($B$3:$B$724,G122,$BQ$3:$BQ$724)</f>
        <v>0</v>
      </c>
      <c r="BK122" s="30">
        <f>SUMIF(Ingredients!$B$3:$B$217,H122,Ingredients!$G$3:$G$217)+SUMIF($B$3:$B$724,H122,$BQ$3:$BQ$724)</f>
        <v>0</v>
      </c>
      <c r="BL122" s="30">
        <f>SUMIF(Ingredients!$B$3:$B$217,I122,Ingredients!$G$3:$G$217)+SUMIF($B$3:$B$724,I122,$BQ$3:$BQ$724)</f>
        <v>0</v>
      </c>
      <c r="BM122" s="30">
        <f>SUMIF(Ingredients!$B$3:$B$217,J122,Ingredients!$G$3:$G$217)+SUMIF($B$3:$B$724,J122,$BQ$3:$BQ$724)</f>
        <v>0</v>
      </c>
      <c r="BN122" s="30">
        <f>SUMIF(Ingredients!$B$3:$B$217,K122,Ingredients!$G$3:$G$217)+SUMIF($B$3:$B$724,K122,$BQ$3:$BQ$724)</f>
        <v>0</v>
      </c>
      <c r="BO122" s="30">
        <f>SUMIF(Ingredients!$B$3:$B$217,L122,Ingredients!$G$3:$G$217)+SUMIF($B$3:$B$724,L122,$BQ$3:$BQ$724)</f>
        <v>0</v>
      </c>
      <c r="BP122" s="30">
        <f>SUMIF(Ingredients!$B$3:$B$217,M122,Ingredients!$G$3:$G$217)+SUMIF($B$3:$B$724,M122,$BQ$3:$BQ$724)</f>
        <v>0</v>
      </c>
      <c r="BQ122" s="36">
        <f t="shared" si="19"/>
        <v>0</v>
      </c>
      <c r="BR122" s="30">
        <f>SUMIF(Ingredients!$B$3:$B$217,F122,Ingredients!$H$3:$H$217)+SUMIF($B$3:$B$724,F122,$BZ$3:$BZ$724)</f>
        <v>0.5</v>
      </c>
      <c r="BS122" s="30">
        <f>SUMIF(Ingredients!$B$3:$B$217,G122,Ingredients!$H$3:$H$217)+SUMIF($B$3:$B$724,G122,$BZ$3:$BZ$724)</f>
        <v>0</v>
      </c>
      <c r="BT122" s="30">
        <f>SUMIF(Ingredients!$B$3:$B$217,H122,Ingredients!$H$3:$H$217)+SUMIF($B$3:$B$724,H122,$BZ$3:$BZ$724)</f>
        <v>0</v>
      </c>
      <c r="BU122" s="30">
        <f>SUMIF(Ingredients!$B$3:$B$217,I122,Ingredients!$H$3:$H$217)+SUMIF($B$3:$B$724,I122,$BZ$3:$BZ$724)</f>
        <v>0</v>
      </c>
      <c r="BV122" s="30">
        <f>SUMIF(Ingredients!$B$3:$B$217,J122,Ingredients!$H$3:$H$217)+SUMIF($B$3:$B$724,J122,$BZ$3:$BZ$724)</f>
        <v>0</v>
      </c>
      <c r="BW122" s="30">
        <f>SUMIF(Ingredients!$B$3:$B$217,K122,Ingredients!$H$3:$H$217)+SUMIF($B$3:$B$724,K122,$BZ$3:$BZ$724)</f>
        <v>0</v>
      </c>
      <c r="BX122" s="30">
        <f>SUMIF(Ingredients!$B$3:$B$217,L122,Ingredients!$H$3:$H$217)+SUMIF($B$3:$B$724,L122,$BZ$3:$BZ$724)</f>
        <v>0</v>
      </c>
      <c r="BY122" s="30">
        <f>SUMIF(Ingredients!$B$3:$B$217,M122,Ingredients!$H$3:$H$217)+SUMIF($B$3:$B$724,M122,$BZ$3:$BZ$724)</f>
        <v>0</v>
      </c>
      <c r="BZ122" s="42">
        <f t="shared" si="20"/>
        <v>0.5</v>
      </c>
      <c r="CA122" s="30">
        <f>SUMIF(Ingredients!$B$3:$B$217,F122,Ingredients!$I$3:$I$217)+SUMIF($B$3:$B$724,F122,$CI$3:$CI$724)</f>
        <v>0</v>
      </c>
      <c r="CB122" s="30">
        <f>SUMIF(Ingredients!$B$3:$B$217,G122,Ingredients!$I$3:$I$217)+SUMIF($B$3:$B$724,G122,$CI$3:$CI$724)</f>
        <v>0</v>
      </c>
      <c r="CC122" s="30">
        <f>SUMIF(Ingredients!$B$3:$B$217,H122,Ingredients!$I$3:$I$217)+SUMIF($B$3:$B$724,H122,$CI$3:$CI$724)</f>
        <v>0</v>
      </c>
      <c r="CD122" s="30">
        <f>SUMIF(Ingredients!$B$3:$B$217,I122,Ingredients!$I$3:$I$217)+SUMIF($B$3:$B$724,I122,$CI$3:$CI$724)</f>
        <v>0</v>
      </c>
      <c r="CE122" s="30">
        <f>SUMIF(Ingredients!$B$3:$B$217,J122,Ingredients!$I$3:$I$217)+SUMIF($B$3:$B$724,J122,$CI$3:$CI$724)</f>
        <v>0</v>
      </c>
      <c r="CF122" s="30">
        <f>SUMIF(Ingredients!$B$3:$B$217,K122,Ingredients!$I$3:$I$217)+SUMIF($B$3:$B$724,K122,$CI$3:$CI$724)</f>
        <v>0</v>
      </c>
      <c r="CG122" s="30">
        <f>SUMIF(Ingredients!$B$3:$B$217,L122,Ingredients!$I$3:$I$217)+SUMIF($B$3:$B$724,L122,$CI$3:$CI$724)</f>
        <v>0</v>
      </c>
      <c r="CH122" s="30">
        <f>SUMIF(Ingredients!$B$3:$B$217,M122,Ingredients!$I$3:$I$217)+SUMIF($B$3:$B$724,M122,$CI$3:$CI$724)</f>
        <v>0</v>
      </c>
      <c r="CI122" s="38">
        <f t="shared" si="21"/>
        <v>0</v>
      </c>
      <c r="CJ122" s="30">
        <f>SUMIF(Ingredients!$B$3:$B$217,F122,Ingredients!$J$3:$J$217)+SUMIF($B$3:$B$724,F122,$CR$3:$CR$724)</f>
        <v>0</v>
      </c>
      <c r="CK122" s="30">
        <f>SUMIF(Ingredients!$B$3:$B$217,G122,Ingredients!$J$3:$J$217)+SUMIF($B$3:$B$724,G122,$CR$3:$CR$724)</f>
        <v>0</v>
      </c>
      <c r="CL122" s="30">
        <f>SUMIF(Ingredients!$B$3:$B$217,H122,Ingredients!$J$3:$J$217)+SUMIF($B$3:$B$724,H122,$CR$3:$CR$724)</f>
        <v>3</v>
      </c>
      <c r="CM122" s="30">
        <f>SUMIF(Ingredients!$B$3:$B$217,I122,Ingredients!$J$3:$J$217)+SUMIF($B$3:$B$724,I122,$CR$3:$CR$724)</f>
        <v>0</v>
      </c>
      <c r="CN122" s="30">
        <f>SUMIF(Ingredients!$B$3:$B$217,J122,Ingredients!$J$3:$J$217)+SUMIF($B$3:$B$724,J122,$CR$3:$CR$724)</f>
        <v>0</v>
      </c>
      <c r="CO122" s="30">
        <f>SUMIF(Ingredients!$B$3:$B$217,K122,Ingredients!$J$3:$J$217)+SUMIF($B$3:$B$724,K122,$CR$3:$CR$724)</f>
        <v>0</v>
      </c>
      <c r="CP122" s="30">
        <f>SUMIF(Ingredients!$B$3:$B$217,L122,Ingredients!$J$3:$J$217)+SUMIF($B$3:$B$724,L122,$CR$3:$CR$724)</f>
        <v>0</v>
      </c>
      <c r="CQ122" s="30">
        <f>SUMIF(Ingredients!$B$3:$B$217,M122,Ingredients!$J$3:$J$217)+SUMIF($B$3:$B$724,M122,$CR$3:$CR$724)</f>
        <v>0</v>
      </c>
      <c r="CR122" s="43">
        <f t="shared" si="22"/>
        <v>3</v>
      </c>
      <c r="CS122" s="34">
        <v>15</v>
      </c>
      <c r="CT122" s="30">
        <v>0</v>
      </c>
      <c r="CU122" s="30">
        <v>22</v>
      </c>
      <c r="CV122" s="35">
        <v>1</v>
      </c>
      <c r="CW122" s="36">
        <v>0</v>
      </c>
      <c r="CX122" s="37">
        <v>0.5</v>
      </c>
      <c r="CY122" s="38">
        <v>0</v>
      </c>
      <c r="CZ122" s="39">
        <v>3</v>
      </c>
      <c r="DA122" t="s">
        <v>202</v>
      </c>
      <c r="DB122" t="str">
        <f t="shared" ca="1" si="23"/>
        <v>-</v>
      </c>
      <c r="DD122" t="s">
        <v>200</v>
      </c>
      <c r="DE122" t="str">
        <f t="shared" ca="1" si="24"/>
        <v>CHILIPOPPERSITEM(MEAL, ItemRegistry.chilipoppersItem, 4 ,3f,0f,1f,0.5f,0f,0f,3f,0.95f),</v>
      </c>
      <c r="DF122" t="s">
        <v>2382</v>
      </c>
    </row>
    <row r="123" spans="2:110" x14ac:dyDescent="0.3">
      <c r="B123" t="s">
        <v>379</v>
      </c>
      <c r="C123" t="str">
        <f>INDEX('PH Itemnames'!$B$1:$B$723,MATCH(B123,'PH Itemnames'!$A$1:$A$723),1)</f>
        <v>extremechiliItem</v>
      </c>
      <c r="D123" t="s">
        <v>245</v>
      </c>
      <c r="E123" t="s">
        <v>1192</v>
      </c>
      <c r="F123" s="10" t="s">
        <v>370</v>
      </c>
      <c r="G123" s="11" t="s">
        <v>133</v>
      </c>
      <c r="H123" s="11"/>
      <c r="I123" s="11"/>
      <c r="J123" s="11"/>
      <c r="K123" s="11"/>
      <c r="L123" s="11"/>
      <c r="M123" s="11"/>
      <c r="N123" s="46">
        <f ca="1">SUMIF(Ingredients!$B$3:$B$217,'PH complex foods'!F123,Ingredients!$A$3:$A$119)+SUMIF($B$3:$B$724,F123,$V$3:$V$723)</f>
        <v>1</v>
      </c>
      <c r="O123" s="11">
        <f ca="1">SUMIF(Ingredients!$B$3:$B$217,'PH complex foods'!G123,Ingredients!$A$3:$A$119)+SUMIF($B$3:$B$724,G123,$V$3:$V$723)</f>
        <v>1</v>
      </c>
      <c r="P123" s="11">
        <f ca="1">SUMIF(Ingredients!$B$3:$B$217,'PH complex foods'!H123,Ingredients!$A$3:$A$119)+SUMIF($B$3:$B$724,H123,$V$3:$V$723)</f>
        <v>0</v>
      </c>
      <c r="Q123" s="11">
        <f ca="1">SUMIF(Ingredients!$B$3:$B$217,'PH complex foods'!I123,Ingredients!$A$3:$A$119)+SUMIF($B$3:$B$724,I123,$V$3:$V$723)</f>
        <v>0</v>
      </c>
      <c r="R123" s="11">
        <f ca="1">SUMIF(Ingredients!$B$3:$B$217,'PH complex foods'!J123,Ingredients!$A$3:$A$119)+SUMIF($B$3:$B$724,J123,$V$3:$V$723)</f>
        <v>0</v>
      </c>
      <c r="S123" s="11">
        <f ca="1">SUMIF(Ingredients!$B$3:$B$217,'PH complex foods'!K123,Ingredients!$A$3:$A$119)+SUMIF($B$3:$B$724,K123,$V$3:$V$723)</f>
        <v>0</v>
      </c>
      <c r="T123" s="11">
        <f ca="1">SUMIF(Ingredients!$B$3:$B$217,'PH complex foods'!L123,Ingredients!$A$3:$A$119)+SUMIF($B$3:$B$724,L123,$V$3:$V$723)</f>
        <v>0</v>
      </c>
      <c r="U123" s="11">
        <f ca="1">SUMIF(Ingredients!$B$3:$B$217,'PH complex foods'!M123,Ingredients!$A$3:$A$119)+SUMIF($B$3:$B$724,M123,$V$3:$V$723)</f>
        <v>0</v>
      </c>
      <c r="V123" s="10">
        <f t="shared" ca="1" si="25"/>
        <v>1</v>
      </c>
      <c r="W123" s="11">
        <f t="shared" si="13"/>
        <v>0</v>
      </c>
      <c r="X123" s="44" t="str">
        <f t="shared" ca="1" si="26"/>
        <v>Yes</v>
      </c>
      <c r="Y123" s="34">
        <f>SUMIF(Ingredients!$B$3:$B$217,F123,Ingredients!$C$3:$C$217)+SUMIF($B$3:$B$724,F123,$AG$3:$AG$724)</f>
        <v>13</v>
      </c>
      <c r="Z123" s="30">
        <f>SUMIF(Ingredients!$B$3:$B$217,G123,Ingredients!$C$3:$C$217)+SUMIF($B$3:$B$724,G123,$AG$3:$AG$724)</f>
        <v>1</v>
      </c>
      <c r="AA123" s="30">
        <f>SUMIF(Ingredients!$B$3:$B$217,H123,Ingredients!$C$3:$C$217)+SUMIF($B$3:$B$724,H123,$AG$3:$AG$724)</f>
        <v>0</v>
      </c>
      <c r="AB123" s="30">
        <f>SUMIF(Ingredients!$B$3:$B$217,I123,Ingredients!$C$3:$C$217)+SUMIF($B$3:$B$724,I123,$AG$3:$AG$724)</f>
        <v>0</v>
      </c>
      <c r="AC123" s="30">
        <f>SUMIF(Ingredients!$B$3:$B$217,J123,Ingredients!$C$3:$C$217)+SUMIF($B$3:$B$724,J123,$AG$3:$AG$724)</f>
        <v>0</v>
      </c>
      <c r="AD123" s="30">
        <f>SUMIF(Ingredients!$B$3:$B$217,K123,Ingredients!$C$3:$C$217)+SUMIF($B$3:$B$724,K123,$AG$3:$AG$724)</f>
        <v>0</v>
      </c>
      <c r="AE123" s="30">
        <f>SUMIF(Ingredients!$B$3:$B$217,L123,Ingredients!$C$3:$C$217)+SUMIF($B$3:$B$724,L123,$AG$3:$AG$724)</f>
        <v>0</v>
      </c>
      <c r="AF123" s="30">
        <f>SUMIF(Ingredients!$B$3:$B$217,M123,Ingredients!$C$3:$C$217)+SUMIF($B$3:$B$724,M123,$AG$3:$AG$724)</f>
        <v>0</v>
      </c>
      <c r="AG123" s="29">
        <f t="shared" si="15"/>
        <v>14</v>
      </c>
      <c r="AH123" s="30">
        <f>SUMIF(Ingredients!$B$3:$B$217,F123,Ingredients!$D$3:$D$217)+SUMIF($B$3:$B$724,F123,$AP$3:$AP$724)</f>
        <v>0</v>
      </c>
      <c r="AI123" s="30">
        <f>SUMIF(Ingredients!$B$3:$B$217,G123,Ingredients!$D$3:$D$217)+SUMIF($B$3:$B$724,G123,$AP$3:$AP$724)</f>
        <v>0</v>
      </c>
      <c r="AJ123" s="30">
        <f>SUMIF(Ingredients!$B$3:$B$217,H123,Ingredients!$D$3:$D$217)+SUMIF($B$3:$B$724,H123,$AP$3:$AP$724)</f>
        <v>0</v>
      </c>
      <c r="AK123" s="30">
        <f>SUMIF(Ingredients!$B$3:$B$217,I123,Ingredients!$D$3:$D$217)+SUMIF($B$3:$B$724,I123,$AP$3:$AP$724)</f>
        <v>0</v>
      </c>
      <c r="AL123" s="30">
        <f>SUMIF(Ingredients!$B$3:$B$217,J123,Ingredients!$D$3:$D$217)+SUMIF($B$3:$B$724,J123,$AP$3:$AP$724)</f>
        <v>0</v>
      </c>
      <c r="AM123" s="30">
        <f>SUMIF(Ingredients!$B$3:$B$217,K123,Ingredients!$D$3:$D$217)+SUMIF($B$3:$B$724,K123,$AP$3:$AP$724)</f>
        <v>0</v>
      </c>
      <c r="AN123" s="30">
        <f>SUMIF(Ingredients!$B$3:$B$217,L123,Ingredients!$D$3:$D$217)+SUMIF($B$3:$B$724,L123,$AP$3:$AP$724)</f>
        <v>0</v>
      </c>
      <c r="AO123" s="30">
        <f>SUMIF(Ingredients!$B$3:$B$217,M123,Ingredients!$D$3:$D$217)+SUMIF($B$3:$B$724,M123,$AP$3:$AP$724)</f>
        <v>0</v>
      </c>
      <c r="AP123" s="29">
        <f t="shared" si="16"/>
        <v>0</v>
      </c>
      <c r="AQ123" s="30">
        <f>SUMIF(Ingredients!$B$3:$B$217,F123,Ingredients!$E$3:$E$217)+SUMIF($B$3:$B$724,F123,$AY$3:$AY$727)</f>
        <v>17</v>
      </c>
      <c r="AR123" s="30">
        <f>SUMIF(Ingredients!$B$3:$B$217,G123,Ingredients!$E$3:$E$217)+SUMIF($B$3:$B$724,G123,$AY$3:$AY$727)</f>
        <v>32</v>
      </c>
      <c r="AS123" s="30">
        <f>SUMIF(Ingredients!$B$3:$B$217,H123,Ingredients!$E$3:$E$217)+SUMIF($B$3:$B$724,H123,$AY$3:$AY$727)</f>
        <v>0</v>
      </c>
      <c r="AT123" s="30">
        <f>SUMIF(Ingredients!$B$3:$B$217,I123,Ingredients!$E$3:$E$217)+SUMIF($B$3:$B$724,I123,$AY$3:$AY$727)</f>
        <v>0</v>
      </c>
      <c r="AU123" s="30">
        <f>SUMIF(Ingredients!$B$3:$B$217,J123,Ingredients!$E$3:$E$217)+SUMIF($B$3:$B$724,J123,$AY$3:$AY$727)</f>
        <v>0</v>
      </c>
      <c r="AV123" s="30">
        <f>SUMIF(Ingredients!$B$3:$B$217,K123,Ingredients!$E$3:$E$217)+SUMIF($B$3:$B$724,K123,$AY$3:$AY$727)</f>
        <v>0</v>
      </c>
      <c r="AW123" s="30">
        <f>SUMIF(Ingredients!$B$3:$B$217,L123,Ingredients!$E$3:$E$217)+SUMIF($B$3:$B$724,L123,$AY$3:$AY$727)</f>
        <v>0</v>
      </c>
      <c r="AX123" s="30">
        <f>SUMIF(Ingredients!$B$3:$B$217,M123,Ingredients!$E$3:$E$217)+SUMIF($B$3:$B$724,M123,$AY$3:$AY$727)</f>
        <v>0</v>
      </c>
      <c r="AY123" s="29">
        <f t="shared" si="17"/>
        <v>24.5</v>
      </c>
      <c r="AZ123" s="30">
        <f>SUMIF(Ingredients!$B$3:$B$217,F123,Ingredients!$F$3:$F$217)+SUMIF($B$3:$B$724,F123,$BH$3:$BH$724)</f>
        <v>0</v>
      </c>
      <c r="BA123" s="30">
        <f>SUMIF(Ingredients!$B$3:$B$217,G123,Ingredients!$F$3:$F$217)+SUMIF($B$3:$B$724,G123,$BH$3:$BH$724)</f>
        <v>0</v>
      </c>
      <c r="BB123" s="30">
        <f>SUMIF(Ingredients!$B$3:$B$217,H123,Ingredients!$F$3:$F$217)+SUMIF($B$3:$B$724,H123,$BH$3:$BH$724)</f>
        <v>0</v>
      </c>
      <c r="BC123" s="30">
        <f>SUMIF(Ingredients!$B$3:$B$217,I123,Ingredients!$F$3:$F$217)+SUMIF($B$3:$B$724,I123,$BH$3:$BH$724)</f>
        <v>0</v>
      </c>
      <c r="BD123" s="30">
        <f>SUMIF(Ingredients!$B$3:$B$217,J123,Ingredients!$F$3:$F$217)+SUMIF($B$3:$B$724,J123,$BH$3:$BH$724)</f>
        <v>0</v>
      </c>
      <c r="BE123" s="30">
        <f>SUMIF(Ingredients!$B$3:$B$217,K123,Ingredients!$F$3:$F$217)+SUMIF($B$3:$B$724,K123,$BH$3:$BH$724)</f>
        <v>0</v>
      </c>
      <c r="BF123" s="30">
        <f>SUMIF(Ingredients!$B$3:$B$217,L123,Ingredients!$F$3:$F$217)+SUMIF($B$3:$B$724,L123,$BH$3:$BH$724)</f>
        <v>0</v>
      </c>
      <c r="BG123" s="30">
        <f>SUMIF(Ingredients!$B$3:$B$217,M123,Ingredients!$F$3:$F$217)+SUMIF($B$3:$B$724,M123,$BH$3:$BH$724)</f>
        <v>0</v>
      </c>
      <c r="BH123" s="35">
        <f t="shared" si="18"/>
        <v>0</v>
      </c>
      <c r="BI123" s="30">
        <f>SUMIF(Ingredients!$B$3:$B$217,F123,Ingredients!$G$3:$G$217)+SUMIF($B$3:$B$724,F123,$BQ$3:$BQ$724)</f>
        <v>0</v>
      </c>
      <c r="BJ123" s="30">
        <f>SUMIF(Ingredients!$B$3:$B$217,G123,Ingredients!$G$3:$G$217)+SUMIF($B$3:$B$724,G123,$BQ$3:$BQ$724)</f>
        <v>0</v>
      </c>
      <c r="BK123" s="30">
        <f>SUMIF(Ingredients!$B$3:$B$217,H123,Ingredients!$G$3:$G$217)+SUMIF($B$3:$B$724,H123,$BQ$3:$BQ$724)</f>
        <v>0</v>
      </c>
      <c r="BL123" s="30">
        <f>SUMIF(Ingredients!$B$3:$B$217,I123,Ingredients!$G$3:$G$217)+SUMIF($B$3:$B$724,I123,$BQ$3:$BQ$724)</f>
        <v>0</v>
      </c>
      <c r="BM123" s="30">
        <f>SUMIF(Ingredients!$B$3:$B$217,J123,Ingredients!$G$3:$G$217)+SUMIF($B$3:$B$724,J123,$BQ$3:$BQ$724)</f>
        <v>0</v>
      </c>
      <c r="BN123" s="30">
        <f>SUMIF(Ingredients!$B$3:$B$217,K123,Ingredients!$G$3:$G$217)+SUMIF($B$3:$B$724,K123,$BQ$3:$BQ$724)</f>
        <v>0</v>
      </c>
      <c r="BO123" s="30">
        <f>SUMIF(Ingredients!$B$3:$B$217,L123,Ingredients!$G$3:$G$217)+SUMIF($B$3:$B$724,L123,$BQ$3:$BQ$724)</f>
        <v>0</v>
      </c>
      <c r="BP123" s="30">
        <f>SUMIF(Ingredients!$B$3:$B$217,M123,Ingredients!$G$3:$G$217)+SUMIF($B$3:$B$724,M123,$BQ$3:$BQ$724)</f>
        <v>0</v>
      </c>
      <c r="BQ123" s="36">
        <f t="shared" si="19"/>
        <v>0</v>
      </c>
      <c r="BR123" s="30">
        <f>SUMIF(Ingredients!$B$3:$B$217,F123,Ingredients!$H$3:$H$217)+SUMIF($B$3:$B$724,F123,$BZ$3:$BZ$724)</f>
        <v>1.5</v>
      </c>
      <c r="BS123" s="30">
        <f>SUMIF(Ingredients!$B$3:$B$217,G123,Ingredients!$H$3:$H$217)+SUMIF($B$3:$B$724,G123,$BZ$3:$BZ$724)</f>
        <v>0.5</v>
      </c>
      <c r="BT123" s="30">
        <f>SUMIF(Ingredients!$B$3:$B$217,H123,Ingredients!$H$3:$H$217)+SUMIF($B$3:$B$724,H123,$BZ$3:$BZ$724)</f>
        <v>0</v>
      </c>
      <c r="BU123" s="30">
        <f>SUMIF(Ingredients!$B$3:$B$217,I123,Ingredients!$H$3:$H$217)+SUMIF($B$3:$B$724,I123,$BZ$3:$BZ$724)</f>
        <v>0</v>
      </c>
      <c r="BV123" s="30">
        <f>SUMIF(Ingredients!$B$3:$B$217,J123,Ingredients!$H$3:$H$217)+SUMIF($B$3:$B$724,J123,$BZ$3:$BZ$724)</f>
        <v>0</v>
      </c>
      <c r="BW123" s="30">
        <f>SUMIF(Ingredients!$B$3:$B$217,K123,Ingredients!$H$3:$H$217)+SUMIF($B$3:$B$724,K123,$BZ$3:$BZ$724)</f>
        <v>0</v>
      </c>
      <c r="BX123" s="30">
        <f>SUMIF(Ingredients!$B$3:$B$217,L123,Ingredients!$H$3:$H$217)+SUMIF($B$3:$B$724,L123,$BZ$3:$BZ$724)</f>
        <v>0</v>
      </c>
      <c r="BY123" s="30">
        <f>SUMIF(Ingredients!$B$3:$B$217,M123,Ingredients!$H$3:$H$217)+SUMIF($B$3:$B$724,M123,$BZ$3:$BZ$724)</f>
        <v>0</v>
      </c>
      <c r="BZ123" s="42">
        <f t="shared" si="20"/>
        <v>2</v>
      </c>
      <c r="CA123" s="30">
        <f>SUMIF(Ingredients!$B$3:$B$217,F123,Ingredients!$I$3:$I$217)+SUMIF($B$3:$B$724,F123,$CI$3:$CI$724)</f>
        <v>2.5</v>
      </c>
      <c r="CB123" s="30">
        <f>SUMIF(Ingredients!$B$3:$B$217,G123,Ingredients!$I$3:$I$217)+SUMIF($B$3:$B$724,G123,$CI$3:$CI$724)</f>
        <v>0</v>
      </c>
      <c r="CC123" s="30">
        <f>SUMIF(Ingredients!$B$3:$B$217,H123,Ingredients!$I$3:$I$217)+SUMIF($B$3:$B$724,H123,$CI$3:$CI$724)</f>
        <v>0</v>
      </c>
      <c r="CD123" s="30">
        <f>SUMIF(Ingredients!$B$3:$B$217,I123,Ingredients!$I$3:$I$217)+SUMIF($B$3:$B$724,I123,$CI$3:$CI$724)</f>
        <v>0</v>
      </c>
      <c r="CE123" s="30">
        <f>SUMIF(Ingredients!$B$3:$B$217,J123,Ingredients!$I$3:$I$217)+SUMIF($B$3:$B$724,J123,$CI$3:$CI$724)</f>
        <v>0</v>
      </c>
      <c r="CF123" s="30">
        <f>SUMIF(Ingredients!$B$3:$B$217,K123,Ingredients!$I$3:$I$217)+SUMIF($B$3:$B$724,K123,$CI$3:$CI$724)</f>
        <v>0</v>
      </c>
      <c r="CG123" s="30">
        <f>SUMIF(Ingredients!$B$3:$B$217,L123,Ingredients!$I$3:$I$217)+SUMIF($B$3:$B$724,L123,$CI$3:$CI$724)</f>
        <v>0</v>
      </c>
      <c r="CH123" s="30">
        <f>SUMIF(Ingredients!$B$3:$B$217,M123,Ingredients!$I$3:$I$217)+SUMIF($B$3:$B$724,M123,$CI$3:$CI$724)</f>
        <v>0</v>
      </c>
      <c r="CI123" s="38">
        <f t="shared" si="21"/>
        <v>2.5</v>
      </c>
      <c r="CJ123" s="30">
        <f>SUMIF(Ingredients!$B$3:$B$217,F123,Ingredients!$J$3:$J$217)+SUMIF($B$3:$B$724,F123,$CR$3:$CR$724)</f>
        <v>0</v>
      </c>
      <c r="CK123" s="30">
        <f>SUMIF(Ingredients!$B$3:$B$217,G123,Ingredients!$J$3:$J$217)+SUMIF($B$3:$B$724,G123,$CR$3:$CR$724)</f>
        <v>0</v>
      </c>
      <c r="CL123" s="30">
        <f>SUMIF(Ingredients!$B$3:$B$217,H123,Ingredients!$J$3:$J$217)+SUMIF($B$3:$B$724,H123,$CR$3:$CR$724)</f>
        <v>0</v>
      </c>
      <c r="CM123" s="30">
        <f>SUMIF(Ingredients!$B$3:$B$217,I123,Ingredients!$J$3:$J$217)+SUMIF($B$3:$B$724,I123,$CR$3:$CR$724)</f>
        <v>0</v>
      </c>
      <c r="CN123" s="30">
        <f>SUMIF(Ingredients!$B$3:$B$217,J123,Ingredients!$J$3:$J$217)+SUMIF($B$3:$B$724,J123,$CR$3:$CR$724)</f>
        <v>0</v>
      </c>
      <c r="CO123" s="30">
        <f>SUMIF(Ingredients!$B$3:$B$217,K123,Ingredients!$J$3:$J$217)+SUMIF($B$3:$B$724,K123,$CR$3:$CR$724)</f>
        <v>0</v>
      </c>
      <c r="CP123" s="30">
        <f>SUMIF(Ingredients!$B$3:$B$217,L123,Ingredients!$J$3:$J$217)+SUMIF($B$3:$B$724,L123,$CR$3:$CR$724)</f>
        <v>0</v>
      </c>
      <c r="CQ123" s="30">
        <f>SUMIF(Ingredients!$B$3:$B$217,M123,Ingredients!$J$3:$J$217)+SUMIF($B$3:$B$724,M123,$CR$3:$CR$724)</f>
        <v>0</v>
      </c>
      <c r="CR123" s="43">
        <f t="shared" si="22"/>
        <v>0</v>
      </c>
      <c r="CS123" s="34">
        <v>15</v>
      </c>
      <c r="CT123" s="30">
        <v>0</v>
      </c>
      <c r="CU123" s="30">
        <v>12</v>
      </c>
      <c r="CV123" s="35">
        <v>0</v>
      </c>
      <c r="CW123" s="36">
        <v>0</v>
      </c>
      <c r="CX123" s="37">
        <v>2</v>
      </c>
      <c r="CY123" s="38">
        <v>2.5</v>
      </c>
      <c r="CZ123" s="39">
        <v>0</v>
      </c>
      <c r="DA123" t="s">
        <v>202</v>
      </c>
      <c r="DB123" t="str">
        <f t="shared" ca="1" si="23"/>
        <v>-</v>
      </c>
      <c r="DD123" t="s">
        <v>200</v>
      </c>
      <c r="DE123" t="str">
        <f t="shared" ca="1" si="24"/>
        <v>EXTREMECHILIITEM(MEAL, ItemRegistry.extremechiliItem, 4 ,3f,0f,0f,2f,0f,2.5f,0f,1.75f),</v>
      </c>
      <c r="DF123" t="s">
        <v>2383</v>
      </c>
    </row>
    <row r="124" spans="2:110" x14ac:dyDescent="0.3">
      <c r="B124" t="s">
        <v>380</v>
      </c>
      <c r="C124" t="str">
        <f>INDEX('PH Itemnames'!$B$1:$B$723,MATCH(B124,'PH Itemnames'!$A$1:$A$723),1)</f>
        <v>chilichocolateItem</v>
      </c>
      <c r="D124" t="s">
        <v>240</v>
      </c>
      <c r="E124" t="s">
        <v>1192</v>
      </c>
      <c r="F124" s="10" t="s">
        <v>230</v>
      </c>
      <c r="G124" s="11" t="s">
        <v>133</v>
      </c>
      <c r="H124" s="11"/>
      <c r="I124" s="11"/>
      <c r="J124" s="11"/>
      <c r="K124" s="11"/>
      <c r="L124" s="11"/>
      <c r="M124" s="11"/>
      <c r="N124" s="46">
        <f ca="1">SUMIF(Ingredients!$B$3:$B$217,'PH complex foods'!F124,Ingredients!$A$3:$A$119)+SUMIF($B$3:$B$724,F124,$V$3:$V$723)</f>
        <v>0</v>
      </c>
      <c r="O124" s="11">
        <f ca="1">SUMIF(Ingredients!$B$3:$B$217,'PH complex foods'!G124,Ingredients!$A$3:$A$119)+SUMIF($B$3:$B$724,G124,$V$3:$V$723)</f>
        <v>1</v>
      </c>
      <c r="P124" s="11">
        <f ca="1">SUMIF(Ingredients!$B$3:$B$217,'PH complex foods'!H124,Ingredients!$A$3:$A$119)+SUMIF($B$3:$B$724,H124,$V$3:$V$723)</f>
        <v>0</v>
      </c>
      <c r="Q124" s="11">
        <f ca="1">SUMIF(Ingredients!$B$3:$B$217,'PH complex foods'!I124,Ingredients!$A$3:$A$119)+SUMIF($B$3:$B$724,I124,$V$3:$V$723)</f>
        <v>0</v>
      </c>
      <c r="R124" s="11">
        <f ca="1">SUMIF(Ingredients!$B$3:$B$217,'PH complex foods'!J124,Ingredients!$A$3:$A$119)+SUMIF($B$3:$B$724,J124,$V$3:$V$723)</f>
        <v>0</v>
      </c>
      <c r="S124" s="11">
        <f ca="1">SUMIF(Ingredients!$B$3:$B$217,'PH complex foods'!K124,Ingredients!$A$3:$A$119)+SUMIF($B$3:$B$724,K124,$V$3:$V$723)</f>
        <v>0</v>
      </c>
      <c r="T124" s="11">
        <f ca="1">SUMIF(Ingredients!$B$3:$B$217,'PH complex foods'!L124,Ingredients!$A$3:$A$119)+SUMIF($B$3:$B$724,L124,$V$3:$V$723)</f>
        <v>0</v>
      </c>
      <c r="U124" s="11">
        <f ca="1">SUMIF(Ingredients!$B$3:$B$217,'PH complex foods'!M124,Ingredients!$A$3:$A$119)+SUMIF($B$3:$B$724,M124,$V$3:$V$723)</f>
        <v>0</v>
      </c>
      <c r="V124" s="10">
        <f t="shared" ca="1" si="25"/>
        <v>0</v>
      </c>
      <c r="W124" s="11">
        <f t="shared" si="13"/>
        <v>0</v>
      </c>
      <c r="X124" s="44" t="str">
        <f t="shared" ca="1" si="26"/>
        <v>No</v>
      </c>
      <c r="Y124" s="34">
        <f>SUMIF(Ingredients!$B$3:$B$217,F124,Ingredients!$C$3:$C$217)+SUMIF($B$3:$B$724,F124,$AG$3:$AG$724)</f>
        <v>10</v>
      </c>
      <c r="Z124" s="30">
        <f>SUMIF(Ingredients!$B$3:$B$217,G124,Ingredients!$C$3:$C$217)+SUMIF($B$3:$B$724,G124,$AG$3:$AG$724)</f>
        <v>1</v>
      </c>
      <c r="AA124" s="30">
        <f>SUMIF(Ingredients!$B$3:$B$217,H124,Ingredients!$C$3:$C$217)+SUMIF($B$3:$B$724,H124,$AG$3:$AG$724)</f>
        <v>0</v>
      </c>
      <c r="AB124" s="30">
        <f>SUMIF(Ingredients!$B$3:$B$217,I124,Ingredients!$C$3:$C$217)+SUMIF($B$3:$B$724,I124,$AG$3:$AG$724)</f>
        <v>0</v>
      </c>
      <c r="AC124" s="30">
        <f>SUMIF(Ingredients!$B$3:$B$217,J124,Ingredients!$C$3:$C$217)+SUMIF($B$3:$B$724,J124,$AG$3:$AG$724)</f>
        <v>0</v>
      </c>
      <c r="AD124" s="30">
        <f>SUMIF(Ingredients!$B$3:$B$217,K124,Ingredients!$C$3:$C$217)+SUMIF($B$3:$B$724,K124,$AG$3:$AG$724)</f>
        <v>0</v>
      </c>
      <c r="AE124" s="30">
        <f>SUMIF(Ingredients!$B$3:$B$217,L124,Ingredients!$C$3:$C$217)+SUMIF($B$3:$B$724,L124,$AG$3:$AG$724)</f>
        <v>0</v>
      </c>
      <c r="AF124" s="30">
        <f>SUMIF(Ingredients!$B$3:$B$217,M124,Ingredients!$C$3:$C$217)+SUMIF($B$3:$B$724,M124,$AG$3:$AG$724)</f>
        <v>0</v>
      </c>
      <c r="AG124" s="29">
        <f t="shared" si="15"/>
        <v>11</v>
      </c>
      <c r="AH124" s="30">
        <f>SUMIF(Ingredients!$B$3:$B$217,F124,Ingredients!$D$3:$D$217)+SUMIF($B$3:$B$724,F124,$AP$3:$AP$724)</f>
        <v>5</v>
      </c>
      <c r="AI124" s="30">
        <f>SUMIF(Ingredients!$B$3:$B$217,G124,Ingredients!$D$3:$D$217)+SUMIF($B$3:$B$724,G124,$AP$3:$AP$724)</f>
        <v>0</v>
      </c>
      <c r="AJ124" s="30">
        <f>SUMIF(Ingredients!$B$3:$B$217,H124,Ingredients!$D$3:$D$217)+SUMIF($B$3:$B$724,H124,$AP$3:$AP$724)</f>
        <v>0</v>
      </c>
      <c r="AK124" s="30">
        <f>SUMIF(Ingredients!$B$3:$B$217,I124,Ingredients!$D$3:$D$217)+SUMIF($B$3:$B$724,I124,$AP$3:$AP$724)</f>
        <v>0</v>
      </c>
      <c r="AL124" s="30">
        <f>SUMIF(Ingredients!$B$3:$B$217,J124,Ingredients!$D$3:$D$217)+SUMIF($B$3:$B$724,J124,$AP$3:$AP$724)</f>
        <v>0</v>
      </c>
      <c r="AM124" s="30">
        <f>SUMIF(Ingredients!$B$3:$B$217,K124,Ingredients!$D$3:$D$217)+SUMIF($B$3:$B$724,K124,$AP$3:$AP$724)</f>
        <v>0</v>
      </c>
      <c r="AN124" s="30">
        <f>SUMIF(Ingredients!$B$3:$B$217,L124,Ingredients!$D$3:$D$217)+SUMIF($B$3:$B$724,L124,$AP$3:$AP$724)</f>
        <v>0</v>
      </c>
      <c r="AO124" s="30">
        <f>SUMIF(Ingredients!$B$3:$B$217,M124,Ingredients!$D$3:$D$217)+SUMIF($B$3:$B$724,M124,$AP$3:$AP$724)</f>
        <v>0</v>
      </c>
      <c r="AP124" s="29">
        <f t="shared" si="16"/>
        <v>5</v>
      </c>
      <c r="AQ124" s="30">
        <f>SUMIF(Ingredients!$B$3:$B$217,F124,Ingredients!$E$3:$E$217)+SUMIF($B$3:$B$724,F124,$AY$3:$AY$727)</f>
        <v>11.666666666666666</v>
      </c>
      <c r="AR124" s="30">
        <f>SUMIF(Ingredients!$B$3:$B$217,G124,Ingredients!$E$3:$E$217)+SUMIF($B$3:$B$724,G124,$AY$3:$AY$727)</f>
        <v>32</v>
      </c>
      <c r="AS124" s="30">
        <f>SUMIF(Ingredients!$B$3:$B$217,H124,Ingredients!$E$3:$E$217)+SUMIF($B$3:$B$724,H124,$AY$3:$AY$727)</f>
        <v>0</v>
      </c>
      <c r="AT124" s="30">
        <f>SUMIF(Ingredients!$B$3:$B$217,I124,Ingredients!$E$3:$E$217)+SUMIF($B$3:$B$724,I124,$AY$3:$AY$727)</f>
        <v>0</v>
      </c>
      <c r="AU124" s="30">
        <f>SUMIF(Ingredients!$B$3:$B$217,J124,Ingredients!$E$3:$E$217)+SUMIF($B$3:$B$724,J124,$AY$3:$AY$727)</f>
        <v>0</v>
      </c>
      <c r="AV124" s="30">
        <f>SUMIF(Ingredients!$B$3:$B$217,K124,Ingredients!$E$3:$E$217)+SUMIF($B$3:$B$724,K124,$AY$3:$AY$727)</f>
        <v>0</v>
      </c>
      <c r="AW124" s="30">
        <f>SUMIF(Ingredients!$B$3:$B$217,L124,Ingredients!$E$3:$E$217)+SUMIF($B$3:$B$724,L124,$AY$3:$AY$727)</f>
        <v>0</v>
      </c>
      <c r="AX124" s="30">
        <f>SUMIF(Ingredients!$B$3:$B$217,M124,Ingredients!$E$3:$E$217)+SUMIF($B$3:$B$724,M124,$AY$3:$AY$727)</f>
        <v>0</v>
      </c>
      <c r="AY124" s="29">
        <f t="shared" si="17"/>
        <v>21.833333333333332</v>
      </c>
      <c r="AZ124" s="30">
        <f>SUMIF(Ingredients!$B$3:$B$217,F124,Ingredients!$F$3:$F$217)+SUMIF($B$3:$B$724,F124,$BH$3:$BH$724)</f>
        <v>0</v>
      </c>
      <c r="BA124" s="30">
        <f>SUMIF(Ingredients!$B$3:$B$217,G124,Ingredients!$F$3:$F$217)+SUMIF($B$3:$B$724,G124,$BH$3:$BH$724)</f>
        <v>0</v>
      </c>
      <c r="BB124" s="30">
        <f>SUMIF(Ingredients!$B$3:$B$217,H124,Ingredients!$F$3:$F$217)+SUMIF($B$3:$B$724,H124,$BH$3:$BH$724)</f>
        <v>0</v>
      </c>
      <c r="BC124" s="30">
        <f>SUMIF(Ingredients!$B$3:$B$217,I124,Ingredients!$F$3:$F$217)+SUMIF($B$3:$B$724,I124,$BH$3:$BH$724)</f>
        <v>0</v>
      </c>
      <c r="BD124" s="30">
        <f>SUMIF(Ingredients!$B$3:$B$217,J124,Ingredients!$F$3:$F$217)+SUMIF($B$3:$B$724,J124,$BH$3:$BH$724)</f>
        <v>0</v>
      </c>
      <c r="BE124" s="30">
        <f>SUMIF(Ingredients!$B$3:$B$217,K124,Ingredients!$F$3:$F$217)+SUMIF($B$3:$B$724,K124,$BH$3:$BH$724)</f>
        <v>0</v>
      </c>
      <c r="BF124" s="30">
        <f>SUMIF(Ingredients!$B$3:$B$217,L124,Ingredients!$F$3:$F$217)+SUMIF($B$3:$B$724,L124,$BH$3:$BH$724)</f>
        <v>0</v>
      </c>
      <c r="BG124" s="30">
        <f>SUMIF(Ingredients!$B$3:$B$217,M124,Ingredients!$F$3:$F$217)+SUMIF($B$3:$B$724,M124,$BH$3:$BH$724)</f>
        <v>0</v>
      </c>
      <c r="BH124" s="35">
        <f t="shared" si="18"/>
        <v>0</v>
      </c>
      <c r="BI124" s="30">
        <f>SUMIF(Ingredients!$B$3:$B$217,F124,Ingredients!$G$3:$G$217)+SUMIF($B$3:$B$724,F124,$BQ$3:$BQ$724)</f>
        <v>0</v>
      </c>
      <c r="BJ124" s="30">
        <f>SUMIF(Ingredients!$B$3:$B$217,G124,Ingredients!$G$3:$G$217)+SUMIF($B$3:$B$724,G124,$BQ$3:$BQ$724)</f>
        <v>0</v>
      </c>
      <c r="BK124" s="30">
        <f>SUMIF(Ingredients!$B$3:$B$217,H124,Ingredients!$G$3:$G$217)+SUMIF($B$3:$B$724,H124,$BQ$3:$BQ$724)</f>
        <v>0</v>
      </c>
      <c r="BL124" s="30">
        <f>SUMIF(Ingredients!$B$3:$B$217,I124,Ingredients!$G$3:$G$217)+SUMIF($B$3:$B$724,I124,$BQ$3:$BQ$724)</f>
        <v>0</v>
      </c>
      <c r="BM124" s="30">
        <f>SUMIF(Ingredients!$B$3:$B$217,J124,Ingredients!$G$3:$G$217)+SUMIF($B$3:$B$724,J124,$BQ$3:$BQ$724)</f>
        <v>0</v>
      </c>
      <c r="BN124" s="30">
        <f>SUMIF(Ingredients!$B$3:$B$217,K124,Ingredients!$G$3:$G$217)+SUMIF($B$3:$B$724,K124,$BQ$3:$BQ$724)</f>
        <v>0</v>
      </c>
      <c r="BO124" s="30">
        <f>SUMIF(Ingredients!$B$3:$B$217,L124,Ingredients!$G$3:$G$217)+SUMIF($B$3:$B$724,L124,$BQ$3:$BQ$724)</f>
        <v>0</v>
      </c>
      <c r="BP124" s="30">
        <f>SUMIF(Ingredients!$B$3:$B$217,M124,Ingredients!$G$3:$G$217)+SUMIF($B$3:$B$724,M124,$BQ$3:$BQ$724)</f>
        <v>0</v>
      </c>
      <c r="BQ124" s="36">
        <f t="shared" si="19"/>
        <v>0</v>
      </c>
      <c r="BR124" s="30">
        <f>SUMIF(Ingredients!$B$3:$B$217,F124,Ingredients!$H$3:$H$217)+SUMIF($B$3:$B$724,F124,$BZ$3:$BZ$724)</f>
        <v>0</v>
      </c>
      <c r="BS124" s="30">
        <f>SUMIF(Ingredients!$B$3:$B$217,G124,Ingredients!$H$3:$H$217)+SUMIF($B$3:$B$724,G124,$BZ$3:$BZ$724)</f>
        <v>0.5</v>
      </c>
      <c r="BT124" s="30">
        <f>SUMIF(Ingredients!$B$3:$B$217,H124,Ingredients!$H$3:$H$217)+SUMIF($B$3:$B$724,H124,$BZ$3:$BZ$724)</f>
        <v>0</v>
      </c>
      <c r="BU124" s="30">
        <f>SUMIF(Ingredients!$B$3:$B$217,I124,Ingredients!$H$3:$H$217)+SUMIF($B$3:$B$724,I124,$BZ$3:$BZ$724)</f>
        <v>0</v>
      </c>
      <c r="BV124" s="30">
        <f>SUMIF(Ingredients!$B$3:$B$217,J124,Ingredients!$H$3:$H$217)+SUMIF($B$3:$B$724,J124,$BZ$3:$BZ$724)</f>
        <v>0</v>
      </c>
      <c r="BW124" s="30">
        <f>SUMIF(Ingredients!$B$3:$B$217,K124,Ingredients!$H$3:$H$217)+SUMIF($B$3:$B$724,K124,$BZ$3:$BZ$724)</f>
        <v>0</v>
      </c>
      <c r="BX124" s="30">
        <f>SUMIF(Ingredients!$B$3:$B$217,L124,Ingredients!$H$3:$H$217)+SUMIF($B$3:$B$724,L124,$BZ$3:$BZ$724)</f>
        <v>0</v>
      </c>
      <c r="BY124" s="30">
        <f>SUMIF(Ingredients!$B$3:$B$217,M124,Ingredients!$H$3:$H$217)+SUMIF($B$3:$B$724,M124,$BZ$3:$BZ$724)</f>
        <v>0</v>
      </c>
      <c r="BZ124" s="42">
        <f t="shared" si="20"/>
        <v>0.5</v>
      </c>
      <c r="CA124" s="30">
        <f>SUMIF(Ingredients!$B$3:$B$217,F124,Ingredients!$I$3:$I$217)+SUMIF($B$3:$B$724,F124,$CI$3:$CI$724)</f>
        <v>0</v>
      </c>
      <c r="CB124" s="30">
        <f>SUMIF(Ingredients!$B$3:$B$217,G124,Ingredients!$I$3:$I$217)+SUMIF($B$3:$B$724,G124,$CI$3:$CI$724)</f>
        <v>0</v>
      </c>
      <c r="CC124" s="30">
        <f>SUMIF(Ingredients!$B$3:$B$217,H124,Ingredients!$I$3:$I$217)+SUMIF($B$3:$B$724,H124,$CI$3:$CI$724)</f>
        <v>0</v>
      </c>
      <c r="CD124" s="30">
        <f>SUMIF(Ingredients!$B$3:$B$217,I124,Ingredients!$I$3:$I$217)+SUMIF($B$3:$B$724,I124,$CI$3:$CI$724)</f>
        <v>0</v>
      </c>
      <c r="CE124" s="30">
        <f>SUMIF(Ingredients!$B$3:$B$217,J124,Ingredients!$I$3:$I$217)+SUMIF($B$3:$B$724,J124,$CI$3:$CI$724)</f>
        <v>0</v>
      </c>
      <c r="CF124" s="30">
        <f>SUMIF(Ingredients!$B$3:$B$217,K124,Ingredients!$I$3:$I$217)+SUMIF($B$3:$B$724,K124,$CI$3:$CI$724)</f>
        <v>0</v>
      </c>
      <c r="CG124" s="30">
        <f>SUMIF(Ingredients!$B$3:$B$217,L124,Ingredients!$I$3:$I$217)+SUMIF($B$3:$B$724,L124,$CI$3:$CI$724)</f>
        <v>0</v>
      </c>
      <c r="CH124" s="30">
        <f>SUMIF(Ingredients!$B$3:$B$217,M124,Ingredients!$I$3:$I$217)+SUMIF($B$3:$B$724,M124,$CI$3:$CI$724)</f>
        <v>0</v>
      </c>
      <c r="CI124" s="38">
        <f t="shared" si="21"/>
        <v>0</v>
      </c>
      <c r="CJ124" s="30">
        <f>SUMIF(Ingredients!$B$3:$B$217,F124,Ingredients!$J$3:$J$217)+SUMIF($B$3:$B$724,F124,$CR$3:$CR$724)</f>
        <v>3</v>
      </c>
      <c r="CK124" s="30">
        <f>SUMIF(Ingredients!$B$3:$B$217,G124,Ingredients!$J$3:$J$217)+SUMIF($B$3:$B$724,G124,$CR$3:$CR$724)</f>
        <v>0</v>
      </c>
      <c r="CL124" s="30">
        <f>SUMIF(Ingredients!$B$3:$B$217,H124,Ingredients!$J$3:$J$217)+SUMIF($B$3:$B$724,H124,$CR$3:$CR$724)</f>
        <v>0</v>
      </c>
      <c r="CM124" s="30">
        <f>SUMIF(Ingredients!$B$3:$B$217,I124,Ingredients!$J$3:$J$217)+SUMIF($B$3:$B$724,I124,$CR$3:$CR$724)</f>
        <v>0</v>
      </c>
      <c r="CN124" s="30">
        <f>SUMIF(Ingredients!$B$3:$B$217,J124,Ingredients!$J$3:$J$217)+SUMIF($B$3:$B$724,J124,$CR$3:$CR$724)</f>
        <v>0</v>
      </c>
      <c r="CO124" s="30">
        <f>SUMIF(Ingredients!$B$3:$B$217,K124,Ingredients!$J$3:$J$217)+SUMIF($B$3:$B$724,K124,$CR$3:$CR$724)</f>
        <v>0</v>
      </c>
      <c r="CP124" s="30">
        <f>SUMIF(Ingredients!$B$3:$B$217,L124,Ingredients!$J$3:$J$217)+SUMIF($B$3:$B$724,L124,$CR$3:$CR$724)</f>
        <v>0</v>
      </c>
      <c r="CQ124" s="30">
        <f>SUMIF(Ingredients!$B$3:$B$217,M124,Ingredients!$J$3:$J$217)+SUMIF($B$3:$B$724,M124,$CR$3:$CR$724)</f>
        <v>0</v>
      </c>
      <c r="CR124" s="43">
        <f t="shared" si="22"/>
        <v>3</v>
      </c>
      <c r="CS124" s="34">
        <v>11</v>
      </c>
      <c r="CT124" s="30">
        <v>5</v>
      </c>
      <c r="CU124" s="30">
        <v>21.833333333333332</v>
      </c>
      <c r="CV124" s="35">
        <v>0</v>
      </c>
      <c r="CW124" s="36">
        <v>0</v>
      </c>
      <c r="CX124" s="37">
        <v>0.5</v>
      </c>
      <c r="CY124" s="38">
        <v>0</v>
      </c>
      <c r="CZ124" s="39">
        <v>3</v>
      </c>
      <c r="DA124" t="s">
        <v>199</v>
      </c>
      <c r="DB124" t="str">
        <f t="shared" ca="1" si="23"/>
        <v>No</v>
      </c>
      <c r="DD124" t="s">
        <v>200</v>
      </c>
      <c r="DE124" t="str">
        <f t="shared" ca="1" si="24"/>
        <v/>
      </c>
      <c r="DF124" t="s">
        <v>2272</v>
      </c>
    </row>
    <row r="125" spans="2:110" x14ac:dyDescent="0.3">
      <c r="B125" t="s">
        <v>381</v>
      </c>
      <c r="C125" t="str">
        <f>INDEX('PH Itemnames'!$B$1:$B$723,MATCH(B125,'PH Itemnames'!$A$1:$A$723),1)</f>
        <v>lemonaideItem</v>
      </c>
      <c r="D125" t="s">
        <v>240</v>
      </c>
      <c r="E125" t="s">
        <v>1185</v>
      </c>
      <c r="F125" s="10" t="s">
        <v>20</v>
      </c>
      <c r="G125" s="11" t="s">
        <v>20</v>
      </c>
      <c r="H125" s="11" t="s">
        <v>210</v>
      </c>
      <c r="I125" s="11"/>
      <c r="J125" s="11"/>
      <c r="K125" s="11"/>
      <c r="L125" s="11"/>
      <c r="M125" s="11"/>
      <c r="N125" s="46">
        <f ca="1">SUMIF(Ingredients!$B$3:$B$217,'PH complex foods'!F125,Ingredients!$A$3:$A$119)+SUMIF($B$3:$B$724,F125,$V$3:$V$723)</f>
        <v>1</v>
      </c>
      <c r="O125" s="11">
        <f ca="1">SUMIF(Ingredients!$B$3:$B$217,'PH complex foods'!G125,Ingredients!$A$3:$A$119)+SUMIF($B$3:$B$724,G125,$V$3:$V$723)</f>
        <v>1</v>
      </c>
      <c r="P125" s="11">
        <f ca="1">SUMIF(Ingredients!$B$3:$B$217,'PH complex foods'!H125,Ingredients!$A$3:$A$119)+SUMIF($B$3:$B$724,H125,$V$3:$V$723)</f>
        <v>1</v>
      </c>
      <c r="Q125" s="11">
        <f ca="1">SUMIF(Ingredients!$B$3:$B$217,'PH complex foods'!I125,Ingredients!$A$3:$A$119)+SUMIF($B$3:$B$724,I125,$V$3:$V$723)</f>
        <v>0</v>
      </c>
      <c r="R125" s="11">
        <f ca="1">SUMIF(Ingredients!$B$3:$B$217,'PH complex foods'!J125,Ingredients!$A$3:$A$119)+SUMIF($B$3:$B$724,J125,$V$3:$V$723)</f>
        <v>0</v>
      </c>
      <c r="S125" s="11">
        <f ca="1">SUMIF(Ingredients!$B$3:$B$217,'PH complex foods'!K125,Ingredients!$A$3:$A$119)+SUMIF($B$3:$B$724,K125,$V$3:$V$723)</f>
        <v>0</v>
      </c>
      <c r="T125" s="11">
        <f ca="1">SUMIF(Ingredients!$B$3:$B$217,'PH complex foods'!L125,Ingredients!$A$3:$A$119)+SUMIF($B$3:$B$724,L125,$V$3:$V$723)</f>
        <v>0</v>
      </c>
      <c r="U125" s="11">
        <f ca="1">SUMIF(Ingredients!$B$3:$B$217,'PH complex foods'!M125,Ingredients!$A$3:$A$119)+SUMIF($B$3:$B$724,M125,$V$3:$V$723)</f>
        <v>0</v>
      </c>
      <c r="V125" s="10">
        <f t="shared" ca="1" si="25"/>
        <v>1</v>
      </c>
      <c r="W125" s="11">
        <f t="shared" si="13"/>
        <v>1</v>
      </c>
      <c r="X125" s="44" t="str">
        <f t="shared" ca="1" si="26"/>
        <v>Yes</v>
      </c>
      <c r="Y125" s="34">
        <f>SUMIF(Ingredients!$B$3:$B$217,F125,Ingredients!$C$3:$C$217)+SUMIF($B$3:$B$724,F125,$AG$3:$AG$724)</f>
        <v>1</v>
      </c>
      <c r="Z125" s="30">
        <f>SUMIF(Ingredients!$B$3:$B$217,G125,Ingredients!$C$3:$C$217)+SUMIF($B$3:$B$724,G125,$AG$3:$AG$724)</f>
        <v>1</v>
      </c>
      <c r="AA125" s="30">
        <f>SUMIF(Ingredients!$B$3:$B$217,H125,Ingredients!$C$3:$C$217)+SUMIF($B$3:$B$724,H125,$AG$3:$AG$724)</f>
        <v>0</v>
      </c>
      <c r="AB125" s="30">
        <f>SUMIF(Ingredients!$B$3:$B$217,I125,Ingredients!$C$3:$C$217)+SUMIF($B$3:$B$724,I125,$AG$3:$AG$724)</f>
        <v>0</v>
      </c>
      <c r="AC125" s="30">
        <f>SUMIF(Ingredients!$B$3:$B$217,J125,Ingredients!$C$3:$C$217)+SUMIF($B$3:$B$724,J125,$AG$3:$AG$724)</f>
        <v>0</v>
      </c>
      <c r="AD125" s="30">
        <f>SUMIF(Ingredients!$B$3:$B$217,K125,Ingredients!$C$3:$C$217)+SUMIF($B$3:$B$724,K125,$AG$3:$AG$724)</f>
        <v>0</v>
      </c>
      <c r="AE125" s="30">
        <f>SUMIF(Ingredients!$B$3:$B$217,L125,Ingredients!$C$3:$C$217)+SUMIF($B$3:$B$724,L125,$AG$3:$AG$724)</f>
        <v>0</v>
      </c>
      <c r="AF125" s="30">
        <f>SUMIF(Ingredients!$B$3:$B$217,M125,Ingredients!$C$3:$C$217)+SUMIF($B$3:$B$724,M125,$AG$3:$AG$724)</f>
        <v>0</v>
      </c>
      <c r="AG125" s="29">
        <f t="shared" si="15"/>
        <v>2</v>
      </c>
      <c r="AH125" s="30">
        <f>SUMIF(Ingredients!$B$3:$B$217,F125,Ingredients!$D$3:$D$217)+SUMIF($B$3:$B$724,F125,$AP$3:$AP$724)</f>
        <v>5</v>
      </c>
      <c r="AI125" s="30">
        <f>SUMIF(Ingredients!$B$3:$B$217,G125,Ingredients!$D$3:$D$217)+SUMIF($B$3:$B$724,G125,$AP$3:$AP$724)</f>
        <v>5</v>
      </c>
      <c r="AJ125" s="30">
        <f>SUMIF(Ingredients!$B$3:$B$217,H125,Ingredients!$D$3:$D$217)+SUMIF($B$3:$B$724,H125,$AP$3:$AP$724)</f>
        <v>0</v>
      </c>
      <c r="AK125" s="30">
        <f>SUMIF(Ingredients!$B$3:$B$217,I125,Ingredients!$D$3:$D$217)+SUMIF($B$3:$B$724,I125,$AP$3:$AP$724)</f>
        <v>0</v>
      </c>
      <c r="AL125" s="30">
        <f>SUMIF(Ingredients!$B$3:$B$217,J125,Ingredients!$D$3:$D$217)+SUMIF($B$3:$B$724,J125,$AP$3:$AP$724)</f>
        <v>0</v>
      </c>
      <c r="AM125" s="30">
        <f>SUMIF(Ingredients!$B$3:$B$217,K125,Ingredients!$D$3:$D$217)+SUMIF($B$3:$B$724,K125,$AP$3:$AP$724)</f>
        <v>0</v>
      </c>
      <c r="AN125" s="30">
        <f>SUMIF(Ingredients!$B$3:$B$217,L125,Ingredients!$D$3:$D$217)+SUMIF($B$3:$B$724,L125,$AP$3:$AP$724)</f>
        <v>0</v>
      </c>
      <c r="AO125" s="30">
        <f>SUMIF(Ingredients!$B$3:$B$217,M125,Ingredients!$D$3:$D$217)+SUMIF($B$3:$B$724,M125,$AP$3:$AP$724)</f>
        <v>0</v>
      </c>
      <c r="AP125" s="29">
        <f t="shared" si="16"/>
        <v>10</v>
      </c>
      <c r="AQ125" s="30">
        <f>SUMIF(Ingredients!$B$3:$B$217,F125,Ingredients!$E$3:$E$217)+SUMIF($B$3:$B$724,F125,$AY$3:$AY$727)</f>
        <v>10</v>
      </c>
      <c r="AR125" s="30">
        <f>SUMIF(Ingredients!$B$3:$B$217,G125,Ingredients!$E$3:$E$217)+SUMIF($B$3:$B$724,G125,$AY$3:$AY$727)</f>
        <v>10</v>
      </c>
      <c r="AS125" s="30">
        <f>SUMIF(Ingredients!$B$3:$B$217,H125,Ingredients!$E$3:$E$217)+SUMIF($B$3:$B$724,H125,$AY$3:$AY$727)</f>
        <v>30</v>
      </c>
      <c r="AT125" s="30">
        <f>SUMIF(Ingredients!$B$3:$B$217,I125,Ingredients!$E$3:$E$217)+SUMIF($B$3:$B$724,I125,$AY$3:$AY$727)</f>
        <v>0</v>
      </c>
      <c r="AU125" s="30">
        <f>SUMIF(Ingredients!$B$3:$B$217,J125,Ingredients!$E$3:$E$217)+SUMIF($B$3:$B$724,J125,$AY$3:$AY$727)</f>
        <v>0</v>
      </c>
      <c r="AV125" s="30">
        <f>SUMIF(Ingredients!$B$3:$B$217,K125,Ingredients!$E$3:$E$217)+SUMIF($B$3:$B$724,K125,$AY$3:$AY$727)</f>
        <v>0</v>
      </c>
      <c r="AW125" s="30">
        <f>SUMIF(Ingredients!$B$3:$B$217,L125,Ingredients!$E$3:$E$217)+SUMIF($B$3:$B$724,L125,$AY$3:$AY$727)</f>
        <v>0</v>
      </c>
      <c r="AX125" s="30">
        <f>SUMIF(Ingredients!$B$3:$B$217,M125,Ingredients!$E$3:$E$217)+SUMIF($B$3:$B$724,M125,$AY$3:$AY$727)</f>
        <v>0</v>
      </c>
      <c r="AY125" s="29">
        <f t="shared" si="17"/>
        <v>16.666666666666668</v>
      </c>
      <c r="AZ125" s="30">
        <f>SUMIF(Ingredients!$B$3:$B$217,F125,Ingredients!$F$3:$F$217)+SUMIF($B$3:$B$724,F125,$BH$3:$BH$724)</f>
        <v>0</v>
      </c>
      <c r="BA125" s="30">
        <f>SUMIF(Ingredients!$B$3:$B$217,G125,Ingredients!$F$3:$F$217)+SUMIF($B$3:$B$724,G125,$BH$3:$BH$724)</f>
        <v>0</v>
      </c>
      <c r="BB125" s="30">
        <f>SUMIF(Ingredients!$B$3:$B$217,H125,Ingredients!$F$3:$F$217)+SUMIF($B$3:$B$724,H125,$BH$3:$BH$724)</f>
        <v>0</v>
      </c>
      <c r="BC125" s="30">
        <f>SUMIF(Ingredients!$B$3:$B$217,I125,Ingredients!$F$3:$F$217)+SUMIF($B$3:$B$724,I125,$BH$3:$BH$724)</f>
        <v>0</v>
      </c>
      <c r="BD125" s="30">
        <f>SUMIF(Ingredients!$B$3:$B$217,J125,Ingredients!$F$3:$F$217)+SUMIF($B$3:$B$724,J125,$BH$3:$BH$724)</f>
        <v>0</v>
      </c>
      <c r="BE125" s="30">
        <f>SUMIF(Ingredients!$B$3:$B$217,K125,Ingredients!$F$3:$F$217)+SUMIF($B$3:$B$724,K125,$BH$3:$BH$724)</f>
        <v>0</v>
      </c>
      <c r="BF125" s="30">
        <f>SUMIF(Ingredients!$B$3:$B$217,L125,Ingredients!$F$3:$F$217)+SUMIF($B$3:$B$724,L125,$BH$3:$BH$724)</f>
        <v>0</v>
      </c>
      <c r="BG125" s="30">
        <f>SUMIF(Ingredients!$B$3:$B$217,M125,Ingredients!$F$3:$F$217)+SUMIF($B$3:$B$724,M125,$BH$3:$BH$724)</f>
        <v>0</v>
      </c>
      <c r="BH125" s="35">
        <f t="shared" si="18"/>
        <v>0</v>
      </c>
      <c r="BI125" s="30">
        <f>SUMIF(Ingredients!$B$3:$B$217,F125,Ingredients!$G$3:$G$217)+SUMIF($B$3:$B$724,F125,$BQ$3:$BQ$724)</f>
        <v>0.8</v>
      </c>
      <c r="BJ125" s="30">
        <f>SUMIF(Ingredients!$B$3:$B$217,G125,Ingredients!$G$3:$G$217)+SUMIF($B$3:$B$724,G125,$BQ$3:$BQ$724)</f>
        <v>0.8</v>
      </c>
      <c r="BK125" s="30">
        <f>SUMIF(Ingredients!$B$3:$B$217,H125,Ingredients!$G$3:$G$217)+SUMIF($B$3:$B$724,H125,$BQ$3:$BQ$724)</f>
        <v>0</v>
      </c>
      <c r="BL125" s="30">
        <f>SUMIF(Ingredients!$B$3:$B$217,I125,Ingredients!$G$3:$G$217)+SUMIF($B$3:$B$724,I125,$BQ$3:$BQ$724)</f>
        <v>0</v>
      </c>
      <c r="BM125" s="30">
        <f>SUMIF(Ingredients!$B$3:$B$217,J125,Ingredients!$G$3:$G$217)+SUMIF($B$3:$B$724,J125,$BQ$3:$BQ$724)</f>
        <v>0</v>
      </c>
      <c r="BN125" s="30">
        <f>SUMIF(Ingredients!$B$3:$B$217,K125,Ingredients!$G$3:$G$217)+SUMIF($B$3:$B$724,K125,$BQ$3:$BQ$724)</f>
        <v>0</v>
      </c>
      <c r="BO125" s="30">
        <f>SUMIF(Ingredients!$B$3:$B$217,L125,Ingredients!$G$3:$G$217)+SUMIF($B$3:$B$724,L125,$BQ$3:$BQ$724)</f>
        <v>0</v>
      </c>
      <c r="BP125" s="30">
        <f>SUMIF(Ingredients!$B$3:$B$217,M125,Ingredients!$G$3:$G$217)+SUMIF($B$3:$B$724,M125,$BQ$3:$BQ$724)</f>
        <v>0</v>
      </c>
      <c r="BQ125" s="36">
        <f t="shared" si="19"/>
        <v>1.6</v>
      </c>
      <c r="BR125" s="30">
        <f>SUMIF(Ingredients!$B$3:$B$217,F125,Ingredients!$H$3:$H$217)+SUMIF($B$3:$B$724,F125,$BZ$3:$BZ$724)</f>
        <v>0</v>
      </c>
      <c r="BS125" s="30">
        <f>SUMIF(Ingredients!$B$3:$B$217,G125,Ingredients!$H$3:$H$217)+SUMIF($B$3:$B$724,G125,$BZ$3:$BZ$724)</f>
        <v>0</v>
      </c>
      <c r="BT125" s="30">
        <f>SUMIF(Ingredients!$B$3:$B$217,H125,Ingredients!$H$3:$H$217)+SUMIF($B$3:$B$724,H125,$BZ$3:$BZ$724)</f>
        <v>0</v>
      </c>
      <c r="BU125" s="30">
        <f>SUMIF(Ingredients!$B$3:$B$217,I125,Ingredients!$H$3:$H$217)+SUMIF($B$3:$B$724,I125,$BZ$3:$BZ$724)</f>
        <v>0</v>
      </c>
      <c r="BV125" s="30">
        <f>SUMIF(Ingredients!$B$3:$B$217,J125,Ingredients!$H$3:$H$217)+SUMIF($B$3:$B$724,J125,$BZ$3:$BZ$724)</f>
        <v>0</v>
      </c>
      <c r="BW125" s="30">
        <f>SUMIF(Ingredients!$B$3:$B$217,K125,Ingredients!$H$3:$H$217)+SUMIF($B$3:$B$724,K125,$BZ$3:$BZ$724)</f>
        <v>0</v>
      </c>
      <c r="BX125" s="30">
        <f>SUMIF(Ingredients!$B$3:$B$217,L125,Ingredients!$H$3:$H$217)+SUMIF($B$3:$B$724,L125,$BZ$3:$BZ$724)</f>
        <v>0</v>
      </c>
      <c r="BY125" s="30">
        <f>SUMIF(Ingredients!$B$3:$B$217,M125,Ingredients!$H$3:$H$217)+SUMIF($B$3:$B$724,M125,$BZ$3:$BZ$724)</f>
        <v>0</v>
      </c>
      <c r="BZ125" s="42">
        <f t="shared" si="20"/>
        <v>0</v>
      </c>
      <c r="CA125" s="30">
        <f>SUMIF(Ingredients!$B$3:$B$217,F125,Ingredients!$I$3:$I$217)+SUMIF($B$3:$B$724,F125,$CI$3:$CI$724)</f>
        <v>0</v>
      </c>
      <c r="CB125" s="30">
        <f>SUMIF(Ingredients!$B$3:$B$217,G125,Ingredients!$I$3:$I$217)+SUMIF($B$3:$B$724,G125,$CI$3:$CI$724)</f>
        <v>0</v>
      </c>
      <c r="CC125" s="30">
        <f>SUMIF(Ingredients!$B$3:$B$217,H125,Ingredients!$I$3:$I$217)+SUMIF($B$3:$B$724,H125,$CI$3:$CI$724)</f>
        <v>0</v>
      </c>
      <c r="CD125" s="30">
        <f>SUMIF(Ingredients!$B$3:$B$217,I125,Ingredients!$I$3:$I$217)+SUMIF($B$3:$B$724,I125,$CI$3:$CI$724)</f>
        <v>0</v>
      </c>
      <c r="CE125" s="30">
        <f>SUMIF(Ingredients!$B$3:$B$217,J125,Ingredients!$I$3:$I$217)+SUMIF($B$3:$B$724,J125,$CI$3:$CI$724)</f>
        <v>0</v>
      </c>
      <c r="CF125" s="30">
        <f>SUMIF(Ingredients!$B$3:$B$217,K125,Ingredients!$I$3:$I$217)+SUMIF($B$3:$B$724,K125,$CI$3:$CI$724)</f>
        <v>0</v>
      </c>
      <c r="CG125" s="30">
        <f>SUMIF(Ingredients!$B$3:$B$217,L125,Ingredients!$I$3:$I$217)+SUMIF($B$3:$B$724,L125,$CI$3:$CI$724)</f>
        <v>0</v>
      </c>
      <c r="CH125" s="30">
        <f>SUMIF(Ingredients!$B$3:$B$217,M125,Ingredients!$I$3:$I$217)+SUMIF($B$3:$B$724,M125,$CI$3:$CI$724)</f>
        <v>0</v>
      </c>
      <c r="CI125" s="38">
        <f t="shared" si="21"/>
        <v>0</v>
      </c>
      <c r="CJ125" s="30">
        <f>SUMIF(Ingredients!$B$3:$B$217,F125,Ingredients!$J$3:$J$217)+SUMIF($B$3:$B$724,F125,$CR$3:$CR$724)</f>
        <v>0</v>
      </c>
      <c r="CK125" s="30">
        <f>SUMIF(Ingredients!$B$3:$B$217,G125,Ingredients!$J$3:$J$217)+SUMIF($B$3:$B$724,G125,$CR$3:$CR$724)</f>
        <v>0</v>
      </c>
      <c r="CL125" s="30">
        <f>SUMIF(Ingredients!$B$3:$B$217,H125,Ingredients!$J$3:$J$217)+SUMIF($B$3:$B$724,H125,$CR$3:$CR$724)</f>
        <v>0</v>
      </c>
      <c r="CM125" s="30">
        <f>SUMIF(Ingredients!$B$3:$B$217,I125,Ingredients!$J$3:$J$217)+SUMIF($B$3:$B$724,I125,$CR$3:$CR$724)</f>
        <v>0</v>
      </c>
      <c r="CN125" s="30">
        <f>SUMIF(Ingredients!$B$3:$B$217,J125,Ingredients!$J$3:$J$217)+SUMIF($B$3:$B$724,J125,$CR$3:$CR$724)</f>
        <v>0</v>
      </c>
      <c r="CO125" s="30">
        <f>SUMIF(Ingredients!$B$3:$B$217,K125,Ingredients!$J$3:$J$217)+SUMIF($B$3:$B$724,K125,$CR$3:$CR$724)</f>
        <v>0</v>
      </c>
      <c r="CP125" s="30">
        <f>SUMIF(Ingredients!$B$3:$B$217,L125,Ingredients!$J$3:$J$217)+SUMIF($B$3:$B$724,L125,$CR$3:$CR$724)</f>
        <v>0</v>
      </c>
      <c r="CQ125" s="30">
        <f>SUMIF(Ingredients!$B$3:$B$217,M125,Ingredients!$J$3:$J$217)+SUMIF($B$3:$B$724,M125,$CR$3:$CR$724)</f>
        <v>0</v>
      </c>
      <c r="CR125" s="43">
        <f t="shared" si="22"/>
        <v>0</v>
      </c>
      <c r="CS125" s="34">
        <v>3</v>
      </c>
      <c r="CT125" s="30">
        <v>10</v>
      </c>
      <c r="CU125" s="30">
        <v>10</v>
      </c>
      <c r="CV125" s="35">
        <v>0</v>
      </c>
      <c r="CW125" s="36">
        <v>1.6</v>
      </c>
      <c r="CX125" s="37">
        <v>0</v>
      </c>
      <c r="CY125" s="38">
        <v>0</v>
      </c>
      <c r="CZ125" s="39">
        <v>0</v>
      </c>
      <c r="DA125" t="s">
        <v>202</v>
      </c>
      <c r="DB125" t="str">
        <f t="shared" ca="1" si="23"/>
        <v>-</v>
      </c>
      <c r="DD125" t="s">
        <v>199</v>
      </c>
      <c r="DE125" t="str">
        <f t="shared" ca="1" si="24"/>
        <v/>
      </c>
    </row>
    <row r="126" spans="2:110" x14ac:dyDescent="0.3">
      <c r="B126" t="s">
        <v>382</v>
      </c>
      <c r="C126" t="str">
        <f>INDEX('PH Itemnames'!$B$1:$B$723,MATCH(B126,'PH Itemnames'!$A$1:$A$723),1)</f>
        <v>lemonbarItem</v>
      </c>
      <c r="D126" t="s">
        <v>240</v>
      </c>
      <c r="E126" t="s">
        <v>1192</v>
      </c>
      <c r="F126" s="10" t="s">
        <v>20</v>
      </c>
      <c r="G126" s="11" t="s">
        <v>209</v>
      </c>
      <c r="H126" s="11" t="s">
        <v>210</v>
      </c>
      <c r="I126" s="11"/>
      <c r="J126" s="11"/>
      <c r="K126" s="11"/>
      <c r="L126" s="11"/>
      <c r="M126" s="11"/>
      <c r="N126" s="46">
        <f ca="1">SUMIF(Ingredients!$B$3:$B$217,'PH complex foods'!F126,Ingredients!$A$3:$A$119)+SUMIF($B$3:$B$724,F126,$V$3:$V$723)</f>
        <v>1</v>
      </c>
      <c r="O126" s="11">
        <f ca="1">SUMIF(Ingredients!$B$3:$B$217,'PH complex foods'!G126,Ingredients!$A$3:$A$119)+SUMIF($B$3:$B$724,G126,$V$3:$V$723)</f>
        <v>1</v>
      </c>
      <c r="P126" s="11">
        <f ca="1">SUMIF(Ingredients!$B$3:$B$217,'PH complex foods'!H126,Ingredients!$A$3:$A$119)+SUMIF($B$3:$B$724,H126,$V$3:$V$723)</f>
        <v>1</v>
      </c>
      <c r="Q126" s="11">
        <f ca="1">SUMIF(Ingredients!$B$3:$B$217,'PH complex foods'!I126,Ingredients!$A$3:$A$119)+SUMIF($B$3:$B$724,I126,$V$3:$V$723)</f>
        <v>0</v>
      </c>
      <c r="R126" s="11">
        <f ca="1">SUMIF(Ingredients!$B$3:$B$217,'PH complex foods'!J126,Ingredients!$A$3:$A$119)+SUMIF($B$3:$B$724,J126,$V$3:$V$723)</f>
        <v>0</v>
      </c>
      <c r="S126" s="11">
        <f ca="1">SUMIF(Ingredients!$B$3:$B$217,'PH complex foods'!K126,Ingredients!$A$3:$A$119)+SUMIF($B$3:$B$724,K126,$V$3:$V$723)</f>
        <v>0</v>
      </c>
      <c r="T126" s="11">
        <f ca="1">SUMIF(Ingredients!$B$3:$B$217,'PH complex foods'!L126,Ingredients!$A$3:$A$119)+SUMIF($B$3:$B$724,L126,$V$3:$V$723)</f>
        <v>0</v>
      </c>
      <c r="U126" s="11">
        <f ca="1">SUMIF(Ingredients!$B$3:$B$217,'PH complex foods'!M126,Ingredients!$A$3:$A$119)+SUMIF($B$3:$B$724,M126,$V$3:$V$723)</f>
        <v>0</v>
      </c>
      <c r="V126" s="10">
        <f t="shared" ca="1" si="25"/>
        <v>1</v>
      </c>
      <c r="W126" s="11">
        <f t="shared" si="13"/>
        <v>0</v>
      </c>
      <c r="X126" s="44" t="str">
        <f t="shared" ca="1" si="26"/>
        <v>Yes</v>
      </c>
      <c r="Y126" s="34">
        <f>SUMIF(Ingredients!$B$3:$B$217,F126,Ingredients!$C$3:$C$217)+SUMIF($B$3:$B$724,F126,$AG$3:$AG$724)</f>
        <v>1</v>
      </c>
      <c r="Z126" s="30">
        <f>SUMIF(Ingredients!$B$3:$B$217,G126,Ingredients!$C$3:$C$217)+SUMIF($B$3:$B$724,G126,$AG$3:$AG$724)</f>
        <v>5</v>
      </c>
      <c r="AA126" s="30">
        <f>SUMIF(Ingredients!$B$3:$B$217,H126,Ingredients!$C$3:$C$217)+SUMIF($B$3:$B$724,H126,$AG$3:$AG$724)</f>
        <v>0</v>
      </c>
      <c r="AB126" s="30">
        <f>SUMIF(Ingredients!$B$3:$B$217,I126,Ingredients!$C$3:$C$217)+SUMIF($B$3:$B$724,I126,$AG$3:$AG$724)</f>
        <v>0</v>
      </c>
      <c r="AC126" s="30">
        <f>SUMIF(Ingredients!$B$3:$B$217,J126,Ingredients!$C$3:$C$217)+SUMIF($B$3:$B$724,J126,$AG$3:$AG$724)</f>
        <v>0</v>
      </c>
      <c r="AD126" s="30">
        <f>SUMIF(Ingredients!$B$3:$B$217,K126,Ingredients!$C$3:$C$217)+SUMIF($B$3:$B$724,K126,$AG$3:$AG$724)</f>
        <v>0</v>
      </c>
      <c r="AE126" s="30">
        <f>SUMIF(Ingredients!$B$3:$B$217,L126,Ingredients!$C$3:$C$217)+SUMIF($B$3:$B$724,L126,$AG$3:$AG$724)</f>
        <v>0</v>
      </c>
      <c r="AF126" s="30">
        <f>SUMIF(Ingredients!$B$3:$B$217,M126,Ingredients!$C$3:$C$217)+SUMIF($B$3:$B$724,M126,$AG$3:$AG$724)</f>
        <v>0</v>
      </c>
      <c r="AG126" s="29">
        <f t="shared" si="15"/>
        <v>6</v>
      </c>
      <c r="AH126" s="30">
        <f>SUMIF(Ingredients!$B$3:$B$217,F126,Ingredients!$D$3:$D$217)+SUMIF($B$3:$B$724,F126,$AP$3:$AP$724)</f>
        <v>5</v>
      </c>
      <c r="AI126" s="30">
        <f>SUMIF(Ingredients!$B$3:$B$217,G126,Ingredients!$D$3:$D$217)+SUMIF($B$3:$B$724,G126,$AP$3:$AP$724)</f>
        <v>0</v>
      </c>
      <c r="AJ126" s="30">
        <f>SUMIF(Ingredients!$B$3:$B$217,H126,Ingredients!$D$3:$D$217)+SUMIF($B$3:$B$724,H126,$AP$3:$AP$724)</f>
        <v>0</v>
      </c>
      <c r="AK126" s="30">
        <f>SUMIF(Ingredients!$B$3:$B$217,I126,Ingredients!$D$3:$D$217)+SUMIF($B$3:$B$724,I126,$AP$3:$AP$724)</f>
        <v>0</v>
      </c>
      <c r="AL126" s="30">
        <f>SUMIF(Ingredients!$B$3:$B$217,J126,Ingredients!$D$3:$D$217)+SUMIF($B$3:$B$724,J126,$AP$3:$AP$724)</f>
        <v>0</v>
      </c>
      <c r="AM126" s="30">
        <f>SUMIF(Ingredients!$B$3:$B$217,K126,Ingredients!$D$3:$D$217)+SUMIF($B$3:$B$724,K126,$AP$3:$AP$724)</f>
        <v>0</v>
      </c>
      <c r="AN126" s="30">
        <f>SUMIF(Ingredients!$B$3:$B$217,L126,Ingredients!$D$3:$D$217)+SUMIF($B$3:$B$724,L126,$AP$3:$AP$724)</f>
        <v>0</v>
      </c>
      <c r="AO126" s="30">
        <f>SUMIF(Ingredients!$B$3:$B$217,M126,Ingredients!$D$3:$D$217)+SUMIF($B$3:$B$724,M126,$AP$3:$AP$724)</f>
        <v>0</v>
      </c>
      <c r="AP126" s="29">
        <f t="shared" si="16"/>
        <v>5</v>
      </c>
      <c r="AQ126" s="30">
        <f>SUMIF(Ingredients!$B$3:$B$217,F126,Ingredients!$E$3:$E$217)+SUMIF($B$3:$B$724,F126,$AY$3:$AY$727)</f>
        <v>10</v>
      </c>
      <c r="AR126" s="30">
        <f>SUMIF(Ingredients!$B$3:$B$217,G126,Ingredients!$E$3:$E$217)+SUMIF($B$3:$B$724,G126,$AY$3:$AY$727)</f>
        <v>7</v>
      </c>
      <c r="AS126" s="30">
        <f>SUMIF(Ingredients!$B$3:$B$217,H126,Ingredients!$E$3:$E$217)+SUMIF($B$3:$B$724,H126,$AY$3:$AY$727)</f>
        <v>30</v>
      </c>
      <c r="AT126" s="30">
        <f>SUMIF(Ingredients!$B$3:$B$217,I126,Ingredients!$E$3:$E$217)+SUMIF($B$3:$B$724,I126,$AY$3:$AY$727)</f>
        <v>0</v>
      </c>
      <c r="AU126" s="30">
        <f>SUMIF(Ingredients!$B$3:$B$217,J126,Ingredients!$E$3:$E$217)+SUMIF($B$3:$B$724,J126,$AY$3:$AY$727)</f>
        <v>0</v>
      </c>
      <c r="AV126" s="30">
        <f>SUMIF(Ingredients!$B$3:$B$217,K126,Ingredients!$E$3:$E$217)+SUMIF($B$3:$B$724,K126,$AY$3:$AY$727)</f>
        <v>0</v>
      </c>
      <c r="AW126" s="30">
        <f>SUMIF(Ingredients!$B$3:$B$217,L126,Ingredients!$E$3:$E$217)+SUMIF($B$3:$B$724,L126,$AY$3:$AY$727)</f>
        <v>0</v>
      </c>
      <c r="AX126" s="30">
        <f>SUMIF(Ingredients!$B$3:$B$217,M126,Ingredients!$E$3:$E$217)+SUMIF($B$3:$B$724,M126,$AY$3:$AY$727)</f>
        <v>0</v>
      </c>
      <c r="AY126" s="29">
        <f t="shared" si="17"/>
        <v>15.666666666666666</v>
      </c>
      <c r="AZ126" s="30">
        <f>SUMIF(Ingredients!$B$3:$B$217,F126,Ingredients!$F$3:$F$217)+SUMIF($B$3:$B$724,F126,$BH$3:$BH$724)</f>
        <v>0</v>
      </c>
      <c r="BA126" s="30">
        <f>SUMIF(Ingredients!$B$3:$B$217,G126,Ingredients!$F$3:$F$217)+SUMIF($B$3:$B$724,G126,$BH$3:$BH$724)</f>
        <v>1</v>
      </c>
      <c r="BB126" s="30">
        <f>SUMIF(Ingredients!$B$3:$B$217,H126,Ingredients!$F$3:$F$217)+SUMIF($B$3:$B$724,H126,$BH$3:$BH$724)</f>
        <v>0</v>
      </c>
      <c r="BC126" s="30">
        <f>SUMIF(Ingredients!$B$3:$B$217,I126,Ingredients!$F$3:$F$217)+SUMIF($B$3:$B$724,I126,$BH$3:$BH$724)</f>
        <v>0</v>
      </c>
      <c r="BD126" s="30">
        <f>SUMIF(Ingredients!$B$3:$B$217,J126,Ingredients!$F$3:$F$217)+SUMIF($B$3:$B$724,J126,$BH$3:$BH$724)</f>
        <v>0</v>
      </c>
      <c r="BE126" s="30">
        <f>SUMIF(Ingredients!$B$3:$B$217,K126,Ingredients!$F$3:$F$217)+SUMIF($B$3:$B$724,K126,$BH$3:$BH$724)</f>
        <v>0</v>
      </c>
      <c r="BF126" s="30">
        <f>SUMIF(Ingredients!$B$3:$B$217,L126,Ingredients!$F$3:$F$217)+SUMIF($B$3:$B$724,L126,$BH$3:$BH$724)</f>
        <v>0</v>
      </c>
      <c r="BG126" s="30">
        <f>SUMIF(Ingredients!$B$3:$B$217,M126,Ingredients!$F$3:$F$217)+SUMIF($B$3:$B$724,M126,$BH$3:$BH$724)</f>
        <v>0</v>
      </c>
      <c r="BH126" s="35">
        <f t="shared" si="18"/>
        <v>1</v>
      </c>
      <c r="BI126" s="30">
        <f>SUMIF(Ingredients!$B$3:$B$217,F126,Ingredients!$G$3:$G$217)+SUMIF($B$3:$B$724,F126,$BQ$3:$BQ$724)</f>
        <v>0.8</v>
      </c>
      <c r="BJ126" s="30">
        <f>SUMIF(Ingredients!$B$3:$B$217,G126,Ingredients!$G$3:$G$217)+SUMIF($B$3:$B$724,G126,$BQ$3:$BQ$724)</f>
        <v>0</v>
      </c>
      <c r="BK126" s="30">
        <f>SUMIF(Ingredients!$B$3:$B$217,H126,Ingredients!$G$3:$G$217)+SUMIF($B$3:$B$724,H126,$BQ$3:$BQ$724)</f>
        <v>0</v>
      </c>
      <c r="BL126" s="30">
        <f>SUMIF(Ingredients!$B$3:$B$217,I126,Ingredients!$G$3:$G$217)+SUMIF($B$3:$B$724,I126,$BQ$3:$BQ$724)</f>
        <v>0</v>
      </c>
      <c r="BM126" s="30">
        <f>SUMIF(Ingredients!$B$3:$B$217,J126,Ingredients!$G$3:$G$217)+SUMIF($B$3:$B$724,J126,$BQ$3:$BQ$724)</f>
        <v>0</v>
      </c>
      <c r="BN126" s="30">
        <f>SUMIF(Ingredients!$B$3:$B$217,K126,Ingredients!$G$3:$G$217)+SUMIF($B$3:$B$724,K126,$BQ$3:$BQ$724)</f>
        <v>0</v>
      </c>
      <c r="BO126" s="30">
        <f>SUMIF(Ingredients!$B$3:$B$217,L126,Ingredients!$G$3:$G$217)+SUMIF($B$3:$B$724,L126,$BQ$3:$BQ$724)</f>
        <v>0</v>
      </c>
      <c r="BP126" s="30">
        <f>SUMIF(Ingredients!$B$3:$B$217,M126,Ingredients!$G$3:$G$217)+SUMIF($B$3:$B$724,M126,$BQ$3:$BQ$724)</f>
        <v>0</v>
      </c>
      <c r="BQ126" s="36">
        <f t="shared" si="19"/>
        <v>0.8</v>
      </c>
      <c r="BR126" s="30">
        <f>SUMIF(Ingredients!$B$3:$B$217,F126,Ingredients!$H$3:$H$217)+SUMIF($B$3:$B$724,F126,$BZ$3:$BZ$724)</f>
        <v>0</v>
      </c>
      <c r="BS126" s="30">
        <f>SUMIF(Ingredients!$B$3:$B$217,G126,Ingredients!$H$3:$H$217)+SUMIF($B$3:$B$724,G126,$BZ$3:$BZ$724)</f>
        <v>0</v>
      </c>
      <c r="BT126" s="30">
        <f>SUMIF(Ingredients!$B$3:$B$217,H126,Ingredients!$H$3:$H$217)+SUMIF($B$3:$B$724,H126,$BZ$3:$BZ$724)</f>
        <v>0</v>
      </c>
      <c r="BU126" s="30">
        <f>SUMIF(Ingredients!$B$3:$B$217,I126,Ingredients!$H$3:$H$217)+SUMIF($B$3:$B$724,I126,$BZ$3:$BZ$724)</f>
        <v>0</v>
      </c>
      <c r="BV126" s="30">
        <f>SUMIF(Ingredients!$B$3:$B$217,J126,Ingredients!$H$3:$H$217)+SUMIF($B$3:$B$724,J126,$BZ$3:$BZ$724)</f>
        <v>0</v>
      </c>
      <c r="BW126" s="30">
        <f>SUMIF(Ingredients!$B$3:$B$217,K126,Ingredients!$H$3:$H$217)+SUMIF($B$3:$B$724,K126,$BZ$3:$BZ$724)</f>
        <v>0</v>
      </c>
      <c r="BX126" s="30">
        <f>SUMIF(Ingredients!$B$3:$B$217,L126,Ingredients!$H$3:$H$217)+SUMIF($B$3:$B$724,L126,$BZ$3:$BZ$724)</f>
        <v>0</v>
      </c>
      <c r="BY126" s="30">
        <f>SUMIF(Ingredients!$B$3:$B$217,M126,Ingredients!$H$3:$H$217)+SUMIF($B$3:$B$724,M126,$BZ$3:$BZ$724)</f>
        <v>0</v>
      </c>
      <c r="BZ126" s="42">
        <f t="shared" si="20"/>
        <v>0</v>
      </c>
      <c r="CA126" s="30">
        <f>SUMIF(Ingredients!$B$3:$B$217,F126,Ingredients!$I$3:$I$217)+SUMIF($B$3:$B$724,F126,$CI$3:$CI$724)</f>
        <v>0</v>
      </c>
      <c r="CB126" s="30">
        <f>SUMIF(Ingredients!$B$3:$B$217,G126,Ingredients!$I$3:$I$217)+SUMIF($B$3:$B$724,G126,$CI$3:$CI$724)</f>
        <v>0</v>
      </c>
      <c r="CC126" s="30">
        <f>SUMIF(Ingredients!$B$3:$B$217,H126,Ingredients!$I$3:$I$217)+SUMIF($B$3:$B$724,H126,$CI$3:$CI$724)</f>
        <v>0</v>
      </c>
      <c r="CD126" s="30">
        <f>SUMIF(Ingredients!$B$3:$B$217,I126,Ingredients!$I$3:$I$217)+SUMIF($B$3:$B$724,I126,$CI$3:$CI$724)</f>
        <v>0</v>
      </c>
      <c r="CE126" s="30">
        <f>SUMIF(Ingredients!$B$3:$B$217,J126,Ingredients!$I$3:$I$217)+SUMIF($B$3:$B$724,J126,$CI$3:$CI$724)</f>
        <v>0</v>
      </c>
      <c r="CF126" s="30">
        <f>SUMIF(Ingredients!$B$3:$B$217,K126,Ingredients!$I$3:$I$217)+SUMIF($B$3:$B$724,K126,$CI$3:$CI$724)</f>
        <v>0</v>
      </c>
      <c r="CG126" s="30">
        <f>SUMIF(Ingredients!$B$3:$B$217,L126,Ingredients!$I$3:$I$217)+SUMIF($B$3:$B$724,L126,$CI$3:$CI$724)</f>
        <v>0</v>
      </c>
      <c r="CH126" s="30">
        <f>SUMIF(Ingredients!$B$3:$B$217,M126,Ingredients!$I$3:$I$217)+SUMIF($B$3:$B$724,M126,$CI$3:$CI$724)</f>
        <v>0</v>
      </c>
      <c r="CI126" s="38">
        <f t="shared" si="21"/>
        <v>0</v>
      </c>
      <c r="CJ126" s="30">
        <f>SUMIF(Ingredients!$B$3:$B$217,F126,Ingredients!$J$3:$J$217)+SUMIF($B$3:$B$724,F126,$CR$3:$CR$724)</f>
        <v>0</v>
      </c>
      <c r="CK126" s="30">
        <f>SUMIF(Ingredients!$B$3:$B$217,G126,Ingredients!$J$3:$J$217)+SUMIF($B$3:$B$724,G126,$CR$3:$CR$724)</f>
        <v>0</v>
      </c>
      <c r="CL126" s="30">
        <f>SUMIF(Ingredients!$B$3:$B$217,H126,Ingredients!$J$3:$J$217)+SUMIF($B$3:$B$724,H126,$CR$3:$CR$724)</f>
        <v>0</v>
      </c>
      <c r="CM126" s="30">
        <f>SUMIF(Ingredients!$B$3:$B$217,I126,Ingredients!$J$3:$J$217)+SUMIF($B$3:$B$724,I126,$CR$3:$CR$724)</f>
        <v>0</v>
      </c>
      <c r="CN126" s="30">
        <f>SUMIF(Ingredients!$B$3:$B$217,J126,Ingredients!$J$3:$J$217)+SUMIF($B$3:$B$724,J126,$CR$3:$CR$724)</f>
        <v>0</v>
      </c>
      <c r="CO126" s="30">
        <f>SUMIF(Ingredients!$B$3:$B$217,K126,Ingredients!$J$3:$J$217)+SUMIF($B$3:$B$724,K126,$CR$3:$CR$724)</f>
        <v>0</v>
      </c>
      <c r="CP126" s="30">
        <f>SUMIF(Ingredients!$B$3:$B$217,L126,Ingredients!$J$3:$J$217)+SUMIF($B$3:$B$724,L126,$CR$3:$CR$724)</f>
        <v>0</v>
      </c>
      <c r="CQ126" s="30">
        <f>SUMIF(Ingredients!$B$3:$B$217,M126,Ingredients!$J$3:$J$217)+SUMIF($B$3:$B$724,M126,$CR$3:$CR$724)</f>
        <v>0</v>
      </c>
      <c r="CR126" s="43">
        <f t="shared" si="22"/>
        <v>0</v>
      </c>
      <c r="CS126" s="34">
        <v>5</v>
      </c>
      <c r="CT126" s="30">
        <v>0</v>
      </c>
      <c r="CU126" s="30">
        <v>9</v>
      </c>
      <c r="CV126" s="35">
        <v>1</v>
      </c>
      <c r="CW126" s="36">
        <v>0.8</v>
      </c>
      <c r="CX126" s="37">
        <v>0</v>
      </c>
      <c r="CY126" s="38">
        <v>0</v>
      </c>
      <c r="CZ126" s="39">
        <v>0</v>
      </c>
      <c r="DA126" t="s">
        <v>202</v>
      </c>
      <c r="DB126" t="str">
        <f t="shared" ca="1" si="23"/>
        <v>-</v>
      </c>
      <c r="DD126" t="s">
        <v>200</v>
      </c>
      <c r="DE126" t="str">
        <f t="shared" ca="1" si="24"/>
        <v>LEMONBARITEM(MEAL, ItemRegistry.lemonbarItem, 4 ,1f,0f,1f,0f,0.8f,0f,0f,2.33f),</v>
      </c>
      <c r="DF126" t="s">
        <v>2384</v>
      </c>
    </row>
    <row r="127" spans="2:110" x14ac:dyDescent="0.3">
      <c r="B127" t="s">
        <v>383</v>
      </c>
      <c r="C127" t="str">
        <f>INDEX('PH Itemnames'!$B$1:$B$723,MATCH(B127,'PH Itemnames'!$A$1:$A$723),1)</f>
        <v>fishdinnerItem</v>
      </c>
      <c r="D127" t="s">
        <v>245</v>
      </c>
      <c r="E127" t="s">
        <v>1192</v>
      </c>
      <c r="F127" s="10" t="s">
        <v>20</v>
      </c>
      <c r="G127" s="11" t="s">
        <v>216</v>
      </c>
      <c r="H127" s="11" t="s">
        <v>82</v>
      </c>
      <c r="I127" s="11" t="s">
        <v>280</v>
      </c>
      <c r="J127" s="11"/>
      <c r="K127" s="11"/>
      <c r="L127" s="11"/>
      <c r="M127" s="11"/>
      <c r="N127" s="46">
        <f ca="1">SUMIF(Ingredients!$B$3:$B$217,'PH complex foods'!F127,Ingredients!$A$3:$A$119)+SUMIF($B$3:$B$724,F127,$V$3:$V$723)</f>
        <v>1</v>
      </c>
      <c r="O127" s="11">
        <f ca="1">SUMIF(Ingredients!$B$3:$B$217,'PH complex foods'!G127,Ingredients!$A$3:$A$119)+SUMIF($B$3:$B$724,G127,$V$3:$V$723)</f>
        <v>1</v>
      </c>
      <c r="P127" s="11">
        <f ca="1">SUMIF(Ingredients!$B$3:$B$217,'PH complex foods'!H127,Ingredients!$A$3:$A$119)+SUMIF($B$3:$B$724,H127,$V$3:$V$723)</f>
        <v>1</v>
      </c>
      <c r="Q127" s="11">
        <f ca="1">SUMIF(Ingredients!$B$3:$B$217,'PH complex foods'!I127,Ingredients!$A$3:$A$119)+SUMIF($B$3:$B$724,I127,$V$3:$V$723)</f>
        <v>1</v>
      </c>
      <c r="R127" s="11">
        <f ca="1">SUMIF(Ingredients!$B$3:$B$217,'PH complex foods'!J127,Ingredients!$A$3:$A$119)+SUMIF($B$3:$B$724,J127,$V$3:$V$723)</f>
        <v>0</v>
      </c>
      <c r="S127" s="11">
        <f ca="1">SUMIF(Ingredients!$B$3:$B$217,'PH complex foods'!K127,Ingredients!$A$3:$A$119)+SUMIF($B$3:$B$724,K127,$V$3:$V$723)</f>
        <v>0</v>
      </c>
      <c r="T127" s="11">
        <f ca="1">SUMIF(Ingredients!$B$3:$B$217,'PH complex foods'!L127,Ingredients!$A$3:$A$119)+SUMIF($B$3:$B$724,L127,$V$3:$V$723)</f>
        <v>0</v>
      </c>
      <c r="U127" s="11">
        <f ca="1">SUMIF(Ingredients!$B$3:$B$217,'PH complex foods'!M127,Ingredients!$A$3:$A$119)+SUMIF($B$3:$B$724,M127,$V$3:$V$723)</f>
        <v>0</v>
      </c>
      <c r="V127" s="10">
        <f t="shared" ca="1" si="25"/>
        <v>1</v>
      </c>
      <c r="W127" s="11">
        <f t="shared" si="13"/>
        <v>0</v>
      </c>
      <c r="X127" s="44" t="str">
        <f t="shared" ca="1" si="26"/>
        <v>Yes</v>
      </c>
      <c r="Y127" s="34">
        <f>SUMIF(Ingredients!$B$3:$B$217,F127,Ingredients!$C$3:$C$217)+SUMIF($B$3:$B$724,F127,$AG$3:$AG$724)</f>
        <v>1</v>
      </c>
      <c r="Z127" s="30">
        <f>SUMIF(Ingredients!$B$3:$B$217,G127,Ingredients!$C$3:$C$217)+SUMIF($B$3:$B$724,G127,$AG$3:$AG$724)</f>
        <v>5</v>
      </c>
      <c r="AA127" s="30">
        <f>SUMIF(Ingredients!$B$3:$B$217,H127,Ingredients!$C$3:$C$217)+SUMIF($B$3:$B$724,H127,$AG$3:$AG$724)</f>
        <v>5</v>
      </c>
      <c r="AB127" s="30">
        <f>SUMIF(Ingredients!$B$3:$B$217,I127,Ingredients!$C$3:$C$217)+SUMIF($B$3:$B$724,I127,$AG$3:$AG$724)</f>
        <v>0</v>
      </c>
      <c r="AC127" s="30">
        <f>SUMIF(Ingredients!$B$3:$B$217,J127,Ingredients!$C$3:$C$217)+SUMIF($B$3:$B$724,J127,$AG$3:$AG$724)</f>
        <v>0</v>
      </c>
      <c r="AD127" s="30">
        <f>SUMIF(Ingredients!$B$3:$B$217,K127,Ingredients!$C$3:$C$217)+SUMIF($B$3:$B$724,K127,$AG$3:$AG$724)</f>
        <v>0</v>
      </c>
      <c r="AE127" s="30">
        <f>SUMIF(Ingredients!$B$3:$B$217,L127,Ingredients!$C$3:$C$217)+SUMIF($B$3:$B$724,L127,$AG$3:$AG$724)</f>
        <v>0</v>
      </c>
      <c r="AF127" s="30">
        <f>SUMIF(Ingredients!$B$3:$B$217,M127,Ingredients!$C$3:$C$217)+SUMIF($B$3:$B$724,M127,$AG$3:$AG$724)</f>
        <v>0</v>
      </c>
      <c r="AG127" s="29">
        <f t="shared" si="15"/>
        <v>11</v>
      </c>
      <c r="AH127" s="30">
        <f>SUMIF(Ingredients!$B$3:$B$217,F127,Ingredients!$D$3:$D$217)+SUMIF($B$3:$B$724,F127,$AP$3:$AP$724)</f>
        <v>5</v>
      </c>
      <c r="AI127" s="30">
        <f>SUMIF(Ingredients!$B$3:$B$217,G127,Ingredients!$D$3:$D$217)+SUMIF($B$3:$B$724,G127,$AP$3:$AP$724)</f>
        <v>0</v>
      </c>
      <c r="AJ127" s="30">
        <f>SUMIF(Ingredients!$B$3:$B$217,H127,Ingredients!$D$3:$D$217)+SUMIF($B$3:$B$724,H127,$AP$3:$AP$724)</f>
        <v>0</v>
      </c>
      <c r="AK127" s="30">
        <f>SUMIF(Ingredients!$B$3:$B$217,I127,Ingredients!$D$3:$D$217)+SUMIF($B$3:$B$724,I127,$AP$3:$AP$724)</f>
        <v>0</v>
      </c>
      <c r="AL127" s="30">
        <f>SUMIF(Ingredients!$B$3:$B$217,J127,Ingredients!$D$3:$D$217)+SUMIF($B$3:$B$724,J127,$AP$3:$AP$724)</f>
        <v>0</v>
      </c>
      <c r="AM127" s="30">
        <f>SUMIF(Ingredients!$B$3:$B$217,K127,Ingredients!$D$3:$D$217)+SUMIF($B$3:$B$724,K127,$AP$3:$AP$724)</f>
        <v>0</v>
      </c>
      <c r="AN127" s="30">
        <f>SUMIF(Ingredients!$B$3:$B$217,L127,Ingredients!$D$3:$D$217)+SUMIF($B$3:$B$724,L127,$AP$3:$AP$724)</f>
        <v>0</v>
      </c>
      <c r="AO127" s="30">
        <f>SUMIF(Ingredients!$B$3:$B$217,M127,Ingredients!$D$3:$D$217)+SUMIF($B$3:$B$724,M127,$AP$3:$AP$724)</f>
        <v>0</v>
      </c>
      <c r="AP127" s="29">
        <f t="shared" si="16"/>
        <v>5</v>
      </c>
      <c r="AQ127" s="30">
        <f>SUMIF(Ingredients!$B$3:$B$217,F127,Ingredients!$E$3:$E$217)+SUMIF($B$3:$B$724,F127,$AY$3:$AY$727)</f>
        <v>10</v>
      </c>
      <c r="AR127" s="30">
        <f>SUMIF(Ingredients!$B$3:$B$217,G127,Ingredients!$E$3:$E$217)+SUMIF($B$3:$B$724,G127,$AY$3:$AY$727)</f>
        <v>29.5</v>
      </c>
      <c r="AS127" s="30">
        <f>SUMIF(Ingredients!$B$3:$B$217,H127,Ingredients!$E$3:$E$217)+SUMIF($B$3:$B$724,H127,$AY$3:$AY$727)</f>
        <v>7</v>
      </c>
      <c r="AT127" s="30">
        <f>SUMIF(Ingredients!$B$3:$B$217,I127,Ingredients!$E$3:$E$217)+SUMIF($B$3:$B$724,I127,$AY$3:$AY$727)</f>
        <v>16</v>
      </c>
      <c r="AU127" s="30">
        <f>SUMIF(Ingredients!$B$3:$B$217,J127,Ingredients!$E$3:$E$217)+SUMIF($B$3:$B$724,J127,$AY$3:$AY$727)</f>
        <v>0</v>
      </c>
      <c r="AV127" s="30">
        <f>SUMIF(Ingredients!$B$3:$B$217,K127,Ingredients!$E$3:$E$217)+SUMIF($B$3:$B$724,K127,$AY$3:$AY$727)</f>
        <v>0</v>
      </c>
      <c r="AW127" s="30">
        <f>SUMIF(Ingredients!$B$3:$B$217,L127,Ingredients!$E$3:$E$217)+SUMIF($B$3:$B$724,L127,$AY$3:$AY$727)</f>
        <v>0</v>
      </c>
      <c r="AX127" s="30">
        <f>SUMIF(Ingredients!$B$3:$B$217,M127,Ingredients!$E$3:$E$217)+SUMIF($B$3:$B$724,M127,$AY$3:$AY$727)</f>
        <v>0</v>
      </c>
      <c r="AY127" s="29">
        <f t="shared" si="17"/>
        <v>15.625</v>
      </c>
      <c r="AZ127" s="30">
        <f>SUMIF(Ingredients!$B$3:$B$217,F127,Ingredients!$F$3:$F$217)+SUMIF($B$3:$B$724,F127,$BH$3:$BH$724)</f>
        <v>0</v>
      </c>
      <c r="BA127" s="30">
        <f>SUMIF(Ingredients!$B$3:$B$217,G127,Ingredients!$F$3:$F$217)+SUMIF($B$3:$B$724,G127,$BH$3:$BH$724)</f>
        <v>1</v>
      </c>
      <c r="BB127" s="30">
        <f>SUMIF(Ingredients!$B$3:$B$217,H127,Ingredients!$F$3:$F$217)+SUMIF($B$3:$B$724,H127,$BH$3:$BH$724)</f>
        <v>0</v>
      </c>
      <c r="BC127" s="30">
        <f>SUMIF(Ingredients!$B$3:$B$217,I127,Ingredients!$F$3:$F$217)+SUMIF($B$3:$B$724,I127,$BH$3:$BH$724)</f>
        <v>0</v>
      </c>
      <c r="BD127" s="30">
        <f>SUMIF(Ingredients!$B$3:$B$217,J127,Ingredients!$F$3:$F$217)+SUMIF($B$3:$B$724,J127,$BH$3:$BH$724)</f>
        <v>0</v>
      </c>
      <c r="BE127" s="30">
        <f>SUMIF(Ingredients!$B$3:$B$217,K127,Ingredients!$F$3:$F$217)+SUMIF($B$3:$B$724,K127,$BH$3:$BH$724)</f>
        <v>0</v>
      </c>
      <c r="BF127" s="30">
        <f>SUMIF(Ingredients!$B$3:$B$217,L127,Ingredients!$F$3:$F$217)+SUMIF($B$3:$B$724,L127,$BH$3:$BH$724)</f>
        <v>0</v>
      </c>
      <c r="BG127" s="30">
        <f>SUMIF(Ingredients!$B$3:$B$217,M127,Ingredients!$F$3:$F$217)+SUMIF($B$3:$B$724,M127,$BH$3:$BH$724)</f>
        <v>0</v>
      </c>
      <c r="BH127" s="35">
        <f t="shared" si="18"/>
        <v>1</v>
      </c>
      <c r="BI127" s="30">
        <f>SUMIF(Ingredients!$B$3:$B$217,F127,Ingredients!$G$3:$G$217)+SUMIF($B$3:$B$724,F127,$BQ$3:$BQ$724)</f>
        <v>0.8</v>
      </c>
      <c r="BJ127" s="30">
        <f>SUMIF(Ingredients!$B$3:$B$217,G127,Ingredients!$G$3:$G$217)+SUMIF($B$3:$B$724,G127,$BQ$3:$BQ$724)</f>
        <v>0</v>
      </c>
      <c r="BK127" s="30">
        <f>SUMIF(Ingredients!$B$3:$B$217,H127,Ingredients!$G$3:$G$217)+SUMIF($B$3:$B$724,H127,$BQ$3:$BQ$724)</f>
        <v>0</v>
      </c>
      <c r="BL127" s="30">
        <f>SUMIF(Ingredients!$B$3:$B$217,I127,Ingredients!$G$3:$G$217)+SUMIF($B$3:$B$724,I127,$BQ$3:$BQ$724)</f>
        <v>0</v>
      </c>
      <c r="BM127" s="30">
        <f>SUMIF(Ingredients!$B$3:$B$217,J127,Ingredients!$G$3:$G$217)+SUMIF($B$3:$B$724,J127,$BQ$3:$BQ$724)</f>
        <v>0</v>
      </c>
      <c r="BN127" s="30">
        <f>SUMIF(Ingredients!$B$3:$B$217,K127,Ingredients!$G$3:$G$217)+SUMIF($B$3:$B$724,K127,$BQ$3:$BQ$724)</f>
        <v>0</v>
      </c>
      <c r="BO127" s="30">
        <f>SUMIF(Ingredients!$B$3:$B$217,L127,Ingredients!$G$3:$G$217)+SUMIF($B$3:$B$724,L127,$BQ$3:$BQ$724)</f>
        <v>0</v>
      </c>
      <c r="BP127" s="30">
        <f>SUMIF(Ingredients!$B$3:$B$217,M127,Ingredients!$G$3:$G$217)+SUMIF($B$3:$B$724,M127,$BQ$3:$BQ$724)</f>
        <v>0</v>
      </c>
      <c r="BQ127" s="36">
        <f t="shared" si="19"/>
        <v>0.8</v>
      </c>
      <c r="BR127" s="30">
        <f>SUMIF(Ingredients!$B$3:$B$217,F127,Ingredients!$H$3:$H$217)+SUMIF($B$3:$B$724,F127,$BZ$3:$BZ$724)</f>
        <v>0</v>
      </c>
      <c r="BS127" s="30">
        <f>SUMIF(Ingredients!$B$3:$B$217,G127,Ingredients!$H$3:$H$217)+SUMIF($B$3:$B$724,G127,$BZ$3:$BZ$724)</f>
        <v>0</v>
      </c>
      <c r="BT127" s="30">
        <f>SUMIF(Ingredients!$B$3:$B$217,H127,Ingredients!$H$3:$H$217)+SUMIF($B$3:$B$724,H127,$BZ$3:$BZ$724)</f>
        <v>0</v>
      </c>
      <c r="BU127" s="30">
        <f>SUMIF(Ingredients!$B$3:$B$217,I127,Ingredients!$H$3:$H$217)+SUMIF($B$3:$B$724,I127,$BZ$3:$BZ$724)</f>
        <v>0</v>
      </c>
      <c r="BV127" s="30">
        <f>SUMIF(Ingredients!$B$3:$B$217,J127,Ingredients!$H$3:$H$217)+SUMIF($B$3:$B$724,J127,$BZ$3:$BZ$724)</f>
        <v>0</v>
      </c>
      <c r="BW127" s="30">
        <f>SUMIF(Ingredients!$B$3:$B$217,K127,Ingredients!$H$3:$H$217)+SUMIF($B$3:$B$724,K127,$BZ$3:$BZ$724)</f>
        <v>0</v>
      </c>
      <c r="BX127" s="30">
        <f>SUMIF(Ingredients!$B$3:$B$217,L127,Ingredients!$H$3:$H$217)+SUMIF($B$3:$B$724,L127,$BZ$3:$BZ$724)</f>
        <v>0</v>
      </c>
      <c r="BY127" s="30">
        <f>SUMIF(Ingredients!$B$3:$B$217,M127,Ingredients!$H$3:$H$217)+SUMIF($B$3:$B$724,M127,$BZ$3:$BZ$724)</f>
        <v>0</v>
      </c>
      <c r="BZ127" s="42">
        <f t="shared" si="20"/>
        <v>0</v>
      </c>
      <c r="CA127" s="30">
        <f>SUMIF(Ingredients!$B$3:$B$217,F127,Ingredients!$I$3:$I$217)+SUMIF($B$3:$B$724,F127,$CI$3:$CI$724)</f>
        <v>0</v>
      </c>
      <c r="CB127" s="30">
        <f>SUMIF(Ingredients!$B$3:$B$217,G127,Ingredients!$I$3:$I$217)+SUMIF($B$3:$B$724,G127,$CI$3:$CI$724)</f>
        <v>0</v>
      </c>
      <c r="CC127" s="30">
        <f>SUMIF(Ingredients!$B$3:$B$217,H127,Ingredients!$I$3:$I$217)+SUMIF($B$3:$B$724,H127,$CI$3:$CI$724)</f>
        <v>1</v>
      </c>
      <c r="CD127" s="30">
        <f>SUMIF(Ingredients!$B$3:$B$217,I127,Ingredients!$I$3:$I$217)+SUMIF($B$3:$B$724,I127,$CI$3:$CI$724)</f>
        <v>0</v>
      </c>
      <c r="CE127" s="30">
        <f>SUMIF(Ingredients!$B$3:$B$217,J127,Ingredients!$I$3:$I$217)+SUMIF($B$3:$B$724,J127,$CI$3:$CI$724)</f>
        <v>0</v>
      </c>
      <c r="CF127" s="30">
        <f>SUMIF(Ingredients!$B$3:$B$217,K127,Ingredients!$I$3:$I$217)+SUMIF($B$3:$B$724,K127,$CI$3:$CI$724)</f>
        <v>0</v>
      </c>
      <c r="CG127" s="30">
        <f>SUMIF(Ingredients!$B$3:$B$217,L127,Ingredients!$I$3:$I$217)+SUMIF($B$3:$B$724,L127,$CI$3:$CI$724)</f>
        <v>0</v>
      </c>
      <c r="CH127" s="30">
        <f>SUMIF(Ingredients!$B$3:$B$217,M127,Ingredients!$I$3:$I$217)+SUMIF($B$3:$B$724,M127,$CI$3:$CI$724)</f>
        <v>0</v>
      </c>
      <c r="CI127" s="38">
        <f t="shared" si="21"/>
        <v>1</v>
      </c>
      <c r="CJ127" s="30">
        <f>SUMIF(Ingredients!$B$3:$B$217,F127,Ingredients!$J$3:$J$217)+SUMIF($B$3:$B$724,F127,$CR$3:$CR$724)</f>
        <v>0</v>
      </c>
      <c r="CK127" s="30">
        <f>SUMIF(Ingredients!$B$3:$B$217,G127,Ingredients!$J$3:$J$217)+SUMIF($B$3:$B$724,G127,$CR$3:$CR$724)</f>
        <v>0</v>
      </c>
      <c r="CL127" s="30">
        <f>SUMIF(Ingredients!$B$3:$B$217,H127,Ingredients!$J$3:$J$217)+SUMIF($B$3:$B$724,H127,$CR$3:$CR$724)</f>
        <v>0</v>
      </c>
      <c r="CM127" s="30">
        <f>SUMIF(Ingredients!$B$3:$B$217,I127,Ingredients!$J$3:$J$217)+SUMIF($B$3:$B$724,I127,$CR$3:$CR$724)</f>
        <v>0</v>
      </c>
      <c r="CN127" s="30">
        <f>SUMIF(Ingredients!$B$3:$B$217,J127,Ingredients!$J$3:$J$217)+SUMIF($B$3:$B$724,J127,$CR$3:$CR$724)</f>
        <v>0</v>
      </c>
      <c r="CO127" s="30">
        <f>SUMIF(Ingredients!$B$3:$B$217,K127,Ingredients!$J$3:$J$217)+SUMIF($B$3:$B$724,K127,$CR$3:$CR$724)</f>
        <v>0</v>
      </c>
      <c r="CP127" s="30">
        <f>SUMIF(Ingredients!$B$3:$B$217,L127,Ingredients!$J$3:$J$217)+SUMIF($B$3:$B$724,L127,$CR$3:$CR$724)</f>
        <v>0</v>
      </c>
      <c r="CQ127" s="30">
        <f>SUMIF(Ingredients!$B$3:$B$217,M127,Ingredients!$J$3:$J$217)+SUMIF($B$3:$B$724,M127,$CR$3:$CR$724)</f>
        <v>0</v>
      </c>
      <c r="CR127" s="43">
        <f t="shared" si="22"/>
        <v>0</v>
      </c>
      <c r="CS127" s="34">
        <v>10</v>
      </c>
      <c r="CT127" s="30">
        <v>0</v>
      </c>
      <c r="CU127" s="30">
        <v>11</v>
      </c>
      <c r="CV127" s="35">
        <v>1</v>
      </c>
      <c r="CW127" s="36">
        <v>0.8</v>
      </c>
      <c r="CX127" s="37">
        <v>0</v>
      </c>
      <c r="CY127" s="38">
        <v>1</v>
      </c>
      <c r="CZ127" s="39">
        <v>0</v>
      </c>
      <c r="DA127" t="s">
        <v>202</v>
      </c>
      <c r="DB127" t="str">
        <f t="shared" ca="1" si="23"/>
        <v>-</v>
      </c>
      <c r="DD127" t="s">
        <v>200</v>
      </c>
      <c r="DE127" t="str">
        <f t="shared" ca="1" si="24"/>
        <v>FISHDINNERITEM(MEAL, ItemRegistry.fishdinnerItem, 4 ,2f,0f,1f,0f,0.8f,1f,0f,1.91f),</v>
      </c>
      <c r="DF127" t="s">
        <v>2385</v>
      </c>
    </row>
    <row r="128" spans="2:110" x14ac:dyDescent="0.3">
      <c r="B128" t="s">
        <v>384</v>
      </c>
      <c r="C128" t="str">
        <f>INDEX('PH Itemnames'!$B$1:$B$723,MATCH(B128,'PH Itemnames'!$A$1:$A$723),1)</f>
        <v>lemonsmoothieItem</v>
      </c>
      <c r="D128" t="s">
        <v>240</v>
      </c>
      <c r="E128" t="s">
        <v>1192</v>
      </c>
      <c r="F128" s="10" t="s">
        <v>20</v>
      </c>
      <c r="G128" s="11" t="s">
        <v>20</v>
      </c>
      <c r="H128" s="11" t="s">
        <v>250</v>
      </c>
      <c r="I128" s="11"/>
      <c r="J128" s="11"/>
      <c r="K128" s="11"/>
      <c r="L128" s="11"/>
      <c r="M128" s="11"/>
      <c r="N128" s="46">
        <f ca="1">SUMIF(Ingredients!$B$3:$B$217,'PH complex foods'!F128,Ingredients!$A$3:$A$119)+SUMIF($B$3:$B$724,F128,$V$3:$V$723)</f>
        <v>1</v>
      </c>
      <c r="O128" s="11">
        <f ca="1">SUMIF(Ingredients!$B$3:$B$217,'PH complex foods'!G128,Ingredients!$A$3:$A$119)+SUMIF($B$3:$B$724,G128,$V$3:$V$723)</f>
        <v>1</v>
      </c>
      <c r="P128" s="11">
        <f ca="1">SUMIF(Ingredients!$B$3:$B$217,'PH complex foods'!H128,Ingredients!$A$3:$A$119)+SUMIF($B$3:$B$724,H128,$V$3:$V$723)</f>
        <v>1</v>
      </c>
      <c r="Q128" s="11">
        <f ca="1">SUMIF(Ingredients!$B$3:$B$217,'PH complex foods'!I128,Ingredients!$A$3:$A$119)+SUMIF($B$3:$B$724,I128,$V$3:$V$723)</f>
        <v>0</v>
      </c>
      <c r="R128" s="11">
        <f ca="1">SUMIF(Ingredients!$B$3:$B$217,'PH complex foods'!J128,Ingredients!$A$3:$A$119)+SUMIF($B$3:$B$724,J128,$V$3:$V$723)</f>
        <v>0</v>
      </c>
      <c r="S128" s="11">
        <f ca="1">SUMIF(Ingredients!$B$3:$B$217,'PH complex foods'!K128,Ingredients!$A$3:$A$119)+SUMIF($B$3:$B$724,K128,$V$3:$V$723)</f>
        <v>0</v>
      </c>
      <c r="T128" s="11">
        <f ca="1">SUMIF(Ingredients!$B$3:$B$217,'PH complex foods'!L128,Ingredients!$A$3:$A$119)+SUMIF($B$3:$B$724,L128,$V$3:$V$723)</f>
        <v>0</v>
      </c>
      <c r="U128" s="11">
        <f ca="1">SUMIF(Ingredients!$B$3:$B$217,'PH complex foods'!M128,Ingredients!$A$3:$A$119)+SUMIF($B$3:$B$724,M128,$V$3:$V$723)</f>
        <v>0</v>
      </c>
      <c r="V128" s="10">
        <f t="shared" ca="1" si="25"/>
        <v>1</v>
      </c>
      <c r="W128" s="11">
        <f t="shared" si="13"/>
        <v>0</v>
      </c>
      <c r="X128" s="44" t="str">
        <f t="shared" ca="1" si="26"/>
        <v>Yes</v>
      </c>
      <c r="Y128" s="34">
        <f>SUMIF(Ingredients!$B$3:$B$217,F128,Ingredients!$C$3:$C$217)+SUMIF($B$3:$B$724,F128,$AG$3:$AG$724)</f>
        <v>1</v>
      </c>
      <c r="Z128" s="30">
        <f>SUMIF(Ingredients!$B$3:$B$217,G128,Ingredients!$C$3:$C$217)+SUMIF($B$3:$B$724,G128,$AG$3:$AG$724)</f>
        <v>1</v>
      </c>
      <c r="AA128" s="30">
        <f>SUMIF(Ingredients!$B$3:$B$217,H128,Ingredients!$C$3:$C$217)+SUMIF($B$3:$B$724,H128,$AG$3:$AG$724)</f>
        <v>0</v>
      </c>
      <c r="AB128" s="30">
        <f>SUMIF(Ingredients!$B$3:$B$217,I128,Ingredients!$C$3:$C$217)+SUMIF($B$3:$B$724,I128,$AG$3:$AG$724)</f>
        <v>0</v>
      </c>
      <c r="AC128" s="30">
        <f>SUMIF(Ingredients!$B$3:$B$217,J128,Ingredients!$C$3:$C$217)+SUMIF($B$3:$B$724,J128,$AG$3:$AG$724)</f>
        <v>0</v>
      </c>
      <c r="AD128" s="30">
        <f>SUMIF(Ingredients!$B$3:$B$217,K128,Ingredients!$C$3:$C$217)+SUMIF($B$3:$B$724,K128,$AG$3:$AG$724)</f>
        <v>0</v>
      </c>
      <c r="AE128" s="30">
        <f>SUMIF(Ingredients!$B$3:$B$217,L128,Ingredients!$C$3:$C$217)+SUMIF($B$3:$B$724,L128,$AG$3:$AG$724)</f>
        <v>0</v>
      </c>
      <c r="AF128" s="30">
        <f>SUMIF(Ingredients!$B$3:$B$217,M128,Ingredients!$C$3:$C$217)+SUMIF($B$3:$B$724,M128,$AG$3:$AG$724)</f>
        <v>0</v>
      </c>
      <c r="AG128" s="29">
        <f t="shared" si="15"/>
        <v>2</v>
      </c>
      <c r="AH128" s="30">
        <f>SUMIF(Ingredients!$B$3:$B$217,F128,Ingredients!$D$3:$D$217)+SUMIF($B$3:$B$724,F128,$AP$3:$AP$724)</f>
        <v>5</v>
      </c>
      <c r="AI128" s="30">
        <f>SUMIF(Ingredients!$B$3:$B$217,G128,Ingredients!$D$3:$D$217)+SUMIF($B$3:$B$724,G128,$AP$3:$AP$724)</f>
        <v>5</v>
      </c>
      <c r="AJ128" s="30">
        <f>SUMIF(Ingredients!$B$3:$B$217,H128,Ingredients!$D$3:$D$217)+SUMIF($B$3:$B$724,H128,$AP$3:$AP$724)</f>
        <v>5</v>
      </c>
      <c r="AK128" s="30">
        <f>SUMIF(Ingredients!$B$3:$B$217,I128,Ingredients!$D$3:$D$217)+SUMIF($B$3:$B$724,I128,$AP$3:$AP$724)</f>
        <v>0</v>
      </c>
      <c r="AL128" s="30">
        <f>SUMIF(Ingredients!$B$3:$B$217,J128,Ingredients!$D$3:$D$217)+SUMIF($B$3:$B$724,J128,$AP$3:$AP$724)</f>
        <v>0</v>
      </c>
      <c r="AM128" s="30">
        <f>SUMIF(Ingredients!$B$3:$B$217,K128,Ingredients!$D$3:$D$217)+SUMIF($B$3:$B$724,K128,$AP$3:$AP$724)</f>
        <v>0</v>
      </c>
      <c r="AN128" s="30">
        <f>SUMIF(Ingredients!$B$3:$B$217,L128,Ingredients!$D$3:$D$217)+SUMIF($B$3:$B$724,L128,$AP$3:$AP$724)</f>
        <v>0</v>
      </c>
      <c r="AO128" s="30">
        <f>SUMIF(Ingredients!$B$3:$B$217,M128,Ingredients!$D$3:$D$217)+SUMIF($B$3:$B$724,M128,$AP$3:$AP$724)</f>
        <v>0</v>
      </c>
      <c r="AP128" s="29">
        <f t="shared" si="16"/>
        <v>15</v>
      </c>
      <c r="AQ128" s="30">
        <f>SUMIF(Ingredients!$B$3:$B$217,F128,Ingredients!$E$3:$E$217)+SUMIF($B$3:$B$724,F128,$AY$3:$AY$727)</f>
        <v>10</v>
      </c>
      <c r="AR128" s="30">
        <f>SUMIF(Ingredients!$B$3:$B$217,G128,Ingredients!$E$3:$E$217)+SUMIF($B$3:$B$724,G128,$AY$3:$AY$727)</f>
        <v>10</v>
      </c>
      <c r="AS128" s="30">
        <f>SUMIF(Ingredients!$B$3:$B$217,H128,Ingredients!$E$3:$E$217)+SUMIF($B$3:$B$724,H128,$AY$3:$AY$727)</f>
        <v>0</v>
      </c>
      <c r="AT128" s="30">
        <f>SUMIF(Ingredients!$B$3:$B$217,I128,Ingredients!$E$3:$E$217)+SUMIF($B$3:$B$724,I128,$AY$3:$AY$727)</f>
        <v>0</v>
      </c>
      <c r="AU128" s="30">
        <f>SUMIF(Ingredients!$B$3:$B$217,J128,Ingredients!$E$3:$E$217)+SUMIF($B$3:$B$724,J128,$AY$3:$AY$727)</f>
        <v>0</v>
      </c>
      <c r="AV128" s="30">
        <f>SUMIF(Ingredients!$B$3:$B$217,K128,Ingredients!$E$3:$E$217)+SUMIF($B$3:$B$724,K128,$AY$3:$AY$727)</f>
        <v>0</v>
      </c>
      <c r="AW128" s="30">
        <f>SUMIF(Ingredients!$B$3:$B$217,L128,Ingredients!$E$3:$E$217)+SUMIF($B$3:$B$724,L128,$AY$3:$AY$727)</f>
        <v>0</v>
      </c>
      <c r="AX128" s="30">
        <f>SUMIF(Ingredients!$B$3:$B$217,M128,Ingredients!$E$3:$E$217)+SUMIF($B$3:$B$724,M128,$AY$3:$AY$727)</f>
        <v>0</v>
      </c>
      <c r="AY128" s="29">
        <f t="shared" si="17"/>
        <v>6.666666666666667</v>
      </c>
      <c r="AZ128" s="30">
        <f>SUMIF(Ingredients!$B$3:$B$217,F128,Ingredients!$F$3:$F$217)+SUMIF($B$3:$B$724,F128,$BH$3:$BH$724)</f>
        <v>0</v>
      </c>
      <c r="BA128" s="30">
        <f>SUMIF(Ingredients!$B$3:$B$217,G128,Ingredients!$F$3:$F$217)+SUMIF($B$3:$B$724,G128,$BH$3:$BH$724)</f>
        <v>0</v>
      </c>
      <c r="BB128" s="30">
        <f>SUMIF(Ingredients!$B$3:$B$217,H128,Ingredients!$F$3:$F$217)+SUMIF($B$3:$B$724,H128,$BH$3:$BH$724)</f>
        <v>0</v>
      </c>
      <c r="BC128" s="30">
        <f>SUMIF(Ingredients!$B$3:$B$217,I128,Ingredients!$F$3:$F$217)+SUMIF($B$3:$B$724,I128,$BH$3:$BH$724)</f>
        <v>0</v>
      </c>
      <c r="BD128" s="30">
        <f>SUMIF(Ingredients!$B$3:$B$217,J128,Ingredients!$F$3:$F$217)+SUMIF($B$3:$B$724,J128,$BH$3:$BH$724)</f>
        <v>0</v>
      </c>
      <c r="BE128" s="30">
        <f>SUMIF(Ingredients!$B$3:$B$217,K128,Ingredients!$F$3:$F$217)+SUMIF($B$3:$B$724,K128,$BH$3:$BH$724)</f>
        <v>0</v>
      </c>
      <c r="BF128" s="30">
        <f>SUMIF(Ingredients!$B$3:$B$217,L128,Ingredients!$F$3:$F$217)+SUMIF($B$3:$B$724,L128,$BH$3:$BH$724)</f>
        <v>0</v>
      </c>
      <c r="BG128" s="30">
        <f>SUMIF(Ingredients!$B$3:$B$217,M128,Ingredients!$F$3:$F$217)+SUMIF($B$3:$B$724,M128,$BH$3:$BH$724)</f>
        <v>0</v>
      </c>
      <c r="BH128" s="35">
        <f t="shared" si="18"/>
        <v>0</v>
      </c>
      <c r="BI128" s="30">
        <f>SUMIF(Ingredients!$B$3:$B$217,F128,Ingredients!$G$3:$G$217)+SUMIF($B$3:$B$724,F128,$BQ$3:$BQ$724)</f>
        <v>0.8</v>
      </c>
      <c r="BJ128" s="30">
        <f>SUMIF(Ingredients!$B$3:$B$217,G128,Ingredients!$G$3:$G$217)+SUMIF($B$3:$B$724,G128,$BQ$3:$BQ$724)</f>
        <v>0.8</v>
      </c>
      <c r="BK128" s="30">
        <f>SUMIF(Ingredients!$B$3:$B$217,H128,Ingredients!$G$3:$G$217)+SUMIF($B$3:$B$724,H128,$BQ$3:$BQ$724)</f>
        <v>0</v>
      </c>
      <c r="BL128" s="30">
        <f>SUMIF(Ingredients!$B$3:$B$217,I128,Ingredients!$G$3:$G$217)+SUMIF($B$3:$B$724,I128,$BQ$3:$BQ$724)</f>
        <v>0</v>
      </c>
      <c r="BM128" s="30">
        <f>SUMIF(Ingredients!$B$3:$B$217,J128,Ingredients!$G$3:$G$217)+SUMIF($B$3:$B$724,J128,$BQ$3:$BQ$724)</f>
        <v>0</v>
      </c>
      <c r="BN128" s="30">
        <f>SUMIF(Ingredients!$B$3:$B$217,K128,Ingredients!$G$3:$G$217)+SUMIF($B$3:$B$724,K128,$BQ$3:$BQ$724)</f>
        <v>0</v>
      </c>
      <c r="BO128" s="30">
        <f>SUMIF(Ingredients!$B$3:$B$217,L128,Ingredients!$G$3:$G$217)+SUMIF($B$3:$B$724,L128,$BQ$3:$BQ$724)</f>
        <v>0</v>
      </c>
      <c r="BP128" s="30">
        <f>SUMIF(Ingredients!$B$3:$B$217,M128,Ingredients!$G$3:$G$217)+SUMIF($B$3:$B$724,M128,$BQ$3:$BQ$724)</f>
        <v>0</v>
      </c>
      <c r="BQ128" s="36">
        <f t="shared" si="19"/>
        <v>1.6</v>
      </c>
      <c r="BR128" s="30">
        <f>SUMIF(Ingredients!$B$3:$B$217,F128,Ingredients!$H$3:$H$217)+SUMIF($B$3:$B$724,F128,$BZ$3:$BZ$724)</f>
        <v>0</v>
      </c>
      <c r="BS128" s="30">
        <f>SUMIF(Ingredients!$B$3:$B$217,G128,Ingredients!$H$3:$H$217)+SUMIF($B$3:$B$724,G128,$BZ$3:$BZ$724)</f>
        <v>0</v>
      </c>
      <c r="BT128" s="30">
        <f>SUMIF(Ingredients!$B$3:$B$217,H128,Ingredients!$H$3:$H$217)+SUMIF($B$3:$B$724,H128,$BZ$3:$BZ$724)</f>
        <v>0</v>
      </c>
      <c r="BU128" s="30">
        <f>SUMIF(Ingredients!$B$3:$B$217,I128,Ingredients!$H$3:$H$217)+SUMIF($B$3:$B$724,I128,$BZ$3:$BZ$724)</f>
        <v>0</v>
      </c>
      <c r="BV128" s="30">
        <f>SUMIF(Ingredients!$B$3:$B$217,J128,Ingredients!$H$3:$H$217)+SUMIF($B$3:$B$724,J128,$BZ$3:$BZ$724)</f>
        <v>0</v>
      </c>
      <c r="BW128" s="30">
        <f>SUMIF(Ingredients!$B$3:$B$217,K128,Ingredients!$H$3:$H$217)+SUMIF($B$3:$B$724,K128,$BZ$3:$BZ$724)</f>
        <v>0</v>
      </c>
      <c r="BX128" s="30">
        <f>SUMIF(Ingredients!$B$3:$B$217,L128,Ingredients!$H$3:$H$217)+SUMIF($B$3:$B$724,L128,$BZ$3:$BZ$724)</f>
        <v>0</v>
      </c>
      <c r="BY128" s="30">
        <f>SUMIF(Ingredients!$B$3:$B$217,M128,Ingredients!$H$3:$H$217)+SUMIF($B$3:$B$724,M128,$BZ$3:$BZ$724)</f>
        <v>0</v>
      </c>
      <c r="BZ128" s="42">
        <f t="shared" si="20"/>
        <v>0</v>
      </c>
      <c r="CA128" s="30">
        <f>SUMIF(Ingredients!$B$3:$B$217,F128,Ingredients!$I$3:$I$217)+SUMIF($B$3:$B$724,F128,$CI$3:$CI$724)</f>
        <v>0</v>
      </c>
      <c r="CB128" s="30">
        <f>SUMIF(Ingredients!$B$3:$B$217,G128,Ingredients!$I$3:$I$217)+SUMIF($B$3:$B$724,G128,$CI$3:$CI$724)</f>
        <v>0</v>
      </c>
      <c r="CC128" s="30">
        <f>SUMIF(Ingredients!$B$3:$B$217,H128,Ingredients!$I$3:$I$217)+SUMIF($B$3:$B$724,H128,$CI$3:$CI$724)</f>
        <v>0</v>
      </c>
      <c r="CD128" s="30">
        <f>SUMIF(Ingredients!$B$3:$B$217,I128,Ingredients!$I$3:$I$217)+SUMIF($B$3:$B$724,I128,$CI$3:$CI$724)</f>
        <v>0</v>
      </c>
      <c r="CE128" s="30">
        <f>SUMIF(Ingredients!$B$3:$B$217,J128,Ingredients!$I$3:$I$217)+SUMIF($B$3:$B$724,J128,$CI$3:$CI$724)</f>
        <v>0</v>
      </c>
      <c r="CF128" s="30">
        <f>SUMIF(Ingredients!$B$3:$B$217,K128,Ingredients!$I$3:$I$217)+SUMIF($B$3:$B$724,K128,$CI$3:$CI$724)</f>
        <v>0</v>
      </c>
      <c r="CG128" s="30">
        <f>SUMIF(Ingredients!$B$3:$B$217,L128,Ingredients!$I$3:$I$217)+SUMIF($B$3:$B$724,L128,$CI$3:$CI$724)</f>
        <v>0</v>
      </c>
      <c r="CH128" s="30">
        <f>SUMIF(Ingredients!$B$3:$B$217,M128,Ingredients!$I$3:$I$217)+SUMIF($B$3:$B$724,M128,$CI$3:$CI$724)</f>
        <v>0</v>
      </c>
      <c r="CI128" s="38">
        <f t="shared" si="21"/>
        <v>0</v>
      </c>
      <c r="CJ128" s="30">
        <f>SUMIF(Ingredients!$B$3:$B$217,F128,Ingredients!$J$3:$J$217)+SUMIF($B$3:$B$724,F128,$CR$3:$CR$724)</f>
        <v>0</v>
      </c>
      <c r="CK128" s="30">
        <f>SUMIF(Ingredients!$B$3:$B$217,G128,Ingredients!$J$3:$J$217)+SUMIF($B$3:$B$724,G128,$CR$3:$CR$724)</f>
        <v>0</v>
      </c>
      <c r="CL128" s="30">
        <f>SUMIF(Ingredients!$B$3:$B$217,H128,Ingredients!$J$3:$J$217)+SUMIF($B$3:$B$724,H128,$CR$3:$CR$724)</f>
        <v>0</v>
      </c>
      <c r="CM128" s="30">
        <f>SUMIF(Ingredients!$B$3:$B$217,I128,Ingredients!$J$3:$J$217)+SUMIF($B$3:$B$724,I128,$CR$3:$CR$724)</f>
        <v>0</v>
      </c>
      <c r="CN128" s="30">
        <f>SUMIF(Ingredients!$B$3:$B$217,J128,Ingredients!$J$3:$J$217)+SUMIF($B$3:$B$724,J128,$CR$3:$CR$724)</f>
        <v>0</v>
      </c>
      <c r="CO128" s="30">
        <f>SUMIF(Ingredients!$B$3:$B$217,K128,Ingredients!$J$3:$J$217)+SUMIF($B$3:$B$724,K128,$CR$3:$CR$724)</f>
        <v>0</v>
      </c>
      <c r="CP128" s="30">
        <f>SUMIF(Ingredients!$B$3:$B$217,L128,Ingredients!$J$3:$J$217)+SUMIF($B$3:$B$724,L128,$CR$3:$CR$724)</f>
        <v>0</v>
      </c>
      <c r="CQ128" s="30">
        <f>SUMIF(Ingredients!$B$3:$B$217,M128,Ingredients!$J$3:$J$217)+SUMIF($B$3:$B$724,M128,$CR$3:$CR$724)</f>
        <v>0</v>
      </c>
      <c r="CR128" s="43">
        <f t="shared" si="22"/>
        <v>0</v>
      </c>
      <c r="CS128" s="34">
        <v>5</v>
      </c>
      <c r="CT128" s="30">
        <v>15</v>
      </c>
      <c r="CU128" s="30">
        <v>9</v>
      </c>
      <c r="CV128" s="35">
        <v>0</v>
      </c>
      <c r="CW128" s="36">
        <v>1.5</v>
      </c>
      <c r="CX128" s="37">
        <v>0</v>
      </c>
      <c r="CY128" s="38">
        <v>0</v>
      </c>
      <c r="CZ128" s="39">
        <v>0</v>
      </c>
      <c r="DA128" t="s">
        <v>202</v>
      </c>
      <c r="DB128" t="str">
        <f t="shared" ca="1" si="23"/>
        <v>-</v>
      </c>
      <c r="DD128" t="s">
        <v>199</v>
      </c>
      <c r="DE128" t="str">
        <f t="shared" ca="1" si="24"/>
        <v/>
      </c>
    </row>
    <row r="129" spans="2:110" x14ac:dyDescent="0.3">
      <c r="B129" t="s">
        <v>385</v>
      </c>
      <c r="C129" t="str">
        <f>INDEX('PH Itemnames'!$B$1:$B$723,MATCH(B129,'PH Itemnames'!$A$1:$A$723),1)</f>
        <v>lemonmeringueItem</v>
      </c>
      <c r="D129" t="s">
        <v>245</v>
      </c>
      <c r="E129" t="s">
        <v>1192</v>
      </c>
      <c r="F129" s="10" t="s">
        <v>20</v>
      </c>
      <c r="G129" s="11" t="s">
        <v>210</v>
      </c>
      <c r="H129" s="11" t="s">
        <v>209</v>
      </c>
      <c r="I129" s="11" t="s">
        <v>233</v>
      </c>
      <c r="J129" s="11"/>
      <c r="K129" s="11"/>
      <c r="L129" s="11"/>
      <c r="M129" s="11"/>
      <c r="N129" s="46">
        <f ca="1">SUMIF(Ingredients!$B$3:$B$217,'PH complex foods'!F129,Ingredients!$A$3:$A$119)+SUMIF($B$3:$B$724,F129,$V$3:$V$723)</f>
        <v>1</v>
      </c>
      <c r="O129" s="11">
        <f ca="1">SUMIF(Ingredients!$B$3:$B$217,'PH complex foods'!G129,Ingredients!$A$3:$A$119)+SUMIF($B$3:$B$724,G129,$V$3:$V$723)</f>
        <v>1</v>
      </c>
      <c r="P129" s="11">
        <f ca="1">SUMIF(Ingredients!$B$3:$B$217,'PH complex foods'!H129,Ingredients!$A$3:$A$119)+SUMIF($B$3:$B$724,H129,$V$3:$V$723)</f>
        <v>1</v>
      </c>
      <c r="Q129" s="11">
        <f ca="1">SUMIF(Ingredients!$B$3:$B$217,'PH complex foods'!I129,Ingredients!$A$3:$A$119)+SUMIF($B$3:$B$724,I129,$V$3:$V$723)</f>
        <v>1</v>
      </c>
      <c r="R129" s="11">
        <f ca="1">SUMIF(Ingredients!$B$3:$B$217,'PH complex foods'!J129,Ingredients!$A$3:$A$119)+SUMIF($B$3:$B$724,J129,$V$3:$V$723)</f>
        <v>0</v>
      </c>
      <c r="S129" s="11">
        <f ca="1">SUMIF(Ingredients!$B$3:$B$217,'PH complex foods'!K129,Ingredients!$A$3:$A$119)+SUMIF($B$3:$B$724,K129,$V$3:$V$723)</f>
        <v>0</v>
      </c>
      <c r="T129" s="11">
        <f ca="1">SUMIF(Ingredients!$B$3:$B$217,'PH complex foods'!L129,Ingredients!$A$3:$A$119)+SUMIF($B$3:$B$724,L129,$V$3:$V$723)</f>
        <v>0</v>
      </c>
      <c r="U129" s="11">
        <f ca="1">SUMIF(Ingredients!$B$3:$B$217,'PH complex foods'!M129,Ingredients!$A$3:$A$119)+SUMIF($B$3:$B$724,M129,$V$3:$V$723)</f>
        <v>0</v>
      </c>
      <c r="V129" s="10">
        <f t="shared" ca="1" si="25"/>
        <v>1</v>
      </c>
      <c r="W129" s="11">
        <f t="shared" si="13"/>
        <v>0</v>
      </c>
      <c r="X129" s="44" t="str">
        <f t="shared" ca="1" si="26"/>
        <v>Yes</v>
      </c>
      <c r="Y129" s="34">
        <f>SUMIF(Ingredients!$B$3:$B$217,F129,Ingredients!$C$3:$C$217)+SUMIF($B$3:$B$724,F129,$AG$3:$AG$724)</f>
        <v>1</v>
      </c>
      <c r="Z129" s="30">
        <f>SUMIF(Ingredients!$B$3:$B$217,G129,Ingredients!$C$3:$C$217)+SUMIF($B$3:$B$724,G129,$AG$3:$AG$724)</f>
        <v>0</v>
      </c>
      <c r="AA129" s="30">
        <f>SUMIF(Ingredients!$B$3:$B$217,H129,Ingredients!$C$3:$C$217)+SUMIF($B$3:$B$724,H129,$AG$3:$AG$724)</f>
        <v>5</v>
      </c>
      <c r="AB129" s="30">
        <f>SUMIF(Ingredients!$B$3:$B$217,I129,Ingredients!$C$3:$C$217)+SUMIF($B$3:$B$724,I129,$AG$3:$AG$724)</f>
        <v>1</v>
      </c>
      <c r="AC129" s="30">
        <f>SUMIF(Ingredients!$B$3:$B$217,J129,Ingredients!$C$3:$C$217)+SUMIF($B$3:$B$724,J129,$AG$3:$AG$724)</f>
        <v>0</v>
      </c>
      <c r="AD129" s="30">
        <f>SUMIF(Ingredients!$B$3:$B$217,K129,Ingredients!$C$3:$C$217)+SUMIF($B$3:$B$724,K129,$AG$3:$AG$724)</f>
        <v>0</v>
      </c>
      <c r="AE129" s="30">
        <f>SUMIF(Ingredients!$B$3:$B$217,L129,Ingredients!$C$3:$C$217)+SUMIF($B$3:$B$724,L129,$AG$3:$AG$724)</f>
        <v>0</v>
      </c>
      <c r="AF129" s="30">
        <f>SUMIF(Ingredients!$B$3:$B$217,M129,Ingredients!$C$3:$C$217)+SUMIF($B$3:$B$724,M129,$AG$3:$AG$724)</f>
        <v>0</v>
      </c>
      <c r="AG129" s="29">
        <f t="shared" si="15"/>
        <v>7</v>
      </c>
      <c r="AH129" s="30">
        <f>SUMIF(Ingredients!$B$3:$B$217,F129,Ingredients!$D$3:$D$217)+SUMIF($B$3:$B$724,F129,$AP$3:$AP$724)</f>
        <v>5</v>
      </c>
      <c r="AI129" s="30">
        <f>SUMIF(Ingredients!$B$3:$B$217,G129,Ingredients!$D$3:$D$217)+SUMIF($B$3:$B$724,G129,$AP$3:$AP$724)</f>
        <v>0</v>
      </c>
      <c r="AJ129" s="30">
        <f>SUMIF(Ingredients!$B$3:$B$217,H129,Ingredients!$D$3:$D$217)+SUMIF($B$3:$B$724,H129,$AP$3:$AP$724)</f>
        <v>0</v>
      </c>
      <c r="AK129" s="30">
        <f>SUMIF(Ingredients!$B$3:$B$217,I129,Ingredients!$D$3:$D$217)+SUMIF($B$3:$B$724,I129,$AP$3:$AP$724)</f>
        <v>5</v>
      </c>
      <c r="AL129" s="30">
        <f>SUMIF(Ingredients!$B$3:$B$217,J129,Ingredients!$D$3:$D$217)+SUMIF($B$3:$B$724,J129,$AP$3:$AP$724)</f>
        <v>0</v>
      </c>
      <c r="AM129" s="30">
        <f>SUMIF(Ingredients!$B$3:$B$217,K129,Ingredients!$D$3:$D$217)+SUMIF($B$3:$B$724,K129,$AP$3:$AP$724)</f>
        <v>0</v>
      </c>
      <c r="AN129" s="30">
        <f>SUMIF(Ingredients!$B$3:$B$217,L129,Ingredients!$D$3:$D$217)+SUMIF($B$3:$B$724,L129,$AP$3:$AP$724)</f>
        <v>0</v>
      </c>
      <c r="AO129" s="30">
        <f>SUMIF(Ingredients!$B$3:$B$217,M129,Ingredients!$D$3:$D$217)+SUMIF($B$3:$B$724,M129,$AP$3:$AP$724)</f>
        <v>0</v>
      </c>
      <c r="AP129" s="29">
        <f t="shared" si="16"/>
        <v>10</v>
      </c>
      <c r="AQ129" s="30">
        <f>SUMIF(Ingredients!$B$3:$B$217,F129,Ingredients!$E$3:$E$217)+SUMIF($B$3:$B$724,F129,$AY$3:$AY$727)</f>
        <v>10</v>
      </c>
      <c r="AR129" s="30">
        <f>SUMIF(Ingredients!$B$3:$B$217,G129,Ingredients!$E$3:$E$217)+SUMIF($B$3:$B$724,G129,$AY$3:$AY$727)</f>
        <v>30</v>
      </c>
      <c r="AS129" s="30">
        <f>SUMIF(Ingredients!$B$3:$B$217,H129,Ingredients!$E$3:$E$217)+SUMIF($B$3:$B$724,H129,$AY$3:$AY$727)</f>
        <v>7</v>
      </c>
      <c r="AT129" s="30">
        <f>SUMIF(Ingredients!$B$3:$B$217,I129,Ingredients!$E$3:$E$217)+SUMIF($B$3:$B$724,I129,$AY$3:$AY$727)</f>
        <v>24.75</v>
      </c>
      <c r="AU129" s="30">
        <f>SUMIF(Ingredients!$B$3:$B$217,J129,Ingredients!$E$3:$E$217)+SUMIF($B$3:$B$724,J129,$AY$3:$AY$727)</f>
        <v>0</v>
      </c>
      <c r="AV129" s="30">
        <f>SUMIF(Ingredients!$B$3:$B$217,K129,Ingredients!$E$3:$E$217)+SUMIF($B$3:$B$724,K129,$AY$3:$AY$727)</f>
        <v>0</v>
      </c>
      <c r="AW129" s="30">
        <f>SUMIF(Ingredients!$B$3:$B$217,L129,Ingredients!$E$3:$E$217)+SUMIF($B$3:$B$724,L129,$AY$3:$AY$727)</f>
        <v>0</v>
      </c>
      <c r="AX129" s="30">
        <f>SUMIF(Ingredients!$B$3:$B$217,M129,Ingredients!$E$3:$E$217)+SUMIF($B$3:$B$724,M129,$AY$3:$AY$727)</f>
        <v>0</v>
      </c>
      <c r="AY129" s="29">
        <f t="shared" si="17"/>
        <v>17.9375</v>
      </c>
      <c r="AZ129" s="30">
        <f>SUMIF(Ingredients!$B$3:$B$217,F129,Ingredients!$F$3:$F$217)+SUMIF($B$3:$B$724,F129,$BH$3:$BH$724)</f>
        <v>0</v>
      </c>
      <c r="BA129" s="30">
        <f>SUMIF(Ingredients!$B$3:$B$217,G129,Ingredients!$F$3:$F$217)+SUMIF($B$3:$B$724,G129,$BH$3:$BH$724)</f>
        <v>0</v>
      </c>
      <c r="BB129" s="30">
        <f>SUMIF(Ingredients!$B$3:$B$217,H129,Ingredients!$F$3:$F$217)+SUMIF($B$3:$B$724,H129,$BH$3:$BH$724)</f>
        <v>1</v>
      </c>
      <c r="BC129" s="30">
        <f>SUMIF(Ingredients!$B$3:$B$217,I129,Ingredients!$F$3:$F$217)+SUMIF($B$3:$B$724,I129,$BH$3:$BH$724)</f>
        <v>0</v>
      </c>
      <c r="BD129" s="30">
        <f>SUMIF(Ingredients!$B$3:$B$217,J129,Ingredients!$F$3:$F$217)+SUMIF($B$3:$B$724,J129,$BH$3:$BH$724)</f>
        <v>0</v>
      </c>
      <c r="BE129" s="30">
        <f>SUMIF(Ingredients!$B$3:$B$217,K129,Ingredients!$F$3:$F$217)+SUMIF($B$3:$B$724,K129,$BH$3:$BH$724)</f>
        <v>0</v>
      </c>
      <c r="BF129" s="30">
        <f>SUMIF(Ingredients!$B$3:$B$217,L129,Ingredients!$F$3:$F$217)+SUMIF($B$3:$B$724,L129,$BH$3:$BH$724)</f>
        <v>0</v>
      </c>
      <c r="BG129" s="30">
        <f>SUMIF(Ingredients!$B$3:$B$217,M129,Ingredients!$F$3:$F$217)+SUMIF($B$3:$B$724,M129,$BH$3:$BH$724)</f>
        <v>0</v>
      </c>
      <c r="BH129" s="35">
        <f t="shared" si="18"/>
        <v>1</v>
      </c>
      <c r="BI129" s="30">
        <f>SUMIF(Ingredients!$B$3:$B$217,F129,Ingredients!$G$3:$G$217)+SUMIF($B$3:$B$724,F129,$BQ$3:$BQ$724)</f>
        <v>0.8</v>
      </c>
      <c r="BJ129" s="30">
        <f>SUMIF(Ingredients!$B$3:$B$217,G129,Ingredients!$G$3:$G$217)+SUMIF($B$3:$B$724,G129,$BQ$3:$BQ$724)</f>
        <v>0</v>
      </c>
      <c r="BK129" s="30">
        <f>SUMIF(Ingredients!$B$3:$B$217,H129,Ingredients!$G$3:$G$217)+SUMIF($B$3:$B$724,H129,$BQ$3:$BQ$724)</f>
        <v>0</v>
      </c>
      <c r="BL129" s="30">
        <f>SUMIF(Ingredients!$B$3:$B$217,I129,Ingredients!$G$3:$G$217)+SUMIF($B$3:$B$724,I129,$BQ$3:$BQ$724)</f>
        <v>0.8</v>
      </c>
      <c r="BM129" s="30">
        <f>SUMIF(Ingredients!$B$3:$B$217,J129,Ingredients!$G$3:$G$217)+SUMIF($B$3:$B$724,J129,$BQ$3:$BQ$724)</f>
        <v>0</v>
      </c>
      <c r="BN129" s="30">
        <f>SUMIF(Ingredients!$B$3:$B$217,K129,Ingredients!$G$3:$G$217)+SUMIF($B$3:$B$724,K129,$BQ$3:$BQ$724)</f>
        <v>0</v>
      </c>
      <c r="BO129" s="30">
        <f>SUMIF(Ingredients!$B$3:$B$217,L129,Ingredients!$G$3:$G$217)+SUMIF($B$3:$B$724,L129,$BQ$3:$BQ$724)</f>
        <v>0</v>
      </c>
      <c r="BP129" s="30">
        <f>SUMIF(Ingredients!$B$3:$B$217,M129,Ingredients!$G$3:$G$217)+SUMIF($B$3:$B$724,M129,$BQ$3:$BQ$724)</f>
        <v>0</v>
      </c>
      <c r="BQ129" s="36">
        <f t="shared" si="19"/>
        <v>1.6</v>
      </c>
      <c r="BR129" s="30">
        <f>SUMIF(Ingredients!$B$3:$B$217,F129,Ingredients!$H$3:$H$217)+SUMIF($B$3:$B$724,F129,$BZ$3:$BZ$724)</f>
        <v>0</v>
      </c>
      <c r="BS129" s="30">
        <f>SUMIF(Ingredients!$B$3:$B$217,G129,Ingredients!$H$3:$H$217)+SUMIF($B$3:$B$724,G129,$BZ$3:$BZ$724)</f>
        <v>0</v>
      </c>
      <c r="BT129" s="30">
        <f>SUMIF(Ingredients!$B$3:$B$217,H129,Ingredients!$H$3:$H$217)+SUMIF($B$3:$B$724,H129,$BZ$3:$BZ$724)</f>
        <v>0</v>
      </c>
      <c r="BU129" s="30">
        <f>SUMIF(Ingredients!$B$3:$B$217,I129,Ingredients!$H$3:$H$217)+SUMIF($B$3:$B$724,I129,$BZ$3:$BZ$724)</f>
        <v>0</v>
      </c>
      <c r="BV129" s="30">
        <f>SUMIF(Ingredients!$B$3:$B$217,J129,Ingredients!$H$3:$H$217)+SUMIF($B$3:$B$724,J129,$BZ$3:$BZ$724)</f>
        <v>0</v>
      </c>
      <c r="BW129" s="30">
        <f>SUMIF(Ingredients!$B$3:$B$217,K129,Ingredients!$H$3:$H$217)+SUMIF($B$3:$B$724,K129,$BZ$3:$BZ$724)</f>
        <v>0</v>
      </c>
      <c r="BX129" s="30">
        <f>SUMIF(Ingredients!$B$3:$B$217,L129,Ingredients!$H$3:$H$217)+SUMIF($B$3:$B$724,L129,$BZ$3:$BZ$724)</f>
        <v>0</v>
      </c>
      <c r="BY129" s="30">
        <f>SUMIF(Ingredients!$B$3:$B$217,M129,Ingredients!$H$3:$H$217)+SUMIF($B$3:$B$724,M129,$BZ$3:$BZ$724)</f>
        <v>0</v>
      </c>
      <c r="BZ129" s="42">
        <f t="shared" si="20"/>
        <v>0</v>
      </c>
      <c r="CA129" s="30">
        <f>SUMIF(Ingredients!$B$3:$B$217,F129,Ingredients!$I$3:$I$217)+SUMIF($B$3:$B$724,F129,$CI$3:$CI$724)</f>
        <v>0</v>
      </c>
      <c r="CB129" s="30">
        <f>SUMIF(Ingredients!$B$3:$B$217,G129,Ingredients!$I$3:$I$217)+SUMIF($B$3:$B$724,G129,$CI$3:$CI$724)</f>
        <v>0</v>
      </c>
      <c r="CC129" s="30">
        <f>SUMIF(Ingredients!$B$3:$B$217,H129,Ingredients!$I$3:$I$217)+SUMIF($B$3:$B$724,H129,$CI$3:$CI$724)</f>
        <v>0</v>
      </c>
      <c r="CD129" s="30">
        <f>SUMIF(Ingredients!$B$3:$B$217,I129,Ingredients!$I$3:$I$217)+SUMIF($B$3:$B$724,I129,$CI$3:$CI$724)</f>
        <v>0</v>
      </c>
      <c r="CE129" s="30">
        <f>SUMIF(Ingredients!$B$3:$B$217,J129,Ingredients!$I$3:$I$217)+SUMIF($B$3:$B$724,J129,$CI$3:$CI$724)</f>
        <v>0</v>
      </c>
      <c r="CF129" s="30">
        <f>SUMIF(Ingredients!$B$3:$B$217,K129,Ingredients!$I$3:$I$217)+SUMIF($B$3:$B$724,K129,$CI$3:$CI$724)</f>
        <v>0</v>
      </c>
      <c r="CG129" s="30">
        <f>SUMIF(Ingredients!$B$3:$B$217,L129,Ingredients!$I$3:$I$217)+SUMIF($B$3:$B$724,L129,$CI$3:$CI$724)</f>
        <v>0</v>
      </c>
      <c r="CH129" s="30">
        <f>SUMIF(Ingredients!$B$3:$B$217,M129,Ingredients!$I$3:$I$217)+SUMIF($B$3:$B$724,M129,$CI$3:$CI$724)</f>
        <v>0</v>
      </c>
      <c r="CI129" s="38">
        <f t="shared" si="21"/>
        <v>0</v>
      </c>
      <c r="CJ129" s="30">
        <f>SUMIF(Ingredients!$B$3:$B$217,F129,Ingredients!$J$3:$J$217)+SUMIF($B$3:$B$724,F129,$CR$3:$CR$724)</f>
        <v>0</v>
      </c>
      <c r="CK129" s="30">
        <f>SUMIF(Ingredients!$B$3:$B$217,G129,Ingredients!$J$3:$J$217)+SUMIF($B$3:$B$724,G129,$CR$3:$CR$724)</f>
        <v>0</v>
      </c>
      <c r="CL129" s="30">
        <f>SUMIF(Ingredients!$B$3:$B$217,H129,Ingredients!$J$3:$J$217)+SUMIF($B$3:$B$724,H129,$CR$3:$CR$724)</f>
        <v>0</v>
      </c>
      <c r="CM129" s="30">
        <f>SUMIF(Ingredients!$B$3:$B$217,I129,Ingredients!$J$3:$J$217)+SUMIF($B$3:$B$724,I129,$CR$3:$CR$724)</f>
        <v>0</v>
      </c>
      <c r="CN129" s="30">
        <f>SUMIF(Ingredients!$B$3:$B$217,J129,Ingredients!$J$3:$J$217)+SUMIF($B$3:$B$724,J129,$CR$3:$CR$724)</f>
        <v>0</v>
      </c>
      <c r="CO129" s="30">
        <f>SUMIF(Ingredients!$B$3:$B$217,K129,Ingredients!$J$3:$J$217)+SUMIF($B$3:$B$724,K129,$CR$3:$CR$724)</f>
        <v>0</v>
      </c>
      <c r="CP129" s="30">
        <f>SUMIF(Ingredients!$B$3:$B$217,L129,Ingredients!$J$3:$J$217)+SUMIF($B$3:$B$724,L129,$CR$3:$CR$724)</f>
        <v>0</v>
      </c>
      <c r="CQ129" s="30">
        <f>SUMIF(Ingredients!$B$3:$B$217,M129,Ingredients!$J$3:$J$217)+SUMIF($B$3:$B$724,M129,$CR$3:$CR$724)</f>
        <v>0</v>
      </c>
      <c r="CR129" s="43">
        <f t="shared" si="22"/>
        <v>0</v>
      </c>
      <c r="CS129" s="34">
        <v>7</v>
      </c>
      <c r="CT129" s="30">
        <v>0</v>
      </c>
      <c r="CU129" s="30">
        <v>12</v>
      </c>
      <c r="CV129" s="35">
        <v>1</v>
      </c>
      <c r="CW129" s="36">
        <v>1.5</v>
      </c>
      <c r="CX129" s="37">
        <v>0</v>
      </c>
      <c r="CY129" s="38">
        <v>0</v>
      </c>
      <c r="CZ129" s="39">
        <v>0</v>
      </c>
      <c r="DA129" t="s">
        <v>202</v>
      </c>
      <c r="DB129" t="str">
        <f t="shared" ca="1" si="23"/>
        <v>-</v>
      </c>
      <c r="DD129" t="s">
        <v>200</v>
      </c>
      <c r="DE129" t="str">
        <f t="shared" ca="1" si="24"/>
        <v>LEMONMERINGUEITEM(MEAL, ItemRegistry.lemonmeringueItem, 4 ,1.4f,0f,1f,0f,1.5f,0f,0f,1.75f),</v>
      </c>
      <c r="DF129" t="s">
        <v>2386</v>
      </c>
    </row>
    <row r="130" spans="2:110" x14ac:dyDescent="0.3">
      <c r="B130" t="s">
        <v>386</v>
      </c>
      <c r="C130" t="str">
        <f>INDEX('PH Itemnames'!$B$1:$B$723,MATCH(B130,'PH Itemnames'!$A$1:$A$723),1)</f>
        <v>candiedlemonItem</v>
      </c>
      <c r="D130" t="s">
        <v>240</v>
      </c>
      <c r="E130" t="s">
        <v>1192</v>
      </c>
      <c r="F130" s="10" t="s">
        <v>20</v>
      </c>
      <c r="G130" s="11" t="s">
        <v>210</v>
      </c>
      <c r="H130" s="11"/>
      <c r="I130" s="11"/>
      <c r="J130" s="11"/>
      <c r="K130" s="11"/>
      <c r="L130" s="11"/>
      <c r="M130" s="11"/>
      <c r="N130" s="46">
        <f ca="1">SUMIF(Ingredients!$B$3:$B$217,'PH complex foods'!F130,Ingredients!$A$3:$A$119)+SUMIF($B$3:$B$724,F130,$V$3:$V$723)</f>
        <v>1</v>
      </c>
      <c r="O130" s="11">
        <f ca="1">SUMIF(Ingredients!$B$3:$B$217,'PH complex foods'!G130,Ingredients!$A$3:$A$119)+SUMIF($B$3:$B$724,G130,$V$3:$V$723)</f>
        <v>1</v>
      </c>
      <c r="P130" s="11">
        <f ca="1">SUMIF(Ingredients!$B$3:$B$217,'PH complex foods'!H130,Ingredients!$A$3:$A$119)+SUMIF($B$3:$B$724,H130,$V$3:$V$723)</f>
        <v>0</v>
      </c>
      <c r="Q130" s="11">
        <f ca="1">SUMIF(Ingredients!$B$3:$B$217,'PH complex foods'!I130,Ingredients!$A$3:$A$119)+SUMIF($B$3:$B$724,I130,$V$3:$V$723)</f>
        <v>0</v>
      </c>
      <c r="R130" s="11">
        <f ca="1">SUMIF(Ingredients!$B$3:$B$217,'PH complex foods'!J130,Ingredients!$A$3:$A$119)+SUMIF($B$3:$B$724,J130,$V$3:$V$723)</f>
        <v>0</v>
      </c>
      <c r="S130" s="11">
        <f ca="1">SUMIF(Ingredients!$B$3:$B$217,'PH complex foods'!K130,Ingredients!$A$3:$A$119)+SUMIF($B$3:$B$724,K130,$V$3:$V$723)</f>
        <v>0</v>
      </c>
      <c r="T130" s="11">
        <f ca="1">SUMIF(Ingredients!$B$3:$B$217,'PH complex foods'!L130,Ingredients!$A$3:$A$119)+SUMIF($B$3:$B$724,L130,$V$3:$V$723)</f>
        <v>0</v>
      </c>
      <c r="U130" s="11">
        <f ca="1">SUMIF(Ingredients!$B$3:$B$217,'PH complex foods'!M130,Ingredients!$A$3:$A$119)+SUMIF($B$3:$B$724,M130,$V$3:$V$723)</f>
        <v>0</v>
      </c>
      <c r="V130" s="10">
        <f t="shared" ca="1" si="25"/>
        <v>1</v>
      </c>
      <c r="W130" s="11">
        <f t="shared" si="13"/>
        <v>0</v>
      </c>
      <c r="X130" s="44" t="str">
        <f t="shared" ca="1" si="26"/>
        <v>Yes</v>
      </c>
      <c r="Y130" s="34">
        <f>SUMIF(Ingredients!$B$3:$B$217,F130,Ingredients!$C$3:$C$217)+SUMIF($B$3:$B$724,F130,$AG$3:$AG$724)</f>
        <v>1</v>
      </c>
      <c r="Z130" s="30">
        <f>SUMIF(Ingredients!$B$3:$B$217,G130,Ingredients!$C$3:$C$217)+SUMIF($B$3:$B$724,G130,$AG$3:$AG$724)</f>
        <v>0</v>
      </c>
      <c r="AA130" s="30">
        <f>SUMIF(Ingredients!$B$3:$B$217,H130,Ingredients!$C$3:$C$217)+SUMIF($B$3:$B$724,H130,$AG$3:$AG$724)</f>
        <v>0</v>
      </c>
      <c r="AB130" s="30">
        <f>SUMIF(Ingredients!$B$3:$B$217,I130,Ingredients!$C$3:$C$217)+SUMIF($B$3:$B$724,I130,$AG$3:$AG$724)</f>
        <v>0</v>
      </c>
      <c r="AC130" s="30">
        <f>SUMIF(Ingredients!$B$3:$B$217,J130,Ingredients!$C$3:$C$217)+SUMIF($B$3:$B$724,J130,$AG$3:$AG$724)</f>
        <v>0</v>
      </c>
      <c r="AD130" s="30">
        <f>SUMIF(Ingredients!$B$3:$B$217,K130,Ingredients!$C$3:$C$217)+SUMIF($B$3:$B$724,K130,$AG$3:$AG$724)</f>
        <v>0</v>
      </c>
      <c r="AE130" s="30">
        <f>SUMIF(Ingredients!$B$3:$B$217,L130,Ingredients!$C$3:$C$217)+SUMIF($B$3:$B$724,L130,$AG$3:$AG$724)</f>
        <v>0</v>
      </c>
      <c r="AF130" s="30">
        <f>SUMIF(Ingredients!$B$3:$B$217,M130,Ingredients!$C$3:$C$217)+SUMIF($B$3:$B$724,M130,$AG$3:$AG$724)</f>
        <v>0</v>
      </c>
      <c r="AG130" s="29">
        <f t="shared" si="15"/>
        <v>1</v>
      </c>
      <c r="AH130" s="30">
        <f>SUMIF(Ingredients!$B$3:$B$217,F130,Ingredients!$D$3:$D$217)+SUMIF($B$3:$B$724,F130,$AP$3:$AP$724)</f>
        <v>5</v>
      </c>
      <c r="AI130" s="30">
        <f>SUMIF(Ingredients!$B$3:$B$217,G130,Ingredients!$D$3:$D$217)+SUMIF($B$3:$B$724,G130,$AP$3:$AP$724)</f>
        <v>0</v>
      </c>
      <c r="AJ130" s="30">
        <f>SUMIF(Ingredients!$B$3:$B$217,H130,Ingredients!$D$3:$D$217)+SUMIF($B$3:$B$724,H130,$AP$3:$AP$724)</f>
        <v>0</v>
      </c>
      <c r="AK130" s="30">
        <f>SUMIF(Ingredients!$B$3:$B$217,I130,Ingredients!$D$3:$D$217)+SUMIF($B$3:$B$724,I130,$AP$3:$AP$724)</f>
        <v>0</v>
      </c>
      <c r="AL130" s="30">
        <f>SUMIF(Ingredients!$B$3:$B$217,J130,Ingredients!$D$3:$D$217)+SUMIF($B$3:$B$724,J130,$AP$3:$AP$724)</f>
        <v>0</v>
      </c>
      <c r="AM130" s="30">
        <f>SUMIF(Ingredients!$B$3:$B$217,K130,Ingredients!$D$3:$D$217)+SUMIF($B$3:$B$724,K130,$AP$3:$AP$724)</f>
        <v>0</v>
      </c>
      <c r="AN130" s="30">
        <f>SUMIF(Ingredients!$B$3:$B$217,L130,Ingredients!$D$3:$D$217)+SUMIF($B$3:$B$724,L130,$AP$3:$AP$724)</f>
        <v>0</v>
      </c>
      <c r="AO130" s="30">
        <f>SUMIF(Ingredients!$B$3:$B$217,M130,Ingredients!$D$3:$D$217)+SUMIF($B$3:$B$724,M130,$AP$3:$AP$724)</f>
        <v>0</v>
      </c>
      <c r="AP130" s="29">
        <f t="shared" si="16"/>
        <v>5</v>
      </c>
      <c r="AQ130" s="30">
        <f>SUMIF(Ingredients!$B$3:$B$217,F130,Ingredients!$E$3:$E$217)+SUMIF($B$3:$B$724,F130,$AY$3:$AY$727)</f>
        <v>10</v>
      </c>
      <c r="AR130" s="30">
        <f>SUMIF(Ingredients!$B$3:$B$217,G130,Ingredients!$E$3:$E$217)+SUMIF($B$3:$B$724,G130,$AY$3:$AY$727)</f>
        <v>30</v>
      </c>
      <c r="AS130" s="30">
        <f>SUMIF(Ingredients!$B$3:$B$217,H130,Ingredients!$E$3:$E$217)+SUMIF($B$3:$B$724,H130,$AY$3:$AY$727)</f>
        <v>0</v>
      </c>
      <c r="AT130" s="30">
        <f>SUMIF(Ingredients!$B$3:$B$217,I130,Ingredients!$E$3:$E$217)+SUMIF($B$3:$B$724,I130,$AY$3:$AY$727)</f>
        <v>0</v>
      </c>
      <c r="AU130" s="30">
        <f>SUMIF(Ingredients!$B$3:$B$217,J130,Ingredients!$E$3:$E$217)+SUMIF($B$3:$B$724,J130,$AY$3:$AY$727)</f>
        <v>0</v>
      </c>
      <c r="AV130" s="30">
        <f>SUMIF(Ingredients!$B$3:$B$217,K130,Ingredients!$E$3:$E$217)+SUMIF($B$3:$B$724,K130,$AY$3:$AY$727)</f>
        <v>0</v>
      </c>
      <c r="AW130" s="30">
        <f>SUMIF(Ingredients!$B$3:$B$217,L130,Ingredients!$E$3:$E$217)+SUMIF($B$3:$B$724,L130,$AY$3:$AY$727)</f>
        <v>0</v>
      </c>
      <c r="AX130" s="30">
        <f>SUMIF(Ingredients!$B$3:$B$217,M130,Ingredients!$E$3:$E$217)+SUMIF($B$3:$B$724,M130,$AY$3:$AY$727)</f>
        <v>0</v>
      </c>
      <c r="AY130" s="29">
        <f t="shared" si="17"/>
        <v>20</v>
      </c>
      <c r="AZ130" s="30">
        <f>SUMIF(Ingredients!$B$3:$B$217,F130,Ingredients!$F$3:$F$217)+SUMIF($B$3:$B$724,F130,$BH$3:$BH$724)</f>
        <v>0</v>
      </c>
      <c r="BA130" s="30">
        <f>SUMIF(Ingredients!$B$3:$B$217,G130,Ingredients!$F$3:$F$217)+SUMIF($B$3:$B$724,G130,$BH$3:$BH$724)</f>
        <v>0</v>
      </c>
      <c r="BB130" s="30">
        <f>SUMIF(Ingredients!$B$3:$B$217,H130,Ingredients!$F$3:$F$217)+SUMIF($B$3:$B$724,H130,$BH$3:$BH$724)</f>
        <v>0</v>
      </c>
      <c r="BC130" s="30">
        <f>SUMIF(Ingredients!$B$3:$B$217,I130,Ingredients!$F$3:$F$217)+SUMIF($B$3:$B$724,I130,$BH$3:$BH$724)</f>
        <v>0</v>
      </c>
      <c r="BD130" s="30">
        <f>SUMIF(Ingredients!$B$3:$B$217,J130,Ingredients!$F$3:$F$217)+SUMIF($B$3:$B$724,J130,$BH$3:$BH$724)</f>
        <v>0</v>
      </c>
      <c r="BE130" s="30">
        <f>SUMIF(Ingredients!$B$3:$B$217,K130,Ingredients!$F$3:$F$217)+SUMIF($B$3:$B$724,K130,$BH$3:$BH$724)</f>
        <v>0</v>
      </c>
      <c r="BF130" s="30">
        <f>SUMIF(Ingredients!$B$3:$B$217,L130,Ingredients!$F$3:$F$217)+SUMIF($B$3:$B$724,L130,$BH$3:$BH$724)</f>
        <v>0</v>
      </c>
      <c r="BG130" s="30">
        <f>SUMIF(Ingredients!$B$3:$B$217,M130,Ingredients!$F$3:$F$217)+SUMIF($B$3:$B$724,M130,$BH$3:$BH$724)</f>
        <v>0</v>
      </c>
      <c r="BH130" s="35">
        <f t="shared" si="18"/>
        <v>0</v>
      </c>
      <c r="BI130" s="30">
        <f>SUMIF(Ingredients!$B$3:$B$217,F130,Ingredients!$G$3:$G$217)+SUMIF($B$3:$B$724,F130,$BQ$3:$BQ$724)</f>
        <v>0.8</v>
      </c>
      <c r="BJ130" s="30">
        <f>SUMIF(Ingredients!$B$3:$B$217,G130,Ingredients!$G$3:$G$217)+SUMIF($B$3:$B$724,G130,$BQ$3:$BQ$724)</f>
        <v>0</v>
      </c>
      <c r="BK130" s="30">
        <f>SUMIF(Ingredients!$B$3:$B$217,H130,Ingredients!$G$3:$G$217)+SUMIF($B$3:$B$724,H130,$BQ$3:$BQ$724)</f>
        <v>0</v>
      </c>
      <c r="BL130" s="30">
        <f>SUMIF(Ingredients!$B$3:$B$217,I130,Ingredients!$G$3:$G$217)+SUMIF($B$3:$B$724,I130,$BQ$3:$BQ$724)</f>
        <v>0</v>
      </c>
      <c r="BM130" s="30">
        <f>SUMIF(Ingredients!$B$3:$B$217,J130,Ingredients!$G$3:$G$217)+SUMIF($B$3:$B$724,J130,$BQ$3:$BQ$724)</f>
        <v>0</v>
      </c>
      <c r="BN130" s="30">
        <f>SUMIF(Ingredients!$B$3:$B$217,K130,Ingredients!$G$3:$G$217)+SUMIF($B$3:$B$724,K130,$BQ$3:$BQ$724)</f>
        <v>0</v>
      </c>
      <c r="BO130" s="30">
        <f>SUMIF(Ingredients!$B$3:$B$217,L130,Ingredients!$G$3:$G$217)+SUMIF($B$3:$B$724,L130,$BQ$3:$BQ$724)</f>
        <v>0</v>
      </c>
      <c r="BP130" s="30">
        <f>SUMIF(Ingredients!$B$3:$B$217,M130,Ingredients!$G$3:$G$217)+SUMIF($B$3:$B$724,M130,$BQ$3:$BQ$724)</f>
        <v>0</v>
      </c>
      <c r="BQ130" s="36">
        <f t="shared" si="19"/>
        <v>0.8</v>
      </c>
      <c r="BR130" s="30">
        <f>SUMIF(Ingredients!$B$3:$B$217,F130,Ingredients!$H$3:$H$217)+SUMIF($B$3:$B$724,F130,$BZ$3:$BZ$724)</f>
        <v>0</v>
      </c>
      <c r="BS130" s="30">
        <f>SUMIF(Ingredients!$B$3:$B$217,G130,Ingredients!$H$3:$H$217)+SUMIF($B$3:$B$724,G130,$BZ$3:$BZ$724)</f>
        <v>0</v>
      </c>
      <c r="BT130" s="30">
        <f>SUMIF(Ingredients!$B$3:$B$217,H130,Ingredients!$H$3:$H$217)+SUMIF($B$3:$B$724,H130,$BZ$3:$BZ$724)</f>
        <v>0</v>
      </c>
      <c r="BU130" s="30">
        <f>SUMIF(Ingredients!$B$3:$B$217,I130,Ingredients!$H$3:$H$217)+SUMIF($B$3:$B$724,I130,$BZ$3:$BZ$724)</f>
        <v>0</v>
      </c>
      <c r="BV130" s="30">
        <f>SUMIF(Ingredients!$B$3:$B$217,J130,Ingredients!$H$3:$H$217)+SUMIF($B$3:$B$724,J130,$BZ$3:$BZ$724)</f>
        <v>0</v>
      </c>
      <c r="BW130" s="30">
        <f>SUMIF(Ingredients!$B$3:$B$217,K130,Ingredients!$H$3:$H$217)+SUMIF($B$3:$B$724,K130,$BZ$3:$BZ$724)</f>
        <v>0</v>
      </c>
      <c r="BX130" s="30">
        <f>SUMIF(Ingredients!$B$3:$B$217,L130,Ingredients!$H$3:$H$217)+SUMIF($B$3:$B$724,L130,$BZ$3:$BZ$724)</f>
        <v>0</v>
      </c>
      <c r="BY130" s="30">
        <f>SUMIF(Ingredients!$B$3:$B$217,M130,Ingredients!$H$3:$H$217)+SUMIF($B$3:$B$724,M130,$BZ$3:$BZ$724)</f>
        <v>0</v>
      </c>
      <c r="BZ130" s="42">
        <f t="shared" si="20"/>
        <v>0</v>
      </c>
      <c r="CA130" s="30">
        <f>SUMIF(Ingredients!$B$3:$B$217,F130,Ingredients!$I$3:$I$217)+SUMIF($B$3:$B$724,F130,$CI$3:$CI$724)</f>
        <v>0</v>
      </c>
      <c r="CB130" s="30">
        <f>SUMIF(Ingredients!$B$3:$B$217,G130,Ingredients!$I$3:$I$217)+SUMIF($B$3:$B$724,G130,$CI$3:$CI$724)</f>
        <v>0</v>
      </c>
      <c r="CC130" s="30">
        <f>SUMIF(Ingredients!$B$3:$B$217,H130,Ingredients!$I$3:$I$217)+SUMIF($B$3:$B$724,H130,$CI$3:$CI$724)</f>
        <v>0</v>
      </c>
      <c r="CD130" s="30">
        <f>SUMIF(Ingredients!$B$3:$B$217,I130,Ingredients!$I$3:$I$217)+SUMIF($B$3:$B$724,I130,$CI$3:$CI$724)</f>
        <v>0</v>
      </c>
      <c r="CE130" s="30">
        <f>SUMIF(Ingredients!$B$3:$B$217,J130,Ingredients!$I$3:$I$217)+SUMIF($B$3:$B$724,J130,$CI$3:$CI$724)</f>
        <v>0</v>
      </c>
      <c r="CF130" s="30">
        <f>SUMIF(Ingredients!$B$3:$B$217,K130,Ingredients!$I$3:$I$217)+SUMIF($B$3:$B$724,K130,$CI$3:$CI$724)</f>
        <v>0</v>
      </c>
      <c r="CG130" s="30">
        <f>SUMIF(Ingredients!$B$3:$B$217,L130,Ingredients!$I$3:$I$217)+SUMIF($B$3:$B$724,L130,$CI$3:$CI$724)</f>
        <v>0</v>
      </c>
      <c r="CH130" s="30">
        <f>SUMIF(Ingredients!$B$3:$B$217,M130,Ingredients!$I$3:$I$217)+SUMIF($B$3:$B$724,M130,$CI$3:$CI$724)</f>
        <v>0</v>
      </c>
      <c r="CI130" s="38">
        <f t="shared" si="21"/>
        <v>0</v>
      </c>
      <c r="CJ130" s="30">
        <f>SUMIF(Ingredients!$B$3:$B$217,F130,Ingredients!$J$3:$J$217)+SUMIF($B$3:$B$724,F130,$CR$3:$CR$724)</f>
        <v>0</v>
      </c>
      <c r="CK130" s="30">
        <f>SUMIF(Ingredients!$B$3:$B$217,G130,Ingredients!$J$3:$J$217)+SUMIF($B$3:$B$724,G130,$CR$3:$CR$724)</f>
        <v>0</v>
      </c>
      <c r="CL130" s="30">
        <f>SUMIF(Ingredients!$B$3:$B$217,H130,Ingredients!$J$3:$J$217)+SUMIF($B$3:$B$724,H130,$CR$3:$CR$724)</f>
        <v>0</v>
      </c>
      <c r="CM130" s="30">
        <f>SUMIF(Ingredients!$B$3:$B$217,I130,Ingredients!$J$3:$J$217)+SUMIF($B$3:$B$724,I130,$CR$3:$CR$724)</f>
        <v>0</v>
      </c>
      <c r="CN130" s="30">
        <f>SUMIF(Ingredients!$B$3:$B$217,J130,Ingredients!$J$3:$J$217)+SUMIF($B$3:$B$724,J130,$CR$3:$CR$724)</f>
        <v>0</v>
      </c>
      <c r="CO130" s="30">
        <f>SUMIF(Ingredients!$B$3:$B$217,K130,Ingredients!$J$3:$J$217)+SUMIF($B$3:$B$724,K130,$CR$3:$CR$724)</f>
        <v>0</v>
      </c>
      <c r="CP130" s="30">
        <f>SUMIF(Ingredients!$B$3:$B$217,L130,Ingredients!$J$3:$J$217)+SUMIF($B$3:$B$724,L130,$CR$3:$CR$724)</f>
        <v>0</v>
      </c>
      <c r="CQ130" s="30">
        <f>SUMIF(Ingredients!$B$3:$B$217,M130,Ingredients!$J$3:$J$217)+SUMIF($B$3:$B$724,M130,$CR$3:$CR$724)</f>
        <v>0</v>
      </c>
      <c r="CR130" s="43">
        <f t="shared" si="22"/>
        <v>0</v>
      </c>
      <c r="CS130" s="34">
        <v>2</v>
      </c>
      <c r="CT130" s="30">
        <v>0</v>
      </c>
      <c r="CU130" s="30">
        <v>18</v>
      </c>
      <c r="CV130" s="35">
        <v>0</v>
      </c>
      <c r="CW130" s="36">
        <v>0.8</v>
      </c>
      <c r="CX130" s="37">
        <v>0</v>
      </c>
      <c r="CY130" s="38">
        <v>0</v>
      </c>
      <c r="CZ130" s="39">
        <v>0</v>
      </c>
      <c r="DA130" t="s">
        <v>202</v>
      </c>
      <c r="DB130" t="str">
        <f t="shared" ca="1" si="23"/>
        <v>-</v>
      </c>
      <c r="DD130" t="s">
        <v>200</v>
      </c>
      <c r="DE130" t="str">
        <f t="shared" ca="1" si="24"/>
        <v>CANDIEDLEMONITEM(MEAL, ItemRegistry.candiedlemonItem, 4 ,0.4f,0f,0f,0f,0.8f,0f,0f,1.17f),</v>
      </c>
      <c r="DF130" t="s">
        <v>2387</v>
      </c>
    </row>
    <row r="131" spans="2:110" x14ac:dyDescent="0.3">
      <c r="B131" t="s">
        <v>387</v>
      </c>
      <c r="C131" t="str">
        <f>INDEX('PH Itemnames'!$B$1:$B$723,MATCH(B131,'PH Itemnames'!$A$1:$A$723),1)</f>
        <v>lemonchickenItem</v>
      </c>
      <c r="D131" t="s">
        <v>245</v>
      </c>
      <c r="E131" t="s">
        <v>1192</v>
      </c>
      <c r="F131" s="10" t="s">
        <v>20</v>
      </c>
      <c r="G131" s="11" t="s">
        <v>287</v>
      </c>
      <c r="H131" s="11" t="s">
        <v>247</v>
      </c>
      <c r="I131" s="11"/>
      <c r="J131" s="11"/>
      <c r="K131" s="11"/>
      <c r="L131" s="11"/>
      <c r="M131" s="11"/>
      <c r="N131" s="46">
        <f ca="1">SUMIF(Ingredients!$B$3:$B$217,'PH complex foods'!F131,Ingredients!$A$3:$A$119)+SUMIF($B$3:$B$724,F131,$V$3:$V$723)</f>
        <v>1</v>
      </c>
      <c r="O131" s="11">
        <f ca="1">SUMIF(Ingredients!$B$3:$B$217,'PH complex foods'!G131,Ingredients!$A$3:$A$119)+SUMIF($B$3:$B$724,G131,$V$3:$V$723)</f>
        <v>1</v>
      </c>
      <c r="P131" s="11">
        <f ca="1">SUMIF(Ingredients!$B$3:$B$217,'PH complex foods'!H131,Ingredients!$A$3:$A$119)+SUMIF($B$3:$B$724,H131,$V$3:$V$723)</f>
        <v>1</v>
      </c>
      <c r="Q131" s="11">
        <f ca="1">SUMIF(Ingredients!$B$3:$B$217,'PH complex foods'!I131,Ingredients!$A$3:$A$119)+SUMIF($B$3:$B$724,I131,$V$3:$V$723)</f>
        <v>0</v>
      </c>
      <c r="R131" s="11">
        <f ca="1">SUMIF(Ingredients!$B$3:$B$217,'PH complex foods'!J131,Ingredients!$A$3:$A$119)+SUMIF($B$3:$B$724,J131,$V$3:$V$723)</f>
        <v>0</v>
      </c>
      <c r="S131" s="11">
        <f ca="1">SUMIF(Ingredients!$B$3:$B$217,'PH complex foods'!K131,Ingredients!$A$3:$A$119)+SUMIF($B$3:$B$724,K131,$V$3:$V$723)</f>
        <v>0</v>
      </c>
      <c r="T131" s="11">
        <f ca="1">SUMIF(Ingredients!$B$3:$B$217,'PH complex foods'!L131,Ingredients!$A$3:$A$119)+SUMIF($B$3:$B$724,L131,$V$3:$V$723)</f>
        <v>0</v>
      </c>
      <c r="U131" s="11">
        <f ca="1">SUMIF(Ingredients!$B$3:$B$217,'PH complex foods'!M131,Ingredients!$A$3:$A$119)+SUMIF($B$3:$B$724,M131,$V$3:$V$723)</f>
        <v>0</v>
      </c>
      <c r="V131" s="10">
        <f t="shared" ca="1" si="25"/>
        <v>1</v>
      </c>
      <c r="W131" s="11">
        <f t="shared" si="13"/>
        <v>0</v>
      </c>
      <c r="X131" s="44" t="str">
        <f t="shared" ca="1" si="26"/>
        <v>Yes</v>
      </c>
      <c r="Y131" s="34">
        <f>SUMIF(Ingredients!$B$3:$B$217,F131,Ingredients!$C$3:$C$217)+SUMIF($B$3:$B$724,F131,$AG$3:$AG$724)</f>
        <v>1</v>
      </c>
      <c r="Z131" s="30">
        <f>SUMIF(Ingredients!$B$3:$B$217,G131,Ingredients!$C$3:$C$217)+SUMIF($B$3:$B$724,G131,$AG$3:$AG$724)</f>
        <v>10</v>
      </c>
      <c r="AA131" s="30">
        <f>SUMIF(Ingredients!$B$3:$B$217,H131,Ingredients!$C$3:$C$217)+SUMIF($B$3:$B$724,H131,$AG$3:$AG$724)</f>
        <v>5</v>
      </c>
      <c r="AB131" s="30">
        <f>SUMIF(Ingredients!$B$3:$B$217,I131,Ingredients!$C$3:$C$217)+SUMIF($B$3:$B$724,I131,$AG$3:$AG$724)</f>
        <v>0</v>
      </c>
      <c r="AC131" s="30">
        <f>SUMIF(Ingredients!$B$3:$B$217,J131,Ingredients!$C$3:$C$217)+SUMIF($B$3:$B$724,J131,$AG$3:$AG$724)</f>
        <v>0</v>
      </c>
      <c r="AD131" s="30">
        <f>SUMIF(Ingredients!$B$3:$B$217,K131,Ingredients!$C$3:$C$217)+SUMIF($B$3:$B$724,K131,$AG$3:$AG$724)</f>
        <v>0</v>
      </c>
      <c r="AE131" s="30">
        <f>SUMIF(Ingredients!$B$3:$B$217,L131,Ingredients!$C$3:$C$217)+SUMIF($B$3:$B$724,L131,$AG$3:$AG$724)</f>
        <v>0</v>
      </c>
      <c r="AF131" s="30">
        <f>SUMIF(Ingredients!$B$3:$B$217,M131,Ingredients!$C$3:$C$217)+SUMIF($B$3:$B$724,M131,$AG$3:$AG$724)</f>
        <v>0</v>
      </c>
      <c r="AG131" s="29">
        <f t="shared" si="15"/>
        <v>16</v>
      </c>
      <c r="AH131" s="30">
        <f>SUMIF(Ingredients!$B$3:$B$217,F131,Ingredients!$D$3:$D$217)+SUMIF($B$3:$B$724,F131,$AP$3:$AP$724)</f>
        <v>5</v>
      </c>
      <c r="AI131" s="30">
        <f>SUMIF(Ingredients!$B$3:$B$217,G131,Ingredients!$D$3:$D$217)+SUMIF($B$3:$B$724,G131,$AP$3:$AP$724)</f>
        <v>0</v>
      </c>
      <c r="AJ131" s="30">
        <f>SUMIF(Ingredients!$B$3:$B$217,H131,Ingredients!$D$3:$D$217)+SUMIF($B$3:$B$724,H131,$AP$3:$AP$724)</f>
        <v>0</v>
      </c>
      <c r="AK131" s="30">
        <f>SUMIF(Ingredients!$B$3:$B$217,I131,Ingredients!$D$3:$D$217)+SUMIF($B$3:$B$724,I131,$AP$3:$AP$724)</f>
        <v>0</v>
      </c>
      <c r="AL131" s="30">
        <f>SUMIF(Ingredients!$B$3:$B$217,J131,Ingredients!$D$3:$D$217)+SUMIF($B$3:$B$724,J131,$AP$3:$AP$724)</f>
        <v>0</v>
      </c>
      <c r="AM131" s="30">
        <f>SUMIF(Ingredients!$B$3:$B$217,K131,Ingredients!$D$3:$D$217)+SUMIF($B$3:$B$724,K131,$AP$3:$AP$724)</f>
        <v>0</v>
      </c>
      <c r="AN131" s="30">
        <f>SUMIF(Ingredients!$B$3:$B$217,L131,Ingredients!$D$3:$D$217)+SUMIF($B$3:$B$724,L131,$AP$3:$AP$724)</f>
        <v>0</v>
      </c>
      <c r="AO131" s="30">
        <f>SUMIF(Ingredients!$B$3:$B$217,M131,Ingredients!$D$3:$D$217)+SUMIF($B$3:$B$724,M131,$AP$3:$AP$724)</f>
        <v>0</v>
      </c>
      <c r="AP131" s="29">
        <f t="shared" si="16"/>
        <v>5</v>
      </c>
      <c r="AQ131" s="30">
        <f>SUMIF(Ingredients!$B$3:$B$217,F131,Ingredients!$E$3:$E$217)+SUMIF($B$3:$B$724,F131,$AY$3:$AY$727)</f>
        <v>10</v>
      </c>
      <c r="AR131" s="30">
        <f>SUMIF(Ingredients!$B$3:$B$217,G131,Ingredients!$E$3:$E$217)+SUMIF($B$3:$B$724,G131,$AY$3:$AY$727)</f>
        <v>7</v>
      </c>
      <c r="AS131" s="30">
        <f>SUMIF(Ingredients!$B$3:$B$217,H131,Ingredients!$E$3:$E$217)+SUMIF($B$3:$B$724,H131,$AY$3:$AY$727)</f>
        <v>12</v>
      </c>
      <c r="AT131" s="30">
        <f>SUMIF(Ingredients!$B$3:$B$217,I131,Ingredients!$E$3:$E$217)+SUMIF($B$3:$B$724,I131,$AY$3:$AY$727)</f>
        <v>0</v>
      </c>
      <c r="AU131" s="30">
        <f>SUMIF(Ingredients!$B$3:$B$217,J131,Ingredients!$E$3:$E$217)+SUMIF($B$3:$B$724,J131,$AY$3:$AY$727)</f>
        <v>0</v>
      </c>
      <c r="AV131" s="30">
        <f>SUMIF(Ingredients!$B$3:$B$217,K131,Ingredients!$E$3:$E$217)+SUMIF($B$3:$B$724,K131,$AY$3:$AY$727)</f>
        <v>0</v>
      </c>
      <c r="AW131" s="30">
        <f>SUMIF(Ingredients!$B$3:$B$217,L131,Ingredients!$E$3:$E$217)+SUMIF($B$3:$B$724,L131,$AY$3:$AY$727)</f>
        <v>0</v>
      </c>
      <c r="AX131" s="30">
        <f>SUMIF(Ingredients!$B$3:$B$217,M131,Ingredients!$E$3:$E$217)+SUMIF($B$3:$B$724,M131,$AY$3:$AY$727)</f>
        <v>0</v>
      </c>
      <c r="AY131" s="29">
        <f t="shared" si="17"/>
        <v>9.6666666666666661</v>
      </c>
      <c r="AZ131" s="30">
        <f>SUMIF(Ingredients!$B$3:$B$217,F131,Ingredients!$F$3:$F$217)+SUMIF($B$3:$B$724,F131,$BH$3:$BH$724)</f>
        <v>0</v>
      </c>
      <c r="BA131" s="30">
        <f>SUMIF(Ingredients!$B$3:$B$217,G131,Ingredients!$F$3:$F$217)+SUMIF($B$3:$B$724,G131,$BH$3:$BH$724)</f>
        <v>0</v>
      </c>
      <c r="BB131" s="30">
        <f>SUMIF(Ingredients!$B$3:$B$217,H131,Ingredients!$F$3:$F$217)+SUMIF($B$3:$B$724,H131,$BH$3:$BH$724)</f>
        <v>0</v>
      </c>
      <c r="BC131" s="30">
        <f>SUMIF(Ingredients!$B$3:$B$217,I131,Ingredients!$F$3:$F$217)+SUMIF($B$3:$B$724,I131,$BH$3:$BH$724)</f>
        <v>0</v>
      </c>
      <c r="BD131" s="30">
        <f>SUMIF(Ingredients!$B$3:$B$217,J131,Ingredients!$F$3:$F$217)+SUMIF($B$3:$B$724,J131,$BH$3:$BH$724)</f>
        <v>0</v>
      </c>
      <c r="BE131" s="30">
        <f>SUMIF(Ingredients!$B$3:$B$217,K131,Ingredients!$F$3:$F$217)+SUMIF($B$3:$B$724,K131,$BH$3:$BH$724)</f>
        <v>0</v>
      </c>
      <c r="BF131" s="30">
        <f>SUMIF(Ingredients!$B$3:$B$217,L131,Ingredients!$F$3:$F$217)+SUMIF($B$3:$B$724,L131,$BH$3:$BH$724)</f>
        <v>0</v>
      </c>
      <c r="BG131" s="30">
        <f>SUMIF(Ingredients!$B$3:$B$217,M131,Ingredients!$F$3:$F$217)+SUMIF($B$3:$B$724,M131,$BH$3:$BH$724)</f>
        <v>0</v>
      </c>
      <c r="BH131" s="35">
        <f t="shared" si="18"/>
        <v>0</v>
      </c>
      <c r="BI131" s="30">
        <f>SUMIF(Ingredients!$B$3:$B$217,F131,Ingredients!$G$3:$G$217)+SUMIF($B$3:$B$724,F131,$BQ$3:$BQ$724)</f>
        <v>0.8</v>
      </c>
      <c r="BJ131" s="30">
        <f>SUMIF(Ingredients!$B$3:$B$217,G131,Ingredients!$G$3:$G$217)+SUMIF($B$3:$B$724,G131,$BQ$3:$BQ$724)</f>
        <v>0</v>
      </c>
      <c r="BK131" s="30">
        <f>SUMIF(Ingredients!$B$3:$B$217,H131,Ingredients!$G$3:$G$217)+SUMIF($B$3:$B$724,H131,$BQ$3:$BQ$724)</f>
        <v>0</v>
      </c>
      <c r="BL131" s="30">
        <f>SUMIF(Ingredients!$B$3:$B$217,I131,Ingredients!$G$3:$G$217)+SUMIF($B$3:$B$724,I131,$BQ$3:$BQ$724)</f>
        <v>0</v>
      </c>
      <c r="BM131" s="30">
        <f>SUMIF(Ingredients!$B$3:$B$217,J131,Ingredients!$G$3:$G$217)+SUMIF($B$3:$B$724,J131,$BQ$3:$BQ$724)</f>
        <v>0</v>
      </c>
      <c r="BN131" s="30">
        <f>SUMIF(Ingredients!$B$3:$B$217,K131,Ingredients!$G$3:$G$217)+SUMIF($B$3:$B$724,K131,$BQ$3:$BQ$724)</f>
        <v>0</v>
      </c>
      <c r="BO131" s="30">
        <f>SUMIF(Ingredients!$B$3:$B$217,L131,Ingredients!$G$3:$G$217)+SUMIF($B$3:$B$724,L131,$BQ$3:$BQ$724)</f>
        <v>0</v>
      </c>
      <c r="BP131" s="30">
        <f>SUMIF(Ingredients!$B$3:$B$217,M131,Ingredients!$G$3:$G$217)+SUMIF($B$3:$B$724,M131,$BQ$3:$BQ$724)</f>
        <v>0</v>
      </c>
      <c r="BQ131" s="36">
        <f t="shared" si="19"/>
        <v>0.8</v>
      </c>
      <c r="BR131" s="30">
        <f>SUMIF(Ingredients!$B$3:$B$217,F131,Ingredients!$H$3:$H$217)+SUMIF($B$3:$B$724,F131,$BZ$3:$BZ$724)</f>
        <v>0</v>
      </c>
      <c r="BS131" s="30">
        <f>SUMIF(Ingredients!$B$3:$B$217,G131,Ingredients!$H$3:$H$217)+SUMIF($B$3:$B$724,G131,$BZ$3:$BZ$724)</f>
        <v>0</v>
      </c>
      <c r="BT131" s="30">
        <f>SUMIF(Ingredients!$B$3:$B$217,H131,Ingredients!$H$3:$H$217)+SUMIF($B$3:$B$724,H131,$BZ$3:$BZ$724)</f>
        <v>0</v>
      </c>
      <c r="BU131" s="30">
        <f>SUMIF(Ingredients!$B$3:$B$217,I131,Ingredients!$H$3:$H$217)+SUMIF($B$3:$B$724,I131,$BZ$3:$BZ$724)</f>
        <v>0</v>
      </c>
      <c r="BV131" s="30">
        <f>SUMIF(Ingredients!$B$3:$B$217,J131,Ingredients!$H$3:$H$217)+SUMIF($B$3:$B$724,J131,$BZ$3:$BZ$724)</f>
        <v>0</v>
      </c>
      <c r="BW131" s="30">
        <f>SUMIF(Ingredients!$B$3:$B$217,K131,Ingredients!$H$3:$H$217)+SUMIF($B$3:$B$724,K131,$BZ$3:$BZ$724)</f>
        <v>0</v>
      </c>
      <c r="BX131" s="30">
        <f>SUMIF(Ingredients!$B$3:$B$217,L131,Ingredients!$H$3:$H$217)+SUMIF($B$3:$B$724,L131,$BZ$3:$BZ$724)</f>
        <v>0</v>
      </c>
      <c r="BY131" s="30">
        <f>SUMIF(Ingredients!$B$3:$B$217,M131,Ingredients!$H$3:$H$217)+SUMIF($B$3:$B$724,M131,$BZ$3:$BZ$724)</f>
        <v>0</v>
      </c>
      <c r="BZ131" s="42">
        <f t="shared" si="20"/>
        <v>0</v>
      </c>
      <c r="CA131" s="30">
        <f>SUMIF(Ingredients!$B$3:$B$217,F131,Ingredients!$I$3:$I$217)+SUMIF($B$3:$B$724,F131,$CI$3:$CI$724)</f>
        <v>0</v>
      </c>
      <c r="CB131" s="30">
        <f>SUMIF(Ingredients!$B$3:$B$217,G131,Ingredients!$I$3:$I$217)+SUMIF($B$3:$B$724,G131,$CI$3:$CI$724)</f>
        <v>2.5</v>
      </c>
      <c r="CC131" s="30">
        <f>SUMIF(Ingredients!$B$3:$B$217,H131,Ingredients!$I$3:$I$217)+SUMIF($B$3:$B$724,H131,$CI$3:$CI$724)</f>
        <v>0</v>
      </c>
      <c r="CD131" s="30">
        <f>SUMIF(Ingredients!$B$3:$B$217,I131,Ingredients!$I$3:$I$217)+SUMIF($B$3:$B$724,I131,$CI$3:$CI$724)</f>
        <v>0</v>
      </c>
      <c r="CE131" s="30">
        <f>SUMIF(Ingredients!$B$3:$B$217,J131,Ingredients!$I$3:$I$217)+SUMIF($B$3:$B$724,J131,$CI$3:$CI$724)</f>
        <v>0</v>
      </c>
      <c r="CF131" s="30">
        <f>SUMIF(Ingredients!$B$3:$B$217,K131,Ingredients!$I$3:$I$217)+SUMIF($B$3:$B$724,K131,$CI$3:$CI$724)</f>
        <v>0</v>
      </c>
      <c r="CG131" s="30">
        <f>SUMIF(Ingredients!$B$3:$B$217,L131,Ingredients!$I$3:$I$217)+SUMIF($B$3:$B$724,L131,$CI$3:$CI$724)</f>
        <v>0</v>
      </c>
      <c r="CH131" s="30">
        <f>SUMIF(Ingredients!$B$3:$B$217,M131,Ingredients!$I$3:$I$217)+SUMIF($B$3:$B$724,M131,$CI$3:$CI$724)</f>
        <v>0</v>
      </c>
      <c r="CI131" s="38">
        <f t="shared" si="21"/>
        <v>2.5</v>
      </c>
      <c r="CJ131" s="30">
        <f>SUMIF(Ingredients!$B$3:$B$217,F131,Ingredients!$J$3:$J$217)+SUMIF($B$3:$B$724,F131,$CR$3:$CR$724)</f>
        <v>0</v>
      </c>
      <c r="CK131" s="30">
        <f>SUMIF(Ingredients!$B$3:$B$217,G131,Ingredients!$J$3:$J$217)+SUMIF($B$3:$B$724,G131,$CR$3:$CR$724)</f>
        <v>0</v>
      </c>
      <c r="CL131" s="30">
        <f>SUMIF(Ingredients!$B$3:$B$217,H131,Ingredients!$J$3:$J$217)+SUMIF($B$3:$B$724,H131,$CR$3:$CR$724)</f>
        <v>1</v>
      </c>
      <c r="CM131" s="30">
        <f>SUMIF(Ingredients!$B$3:$B$217,I131,Ingredients!$J$3:$J$217)+SUMIF($B$3:$B$724,I131,$CR$3:$CR$724)</f>
        <v>0</v>
      </c>
      <c r="CN131" s="30">
        <f>SUMIF(Ingredients!$B$3:$B$217,J131,Ingredients!$J$3:$J$217)+SUMIF($B$3:$B$724,J131,$CR$3:$CR$724)</f>
        <v>0</v>
      </c>
      <c r="CO131" s="30">
        <f>SUMIF(Ingredients!$B$3:$B$217,K131,Ingredients!$J$3:$J$217)+SUMIF($B$3:$B$724,K131,$CR$3:$CR$724)</f>
        <v>0</v>
      </c>
      <c r="CP131" s="30">
        <f>SUMIF(Ingredients!$B$3:$B$217,L131,Ingredients!$J$3:$J$217)+SUMIF($B$3:$B$724,L131,$CR$3:$CR$724)</f>
        <v>0</v>
      </c>
      <c r="CQ131" s="30">
        <f>SUMIF(Ingredients!$B$3:$B$217,M131,Ingredients!$J$3:$J$217)+SUMIF($B$3:$B$724,M131,$CR$3:$CR$724)</f>
        <v>0</v>
      </c>
      <c r="CR131" s="43">
        <f t="shared" si="22"/>
        <v>1</v>
      </c>
      <c r="CS131" s="34">
        <v>15</v>
      </c>
      <c r="CT131" s="30">
        <v>0</v>
      </c>
      <c r="CU131" s="30">
        <v>9.6666666666666661</v>
      </c>
      <c r="CV131" s="35">
        <v>0</v>
      </c>
      <c r="CW131" s="36">
        <v>0.8</v>
      </c>
      <c r="CX131" s="37">
        <v>0</v>
      </c>
      <c r="CY131" s="38">
        <v>2.5</v>
      </c>
      <c r="CZ131" s="39">
        <v>0</v>
      </c>
      <c r="DA131" t="s">
        <v>202</v>
      </c>
      <c r="DB131" t="str">
        <f t="shared" ca="1" si="23"/>
        <v>-</v>
      </c>
      <c r="DD131" t="s">
        <v>200</v>
      </c>
      <c r="DE131" t="str">
        <f t="shared" ca="1" si="24"/>
        <v>LEMONCHICKENITEM(MEAL, ItemRegistry.lemonchickenItem, 4 ,3f,0f,0f,0f,0.8f,2.5f,0f,2.17f),</v>
      </c>
      <c r="DF131" t="s">
        <v>2388</v>
      </c>
    </row>
    <row r="132" spans="2:110" x14ac:dyDescent="0.3">
      <c r="B132" t="s">
        <v>388</v>
      </c>
      <c r="C132" t="str">
        <f>INDEX('PH Itemnames'!$B$1:$B$723,MATCH(B132,'PH Itemnames'!$A$1:$A$723),1)</f>
        <v>blueberrysmoothieItem</v>
      </c>
      <c r="D132" t="s">
        <v>240</v>
      </c>
      <c r="E132" t="s">
        <v>1192</v>
      </c>
      <c r="F132" s="10" t="s">
        <v>12</v>
      </c>
      <c r="G132" s="11" t="s">
        <v>12</v>
      </c>
      <c r="H132" s="11" t="s">
        <v>250</v>
      </c>
      <c r="I132" s="11"/>
      <c r="J132" s="11"/>
      <c r="K132" s="11"/>
      <c r="L132" s="11"/>
      <c r="M132" s="11"/>
      <c r="N132" s="46">
        <f ca="1">SUMIF(Ingredients!$B$3:$B$217,'PH complex foods'!F132,Ingredients!$A$3:$A$119)+SUMIF($B$3:$B$724,F132,$V$3:$V$723)</f>
        <v>1</v>
      </c>
      <c r="O132" s="11">
        <f ca="1">SUMIF(Ingredients!$B$3:$B$217,'PH complex foods'!G132,Ingredients!$A$3:$A$119)+SUMIF($B$3:$B$724,G132,$V$3:$V$723)</f>
        <v>1</v>
      </c>
      <c r="P132" s="11">
        <f ca="1">SUMIF(Ingredients!$B$3:$B$217,'PH complex foods'!H132,Ingredients!$A$3:$A$119)+SUMIF($B$3:$B$724,H132,$V$3:$V$723)</f>
        <v>1</v>
      </c>
      <c r="Q132" s="11">
        <f ca="1">SUMIF(Ingredients!$B$3:$B$217,'PH complex foods'!I132,Ingredients!$A$3:$A$119)+SUMIF($B$3:$B$724,I132,$V$3:$V$723)</f>
        <v>0</v>
      </c>
      <c r="R132" s="11">
        <f ca="1">SUMIF(Ingredients!$B$3:$B$217,'PH complex foods'!J132,Ingredients!$A$3:$A$119)+SUMIF($B$3:$B$724,J132,$V$3:$V$723)</f>
        <v>0</v>
      </c>
      <c r="S132" s="11">
        <f ca="1">SUMIF(Ingredients!$B$3:$B$217,'PH complex foods'!K132,Ingredients!$A$3:$A$119)+SUMIF($B$3:$B$724,K132,$V$3:$V$723)</f>
        <v>0</v>
      </c>
      <c r="T132" s="11">
        <f ca="1">SUMIF(Ingredients!$B$3:$B$217,'PH complex foods'!L132,Ingredients!$A$3:$A$119)+SUMIF($B$3:$B$724,L132,$V$3:$V$723)</f>
        <v>0</v>
      </c>
      <c r="U132" s="11">
        <f ca="1">SUMIF(Ingredients!$B$3:$B$217,'PH complex foods'!M132,Ingredients!$A$3:$A$119)+SUMIF($B$3:$B$724,M132,$V$3:$V$723)</f>
        <v>0</v>
      </c>
      <c r="V132" s="10">
        <f t="shared" ca="1" si="25"/>
        <v>1</v>
      </c>
      <c r="W132" s="11">
        <f t="shared" ref="W132:W195" si="27">COUNTIF(F132:M854,B132)</f>
        <v>0</v>
      </c>
      <c r="X132" s="44" t="str">
        <f t="shared" ca="1" si="26"/>
        <v>Yes</v>
      </c>
      <c r="Y132" s="34">
        <f>SUMIF(Ingredients!$B$3:$B$217,F132,Ingredients!$C$3:$C$217)+SUMIF($B$3:$B$724,F132,$AG$3:$AG$724)</f>
        <v>1</v>
      </c>
      <c r="Z132" s="30">
        <f>SUMIF(Ingredients!$B$3:$B$217,G132,Ingredients!$C$3:$C$217)+SUMIF($B$3:$B$724,G132,$AG$3:$AG$724)</f>
        <v>1</v>
      </c>
      <c r="AA132" s="30">
        <f>SUMIF(Ingredients!$B$3:$B$217,H132,Ingredients!$C$3:$C$217)+SUMIF($B$3:$B$724,H132,$AG$3:$AG$724)</f>
        <v>0</v>
      </c>
      <c r="AB132" s="30">
        <f>SUMIF(Ingredients!$B$3:$B$217,I132,Ingredients!$C$3:$C$217)+SUMIF($B$3:$B$724,I132,$AG$3:$AG$724)</f>
        <v>0</v>
      </c>
      <c r="AC132" s="30">
        <f>SUMIF(Ingredients!$B$3:$B$217,J132,Ingredients!$C$3:$C$217)+SUMIF($B$3:$B$724,J132,$AG$3:$AG$724)</f>
        <v>0</v>
      </c>
      <c r="AD132" s="30">
        <f>SUMIF(Ingredients!$B$3:$B$217,K132,Ingredients!$C$3:$C$217)+SUMIF($B$3:$B$724,K132,$AG$3:$AG$724)</f>
        <v>0</v>
      </c>
      <c r="AE132" s="30">
        <f>SUMIF(Ingredients!$B$3:$B$217,L132,Ingredients!$C$3:$C$217)+SUMIF($B$3:$B$724,L132,$AG$3:$AG$724)</f>
        <v>0</v>
      </c>
      <c r="AF132" s="30">
        <f>SUMIF(Ingredients!$B$3:$B$217,M132,Ingredients!$C$3:$C$217)+SUMIF($B$3:$B$724,M132,$AG$3:$AG$724)</f>
        <v>0</v>
      </c>
      <c r="AG132" s="29">
        <f t="shared" ref="AG132:AG195" si="28">SUM(Y132:AF132)</f>
        <v>2</v>
      </c>
      <c r="AH132" s="30">
        <f>SUMIF(Ingredients!$B$3:$B$217,F132,Ingredients!$D$3:$D$217)+SUMIF($B$3:$B$724,F132,$AP$3:$AP$724)</f>
        <v>5</v>
      </c>
      <c r="AI132" s="30">
        <f>SUMIF(Ingredients!$B$3:$B$217,G132,Ingredients!$D$3:$D$217)+SUMIF($B$3:$B$724,G132,$AP$3:$AP$724)</f>
        <v>5</v>
      </c>
      <c r="AJ132" s="30">
        <f>SUMIF(Ingredients!$B$3:$B$217,H132,Ingredients!$D$3:$D$217)+SUMIF($B$3:$B$724,H132,$AP$3:$AP$724)</f>
        <v>5</v>
      </c>
      <c r="AK132" s="30">
        <f>SUMIF(Ingredients!$B$3:$B$217,I132,Ingredients!$D$3:$D$217)+SUMIF($B$3:$B$724,I132,$AP$3:$AP$724)</f>
        <v>0</v>
      </c>
      <c r="AL132" s="30">
        <f>SUMIF(Ingredients!$B$3:$B$217,J132,Ingredients!$D$3:$D$217)+SUMIF($B$3:$B$724,J132,$AP$3:$AP$724)</f>
        <v>0</v>
      </c>
      <c r="AM132" s="30">
        <f>SUMIF(Ingredients!$B$3:$B$217,K132,Ingredients!$D$3:$D$217)+SUMIF($B$3:$B$724,K132,$AP$3:$AP$724)</f>
        <v>0</v>
      </c>
      <c r="AN132" s="30">
        <f>SUMIF(Ingredients!$B$3:$B$217,L132,Ingredients!$D$3:$D$217)+SUMIF($B$3:$B$724,L132,$AP$3:$AP$724)</f>
        <v>0</v>
      </c>
      <c r="AO132" s="30">
        <f>SUMIF(Ingredients!$B$3:$B$217,M132,Ingredients!$D$3:$D$217)+SUMIF($B$3:$B$724,M132,$AP$3:$AP$724)</f>
        <v>0</v>
      </c>
      <c r="AP132" s="29">
        <f t="shared" ref="AP132:AP195" si="29">SUM(AH132:AO132)</f>
        <v>15</v>
      </c>
      <c r="AQ132" s="30">
        <f>SUMIF(Ingredients!$B$3:$B$217,F132,Ingredients!$E$3:$E$217)+SUMIF($B$3:$B$724,F132,$AY$3:$AY$727)</f>
        <v>4</v>
      </c>
      <c r="AR132" s="30">
        <f>SUMIF(Ingredients!$B$3:$B$217,G132,Ingredients!$E$3:$E$217)+SUMIF($B$3:$B$724,G132,$AY$3:$AY$727)</f>
        <v>4</v>
      </c>
      <c r="AS132" s="30">
        <f>SUMIF(Ingredients!$B$3:$B$217,H132,Ingredients!$E$3:$E$217)+SUMIF($B$3:$B$724,H132,$AY$3:$AY$727)</f>
        <v>0</v>
      </c>
      <c r="AT132" s="30">
        <f>SUMIF(Ingredients!$B$3:$B$217,I132,Ingredients!$E$3:$E$217)+SUMIF($B$3:$B$724,I132,$AY$3:$AY$727)</f>
        <v>0</v>
      </c>
      <c r="AU132" s="30">
        <f>SUMIF(Ingredients!$B$3:$B$217,J132,Ingredients!$E$3:$E$217)+SUMIF($B$3:$B$724,J132,$AY$3:$AY$727)</f>
        <v>0</v>
      </c>
      <c r="AV132" s="30">
        <f>SUMIF(Ingredients!$B$3:$B$217,K132,Ingredients!$E$3:$E$217)+SUMIF($B$3:$B$724,K132,$AY$3:$AY$727)</f>
        <v>0</v>
      </c>
      <c r="AW132" s="30">
        <f>SUMIF(Ingredients!$B$3:$B$217,L132,Ingredients!$E$3:$E$217)+SUMIF($B$3:$B$724,L132,$AY$3:$AY$727)</f>
        <v>0</v>
      </c>
      <c r="AX132" s="30">
        <f>SUMIF(Ingredients!$B$3:$B$217,M132,Ingredients!$E$3:$E$217)+SUMIF($B$3:$B$724,M132,$AY$3:$AY$727)</f>
        <v>0</v>
      </c>
      <c r="AY132" s="29">
        <f t="shared" ref="AY132:AY195" si="30">SUM(AQ132:AX132)/COUNTA(F132:M132)</f>
        <v>2.6666666666666665</v>
      </c>
      <c r="AZ132" s="30">
        <f>SUMIF(Ingredients!$B$3:$B$217,F132,Ingredients!$F$3:$F$217)+SUMIF($B$3:$B$724,F132,$BH$3:$BH$724)</f>
        <v>0</v>
      </c>
      <c r="BA132" s="30">
        <f>SUMIF(Ingredients!$B$3:$B$217,G132,Ingredients!$F$3:$F$217)+SUMIF($B$3:$B$724,G132,$BH$3:$BH$724)</f>
        <v>0</v>
      </c>
      <c r="BB132" s="30">
        <f>SUMIF(Ingredients!$B$3:$B$217,H132,Ingredients!$F$3:$F$217)+SUMIF($B$3:$B$724,H132,$BH$3:$BH$724)</f>
        <v>0</v>
      </c>
      <c r="BC132" s="30">
        <f>SUMIF(Ingredients!$B$3:$B$217,I132,Ingredients!$F$3:$F$217)+SUMIF($B$3:$B$724,I132,$BH$3:$BH$724)</f>
        <v>0</v>
      </c>
      <c r="BD132" s="30">
        <f>SUMIF(Ingredients!$B$3:$B$217,J132,Ingredients!$F$3:$F$217)+SUMIF($B$3:$B$724,J132,$BH$3:$BH$724)</f>
        <v>0</v>
      </c>
      <c r="BE132" s="30">
        <f>SUMIF(Ingredients!$B$3:$B$217,K132,Ingredients!$F$3:$F$217)+SUMIF($B$3:$B$724,K132,$BH$3:$BH$724)</f>
        <v>0</v>
      </c>
      <c r="BF132" s="30">
        <f>SUMIF(Ingredients!$B$3:$B$217,L132,Ingredients!$F$3:$F$217)+SUMIF($B$3:$B$724,L132,$BH$3:$BH$724)</f>
        <v>0</v>
      </c>
      <c r="BG132" s="30">
        <f>SUMIF(Ingredients!$B$3:$B$217,M132,Ingredients!$F$3:$F$217)+SUMIF($B$3:$B$724,M132,$BH$3:$BH$724)</f>
        <v>0</v>
      </c>
      <c r="BH132" s="35">
        <f t="shared" ref="BH132:BH195" si="31">SUM(AZ132:BG132)</f>
        <v>0</v>
      </c>
      <c r="BI132" s="30">
        <f>SUMIF(Ingredients!$B$3:$B$217,F132,Ingredients!$G$3:$G$217)+SUMIF($B$3:$B$724,F132,$BQ$3:$BQ$724)</f>
        <v>0.8</v>
      </c>
      <c r="BJ132" s="30">
        <f>SUMIF(Ingredients!$B$3:$B$217,G132,Ingredients!$G$3:$G$217)+SUMIF($B$3:$B$724,G132,$BQ$3:$BQ$724)</f>
        <v>0.8</v>
      </c>
      <c r="BK132" s="30">
        <f>SUMIF(Ingredients!$B$3:$B$217,H132,Ingredients!$G$3:$G$217)+SUMIF($B$3:$B$724,H132,$BQ$3:$BQ$724)</f>
        <v>0</v>
      </c>
      <c r="BL132" s="30">
        <f>SUMIF(Ingredients!$B$3:$B$217,I132,Ingredients!$G$3:$G$217)+SUMIF($B$3:$B$724,I132,$BQ$3:$BQ$724)</f>
        <v>0</v>
      </c>
      <c r="BM132" s="30">
        <f>SUMIF(Ingredients!$B$3:$B$217,J132,Ingredients!$G$3:$G$217)+SUMIF($B$3:$B$724,J132,$BQ$3:$BQ$724)</f>
        <v>0</v>
      </c>
      <c r="BN132" s="30">
        <f>SUMIF(Ingredients!$B$3:$B$217,K132,Ingredients!$G$3:$G$217)+SUMIF($B$3:$B$724,K132,$BQ$3:$BQ$724)</f>
        <v>0</v>
      </c>
      <c r="BO132" s="30">
        <f>SUMIF(Ingredients!$B$3:$B$217,L132,Ingredients!$G$3:$G$217)+SUMIF($B$3:$B$724,L132,$BQ$3:$BQ$724)</f>
        <v>0</v>
      </c>
      <c r="BP132" s="30">
        <f>SUMIF(Ingredients!$B$3:$B$217,M132,Ingredients!$G$3:$G$217)+SUMIF($B$3:$B$724,M132,$BQ$3:$BQ$724)</f>
        <v>0</v>
      </c>
      <c r="BQ132" s="36">
        <f t="shared" ref="BQ132:BQ195" si="32">SUM(BI132:BP132)</f>
        <v>1.6</v>
      </c>
      <c r="BR132" s="30">
        <f>SUMIF(Ingredients!$B$3:$B$217,F132,Ingredients!$H$3:$H$217)+SUMIF($B$3:$B$724,F132,$BZ$3:$BZ$724)</f>
        <v>0</v>
      </c>
      <c r="BS132" s="30">
        <f>SUMIF(Ingredients!$B$3:$B$217,G132,Ingredients!$H$3:$H$217)+SUMIF($B$3:$B$724,G132,$BZ$3:$BZ$724)</f>
        <v>0</v>
      </c>
      <c r="BT132" s="30">
        <f>SUMIF(Ingredients!$B$3:$B$217,H132,Ingredients!$H$3:$H$217)+SUMIF($B$3:$B$724,H132,$BZ$3:$BZ$724)</f>
        <v>0</v>
      </c>
      <c r="BU132" s="30">
        <f>SUMIF(Ingredients!$B$3:$B$217,I132,Ingredients!$H$3:$H$217)+SUMIF($B$3:$B$724,I132,$BZ$3:$BZ$724)</f>
        <v>0</v>
      </c>
      <c r="BV132" s="30">
        <f>SUMIF(Ingredients!$B$3:$B$217,J132,Ingredients!$H$3:$H$217)+SUMIF($B$3:$B$724,J132,$BZ$3:$BZ$724)</f>
        <v>0</v>
      </c>
      <c r="BW132" s="30">
        <f>SUMIF(Ingredients!$B$3:$B$217,K132,Ingredients!$H$3:$H$217)+SUMIF($B$3:$B$724,K132,$BZ$3:$BZ$724)</f>
        <v>0</v>
      </c>
      <c r="BX132" s="30">
        <f>SUMIF(Ingredients!$B$3:$B$217,L132,Ingredients!$H$3:$H$217)+SUMIF($B$3:$B$724,L132,$BZ$3:$BZ$724)</f>
        <v>0</v>
      </c>
      <c r="BY132" s="30">
        <f>SUMIF(Ingredients!$B$3:$B$217,M132,Ingredients!$H$3:$H$217)+SUMIF($B$3:$B$724,M132,$BZ$3:$BZ$724)</f>
        <v>0</v>
      </c>
      <c r="BZ132" s="42">
        <f t="shared" ref="BZ132:BZ195" si="33">SUM(BR132:BY132)</f>
        <v>0</v>
      </c>
      <c r="CA132" s="30">
        <f>SUMIF(Ingredients!$B$3:$B$217,F132,Ingredients!$I$3:$I$217)+SUMIF($B$3:$B$724,F132,$CI$3:$CI$724)</f>
        <v>0</v>
      </c>
      <c r="CB132" s="30">
        <f>SUMIF(Ingredients!$B$3:$B$217,G132,Ingredients!$I$3:$I$217)+SUMIF($B$3:$B$724,G132,$CI$3:$CI$724)</f>
        <v>0</v>
      </c>
      <c r="CC132" s="30">
        <f>SUMIF(Ingredients!$B$3:$B$217,H132,Ingredients!$I$3:$I$217)+SUMIF($B$3:$B$724,H132,$CI$3:$CI$724)</f>
        <v>0</v>
      </c>
      <c r="CD132" s="30">
        <f>SUMIF(Ingredients!$B$3:$B$217,I132,Ingredients!$I$3:$I$217)+SUMIF($B$3:$B$724,I132,$CI$3:$CI$724)</f>
        <v>0</v>
      </c>
      <c r="CE132" s="30">
        <f>SUMIF(Ingredients!$B$3:$B$217,J132,Ingredients!$I$3:$I$217)+SUMIF($B$3:$B$724,J132,$CI$3:$CI$724)</f>
        <v>0</v>
      </c>
      <c r="CF132" s="30">
        <f>SUMIF(Ingredients!$B$3:$B$217,K132,Ingredients!$I$3:$I$217)+SUMIF($B$3:$B$724,K132,$CI$3:$CI$724)</f>
        <v>0</v>
      </c>
      <c r="CG132" s="30">
        <f>SUMIF(Ingredients!$B$3:$B$217,L132,Ingredients!$I$3:$I$217)+SUMIF($B$3:$B$724,L132,$CI$3:$CI$724)</f>
        <v>0</v>
      </c>
      <c r="CH132" s="30">
        <f>SUMIF(Ingredients!$B$3:$B$217,M132,Ingredients!$I$3:$I$217)+SUMIF($B$3:$B$724,M132,$CI$3:$CI$724)</f>
        <v>0</v>
      </c>
      <c r="CI132" s="38">
        <f t="shared" ref="CI132:CI195" si="34">SUM(CA132:CH132)</f>
        <v>0</v>
      </c>
      <c r="CJ132" s="30">
        <f>SUMIF(Ingredients!$B$3:$B$217,F132,Ingredients!$J$3:$J$217)+SUMIF($B$3:$B$724,F132,$CR$3:$CR$724)</f>
        <v>0</v>
      </c>
      <c r="CK132" s="30">
        <f>SUMIF(Ingredients!$B$3:$B$217,G132,Ingredients!$J$3:$J$217)+SUMIF($B$3:$B$724,G132,$CR$3:$CR$724)</f>
        <v>0</v>
      </c>
      <c r="CL132" s="30">
        <f>SUMIF(Ingredients!$B$3:$B$217,H132,Ingredients!$J$3:$J$217)+SUMIF($B$3:$B$724,H132,$CR$3:$CR$724)</f>
        <v>0</v>
      </c>
      <c r="CM132" s="30">
        <f>SUMIF(Ingredients!$B$3:$B$217,I132,Ingredients!$J$3:$J$217)+SUMIF($B$3:$B$724,I132,$CR$3:$CR$724)</f>
        <v>0</v>
      </c>
      <c r="CN132" s="30">
        <f>SUMIF(Ingredients!$B$3:$B$217,J132,Ingredients!$J$3:$J$217)+SUMIF($B$3:$B$724,J132,$CR$3:$CR$724)</f>
        <v>0</v>
      </c>
      <c r="CO132" s="30">
        <f>SUMIF(Ingredients!$B$3:$B$217,K132,Ingredients!$J$3:$J$217)+SUMIF($B$3:$B$724,K132,$CR$3:$CR$724)</f>
        <v>0</v>
      </c>
      <c r="CP132" s="30">
        <f>SUMIF(Ingredients!$B$3:$B$217,L132,Ingredients!$J$3:$J$217)+SUMIF($B$3:$B$724,L132,$CR$3:$CR$724)</f>
        <v>0</v>
      </c>
      <c r="CQ132" s="30">
        <f>SUMIF(Ingredients!$B$3:$B$217,M132,Ingredients!$J$3:$J$217)+SUMIF($B$3:$B$724,M132,$CR$3:$CR$724)</f>
        <v>0</v>
      </c>
      <c r="CR132" s="43">
        <f t="shared" ref="CR132:CR195" si="35">SUM(CJ132:CQ132)</f>
        <v>0</v>
      </c>
      <c r="CS132" s="34">
        <v>5</v>
      </c>
      <c r="CT132" s="30">
        <v>15</v>
      </c>
      <c r="CU132" s="30">
        <v>9</v>
      </c>
      <c r="CV132" s="35">
        <v>0</v>
      </c>
      <c r="CW132" s="36">
        <v>1.5</v>
      </c>
      <c r="CX132" s="37">
        <v>0</v>
      </c>
      <c r="CY132" s="38">
        <v>0</v>
      </c>
      <c r="CZ132" s="39">
        <v>0</v>
      </c>
      <c r="DA132" t="s">
        <v>202</v>
      </c>
      <c r="DB132" t="str">
        <f t="shared" ref="DB132:DB195" ca="1" si="36">IF(X132="No", "No", "-")</f>
        <v>-</v>
      </c>
      <c r="DD132" t="s">
        <v>199</v>
      </c>
      <c r="DE132" t="str">
        <f t="shared" ref="DE132:DE195" ca="1" si="37">IF(AND(X132="Yes",NOT(DD132="No")),CONCATENATE(UPPER(C132), "(", E132, ", ItemRegistry.",C132,", ",4," ,", ROUND(CS132/5,2),"f,",ROUND(CT132,2),"f,",ROUND(CV132,2),"f,",ROUND(CX132,2),"f,",ROUND(CW132,2),"f,",ROUND(CY132,2),"f,",ROUND(CZ132,2),"f,",ROUND(21/CU132,2), "f),"),"")</f>
        <v/>
      </c>
    </row>
    <row r="133" spans="2:110" x14ac:dyDescent="0.3">
      <c r="B133" t="s">
        <v>389</v>
      </c>
      <c r="C133" t="str">
        <f>INDEX('PH Itemnames'!$B$1:$B$723,MATCH(B133,'PH Itemnames'!$A$1:$A$723),1)</f>
        <v>blueberrypieItem</v>
      </c>
      <c r="D133" t="s">
        <v>245</v>
      </c>
      <c r="E133" t="s">
        <v>1192</v>
      </c>
      <c r="F133" s="10" t="s">
        <v>12</v>
      </c>
      <c r="G133" s="11" t="s">
        <v>209</v>
      </c>
      <c r="H133" s="11" t="s">
        <v>210</v>
      </c>
      <c r="I133" s="11"/>
      <c r="J133" s="11"/>
      <c r="K133" s="11"/>
      <c r="L133" s="11"/>
      <c r="M133" s="11"/>
      <c r="N133" s="46">
        <f ca="1">SUMIF(Ingredients!$B$3:$B$217,'PH complex foods'!F133,Ingredients!$A$3:$A$119)+SUMIF($B$3:$B$724,F133,$V$3:$V$723)</f>
        <v>1</v>
      </c>
      <c r="O133" s="11">
        <f ca="1">SUMIF(Ingredients!$B$3:$B$217,'PH complex foods'!G133,Ingredients!$A$3:$A$119)+SUMIF($B$3:$B$724,G133,$V$3:$V$723)</f>
        <v>1</v>
      </c>
      <c r="P133" s="11">
        <f ca="1">SUMIF(Ingredients!$B$3:$B$217,'PH complex foods'!H133,Ingredients!$A$3:$A$119)+SUMIF($B$3:$B$724,H133,$V$3:$V$723)</f>
        <v>1</v>
      </c>
      <c r="Q133" s="11">
        <f ca="1">SUMIF(Ingredients!$B$3:$B$217,'PH complex foods'!I133,Ingredients!$A$3:$A$119)+SUMIF($B$3:$B$724,I133,$V$3:$V$723)</f>
        <v>0</v>
      </c>
      <c r="R133" s="11">
        <f ca="1">SUMIF(Ingredients!$B$3:$B$217,'PH complex foods'!J133,Ingredients!$A$3:$A$119)+SUMIF($B$3:$B$724,J133,$V$3:$V$723)</f>
        <v>0</v>
      </c>
      <c r="S133" s="11">
        <f ca="1">SUMIF(Ingredients!$B$3:$B$217,'PH complex foods'!K133,Ingredients!$A$3:$A$119)+SUMIF($B$3:$B$724,K133,$V$3:$V$723)</f>
        <v>0</v>
      </c>
      <c r="T133" s="11">
        <f ca="1">SUMIF(Ingredients!$B$3:$B$217,'PH complex foods'!L133,Ingredients!$A$3:$A$119)+SUMIF($B$3:$B$724,L133,$V$3:$V$723)</f>
        <v>0</v>
      </c>
      <c r="U133" s="11">
        <f ca="1">SUMIF(Ingredients!$B$3:$B$217,'PH complex foods'!M133,Ingredients!$A$3:$A$119)+SUMIF($B$3:$B$724,M133,$V$3:$V$723)</f>
        <v>0</v>
      </c>
      <c r="V133" s="10">
        <f t="shared" ref="V133:V196" ca="1" si="38">SUM(N133:U133)-COUNTA(F133:M133)+1</f>
        <v>1</v>
      </c>
      <c r="W133" s="11">
        <f t="shared" si="27"/>
        <v>1</v>
      </c>
      <c r="X133" s="44" t="str">
        <f t="shared" ca="1" si="26"/>
        <v>Yes</v>
      </c>
      <c r="Y133" s="34">
        <f>SUMIF(Ingredients!$B$3:$B$217,F133,Ingredients!$C$3:$C$217)+SUMIF($B$3:$B$724,F133,$AG$3:$AG$724)</f>
        <v>1</v>
      </c>
      <c r="Z133" s="30">
        <f>SUMIF(Ingredients!$B$3:$B$217,G133,Ingredients!$C$3:$C$217)+SUMIF($B$3:$B$724,G133,$AG$3:$AG$724)</f>
        <v>5</v>
      </c>
      <c r="AA133" s="30">
        <f>SUMIF(Ingredients!$B$3:$B$217,H133,Ingredients!$C$3:$C$217)+SUMIF($B$3:$B$724,H133,$AG$3:$AG$724)</f>
        <v>0</v>
      </c>
      <c r="AB133" s="30">
        <f>SUMIF(Ingredients!$B$3:$B$217,I133,Ingredients!$C$3:$C$217)+SUMIF($B$3:$B$724,I133,$AG$3:$AG$724)</f>
        <v>0</v>
      </c>
      <c r="AC133" s="30">
        <f>SUMIF(Ingredients!$B$3:$B$217,J133,Ingredients!$C$3:$C$217)+SUMIF($B$3:$B$724,J133,$AG$3:$AG$724)</f>
        <v>0</v>
      </c>
      <c r="AD133" s="30">
        <f>SUMIF(Ingredients!$B$3:$B$217,K133,Ingredients!$C$3:$C$217)+SUMIF($B$3:$B$724,K133,$AG$3:$AG$724)</f>
        <v>0</v>
      </c>
      <c r="AE133" s="30">
        <f>SUMIF(Ingredients!$B$3:$B$217,L133,Ingredients!$C$3:$C$217)+SUMIF($B$3:$B$724,L133,$AG$3:$AG$724)</f>
        <v>0</v>
      </c>
      <c r="AF133" s="30">
        <f>SUMIF(Ingredients!$B$3:$B$217,M133,Ingredients!$C$3:$C$217)+SUMIF($B$3:$B$724,M133,$AG$3:$AG$724)</f>
        <v>0</v>
      </c>
      <c r="AG133" s="29">
        <f t="shared" si="28"/>
        <v>6</v>
      </c>
      <c r="AH133" s="30">
        <f>SUMIF(Ingredients!$B$3:$B$217,F133,Ingredients!$D$3:$D$217)+SUMIF($B$3:$B$724,F133,$AP$3:$AP$724)</f>
        <v>5</v>
      </c>
      <c r="AI133" s="30">
        <f>SUMIF(Ingredients!$B$3:$B$217,G133,Ingredients!$D$3:$D$217)+SUMIF($B$3:$B$724,G133,$AP$3:$AP$724)</f>
        <v>0</v>
      </c>
      <c r="AJ133" s="30">
        <f>SUMIF(Ingredients!$B$3:$B$217,H133,Ingredients!$D$3:$D$217)+SUMIF($B$3:$B$724,H133,$AP$3:$AP$724)</f>
        <v>0</v>
      </c>
      <c r="AK133" s="30">
        <f>SUMIF(Ingredients!$B$3:$B$217,I133,Ingredients!$D$3:$D$217)+SUMIF($B$3:$B$724,I133,$AP$3:$AP$724)</f>
        <v>0</v>
      </c>
      <c r="AL133" s="30">
        <f>SUMIF(Ingredients!$B$3:$B$217,J133,Ingredients!$D$3:$D$217)+SUMIF($B$3:$B$724,J133,$AP$3:$AP$724)</f>
        <v>0</v>
      </c>
      <c r="AM133" s="30">
        <f>SUMIF(Ingredients!$B$3:$B$217,K133,Ingredients!$D$3:$D$217)+SUMIF($B$3:$B$724,K133,$AP$3:$AP$724)</f>
        <v>0</v>
      </c>
      <c r="AN133" s="30">
        <f>SUMIF(Ingredients!$B$3:$B$217,L133,Ingredients!$D$3:$D$217)+SUMIF($B$3:$B$724,L133,$AP$3:$AP$724)</f>
        <v>0</v>
      </c>
      <c r="AO133" s="30">
        <f>SUMIF(Ingredients!$B$3:$B$217,M133,Ingredients!$D$3:$D$217)+SUMIF($B$3:$B$724,M133,$AP$3:$AP$724)</f>
        <v>0</v>
      </c>
      <c r="AP133" s="29">
        <f t="shared" si="29"/>
        <v>5</v>
      </c>
      <c r="AQ133" s="30">
        <f>SUMIF(Ingredients!$B$3:$B$217,F133,Ingredients!$E$3:$E$217)+SUMIF($B$3:$B$724,F133,$AY$3:$AY$727)</f>
        <v>4</v>
      </c>
      <c r="AR133" s="30">
        <f>SUMIF(Ingredients!$B$3:$B$217,G133,Ingredients!$E$3:$E$217)+SUMIF($B$3:$B$724,G133,$AY$3:$AY$727)</f>
        <v>7</v>
      </c>
      <c r="AS133" s="30">
        <f>SUMIF(Ingredients!$B$3:$B$217,H133,Ingredients!$E$3:$E$217)+SUMIF($B$3:$B$724,H133,$AY$3:$AY$727)</f>
        <v>30</v>
      </c>
      <c r="AT133" s="30">
        <f>SUMIF(Ingredients!$B$3:$B$217,I133,Ingredients!$E$3:$E$217)+SUMIF($B$3:$B$724,I133,$AY$3:$AY$727)</f>
        <v>0</v>
      </c>
      <c r="AU133" s="30">
        <f>SUMIF(Ingredients!$B$3:$B$217,J133,Ingredients!$E$3:$E$217)+SUMIF($B$3:$B$724,J133,$AY$3:$AY$727)</f>
        <v>0</v>
      </c>
      <c r="AV133" s="30">
        <f>SUMIF(Ingredients!$B$3:$B$217,K133,Ingredients!$E$3:$E$217)+SUMIF($B$3:$B$724,K133,$AY$3:$AY$727)</f>
        <v>0</v>
      </c>
      <c r="AW133" s="30">
        <f>SUMIF(Ingredients!$B$3:$B$217,L133,Ingredients!$E$3:$E$217)+SUMIF($B$3:$B$724,L133,$AY$3:$AY$727)</f>
        <v>0</v>
      </c>
      <c r="AX133" s="30">
        <f>SUMIF(Ingredients!$B$3:$B$217,M133,Ingredients!$E$3:$E$217)+SUMIF($B$3:$B$724,M133,$AY$3:$AY$727)</f>
        <v>0</v>
      </c>
      <c r="AY133" s="29">
        <f t="shared" si="30"/>
        <v>13.666666666666666</v>
      </c>
      <c r="AZ133" s="30">
        <f>SUMIF(Ingredients!$B$3:$B$217,F133,Ingredients!$F$3:$F$217)+SUMIF($B$3:$B$724,F133,$BH$3:$BH$724)</f>
        <v>0</v>
      </c>
      <c r="BA133" s="30">
        <f>SUMIF(Ingredients!$B$3:$B$217,G133,Ingredients!$F$3:$F$217)+SUMIF($B$3:$B$724,G133,$BH$3:$BH$724)</f>
        <v>1</v>
      </c>
      <c r="BB133" s="30">
        <f>SUMIF(Ingredients!$B$3:$B$217,H133,Ingredients!$F$3:$F$217)+SUMIF($B$3:$B$724,H133,$BH$3:$BH$724)</f>
        <v>0</v>
      </c>
      <c r="BC133" s="30">
        <f>SUMIF(Ingredients!$B$3:$B$217,I133,Ingredients!$F$3:$F$217)+SUMIF($B$3:$B$724,I133,$BH$3:$BH$724)</f>
        <v>0</v>
      </c>
      <c r="BD133" s="30">
        <f>SUMIF(Ingredients!$B$3:$B$217,J133,Ingredients!$F$3:$F$217)+SUMIF($B$3:$B$724,J133,$BH$3:$BH$724)</f>
        <v>0</v>
      </c>
      <c r="BE133" s="30">
        <f>SUMIF(Ingredients!$B$3:$B$217,K133,Ingredients!$F$3:$F$217)+SUMIF($B$3:$B$724,K133,$BH$3:$BH$724)</f>
        <v>0</v>
      </c>
      <c r="BF133" s="30">
        <f>SUMIF(Ingredients!$B$3:$B$217,L133,Ingredients!$F$3:$F$217)+SUMIF($B$3:$B$724,L133,$BH$3:$BH$724)</f>
        <v>0</v>
      </c>
      <c r="BG133" s="30">
        <f>SUMIF(Ingredients!$B$3:$B$217,M133,Ingredients!$F$3:$F$217)+SUMIF($B$3:$B$724,M133,$BH$3:$BH$724)</f>
        <v>0</v>
      </c>
      <c r="BH133" s="35">
        <f t="shared" si="31"/>
        <v>1</v>
      </c>
      <c r="BI133" s="30">
        <f>SUMIF(Ingredients!$B$3:$B$217,F133,Ingredients!$G$3:$G$217)+SUMIF($B$3:$B$724,F133,$BQ$3:$BQ$724)</f>
        <v>0.8</v>
      </c>
      <c r="BJ133" s="30">
        <f>SUMIF(Ingredients!$B$3:$B$217,G133,Ingredients!$G$3:$G$217)+SUMIF($B$3:$B$724,G133,$BQ$3:$BQ$724)</f>
        <v>0</v>
      </c>
      <c r="BK133" s="30">
        <f>SUMIF(Ingredients!$B$3:$B$217,H133,Ingredients!$G$3:$G$217)+SUMIF($B$3:$B$724,H133,$BQ$3:$BQ$724)</f>
        <v>0</v>
      </c>
      <c r="BL133" s="30">
        <f>SUMIF(Ingredients!$B$3:$B$217,I133,Ingredients!$G$3:$G$217)+SUMIF($B$3:$B$724,I133,$BQ$3:$BQ$724)</f>
        <v>0</v>
      </c>
      <c r="BM133" s="30">
        <f>SUMIF(Ingredients!$B$3:$B$217,J133,Ingredients!$G$3:$G$217)+SUMIF($B$3:$B$724,J133,$BQ$3:$BQ$724)</f>
        <v>0</v>
      </c>
      <c r="BN133" s="30">
        <f>SUMIF(Ingredients!$B$3:$B$217,K133,Ingredients!$G$3:$G$217)+SUMIF($B$3:$B$724,K133,$BQ$3:$BQ$724)</f>
        <v>0</v>
      </c>
      <c r="BO133" s="30">
        <f>SUMIF(Ingredients!$B$3:$B$217,L133,Ingredients!$G$3:$G$217)+SUMIF($B$3:$B$724,L133,$BQ$3:$BQ$724)</f>
        <v>0</v>
      </c>
      <c r="BP133" s="30">
        <f>SUMIF(Ingredients!$B$3:$B$217,M133,Ingredients!$G$3:$G$217)+SUMIF($B$3:$B$724,M133,$BQ$3:$BQ$724)</f>
        <v>0</v>
      </c>
      <c r="BQ133" s="36">
        <f t="shared" si="32"/>
        <v>0.8</v>
      </c>
      <c r="BR133" s="30">
        <f>SUMIF(Ingredients!$B$3:$B$217,F133,Ingredients!$H$3:$H$217)+SUMIF($B$3:$B$724,F133,$BZ$3:$BZ$724)</f>
        <v>0</v>
      </c>
      <c r="BS133" s="30">
        <f>SUMIF(Ingredients!$B$3:$B$217,G133,Ingredients!$H$3:$H$217)+SUMIF($B$3:$B$724,G133,$BZ$3:$BZ$724)</f>
        <v>0</v>
      </c>
      <c r="BT133" s="30">
        <f>SUMIF(Ingredients!$B$3:$B$217,H133,Ingredients!$H$3:$H$217)+SUMIF($B$3:$B$724,H133,$BZ$3:$BZ$724)</f>
        <v>0</v>
      </c>
      <c r="BU133" s="30">
        <f>SUMIF(Ingredients!$B$3:$B$217,I133,Ingredients!$H$3:$H$217)+SUMIF($B$3:$B$724,I133,$BZ$3:$BZ$724)</f>
        <v>0</v>
      </c>
      <c r="BV133" s="30">
        <f>SUMIF(Ingredients!$B$3:$B$217,J133,Ingredients!$H$3:$H$217)+SUMIF($B$3:$B$724,J133,$BZ$3:$BZ$724)</f>
        <v>0</v>
      </c>
      <c r="BW133" s="30">
        <f>SUMIF(Ingredients!$B$3:$B$217,K133,Ingredients!$H$3:$H$217)+SUMIF($B$3:$B$724,K133,$BZ$3:$BZ$724)</f>
        <v>0</v>
      </c>
      <c r="BX133" s="30">
        <f>SUMIF(Ingredients!$B$3:$B$217,L133,Ingredients!$H$3:$H$217)+SUMIF($B$3:$B$724,L133,$BZ$3:$BZ$724)</f>
        <v>0</v>
      </c>
      <c r="BY133" s="30">
        <f>SUMIF(Ingredients!$B$3:$B$217,M133,Ingredients!$H$3:$H$217)+SUMIF($B$3:$B$724,M133,$BZ$3:$BZ$724)</f>
        <v>0</v>
      </c>
      <c r="BZ133" s="42">
        <f t="shared" si="33"/>
        <v>0</v>
      </c>
      <c r="CA133" s="30">
        <f>SUMIF(Ingredients!$B$3:$B$217,F133,Ingredients!$I$3:$I$217)+SUMIF($B$3:$B$724,F133,$CI$3:$CI$724)</f>
        <v>0</v>
      </c>
      <c r="CB133" s="30">
        <f>SUMIF(Ingredients!$B$3:$B$217,G133,Ingredients!$I$3:$I$217)+SUMIF($B$3:$B$724,G133,$CI$3:$CI$724)</f>
        <v>0</v>
      </c>
      <c r="CC133" s="30">
        <f>SUMIF(Ingredients!$B$3:$B$217,H133,Ingredients!$I$3:$I$217)+SUMIF($B$3:$B$724,H133,$CI$3:$CI$724)</f>
        <v>0</v>
      </c>
      <c r="CD133" s="30">
        <f>SUMIF(Ingredients!$B$3:$B$217,I133,Ingredients!$I$3:$I$217)+SUMIF($B$3:$B$724,I133,$CI$3:$CI$724)</f>
        <v>0</v>
      </c>
      <c r="CE133" s="30">
        <f>SUMIF(Ingredients!$B$3:$B$217,J133,Ingredients!$I$3:$I$217)+SUMIF($B$3:$B$724,J133,$CI$3:$CI$724)</f>
        <v>0</v>
      </c>
      <c r="CF133" s="30">
        <f>SUMIF(Ingredients!$B$3:$B$217,K133,Ingredients!$I$3:$I$217)+SUMIF($B$3:$B$724,K133,$CI$3:$CI$724)</f>
        <v>0</v>
      </c>
      <c r="CG133" s="30">
        <f>SUMIF(Ingredients!$B$3:$B$217,L133,Ingredients!$I$3:$I$217)+SUMIF($B$3:$B$724,L133,$CI$3:$CI$724)</f>
        <v>0</v>
      </c>
      <c r="CH133" s="30">
        <f>SUMIF(Ingredients!$B$3:$B$217,M133,Ingredients!$I$3:$I$217)+SUMIF($B$3:$B$724,M133,$CI$3:$CI$724)</f>
        <v>0</v>
      </c>
      <c r="CI133" s="38">
        <f t="shared" si="34"/>
        <v>0</v>
      </c>
      <c r="CJ133" s="30">
        <f>SUMIF(Ingredients!$B$3:$B$217,F133,Ingredients!$J$3:$J$217)+SUMIF($B$3:$B$724,F133,$CR$3:$CR$724)</f>
        <v>0</v>
      </c>
      <c r="CK133" s="30">
        <f>SUMIF(Ingredients!$B$3:$B$217,G133,Ingredients!$J$3:$J$217)+SUMIF($B$3:$B$724,G133,$CR$3:$CR$724)</f>
        <v>0</v>
      </c>
      <c r="CL133" s="30">
        <f>SUMIF(Ingredients!$B$3:$B$217,H133,Ingredients!$J$3:$J$217)+SUMIF($B$3:$B$724,H133,$CR$3:$CR$724)</f>
        <v>0</v>
      </c>
      <c r="CM133" s="30">
        <f>SUMIF(Ingredients!$B$3:$B$217,I133,Ingredients!$J$3:$J$217)+SUMIF($B$3:$B$724,I133,$CR$3:$CR$724)</f>
        <v>0</v>
      </c>
      <c r="CN133" s="30">
        <f>SUMIF(Ingredients!$B$3:$B$217,J133,Ingredients!$J$3:$J$217)+SUMIF($B$3:$B$724,J133,$CR$3:$CR$724)</f>
        <v>0</v>
      </c>
      <c r="CO133" s="30">
        <f>SUMIF(Ingredients!$B$3:$B$217,K133,Ingredients!$J$3:$J$217)+SUMIF($B$3:$B$724,K133,$CR$3:$CR$724)</f>
        <v>0</v>
      </c>
      <c r="CP133" s="30">
        <f>SUMIF(Ingredients!$B$3:$B$217,L133,Ingredients!$J$3:$J$217)+SUMIF($B$3:$B$724,L133,$CR$3:$CR$724)</f>
        <v>0</v>
      </c>
      <c r="CQ133" s="30">
        <f>SUMIF(Ingredients!$B$3:$B$217,M133,Ingredients!$J$3:$J$217)+SUMIF($B$3:$B$724,M133,$CR$3:$CR$724)</f>
        <v>0</v>
      </c>
      <c r="CR133" s="43">
        <f t="shared" si="35"/>
        <v>0</v>
      </c>
      <c r="CS133" s="34">
        <v>10</v>
      </c>
      <c r="CT133" s="30">
        <v>0</v>
      </c>
      <c r="CU133" s="30">
        <v>12</v>
      </c>
      <c r="CV133" s="35">
        <v>1</v>
      </c>
      <c r="CW133" s="36">
        <v>0.8</v>
      </c>
      <c r="CX133" s="37">
        <v>0</v>
      </c>
      <c r="CY133" s="38">
        <v>0</v>
      </c>
      <c r="CZ133" s="39">
        <v>0</v>
      </c>
      <c r="DA133" t="s">
        <v>202</v>
      </c>
      <c r="DB133" t="str">
        <f t="shared" ca="1" si="36"/>
        <v>-</v>
      </c>
      <c r="DD133" t="s">
        <v>200</v>
      </c>
      <c r="DE133" t="str">
        <f t="shared" ca="1" si="37"/>
        <v>BLUEBERRYPIEITEM(MEAL, ItemRegistry.blueberrypieItem, 4 ,2f,0f,1f,0f,0.8f,0f,0f,1.75f),</v>
      </c>
      <c r="DF133" t="s">
        <v>2389</v>
      </c>
    </row>
    <row r="134" spans="2:110" x14ac:dyDescent="0.3">
      <c r="B134" t="s">
        <v>390</v>
      </c>
      <c r="C134" t="str">
        <f>INDEX('PH Itemnames'!$B$1:$B$723,MATCH(B134,'PH Itemnames'!$A$1:$A$723),1)</f>
        <v>blueberrymuffinItem</v>
      </c>
      <c r="D134" t="s">
        <v>240</v>
      </c>
      <c r="E134" t="s">
        <v>1192</v>
      </c>
      <c r="F134" s="10" t="s">
        <v>12</v>
      </c>
      <c r="G134" s="11" t="s">
        <v>216</v>
      </c>
      <c r="H134" s="11"/>
      <c r="I134" s="11"/>
      <c r="J134" s="11"/>
      <c r="K134" s="11"/>
      <c r="L134" s="11"/>
      <c r="M134" s="11"/>
      <c r="N134" s="46">
        <f ca="1">SUMIF(Ingredients!$B$3:$B$217,'PH complex foods'!F134,Ingredients!$A$3:$A$119)+SUMIF($B$3:$B$724,F134,$V$3:$V$723)</f>
        <v>1</v>
      </c>
      <c r="O134" s="11">
        <f ca="1">SUMIF(Ingredients!$B$3:$B$217,'PH complex foods'!G134,Ingredients!$A$3:$A$119)+SUMIF($B$3:$B$724,G134,$V$3:$V$723)</f>
        <v>1</v>
      </c>
      <c r="P134" s="11">
        <f ca="1">SUMIF(Ingredients!$B$3:$B$217,'PH complex foods'!H134,Ingredients!$A$3:$A$119)+SUMIF($B$3:$B$724,H134,$V$3:$V$723)</f>
        <v>0</v>
      </c>
      <c r="Q134" s="11">
        <f ca="1">SUMIF(Ingredients!$B$3:$B$217,'PH complex foods'!I134,Ingredients!$A$3:$A$119)+SUMIF($B$3:$B$724,I134,$V$3:$V$723)</f>
        <v>0</v>
      </c>
      <c r="R134" s="11">
        <f ca="1">SUMIF(Ingredients!$B$3:$B$217,'PH complex foods'!J134,Ingredients!$A$3:$A$119)+SUMIF($B$3:$B$724,J134,$V$3:$V$723)</f>
        <v>0</v>
      </c>
      <c r="S134" s="11">
        <f ca="1">SUMIF(Ingredients!$B$3:$B$217,'PH complex foods'!K134,Ingredients!$A$3:$A$119)+SUMIF($B$3:$B$724,K134,$V$3:$V$723)</f>
        <v>0</v>
      </c>
      <c r="T134" s="11">
        <f ca="1">SUMIF(Ingredients!$B$3:$B$217,'PH complex foods'!L134,Ingredients!$A$3:$A$119)+SUMIF($B$3:$B$724,L134,$V$3:$V$723)</f>
        <v>0</v>
      </c>
      <c r="U134" s="11">
        <f ca="1">SUMIF(Ingredients!$B$3:$B$217,'PH complex foods'!M134,Ingredients!$A$3:$A$119)+SUMIF($B$3:$B$724,M134,$V$3:$V$723)</f>
        <v>0</v>
      </c>
      <c r="V134" s="10">
        <f t="shared" ca="1" si="38"/>
        <v>1</v>
      </c>
      <c r="W134" s="11">
        <f t="shared" si="27"/>
        <v>0</v>
      </c>
      <c r="X134" s="44" t="str">
        <f t="shared" ref="X134:X197" ca="1" si="39">IF(V134=1,"Yes","No")</f>
        <v>Yes</v>
      </c>
      <c r="Y134" s="34">
        <f>SUMIF(Ingredients!$B$3:$B$217,F134,Ingredients!$C$3:$C$217)+SUMIF($B$3:$B$724,F134,$AG$3:$AG$724)</f>
        <v>1</v>
      </c>
      <c r="Z134" s="30">
        <f>SUMIF(Ingredients!$B$3:$B$217,G134,Ingredients!$C$3:$C$217)+SUMIF($B$3:$B$724,G134,$AG$3:$AG$724)</f>
        <v>5</v>
      </c>
      <c r="AA134" s="30">
        <f>SUMIF(Ingredients!$B$3:$B$217,H134,Ingredients!$C$3:$C$217)+SUMIF($B$3:$B$724,H134,$AG$3:$AG$724)</f>
        <v>0</v>
      </c>
      <c r="AB134" s="30">
        <f>SUMIF(Ingredients!$B$3:$B$217,I134,Ingredients!$C$3:$C$217)+SUMIF($B$3:$B$724,I134,$AG$3:$AG$724)</f>
        <v>0</v>
      </c>
      <c r="AC134" s="30">
        <f>SUMIF(Ingredients!$B$3:$B$217,J134,Ingredients!$C$3:$C$217)+SUMIF($B$3:$B$724,J134,$AG$3:$AG$724)</f>
        <v>0</v>
      </c>
      <c r="AD134" s="30">
        <f>SUMIF(Ingredients!$B$3:$B$217,K134,Ingredients!$C$3:$C$217)+SUMIF($B$3:$B$724,K134,$AG$3:$AG$724)</f>
        <v>0</v>
      </c>
      <c r="AE134" s="30">
        <f>SUMIF(Ingredients!$B$3:$B$217,L134,Ingredients!$C$3:$C$217)+SUMIF($B$3:$B$724,L134,$AG$3:$AG$724)</f>
        <v>0</v>
      </c>
      <c r="AF134" s="30">
        <f>SUMIF(Ingredients!$B$3:$B$217,M134,Ingredients!$C$3:$C$217)+SUMIF($B$3:$B$724,M134,$AG$3:$AG$724)</f>
        <v>0</v>
      </c>
      <c r="AG134" s="29">
        <f t="shared" si="28"/>
        <v>6</v>
      </c>
      <c r="AH134" s="30">
        <f>SUMIF(Ingredients!$B$3:$B$217,F134,Ingredients!$D$3:$D$217)+SUMIF($B$3:$B$724,F134,$AP$3:$AP$724)</f>
        <v>5</v>
      </c>
      <c r="AI134" s="30">
        <f>SUMIF(Ingredients!$B$3:$B$217,G134,Ingredients!$D$3:$D$217)+SUMIF($B$3:$B$724,G134,$AP$3:$AP$724)</f>
        <v>0</v>
      </c>
      <c r="AJ134" s="30">
        <f>SUMIF(Ingredients!$B$3:$B$217,H134,Ingredients!$D$3:$D$217)+SUMIF($B$3:$B$724,H134,$AP$3:$AP$724)</f>
        <v>0</v>
      </c>
      <c r="AK134" s="30">
        <f>SUMIF(Ingredients!$B$3:$B$217,I134,Ingredients!$D$3:$D$217)+SUMIF($B$3:$B$724,I134,$AP$3:$AP$724)</f>
        <v>0</v>
      </c>
      <c r="AL134" s="30">
        <f>SUMIF(Ingredients!$B$3:$B$217,J134,Ingredients!$D$3:$D$217)+SUMIF($B$3:$B$724,J134,$AP$3:$AP$724)</f>
        <v>0</v>
      </c>
      <c r="AM134" s="30">
        <f>SUMIF(Ingredients!$B$3:$B$217,K134,Ingredients!$D$3:$D$217)+SUMIF($B$3:$B$724,K134,$AP$3:$AP$724)</f>
        <v>0</v>
      </c>
      <c r="AN134" s="30">
        <f>SUMIF(Ingredients!$B$3:$B$217,L134,Ingredients!$D$3:$D$217)+SUMIF($B$3:$B$724,L134,$AP$3:$AP$724)</f>
        <v>0</v>
      </c>
      <c r="AO134" s="30">
        <f>SUMIF(Ingredients!$B$3:$B$217,M134,Ingredients!$D$3:$D$217)+SUMIF($B$3:$B$724,M134,$AP$3:$AP$724)</f>
        <v>0</v>
      </c>
      <c r="AP134" s="29">
        <f t="shared" si="29"/>
        <v>5</v>
      </c>
      <c r="AQ134" s="30">
        <f>SUMIF(Ingredients!$B$3:$B$217,F134,Ingredients!$E$3:$E$217)+SUMIF($B$3:$B$724,F134,$AY$3:$AY$727)</f>
        <v>4</v>
      </c>
      <c r="AR134" s="30">
        <f>SUMIF(Ingredients!$B$3:$B$217,G134,Ingredients!$E$3:$E$217)+SUMIF($B$3:$B$724,G134,$AY$3:$AY$727)</f>
        <v>29.5</v>
      </c>
      <c r="AS134" s="30">
        <f>SUMIF(Ingredients!$B$3:$B$217,H134,Ingredients!$E$3:$E$217)+SUMIF($B$3:$B$724,H134,$AY$3:$AY$727)</f>
        <v>0</v>
      </c>
      <c r="AT134" s="30">
        <f>SUMIF(Ingredients!$B$3:$B$217,I134,Ingredients!$E$3:$E$217)+SUMIF($B$3:$B$724,I134,$AY$3:$AY$727)</f>
        <v>0</v>
      </c>
      <c r="AU134" s="30">
        <f>SUMIF(Ingredients!$B$3:$B$217,J134,Ingredients!$E$3:$E$217)+SUMIF($B$3:$B$724,J134,$AY$3:$AY$727)</f>
        <v>0</v>
      </c>
      <c r="AV134" s="30">
        <f>SUMIF(Ingredients!$B$3:$B$217,K134,Ingredients!$E$3:$E$217)+SUMIF($B$3:$B$724,K134,$AY$3:$AY$727)</f>
        <v>0</v>
      </c>
      <c r="AW134" s="30">
        <f>SUMIF(Ingredients!$B$3:$B$217,L134,Ingredients!$E$3:$E$217)+SUMIF($B$3:$B$724,L134,$AY$3:$AY$727)</f>
        <v>0</v>
      </c>
      <c r="AX134" s="30">
        <f>SUMIF(Ingredients!$B$3:$B$217,M134,Ingredients!$E$3:$E$217)+SUMIF($B$3:$B$724,M134,$AY$3:$AY$727)</f>
        <v>0</v>
      </c>
      <c r="AY134" s="29">
        <f t="shared" si="30"/>
        <v>16.75</v>
      </c>
      <c r="AZ134" s="30">
        <f>SUMIF(Ingredients!$B$3:$B$217,F134,Ingredients!$F$3:$F$217)+SUMIF($B$3:$B$724,F134,$BH$3:$BH$724)</f>
        <v>0</v>
      </c>
      <c r="BA134" s="30">
        <f>SUMIF(Ingredients!$B$3:$B$217,G134,Ingredients!$F$3:$F$217)+SUMIF($B$3:$B$724,G134,$BH$3:$BH$724)</f>
        <v>1</v>
      </c>
      <c r="BB134" s="30">
        <f>SUMIF(Ingredients!$B$3:$B$217,H134,Ingredients!$F$3:$F$217)+SUMIF($B$3:$B$724,H134,$BH$3:$BH$724)</f>
        <v>0</v>
      </c>
      <c r="BC134" s="30">
        <f>SUMIF(Ingredients!$B$3:$B$217,I134,Ingredients!$F$3:$F$217)+SUMIF($B$3:$B$724,I134,$BH$3:$BH$724)</f>
        <v>0</v>
      </c>
      <c r="BD134" s="30">
        <f>SUMIF(Ingredients!$B$3:$B$217,J134,Ingredients!$F$3:$F$217)+SUMIF($B$3:$B$724,J134,$BH$3:$BH$724)</f>
        <v>0</v>
      </c>
      <c r="BE134" s="30">
        <f>SUMIF(Ingredients!$B$3:$B$217,K134,Ingredients!$F$3:$F$217)+SUMIF($B$3:$B$724,K134,$BH$3:$BH$724)</f>
        <v>0</v>
      </c>
      <c r="BF134" s="30">
        <f>SUMIF(Ingredients!$B$3:$B$217,L134,Ingredients!$F$3:$F$217)+SUMIF($B$3:$B$724,L134,$BH$3:$BH$724)</f>
        <v>0</v>
      </c>
      <c r="BG134" s="30">
        <f>SUMIF(Ingredients!$B$3:$B$217,M134,Ingredients!$F$3:$F$217)+SUMIF($B$3:$B$724,M134,$BH$3:$BH$724)</f>
        <v>0</v>
      </c>
      <c r="BH134" s="35">
        <f t="shared" si="31"/>
        <v>1</v>
      </c>
      <c r="BI134" s="30">
        <f>SUMIF(Ingredients!$B$3:$B$217,F134,Ingredients!$G$3:$G$217)+SUMIF($B$3:$B$724,F134,$BQ$3:$BQ$724)</f>
        <v>0.8</v>
      </c>
      <c r="BJ134" s="30">
        <f>SUMIF(Ingredients!$B$3:$B$217,G134,Ingredients!$G$3:$G$217)+SUMIF($B$3:$B$724,G134,$BQ$3:$BQ$724)</f>
        <v>0</v>
      </c>
      <c r="BK134" s="30">
        <f>SUMIF(Ingredients!$B$3:$B$217,H134,Ingredients!$G$3:$G$217)+SUMIF($B$3:$B$724,H134,$BQ$3:$BQ$724)</f>
        <v>0</v>
      </c>
      <c r="BL134" s="30">
        <f>SUMIF(Ingredients!$B$3:$B$217,I134,Ingredients!$G$3:$G$217)+SUMIF($B$3:$B$724,I134,$BQ$3:$BQ$724)</f>
        <v>0</v>
      </c>
      <c r="BM134" s="30">
        <f>SUMIF(Ingredients!$B$3:$B$217,J134,Ingredients!$G$3:$G$217)+SUMIF($B$3:$B$724,J134,$BQ$3:$BQ$724)</f>
        <v>0</v>
      </c>
      <c r="BN134" s="30">
        <f>SUMIF(Ingredients!$B$3:$B$217,K134,Ingredients!$G$3:$G$217)+SUMIF($B$3:$B$724,K134,$BQ$3:$BQ$724)</f>
        <v>0</v>
      </c>
      <c r="BO134" s="30">
        <f>SUMIF(Ingredients!$B$3:$B$217,L134,Ingredients!$G$3:$G$217)+SUMIF($B$3:$B$724,L134,$BQ$3:$BQ$724)</f>
        <v>0</v>
      </c>
      <c r="BP134" s="30">
        <f>SUMIF(Ingredients!$B$3:$B$217,M134,Ingredients!$G$3:$G$217)+SUMIF($B$3:$B$724,M134,$BQ$3:$BQ$724)</f>
        <v>0</v>
      </c>
      <c r="BQ134" s="36">
        <f t="shared" si="32"/>
        <v>0.8</v>
      </c>
      <c r="BR134" s="30">
        <f>SUMIF(Ingredients!$B$3:$B$217,F134,Ingredients!$H$3:$H$217)+SUMIF($B$3:$B$724,F134,$BZ$3:$BZ$724)</f>
        <v>0</v>
      </c>
      <c r="BS134" s="30">
        <f>SUMIF(Ingredients!$B$3:$B$217,G134,Ingredients!$H$3:$H$217)+SUMIF($B$3:$B$724,G134,$BZ$3:$BZ$724)</f>
        <v>0</v>
      </c>
      <c r="BT134" s="30">
        <f>SUMIF(Ingredients!$B$3:$B$217,H134,Ingredients!$H$3:$H$217)+SUMIF($B$3:$B$724,H134,$BZ$3:$BZ$724)</f>
        <v>0</v>
      </c>
      <c r="BU134" s="30">
        <f>SUMIF(Ingredients!$B$3:$B$217,I134,Ingredients!$H$3:$H$217)+SUMIF($B$3:$B$724,I134,$BZ$3:$BZ$724)</f>
        <v>0</v>
      </c>
      <c r="BV134" s="30">
        <f>SUMIF(Ingredients!$B$3:$B$217,J134,Ingredients!$H$3:$H$217)+SUMIF($B$3:$B$724,J134,$BZ$3:$BZ$724)</f>
        <v>0</v>
      </c>
      <c r="BW134" s="30">
        <f>SUMIF(Ingredients!$B$3:$B$217,K134,Ingredients!$H$3:$H$217)+SUMIF($B$3:$B$724,K134,$BZ$3:$BZ$724)</f>
        <v>0</v>
      </c>
      <c r="BX134" s="30">
        <f>SUMIF(Ingredients!$B$3:$B$217,L134,Ingredients!$H$3:$H$217)+SUMIF($B$3:$B$724,L134,$BZ$3:$BZ$724)</f>
        <v>0</v>
      </c>
      <c r="BY134" s="30">
        <f>SUMIF(Ingredients!$B$3:$B$217,M134,Ingredients!$H$3:$H$217)+SUMIF($B$3:$B$724,M134,$BZ$3:$BZ$724)</f>
        <v>0</v>
      </c>
      <c r="BZ134" s="42">
        <f t="shared" si="33"/>
        <v>0</v>
      </c>
      <c r="CA134" s="30">
        <f>SUMIF(Ingredients!$B$3:$B$217,F134,Ingredients!$I$3:$I$217)+SUMIF($B$3:$B$724,F134,$CI$3:$CI$724)</f>
        <v>0</v>
      </c>
      <c r="CB134" s="30">
        <f>SUMIF(Ingredients!$B$3:$B$217,G134,Ingredients!$I$3:$I$217)+SUMIF($B$3:$B$724,G134,$CI$3:$CI$724)</f>
        <v>0</v>
      </c>
      <c r="CC134" s="30">
        <f>SUMIF(Ingredients!$B$3:$B$217,H134,Ingredients!$I$3:$I$217)+SUMIF($B$3:$B$724,H134,$CI$3:$CI$724)</f>
        <v>0</v>
      </c>
      <c r="CD134" s="30">
        <f>SUMIF(Ingredients!$B$3:$B$217,I134,Ingredients!$I$3:$I$217)+SUMIF($B$3:$B$724,I134,$CI$3:$CI$724)</f>
        <v>0</v>
      </c>
      <c r="CE134" s="30">
        <f>SUMIF(Ingredients!$B$3:$B$217,J134,Ingredients!$I$3:$I$217)+SUMIF($B$3:$B$724,J134,$CI$3:$CI$724)</f>
        <v>0</v>
      </c>
      <c r="CF134" s="30">
        <f>SUMIF(Ingredients!$B$3:$B$217,K134,Ingredients!$I$3:$I$217)+SUMIF($B$3:$B$724,K134,$CI$3:$CI$724)</f>
        <v>0</v>
      </c>
      <c r="CG134" s="30">
        <f>SUMIF(Ingredients!$B$3:$B$217,L134,Ingredients!$I$3:$I$217)+SUMIF($B$3:$B$724,L134,$CI$3:$CI$724)</f>
        <v>0</v>
      </c>
      <c r="CH134" s="30">
        <f>SUMIF(Ingredients!$B$3:$B$217,M134,Ingredients!$I$3:$I$217)+SUMIF($B$3:$B$724,M134,$CI$3:$CI$724)</f>
        <v>0</v>
      </c>
      <c r="CI134" s="38">
        <f t="shared" si="34"/>
        <v>0</v>
      </c>
      <c r="CJ134" s="30">
        <f>SUMIF(Ingredients!$B$3:$B$217,F134,Ingredients!$J$3:$J$217)+SUMIF($B$3:$B$724,F134,$CR$3:$CR$724)</f>
        <v>0</v>
      </c>
      <c r="CK134" s="30">
        <f>SUMIF(Ingredients!$B$3:$B$217,G134,Ingredients!$J$3:$J$217)+SUMIF($B$3:$B$724,G134,$CR$3:$CR$724)</f>
        <v>0</v>
      </c>
      <c r="CL134" s="30">
        <f>SUMIF(Ingredients!$B$3:$B$217,H134,Ingredients!$J$3:$J$217)+SUMIF($B$3:$B$724,H134,$CR$3:$CR$724)</f>
        <v>0</v>
      </c>
      <c r="CM134" s="30">
        <f>SUMIF(Ingredients!$B$3:$B$217,I134,Ingredients!$J$3:$J$217)+SUMIF($B$3:$B$724,I134,$CR$3:$CR$724)</f>
        <v>0</v>
      </c>
      <c r="CN134" s="30">
        <f>SUMIF(Ingredients!$B$3:$B$217,J134,Ingredients!$J$3:$J$217)+SUMIF($B$3:$B$724,J134,$CR$3:$CR$724)</f>
        <v>0</v>
      </c>
      <c r="CO134" s="30">
        <f>SUMIF(Ingredients!$B$3:$B$217,K134,Ingredients!$J$3:$J$217)+SUMIF($B$3:$B$724,K134,$CR$3:$CR$724)</f>
        <v>0</v>
      </c>
      <c r="CP134" s="30">
        <f>SUMIF(Ingredients!$B$3:$B$217,L134,Ingredients!$J$3:$J$217)+SUMIF($B$3:$B$724,L134,$CR$3:$CR$724)</f>
        <v>0</v>
      </c>
      <c r="CQ134" s="30">
        <f>SUMIF(Ingredients!$B$3:$B$217,M134,Ingredients!$J$3:$J$217)+SUMIF($B$3:$B$724,M134,$CR$3:$CR$724)</f>
        <v>0</v>
      </c>
      <c r="CR134" s="43">
        <f t="shared" si="35"/>
        <v>0</v>
      </c>
      <c r="CS134" s="34">
        <v>5</v>
      </c>
      <c r="CT134" s="30">
        <v>0</v>
      </c>
      <c r="CU134" s="30">
        <v>12</v>
      </c>
      <c r="CV134" s="35">
        <v>1</v>
      </c>
      <c r="CW134" s="36">
        <v>0.8</v>
      </c>
      <c r="CX134" s="37">
        <v>0</v>
      </c>
      <c r="CY134" s="38">
        <v>0</v>
      </c>
      <c r="CZ134" s="39">
        <v>0</v>
      </c>
      <c r="DA134" t="s">
        <v>202</v>
      </c>
      <c r="DB134" t="str">
        <f t="shared" ca="1" si="36"/>
        <v>-</v>
      </c>
      <c r="DD134" t="s">
        <v>200</v>
      </c>
      <c r="DE134" t="str">
        <f t="shared" ca="1" si="37"/>
        <v>BLUEBERRYMUFFINITEM(MEAL, ItemRegistry.blueberrymuffinItem, 4 ,1f,0f,1f,0f,0.8f,0f,0f,1.75f),</v>
      </c>
      <c r="DF134" t="s">
        <v>2390</v>
      </c>
    </row>
    <row r="135" spans="2:110" x14ac:dyDescent="0.3">
      <c r="B135" t="s">
        <v>391</v>
      </c>
      <c r="C135" t="str">
        <f>INDEX('PH Itemnames'!$B$1:$B$723,MATCH(B135,'PH Itemnames'!$A$1:$A$723),1)</f>
        <v>pancakesItem</v>
      </c>
      <c r="D135" t="s">
        <v>240</v>
      </c>
      <c r="E135" t="s">
        <v>1192</v>
      </c>
      <c r="F135" s="10" t="s">
        <v>216</v>
      </c>
      <c r="G135" s="11" t="s">
        <v>238</v>
      </c>
      <c r="H135" s="11"/>
      <c r="I135" s="11"/>
      <c r="J135" s="11"/>
      <c r="K135" s="11"/>
      <c r="L135" s="11"/>
      <c r="M135" s="11"/>
      <c r="N135" s="46">
        <f ca="1">SUMIF(Ingredients!$B$3:$B$217,'PH complex foods'!F135,Ingredients!$A$3:$A$119)+SUMIF($B$3:$B$724,F135,$V$3:$V$723)</f>
        <v>1</v>
      </c>
      <c r="O135" s="11">
        <f ca="1">SUMIF(Ingredients!$B$3:$B$217,'PH complex foods'!G135,Ingredients!$A$3:$A$119)+SUMIF($B$3:$B$724,G135,$V$3:$V$723)</f>
        <v>1</v>
      </c>
      <c r="P135" s="11">
        <f ca="1">SUMIF(Ingredients!$B$3:$B$217,'PH complex foods'!H135,Ingredients!$A$3:$A$119)+SUMIF($B$3:$B$724,H135,$V$3:$V$723)</f>
        <v>0</v>
      </c>
      <c r="Q135" s="11">
        <f ca="1">SUMIF(Ingredients!$B$3:$B$217,'PH complex foods'!I135,Ingredients!$A$3:$A$119)+SUMIF($B$3:$B$724,I135,$V$3:$V$723)</f>
        <v>0</v>
      </c>
      <c r="R135" s="11">
        <f ca="1">SUMIF(Ingredients!$B$3:$B$217,'PH complex foods'!J135,Ingredients!$A$3:$A$119)+SUMIF($B$3:$B$724,J135,$V$3:$V$723)</f>
        <v>0</v>
      </c>
      <c r="S135" s="11">
        <f ca="1">SUMIF(Ingredients!$B$3:$B$217,'PH complex foods'!K135,Ingredients!$A$3:$A$119)+SUMIF($B$3:$B$724,K135,$V$3:$V$723)</f>
        <v>0</v>
      </c>
      <c r="T135" s="11">
        <f ca="1">SUMIF(Ingredients!$B$3:$B$217,'PH complex foods'!L135,Ingredients!$A$3:$A$119)+SUMIF($B$3:$B$724,L135,$V$3:$V$723)</f>
        <v>0</v>
      </c>
      <c r="U135" s="11">
        <f ca="1">SUMIF(Ingredients!$B$3:$B$217,'PH complex foods'!M135,Ingredients!$A$3:$A$119)+SUMIF($B$3:$B$724,M135,$V$3:$V$723)</f>
        <v>0</v>
      </c>
      <c r="V135" s="10">
        <f t="shared" ca="1" si="38"/>
        <v>1</v>
      </c>
      <c r="W135" s="11">
        <f t="shared" si="27"/>
        <v>2</v>
      </c>
      <c r="X135" s="44" t="str">
        <f t="shared" ca="1" si="39"/>
        <v>Yes</v>
      </c>
      <c r="Y135" s="34">
        <f>SUMIF(Ingredients!$B$3:$B$217,F135,Ingredients!$C$3:$C$217)+SUMIF($B$3:$B$724,F135,$AG$3:$AG$724)</f>
        <v>5</v>
      </c>
      <c r="Z135" s="30">
        <f>SUMIF(Ingredients!$B$3:$B$217,G135,Ingredients!$C$3:$C$217)+SUMIF($B$3:$B$724,G135,$AG$3:$AG$724)</f>
        <v>5</v>
      </c>
      <c r="AA135" s="30">
        <f>SUMIF(Ingredients!$B$3:$B$217,H135,Ingredients!$C$3:$C$217)+SUMIF($B$3:$B$724,H135,$AG$3:$AG$724)</f>
        <v>0</v>
      </c>
      <c r="AB135" s="30">
        <f>SUMIF(Ingredients!$B$3:$B$217,I135,Ingredients!$C$3:$C$217)+SUMIF($B$3:$B$724,I135,$AG$3:$AG$724)</f>
        <v>0</v>
      </c>
      <c r="AC135" s="30">
        <f>SUMIF(Ingredients!$B$3:$B$217,J135,Ingredients!$C$3:$C$217)+SUMIF($B$3:$B$724,J135,$AG$3:$AG$724)</f>
        <v>0</v>
      </c>
      <c r="AD135" s="30">
        <f>SUMIF(Ingredients!$B$3:$B$217,K135,Ingredients!$C$3:$C$217)+SUMIF($B$3:$B$724,K135,$AG$3:$AG$724)</f>
        <v>0</v>
      </c>
      <c r="AE135" s="30">
        <f>SUMIF(Ingredients!$B$3:$B$217,L135,Ingredients!$C$3:$C$217)+SUMIF($B$3:$B$724,L135,$AG$3:$AG$724)</f>
        <v>0</v>
      </c>
      <c r="AF135" s="30">
        <f>SUMIF(Ingredients!$B$3:$B$217,M135,Ingredients!$C$3:$C$217)+SUMIF($B$3:$B$724,M135,$AG$3:$AG$724)</f>
        <v>0</v>
      </c>
      <c r="AG135" s="29">
        <f t="shared" si="28"/>
        <v>10</v>
      </c>
      <c r="AH135" s="30">
        <f>SUMIF(Ingredients!$B$3:$B$217,F135,Ingredients!$D$3:$D$217)+SUMIF($B$3:$B$724,F135,$AP$3:$AP$724)</f>
        <v>0</v>
      </c>
      <c r="AI135" s="30">
        <f>SUMIF(Ingredients!$B$3:$B$217,G135,Ingredients!$D$3:$D$217)+SUMIF($B$3:$B$724,G135,$AP$3:$AP$724)</f>
        <v>5</v>
      </c>
      <c r="AJ135" s="30">
        <f>SUMIF(Ingredients!$B$3:$B$217,H135,Ingredients!$D$3:$D$217)+SUMIF($B$3:$B$724,H135,$AP$3:$AP$724)</f>
        <v>0</v>
      </c>
      <c r="AK135" s="30">
        <f>SUMIF(Ingredients!$B$3:$B$217,I135,Ingredients!$D$3:$D$217)+SUMIF($B$3:$B$724,I135,$AP$3:$AP$724)</f>
        <v>0</v>
      </c>
      <c r="AL135" s="30">
        <f>SUMIF(Ingredients!$B$3:$B$217,J135,Ingredients!$D$3:$D$217)+SUMIF($B$3:$B$724,J135,$AP$3:$AP$724)</f>
        <v>0</v>
      </c>
      <c r="AM135" s="30">
        <f>SUMIF(Ingredients!$B$3:$B$217,K135,Ingredients!$D$3:$D$217)+SUMIF($B$3:$B$724,K135,$AP$3:$AP$724)</f>
        <v>0</v>
      </c>
      <c r="AN135" s="30">
        <f>SUMIF(Ingredients!$B$3:$B$217,L135,Ingredients!$D$3:$D$217)+SUMIF($B$3:$B$724,L135,$AP$3:$AP$724)</f>
        <v>0</v>
      </c>
      <c r="AO135" s="30">
        <f>SUMIF(Ingredients!$B$3:$B$217,M135,Ingredients!$D$3:$D$217)+SUMIF($B$3:$B$724,M135,$AP$3:$AP$724)</f>
        <v>0</v>
      </c>
      <c r="AP135" s="29">
        <f t="shared" si="29"/>
        <v>5</v>
      </c>
      <c r="AQ135" s="30">
        <f>SUMIF(Ingredients!$B$3:$B$217,F135,Ingredients!$E$3:$E$217)+SUMIF($B$3:$B$724,F135,$AY$3:$AY$727)</f>
        <v>29.5</v>
      </c>
      <c r="AR135" s="30">
        <f>SUMIF(Ingredients!$B$3:$B$217,G135,Ingredients!$E$3:$E$217)+SUMIF($B$3:$B$724,G135,$AY$3:$AY$727)</f>
        <v>23</v>
      </c>
      <c r="AS135" s="30">
        <f>SUMIF(Ingredients!$B$3:$B$217,H135,Ingredients!$E$3:$E$217)+SUMIF($B$3:$B$724,H135,$AY$3:$AY$727)</f>
        <v>0</v>
      </c>
      <c r="AT135" s="30">
        <f>SUMIF(Ingredients!$B$3:$B$217,I135,Ingredients!$E$3:$E$217)+SUMIF($B$3:$B$724,I135,$AY$3:$AY$727)</f>
        <v>0</v>
      </c>
      <c r="AU135" s="30">
        <f>SUMIF(Ingredients!$B$3:$B$217,J135,Ingredients!$E$3:$E$217)+SUMIF($B$3:$B$724,J135,$AY$3:$AY$727)</f>
        <v>0</v>
      </c>
      <c r="AV135" s="30">
        <f>SUMIF(Ingredients!$B$3:$B$217,K135,Ingredients!$E$3:$E$217)+SUMIF($B$3:$B$724,K135,$AY$3:$AY$727)</f>
        <v>0</v>
      </c>
      <c r="AW135" s="30">
        <f>SUMIF(Ingredients!$B$3:$B$217,L135,Ingredients!$E$3:$E$217)+SUMIF($B$3:$B$724,L135,$AY$3:$AY$727)</f>
        <v>0</v>
      </c>
      <c r="AX135" s="30">
        <f>SUMIF(Ingredients!$B$3:$B$217,M135,Ingredients!$E$3:$E$217)+SUMIF($B$3:$B$724,M135,$AY$3:$AY$727)</f>
        <v>0</v>
      </c>
      <c r="AY135" s="29">
        <f t="shared" si="30"/>
        <v>26.25</v>
      </c>
      <c r="AZ135" s="30">
        <f>SUMIF(Ingredients!$B$3:$B$217,F135,Ingredients!$F$3:$F$217)+SUMIF($B$3:$B$724,F135,$BH$3:$BH$724)</f>
        <v>1</v>
      </c>
      <c r="BA135" s="30">
        <f>SUMIF(Ingredients!$B$3:$B$217,G135,Ingredients!$F$3:$F$217)+SUMIF($B$3:$B$724,G135,$BH$3:$BH$724)</f>
        <v>0</v>
      </c>
      <c r="BB135" s="30">
        <f>SUMIF(Ingredients!$B$3:$B$217,H135,Ingredients!$F$3:$F$217)+SUMIF($B$3:$B$724,H135,$BH$3:$BH$724)</f>
        <v>0</v>
      </c>
      <c r="BC135" s="30">
        <f>SUMIF(Ingredients!$B$3:$B$217,I135,Ingredients!$F$3:$F$217)+SUMIF($B$3:$B$724,I135,$BH$3:$BH$724)</f>
        <v>0</v>
      </c>
      <c r="BD135" s="30">
        <f>SUMIF(Ingredients!$B$3:$B$217,J135,Ingredients!$F$3:$F$217)+SUMIF($B$3:$B$724,J135,$BH$3:$BH$724)</f>
        <v>0</v>
      </c>
      <c r="BE135" s="30">
        <f>SUMIF(Ingredients!$B$3:$B$217,K135,Ingredients!$F$3:$F$217)+SUMIF($B$3:$B$724,K135,$BH$3:$BH$724)</f>
        <v>0</v>
      </c>
      <c r="BF135" s="30">
        <f>SUMIF(Ingredients!$B$3:$B$217,L135,Ingredients!$F$3:$F$217)+SUMIF($B$3:$B$724,L135,$BH$3:$BH$724)</f>
        <v>0</v>
      </c>
      <c r="BG135" s="30">
        <f>SUMIF(Ingredients!$B$3:$B$217,M135,Ingredients!$F$3:$F$217)+SUMIF($B$3:$B$724,M135,$BH$3:$BH$724)</f>
        <v>0</v>
      </c>
      <c r="BH135" s="35">
        <f t="shared" si="31"/>
        <v>1</v>
      </c>
      <c r="BI135" s="30">
        <f>SUMIF(Ingredients!$B$3:$B$217,F135,Ingredients!$G$3:$G$217)+SUMIF($B$3:$B$724,F135,$BQ$3:$BQ$724)</f>
        <v>0</v>
      </c>
      <c r="BJ135" s="30">
        <f>SUMIF(Ingredients!$B$3:$B$217,G135,Ingredients!$G$3:$G$217)+SUMIF($B$3:$B$724,G135,$BQ$3:$BQ$724)</f>
        <v>0</v>
      </c>
      <c r="BK135" s="30">
        <f>SUMIF(Ingredients!$B$3:$B$217,H135,Ingredients!$G$3:$G$217)+SUMIF($B$3:$B$724,H135,$BQ$3:$BQ$724)</f>
        <v>0</v>
      </c>
      <c r="BL135" s="30">
        <f>SUMIF(Ingredients!$B$3:$B$217,I135,Ingredients!$G$3:$G$217)+SUMIF($B$3:$B$724,I135,$BQ$3:$BQ$724)</f>
        <v>0</v>
      </c>
      <c r="BM135" s="30">
        <f>SUMIF(Ingredients!$B$3:$B$217,J135,Ingredients!$G$3:$G$217)+SUMIF($B$3:$B$724,J135,$BQ$3:$BQ$724)</f>
        <v>0</v>
      </c>
      <c r="BN135" s="30">
        <f>SUMIF(Ingredients!$B$3:$B$217,K135,Ingredients!$G$3:$G$217)+SUMIF($B$3:$B$724,K135,$BQ$3:$BQ$724)</f>
        <v>0</v>
      </c>
      <c r="BO135" s="30">
        <f>SUMIF(Ingredients!$B$3:$B$217,L135,Ingredients!$G$3:$G$217)+SUMIF($B$3:$B$724,L135,$BQ$3:$BQ$724)</f>
        <v>0</v>
      </c>
      <c r="BP135" s="30">
        <f>SUMIF(Ingredients!$B$3:$B$217,M135,Ingredients!$G$3:$G$217)+SUMIF($B$3:$B$724,M135,$BQ$3:$BQ$724)</f>
        <v>0</v>
      </c>
      <c r="BQ135" s="36">
        <f t="shared" si="32"/>
        <v>0</v>
      </c>
      <c r="BR135" s="30">
        <f>SUMIF(Ingredients!$B$3:$B$217,F135,Ingredients!$H$3:$H$217)+SUMIF($B$3:$B$724,F135,$BZ$3:$BZ$724)</f>
        <v>0</v>
      </c>
      <c r="BS135" s="30">
        <f>SUMIF(Ingredients!$B$3:$B$217,G135,Ingredients!$H$3:$H$217)+SUMIF($B$3:$B$724,G135,$BZ$3:$BZ$724)</f>
        <v>0</v>
      </c>
      <c r="BT135" s="30">
        <f>SUMIF(Ingredients!$B$3:$B$217,H135,Ingredients!$H$3:$H$217)+SUMIF($B$3:$B$724,H135,$BZ$3:$BZ$724)</f>
        <v>0</v>
      </c>
      <c r="BU135" s="30">
        <f>SUMIF(Ingredients!$B$3:$B$217,I135,Ingredients!$H$3:$H$217)+SUMIF($B$3:$B$724,I135,$BZ$3:$BZ$724)</f>
        <v>0</v>
      </c>
      <c r="BV135" s="30">
        <f>SUMIF(Ingredients!$B$3:$B$217,J135,Ingredients!$H$3:$H$217)+SUMIF($B$3:$B$724,J135,$BZ$3:$BZ$724)</f>
        <v>0</v>
      </c>
      <c r="BW135" s="30">
        <f>SUMIF(Ingredients!$B$3:$B$217,K135,Ingredients!$H$3:$H$217)+SUMIF($B$3:$B$724,K135,$BZ$3:$BZ$724)</f>
        <v>0</v>
      </c>
      <c r="BX135" s="30">
        <f>SUMIF(Ingredients!$B$3:$B$217,L135,Ingredients!$H$3:$H$217)+SUMIF($B$3:$B$724,L135,$BZ$3:$BZ$724)</f>
        <v>0</v>
      </c>
      <c r="BY135" s="30">
        <f>SUMIF(Ingredients!$B$3:$B$217,M135,Ingredients!$H$3:$H$217)+SUMIF($B$3:$B$724,M135,$BZ$3:$BZ$724)</f>
        <v>0</v>
      </c>
      <c r="BZ135" s="42">
        <f t="shared" si="33"/>
        <v>0</v>
      </c>
      <c r="CA135" s="30">
        <f>SUMIF(Ingredients!$B$3:$B$217,F135,Ingredients!$I$3:$I$217)+SUMIF($B$3:$B$724,F135,$CI$3:$CI$724)</f>
        <v>0</v>
      </c>
      <c r="CB135" s="30">
        <f>SUMIF(Ingredients!$B$3:$B$217,G135,Ingredients!$I$3:$I$217)+SUMIF($B$3:$B$724,G135,$CI$3:$CI$724)</f>
        <v>0</v>
      </c>
      <c r="CC135" s="30">
        <f>SUMIF(Ingredients!$B$3:$B$217,H135,Ingredients!$I$3:$I$217)+SUMIF($B$3:$B$724,H135,$CI$3:$CI$724)</f>
        <v>0</v>
      </c>
      <c r="CD135" s="30">
        <f>SUMIF(Ingredients!$B$3:$B$217,I135,Ingredients!$I$3:$I$217)+SUMIF($B$3:$B$724,I135,$CI$3:$CI$724)</f>
        <v>0</v>
      </c>
      <c r="CE135" s="30">
        <f>SUMIF(Ingredients!$B$3:$B$217,J135,Ingredients!$I$3:$I$217)+SUMIF($B$3:$B$724,J135,$CI$3:$CI$724)</f>
        <v>0</v>
      </c>
      <c r="CF135" s="30">
        <f>SUMIF(Ingredients!$B$3:$B$217,K135,Ingredients!$I$3:$I$217)+SUMIF($B$3:$B$724,K135,$CI$3:$CI$724)</f>
        <v>0</v>
      </c>
      <c r="CG135" s="30">
        <f>SUMIF(Ingredients!$B$3:$B$217,L135,Ingredients!$I$3:$I$217)+SUMIF($B$3:$B$724,L135,$CI$3:$CI$724)</f>
        <v>0</v>
      </c>
      <c r="CH135" s="30">
        <f>SUMIF(Ingredients!$B$3:$B$217,M135,Ingredients!$I$3:$I$217)+SUMIF($B$3:$B$724,M135,$CI$3:$CI$724)</f>
        <v>0</v>
      </c>
      <c r="CI135" s="38">
        <f t="shared" si="34"/>
        <v>0</v>
      </c>
      <c r="CJ135" s="30">
        <f>SUMIF(Ingredients!$B$3:$B$217,F135,Ingredients!$J$3:$J$217)+SUMIF($B$3:$B$724,F135,$CR$3:$CR$724)</f>
        <v>0</v>
      </c>
      <c r="CK135" s="30">
        <f>SUMIF(Ingredients!$B$3:$B$217,G135,Ingredients!$J$3:$J$217)+SUMIF($B$3:$B$724,G135,$CR$3:$CR$724)</f>
        <v>2</v>
      </c>
      <c r="CL135" s="30">
        <f>SUMIF(Ingredients!$B$3:$B$217,H135,Ingredients!$J$3:$J$217)+SUMIF($B$3:$B$724,H135,$CR$3:$CR$724)</f>
        <v>0</v>
      </c>
      <c r="CM135" s="30">
        <f>SUMIF(Ingredients!$B$3:$B$217,I135,Ingredients!$J$3:$J$217)+SUMIF($B$3:$B$724,I135,$CR$3:$CR$724)</f>
        <v>0</v>
      </c>
      <c r="CN135" s="30">
        <f>SUMIF(Ingredients!$B$3:$B$217,J135,Ingredients!$J$3:$J$217)+SUMIF($B$3:$B$724,J135,$CR$3:$CR$724)</f>
        <v>0</v>
      </c>
      <c r="CO135" s="30">
        <f>SUMIF(Ingredients!$B$3:$B$217,K135,Ingredients!$J$3:$J$217)+SUMIF($B$3:$B$724,K135,$CR$3:$CR$724)</f>
        <v>0</v>
      </c>
      <c r="CP135" s="30">
        <f>SUMIF(Ingredients!$B$3:$B$217,L135,Ingredients!$J$3:$J$217)+SUMIF($B$3:$B$724,L135,$CR$3:$CR$724)</f>
        <v>0</v>
      </c>
      <c r="CQ135" s="30">
        <f>SUMIF(Ingredients!$B$3:$B$217,M135,Ingredients!$J$3:$J$217)+SUMIF($B$3:$B$724,M135,$CR$3:$CR$724)</f>
        <v>0</v>
      </c>
      <c r="CR135" s="43">
        <f t="shared" si="35"/>
        <v>2</v>
      </c>
      <c r="CS135" s="34">
        <v>10</v>
      </c>
      <c r="CT135" s="30">
        <v>0</v>
      </c>
      <c r="CU135" s="30">
        <v>9</v>
      </c>
      <c r="CV135" s="35">
        <v>1</v>
      </c>
      <c r="CW135" s="36">
        <v>0</v>
      </c>
      <c r="CX135" s="37">
        <v>0</v>
      </c>
      <c r="CY135" s="38">
        <v>0</v>
      </c>
      <c r="CZ135" s="39">
        <v>2</v>
      </c>
      <c r="DA135" t="s">
        <v>202</v>
      </c>
      <c r="DB135" t="str">
        <f t="shared" ca="1" si="36"/>
        <v>-</v>
      </c>
      <c r="DD135" t="s">
        <v>200</v>
      </c>
      <c r="DE135" t="str">
        <f t="shared" ca="1" si="37"/>
        <v>PANCAKESITEM(MEAL, ItemRegistry.pancakesItem, 4 ,2f,0f,1f,0f,0f,0f,2f,2.33f),</v>
      </c>
      <c r="DF135" t="s">
        <v>2391</v>
      </c>
    </row>
    <row r="136" spans="2:110" x14ac:dyDescent="0.3">
      <c r="B136" t="s">
        <v>392</v>
      </c>
      <c r="C136" t="str">
        <f>INDEX('PH Itemnames'!$B$1:$B$723,MATCH(B136,'PH Itemnames'!$A$1:$A$723),1)</f>
        <v>blueberrypancakesItem</v>
      </c>
      <c r="D136" t="s">
        <v>240</v>
      </c>
      <c r="E136" t="s">
        <v>1192</v>
      </c>
      <c r="F136" s="10" t="s">
        <v>12</v>
      </c>
      <c r="G136" s="11" t="s">
        <v>391</v>
      </c>
      <c r="H136" s="11"/>
      <c r="I136" s="11"/>
      <c r="J136" s="11"/>
      <c r="K136" s="11"/>
      <c r="L136" s="11"/>
      <c r="M136" s="11"/>
      <c r="N136" s="46">
        <f ca="1">SUMIF(Ingredients!$B$3:$B$217,'PH complex foods'!F136,Ingredients!$A$3:$A$119)+SUMIF($B$3:$B$724,F136,$V$3:$V$723)</f>
        <v>1</v>
      </c>
      <c r="O136" s="11">
        <f ca="1">SUMIF(Ingredients!$B$3:$B$217,'PH complex foods'!G136,Ingredients!$A$3:$A$119)+SUMIF($B$3:$B$724,G136,$V$3:$V$723)</f>
        <v>1</v>
      </c>
      <c r="P136" s="11">
        <f ca="1">SUMIF(Ingredients!$B$3:$B$217,'PH complex foods'!H136,Ingredients!$A$3:$A$119)+SUMIF($B$3:$B$724,H136,$V$3:$V$723)</f>
        <v>0</v>
      </c>
      <c r="Q136" s="11">
        <f ca="1">SUMIF(Ingredients!$B$3:$B$217,'PH complex foods'!I136,Ingredients!$A$3:$A$119)+SUMIF($B$3:$B$724,I136,$V$3:$V$723)</f>
        <v>0</v>
      </c>
      <c r="R136" s="11">
        <f ca="1">SUMIF(Ingredients!$B$3:$B$217,'PH complex foods'!J136,Ingredients!$A$3:$A$119)+SUMIF($B$3:$B$724,J136,$V$3:$V$723)</f>
        <v>0</v>
      </c>
      <c r="S136" s="11">
        <f ca="1">SUMIF(Ingredients!$B$3:$B$217,'PH complex foods'!K136,Ingredients!$A$3:$A$119)+SUMIF($B$3:$B$724,K136,$V$3:$V$723)</f>
        <v>0</v>
      </c>
      <c r="T136" s="11">
        <f ca="1">SUMIF(Ingredients!$B$3:$B$217,'PH complex foods'!L136,Ingredients!$A$3:$A$119)+SUMIF($B$3:$B$724,L136,$V$3:$V$723)</f>
        <v>0</v>
      </c>
      <c r="U136" s="11">
        <f ca="1">SUMIF(Ingredients!$B$3:$B$217,'PH complex foods'!M136,Ingredients!$A$3:$A$119)+SUMIF($B$3:$B$724,M136,$V$3:$V$723)</f>
        <v>0</v>
      </c>
      <c r="V136" s="10">
        <f t="shared" ca="1" si="38"/>
        <v>1</v>
      </c>
      <c r="W136" s="11">
        <f t="shared" si="27"/>
        <v>0</v>
      </c>
      <c r="X136" s="44" t="str">
        <f t="shared" ca="1" si="39"/>
        <v>Yes</v>
      </c>
      <c r="Y136" s="34">
        <f>SUMIF(Ingredients!$B$3:$B$217,F136,Ingredients!$C$3:$C$217)+SUMIF($B$3:$B$724,F136,$AG$3:$AG$724)</f>
        <v>1</v>
      </c>
      <c r="Z136" s="30">
        <f>SUMIF(Ingredients!$B$3:$B$217,G136,Ingredients!$C$3:$C$217)+SUMIF($B$3:$B$724,G136,$AG$3:$AG$724)</f>
        <v>10</v>
      </c>
      <c r="AA136" s="30">
        <f>SUMIF(Ingredients!$B$3:$B$217,H136,Ingredients!$C$3:$C$217)+SUMIF($B$3:$B$724,H136,$AG$3:$AG$724)</f>
        <v>0</v>
      </c>
      <c r="AB136" s="30">
        <f>SUMIF(Ingredients!$B$3:$B$217,I136,Ingredients!$C$3:$C$217)+SUMIF($B$3:$B$724,I136,$AG$3:$AG$724)</f>
        <v>0</v>
      </c>
      <c r="AC136" s="30">
        <f>SUMIF(Ingredients!$B$3:$B$217,J136,Ingredients!$C$3:$C$217)+SUMIF($B$3:$B$724,J136,$AG$3:$AG$724)</f>
        <v>0</v>
      </c>
      <c r="AD136" s="30">
        <f>SUMIF(Ingredients!$B$3:$B$217,K136,Ingredients!$C$3:$C$217)+SUMIF($B$3:$B$724,K136,$AG$3:$AG$724)</f>
        <v>0</v>
      </c>
      <c r="AE136" s="30">
        <f>SUMIF(Ingredients!$B$3:$B$217,L136,Ingredients!$C$3:$C$217)+SUMIF($B$3:$B$724,L136,$AG$3:$AG$724)</f>
        <v>0</v>
      </c>
      <c r="AF136" s="30">
        <f>SUMIF(Ingredients!$B$3:$B$217,M136,Ingredients!$C$3:$C$217)+SUMIF($B$3:$B$724,M136,$AG$3:$AG$724)</f>
        <v>0</v>
      </c>
      <c r="AG136" s="29">
        <f t="shared" si="28"/>
        <v>11</v>
      </c>
      <c r="AH136" s="30">
        <f>SUMIF(Ingredients!$B$3:$B$217,F136,Ingredients!$D$3:$D$217)+SUMIF($B$3:$B$724,F136,$AP$3:$AP$724)</f>
        <v>5</v>
      </c>
      <c r="AI136" s="30">
        <f>SUMIF(Ingredients!$B$3:$B$217,G136,Ingredients!$D$3:$D$217)+SUMIF($B$3:$B$724,G136,$AP$3:$AP$724)</f>
        <v>5</v>
      </c>
      <c r="AJ136" s="30">
        <f>SUMIF(Ingredients!$B$3:$B$217,H136,Ingredients!$D$3:$D$217)+SUMIF($B$3:$B$724,H136,$AP$3:$AP$724)</f>
        <v>0</v>
      </c>
      <c r="AK136" s="30">
        <f>SUMIF(Ingredients!$B$3:$B$217,I136,Ingredients!$D$3:$D$217)+SUMIF($B$3:$B$724,I136,$AP$3:$AP$724)</f>
        <v>0</v>
      </c>
      <c r="AL136" s="30">
        <f>SUMIF(Ingredients!$B$3:$B$217,J136,Ingredients!$D$3:$D$217)+SUMIF($B$3:$B$724,J136,$AP$3:$AP$724)</f>
        <v>0</v>
      </c>
      <c r="AM136" s="30">
        <f>SUMIF(Ingredients!$B$3:$B$217,K136,Ingredients!$D$3:$D$217)+SUMIF($B$3:$B$724,K136,$AP$3:$AP$724)</f>
        <v>0</v>
      </c>
      <c r="AN136" s="30">
        <f>SUMIF(Ingredients!$B$3:$B$217,L136,Ingredients!$D$3:$D$217)+SUMIF($B$3:$B$724,L136,$AP$3:$AP$724)</f>
        <v>0</v>
      </c>
      <c r="AO136" s="30">
        <f>SUMIF(Ingredients!$B$3:$B$217,M136,Ingredients!$D$3:$D$217)+SUMIF($B$3:$B$724,M136,$AP$3:$AP$724)</f>
        <v>0</v>
      </c>
      <c r="AP136" s="29">
        <f t="shared" si="29"/>
        <v>10</v>
      </c>
      <c r="AQ136" s="30">
        <f>SUMIF(Ingredients!$B$3:$B$217,F136,Ingredients!$E$3:$E$217)+SUMIF($B$3:$B$724,F136,$AY$3:$AY$727)</f>
        <v>4</v>
      </c>
      <c r="AR136" s="30">
        <f>SUMIF(Ingredients!$B$3:$B$217,G136,Ingredients!$E$3:$E$217)+SUMIF($B$3:$B$724,G136,$AY$3:$AY$727)</f>
        <v>26.25</v>
      </c>
      <c r="AS136" s="30">
        <f>SUMIF(Ingredients!$B$3:$B$217,H136,Ingredients!$E$3:$E$217)+SUMIF($B$3:$B$724,H136,$AY$3:$AY$727)</f>
        <v>0</v>
      </c>
      <c r="AT136" s="30">
        <f>SUMIF(Ingredients!$B$3:$B$217,I136,Ingredients!$E$3:$E$217)+SUMIF($B$3:$B$724,I136,$AY$3:$AY$727)</f>
        <v>0</v>
      </c>
      <c r="AU136" s="30">
        <f>SUMIF(Ingredients!$B$3:$B$217,J136,Ingredients!$E$3:$E$217)+SUMIF($B$3:$B$724,J136,$AY$3:$AY$727)</f>
        <v>0</v>
      </c>
      <c r="AV136" s="30">
        <f>SUMIF(Ingredients!$B$3:$B$217,K136,Ingredients!$E$3:$E$217)+SUMIF($B$3:$B$724,K136,$AY$3:$AY$727)</f>
        <v>0</v>
      </c>
      <c r="AW136" s="30">
        <f>SUMIF(Ingredients!$B$3:$B$217,L136,Ingredients!$E$3:$E$217)+SUMIF($B$3:$B$724,L136,$AY$3:$AY$727)</f>
        <v>0</v>
      </c>
      <c r="AX136" s="30">
        <f>SUMIF(Ingredients!$B$3:$B$217,M136,Ingredients!$E$3:$E$217)+SUMIF($B$3:$B$724,M136,$AY$3:$AY$727)</f>
        <v>0</v>
      </c>
      <c r="AY136" s="29">
        <f t="shared" si="30"/>
        <v>15.125</v>
      </c>
      <c r="AZ136" s="30">
        <f>SUMIF(Ingredients!$B$3:$B$217,F136,Ingredients!$F$3:$F$217)+SUMIF($B$3:$B$724,F136,$BH$3:$BH$724)</f>
        <v>0</v>
      </c>
      <c r="BA136" s="30">
        <f>SUMIF(Ingredients!$B$3:$B$217,G136,Ingredients!$F$3:$F$217)+SUMIF($B$3:$B$724,G136,$BH$3:$BH$724)</f>
        <v>1</v>
      </c>
      <c r="BB136" s="30">
        <f>SUMIF(Ingredients!$B$3:$B$217,H136,Ingredients!$F$3:$F$217)+SUMIF($B$3:$B$724,H136,$BH$3:$BH$724)</f>
        <v>0</v>
      </c>
      <c r="BC136" s="30">
        <f>SUMIF(Ingredients!$B$3:$B$217,I136,Ingredients!$F$3:$F$217)+SUMIF($B$3:$B$724,I136,$BH$3:$BH$724)</f>
        <v>0</v>
      </c>
      <c r="BD136" s="30">
        <f>SUMIF(Ingredients!$B$3:$B$217,J136,Ingredients!$F$3:$F$217)+SUMIF($B$3:$B$724,J136,$BH$3:$BH$724)</f>
        <v>0</v>
      </c>
      <c r="BE136" s="30">
        <f>SUMIF(Ingredients!$B$3:$B$217,K136,Ingredients!$F$3:$F$217)+SUMIF($B$3:$B$724,K136,$BH$3:$BH$724)</f>
        <v>0</v>
      </c>
      <c r="BF136" s="30">
        <f>SUMIF(Ingredients!$B$3:$B$217,L136,Ingredients!$F$3:$F$217)+SUMIF($B$3:$B$724,L136,$BH$3:$BH$724)</f>
        <v>0</v>
      </c>
      <c r="BG136" s="30">
        <f>SUMIF(Ingredients!$B$3:$B$217,M136,Ingredients!$F$3:$F$217)+SUMIF($B$3:$B$724,M136,$BH$3:$BH$724)</f>
        <v>0</v>
      </c>
      <c r="BH136" s="35">
        <f t="shared" si="31"/>
        <v>1</v>
      </c>
      <c r="BI136" s="30">
        <f>SUMIF(Ingredients!$B$3:$B$217,F136,Ingredients!$G$3:$G$217)+SUMIF($B$3:$B$724,F136,$BQ$3:$BQ$724)</f>
        <v>0.8</v>
      </c>
      <c r="BJ136" s="30">
        <f>SUMIF(Ingredients!$B$3:$B$217,G136,Ingredients!$G$3:$G$217)+SUMIF($B$3:$B$724,G136,$BQ$3:$BQ$724)</f>
        <v>0</v>
      </c>
      <c r="BK136" s="30">
        <f>SUMIF(Ingredients!$B$3:$B$217,H136,Ingredients!$G$3:$G$217)+SUMIF($B$3:$B$724,H136,$BQ$3:$BQ$724)</f>
        <v>0</v>
      </c>
      <c r="BL136" s="30">
        <f>SUMIF(Ingredients!$B$3:$B$217,I136,Ingredients!$G$3:$G$217)+SUMIF($B$3:$B$724,I136,$BQ$3:$BQ$724)</f>
        <v>0</v>
      </c>
      <c r="BM136" s="30">
        <f>SUMIF(Ingredients!$B$3:$B$217,J136,Ingredients!$G$3:$G$217)+SUMIF($B$3:$B$724,J136,$BQ$3:$BQ$724)</f>
        <v>0</v>
      </c>
      <c r="BN136" s="30">
        <f>SUMIF(Ingredients!$B$3:$B$217,K136,Ingredients!$G$3:$G$217)+SUMIF($B$3:$B$724,K136,$BQ$3:$BQ$724)</f>
        <v>0</v>
      </c>
      <c r="BO136" s="30">
        <f>SUMIF(Ingredients!$B$3:$B$217,L136,Ingredients!$G$3:$G$217)+SUMIF($B$3:$B$724,L136,$BQ$3:$BQ$724)</f>
        <v>0</v>
      </c>
      <c r="BP136" s="30">
        <f>SUMIF(Ingredients!$B$3:$B$217,M136,Ingredients!$G$3:$G$217)+SUMIF($B$3:$B$724,M136,$BQ$3:$BQ$724)</f>
        <v>0</v>
      </c>
      <c r="BQ136" s="36">
        <f t="shared" si="32"/>
        <v>0.8</v>
      </c>
      <c r="BR136" s="30">
        <f>SUMIF(Ingredients!$B$3:$B$217,F136,Ingredients!$H$3:$H$217)+SUMIF($B$3:$B$724,F136,$BZ$3:$BZ$724)</f>
        <v>0</v>
      </c>
      <c r="BS136" s="30">
        <f>SUMIF(Ingredients!$B$3:$B$217,G136,Ingredients!$H$3:$H$217)+SUMIF($B$3:$B$724,G136,$BZ$3:$BZ$724)</f>
        <v>0</v>
      </c>
      <c r="BT136" s="30">
        <f>SUMIF(Ingredients!$B$3:$B$217,H136,Ingredients!$H$3:$H$217)+SUMIF($B$3:$B$724,H136,$BZ$3:$BZ$724)</f>
        <v>0</v>
      </c>
      <c r="BU136" s="30">
        <f>SUMIF(Ingredients!$B$3:$B$217,I136,Ingredients!$H$3:$H$217)+SUMIF($B$3:$B$724,I136,$BZ$3:$BZ$724)</f>
        <v>0</v>
      </c>
      <c r="BV136" s="30">
        <f>SUMIF(Ingredients!$B$3:$B$217,J136,Ingredients!$H$3:$H$217)+SUMIF($B$3:$B$724,J136,$BZ$3:$BZ$724)</f>
        <v>0</v>
      </c>
      <c r="BW136" s="30">
        <f>SUMIF(Ingredients!$B$3:$B$217,K136,Ingredients!$H$3:$H$217)+SUMIF($B$3:$B$724,K136,$BZ$3:$BZ$724)</f>
        <v>0</v>
      </c>
      <c r="BX136" s="30">
        <f>SUMIF(Ingredients!$B$3:$B$217,L136,Ingredients!$H$3:$H$217)+SUMIF($B$3:$B$724,L136,$BZ$3:$BZ$724)</f>
        <v>0</v>
      </c>
      <c r="BY136" s="30">
        <f>SUMIF(Ingredients!$B$3:$B$217,M136,Ingredients!$H$3:$H$217)+SUMIF($B$3:$B$724,M136,$BZ$3:$BZ$724)</f>
        <v>0</v>
      </c>
      <c r="BZ136" s="42">
        <f t="shared" si="33"/>
        <v>0</v>
      </c>
      <c r="CA136" s="30">
        <f>SUMIF(Ingredients!$B$3:$B$217,F136,Ingredients!$I$3:$I$217)+SUMIF($B$3:$B$724,F136,$CI$3:$CI$724)</f>
        <v>0</v>
      </c>
      <c r="CB136" s="30">
        <f>SUMIF(Ingredients!$B$3:$B$217,G136,Ingredients!$I$3:$I$217)+SUMIF($B$3:$B$724,G136,$CI$3:$CI$724)</f>
        <v>0</v>
      </c>
      <c r="CC136" s="30">
        <f>SUMIF(Ingredients!$B$3:$B$217,H136,Ingredients!$I$3:$I$217)+SUMIF($B$3:$B$724,H136,$CI$3:$CI$724)</f>
        <v>0</v>
      </c>
      <c r="CD136" s="30">
        <f>SUMIF(Ingredients!$B$3:$B$217,I136,Ingredients!$I$3:$I$217)+SUMIF($B$3:$B$724,I136,$CI$3:$CI$724)</f>
        <v>0</v>
      </c>
      <c r="CE136" s="30">
        <f>SUMIF(Ingredients!$B$3:$B$217,J136,Ingredients!$I$3:$I$217)+SUMIF($B$3:$B$724,J136,$CI$3:$CI$724)</f>
        <v>0</v>
      </c>
      <c r="CF136" s="30">
        <f>SUMIF(Ingredients!$B$3:$B$217,K136,Ingredients!$I$3:$I$217)+SUMIF($B$3:$B$724,K136,$CI$3:$CI$724)</f>
        <v>0</v>
      </c>
      <c r="CG136" s="30">
        <f>SUMIF(Ingredients!$B$3:$B$217,L136,Ingredients!$I$3:$I$217)+SUMIF($B$3:$B$724,L136,$CI$3:$CI$724)</f>
        <v>0</v>
      </c>
      <c r="CH136" s="30">
        <f>SUMIF(Ingredients!$B$3:$B$217,M136,Ingredients!$I$3:$I$217)+SUMIF($B$3:$B$724,M136,$CI$3:$CI$724)</f>
        <v>0</v>
      </c>
      <c r="CI136" s="38">
        <f t="shared" si="34"/>
        <v>0</v>
      </c>
      <c r="CJ136" s="30">
        <f>SUMIF(Ingredients!$B$3:$B$217,F136,Ingredients!$J$3:$J$217)+SUMIF($B$3:$B$724,F136,$CR$3:$CR$724)</f>
        <v>0</v>
      </c>
      <c r="CK136" s="30">
        <f>SUMIF(Ingredients!$B$3:$B$217,G136,Ingredients!$J$3:$J$217)+SUMIF($B$3:$B$724,G136,$CR$3:$CR$724)</f>
        <v>2</v>
      </c>
      <c r="CL136" s="30">
        <f>SUMIF(Ingredients!$B$3:$B$217,H136,Ingredients!$J$3:$J$217)+SUMIF($B$3:$B$724,H136,$CR$3:$CR$724)</f>
        <v>0</v>
      </c>
      <c r="CM136" s="30">
        <f>SUMIF(Ingredients!$B$3:$B$217,I136,Ingredients!$J$3:$J$217)+SUMIF($B$3:$B$724,I136,$CR$3:$CR$724)</f>
        <v>0</v>
      </c>
      <c r="CN136" s="30">
        <f>SUMIF(Ingredients!$B$3:$B$217,J136,Ingredients!$J$3:$J$217)+SUMIF($B$3:$B$724,J136,$CR$3:$CR$724)</f>
        <v>0</v>
      </c>
      <c r="CO136" s="30">
        <f>SUMIF(Ingredients!$B$3:$B$217,K136,Ingredients!$J$3:$J$217)+SUMIF($B$3:$B$724,K136,$CR$3:$CR$724)</f>
        <v>0</v>
      </c>
      <c r="CP136" s="30">
        <f>SUMIF(Ingredients!$B$3:$B$217,L136,Ingredients!$J$3:$J$217)+SUMIF($B$3:$B$724,L136,$CR$3:$CR$724)</f>
        <v>0</v>
      </c>
      <c r="CQ136" s="30">
        <f>SUMIF(Ingredients!$B$3:$B$217,M136,Ingredients!$J$3:$J$217)+SUMIF($B$3:$B$724,M136,$CR$3:$CR$724)</f>
        <v>0</v>
      </c>
      <c r="CR136" s="43">
        <f t="shared" si="35"/>
        <v>2</v>
      </c>
      <c r="CS136" s="34">
        <v>10</v>
      </c>
      <c r="CT136" s="30">
        <v>0</v>
      </c>
      <c r="CU136" s="30">
        <v>9</v>
      </c>
      <c r="CV136" s="35">
        <v>1</v>
      </c>
      <c r="CW136" s="36">
        <v>0.8</v>
      </c>
      <c r="CX136" s="37">
        <v>0</v>
      </c>
      <c r="CY136" s="38">
        <v>0</v>
      </c>
      <c r="CZ136" s="39">
        <v>2</v>
      </c>
      <c r="DA136" t="s">
        <v>202</v>
      </c>
      <c r="DB136" t="str">
        <f t="shared" ca="1" si="36"/>
        <v>-</v>
      </c>
      <c r="DD136" t="s">
        <v>200</v>
      </c>
      <c r="DE136" t="str">
        <f t="shared" ca="1" si="37"/>
        <v>BLUEBERRYPANCAKESITEM(MEAL, ItemRegistry.blueberrypancakesItem, 4 ,2f,0f,1f,0f,0.8f,0f,2f,2.33f),</v>
      </c>
      <c r="DF136" t="s">
        <v>2392</v>
      </c>
    </row>
    <row r="137" spans="2:110" x14ac:dyDescent="0.3">
      <c r="B137" t="s">
        <v>393</v>
      </c>
      <c r="C137" t="str">
        <f>INDEX('PH Itemnames'!$B$1:$B$723,MATCH(B137,'PH Itemnames'!$A$1:$A$723),1)</f>
        <v>cherrypieItem</v>
      </c>
      <c r="D137" t="s">
        <v>245</v>
      </c>
      <c r="E137" t="s">
        <v>1192</v>
      </c>
      <c r="F137" s="10" t="s">
        <v>14</v>
      </c>
      <c r="G137" s="11" t="s">
        <v>209</v>
      </c>
      <c r="H137" s="11" t="s">
        <v>210</v>
      </c>
      <c r="I137" s="11"/>
      <c r="J137" s="11"/>
      <c r="K137" s="11"/>
      <c r="L137" s="11"/>
      <c r="M137" s="11"/>
      <c r="N137" s="46">
        <f ca="1">SUMIF(Ingredients!$B$3:$B$217,'PH complex foods'!F137,Ingredients!$A$3:$A$119)+SUMIF($B$3:$B$724,F137,$V$3:$V$723)</f>
        <v>1</v>
      </c>
      <c r="O137" s="11">
        <f ca="1">SUMIF(Ingredients!$B$3:$B$217,'PH complex foods'!G137,Ingredients!$A$3:$A$119)+SUMIF($B$3:$B$724,G137,$V$3:$V$723)</f>
        <v>1</v>
      </c>
      <c r="P137" s="11">
        <f ca="1">SUMIF(Ingredients!$B$3:$B$217,'PH complex foods'!H137,Ingredients!$A$3:$A$119)+SUMIF($B$3:$B$724,H137,$V$3:$V$723)</f>
        <v>1</v>
      </c>
      <c r="Q137" s="11">
        <f ca="1">SUMIF(Ingredients!$B$3:$B$217,'PH complex foods'!I137,Ingredients!$A$3:$A$119)+SUMIF($B$3:$B$724,I137,$V$3:$V$723)</f>
        <v>0</v>
      </c>
      <c r="R137" s="11">
        <f ca="1">SUMIF(Ingredients!$B$3:$B$217,'PH complex foods'!J137,Ingredients!$A$3:$A$119)+SUMIF($B$3:$B$724,J137,$V$3:$V$723)</f>
        <v>0</v>
      </c>
      <c r="S137" s="11">
        <f ca="1">SUMIF(Ingredients!$B$3:$B$217,'PH complex foods'!K137,Ingredients!$A$3:$A$119)+SUMIF($B$3:$B$724,K137,$V$3:$V$723)</f>
        <v>0</v>
      </c>
      <c r="T137" s="11">
        <f ca="1">SUMIF(Ingredients!$B$3:$B$217,'PH complex foods'!L137,Ingredients!$A$3:$A$119)+SUMIF($B$3:$B$724,L137,$V$3:$V$723)</f>
        <v>0</v>
      </c>
      <c r="U137" s="11">
        <f ca="1">SUMIF(Ingredients!$B$3:$B$217,'PH complex foods'!M137,Ingredients!$A$3:$A$119)+SUMIF($B$3:$B$724,M137,$V$3:$V$723)</f>
        <v>0</v>
      </c>
      <c r="V137" s="10">
        <f t="shared" ca="1" si="38"/>
        <v>1</v>
      </c>
      <c r="W137" s="11">
        <f t="shared" si="27"/>
        <v>0</v>
      </c>
      <c r="X137" s="44" t="str">
        <f t="shared" ca="1" si="39"/>
        <v>Yes</v>
      </c>
      <c r="Y137" s="34">
        <f>SUMIF(Ingredients!$B$3:$B$217,F137,Ingredients!$C$3:$C$217)+SUMIF($B$3:$B$724,F137,$AG$3:$AG$724)</f>
        <v>1</v>
      </c>
      <c r="Z137" s="30">
        <f>SUMIF(Ingredients!$B$3:$B$217,G137,Ingredients!$C$3:$C$217)+SUMIF($B$3:$B$724,G137,$AG$3:$AG$724)</f>
        <v>5</v>
      </c>
      <c r="AA137" s="30">
        <f>SUMIF(Ingredients!$B$3:$B$217,H137,Ingredients!$C$3:$C$217)+SUMIF($B$3:$B$724,H137,$AG$3:$AG$724)</f>
        <v>0</v>
      </c>
      <c r="AB137" s="30">
        <f>SUMIF(Ingredients!$B$3:$B$217,I137,Ingredients!$C$3:$C$217)+SUMIF($B$3:$B$724,I137,$AG$3:$AG$724)</f>
        <v>0</v>
      </c>
      <c r="AC137" s="30">
        <f>SUMIF(Ingredients!$B$3:$B$217,J137,Ingredients!$C$3:$C$217)+SUMIF($B$3:$B$724,J137,$AG$3:$AG$724)</f>
        <v>0</v>
      </c>
      <c r="AD137" s="30">
        <f>SUMIF(Ingredients!$B$3:$B$217,K137,Ingredients!$C$3:$C$217)+SUMIF($B$3:$B$724,K137,$AG$3:$AG$724)</f>
        <v>0</v>
      </c>
      <c r="AE137" s="30">
        <f>SUMIF(Ingredients!$B$3:$B$217,L137,Ingredients!$C$3:$C$217)+SUMIF($B$3:$B$724,L137,$AG$3:$AG$724)</f>
        <v>0</v>
      </c>
      <c r="AF137" s="30">
        <f>SUMIF(Ingredients!$B$3:$B$217,M137,Ingredients!$C$3:$C$217)+SUMIF($B$3:$B$724,M137,$AG$3:$AG$724)</f>
        <v>0</v>
      </c>
      <c r="AG137" s="29">
        <f t="shared" si="28"/>
        <v>6</v>
      </c>
      <c r="AH137" s="30">
        <f>SUMIF(Ingredients!$B$3:$B$217,F137,Ingredients!$D$3:$D$217)+SUMIF($B$3:$B$724,F137,$AP$3:$AP$724)</f>
        <v>5</v>
      </c>
      <c r="AI137" s="30">
        <f>SUMIF(Ingredients!$B$3:$B$217,G137,Ingredients!$D$3:$D$217)+SUMIF($B$3:$B$724,G137,$AP$3:$AP$724)</f>
        <v>0</v>
      </c>
      <c r="AJ137" s="30">
        <f>SUMIF(Ingredients!$B$3:$B$217,H137,Ingredients!$D$3:$D$217)+SUMIF($B$3:$B$724,H137,$AP$3:$AP$724)</f>
        <v>0</v>
      </c>
      <c r="AK137" s="30">
        <f>SUMIF(Ingredients!$B$3:$B$217,I137,Ingredients!$D$3:$D$217)+SUMIF($B$3:$B$724,I137,$AP$3:$AP$724)</f>
        <v>0</v>
      </c>
      <c r="AL137" s="30">
        <f>SUMIF(Ingredients!$B$3:$B$217,J137,Ingredients!$D$3:$D$217)+SUMIF($B$3:$B$724,J137,$AP$3:$AP$724)</f>
        <v>0</v>
      </c>
      <c r="AM137" s="30">
        <f>SUMIF(Ingredients!$B$3:$B$217,K137,Ingredients!$D$3:$D$217)+SUMIF($B$3:$B$724,K137,$AP$3:$AP$724)</f>
        <v>0</v>
      </c>
      <c r="AN137" s="30">
        <f>SUMIF(Ingredients!$B$3:$B$217,L137,Ingredients!$D$3:$D$217)+SUMIF($B$3:$B$724,L137,$AP$3:$AP$724)</f>
        <v>0</v>
      </c>
      <c r="AO137" s="30">
        <f>SUMIF(Ingredients!$B$3:$B$217,M137,Ingredients!$D$3:$D$217)+SUMIF($B$3:$B$724,M137,$AP$3:$AP$724)</f>
        <v>0</v>
      </c>
      <c r="AP137" s="29">
        <f t="shared" si="29"/>
        <v>5</v>
      </c>
      <c r="AQ137" s="30">
        <f>SUMIF(Ingredients!$B$3:$B$217,F137,Ingredients!$E$3:$E$217)+SUMIF($B$3:$B$724,F137,$AY$3:$AY$727)</f>
        <v>5</v>
      </c>
      <c r="AR137" s="30">
        <f>SUMIF(Ingredients!$B$3:$B$217,G137,Ingredients!$E$3:$E$217)+SUMIF($B$3:$B$724,G137,$AY$3:$AY$727)</f>
        <v>7</v>
      </c>
      <c r="AS137" s="30">
        <f>SUMIF(Ingredients!$B$3:$B$217,H137,Ingredients!$E$3:$E$217)+SUMIF($B$3:$B$724,H137,$AY$3:$AY$727)</f>
        <v>30</v>
      </c>
      <c r="AT137" s="30">
        <f>SUMIF(Ingredients!$B$3:$B$217,I137,Ingredients!$E$3:$E$217)+SUMIF($B$3:$B$724,I137,$AY$3:$AY$727)</f>
        <v>0</v>
      </c>
      <c r="AU137" s="30">
        <f>SUMIF(Ingredients!$B$3:$B$217,J137,Ingredients!$E$3:$E$217)+SUMIF($B$3:$B$724,J137,$AY$3:$AY$727)</f>
        <v>0</v>
      </c>
      <c r="AV137" s="30">
        <f>SUMIF(Ingredients!$B$3:$B$217,K137,Ingredients!$E$3:$E$217)+SUMIF($B$3:$B$724,K137,$AY$3:$AY$727)</f>
        <v>0</v>
      </c>
      <c r="AW137" s="30">
        <f>SUMIF(Ingredients!$B$3:$B$217,L137,Ingredients!$E$3:$E$217)+SUMIF($B$3:$B$724,L137,$AY$3:$AY$727)</f>
        <v>0</v>
      </c>
      <c r="AX137" s="30">
        <f>SUMIF(Ingredients!$B$3:$B$217,M137,Ingredients!$E$3:$E$217)+SUMIF($B$3:$B$724,M137,$AY$3:$AY$727)</f>
        <v>0</v>
      </c>
      <c r="AY137" s="29">
        <f t="shared" si="30"/>
        <v>14</v>
      </c>
      <c r="AZ137" s="30">
        <f>SUMIF(Ingredients!$B$3:$B$217,F137,Ingredients!$F$3:$F$217)+SUMIF($B$3:$B$724,F137,$BH$3:$BH$724)</f>
        <v>0</v>
      </c>
      <c r="BA137" s="30">
        <f>SUMIF(Ingredients!$B$3:$B$217,G137,Ingredients!$F$3:$F$217)+SUMIF($B$3:$B$724,G137,$BH$3:$BH$724)</f>
        <v>1</v>
      </c>
      <c r="BB137" s="30">
        <f>SUMIF(Ingredients!$B$3:$B$217,H137,Ingredients!$F$3:$F$217)+SUMIF($B$3:$B$724,H137,$BH$3:$BH$724)</f>
        <v>0</v>
      </c>
      <c r="BC137" s="30">
        <f>SUMIF(Ingredients!$B$3:$B$217,I137,Ingredients!$F$3:$F$217)+SUMIF($B$3:$B$724,I137,$BH$3:$BH$724)</f>
        <v>0</v>
      </c>
      <c r="BD137" s="30">
        <f>SUMIF(Ingredients!$B$3:$B$217,J137,Ingredients!$F$3:$F$217)+SUMIF($B$3:$B$724,J137,$BH$3:$BH$724)</f>
        <v>0</v>
      </c>
      <c r="BE137" s="30">
        <f>SUMIF(Ingredients!$B$3:$B$217,K137,Ingredients!$F$3:$F$217)+SUMIF($B$3:$B$724,K137,$BH$3:$BH$724)</f>
        <v>0</v>
      </c>
      <c r="BF137" s="30">
        <f>SUMIF(Ingredients!$B$3:$B$217,L137,Ingredients!$F$3:$F$217)+SUMIF($B$3:$B$724,L137,$BH$3:$BH$724)</f>
        <v>0</v>
      </c>
      <c r="BG137" s="30">
        <f>SUMIF(Ingredients!$B$3:$B$217,M137,Ingredients!$F$3:$F$217)+SUMIF($B$3:$B$724,M137,$BH$3:$BH$724)</f>
        <v>0</v>
      </c>
      <c r="BH137" s="35">
        <f t="shared" si="31"/>
        <v>1</v>
      </c>
      <c r="BI137" s="30">
        <f>SUMIF(Ingredients!$B$3:$B$217,F137,Ingredients!$G$3:$G$217)+SUMIF($B$3:$B$724,F137,$BQ$3:$BQ$724)</f>
        <v>1</v>
      </c>
      <c r="BJ137" s="30">
        <f>SUMIF(Ingredients!$B$3:$B$217,G137,Ingredients!$G$3:$G$217)+SUMIF($B$3:$B$724,G137,$BQ$3:$BQ$724)</f>
        <v>0</v>
      </c>
      <c r="BK137" s="30">
        <f>SUMIF(Ingredients!$B$3:$B$217,H137,Ingredients!$G$3:$G$217)+SUMIF($B$3:$B$724,H137,$BQ$3:$BQ$724)</f>
        <v>0</v>
      </c>
      <c r="BL137" s="30">
        <f>SUMIF(Ingredients!$B$3:$B$217,I137,Ingredients!$G$3:$G$217)+SUMIF($B$3:$B$724,I137,$BQ$3:$BQ$724)</f>
        <v>0</v>
      </c>
      <c r="BM137" s="30">
        <f>SUMIF(Ingredients!$B$3:$B$217,J137,Ingredients!$G$3:$G$217)+SUMIF($B$3:$B$724,J137,$BQ$3:$BQ$724)</f>
        <v>0</v>
      </c>
      <c r="BN137" s="30">
        <f>SUMIF(Ingredients!$B$3:$B$217,K137,Ingredients!$G$3:$G$217)+SUMIF($B$3:$B$724,K137,$BQ$3:$BQ$724)</f>
        <v>0</v>
      </c>
      <c r="BO137" s="30">
        <f>SUMIF(Ingredients!$B$3:$B$217,L137,Ingredients!$G$3:$G$217)+SUMIF($B$3:$B$724,L137,$BQ$3:$BQ$724)</f>
        <v>0</v>
      </c>
      <c r="BP137" s="30">
        <f>SUMIF(Ingredients!$B$3:$B$217,M137,Ingredients!$G$3:$G$217)+SUMIF($B$3:$B$724,M137,$BQ$3:$BQ$724)</f>
        <v>0</v>
      </c>
      <c r="BQ137" s="36">
        <f t="shared" si="32"/>
        <v>1</v>
      </c>
      <c r="BR137" s="30">
        <f>SUMIF(Ingredients!$B$3:$B$217,F137,Ingredients!$H$3:$H$217)+SUMIF($B$3:$B$724,F137,$BZ$3:$BZ$724)</f>
        <v>0</v>
      </c>
      <c r="BS137" s="30">
        <f>SUMIF(Ingredients!$B$3:$B$217,G137,Ingredients!$H$3:$H$217)+SUMIF($B$3:$B$724,G137,$BZ$3:$BZ$724)</f>
        <v>0</v>
      </c>
      <c r="BT137" s="30">
        <f>SUMIF(Ingredients!$B$3:$B$217,H137,Ingredients!$H$3:$H$217)+SUMIF($B$3:$B$724,H137,$BZ$3:$BZ$724)</f>
        <v>0</v>
      </c>
      <c r="BU137" s="30">
        <f>SUMIF(Ingredients!$B$3:$B$217,I137,Ingredients!$H$3:$H$217)+SUMIF($B$3:$B$724,I137,$BZ$3:$BZ$724)</f>
        <v>0</v>
      </c>
      <c r="BV137" s="30">
        <f>SUMIF(Ingredients!$B$3:$B$217,J137,Ingredients!$H$3:$H$217)+SUMIF($B$3:$B$724,J137,$BZ$3:$BZ$724)</f>
        <v>0</v>
      </c>
      <c r="BW137" s="30">
        <f>SUMIF(Ingredients!$B$3:$B$217,K137,Ingredients!$H$3:$H$217)+SUMIF($B$3:$B$724,K137,$BZ$3:$BZ$724)</f>
        <v>0</v>
      </c>
      <c r="BX137" s="30">
        <f>SUMIF(Ingredients!$B$3:$B$217,L137,Ingredients!$H$3:$H$217)+SUMIF($B$3:$B$724,L137,$BZ$3:$BZ$724)</f>
        <v>0</v>
      </c>
      <c r="BY137" s="30">
        <f>SUMIF(Ingredients!$B$3:$B$217,M137,Ingredients!$H$3:$H$217)+SUMIF($B$3:$B$724,M137,$BZ$3:$BZ$724)</f>
        <v>0</v>
      </c>
      <c r="BZ137" s="42">
        <f t="shared" si="33"/>
        <v>0</v>
      </c>
      <c r="CA137" s="30">
        <f>SUMIF(Ingredients!$B$3:$B$217,F137,Ingredients!$I$3:$I$217)+SUMIF($B$3:$B$724,F137,$CI$3:$CI$724)</f>
        <v>0</v>
      </c>
      <c r="CB137" s="30">
        <f>SUMIF(Ingredients!$B$3:$B$217,G137,Ingredients!$I$3:$I$217)+SUMIF($B$3:$B$724,G137,$CI$3:$CI$724)</f>
        <v>0</v>
      </c>
      <c r="CC137" s="30">
        <f>SUMIF(Ingredients!$B$3:$B$217,H137,Ingredients!$I$3:$I$217)+SUMIF($B$3:$B$724,H137,$CI$3:$CI$724)</f>
        <v>0</v>
      </c>
      <c r="CD137" s="30">
        <f>SUMIF(Ingredients!$B$3:$B$217,I137,Ingredients!$I$3:$I$217)+SUMIF($B$3:$B$724,I137,$CI$3:$CI$724)</f>
        <v>0</v>
      </c>
      <c r="CE137" s="30">
        <f>SUMIF(Ingredients!$B$3:$B$217,J137,Ingredients!$I$3:$I$217)+SUMIF($B$3:$B$724,J137,$CI$3:$CI$724)</f>
        <v>0</v>
      </c>
      <c r="CF137" s="30">
        <f>SUMIF(Ingredients!$B$3:$B$217,K137,Ingredients!$I$3:$I$217)+SUMIF($B$3:$B$724,K137,$CI$3:$CI$724)</f>
        <v>0</v>
      </c>
      <c r="CG137" s="30">
        <f>SUMIF(Ingredients!$B$3:$B$217,L137,Ingredients!$I$3:$I$217)+SUMIF($B$3:$B$724,L137,$CI$3:$CI$724)</f>
        <v>0</v>
      </c>
      <c r="CH137" s="30">
        <f>SUMIF(Ingredients!$B$3:$B$217,M137,Ingredients!$I$3:$I$217)+SUMIF($B$3:$B$724,M137,$CI$3:$CI$724)</f>
        <v>0</v>
      </c>
      <c r="CI137" s="38">
        <f t="shared" si="34"/>
        <v>0</v>
      </c>
      <c r="CJ137" s="30">
        <f>SUMIF(Ingredients!$B$3:$B$217,F137,Ingredients!$J$3:$J$217)+SUMIF($B$3:$B$724,F137,$CR$3:$CR$724)</f>
        <v>0</v>
      </c>
      <c r="CK137" s="30">
        <f>SUMIF(Ingredients!$B$3:$B$217,G137,Ingredients!$J$3:$J$217)+SUMIF($B$3:$B$724,G137,$CR$3:$CR$724)</f>
        <v>0</v>
      </c>
      <c r="CL137" s="30">
        <f>SUMIF(Ingredients!$B$3:$B$217,H137,Ingredients!$J$3:$J$217)+SUMIF($B$3:$B$724,H137,$CR$3:$CR$724)</f>
        <v>0</v>
      </c>
      <c r="CM137" s="30">
        <f>SUMIF(Ingredients!$B$3:$B$217,I137,Ingredients!$J$3:$J$217)+SUMIF($B$3:$B$724,I137,$CR$3:$CR$724)</f>
        <v>0</v>
      </c>
      <c r="CN137" s="30">
        <f>SUMIF(Ingredients!$B$3:$B$217,J137,Ingredients!$J$3:$J$217)+SUMIF($B$3:$B$724,J137,$CR$3:$CR$724)</f>
        <v>0</v>
      </c>
      <c r="CO137" s="30">
        <f>SUMIF(Ingredients!$B$3:$B$217,K137,Ingredients!$J$3:$J$217)+SUMIF($B$3:$B$724,K137,$CR$3:$CR$724)</f>
        <v>0</v>
      </c>
      <c r="CP137" s="30">
        <f>SUMIF(Ingredients!$B$3:$B$217,L137,Ingredients!$J$3:$J$217)+SUMIF($B$3:$B$724,L137,$CR$3:$CR$724)</f>
        <v>0</v>
      </c>
      <c r="CQ137" s="30">
        <f>SUMIF(Ingredients!$B$3:$B$217,M137,Ingredients!$J$3:$J$217)+SUMIF($B$3:$B$724,M137,$CR$3:$CR$724)</f>
        <v>0</v>
      </c>
      <c r="CR137" s="43">
        <f t="shared" si="35"/>
        <v>0</v>
      </c>
      <c r="CS137" s="34">
        <v>10</v>
      </c>
      <c r="CT137" s="30">
        <v>0</v>
      </c>
      <c r="CU137" s="30">
        <v>12</v>
      </c>
      <c r="CV137" s="35">
        <v>1</v>
      </c>
      <c r="CW137" s="36">
        <v>1</v>
      </c>
      <c r="CX137" s="37">
        <v>0</v>
      </c>
      <c r="CY137" s="38">
        <v>0</v>
      </c>
      <c r="CZ137" s="39">
        <v>0</v>
      </c>
      <c r="DA137" t="s">
        <v>202</v>
      </c>
      <c r="DB137" t="str">
        <f t="shared" ca="1" si="36"/>
        <v>-</v>
      </c>
      <c r="DD137" t="s">
        <v>200</v>
      </c>
      <c r="DE137" t="str">
        <f t="shared" ca="1" si="37"/>
        <v>CHERRYPIEITEM(MEAL, ItemRegistry.cherrypieItem, 4 ,2f,0f,1f,0f,1f,0f,0f,1.75f),</v>
      </c>
      <c r="DF137" t="s">
        <v>2393</v>
      </c>
    </row>
    <row r="138" spans="2:110" x14ac:dyDescent="0.3">
      <c r="B138" t="s">
        <v>394</v>
      </c>
      <c r="C138" t="str">
        <f>INDEX('PH Itemnames'!$B$1:$B$723,MATCH(B138,'PH Itemnames'!$A$1:$A$723),1)</f>
        <v>chocolatecherryItem</v>
      </c>
      <c r="D138" t="s">
        <v>240</v>
      </c>
      <c r="E138" t="s">
        <v>1192</v>
      </c>
      <c r="F138" s="10" t="s">
        <v>14</v>
      </c>
      <c r="G138" s="11" t="s">
        <v>230</v>
      </c>
      <c r="H138" s="11"/>
      <c r="I138" s="11"/>
      <c r="J138" s="11"/>
      <c r="K138" s="11"/>
      <c r="L138" s="11"/>
      <c r="M138" s="11"/>
      <c r="N138" s="46">
        <f ca="1">SUMIF(Ingredients!$B$3:$B$217,'PH complex foods'!F138,Ingredients!$A$3:$A$119)+SUMIF($B$3:$B$724,F138,$V$3:$V$723)</f>
        <v>1</v>
      </c>
      <c r="O138" s="11">
        <f ca="1">SUMIF(Ingredients!$B$3:$B$217,'PH complex foods'!G138,Ingredients!$A$3:$A$119)+SUMIF($B$3:$B$724,G138,$V$3:$V$723)</f>
        <v>0</v>
      </c>
      <c r="P138" s="11">
        <f ca="1">SUMIF(Ingredients!$B$3:$B$217,'PH complex foods'!H138,Ingredients!$A$3:$A$119)+SUMIF($B$3:$B$724,H138,$V$3:$V$723)</f>
        <v>0</v>
      </c>
      <c r="Q138" s="11">
        <f ca="1">SUMIF(Ingredients!$B$3:$B$217,'PH complex foods'!I138,Ingredients!$A$3:$A$119)+SUMIF($B$3:$B$724,I138,$V$3:$V$723)</f>
        <v>0</v>
      </c>
      <c r="R138" s="11">
        <f ca="1">SUMIF(Ingredients!$B$3:$B$217,'PH complex foods'!J138,Ingredients!$A$3:$A$119)+SUMIF($B$3:$B$724,J138,$V$3:$V$723)</f>
        <v>0</v>
      </c>
      <c r="S138" s="11">
        <f ca="1">SUMIF(Ingredients!$B$3:$B$217,'PH complex foods'!K138,Ingredients!$A$3:$A$119)+SUMIF($B$3:$B$724,K138,$V$3:$V$723)</f>
        <v>0</v>
      </c>
      <c r="T138" s="11">
        <f ca="1">SUMIF(Ingredients!$B$3:$B$217,'PH complex foods'!L138,Ingredients!$A$3:$A$119)+SUMIF($B$3:$B$724,L138,$V$3:$V$723)</f>
        <v>0</v>
      </c>
      <c r="U138" s="11">
        <f ca="1">SUMIF(Ingredients!$B$3:$B$217,'PH complex foods'!M138,Ingredients!$A$3:$A$119)+SUMIF($B$3:$B$724,M138,$V$3:$V$723)</f>
        <v>0</v>
      </c>
      <c r="V138" s="10">
        <f t="shared" ca="1" si="38"/>
        <v>0</v>
      </c>
      <c r="W138" s="11">
        <f t="shared" si="27"/>
        <v>0</v>
      </c>
      <c r="X138" s="44" t="str">
        <f t="shared" ca="1" si="39"/>
        <v>No</v>
      </c>
      <c r="Y138" s="34">
        <f>SUMIF(Ingredients!$B$3:$B$217,F138,Ingredients!$C$3:$C$217)+SUMIF($B$3:$B$724,F138,$AG$3:$AG$724)</f>
        <v>1</v>
      </c>
      <c r="Z138" s="30">
        <f>SUMIF(Ingredients!$B$3:$B$217,G138,Ingredients!$C$3:$C$217)+SUMIF($B$3:$B$724,G138,$AG$3:$AG$724)</f>
        <v>10</v>
      </c>
      <c r="AA138" s="30">
        <f>SUMIF(Ingredients!$B$3:$B$217,H138,Ingredients!$C$3:$C$217)+SUMIF($B$3:$B$724,H138,$AG$3:$AG$724)</f>
        <v>0</v>
      </c>
      <c r="AB138" s="30">
        <f>SUMIF(Ingredients!$B$3:$B$217,I138,Ingredients!$C$3:$C$217)+SUMIF($B$3:$B$724,I138,$AG$3:$AG$724)</f>
        <v>0</v>
      </c>
      <c r="AC138" s="30">
        <f>SUMIF(Ingredients!$B$3:$B$217,J138,Ingredients!$C$3:$C$217)+SUMIF($B$3:$B$724,J138,$AG$3:$AG$724)</f>
        <v>0</v>
      </c>
      <c r="AD138" s="30">
        <f>SUMIF(Ingredients!$B$3:$B$217,K138,Ingredients!$C$3:$C$217)+SUMIF($B$3:$B$724,K138,$AG$3:$AG$724)</f>
        <v>0</v>
      </c>
      <c r="AE138" s="30">
        <f>SUMIF(Ingredients!$B$3:$B$217,L138,Ingredients!$C$3:$C$217)+SUMIF($B$3:$B$724,L138,$AG$3:$AG$724)</f>
        <v>0</v>
      </c>
      <c r="AF138" s="30">
        <f>SUMIF(Ingredients!$B$3:$B$217,M138,Ingredients!$C$3:$C$217)+SUMIF($B$3:$B$724,M138,$AG$3:$AG$724)</f>
        <v>0</v>
      </c>
      <c r="AG138" s="29">
        <f t="shared" si="28"/>
        <v>11</v>
      </c>
      <c r="AH138" s="30">
        <f>SUMIF(Ingredients!$B$3:$B$217,F138,Ingredients!$D$3:$D$217)+SUMIF($B$3:$B$724,F138,$AP$3:$AP$724)</f>
        <v>5</v>
      </c>
      <c r="AI138" s="30">
        <f>SUMIF(Ingredients!$B$3:$B$217,G138,Ingredients!$D$3:$D$217)+SUMIF($B$3:$B$724,G138,$AP$3:$AP$724)</f>
        <v>5</v>
      </c>
      <c r="AJ138" s="30">
        <f>SUMIF(Ingredients!$B$3:$B$217,H138,Ingredients!$D$3:$D$217)+SUMIF($B$3:$B$724,H138,$AP$3:$AP$724)</f>
        <v>0</v>
      </c>
      <c r="AK138" s="30">
        <f>SUMIF(Ingredients!$B$3:$B$217,I138,Ingredients!$D$3:$D$217)+SUMIF($B$3:$B$724,I138,$AP$3:$AP$724)</f>
        <v>0</v>
      </c>
      <c r="AL138" s="30">
        <f>SUMIF(Ingredients!$B$3:$B$217,J138,Ingredients!$D$3:$D$217)+SUMIF($B$3:$B$724,J138,$AP$3:$AP$724)</f>
        <v>0</v>
      </c>
      <c r="AM138" s="30">
        <f>SUMIF(Ingredients!$B$3:$B$217,K138,Ingredients!$D$3:$D$217)+SUMIF($B$3:$B$724,K138,$AP$3:$AP$724)</f>
        <v>0</v>
      </c>
      <c r="AN138" s="30">
        <f>SUMIF(Ingredients!$B$3:$B$217,L138,Ingredients!$D$3:$D$217)+SUMIF($B$3:$B$724,L138,$AP$3:$AP$724)</f>
        <v>0</v>
      </c>
      <c r="AO138" s="30">
        <f>SUMIF(Ingredients!$B$3:$B$217,M138,Ingredients!$D$3:$D$217)+SUMIF($B$3:$B$724,M138,$AP$3:$AP$724)</f>
        <v>0</v>
      </c>
      <c r="AP138" s="29">
        <f t="shared" si="29"/>
        <v>10</v>
      </c>
      <c r="AQ138" s="30">
        <f>SUMIF(Ingredients!$B$3:$B$217,F138,Ingredients!$E$3:$E$217)+SUMIF($B$3:$B$724,F138,$AY$3:$AY$727)</f>
        <v>5</v>
      </c>
      <c r="AR138" s="30">
        <f>SUMIF(Ingredients!$B$3:$B$217,G138,Ingredients!$E$3:$E$217)+SUMIF($B$3:$B$724,G138,$AY$3:$AY$727)</f>
        <v>11.666666666666666</v>
      </c>
      <c r="AS138" s="30">
        <f>SUMIF(Ingredients!$B$3:$B$217,H138,Ingredients!$E$3:$E$217)+SUMIF($B$3:$B$724,H138,$AY$3:$AY$727)</f>
        <v>0</v>
      </c>
      <c r="AT138" s="30">
        <f>SUMIF(Ingredients!$B$3:$B$217,I138,Ingredients!$E$3:$E$217)+SUMIF($B$3:$B$724,I138,$AY$3:$AY$727)</f>
        <v>0</v>
      </c>
      <c r="AU138" s="30">
        <f>SUMIF(Ingredients!$B$3:$B$217,J138,Ingredients!$E$3:$E$217)+SUMIF($B$3:$B$724,J138,$AY$3:$AY$727)</f>
        <v>0</v>
      </c>
      <c r="AV138" s="30">
        <f>SUMIF(Ingredients!$B$3:$B$217,K138,Ingredients!$E$3:$E$217)+SUMIF($B$3:$B$724,K138,$AY$3:$AY$727)</f>
        <v>0</v>
      </c>
      <c r="AW138" s="30">
        <f>SUMIF(Ingredients!$B$3:$B$217,L138,Ingredients!$E$3:$E$217)+SUMIF($B$3:$B$724,L138,$AY$3:$AY$727)</f>
        <v>0</v>
      </c>
      <c r="AX138" s="30">
        <f>SUMIF(Ingredients!$B$3:$B$217,M138,Ingredients!$E$3:$E$217)+SUMIF($B$3:$B$724,M138,$AY$3:$AY$727)</f>
        <v>0</v>
      </c>
      <c r="AY138" s="29">
        <f t="shared" si="30"/>
        <v>8.3333333333333321</v>
      </c>
      <c r="AZ138" s="30">
        <f>SUMIF(Ingredients!$B$3:$B$217,F138,Ingredients!$F$3:$F$217)+SUMIF($B$3:$B$724,F138,$BH$3:$BH$724)</f>
        <v>0</v>
      </c>
      <c r="BA138" s="30">
        <f>SUMIF(Ingredients!$B$3:$B$217,G138,Ingredients!$F$3:$F$217)+SUMIF($B$3:$B$724,G138,$BH$3:$BH$724)</f>
        <v>0</v>
      </c>
      <c r="BB138" s="30">
        <f>SUMIF(Ingredients!$B$3:$B$217,H138,Ingredients!$F$3:$F$217)+SUMIF($B$3:$B$724,H138,$BH$3:$BH$724)</f>
        <v>0</v>
      </c>
      <c r="BC138" s="30">
        <f>SUMIF(Ingredients!$B$3:$B$217,I138,Ingredients!$F$3:$F$217)+SUMIF($B$3:$B$724,I138,$BH$3:$BH$724)</f>
        <v>0</v>
      </c>
      <c r="BD138" s="30">
        <f>SUMIF(Ingredients!$B$3:$B$217,J138,Ingredients!$F$3:$F$217)+SUMIF($B$3:$B$724,J138,$BH$3:$BH$724)</f>
        <v>0</v>
      </c>
      <c r="BE138" s="30">
        <f>SUMIF(Ingredients!$B$3:$B$217,K138,Ingredients!$F$3:$F$217)+SUMIF($B$3:$B$724,K138,$BH$3:$BH$724)</f>
        <v>0</v>
      </c>
      <c r="BF138" s="30">
        <f>SUMIF(Ingredients!$B$3:$B$217,L138,Ingredients!$F$3:$F$217)+SUMIF($B$3:$B$724,L138,$BH$3:$BH$724)</f>
        <v>0</v>
      </c>
      <c r="BG138" s="30">
        <f>SUMIF(Ingredients!$B$3:$B$217,M138,Ingredients!$F$3:$F$217)+SUMIF($B$3:$B$724,M138,$BH$3:$BH$724)</f>
        <v>0</v>
      </c>
      <c r="BH138" s="35">
        <f t="shared" si="31"/>
        <v>0</v>
      </c>
      <c r="BI138" s="30">
        <f>SUMIF(Ingredients!$B$3:$B$217,F138,Ingredients!$G$3:$G$217)+SUMIF($B$3:$B$724,F138,$BQ$3:$BQ$724)</f>
        <v>1</v>
      </c>
      <c r="BJ138" s="30">
        <f>SUMIF(Ingredients!$B$3:$B$217,G138,Ingredients!$G$3:$G$217)+SUMIF($B$3:$B$724,G138,$BQ$3:$BQ$724)</f>
        <v>0</v>
      </c>
      <c r="BK138" s="30">
        <f>SUMIF(Ingredients!$B$3:$B$217,H138,Ingredients!$G$3:$G$217)+SUMIF($B$3:$B$724,H138,$BQ$3:$BQ$724)</f>
        <v>0</v>
      </c>
      <c r="BL138" s="30">
        <f>SUMIF(Ingredients!$B$3:$B$217,I138,Ingredients!$G$3:$G$217)+SUMIF($B$3:$B$724,I138,$BQ$3:$BQ$724)</f>
        <v>0</v>
      </c>
      <c r="BM138" s="30">
        <f>SUMIF(Ingredients!$B$3:$B$217,J138,Ingredients!$G$3:$G$217)+SUMIF($B$3:$B$724,J138,$BQ$3:$BQ$724)</f>
        <v>0</v>
      </c>
      <c r="BN138" s="30">
        <f>SUMIF(Ingredients!$B$3:$B$217,K138,Ingredients!$G$3:$G$217)+SUMIF($B$3:$B$724,K138,$BQ$3:$BQ$724)</f>
        <v>0</v>
      </c>
      <c r="BO138" s="30">
        <f>SUMIF(Ingredients!$B$3:$B$217,L138,Ingredients!$G$3:$G$217)+SUMIF($B$3:$B$724,L138,$BQ$3:$BQ$724)</f>
        <v>0</v>
      </c>
      <c r="BP138" s="30">
        <f>SUMIF(Ingredients!$B$3:$B$217,M138,Ingredients!$G$3:$G$217)+SUMIF($B$3:$B$724,M138,$BQ$3:$BQ$724)</f>
        <v>0</v>
      </c>
      <c r="BQ138" s="36">
        <f t="shared" si="32"/>
        <v>1</v>
      </c>
      <c r="BR138" s="30">
        <f>SUMIF(Ingredients!$B$3:$B$217,F138,Ingredients!$H$3:$H$217)+SUMIF($B$3:$B$724,F138,$BZ$3:$BZ$724)</f>
        <v>0</v>
      </c>
      <c r="BS138" s="30">
        <f>SUMIF(Ingredients!$B$3:$B$217,G138,Ingredients!$H$3:$H$217)+SUMIF($B$3:$B$724,G138,$BZ$3:$BZ$724)</f>
        <v>0</v>
      </c>
      <c r="BT138" s="30">
        <f>SUMIF(Ingredients!$B$3:$B$217,H138,Ingredients!$H$3:$H$217)+SUMIF($B$3:$B$724,H138,$BZ$3:$BZ$724)</f>
        <v>0</v>
      </c>
      <c r="BU138" s="30">
        <f>SUMIF(Ingredients!$B$3:$B$217,I138,Ingredients!$H$3:$H$217)+SUMIF($B$3:$B$724,I138,$BZ$3:$BZ$724)</f>
        <v>0</v>
      </c>
      <c r="BV138" s="30">
        <f>SUMIF(Ingredients!$B$3:$B$217,J138,Ingredients!$H$3:$H$217)+SUMIF($B$3:$B$724,J138,$BZ$3:$BZ$724)</f>
        <v>0</v>
      </c>
      <c r="BW138" s="30">
        <f>SUMIF(Ingredients!$B$3:$B$217,K138,Ingredients!$H$3:$H$217)+SUMIF($B$3:$B$724,K138,$BZ$3:$BZ$724)</f>
        <v>0</v>
      </c>
      <c r="BX138" s="30">
        <f>SUMIF(Ingredients!$B$3:$B$217,L138,Ingredients!$H$3:$H$217)+SUMIF($B$3:$B$724,L138,$BZ$3:$BZ$724)</f>
        <v>0</v>
      </c>
      <c r="BY138" s="30">
        <f>SUMIF(Ingredients!$B$3:$B$217,M138,Ingredients!$H$3:$H$217)+SUMIF($B$3:$B$724,M138,$BZ$3:$BZ$724)</f>
        <v>0</v>
      </c>
      <c r="BZ138" s="42">
        <f t="shared" si="33"/>
        <v>0</v>
      </c>
      <c r="CA138" s="30">
        <f>SUMIF(Ingredients!$B$3:$B$217,F138,Ingredients!$I$3:$I$217)+SUMIF($B$3:$B$724,F138,$CI$3:$CI$724)</f>
        <v>0</v>
      </c>
      <c r="CB138" s="30">
        <f>SUMIF(Ingredients!$B$3:$B$217,G138,Ingredients!$I$3:$I$217)+SUMIF($B$3:$B$724,G138,$CI$3:$CI$724)</f>
        <v>0</v>
      </c>
      <c r="CC138" s="30">
        <f>SUMIF(Ingredients!$B$3:$B$217,H138,Ingredients!$I$3:$I$217)+SUMIF($B$3:$B$724,H138,$CI$3:$CI$724)</f>
        <v>0</v>
      </c>
      <c r="CD138" s="30">
        <f>SUMIF(Ingredients!$B$3:$B$217,I138,Ingredients!$I$3:$I$217)+SUMIF($B$3:$B$724,I138,$CI$3:$CI$724)</f>
        <v>0</v>
      </c>
      <c r="CE138" s="30">
        <f>SUMIF(Ingredients!$B$3:$B$217,J138,Ingredients!$I$3:$I$217)+SUMIF($B$3:$B$724,J138,$CI$3:$CI$724)</f>
        <v>0</v>
      </c>
      <c r="CF138" s="30">
        <f>SUMIF(Ingredients!$B$3:$B$217,K138,Ingredients!$I$3:$I$217)+SUMIF($B$3:$B$724,K138,$CI$3:$CI$724)</f>
        <v>0</v>
      </c>
      <c r="CG138" s="30">
        <f>SUMIF(Ingredients!$B$3:$B$217,L138,Ingredients!$I$3:$I$217)+SUMIF($B$3:$B$724,L138,$CI$3:$CI$724)</f>
        <v>0</v>
      </c>
      <c r="CH138" s="30">
        <f>SUMIF(Ingredients!$B$3:$B$217,M138,Ingredients!$I$3:$I$217)+SUMIF($B$3:$B$724,M138,$CI$3:$CI$724)</f>
        <v>0</v>
      </c>
      <c r="CI138" s="38">
        <f t="shared" si="34"/>
        <v>0</v>
      </c>
      <c r="CJ138" s="30">
        <f>SUMIF(Ingredients!$B$3:$B$217,F138,Ingredients!$J$3:$J$217)+SUMIF($B$3:$B$724,F138,$CR$3:$CR$724)</f>
        <v>0</v>
      </c>
      <c r="CK138" s="30">
        <f>SUMIF(Ingredients!$B$3:$B$217,G138,Ingredients!$J$3:$J$217)+SUMIF($B$3:$B$724,G138,$CR$3:$CR$724)</f>
        <v>3</v>
      </c>
      <c r="CL138" s="30">
        <f>SUMIF(Ingredients!$B$3:$B$217,H138,Ingredients!$J$3:$J$217)+SUMIF($B$3:$B$724,H138,$CR$3:$CR$724)</f>
        <v>0</v>
      </c>
      <c r="CM138" s="30">
        <f>SUMIF(Ingredients!$B$3:$B$217,I138,Ingredients!$J$3:$J$217)+SUMIF($B$3:$B$724,I138,$CR$3:$CR$724)</f>
        <v>0</v>
      </c>
      <c r="CN138" s="30">
        <f>SUMIF(Ingredients!$B$3:$B$217,J138,Ingredients!$J$3:$J$217)+SUMIF($B$3:$B$724,J138,$CR$3:$CR$724)</f>
        <v>0</v>
      </c>
      <c r="CO138" s="30">
        <f>SUMIF(Ingredients!$B$3:$B$217,K138,Ingredients!$J$3:$J$217)+SUMIF($B$3:$B$724,K138,$CR$3:$CR$724)</f>
        <v>0</v>
      </c>
      <c r="CP138" s="30">
        <f>SUMIF(Ingredients!$B$3:$B$217,L138,Ingredients!$J$3:$J$217)+SUMIF($B$3:$B$724,L138,$CR$3:$CR$724)</f>
        <v>0</v>
      </c>
      <c r="CQ138" s="30">
        <f>SUMIF(Ingredients!$B$3:$B$217,M138,Ingredients!$J$3:$J$217)+SUMIF($B$3:$B$724,M138,$CR$3:$CR$724)</f>
        <v>0</v>
      </c>
      <c r="CR138" s="43">
        <f t="shared" si="35"/>
        <v>3</v>
      </c>
      <c r="CS138" s="34">
        <v>11</v>
      </c>
      <c r="CT138" s="30">
        <v>10</v>
      </c>
      <c r="CU138" s="30">
        <v>8.3333333333333321</v>
      </c>
      <c r="CV138" s="35">
        <v>0</v>
      </c>
      <c r="CW138" s="36">
        <v>1</v>
      </c>
      <c r="CX138" s="37">
        <v>0</v>
      </c>
      <c r="CY138" s="38">
        <v>0</v>
      </c>
      <c r="CZ138" s="39">
        <v>3</v>
      </c>
      <c r="DA138" t="s">
        <v>199</v>
      </c>
      <c r="DB138" t="str">
        <f t="shared" ca="1" si="36"/>
        <v>No</v>
      </c>
      <c r="DD138" t="s">
        <v>200</v>
      </c>
      <c r="DE138" t="str">
        <f t="shared" ca="1" si="37"/>
        <v/>
      </c>
      <c r="DF138" t="s">
        <v>2272</v>
      </c>
    </row>
    <row r="139" spans="2:110" x14ac:dyDescent="0.3">
      <c r="B139" t="s">
        <v>395</v>
      </c>
      <c r="C139" t="str">
        <f>INDEX('PH Itemnames'!$B$1:$B$723,MATCH(B139,'PH Itemnames'!$A$1:$A$723),1)</f>
        <v>cherrysmoothieItem</v>
      </c>
      <c r="D139" t="s">
        <v>240</v>
      </c>
      <c r="E139" t="s">
        <v>1185</v>
      </c>
      <c r="F139" s="10" t="s">
        <v>14</v>
      </c>
      <c r="G139" s="11" t="s">
        <v>14</v>
      </c>
      <c r="H139" s="11" t="s">
        <v>250</v>
      </c>
      <c r="I139" s="11"/>
      <c r="J139" s="11"/>
      <c r="K139" s="11"/>
      <c r="L139" s="11"/>
      <c r="M139" s="11"/>
      <c r="N139" s="46">
        <f ca="1">SUMIF(Ingredients!$B$3:$B$217,'PH complex foods'!F139,Ingredients!$A$3:$A$119)+SUMIF($B$3:$B$724,F139,$V$3:$V$723)</f>
        <v>1</v>
      </c>
      <c r="O139" s="11">
        <f ca="1">SUMIF(Ingredients!$B$3:$B$217,'PH complex foods'!G139,Ingredients!$A$3:$A$119)+SUMIF($B$3:$B$724,G139,$V$3:$V$723)</f>
        <v>1</v>
      </c>
      <c r="P139" s="11">
        <f ca="1">SUMIF(Ingredients!$B$3:$B$217,'PH complex foods'!H139,Ingredients!$A$3:$A$119)+SUMIF($B$3:$B$724,H139,$V$3:$V$723)</f>
        <v>1</v>
      </c>
      <c r="Q139" s="11">
        <f ca="1">SUMIF(Ingredients!$B$3:$B$217,'PH complex foods'!I139,Ingredients!$A$3:$A$119)+SUMIF($B$3:$B$724,I139,$V$3:$V$723)</f>
        <v>0</v>
      </c>
      <c r="R139" s="11">
        <f ca="1">SUMIF(Ingredients!$B$3:$B$217,'PH complex foods'!J139,Ingredients!$A$3:$A$119)+SUMIF($B$3:$B$724,J139,$V$3:$V$723)</f>
        <v>0</v>
      </c>
      <c r="S139" s="11">
        <f ca="1">SUMIF(Ingredients!$B$3:$B$217,'PH complex foods'!K139,Ingredients!$A$3:$A$119)+SUMIF($B$3:$B$724,K139,$V$3:$V$723)</f>
        <v>0</v>
      </c>
      <c r="T139" s="11">
        <f ca="1">SUMIF(Ingredients!$B$3:$B$217,'PH complex foods'!L139,Ingredients!$A$3:$A$119)+SUMIF($B$3:$B$724,L139,$V$3:$V$723)</f>
        <v>0</v>
      </c>
      <c r="U139" s="11">
        <f ca="1">SUMIF(Ingredients!$B$3:$B$217,'PH complex foods'!M139,Ingredients!$A$3:$A$119)+SUMIF($B$3:$B$724,M139,$V$3:$V$723)</f>
        <v>0</v>
      </c>
      <c r="V139" s="10">
        <f t="shared" ca="1" si="38"/>
        <v>1</v>
      </c>
      <c r="W139" s="11">
        <f t="shared" si="27"/>
        <v>0</v>
      </c>
      <c r="X139" s="44" t="str">
        <f t="shared" ca="1" si="39"/>
        <v>Yes</v>
      </c>
      <c r="Y139" s="34">
        <f>SUMIF(Ingredients!$B$3:$B$217,F139,Ingredients!$C$3:$C$217)+SUMIF($B$3:$B$724,F139,$AG$3:$AG$724)</f>
        <v>1</v>
      </c>
      <c r="Z139" s="30">
        <f>SUMIF(Ingredients!$B$3:$B$217,G139,Ingredients!$C$3:$C$217)+SUMIF($B$3:$B$724,G139,$AG$3:$AG$724)</f>
        <v>1</v>
      </c>
      <c r="AA139" s="30">
        <f>SUMIF(Ingredients!$B$3:$B$217,H139,Ingredients!$C$3:$C$217)+SUMIF($B$3:$B$724,H139,$AG$3:$AG$724)</f>
        <v>0</v>
      </c>
      <c r="AB139" s="30">
        <f>SUMIF(Ingredients!$B$3:$B$217,I139,Ingredients!$C$3:$C$217)+SUMIF($B$3:$B$724,I139,$AG$3:$AG$724)</f>
        <v>0</v>
      </c>
      <c r="AC139" s="30">
        <f>SUMIF(Ingredients!$B$3:$B$217,J139,Ingredients!$C$3:$C$217)+SUMIF($B$3:$B$724,J139,$AG$3:$AG$724)</f>
        <v>0</v>
      </c>
      <c r="AD139" s="30">
        <f>SUMIF(Ingredients!$B$3:$B$217,K139,Ingredients!$C$3:$C$217)+SUMIF($B$3:$B$724,K139,$AG$3:$AG$724)</f>
        <v>0</v>
      </c>
      <c r="AE139" s="30">
        <f>SUMIF(Ingredients!$B$3:$B$217,L139,Ingredients!$C$3:$C$217)+SUMIF($B$3:$B$724,L139,$AG$3:$AG$724)</f>
        <v>0</v>
      </c>
      <c r="AF139" s="30">
        <f>SUMIF(Ingredients!$B$3:$B$217,M139,Ingredients!$C$3:$C$217)+SUMIF($B$3:$B$724,M139,$AG$3:$AG$724)</f>
        <v>0</v>
      </c>
      <c r="AG139" s="29">
        <f t="shared" si="28"/>
        <v>2</v>
      </c>
      <c r="AH139" s="30">
        <f>SUMIF(Ingredients!$B$3:$B$217,F139,Ingredients!$D$3:$D$217)+SUMIF($B$3:$B$724,F139,$AP$3:$AP$724)</f>
        <v>5</v>
      </c>
      <c r="AI139" s="30">
        <f>SUMIF(Ingredients!$B$3:$B$217,G139,Ingredients!$D$3:$D$217)+SUMIF($B$3:$B$724,G139,$AP$3:$AP$724)</f>
        <v>5</v>
      </c>
      <c r="AJ139" s="30">
        <f>SUMIF(Ingredients!$B$3:$B$217,H139,Ingredients!$D$3:$D$217)+SUMIF($B$3:$B$724,H139,$AP$3:$AP$724)</f>
        <v>5</v>
      </c>
      <c r="AK139" s="30">
        <f>SUMIF(Ingredients!$B$3:$B$217,I139,Ingredients!$D$3:$D$217)+SUMIF($B$3:$B$724,I139,$AP$3:$AP$724)</f>
        <v>0</v>
      </c>
      <c r="AL139" s="30">
        <f>SUMIF(Ingredients!$B$3:$B$217,J139,Ingredients!$D$3:$D$217)+SUMIF($B$3:$B$724,J139,$AP$3:$AP$724)</f>
        <v>0</v>
      </c>
      <c r="AM139" s="30">
        <f>SUMIF(Ingredients!$B$3:$B$217,K139,Ingredients!$D$3:$D$217)+SUMIF($B$3:$B$724,K139,$AP$3:$AP$724)</f>
        <v>0</v>
      </c>
      <c r="AN139" s="30">
        <f>SUMIF(Ingredients!$B$3:$B$217,L139,Ingredients!$D$3:$D$217)+SUMIF($B$3:$B$724,L139,$AP$3:$AP$724)</f>
        <v>0</v>
      </c>
      <c r="AO139" s="30">
        <f>SUMIF(Ingredients!$B$3:$B$217,M139,Ingredients!$D$3:$D$217)+SUMIF($B$3:$B$724,M139,$AP$3:$AP$724)</f>
        <v>0</v>
      </c>
      <c r="AP139" s="29">
        <f t="shared" si="29"/>
        <v>15</v>
      </c>
      <c r="AQ139" s="30">
        <f>SUMIF(Ingredients!$B$3:$B$217,F139,Ingredients!$E$3:$E$217)+SUMIF($B$3:$B$724,F139,$AY$3:$AY$727)</f>
        <v>5</v>
      </c>
      <c r="AR139" s="30">
        <f>SUMIF(Ingredients!$B$3:$B$217,G139,Ingredients!$E$3:$E$217)+SUMIF($B$3:$B$724,G139,$AY$3:$AY$727)</f>
        <v>5</v>
      </c>
      <c r="AS139" s="30">
        <f>SUMIF(Ingredients!$B$3:$B$217,H139,Ingredients!$E$3:$E$217)+SUMIF($B$3:$B$724,H139,$AY$3:$AY$727)</f>
        <v>0</v>
      </c>
      <c r="AT139" s="30">
        <f>SUMIF(Ingredients!$B$3:$B$217,I139,Ingredients!$E$3:$E$217)+SUMIF($B$3:$B$724,I139,$AY$3:$AY$727)</f>
        <v>0</v>
      </c>
      <c r="AU139" s="30">
        <f>SUMIF(Ingredients!$B$3:$B$217,J139,Ingredients!$E$3:$E$217)+SUMIF($B$3:$B$724,J139,$AY$3:$AY$727)</f>
        <v>0</v>
      </c>
      <c r="AV139" s="30">
        <f>SUMIF(Ingredients!$B$3:$B$217,K139,Ingredients!$E$3:$E$217)+SUMIF($B$3:$B$724,K139,$AY$3:$AY$727)</f>
        <v>0</v>
      </c>
      <c r="AW139" s="30">
        <f>SUMIF(Ingredients!$B$3:$B$217,L139,Ingredients!$E$3:$E$217)+SUMIF($B$3:$B$724,L139,$AY$3:$AY$727)</f>
        <v>0</v>
      </c>
      <c r="AX139" s="30">
        <f>SUMIF(Ingredients!$B$3:$B$217,M139,Ingredients!$E$3:$E$217)+SUMIF($B$3:$B$724,M139,$AY$3:$AY$727)</f>
        <v>0</v>
      </c>
      <c r="AY139" s="29">
        <f t="shared" si="30"/>
        <v>3.3333333333333335</v>
      </c>
      <c r="AZ139" s="30">
        <f>SUMIF(Ingredients!$B$3:$B$217,F139,Ingredients!$F$3:$F$217)+SUMIF($B$3:$B$724,F139,$BH$3:$BH$724)</f>
        <v>0</v>
      </c>
      <c r="BA139" s="30">
        <f>SUMIF(Ingredients!$B$3:$B$217,G139,Ingredients!$F$3:$F$217)+SUMIF($B$3:$B$724,G139,$BH$3:$BH$724)</f>
        <v>0</v>
      </c>
      <c r="BB139" s="30">
        <f>SUMIF(Ingredients!$B$3:$B$217,H139,Ingredients!$F$3:$F$217)+SUMIF($B$3:$B$724,H139,$BH$3:$BH$724)</f>
        <v>0</v>
      </c>
      <c r="BC139" s="30">
        <f>SUMIF(Ingredients!$B$3:$B$217,I139,Ingredients!$F$3:$F$217)+SUMIF($B$3:$B$724,I139,$BH$3:$BH$724)</f>
        <v>0</v>
      </c>
      <c r="BD139" s="30">
        <f>SUMIF(Ingredients!$B$3:$B$217,J139,Ingredients!$F$3:$F$217)+SUMIF($B$3:$B$724,J139,$BH$3:$BH$724)</f>
        <v>0</v>
      </c>
      <c r="BE139" s="30">
        <f>SUMIF(Ingredients!$B$3:$B$217,K139,Ingredients!$F$3:$F$217)+SUMIF($B$3:$B$724,K139,$BH$3:$BH$724)</f>
        <v>0</v>
      </c>
      <c r="BF139" s="30">
        <f>SUMIF(Ingredients!$B$3:$B$217,L139,Ingredients!$F$3:$F$217)+SUMIF($B$3:$B$724,L139,$BH$3:$BH$724)</f>
        <v>0</v>
      </c>
      <c r="BG139" s="30">
        <f>SUMIF(Ingredients!$B$3:$B$217,M139,Ingredients!$F$3:$F$217)+SUMIF($B$3:$B$724,M139,$BH$3:$BH$724)</f>
        <v>0</v>
      </c>
      <c r="BH139" s="35">
        <f t="shared" si="31"/>
        <v>0</v>
      </c>
      <c r="BI139" s="30">
        <f>SUMIF(Ingredients!$B$3:$B$217,F139,Ingredients!$G$3:$G$217)+SUMIF($B$3:$B$724,F139,$BQ$3:$BQ$724)</f>
        <v>1</v>
      </c>
      <c r="BJ139" s="30">
        <f>SUMIF(Ingredients!$B$3:$B$217,G139,Ingredients!$G$3:$G$217)+SUMIF($B$3:$B$724,G139,$BQ$3:$BQ$724)</f>
        <v>1</v>
      </c>
      <c r="BK139" s="30">
        <f>SUMIF(Ingredients!$B$3:$B$217,H139,Ingredients!$G$3:$G$217)+SUMIF($B$3:$B$724,H139,$BQ$3:$BQ$724)</f>
        <v>0</v>
      </c>
      <c r="BL139" s="30">
        <f>SUMIF(Ingredients!$B$3:$B$217,I139,Ingredients!$G$3:$G$217)+SUMIF($B$3:$B$724,I139,$BQ$3:$BQ$724)</f>
        <v>0</v>
      </c>
      <c r="BM139" s="30">
        <f>SUMIF(Ingredients!$B$3:$B$217,J139,Ingredients!$G$3:$G$217)+SUMIF($B$3:$B$724,J139,$BQ$3:$BQ$724)</f>
        <v>0</v>
      </c>
      <c r="BN139" s="30">
        <f>SUMIF(Ingredients!$B$3:$B$217,K139,Ingredients!$G$3:$G$217)+SUMIF($B$3:$B$724,K139,$BQ$3:$BQ$724)</f>
        <v>0</v>
      </c>
      <c r="BO139" s="30">
        <f>SUMIF(Ingredients!$B$3:$B$217,L139,Ingredients!$G$3:$G$217)+SUMIF($B$3:$B$724,L139,$BQ$3:$BQ$724)</f>
        <v>0</v>
      </c>
      <c r="BP139" s="30">
        <f>SUMIF(Ingredients!$B$3:$B$217,M139,Ingredients!$G$3:$G$217)+SUMIF($B$3:$B$724,M139,$BQ$3:$BQ$724)</f>
        <v>0</v>
      </c>
      <c r="BQ139" s="36">
        <f t="shared" si="32"/>
        <v>2</v>
      </c>
      <c r="BR139" s="30">
        <f>SUMIF(Ingredients!$B$3:$B$217,F139,Ingredients!$H$3:$H$217)+SUMIF($B$3:$B$724,F139,$BZ$3:$BZ$724)</f>
        <v>0</v>
      </c>
      <c r="BS139" s="30">
        <f>SUMIF(Ingredients!$B$3:$B$217,G139,Ingredients!$H$3:$H$217)+SUMIF($B$3:$B$724,G139,$BZ$3:$BZ$724)</f>
        <v>0</v>
      </c>
      <c r="BT139" s="30">
        <f>SUMIF(Ingredients!$B$3:$B$217,H139,Ingredients!$H$3:$H$217)+SUMIF($B$3:$B$724,H139,$BZ$3:$BZ$724)</f>
        <v>0</v>
      </c>
      <c r="BU139" s="30">
        <f>SUMIF(Ingredients!$B$3:$B$217,I139,Ingredients!$H$3:$H$217)+SUMIF($B$3:$B$724,I139,$BZ$3:$BZ$724)</f>
        <v>0</v>
      </c>
      <c r="BV139" s="30">
        <f>SUMIF(Ingredients!$B$3:$B$217,J139,Ingredients!$H$3:$H$217)+SUMIF($B$3:$B$724,J139,$BZ$3:$BZ$724)</f>
        <v>0</v>
      </c>
      <c r="BW139" s="30">
        <f>SUMIF(Ingredients!$B$3:$B$217,K139,Ingredients!$H$3:$H$217)+SUMIF($B$3:$B$724,K139,$BZ$3:$BZ$724)</f>
        <v>0</v>
      </c>
      <c r="BX139" s="30">
        <f>SUMIF(Ingredients!$B$3:$B$217,L139,Ingredients!$H$3:$H$217)+SUMIF($B$3:$B$724,L139,$BZ$3:$BZ$724)</f>
        <v>0</v>
      </c>
      <c r="BY139" s="30">
        <f>SUMIF(Ingredients!$B$3:$B$217,M139,Ingredients!$H$3:$H$217)+SUMIF($B$3:$B$724,M139,$BZ$3:$BZ$724)</f>
        <v>0</v>
      </c>
      <c r="BZ139" s="42">
        <f t="shared" si="33"/>
        <v>0</v>
      </c>
      <c r="CA139" s="30">
        <f>SUMIF(Ingredients!$B$3:$B$217,F139,Ingredients!$I$3:$I$217)+SUMIF($B$3:$B$724,F139,$CI$3:$CI$724)</f>
        <v>0</v>
      </c>
      <c r="CB139" s="30">
        <f>SUMIF(Ingredients!$B$3:$B$217,G139,Ingredients!$I$3:$I$217)+SUMIF($B$3:$B$724,G139,$CI$3:$CI$724)</f>
        <v>0</v>
      </c>
      <c r="CC139" s="30">
        <f>SUMIF(Ingredients!$B$3:$B$217,H139,Ingredients!$I$3:$I$217)+SUMIF($B$3:$B$724,H139,$CI$3:$CI$724)</f>
        <v>0</v>
      </c>
      <c r="CD139" s="30">
        <f>SUMIF(Ingredients!$B$3:$B$217,I139,Ingredients!$I$3:$I$217)+SUMIF($B$3:$B$724,I139,$CI$3:$CI$724)</f>
        <v>0</v>
      </c>
      <c r="CE139" s="30">
        <f>SUMIF(Ingredients!$B$3:$B$217,J139,Ingredients!$I$3:$I$217)+SUMIF($B$3:$B$724,J139,$CI$3:$CI$724)</f>
        <v>0</v>
      </c>
      <c r="CF139" s="30">
        <f>SUMIF(Ingredients!$B$3:$B$217,K139,Ingredients!$I$3:$I$217)+SUMIF($B$3:$B$724,K139,$CI$3:$CI$724)</f>
        <v>0</v>
      </c>
      <c r="CG139" s="30">
        <f>SUMIF(Ingredients!$B$3:$B$217,L139,Ingredients!$I$3:$I$217)+SUMIF($B$3:$B$724,L139,$CI$3:$CI$724)</f>
        <v>0</v>
      </c>
      <c r="CH139" s="30">
        <f>SUMIF(Ingredients!$B$3:$B$217,M139,Ingredients!$I$3:$I$217)+SUMIF($B$3:$B$724,M139,$CI$3:$CI$724)</f>
        <v>0</v>
      </c>
      <c r="CI139" s="38">
        <f t="shared" si="34"/>
        <v>0</v>
      </c>
      <c r="CJ139" s="30">
        <f>SUMIF(Ingredients!$B$3:$B$217,F139,Ingredients!$J$3:$J$217)+SUMIF($B$3:$B$724,F139,$CR$3:$CR$724)</f>
        <v>0</v>
      </c>
      <c r="CK139" s="30">
        <f>SUMIF(Ingredients!$B$3:$B$217,G139,Ingredients!$J$3:$J$217)+SUMIF($B$3:$B$724,G139,$CR$3:$CR$724)</f>
        <v>0</v>
      </c>
      <c r="CL139" s="30">
        <f>SUMIF(Ingredients!$B$3:$B$217,H139,Ingredients!$J$3:$J$217)+SUMIF($B$3:$B$724,H139,$CR$3:$CR$724)</f>
        <v>0</v>
      </c>
      <c r="CM139" s="30">
        <f>SUMIF(Ingredients!$B$3:$B$217,I139,Ingredients!$J$3:$J$217)+SUMIF($B$3:$B$724,I139,$CR$3:$CR$724)</f>
        <v>0</v>
      </c>
      <c r="CN139" s="30">
        <f>SUMIF(Ingredients!$B$3:$B$217,J139,Ingredients!$J$3:$J$217)+SUMIF($B$3:$B$724,J139,$CR$3:$CR$724)</f>
        <v>0</v>
      </c>
      <c r="CO139" s="30">
        <f>SUMIF(Ingredients!$B$3:$B$217,K139,Ingredients!$J$3:$J$217)+SUMIF($B$3:$B$724,K139,$CR$3:$CR$724)</f>
        <v>0</v>
      </c>
      <c r="CP139" s="30">
        <f>SUMIF(Ingredients!$B$3:$B$217,L139,Ingredients!$J$3:$J$217)+SUMIF($B$3:$B$724,L139,$CR$3:$CR$724)</f>
        <v>0</v>
      </c>
      <c r="CQ139" s="30">
        <f>SUMIF(Ingredients!$B$3:$B$217,M139,Ingredients!$J$3:$J$217)+SUMIF($B$3:$B$724,M139,$CR$3:$CR$724)</f>
        <v>0</v>
      </c>
      <c r="CR139" s="43">
        <f t="shared" si="35"/>
        <v>0</v>
      </c>
      <c r="CS139" s="34">
        <v>5</v>
      </c>
      <c r="CT139" s="30">
        <v>15</v>
      </c>
      <c r="CU139" s="30">
        <v>9</v>
      </c>
      <c r="CV139" s="35">
        <v>0</v>
      </c>
      <c r="CW139" s="36">
        <v>1.5</v>
      </c>
      <c r="CX139" s="37">
        <v>0</v>
      </c>
      <c r="CY139" s="38">
        <v>0</v>
      </c>
      <c r="CZ139" s="39">
        <v>0</v>
      </c>
      <c r="DA139" t="s">
        <v>202</v>
      </c>
      <c r="DB139" t="str">
        <f t="shared" ca="1" si="36"/>
        <v>-</v>
      </c>
      <c r="DD139" t="s">
        <v>199</v>
      </c>
      <c r="DE139" t="str">
        <f t="shared" ca="1" si="37"/>
        <v/>
      </c>
      <c r="DF139" t="s">
        <v>2272</v>
      </c>
    </row>
    <row r="140" spans="2:110" x14ac:dyDescent="0.3">
      <c r="B140" t="s">
        <v>396</v>
      </c>
      <c r="C140" t="str">
        <f>INDEX('PH Itemnames'!$B$1:$B$723,MATCH(B140,'PH Itemnames'!$A$1:$A$723),1)</f>
        <v>stuffedeggplantItem</v>
      </c>
      <c r="D140" t="s">
        <v>240</v>
      </c>
      <c r="E140" t="s">
        <v>1192</v>
      </c>
      <c r="F140" s="10" t="s">
        <v>134</v>
      </c>
      <c r="G140" s="11" t="s">
        <v>64</v>
      </c>
      <c r="H140" s="11" t="s">
        <v>72</v>
      </c>
      <c r="I140" s="11" t="s">
        <v>247</v>
      </c>
      <c r="J140" s="11" t="s">
        <v>226</v>
      </c>
      <c r="K140" s="11"/>
      <c r="L140" s="11"/>
      <c r="M140" s="11"/>
      <c r="N140" s="46">
        <f ca="1">SUMIF(Ingredients!$B$3:$B$217,'PH complex foods'!F140,Ingredients!$A$3:$A$119)+SUMIF($B$3:$B$724,F140,$V$3:$V$723)</f>
        <v>1</v>
      </c>
      <c r="O140" s="11">
        <f ca="1">SUMIF(Ingredients!$B$3:$B$217,'PH complex foods'!G140,Ingredients!$A$3:$A$119)+SUMIF($B$3:$B$724,G140,$V$3:$V$723)</f>
        <v>1</v>
      </c>
      <c r="P140" s="11">
        <f ca="1">SUMIF(Ingredients!$B$3:$B$217,'PH complex foods'!H140,Ingredients!$A$3:$A$119)+SUMIF($B$3:$B$724,H140,$V$3:$V$723)</f>
        <v>1</v>
      </c>
      <c r="Q140" s="11">
        <f ca="1">SUMIF(Ingredients!$B$3:$B$217,'PH complex foods'!I140,Ingredients!$A$3:$A$119)+SUMIF($B$3:$B$724,I140,$V$3:$V$723)</f>
        <v>1</v>
      </c>
      <c r="R140" s="11">
        <f ca="1">SUMIF(Ingredients!$B$3:$B$217,'PH complex foods'!J140,Ingredients!$A$3:$A$119)+SUMIF($B$3:$B$724,J140,$V$3:$V$723)</f>
        <v>1</v>
      </c>
      <c r="S140" s="11">
        <f ca="1">SUMIF(Ingredients!$B$3:$B$217,'PH complex foods'!K140,Ingredients!$A$3:$A$119)+SUMIF($B$3:$B$724,K140,$V$3:$V$723)</f>
        <v>0</v>
      </c>
      <c r="T140" s="11">
        <f ca="1">SUMIF(Ingredients!$B$3:$B$217,'PH complex foods'!L140,Ingredients!$A$3:$A$119)+SUMIF($B$3:$B$724,L140,$V$3:$V$723)</f>
        <v>0</v>
      </c>
      <c r="U140" s="11">
        <f ca="1">SUMIF(Ingredients!$B$3:$B$217,'PH complex foods'!M140,Ingredients!$A$3:$A$119)+SUMIF($B$3:$B$724,M140,$V$3:$V$723)</f>
        <v>0</v>
      </c>
      <c r="V140" s="10">
        <f t="shared" ca="1" si="38"/>
        <v>1</v>
      </c>
      <c r="W140" s="11">
        <f t="shared" si="27"/>
        <v>0</v>
      </c>
      <c r="X140" s="44" t="str">
        <f t="shared" ca="1" si="39"/>
        <v>Yes</v>
      </c>
      <c r="Y140" s="34">
        <f>SUMIF(Ingredients!$B$3:$B$217,F140,Ingredients!$C$3:$C$217)+SUMIF($B$3:$B$724,F140,$AG$3:$AG$724)</f>
        <v>5</v>
      </c>
      <c r="Z140" s="30">
        <f>SUMIF(Ingredients!$B$3:$B$217,G140,Ingredients!$C$3:$C$217)+SUMIF($B$3:$B$724,G140,$AG$3:$AG$724)</f>
        <v>2</v>
      </c>
      <c r="AA140" s="30">
        <f>SUMIF(Ingredients!$B$3:$B$217,H140,Ingredients!$C$3:$C$217)+SUMIF($B$3:$B$724,H140,$AG$3:$AG$724)</f>
        <v>2</v>
      </c>
      <c r="AB140" s="30">
        <f>SUMIF(Ingredients!$B$3:$B$217,I140,Ingredients!$C$3:$C$217)+SUMIF($B$3:$B$724,I140,$AG$3:$AG$724)</f>
        <v>5</v>
      </c>
      <c r="AC140" s="30">
        <f>SUMIF(Ingredients!$B$3:$B$217,J140,Ingredients!$C$3:$C$217)+SUMIF($B$3:$B$724,J140,$AG$3:$AG$724)</f>
        <v>0</v>
      </c>
      <c r="AD140" s="30">
        <f>SUMIF(Ingredients!$B$3:$B$217,K140,Ingredients!$C$3:$C$217)+SUMIF($B$3:$B$724,K140,$AG$3:$AG$724)</f>
        <v>0</v>
      </c>
      <c r="AE140" s="30">
        <f>SUMIF(Ingredients!$B$3:$B$217,L140,Ingredients!$C$3:$C$217)+SUMIF($B$3:$B$724,L140,$AG$3:$AG$724)</f>
        <v>0</v>
      </c>
      <c r="AF140" s="30">
        <f>SUMIF(Ingredients!$B$3:$B$217,M140,Ingredients!$C$3:$C$217)+SUMIF($B$3:$B$724,M140,$AG$3:$AG$724)</f>
        <v>0</v>
      </c>
      <c r="AG140" s="29">
        <f t="shared" si="28"/>
        <v>14</v>
      </c>
      <c r="AH140" s="30">
        <f>SUMIF(Ingredients!$B$3:$B$217,F140,Ingredients!$D$3:$D$217)+SUMIF($B$3:$B$724,F140,$AP$3:$AP$724)</f>
        <v>0</v>
      </c>
      <c r="AI140" s="30">
        <f>SUMIF(Ingredients!$B$3:$B$217,G140,Ingredients!$D$3:$D$217)+SUMIF($B$3:$B$724,G140,$AP$3:$AP$724)</f>
        <v>0</v>
      </c>
      <c r="AJ140" s="30">
        <f>SUMIF(Ingredients!$B$3:$B$217,H140,Ingredients!$D$3:$D$217)+SUMIF($B$3:$B$724,H140,$AP$3:$AP$724)</f>
        <v>0</v>
      </c>
      <c r="AK140" s="30">
        <f>SUMIF(Ingredients!$B$3:$B$217,I140,Ingredients!$D$3:$D$217)+SUMIF($B$3:$B$724,I140,$AP$3:$AP$724)</f>
        <v>0</v>
      </c>
      <c r="AL140" s="30">
        <f>SUMIF(Ingredients!$B$3:$B$217,J140,Ingredients!$D$3:$D$217)+SUMIF($B$3:$B$724,J140,$AP$3:$AP$724)</f>
        <v>0</v>
      </c>
      <c r="AM140" s="30">
        <f>SUMIF(Ingredients!$B$3:$B$217,K140,Ingredients!$D$3:$D$217)+SUMIF($B$3:$B$724,K140,$AP$3:$AP$724)</f>
        <v>0</v>
      </c>
      <c r="AN140" s="30">
        <f>SUMIF(Ingredients!$B$3:$B$217,L140,Ingredients!$D$3:$D$217)+SUMIF($B$3:$B$724,L140,$AP$3:$AP$724)</f>
        <v>0</v>
      </c>
      <c r="AO140" s="30">
        <f>SUMIF(Ingredients!$B$3:$B$217,M140,Ingredients!$D$3:$D$217)+SUMIF($B$3:$B$724,M140,$AP$3:$AP$724)</f>
        <v>0</v>
      </c>
      <c r="AP140" s="29">
        <f t="shared" si="29"/>
        <v>0</v>
      </c>
      <c r="AQ140" s="30">
        <f>SUMIF(Ingredients!$B$3:$B$217,F140,Ingredients!$E$3:$E$217)+SUMIF($B$3:$B$724,F140,$AY$3:$AY$727)</f>
        <v>15</v>
      </c>
      <c r="AR140" s="30">
        <f>SUMIF(Ingredients!$B$3:$B$217,G140,Ingredients!$E$3:$E$217)+SUMIF($B$3:$B$724,G140,$AY$3:$AY$727)</f>
        <v>43</v>
      </c>
      <c r="AS140" s="30">
        <f>SUMIF(Ingredients!$B$3:$B$217,H140,Ingredients!$E$3:$E$217)+SUMIF($B$3:$B$724,H140,$AY$3:$AY$727)</f>
        <v>7</v>
      </c>
      <c r="AT140" s="30">
        <f>SUMIF(Ingredients!$B$3:$B$217,I140,Ingredients!$E$3:$E$217)+SUMIF($B$3:$B$724,I140,$AY$3:$AY$727)</f>
        <v>12</v>
      </c>
      <c r="AU140" s="30">
        <f>SUMIF(Ingredients!$B$3:$B$217,J140,Ingredients!$E$3:$E$217)+SUMIF($B$3:$B$724,J140,$AY$3:$AY$727)</f>
        <v>16</v>
      </c>
      <c r="AV140" s="30">
        <f>SUMIF(Ingredients!$B$3:$B$217,K140,Ingredients!$E$3:$E$217)+SUMIF($B$3:$B$724,K140,$AY$3:$AY$727)</f>
        <v>0</v>
      </c>
      <c r="AW140" s="30">
        <f>SUMIF(Ingredients!$B$3:$B$217,L140,Ingredients!$E$3:$E$217)+SUMIF($B$3:$B$724,L140,$AY$3:$AY$727)</f>
        <v>0</v>
      </c>
      <c r="AX140" s="30">
        <f>SUMIF(Ingredients!$B$3:$B$217,M140,Ingredients!$E$3:$E$217)+SUMIF($B$3:$B$724,M140,$AY$3:$AY$727)</f>
        <v>0</v>
      </c>
      <c r="AY140" s="29">
        <f t="shared" si="30"/>
        <v>18.600000000000001</v>
      </c>
      <c r="AZ140" s="30">
        <f>SUMIF(Ingredients!$B$3:$B$217,F140,Ingredients!$F$3:$F$217)+SUMIF($B$3:$B$724,F140,$BH$3:$BH$724)</f>
        <v>0</v>
      </c>
      <c r="BA140" s="30">
        <f>SUMIF(Ingredients!$B$3:$B$217,G140,Ingredients!$F$3:$F$217)+SUMIF($B$3:$B$724,G140,$BH$3:$BH$724)</f>
        <v>0</v>
      </c>
      <c r="BB140" s="30">
        <f>SUMIF(Ingredients!$B$3:$B$217,H140,Ingredients!$F$3:$F$217)+SUMIF($B$3:$B$724,H140,$BH$3:$BH$724)</f>
        <v>0</v>
      </c>
      <c r="BC140" s="30">
        <f>SUMIF(Ingredients!$B$3:$B$217,I140,Ingredients!$F$3:$F$217)+SUMIF($B$3:$B$724,I140,$BH$3:$BH$724)</f>
        <v>0</v>
      </c>
      <c r="BD140" s="30">
        <f>SUMIF(Ingredients!$B$3:$B$217,J140,Ingredients!$F$3:$F$217)+SUMIF($B$3:$B$724,J140,$BH$3:$BH$724)</f>
        <v>0</v>
      </c>
      <c r="BE140" s="30">
        <f>SUMIF(Ingredients!$B$3:$B$217,K140,Ingredients!$F$3:$F$217)+SUMIF($B$3:$B$724,K140,$BH$3:$BH$724)</f>
        <v>0</v>
      </c>
      <c r="BF140" s="30">
        <f>SUMIF(Ingredients!$B$3:$B$217,L140,Ingredients!$F$3:$F$217)+SUMIF($B$3:$B$724,L140,$BH$3:$BH$724)</f>
        <v>0</v>
      </c>
      <c r="BG140" s="30">
        <f>SUMIF(Ingredients!$B$3:$B$217,M140,Ingredients!$F$3:$F$217)+SUMIF($B$3:$B$724,M140,$BH$3:$BH$724)</f>
        <v>0</v>
      </c>
      <c r="BH140" s="35">
        <f t="shared" si="31"/>
        <v>0</v>
      </c>
      <c r="BI140" s="30">
        <f>SUMIF(Ingredients!$B$3:$B$217,F140,Ingredients!$G$3:$G$217)+SUMIF($B$3:$B$724,F140,$BQ$3:$BQ$724)</f>
        <v>0</v>
      </c>
      <c r="BJ140" s="30">
        <f>SUMIF(Ingredients!$B$3:$B$217,G140,Ingredients!$G$3:$G$217)+SUMIF($B$3:$B$724,G140,$BQ$3:$BQ$724)</f>
        <v>0</v>
      </c>
      <c r="BK140" s="30">
        <f>SUMIF(Ingredients!$B$3:$B$217,H140,Ingredients!$G$3:$G$217)+SUMIF($B$3:$B$724,H140,$BQ$3:$BQ$724)</f>
        <v>0</v>
      </c>
      <c r="BL140" s="30">
        <f>SUMIF(Ingredients!$B$3:$B$217,I140,Ingredients!$G$3:$G$217)+SUMIF($B$3:$B$724,I140,$BQ$3:$BQ$724)</f>
        <v>0</v>
      </c>
      <c r="BM140" s="30">
        <f>SUMIF(Ingredients!$B$3:$B$217,J140,Ingredients!$G$3:$G$217)+SUMIF($B$3:$B$724,J140,$BQ$3:$BQ$724)</f>
        <v>0</v>
      </c>
      <c r="BN140" s="30">
        <f>SUMIF(Ingredients!$B$3:$B$217,K140,Ingredients!$G$3:$G$217)+SUMIF($B$3:$B$724,K140,$BQ$3:$BQ$724)</f>
        <v>0</v>
      </c>
      <c r="BO140" s="30">
        <f>SUMIF(Ingredients!$B$3:$B$217,L140,Ingredients!$G$3:$G$217)+SUMIF($B$3:$B$724,L140,$BQ$3:$BQ$724)</f>
        <v>0</v>
      </c>
      <c r="BP140" s="30">
        <f>SUMIF(Ingredients!$B$3:$B$217,M140,Ingredients!$G$3:$G$217)+SUMIF($B$3:$B$724,M140,$BQ$3:$BQ$724)</f>
        <v>0</v>
      </c>
      <c r="BQ140" s="36">
        <f t="shared" si="32"/>
        <v>0</v>
      </c>
      <c r="BR140" s="30">
        <f>SUMIF(Ingredients!$B$3:$B$217,F140,Ingredients!$H$3:$H$217)+SUMIF($B$3:$B$724,F140,$BZ$3:$BZ$724)</f>
        <v>1.5</v>
      </c>
      <c r="BS140" s="30">
        <f>SUMIF(Ingredients!$B$3:$B$217,G140,Ingredients!$H$3:$H$217)+SUMIF($B$3:$B$724,G140,$BZ$3:$BZ$724)</f>
        <v>1</v>
      </c>
      <c r="BT140" s="30">
        <f>SUMIF(Ingredients!$B$3:$B$217,H140,Ingredients!$H$3:$H$217)+SUMIF($B$3:$B$724,H140,$BZ$3:$BZ$724)</f>
        <v>1</v>
      </c>
      <c r="BU140" s="30">
        <f>SUMIF(Ingredients!$B$3:$B$217,I140,Ingredients!$H$3:$H$217)+SUMIF($B$3:$B$724,I140,$BZ$3:$BZ$724)</f>
        <v>0</v>
      </c>
      <c r="BV140" s="30">
        <f>SUMIF(Ingredients!$B$3:$B$217,J140,Ingredients!$H$3:$H$217)+SUMIF($B$3:$B$724,J140,$BZ$3:$BZ$724)</f>
        <v>0</v>
      </c>
      <c r="BW140" s="30">
        <f>SUMIF(Ingredients!$B$3:$B$217,K140,Ingredients!$H$3:$H$217)+SUMIF($B$3:$B$724,K140,$BZ$3:$BZ$724)</f>
        <v>0</v>
      </c>
      <c r="BX140" s="30">
        <f>SUMIF(Ingredients!$B$3:$B$217,L140,Ingredients!$H$3:$H$217)+SUMIF($B$3:$B$724,L140,$BZ$3:$BZ$724)</f>
        <v>0</v>
      </c>
      <c r="BY140" s="30">
        <f>SUMIF(Ingredients!$B$3:$B$217,M140,Ingredients!$H$3:$H$217)+SUMIF($B$3:$B$724,M140,$BZ$3:$BZ$724)</f>
        <v>0</v>
      </c>
      <c r="BZ140" s="42">
        <f t="shared" si="33"/>
        <v>3.5</v>
      </c>
      <c r="CA140" s="30">
        <f>SUMIF(Ingredients!$B$3:$B$217,F140,Ingredients!$I$3:$I$217)+SUMIF($B$3:$B$724,F140,$CI$3:$CI$724)</f>
        <v>0</v>
      </c>
      <c r="CB140" s="30">
        <f>SUMIF(Ingredients!$B$3:$B$217,G140,Ingredients!$I$3:$I$217)+SUMIF($B$3:$B$724,G140,$CI$3:$CI$724)</f>
        <v>0</v>
      </c>
      <c r="CC140" s="30">
        <f>SUMIF(Ingredients!$B$3:$B$217,H140,Ingredients!$I$3:$I$217)+SUMIF($B$3:$B$724,H140,$CI$3:$CI$724)</f>
        <v>0</v>
      </c>
      <c r="CD140" s="30">
        <f>SUMIF(Ingredients!$B$3:$B$217,I140,Ingredients!$I$3:$I$217)+SUMIF($B$3:$B$724,I140,$CI$3:$CI$724)</f>
        <v>0</v>
      </c>
      <c r="CE140" s="30">
        <f>SUMIF(Ingredients!$B$3:$B$217,J140,Ingredients!$I$3:$I$217)+SUMIF($B$3:$B$724,J140,$CI$3:$CI$724)</f>
        <v>0</v>
      </c>
      <c r="CF140" s="30">
        <f>SUMIF(Ingredients!$B$3:$B$217,K140,Ingredients!$I$3:$I$217)+SUMIF($B$3:$B$724,K140,$CI$3:$CI$724)</f>
        <v>0</v>
      </c>
      <c r="CG140" s="30">
        <f>SUMIF(Ingredients!$B$3:$B$217,L140,Ingredients!$I$3:$I$217)+SUMIF($B$3:$B$724,L140,$CI$3:$CI$724)</f>
        <v>0</v>
      </c>
      <c r="CH140" s="30">
        <f>SUMIF(Ingredients!$B$3:$B$217,M140,Ingredients!$I$3:$I$217)+SUMIF($B$3:$B$724,M140,$CI$3:$CI$724)</f>
        <v>0</v>
      </c>
      <c r="CI140" s="38">
        <f t="shared" si="34"/>
        <v>0</v>
      </c>
      <c r="CJ140" s="30">
        <f>SUMIF(Ingredients!$B$3:$B$217,F140,Ingredients!$J$3:$J$217)+SUMIF($B$3:$B$724,F140,$CR$3:$CR$724)</f>
        <v>0</v>
      </c>
      <c r="CK140" s="30">
        <f>SUMIF(Ingredients!$B$3:$B$217,G140,Ingredients!$J$3:$J$217)+SUMIF($B$3:$B$724,G140,$CR$3:$CR$724)</f>
        <v>0</v>
      </c>
      <c r="CL140" s="30">
        <f>SUMIF(Ingredients!$B$3:$B$217,H140,Ingredients!$J$3:$J$217)+SUMIF($B$3:$B$724,H140,$CR$3:$CR$724)</f>
        <v>0</v>
      </c>
      <c r="CM140" s="30">
        <f>SUMIF(Ingredients!$B$3:$B$217,I140,Ingredients!$J$3:$J$217)+SUMIF($B$3:$B$724,I140,$CR$3:$CR$724)</f>
        <v>1</v>
      </c>
      <c r="CN140" s="30">
        <f>SUMIF(Ingredients!$B$3:$B$217,J140,Ingredients!$J$3:$J$217)+SUMIF($B$3:$B$724,J140,$CR$3:$CR$724)</f>
        <v>0</v>
      </c>
      <c r="CO140" s="30">
        <f>SUMIF(Ingredients!$B$3:$B$217,K140,Ingredients!$J$3:$J$217)+SUMIF($B$3:$B$724,K140,$CR$3:$CR$724)</f>
        <v>0</v>
      </c>
      <c r="CP140" s="30">
        <f>SUMIF(Ingredients!$B$3:$B$217,L140,Ingredients!$J$3:$J$217)+SUMIF($B$3:$B$724,L140,$CR$3:$CR$724)</f>
        <v>0</v>
      </c>
      <c r="CQ140" s="30">
        <f>SUMIF(Ingredients!$B$3:$B$217,M140,Ingredients!$J$3:$J$217)+SUMIF($B$3:$B$724,M140,$CR$3:$CR$724)</f>
        <v>0</v>
      </c>
      <c r="CR140" s="43">
        <f t="shared" si="35"/>
        <v>1</v>
      </c>
      <c r="CS140" s="34">
        <v>15</v>
      </c>
      <c r="CT140" s="30">
        <v>0</v>
      </c>
      <c r="CU140" s="30">
        <v>9</v>
      </c>
      <c r="CV140" s="35">
        <v>0</v>
      </c>
      <c r="CW140" s="36">
        <v>0</v>
      </c>
      <c r="CX140" s="37">
        <v>3.5</v>
      </c>
      <c r="CY140" s="38">
        <v>0.8</v>
      </c>
      <c r="CZ140" s="39">
        <v>1</v>
      </c>
      <c r="DA140" t="s">
        <v>202</v>
      </c>
      <c r="DB140" t="str">
        <f t="shared" ca="1" si="36"/>
        <v>-</v>
      </c>
      <c r="DD140" t="s">
        <v>200</v>
      </c>
      <c r="DE140" t="str">
        <f t="shared" ca="1" si="37"/>
        <v>STUFFEDEGGPLANTITEM(MEAL, ItemRegistry.stuffedeggplantItem, 4 ,3f,0f,0f,3.5f,0f,0.8f,1f,2.33f),</v>
      </c>
      <c r="DF140" t="s">
        <v>2394</v>
      </c>
    </row>
    <row r="141" spans="2:110" x14ac:dyDescent="0.3">
      <c r="B141" t="s">
        <v>397</v>
      </c>
      <c r="C141" t="str">
        <f>INDEX('PH Itemnames'!$B$1:$B$723,MATCH(B141,'PH Itemnames'!$A$1:$A$723),1)</f>
        <v>eggplantparmItem</v>
      </c>
      <c r="D141" t="s">
        <v>245</v>
      </c>
      <c r="E141" t="s">
        <v>1192</v>
      </c>
      <c r="F141" s="10" t="s">
        <v>134</v>
      </c>
      <c r="G141" s="11" t="s">
        <v>70</v>
      </c>
      <c r="H141" s="11" t="s">
        <v>267</v>
      </c>
      <c r="I141" s="11" t="s">
        <v>73</v>
      </c>
      <c r="J141" s="11"/>
      <c r="K141" s="11"/>
      <c r="L141" s="11"/>
      <c r="M141" s="11"/>
      <c r="N141" s="46">
        <f ca="1">SUMIF(Ingredients!$B$3:$B$217,'PH complex foods'!F141,Ingredients!$A$3:$A$119)+SUMIF($B$3:$B$724,F141,$V$3:$V$723)</f>
        <v>1</v>
      </c>
      <c r="O141" s="11">
        <f ca="1">SUMIF(Ingredients!$B$3:$B$217,'PH complex foods'!G141,Ingredients!$A$3:$A$119)+SUMIF($B$3:$B$724,G141,$V$3:$V$723)</f>
        <v>1</v>
      </c>
      <c r="P141" s="11">
        <f ca="1">SUMIF(Ingredients!$B$3:$B$217,'PH complex foods'!H141,Ingredients!$A$3:$A$119)+SUMIF($B$3:$B$724,H141,$V$3:$V$723)</f>
        <v>1</v>
      </c>
      <c r="Q141" s="11">
        <f ca="1">SUMIF(Ingredients!$B$3:$B$217,'PH complex foods'!I141,Ingredients!$A$3:$A$119)+SUMIF($B$3:$B$724,I141,$V$3:$V$723)</f>
        <v>1</v>
      </c>
      <c r="R141" s="11">
        <f ca="1">SUMIF(Ingredients!$B$3:$B$217,'PH complex foods'!J141,Ingredients!$A$3:$A$119)+SUMIF($B$3:$B$724,J141,$V$3:$V$723)</f>
        <v>0</v>
      </c>
      <c r="S141" s="11">
        <f ca="1">SUMIF(Ingredients!$B$3:$B$217,'PH complex foods'!K141,Ingredients!$A$3:$A$119)+SUMIF($B$3:$B$724,K141,$V$3:$V$723)</f>
        <v>0</v>
      </c>
      <c r="T141" s="11">
        <f ca="1">SUMIF(Ingredients!$B$3:$B$217,'PH complex foods'!L141,Ingredients!$A$3:$A$119)+SUMIF($B$3:$B$724,L141,$V$3:$V$723)</f>
        <v>0</v>
      </c>
      <c r="U141" s="11">
        <f ca="1">SUMIF(Ingredients!$B$3:$B$217,'PH complex foods'!M141,Ingredients!$A$3:$A$119)+SUMIF($B$3:$B$724,M141,$V$3:$V$723)</f>
        <v>0</v>
      </c>
      <c r="V141" s="10">
        <f t="shared" ca="1" si="38"/>
        <v>1</v>
      </c>
      <c r="W141" s="11">
        <f t="shared" si="27"/>
        <v>0</v>
      </c>
      <c r="X141" s="44" t="str">
        <f t="shared" ca="1" si="39"/>
        <v>Yes</v>
      </c>
      <c r="Y141" s="34">
        <f>SUMIF(Ingredients!$B$3:$B$217,F141,Ingredients!$C$3:$C$217)+SUMIF($B$3:$B$724,F141,$AG$3:$AG$724)</f>
        <v>5</v>
      </c>
      <c r="Z141" s="30">
        <f>SUMIF(Ingredients!$B$3:$B$217,G141,Ingredients!$C$3:$C$217)+SUMIF($B$3:$B$724,G141,$AG$3:$AG$724)</f>
        <v>2</v>
      </c>
      <c r="AA141" s="30">
        <f>SUMIF(Ingredients!$B$3:$B$217,H141,Ingredients!$C$3:$C$217)+SUMIF($B$3:$B$724,H141,$AG$3:$AG$724)</f>
        <v>10</v>
      </c>
      <c r="AB141" s="30">
        <f>SUMIF(Ingredients!$B$3:$B$217,I141,Ingredients!$C$3:$C$217)+SUMIF($B$3:$B$724,I141,$AG$3:$AG$724)</f>
        <v>10</v>
      </c>
      <c r="AC141" s="30">
        <f>SUMIF(Ingredients!$B$3:$B$217,J141,Ingredients!$C$3:$C$217)+SUMIF($B$3:$B$724,J141,$AG$3:$AG$724)</f>
        <v>0</v>
      </c>
      <c r="AD141" s="30">
        <f>SUMIF(Ingredients!$B$3:$B$217,K141,Ingredients!$C$3:$C$217)+SUMIF($B$3:$B$724,K141,$AG$3:$AG$724)</f>
        <v>0</v>
      </c>
      <c r="AE141" s="30">
        <f>SUMIF(Ingredients!$B$3:$B$217,L141,Ingredients!$C$3:$C$217)+SUMIF($B$3:$B$724,L141,$AG$3:$AG$724)</f>
        <v>0</v>
      </c>
      <c r="AF141" s="30">
        <f>SUMIF(Ingredients!$B$3:$B$217,M141,Ingredients!$C$3:$C$217)+SUMIF($B$3:$B$724,M141,$AG$3:$AG$724)</f>
        <v>0</v>
      </c>
      <c r="AG141" s="29">
        <f t="shared" si="28"/>
        <v>27</v>
      </c>
      <c r="AH141" s="30">
        <f>SUMIF(Ingredients!$B$3:$B$217,F141,Ingredients!$D$3:$D$217)+SUMIF($B$3:$B$724,F141,$AP$3:$AP$724)</f>
        <v>0</v>
      </c>
      <c r="AI141" s="30">
        <f>SUMIF(Ingredients!$B$3:$B$217,G141,Ingredients!$D$3:$D$217)+SUMIF($B$3:$B$724,G141,$AP$3:$AP$724)</f>
        <v>5</v>
      </c>
      <c r="AJ141" s="30">
        <f>SUMIF(Ingredients!$B$3:$B$217,H141,Ingredients!$D$3:$D$217)+SUMIF($B$3:$B$724,H141,$AP$3:$AP$724)</f>
        <v>0</v>
      </c>
      <c r="AK141" s="30">
        <f>SUMIF(Ingredients!$B$3:$B$217,I141,Ingredients!$D$3:$D$217)+SUMIF($B$3:$B$724,I141,$AP$3:$AP$724)</f>
        <v>0</v>
      </c>
      <c r="AL141" s="30">
        <f>SUMIF(Ingredients!$B$3:$B$217,J141,Ingredients!$D$3:$D$217)+SUMIF($B$3:$B$724,J141,$AP$3:$AP$724)</f>
        <v>0</v>
      </c>
      <c r="AM141" s="30">
        <f>SUMIF(Ingredients!$B$3:$B$217,K141,Ingredients!$D$3:$D$217)+SUMIF($B$3:$B$724,K141,$AP$3:$AP$724)</f>
        <v>0</v>
      </c>
      <c r="AN141" s="30">
        <f>SUMIF(Ingredients!$B$3:$B$217,L141,Ingredients!$D$3:$D$217)+SUMIF($B$3:$B$724,L141,$AP$3:$AP$724)</f>
        <v>0</v>
      </c>
      <c r="AO141" s="30">
        <f>SUMIF(Ingredients!$B$3:$B$217,M141,Ingredients!$D$3:$D$217)+SUMIF($B$3:$B$724,M141,$AP$3:$AP$724)</f>
        <v>0</v>
      </c>
      <c r="AP141" s="29">
        <f t="shared" si="29"/>
        <v>5</v>
      </c>
      <c r="AQ141" s="30">
        <f>SUMIF(Ingredients!$B$3:$B$217,F141,Ingredients!$E$3:$E$217)+SUMIF($B$3:$B$724,F141,$AY$3:$AY$727)</f>
        <v>15</v>
      </c>
      <c r="AR141" s="30">
        <f>SUMIF(Ingredients!$B$3:$B$217,G141,Ingredients!$E$3:$E$217)+SUMIF($B$3:$B$724,G141,$AY$3:$AY$727)</f>
        <v>5</v>
      </c>
      <c r="AS141" s="30">
        <f>SUMIF(Ingredients!$B$3:$B$217,H141,Ingredients!$E$3:$E$217)+SUMIF($B$3:$B$724,H141,$AY$3:$AY$727)</f>
        <v>9.5</v>
      </c>
      <c r="AT141" s="30">
        <f>SUMIF(Ingredients!$B$3:$B$217,I141,Ingredients!$E$3:$E$217)+SUMIF($B$3:$B$724,I141,$AY$3:$AY$727)</f>
        <v>73</v>
      </c>
      <c r="AU141" s="30">
        <f>SUMIF(Ingredients!$B$3:$B$217,J141,Ingredients!$E$3:$E$217)+SUMIF($B$3:$B$724,J141,$AY$3:$AY$727)</f>
        <v>0</v>
      </c>
      <c r="AV141" s="30">
        <f>SUMIF(Ingredients!$B$3:$B$217,K141,Ingredients!$E$3:$E$217)+SUMIF($B$3:$B$724,K141,$AY$3:$AY$727)</f>
        <v>0</v>
      </c>
      <c r="AW141" s="30">
        <f>SUMIF(Ingredients!$B$3:$B$217,L141,Ingredients!$E$3:$E$217)+SUMIF($B$3:$B$724,L141,$AY$3:$AY$727)</f>
        <v>0</v>
      </c>
      <c r="AX141" s="30">
        <f>SUMIF(Ingredients!$B$3:$B$217,M141,Ingredients!$E$3:$E$217)+SUMIF($B$3:$B$724,M141,$AY$3:$AY$727)</f>
        <v>0</v>
      </c>
      <c r="AY141" s="29">
        <f t="shared" si="30"/>
        <v>25.625</v>
      </c>
      <c r="AZ141" s="30">
        <f>SUMIF(Ingredients!$B$3:$B$217,F141,Ingredients!$F$3:$F$217)+SUMIF($B$3:$B$724,F141,$BH$3:$BH$724)</f>
        <v>0</v>
      </c>
      <c r="BA141" s="30">
        <f>SUMIF(Ingredients!$B$3:$B$217,G141,Ingredients!$F$3:$F$217)+SUMIF($B$3:$B$724,G141,$BH$3:$BH$724)</f>
        <v>0</v>
      </c>
      <c r="BB141" s="30">
        <f>SUMIF(Ingredients!$B$3:$B$217,H141,Ingredients!$F$3:$F$217)+SUMIF($B$3:$B$724,H141,$BH$3:$BH$724)</f>
        <v>1</v>
      </c>
      <c r="BC141" s="30">
        <f>SUMIF(Ingredients!$B$3:$B$217,I141,Ingredients!$F$3:$F$217)+SUMIF($B$3:$B$724,I141,$BH$3:$BH$724)</f>
        <v>0</v>
      </c>
      <c r="BD141" s="30">
        <f>SUMIF(Ingredients!$B$3:$B$217,J141,Ingredients!$F$3:$F$217)+SUMIF($B$3:$B$724,J141,$BH$3:$BH$724)</f>
        <v>0</v>
      </c>
      <c r="BE141" s="30">
        <f>SUMIF(Ingredients!$B$3:$B$217,K141,Ingredients!$F$3:$F$217)+SUMIF($B$3:$B$724,K141,$BH$3:$BH$724)</f>
        <v>0</v>
      </c>
      <c r="BF141" s="30">
        <f>SUMIF(Ingredients!$B$3:$B$217,L141,Ingredients!$F$3:$F$217)+SUMIF($B$3:$B$724,L141,$BH$3:$BH$724)</f>
        <v>0</v>
      </c>
      <c r="BG141" s="30">
        <f>SUMIF(Ingredients!$B$3:$B$217,M141,Ingredients!$F$3:$F$217)+SUMIF($B$3:$B$724,M141,$BH$3:$BH$724)</f>
        <v>0</v>
      </c>
      <c r="BH141" s="35">
        <f t="shared" si="31"/>
        <v>1</v>
      </c>
      <c r="BI141" s="30">
        <f>SUMIF(Ingredients!$B$3:$B$217,F141,Ingredients!$G$3:$G$217)+SUMIF($B$3:$B$724,F141,$BQ$3:$BQ$724)</f>
        <v>0</v>
      </c>
      <c r="BJ141" s="30">
        <f>SUMIF(Ingredients!$B$3:$B$217,G141,Ingredients!$G$3:$G$217)+SUMIF($B$3:$B$724,G141,$BQ$3:$BQ$724)</f>
        <v>0</v>
      </c>
      <c r="BK141" s="30">
        <f>SUMIF(Ingredients!$B$3:$B$217,H141,Ingredients!$G$3:$G$217)+SUMIF($B$3:$B$724,H141,$BQ$3:$BQ$724)</f>
        <v>0</v>
      </c>
      <c r="BL141" s="30">
        <f>SUMIF(Ingredients!$B$3:$B$217,I141,Ingredients!$G$3:$G$217)+SUMIF($B$3:$B$724,I141,$BQ$3:$BQ$724)</f>
        <v>0</v>
      </c>
      <c r="BM141" s="30">
        <f>SUMIF(Ingredients!$B$3:$B$217,J141,Ingredients!$G$3:$G$217)+SUMIF($B$3:$B$724,J141,$BQ$3:$BQ$724)</f>
        <v>0</v>
      </c>
      <c r="BN141" s="30">
        <f>SUMIF(Ingredients!$B$3:$B$217,K141,Ingredients!$G$3:$G$217)+SUMIF($B$3:$B$724,K141,$BQ$3:$BQ$724)</f>
        <v>0</v>
      </c>
      <c r="BO141" s="30">
        <f>SUMIF(Ingredients!$B$3:$B$217,L141,Ingredients!$G$3:$G$217)+SUMIF($B$3:$B$724,L141,$BQ$3:$BQ$724)</f>
        <v>0</v>
      </c>
      <c r="BP141" s="30">
        <f>SUMIF(Ingredients!$B$3:$B$217,M141,Ingredients!$G$3:$G$217)+SUMIF($B$3:$B$724,M141,$BQ$3:$BQ$724)</f>
        <v>0</v>
      </c>
      <c r="BQ141" s="36">
        <f t="shared" si="32"/>
        <v>0</v>
      </c>
      <c r="BR141" s="30">
        <f>SUMIF(Ingredients!$B$3:$B$217,F141,Ingredients!$H$3:$H$217)+SUMIF($B$3:$B$724,F141,$BZ$3:$BZ$724)</f>
        <v>1.5</v>
      </c>
      <c r="BS141" s="30">
        <f>SUMIF(Ingredients!$B$3:$B$217,G141,Ingredients!$H$3:$H$217)+SUMIF($B$3:$B$724,G141,$BZ$3:$BZ$724)</f>
        <v>1.5</v>
      </c>
      <c r="BT141" s="30">
        <f>SUMIF(Ingredients!$B$3:$B$217,H141,Ingredients!$H$3:$H$217)+SUMIF($B$3:$B$724,H141,$BZ$3:$BZ$724)</f>
        <v>0</v>
      </c>
      <c r="BU141" s="30">
        <f>SUMIF(Ingredients!$B$3:$B$217,I141,Ingredients!$H$3:$H$217)+SUMIF($B$3:$B$724,I141,$BZ$3:$BZ$724)</f>
        <v>0</v>
      </c>
      <c r="BV141" s="30">
        <f>SUMIF(Ingredients!$B$3:$B$217,J141,Ingredients!$H$3:$H$217)+SUMIF($B$3:$B$724,J141,$BZ$3:$BZ$724)</f>
        <v>0</v>
      </c>
      <c r="BW141" s="30">
        <f>SUMIF(Ingredients!$B$3:$B$217,K141,Ingredients!$H$3:$H$217)+SUMIF($B$3:$B$724,K141,$BZ$3:$BZ$724)</f>
        <v>0</v>
      </c>
      <c r="BX141" s="30">
        <f>SUMIF(Ingredients!$B$3:$B$217,L141,Ingredients!$H$3:$H$217)+SUMIF($B$3:$B$724,L141,$BZ$3:$BZ$724)</f>
        <v>0</v>
      </c>
      <c r="BY141" s="30">
        <f>SUMIF(Ingredients!$B$3:$B$217,M141,Ingredients!$H$3:$H$217)+SUMIF($B$3:$B$724,M141,$BZ$3:$BZ$724)</f>
        <v>0</v>
      </c>
      <c r="BZ141" s="42">
        <f t="shared" si="33"/>
        <v>3</v>
      </c>
      <c r="CA141" s="30">
        <f>SUMIF(Ingredients!$B$3:$B$217,F141,Ingredients!$I$3:$I$217)+SUMIF($B$3:$B$724,F141,$CI$3:$CI$724)</f>
        <v>0</v>
      </c>
      <c r="CB141" s="30">
        <f>SUMIF(Ingredients!$B$3:$B$217,G141,Ingredients!$I$3:$I$217)+SUMIF($B$3:$B$724,G141,$CI$3:$CI$724)</f>
        <v>0</v>
      </c>
      <c r="CC141" s="30">
        <f>SUMIF(Ingredients!$B$3:$B$217,H141,Ingredients!$I$3:$I$217)+SUMIF($B$3:$B$724,H141,$CI$3:$CI$724)</f>
        <v>0</v>
      </c>
      <c r="CD141" s="30">
        <f>SUMIF(Ingredients!$B$3:$B$217,I141,Ingredients!$I$3:$I$217)+SUMIF($B$3:$B$724,I141,$CI$3:$CI$724)</f>
        <v>0</v>
      </c>
      <c r="CE141" s="30">
        <f>SUMIF(Ingredients!$B$3:$B$217,J141,Ingredients!$I$3:$I$217)+SUMIF($B$3:$B$724,J141,$CI$3:$CI$724)</f>
        <v>0</v>
      </c>
      <c r="CF141" s="30">
        <f>SUMIF(Ingredients!$B$3:$B$217,K141,Ingredients!$I$3:$I$217)+SUMIF($B$3:$B$724,K141,$CI$3:$CI$724)</f>
        <v>0</v>
      </c>
      <c r="CG141" s="30">
        <f>SUMIF(Ingredients!$B$3:$B$217,L141,Ingredients!$I$3:$I$217)+SUMIF($B$3:$B$724,L141,$CI$3:$CI$724)</f>
        <v>0</v>
      </c>
      <c r="CH141" s="30">
        <f>SUMIF(Ingredients!$B$3:$B$217,M141,Ingredients!$I$3:$I$217)+SUMIF($B$3:$B$724,M141,$CI$3:$CI$724)</f>
        <v>0</v>
      </c>
      <c r="CI141" s="38">
        <f t="shared" si="34"/>
        <v>0</v>
      </c>
      <c r="CJ141" s="30">
        <f>SUMIF(Ingredients!$B$3:$B$217,F141,Ingredients!$J$3:$J$217)+SUMIF($B$3:$B$724,F141,$CR$3:$CR$724)</f>
        <v>0</v>
      </c>
      <c r="CK141" s="30">
        <f>SUMIF(Ingredients!$B$3:$B$217,G141,Ingredients!$J$3:$J$217)+SUMIF($B$3:$B$724,G141,$CR$3:$CR$724)</f>
        <v>0</v>
      </c>
      <c r="CL141" s="30">
        <f>SUMIF(Ingredients!$B$3:$B$217,H141,Ingredients!$J$3:$J$217)+SUMIF($B$3:$B$724,H141,$CR$3:$CR$724)</f>
        <v>1</v>
      </c>
      <c r="CM141" s="30">
        <f>SUMIF(Ingredients!$B$3:$B$217,I141,Ingredients!$J$3:$J$217)+SUMIF($B$3:$B$724,I141,$CR$3:$CR$724)</f>
        <v>3</v>
      </c>
      <c r="CN141" s="30">
        <f>SUMIF(Ingredients!$B$3:$B$217,J141,Ingredients!$J$3:$J$217)+SUMIF($B$3:$B$724,J141,$CR$3:$CR$724)</f>
        <v>0</v>
      </c>
      <c r="CO141" s="30">
        <f>SUMIF(Ingredients!$B$3:$B$217,K141,Ingredients!$J$3:$J$217)+SUMIF($B$3:$B$724,K141,$CR$3:$CR$724)</f>
        <v>0</v>
      </c>
      <c r="CP141" s="30">
        <f>SUMIF(Ingredients!$B$3:$B$217,L141,Ingredients!$J$3:$J$217)+SUMIF($B$3:$B$724,L141,$CR$3:$CR$724)</f>
        <v>0</v>
      </c>
      <c r="CQ141" s="30">
        <f>SUMIF(Ingredients!$B$3:$B$217,M141,Ingredients!$J$3:$J$217)+SUMIF($B$3:$B$724,M141,$CR$3:$CR$724)</f>
        <v>0</v>
      </c>
      <c r="CR141" s="43">
        <f t="shared" si="35"/>
        <v>4</v>
      </c>
      <c r="CS141" s="34">
        <v>25</v>
      </c>
      <c r="CT141" s="30">
        <v>0</v>
      </c>
      <c r="CU141" s="30">
        <v>12</v>
      </c>
      <c r="CV141" s="35">
        <v>1</v>
      </c>
      <c r="CW141" s="36">
        <v>0</v>
      </c>
      <c r="CX141" s="37">
        <v>3</v>
      </c>
      <c r="CY141" s="38">
        <v>0</v>
      </c>
      <c r="CZ141" s="39">
        <v>3</v>
      </c>
      <c r="DA141" t="s">
        <v>202</v>
      </c>
      <c r="DB141" t="str">
        <f t="shared" ca="1" si="36"/>
        <v>-</v>
      </c>
      <c r="DD141" t="s">
        <v>200</v>
      </c>
      <c r="DE141" t="str">
        <f t="shared" ca="1" si="37"/>
        <v>EGGPLANTPARMITEM(MEAL, ItemRegistry.eggplantparmItem, 4 ,5f,0f,1f,3f,0f,0f,3f,1.75f),</v>
      </c>
      <c r="DF141" t="s">
        <v>2395</v>
      </c>
    </row>
    <row r="142" spans="2:110" x14ac:dyDescent="0.3">
      <c r="B142" t="s">
        <v>398</v>
      </c>
      <c r="C142" t="str">
        <f>INDEX('PH Itemnames'!$B$1:$B$723,MATCH(B142,'PH Itemnames'!$A$1:$A$723),1)</f>
        <v>raspberryicedteaItem</v>
      </c>
      <c r="D142" t="s">
        <v>240</v>
      </c>
      <c r="E142" t="s">
        <v>1192</v>
      </c>
      <c r="F142" s="10" t="s">
        <v>123</v>
      </c>
      <c r="G142" s="11" t="s">
        <v>250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SUMIF(Ingredients!$B$3:$B$217,'PH complex foods'!F142,Ingredients!$A$3:$A$119)+SUMIF($B$3:$B$724,F142,$V$3:$V$723)</f>
        <v>1</v>
      </c>
      <c r="O142" s="11">
        <f ca="1">SUMIF(Ingredients!$B$3:$B$217,'PH complex foods'!G142,Ingredients!$A$3:$A$119)+SUMIF($B$3:$B$724,G142,$V$3:$V$723)</f>
        <v>1</v>
      </c>
      <c r="P142" s="11">
        <f ca="1">SUMIF(Ingredients!$B$3:$B$217,'PH complex foods'!H142,Ingredients!$A$3:$A$119)+SUMIF($B$3:$B$724,H142,$V$3:$V$723)</f>
        <v>1</v>
      </c>
      <c r="Q142" s="11">
        <f ca="1">SUMIF(Ingredients!$B$3:$B$217,'PH complex foods'!I142,Ingredients!$A$3:$A$119)+SUMIF($B$3:$B$724,I142,$V$3:$V$723)</f>
        <v>0</v>
      </c>
      <c r="R142" s="11">
        <f ca="1">SUMIF(Ingredients!$B$3:$B$217,'PH complex foods'!J142,Ingredients!$A$3:$A$119)+SUMIF($B$3:$B$724,J142,$V$3:$V$723)</f>
        <v>0</v>
      </c>
      <c r="S142" s="11">
        <f ca="1">SUMIF(Ingredients!$B$3:$B$217,'PH complex foods'!K142,Ingredients!$A$3:$A$119)+SUMIF($B$3:$B$724,K142,$V$3:$V$723)</f>
        <v>0</v>
      </c>
      <c r="T142" s="11">
        <f ca="1">SUMIF(Ingredients!$B$3:$B$217,'PH complex foods'!L142,Ingredients!$A$3:$A$119)+SUMIF($B$3:$B$724,L142,$V$3:$V$723)</f>
        <v>0</v>
      </c>
      <c r="U142" s="11">
        <f ca="1">SUMIF(Ingredients!$B$3:$B$217,'PH complex foods'!M142,Ingredients!$A$3:$A$119)+SUMIF($B$3:$B$724,M142,$V$3:$V$723)</f>
        <v>0</v>
      </c>
      <c r="V142" s="10">
        <f t="shared" ca="1" si="38"/>
        <v>1</v>
      </c>
      <c r="W142" s="11">
        <f t="shared" si="27"/>
        <v>0</v>
      </c>
      <c r="X142" s="44" t="str">
        <f t="shared" ca="1" si="39"/>
        <v>Yes</v>
      </c>
      <c r="Y142" s="34">
        <f>SUMIF(Ingredients!$B$3:$B$217,F142,Ingredients!$C$3:$C$217)+SUMIF($B$3:$B$724,F142,$AG$3:$AG$724)</f>
        <v>1</v>
      </c>
      <c r="Z142" s="30">
        <f>SUMIF(Ingredients!$B$3:$B$217,G142,Ingredients!$C$3:$C$217)+SUMIF($B$3:$B$724,G142,$AG$3:$AG$724)</f>
        <v>0</v>
      </c>
      <c r="AA142" s="30">
        <f>SUMIF(Ingredients!$B$3:$B$217,H142,Ingredients!$C$3:$C$217)+SUMIF($B$3:$B$724,H142,$AG$3:$AG$724)</f>
        <v>2</v>
      </c>
      <c r="AB142" s="30">
        <f>SUMIF(Ingredients!$B$3:$B$217,I142,Ingredients!$C$3:$C$217)+SUMIF($B$3:$B$724,I142,$AG$3:$AG$724)</f>
        <v>0</v>
      </c>
      <c r="AC142" s="30">
        <f>SUMIF(Ingredients!$B$3:$B$217,J142,Ingredients!$C$3:$C$217)+SUMIF($B$3:$B$724,J142,$AG$3:$AG$724)</f>
        <v>0</v>
      </c>
      <c r="AD142" s="30">
        <f>SUMIF(Ingredients!$B$3:$B$217,K142,Ingredients!$C$3:$C$217)+SUMIF($B$3:$B$724,K142,$AG$3:$AG$724)</f>
        <v>0</v>
      </c>
      <c r="AE142" s="30">
        <f>SUMIF(Ingredients!$B$3:$B$217,L142,Ingredients!$C$3:$C$217)+SUMIF($B$3:$B$724,L142,$AG$3:$AG$724)</f>
        <v>0</v>
      </c>
      <c r="AF142" s="30">
        <f>SUMIF(Ingredients!$B$3:$B$217,M142,Ingredients!$C$3:$C$217)+SUMIF($B$3:$B$724,M142,$AG$3:$AG$724)</f>
        <v>0</v>
      </c>
      <c r="AG142" s="29">
        <f t="shared" si="28"/>
        <v>3</v>
      </c>
      <c r="AH142" s="30">
        <f>SUMIF(Ingredients!$B$3:$B$217,F142,Ingredients!$D$3:$D$217)+SUMIF($B$3:$B$724,F142,$AP$3:$AP$724)</f>
        <v>0</v>
      </c>
      <c r="AI142" s="30">
        <f>SUMIF(Ingredients!$B$3:$B$217,G142,Ingredients!$D$3:$D$217)+SUMIF($B$3:$B$724,G142,$AP$3:$AP$724)</f>
        <v>5</v>
      </c>
      <c r="AJ142" s="30">
        <f>SUMIF(Ingredients!$B$3:$B$217,H142,Ingredients!$D$3:$D$217)+SUMIF($B$3:$B$724,H142,$AP$3:$AP$724)</f>
        <v>5</v>
      </c>
      <c r="AK142" s="30">
        <f>SUMIF(Ingredients!$B$3:$B$217,I142,Ingredients!$D$3:$D$217)+SUMIF($B$3:$B$724,I142,$AP$3:$AP$724)</f>
        <v>0</v>
      </c>
      <c r="AL142" s="30">
        <f>SUMIF(Ingredients!$B$3:$B$217,J142,Ingredients!$D$3:$D$217)+SUMIF($B$3:$B$724,J142,$AP$3:$AP$724)</f>
        <v>0</v>
      </c>
      <c r="AM142" s="30">
        <f>SUMIF(Ingredients!$B$3:$B$217,K142,Ingredients!$D$3:$D$217)+SUMIF($B$3:$B$724,K142,$AP$3:$AP$724)</f>
        <v>0</v>
      </c>
      <c r="AN142" s="30">
        <f>SUMIF(Ingredients!$B$3:$B$217,L142,Ingredients!$D$3:$D$217)+SUMIF($B$3:$B$724,L142,$AP$3:$AP$724)</f>
        <v>0</v>
      </c>
      <c r="AO142" s="30">
        <f>SUMIF(Ingredients!$B$3:$B$217,M142,Ingredients!$D$3:$D$217)+SUMIF($B$3:$B$724,M142,$AP$3:$AP$724)</f>
        <v>0</v>
      </c>
      <c r="AP142" s="29">
        <f t="shared" si="29"/>
        <v>10</v>
      </c>
      <c r="AQ142" s="30">
        <f>SUMIF(Ingredients!$B$3:$B$217,F142,Ingredients!$E$3:$E$217)+SUMIF($B$3:$B$724,F142,$AY$3:$AY$727)</f>
        <v>30</v>
      </c>
      <c r="AR142" s="30">
        <f>SUMIF(Ingredients!$B$3:$B$217,G142,Ingredients!$E$3:$E$217)+SUMIF($B$3:$B$724,G142,$AY$3:$AY$727)</f>
        <v>0</v>
      </c>
      <c r="AS142" s="30">
        <f>SUMIF(Ingredients!$B$3:$B$217,H142,Ingredients!$E$3:$E$217)+SUMIF($B$3:$B$724,H142,$AY$3:$AY$727)</f>
        <v>4</v>
      </c>
      <c r="AT142" s="30">
        <f>SUMIF(Ingredients!$B$3:$B$217,I142,Ingredients!$E$3:$E$217)+SUMIF($B$3:$B$724,I142,$AY$3:$AY$727)</f>
        <v>0</v>
      </c>
      <c r="AU142" s="30">
        <f>SUMIF(Ingredients!$B$3:$B$217,J142,Ingredients!$E$3:$E$217)+SUMIF($B$3:$B$724,J142,$AY$3:$AY$727)</f>
        <v>0</v>
      </c>
      <c r="AV142" s="30">
        <f>SUMIF(Ingredients!$B$3:$B$217,K142,Ingredients!$E$3:$E$217)+SUMIF($B$3:$B$724,K142,$AY$3:$AY$727)</f>
        <v>0</v>
      </c>
      <c r="AW142" s="30">
        <f>SUMIF(Ingredients!$B$3:$B$217,L142,Ingredients!$E$3:$E$217)+SUMIF($B$3:$B$724,L142,$AY$3:$AY$727)</f>
        <v>0</v>
      </c>
      <c r="AX142" s="30">
        <f>SUMIF(Ingredients!$B$3:$B$217,M142,Ingredients!$E$3:$E$217)+SUMIF($B$3:$B$724,M142,$AY$3:$AY$727)</f>
        <v>0</v>
      </c>
      <c r="AY142" s="29">
        <f t="shared" si="30"/>
        <v>11.333333333333334</v>
      </c>
      <c r="AZ142" s="30">
        <f>SUMIF(Ingredients!$B$3:$B$217,F142,Ingredients!$F$3:$F$217)+SUMIF($B$3:$B$724,F142,$BH$3:$BH$724)</f>
        <v>0</v>
      </c>
      <c r="BA142" s="30">
        <f>SUMIF(Ingredients!$B$3:$B$217,G142,Ingredients!$F$3:$F$217)+SUMIF($B$3:$B$724,G142,$BH$3:$BH$724)</f>
        <v>0</v>
      </c>
      <c r="BB142" s="30">
        <f>SUMIF(Ingredients!$B$3:$B$217,H142,Ingredients!$F$3:$F$217)+SUMIF($B$3:$B$724,H142,$BH$3:$BH$724)</f>
        <v>0</v>
      </c>
      <c r="BC142" s="30">
        <f>SUMIF(Ingredients!$B$3:$B$217,I142,Ingredients!$F$3:$F$217)+SUMIF($B$3:$B$724,I142,$BH$3:$BH$724)</f>
        <v>0</v>
      </c>
      <c r="BD142" s="30">
        <f>SUMIF(Ingredients!$B$3:$B$217,J142,Ingredients!$F$3:$F$217)+SUMIF($B$3:$B$724,J142,$BH$3:$BH$724)</f>
        <v>0</v>
      </c>
      <c r="BE142" s="30">
        <f>SUMIF(Ingredients!$B$3:$B$217,K142,Ingredients!$F$3:$F$217)+SUMIF($B$3:$B$724,K142,$BH$3:$BH$724)</f>
        <v>0</v>
      </c>
      <c r="BF142" s="30">
        <f>SUMIF(Ingredients!$B$3:$B$217,L142,Ingredients!$F$3:$F$217)+SUMIF($B$3:$B$724,L142,$BH$3:$BH$724)</f>
        <v>0</v>
      </c>
      <c r="BG142" s="30">
        <f>SUMIF(Ingredients!$B$3:$B$217,M142,Ingredients!$F$3:$F$217)+SUMIF($B$3:$B$724,M142,$BH$3:$BH$724)</f>
        <v>0</v>
      </c>
      <c r="BH142" s="35">
        <f t="shared" si="31"/>
        <v>0</v>
      </c>
      <c r="BI142" s="30">
        <f>SUMIF(Ingredients!$B$3:$B$217,F142,Ingredients!$G$3:$G$217)+SUMIF($B$3:$B$724,F142,$BQ$3:$BQ$724)</f>
        <v>0</v>
      </c>
      <c r="BJ142" s="30">
        <f>SUMIF(Ingredients!$B$3:$B$217,G142,Ingredients!$G$3:$G$217)+SUMIF($B$3:$B$724,G142,$BQ$3:$BQ$724)</f>
        <v>0</v>
      </c>
      <c r="BK142" s="30">
        <f>SUMIF(Ingredients!$B$3:$B$217,H142,Ingredients!$G$3:$G$217)+SUMIF($B$3:$B$724,H142,$BQ$3:$BQ$724)</f>
        <v>0.8</v>
      </c>
      <c r="BL142" s="30">
        <f>SUMIF(Ingredients!$B$3:$B$217,I142,Ingredients!$G$3:$G$217)+SUMIF($B$3:$B$724,I142,$BQ$3:$BQ$724)</f>
        <v>0</v>
      </c>
      <c r="BM142" s="30">
        <f>SUMIF(Ingredients!$B$3:$B$217,J142,Ingredients!$G$3:$G$217)+SUMIF($B$3:$B$724,J142,$BQ$3:$BQ$724)</f>
        <v>0</v>
      </c>
      <c r="BN142" s="30">
        <f>SUMIF(Ingredients!$B$3:$B$217,K142,Ingredients!$G$3:$G$217)+SUMIF($B$3:$B$724,K142,$BQ$3:$BQ$724)</f>
        <v>0</v>
      </c>
      <c r="BO142" s="30">
        <f>SUMIF(Ingredients!$B$3:$B$217,L142,Ingredients!$G$3:$G$217)+SUMIF($B$3:$B$724,L142,$BQ$3:$BQ$724)</f>
        <v>0</v>
      </c>
      <c r="BP142" s="30">
        <f>SUMIF(Ingredients!$B$3:$B$217,M142,Ingredients!$G$3:$G$217)+SUMIF($B$3:$B$724,M142,$BQ$3:$BQ$724)</f>
        <v>0</v>
      </c>
      <c r="BQ142" s="36">
        <f t="shared" si="32"/>
        <v>0.8</v>
      </c>
      <c r="BR142" s="30">
        <f>SUMIF(Ingredients!$B$3:$B$217,F142,Ingredients!$H$3:$H$217)+SUMIF($B$3:$B$724,F142,$BZ$3:$BZ$724)</f>
        <v>0</v>
      </c>
      <c r="BS142" s="30">
        <f>SUMIF(Ingredients!$B$3:$B$217,G142,Ingredients!$H$3:$H$217)+SUMIF($B$3:$B$724,G142,$BZ$3:$BZ$724)</f>
        <v>0</v>
      </c>
      <c r="BT142" s="30">
        <f>SUMIF(Ingredients!$B$3:$B$217,H142,Ingredients!$H$3:$H$217)+SUMIF($B$3:$B$724,H142,$BZ$3:$BZ$724)</f>
        <v>0</v>
      </c>
      <c r="BU142" s="30">
        <f>SUMIF(Ingredients!$B$3:$B$217,I142,Ingredients!$H$3:$H$217)+SUMIF($B$3:$B$724,I142,$BZ$3:$BZ$724)</f>
        <v>0</v>
      </c>
      <c r="BV142" s="30">
        <f>SUMIF(Ingredients!$B$3:$B$217,J142,Ingredients!$H$3:$H$217)+SUMIF($B$3:$B$724,J142,$BZ$3:$BZ$724)</f>
        <v>0</v>
      </c>
      <c r="BW142" s="30">
        <f>SUMIF(Ingredients!$B$3:$B$217,K142,Ingredients!$H$3:$H$217)+SUMIF($B$3:$B$724,K142,$BZ$3:$BZ$724)</f>
        <v>0</v>
      </c>
      <c r="BX142" s="30">
        <f>SUMIF(Ingredients!$B$3:$B$217,L142,Ingredients!$H$3:$H$217)+SUMIF($B$3:$B$724,L142,$BZ$3:$BZ$724)</f>
        <v>0</v>
      </c>
      <c r="BY142" s="30">
        <f>SUMIF(Ingredients!$B$3:$B$217,M142,Ingredients!$H$3:$H$217)+SUMIF($B$3:$B$724,M142,$BZ$3:$BZ$724)</f>
        <v>0</v>
      </c>
      <c r="BZ142" s="42">
        <f t="shared" si="33"/>
        <v>0</v>
      </c>
      <c r="CA142" s="30">
        <f>SUMIF(Ingredients!$B$3:$B$217,F142,Ingredients!$I$3:$I$217)+SUMIF($B$3:$B$724,F142,$CI$3:$CI$724)</f>
        <v>0</v>
      </c>
      <c r="CB142" s="30">
        <f>SUMIF(Ingredients!$B$3:$B$217,G142,Ingredients!$I$3:$I$217)+SUMIF($B$3:$B$724,G142,$CI$3:$CI$724)</f>
        <v>0</v>
      </c>
      <c r="CC142" s="30">
        <f>SUMIF(Ingredients!$B$3:$B$217,H142,Ingredients!$I$3:$I$217)+SUMIF($B$3:$B$724,H142,$CI$3:$CI$724)</f>
        <v>0</v>
      </c>
      <c r="CD142" s="30">
        <f>SUMIF(Ingredients!$B$3:$B$217,I142,Ingredients!$I$3:$I$217)+SUMIF($B$3:$B$724,I142,$CI$3:$CI$724)</f>
        <v>0</v>
      </c>
      <c r="CE142" s="30">
        <f>SUMIF(Ingredients!$B$3:$B$217,J142,Ingredients!$I$3:$I$217)+SUMIF($B$3:$B$724,J142,$CI$3:$CI$724)</f>
        <v>0</v>
      </c>
      <c r="CF142" s="30">
        <f>SUMIF(Ingredients!$B$3:$B$217,K142,Ingredients!$I$3:$I$217)+SUMIF($B$3:$B$724,K142,$CI$3:$CI$724)</f>
        <v>0</v>
      </c>
      <c r="CG142" s="30">
        <f>SUMIF(Ingredients!$B$3:$B$217,L142,Ingredients!$I$3:$I$217)+SUMIF($B$3:$B$724,L142,$CI$3:$CI$724)</f>
        <v>0</v>
      </c>
      <c r="CH142" s="30">
        <f>SUMIF(Ingredients!$B$3:$B$217,M142,Ingredients!$I$3:$I$217)+SUMIF($B$3:$B$724,M142,$CI$3:$CI$724)</f>
        <v>0</v>
      </c>
      <c r="CI142" s="38">
        <f t="shared" si="34"/>
        <v>0</v>
      </c>
      <c r="CJ142" s="30">
        <f>SUMIF(Ingredients!$B$3:$B$217,F142,Ingredients!$J$3:$J$217)+SUMIF($B$3:$B$724,F142,$CR$3:$CR$724)</f>
        <v>0</v>
      </c>
      <c r="CK142" s="30">
        <f>SUMIF(Ingredients!$B$3:$B$217,G142,Ingredients!$J$3:$J$217)+SUMIF($B$3:$B$724,G142,$CR$3:$CR$724)</f>
        <v>0</v>
      </c>
      <c r="CL142" s="30">
        <f>SUMIF(Ingredients!$B$3:$B$217,H142,Ingredients!$J$3:$J$217)+SUMIF($B$3:$B$724,H142,$CR$3:$CR$724)</f>
        <v>0</v>
      </c>
      <c r="CM142" s="30">
        <f>SUMIF(Ingredients!$B$3:$B$217,I142,Ingredients!$J$3:$J$217)+SUMIF($B$3:$B$724,I142,$CR$3:$CR$724)</f>
        <v>0</v>
      </c>
      <c r="CN142" s="30">
        <f>SUMIF(Ingredients!$B$3:$B$217,J142,Ingredients!$J$3:$J$217)+SUMIF($B$3:$B$724,J142,$CR$3:$CR$724)</f>
        <v>0</v>
      </c>
      <c r="CO142" s="30">
        <f>SUMIF(Ingredients!$B$3:$B$217,K142,Ingredients!$J$3:$J$217)+SUMIF($B$3:$B$724,K142,$CR$3:$CR$724)</f>
        <v>0</v>
      </c>
      <c r="CP142" s="30">
        <f>SUMIF(Ingredients!$B$3:$B$217,L142,Ingredients!$J$3:$J$217)+SUMIF($B$3:$B$724,L142,$CR$3:$CR$724)</f>
        <v>0</v>
      </c>
      <c r="CQ142" s="30">
        <f>SUMIF(Ingredients!$B$3:$B$217,M142,Ingredients!$J$3:$J$217)+SUMIF($B$3:$B$724,M142,$CR$3:$CR$724)</f>
        <v>0</v>
      </c>
      <c r="CR142" s="43">
        <f t="shared" si="35"/>
        <v>0</v>
      </c>
      <c r="CS142" s="34">
        <v>3</v>
      </c>
      <c r="CT142" s="30">
        <v>20</v>
      </c>
      <c r="CU142" s="30">
        <v>11.333333333333334</v>
      </c>
      <c r="CV142" s="35">
        <v>0</v>
      </c>
      <c r="CW142" s="36">
        <v>0.8</v>
      </c>
      <c r="CX142" s="37">
        <v>0</v>
      </c>
      <c r="CY142" s="38">
        <v>0</v>
      </c>
      <c r="CZ142" s="39">
        <v>0</v>
      </c>
      <c r="DA142" t="s">
        <v>202</v>
      </c>
      <c r="DB142" t="str">
        <f t="shared" ca="1" si="36"/>
        <v>-</v>
      </c>
      <c r="DD142" t="s">
        <v>200</v>
      </c>
      <c r="DE142" t="str">
        <f t="shared" ca="1" si="37"/>
        <v>RASPBERRYICEDTEAITEM(MEAL, ItemRegistry.raspberryicedteaItem, 4 ,0.6f,20f,0f,0f,0.8f,0f,0f,1.85f),</v>
      </c>
      <c r="DF142" t="s">
        <v>2396</v>
      </c>
    </row>
    <row r="143" spans="2:110" x14ac:dyDescent="0.3">
      <c r="B143" t="s">
        <v>399</v>
      </c>
      <c r="C143" t="str">
        <f>INDEX('PH Itemnames'!$B$1:$B$723,MATCH(B143,'PH Itemnames'!$A$1:$A$723),1)</f>
        <v>chaiteaItem</v>
      </c>
      <c r="D143" t="s">
        <v>240</v>
      </c>
      <c r="E143" t="s">
        <v>1192</v>
      </c>
      <c r="F143" s="10" t="s">
        <v>123</v>
      </c>
      <c r="G143" s="11" t="s">
        <v>400</v>
      </c>
      <c r="H143" s="11" t="s">
        <v>401</v>
      </c>
      <c r="I143" s="11"/>
      <c r="J143" s="11"/>
      <c r="K143" s="11"/>
      <c r="L143" s="11"/>
      <c r="M143" s="11"/>
      <c r="N143" s="46">
        <f ca="1">SUMIF(Ingredients!$B$3:$B$217,'PH complex foods'!F143,Ingredients!$A$3:$A$119)+SUMIF($B$3:$B$724,F143,$V$3:$V$723)</f>
        <v>1</v>
      </c>
      <c r="O143" s="11">
        <f ca="1">SUMIF(Ingredients!$B$3:$B$217,'PH complex foods'!G143,Ingredients!$A$3:$A$119)+SUMIF($B$3:$B$724,G143,$V$3:$V$723)</f>
        <v>0</v>
      </c>
      <c r="P143" s="11">
        <f ca="1">SUMIF(Ingredients!$B$3:$B$217,'PH complex foods'!H143,Ingredients!$A$3:$A$119)+SUMIF($B$3:$B$724,H143,$V$3:$V$723)</f>
        <v>1</v>
      </c>
      <c r="Q143" s="11">
        <f ca="1">SUMIF(Ingredients!$B$3:$B$217,'PH complex foods'!I143,Ingredients!$A$3:$A$119)+SUMIF($B$3:$B$724,I143,$V$3:$V$723)</f>
        <v>0</v>
      </c>
      <c r="R143" s="11">
        <f ca="1">SUMIF(Ingredients!$B$3:$B$217,'PH complex foods'!J143,Ingredients!$A$3:$A$119)+SUMIF($B$3:$B$724,J143,$V$3:$V$723)</f>
        <v>0</v>
      </c>
      <c r="S143" s="11">
        <f ca="1">SUMIF(Ingredients!$B$3:$B$217,'PH complex foods'!K143,Ingredients!$A$3:$A$119)+SUMIF($B$3:$B$724,K143,$V$3:$V$723)</f>
        <v>0</v>
      </c>
      <c r="T143" s="11">
        <f ca="1">SUMIF(Ingredients!$B$3:$B$217,'PH complex foods'!L143,Ingredients!$A$3:$A$119)+SUMIF($B$3:$B$724,L143,$V$3:$V$723)</f>
        <v>0</v>
      </c>
      <c r="U143" s="11">
        <f ca="1">SUMIF(Ingredients!$B$3:$B$217,'PH complex foods'!M143,Ingredients!$A$3:$A$119)+SUMIF($B$3:$B$724,M143,$V$3:$V$723)</f>
        <v>0</v>
      </c>
      <c r="V143" s="10">
        <f t="shared" ca="1" si="38"/>
        <v>0</v>
      </c>
      <c r="W143" s="11">
        <f t="shared" si="27"/>
        <v>0</v>
      </c>
      <c r="X143" s="44" t="str">
        <f t="shared" ca="1" si="39"/>
        <v>No</v>
      </c>
      <c r="Y143" s="34">
        <f>SUMIF(Ingredients!$B$3:$B$217,F143,Ingredients!$C$3:$C$217)+SUMIF($B$3:$B$724,F143,$AG$3:$AG$724)</f>
        <v>1</v>
      </c>
      <c r="Z143" s="30">
        <f>SUMIF(Ingredients!$B$3:$B$217,G143,Ingredients!$C$3:$C$217)+SUMIF($B$3:$B$724,G143,$AG$3:$AG$724)</f>
        <v>0</v>
      </c>
      <c r="AA143" s="30">
        <f>SUMIF(Ingredients!$B$3:$B$217,H143,Ingredients!$C$3:$C$217)+SUMIF($B$3:$B$724,H143,$AG$3:$AG$724)</f>
        <v>0</v>
      </c>
      <c r="AB143" s="30">
        <f>SUMIF(Ingredients!$B$3:$B$217,I143,Ingredients!$C$3:$C$217)+SUMIF($B$3:$B$724,I143,$AG$3:$AG$724)</f>
        <v>0</v>
      </c>
      <c r="AC143" s="30">
        <f>SUMIF(Ingredients!$B$3:$B$217,J143,Ingredients!$C$3:$C$217)+SUMIF($B$3:$B$724,J143,$AG$3:$AG$724)</f>
        <v>0</v>
      </c>
      <c r="AD143" s="30">
        <f>SUMIF(Ingredients!$B$3:$B$217,K143,Ingredients!$C$3:$C$217)+SUMIF($B$3:$B$724,K143,$AG$3:$AG$724)</f>
        <v>0</v>
      </c>
      <c r="AE143" s="30">
        <f>SUMIF(Ingredients!$B$3:$B$217,L143,Ingredients!$C$3:$C$217)+SUMIF($B$3:$B$724,L143,$AG$3:$AG$724)</f>
        <v>0</v>
      </c>
      <c r="AF143" s="30">
        <f>SUMIF(Ingredients!$B$3:$B$217,M143,Ingredients!$C$3:$C$217)+SUMIF($B$3:$B$724,M143,$AG$3:$AG$724)</f>
        <v>0</v>
      </c>
      <c r="AG143" s="29">
        <f t="shared" si="28"/>
        <v>1</v>
      </c>
      <c r="AH143" s="30">
        <f>SUMIF(Ingredients!$B$3:$B$217,F143,Ingredients!$D$3:$D$217)+SUMIF($B$3:$B$724,F143,$AP$3:$AP$724)</f>
        <v>0</v>
      </c>
      <c r="AI143" s="30">
        <f>SUMIF(Ingredients!$B$3:$B$217,G143,Ingredients!$D$3:$D$217)+SUMIF($B$3:$B$724,G143,$AP$3:$AP$724)</f>
        <v>0</v>
      </c>
      <c r="AJ143" s="30">
        <f>SUMIF(Ingredients!$B$3:$B$217,H143,Ingredients!$D$3:$D$217)+SUMIF($B$3:$B$724,H143,$AP$3:$AP$724)</f>
        <v>0</v>
      </c>
      <c r="AK143" s="30">
        <f>SUMIF(Ingredients!$B$3:$B$217,I143,Ingredients!$D$3:$D$217)+SUMIF($B$3:$B$724,I143,$AP$3:$AP$724)</f>
        <v>0</v>
      </c>
      <c r="AL143" s="30">
        <f>SUMIF(Ingredients!$B$3:$B$217,J143,Ingredients!$D$3:$D$217)+SUMIF($B$3:$B$724,J143,$AP$3:$AP$724)</f>
        <v>0</v>
      </c>
      <c r="AM143" s="30">
        <f>SUMIF(Ingredients!$B$3:$B$217,K143,Ingredients!$D$3:$D$217)+SUMIF($B$3:$B$724,K143,$AP$3:$AP$724)</f>
        <v>0</v>
      </c>
      <c r="AN143" s="30">
        <f>SUMIF(Ingredients!$B$3:$B$217,L143,Ingredients!$D$3:$D$217)+SUMIF($B$3:$B$724,L143,$AP$3:$AP$724)</f>
        <v>0</v>
      </c>
      <c r="AO143" s="30">
        <f>SUMIF(Ingredients!$B$3:$B$217,M143,Ingredients!$D$3:$D$217)+SUMIF($B$3:$B$724,M143,$AP$3:$AP$724)</f>
        <v>0</v>
      </c>
      <c r="AP143" s="29">
        <f t="shared" si="29"/>
        <v>0</v>
      </c>
      <c r="AQ143" s="30">
        <f>SUMIF(Ingredients!$B$3:$B$217,F143,Ingredients!$E$3:$E$217)+SUMIF($B$3:$B$724,F143,$AY$3:$AY$727)</f>
        <v>30</v>
      </c>
      <c r="AR143" s="30">
        <f>SUMIF(Ingredients!$B$3:$B$217,G143,Ingredients!$E$3:$E$217)+SUMIF($B$3:$B$724,G143,$AY$3:$AY$727)</f>
        <v>0</v>
      </c>
      <c r="AS143" s="30">
        <f>SUMIF(Ingredients!$B$3:$B$217,H143,Ingredients!$E$3:$E$217)+SUMIF($B$3:$B$724,H143,$AY$3:$AY$727)</f>
        <v>0</v>
      </c>
      <c r="AT143" s="30">
        <f>SUMIF(Ingredients!$B$3:$B$217,I143,Ingredients!$E$3:$E$217)+SUMIF($B$3:$B$724,I143,$AY$3:$AY$727)</f>
        <v>0</v>
      </c>
      <c r="AU143" s="30">
        <f>SUMIF(Ingredients!$B$3:$B$217,J143,Ingredients!$E$3:$E$217)+SUMIF($B$3:$B$724,J143,$AY$3:$AY$727)</f>
        <v>0</v>
      </c>
      <c r="AV143" s="30">
        <f>SUMIF(Ingredients!$B$3:$B$217,K143,Ingredients!$E$3:$E$217)+SUMIF($B$3:$B$724,K143,$AY$3:$AY$727)</f>
        <v>0</v>
      </c>
      <c r="AW143" s="30">
        <f>SUMIF(Ingredients!$B$3:$B$217,L143,Ingredients!$E$3:$E$217)+SUMIF($B$3:$B$724,L143,$AY$3:$AY$727)</f>
        <v>0</v>
      </c>
      <c r="AX143" s="30">
        <f>SUMIF(Ingredients!$B$3:$B$217,M143,Ingredients!$E$3:$E$217)+SUMIF($B$3:$B$724,M143,$AY$3:$AY$727)</f>
        <v>0</v>
      </c>
      <c r="AY143" s="29">
        <f t="shared" si="30"/>
        <v>10</v>
      </c>
      <c r="AZ143" s="30">
        <f>SUMIF(Ingredients!$B$3:$B$217,F143,Ingredients!$F$3:$F$217)+SUMIF($B$3:$B$724,F143,$BH$3:$BH$724)</f>
        <v>0</v>
      </c>
      <c r="BA143" s="30">
        <f>SUMIF(Ingredients!$B$3:$B$217,G143,Ingredients!$F$3:$F$217)+SUMIF($B$3:$B$724,G143,$BH$3:$BH$724)</f>
        <v>0</v>
      </c>
      <c r="BB143" s="30">
        <f>SUMIF(Ingredients!$B$3:$B$217,H143,Ingredients!$F$3:$F$217)+SUMIF($B$3:$B$724,H143,$BH$3:$BH$724)</f>
        <v>0</v>
      </c>
      <c r="BC143" s="30">
        <f>SUMIF(Ingredients!$B$3:$B$217,I143,Ingredients!$F$3:$F$217)+SUMIF($B$3:$B$724,I143,$BH$3:$BH$724)</f>
        <v>0</v>
      </c>
      <c r="BD143" s="30">
        <f>SUMIF(Ingredients!$B$3:$B$217,J143,Ingredients!$F$3:$F$217)+SUMIF($B$3:$B$724,J143,$BH$3:$BH$724)</f>
        <v>0</v>
      </c>
      <c r="BE143" s="30">
        <f>SUMIF(Ingredients!$B$3:$B$217,K143,Ingredients!$F$3:$F$217)+SUMIF($B$3:$B$724,K143,$BH$3:$BH$724)</f>
        <v>0</v>
      </c>
      <c r="BF143" s="30">
        <f>SUMIF(Ingredients!$B$3:$B$217,L143,Ingredients!$F$3:$F$217)+SUMIF($B$3:$B$724,L143,$BH$3:$BH$724)</f>
        <v>0</v>
      </c>
      <c r="BG143" s="30">
        <f>SUMIF(Ingredients!$B$3:$B$217,M143,Ingredients!$F$3:$F$217)+SUMIF($B$3:$B$724,M143,$BH$3:$BH$724)</f>
        <v>0</v>
      </c>
      <c r="BH143" s="35">
        <f t="shared" si="31"/>
        <v>0</v>
      </c>
      <c r="BI143" s="30">
        <f>SUMIF(Ingredients!$B$3:$B$217,F143,Ingredients!$G$3:$G$217)+SUMIF($B$3:$B$724,F143,$BQ$3:$BQ$724)</f>
        <v>0</v>
      </c>
      <c r="BJ143" s="30">
        <f>SUMIF(Ingredients!$B$3:$B$217,G143,Ingredients!$G$3:$G$217)+SUMIF($B$3:$B$724,G143,$BQ$3:$BQ$724)</f>
        <v>0</v>
      </c>
      <c r="BK143" s="30">
        <f>SUMIF(Ingredients!$B$3:$B$217,H143,Ingredients!$G$3:$G$217)+SUMIF($B$3:$B$724,H143,$BQ$3:$BQ$724)</f>
        <v>0</v>
      </c>
      <c r="BL143" s="30">
        <f>SUMIF(Ingredients!$B$3:$B$217,I143,Ingredients!$G$3:$G$217)+SUMIF($B$3:$B$724,I143,$BQ$3:$BQ$724)</f>
        <v>0</v>
      </c>
      <c r="BM143" s="30">
        <f>SUMIF(Ingredients!$B$3:$B$217,J143,Ingredients!$G$3:$G$217)+SUMIF($B$3:$B$724,J143,$BQ$3:$BQ$724)</f>
        <v>0</v>
      </c>
      <c r="BN143" s="30">
        <f>SUMIF(Ingredients!$B$3:$B$217,K143,Ingredients!$G$3:$G$217)+SUMIF($B$3:$B$724,K143,$BQ$3:$BQ$724)</f>
        <v>0</v>
      </c>
      <c r="BO143" s="30">
        <f>SUMIF(Ingredients!$B$3:$B$217,L143,Ingredients!$G$3:$G$217)+SUMIF($B$3:$B$724,L143,$BQ$3:$BQ$724)</f>
        <v>0</v>
      </c>
      <c r="BP143" s="30">
        <f>SUMIF(Ingredients!$B$3:$B$217,M143,Ingredients!$G$3:$G$217)+SUMIF($B$3:$B$724,M143,$BQ$3:$BQ$724)</f>
        <v>0</v>
      </c>
      <c r="BQ143" s="36">
        <f t="shared" si="32"/>
        <v>0</v>
      </c>
      <c r="BR143" s="30">
        <f>SUMIF(Ingredients!$B$3:$B$217,F143,Ingredients!$H$3:$H$217)+SUMIF($B$3:$B$724,F143,$BZ$3:$BZ$724)</f>
        <v>0</v>
      </c>
      <c r="BS143" s="30">
        <f>SUMIF(Ingredients!$B$3:$B$217,G143,Ingredients!$H$3:$H$217)+SUMIF($B$3:$B$724,G143,$BZ$3:$BZ$724)</f>
        <v>0</v>
      </c>
      <c r="BT143" s="30">
        <f>SUMIF(Ingredients!$B$3:$B$217,H143,Ingredients!$H$3:$H$217)+SUMIF($B$3:$B$724,H143,$BZ$3:$BZ$724)</f>
        <v>0</v>
      </c>
      <c r="BU143" s="30">
        <f>SUMIF(Ingredients!$B$3:$B$217,I143,Ingredients!$H$3:$H$217)+SUMIF($B$3:$B$724,I143,$BZ$3:$BZ$724)</f>
        <v>0</v>
      </c>
      <c r="BV143" s="30">
        <f>SUMIF(Ingredients!$B$3:$B$217,J143,Ingredients!$H$3:$H$217)+SUMIF($B$3:$B$724,J143,$BZ$3:$BZ$724)</f>
        <v>0</v>
      </c>
      <c r="BW143" s="30">
        <f>SUMIF(Ingredients!$B$3:$B$217,K143,Ingredients!$H$3:$H$217)+SUMIF($B$3:$B$724,K143,$BZ$3:$BZ$724)</f>
        <v>0</v>
      </c>
      <c r="BX143" s="30">
        <f>SUMIF(Ingredients!$B$3:$B$217,L143,Ingredients!$H$3:$H$217)+SUMIF($B$3:$B$724,L143,$BZ$3:$BZ$724)</f>
        <v>0</v>
      </c>
      <c r="BY143" s="30">
        <f>SUMIF(Ingredients!$B$3:$B$217,M143,Ingredients!$H$3:$H$217)+SUMIF($B$3:$B$724,M143,$BZ$3:$BZ$724)</f>
        <v>0</v>
      </c>
      <c r="BZ143" s="42">
        <f t="shared" si="33"/>
        <v>0</v>
      </c>
      <c r="CA143" s="30">
        <f>SUMIF(Ingredients!$B$3:$B$217,F143,Ingredients!$I$3:$I$217)+SUMIF($B$3:$B$724,F143,$CI$3:$CI$724)</f>
        <v>0</v>
      </c>
      <c r="CB143" s="30">
        <f>SUMIF(Ingredients!$B$3:$B$217,G143,Ingredients!$I$3:$I$217)+SUMIF($B$3:$B$724,G143,$CI$3:$CI$724)</f>
        <v>0</v>
      </c>
      <c r="CC143" s="30">
        <f>SUMIF(Ingredients!$B$3:$B$217,H143,Ingredients!$I$3:$I$217)+SUMIF($B$3:$B$724,H143,$CI$3:$CI$724)</f>
        <v>0</v>
      </c>
      <c r="CD143" s="30">
        <f>SUMIF(Ingredients!$B$3:$B$217,I143,Ingredients!$I$3:$I$217)+SUMIF($B$3:$B$724,I143,$CI$3:$CI$724)</f>
        <v>0</v>
      </c>
      <c r="CE143" s="30">
        <f>SUMIF(Ingredients!$B$3:$B$217,J143,Ingredients!$I$3:$I$217)+SUMIF($B$3:$B$724,J143,$CI$3:$CI$724)</f>
        <v>0</v>
      </c>
      <c r="CF143" s="30">
        <f>SUMIF(Ingredients!$B$3:$B$217,K143,Ingredients!$I$3:$I$217)+SUMIF($B$3:$B$724,K143,$CI$3:$CI$724)</f>
        <v>0</v>
      </c>
      <c r="CG143" s="30">
        <f>SUMIF(Ingredients!$B$3:$B$217,L143,Ingredients!$I$3:$I$217)+SUMIF($B$3:$B$724,L143,$CI$3:$CI$724)</f>
        <v>0</v>
      </c>
      <c r="CH143" s="30">
        <f>SUMIF(Ingredients!$B$3:$B$217,M143,Ingredients!$I$3:$I$217)+SUMIF($B$3:$B$724,M143,$CI$3:$CI$724)</f>
        <v>0</v>
      </c>
      <c r="CI143" s="38">
        <f t="shared" si="34"/>
        <v>0</v>
      </c>
      <c r="CJ143" s="30">
        <f>SUMIF(Ingredients!$B$3:$B$217,F143,Ingredients!$J$3:$J$217)+SUMIF($B$3:$B$724,F143,$CR$3:$CR$724)</f>
        <v>0</v>
      </c>
      <c r="CK143" s="30">
        <f>SUMIF(Ingredients!$B$3:$B$217,G143,Ingredients!$J$3:$J$217)+SUMIF($B$3:$B$724,G143,$CR$3:$CR$724)</f>
        <v>0</v>
      </c>
      <c r="CL143" s="30">
        <f>SUMIF(Ingredients!$B$3:$B$217,H143,Ingredients!$J$3:$J$217)+SUMIF($B$3:$B$724,H143,$CR$3:$CR$724)</f>
        <v>0</v>
      </c>
      <c r="CM143" s="30">
        <f>SUMIF(Ingredients!$B$3:$B$217,I143,Ingredients!$J$3:$J$217)+SUMIF($B$3:$B$724,I143,$CR$3:$CR$724)</f>
        <v>0</v>
      </c>
      <c r="CN143" s="30">
        <f>SUMIF(Ingredients!$B$3:$B$217,J143,Ingredients!$J$3:$J$217)+SUMIF($B$3:$B$724,J143,$CR$3:$CR$724)</f>
        <v>0</v>
      </c>
      <c r="CO143" s="30">
        <f>SUMIF(Ingredients!$B$3:$B$217,K143,Ingredients!$J$3:$J$217)+SUMIF($B$3:$B$724,K143,$CR$3:$CR$724)</f>
        <v>0</v>
      </c>
      <c r="CP143" s="30">
        <f>SUMIF(Ingredients!$B$3:$B$217,L143,Ingredients!$J$3:$J$217)+SUMIF($B$3:$B$724,L143,$CR$3:$CR$724)</f>
        <v>0</v>
      </c>
      <c r="CQ143" s="30">
        <f>SUMIF(Ingredients!$B$3:$B$217,M143,Ingredients!$J$3:$J$217)+SUMIF($B$3:$B$724,M143,$CR$3:$CR$724)</f>
        <v>0</v>
      </c>
      <c r="CR143" s="43">
        <f t="shared" si="35"/>
        <v>0</v>
      </c>
      <c r="CS143" s="34">
        <v>1</v>
      </c>
      <c r="CT143" s="30">
        <v>0</v>
      </c>
      <c r="CU143" s="30">
        <v>10</v>
      </c>
      <c r="CV143" s="35">
        <v>0</v>
      </c>
      <c r="CW143" s="36">
        <v>0</v>
      </c>
      <c r="CX143" s="37">
        <v>0</v>
      </c>
      <c r="CY143" s="38">
        <v>0</v>
      </c>
      <c r="CZ143" s="39">
        <v>0</v>
      </c>
      <c r="DA143" t="s">
        <v>199</v>
      </c>
      <c r="DB143" t="str">
        <f t="shared" ca="1" si="36"/>
        <v>No</v>
      </c>
      <c r="DD143" t="s">
        <v>200</v>
      </c>
      <c r="DE143" t="str">
        <f t="shared" ca="1" si="37"/>
        <v/>
      </c>
      <c r="DF143" t="s">
        <v>2272</v>
      </c>
    </row>
    <row r="144" spans="2:110" x14ac:dyDescent="0.3">
      <c r="B144" t="s">
        <v>402</v>
      </c>
      <c r="C144" t="str">
        <f>INDEX('PH Itemnames'!$B$1:$B$723,MATCH(B144,'PH Itemnames'!$A$1:$A$723),1)</f>
        <v>espressoItem</v>
      </c>
      <c r="D144" t="s">
        <v>240</v>
      </c>
      <c r="E144" t="s">
        <v>1192</v>
      </c>
      <c r="F144" s="10" t="s">
        <v>124</v>
      </c>
      <c r="G144" s="11" t="s">
        <v>124</v>
      </c>
      <c r="H144" s="11" t="s">
        <v>124</v>
      </c>
      <c r="I144" s="11" t="s">
        <v>210</v>
      </c>
      <c r="J144" s="11"/>
      <c r="K144" s="11"/>
      <c r="L144" s="11"/>
      <c r="M144" s="11"/>
      <c r="N144" s="46">
        <f ca="1">SUMIF(Ingredients!$B$3:$B$217,'PH complex foods'!F144,Ingredients!$A$3:$A$119)+SUMIF($B$3:$B$724,F144,$V$3:$V$723)</f>
        <v>1</v>
      </c>
      <c r="O144" s="11">
        <f ca="1">SUMIF(Ingredients!$B$3:$B$217,'PH complex foods'!G144,Ingredients!$A$3:$A$119)+SUMIF($B$3:$B$724,G144,$V$3:$V$723)</f>
        <v>1</v>
      </c>
      <c r="P144" s="11">
        <f ca="1">SUMIF(Ingredients!$B$3:$B$217,'PH complex foods'!H144,Ingredients!$A$3:$A$119)+SUMIF($B$3:$B$724,H144,$V$3:$V$723)</f>
        <v>1</v>
      </c>
      <c r="Q144" s="11">
        <f ca="1">SUMIF(Ingredients!$B$3:$B$217,'PH complex foods'!I144,Ingredients!$A$3:$A$119)+SUMIF($B$3:$B$724,I144,$V$3:$V$723)</f>
        <v>1</v>
      </c>
      <c r="R144" s="11">
        <f ca="1">SUMIF(Ingredients!$B$3:$B$217,'PH complex foods'!J144,Ingredients!$A$3:$A$119)+SUMIF($B$3:$B$724,J144,$V$3:$V$723)</f>
        <v>0</v>
      </c>
      <c r="S144" s="11">
        <f ca="1">SUMIF(Ingredients!$B$3:$B$217,'PH complex foods'!K144,Ingredients!$A$3:$A$119)+SUMIF($B$3:$B$724,K144,$V$3:$V$723)</f>
        <v>0</v>
      </c>
      <c r="T144" s="11">
        <f ca="1">SUMIF(Ingredients!$B$3:$B$217,'PH complex foods'!L144,Ingredients!$A$3:$A$119)+SUMIF($B$3:$B$724,L144,$V$3:$V$723)</f>
        <v>0</v>
      </c>
      <c r="U144" s="11">
        <f ca="1">SUMIF(Ingredients!$B$3:$B$217,'PH complex foods'!M144,Ingredients!$A$3:$A$119)+SUMIF($B$3:$B$724,M144,$V$3:$V$723)</f>
        <v>0</v>
      </c>
      <c r="V144" s="10">
        <f t="shared" ca="1" si="38"/>
        <v>1</v>
      </c>
      <c r="W144" s="11">
        <f t="shared" si="27"/>
        <v>2</v>
      </c>
      <c r="X144" s="44" t="str">
        <f t="shared" ca="1" si="39"/>
        <v>Yes</v>
      </c>
      <c r="Y144" s="34">
        <f>SUMIF(Ingredients!$B$3:$B$217,F144,Ingredients!$C$3:$C$217)+SUMIF($B$3:$B$724,F144,$AG$3:$AG$724)</f>
        <v>1</v>
      </c>
      <c r="Z144" s="30">
        <f>SUMIF(Ingredients!$B$3:$B$217,G144,Ingredients!$C$3:$C$217)+SUMIF($B$3:$B$724,G144,$AG$3:$AG$724)</f>
        <v>1</v>
      </c>
      <c r="AA144" s="30">
        <f>SUMIF(Ingredients!$B$3:$B$217,H144,Ingredients!$C$3:$C$217)+SUMIF($B$3:$B$724,H144,$AG$3:$AG$724)</f>
        <v>1</v>
      </c>
      <c r="AB144" s="30">
        <f>SUMIF(Ingredients!$B$3:$B$217,I144,Ingredients!$C$3:$C$217)+SUMIF($B$3:$B$724,I144,$AG$3:$AG$724)</f>
        <v>0</v>
      </c>
      <c r="AC144" s="30">
        <f>SUMIF(Ingredients!$B$3:$B$217,J144,Ingredients!$C$3:$C$217)+SUMIF($B$3:$B$724,J144,$AG$3:$AG$724)</f>
        <v>0</v>
      </c>
      <c r="AD144" s="30">
        <f>SUMIF(Ingredients!$B$3:$B$217,K144,Ingredients!$C$3:$C$217)+SUMIF($B$3:$B$724,K144,$AG$3:$AG$724)</f>
        <v>0</v>
      </c>
      <c r="AE144" s="30">
        <f>SUMIF(Ingredients!$B$3:$B$217,L144,Ingredients!$C$3:$C$217)+SUMIF($B$3:$B$724,L144,$AG$3:$AG$724)</f>
        <v>0</v>
      </c>
      <c r="AF144" s="30">
        <f>SUMIF(Ingredients!$B$3:$B$217,M144,Ingredients!$C$3:$C$217)+SUMIF($B$3:$B$724,M144,$AG$3:$AG$724)</f>
        <v>0</v>
      </c>
      <c r="AG144" s="29">
        <f t="shared" si="28"/>
        <v>3</v>
      </c>
      <c r="AH144" s="30">
        <f>SUMIF(Ingredients!$B$3:$B$217,F144,Ingredients!$D$3:$D$217)+SUMIF($B$3:$B$724,F144,$AP$3:$AP$724)</f>
        <v>0</v>
      </c>
      <c r="AI144" s="30">
        <f>SUMIF(Ingredients!$B$3:$B$217,G144,Ingredients!$D$3:$D$217)+SUMIF($B$3:$B$724,G144,$AP$3:$AP$724)</f>
        <v>0</v>
      </c>
      <c r="AJ144" s="30">
        <f>SUMIF(Ingredients!$B$3:$B$217,H144,Ingredients!$D$3:$D$217)+SUMIF($B$3:$B$724,H144,$AP$3:$AP$724)</f>
        <v>0</v>
      </c>
      <c r="AK144" s="30">
        <f>SUMIF(Ingredients!$B$3:$B$217,I144,Ingredients!$D$3:$D$217)+SUMIF($B$3:$B$724,I144,$AP$3:$AP$724)</f>
        <v>0</v>
      </c>
      <c r="AL144" s="30">
        <f>SUMIF(Ingredients!$B$3:$B$217,J144,Ingredients!$D$3:$D$217)+SUMIF($B$3:$B$724,J144,$AP$3:$AP$724)</f>
        <v>0</v>
      </c>
      <c r="AM144" s="30">
        <f>SUMIF(Ingredients!$B$3:$B$217,K144,Ingredients!$D$3:$D$217)+SUMIF($B$3:$B$724,K144,$AP$3:$AP$724)</f>
        <v>0</v>
      </c>
      <c r="AN144" s="30">
        <f>SUMIF(Ingredients!$B$3:$B$217,L144,Ingredients!$D$3:$D$217)+SUMIF($B$3:$B$724,L144,$AP$3:$AP$724)</f>
        <v>0</v>
      </c>
      <c r="AO144" s="30">
        <f>SUMIF(Ingredients!$B$3:$B$217,M144,Ingredients!$D$3:$D$217)+SUMIF($B$3:$B$724,M144,$AP$3:$AP$724)</f>
        <v>0</v>
      </c>
      <c r="AP144" s="29">
        <f t="shared" si="29"/>
        <v>0</v>
      </c>
      <c r="AQ144" s="30">
        <f>SUMIF(Ingredients!$B$3:$B$217,F144,Ingredients!$E$3:$E$217)+SUMIF($B$3:$B$724,F144,$AY$3:$AY$727)</f>
        <v>34</v>
      </c>
      <c r="AR144" s="30">
        <f>SUMIF(Ingredients!$B$3:$B$217,G144,Ingredients!$E$3:$E$217)+SUMIF($B$3:$B$724,G144,$AY$3:$AY$727)</f>
        <v>34</v>
      </c>
      <c r="AS144" s="30">
        <f>SUMIF(Ingredients!$B$3:$B$217,H144,Ingredients!$E$3:$E$217)+SUMIF($B$3:$B$724,H144,$AY$3:$AY$727)</f>
        <v>34</v>
      </c>
      <c r="AT144" s="30">
        <f>SUMIF(Ingredients!$B$3:$B$217,I144,Ingredients!$E$3:$E$217)+SUMIF($B$3:$B$724,I144,$AY$3:$AY$727)</f>
        <v>30</v>
      </c>
      <c r="AU144" s="30">
        <f>SUMIF(Ingredients!$B$3:$B$217,J144,Ingredients!$E$3:$E$217)+SUMIF($B$3:$B$724,J144,$AY$3:$AY$727)</f>
        <v>0</v>
      </c>
      <c r="AV144" s="30">
        <f>SUMIF(Ingredients!$B$3:$B$217,K144,Ingredients!$E$3:$E$217)+SUMIF($B$3:$B$724,K144,$AY$3:$AY$727)</f>
        <v>0</v>
      </c>
      <c r="AW144" s="30">
        <f>SUMIF(Ingredients!$B$3:$B$217,L144,Ingredients!$E$3:$E$217)+SUMIF($B$3:$B$724,L144,$AY$3:$AY$727)</f>
        <v>0</v>
      </c>
      <c r="AX144" s="30">
        <f>SUMIF(Ingredients!$B$3:$B$217,M144,Ingredients!$E$3:$E$217)+SUMIF($B$3:$B$724,M144,$AY$3:$AY$727)</f>
        <v>0</v>
      </c>
      <c r="AY144" s="29">
        <f t="shared" si="30"/>
        <v>33</v>
      </c>
      <c r="AZ144" s="30">
        <f>SUMIF(Ingredients!$B$3:$B$217,F144,Ingredients!$F$3:$F$217)+SUMIF($B$3:$B$724,F144,$BH$3:$BH$724)</f>
        <v>0</v>
      </c>
      <c r="BA144" s="30">
        <f>SUMIF(Ingredients!$B$3:$B$217,G144,Ingredients!$F$3:$F$217)+SUMIF($B$3:$B$724,G144,$BH$3:$BH$724)</f>
        <v>0</v>
      </c>
      <c r="BB144" s="30">
        <f>SUMIF(Ingredients!$B$3:$B$217,H144,Ingredients!$F$3:$F$217)+SUMIF($B$3:$B$724,H144,$BH$3:$BH$724)</f>
        <v>0</v>
      </c>
      <c r="BC144" s="30">
        <f>SUMIF(Ingredients!$B$3:$B$217,I144,Ingredients!$F$3:$F$217)+SUMIF($B$3:$B$724,I144,$BH$3:$BH$724)</f>
        <v>0</v>
      </c>
      <c r="BD144" s="30">
        <f>SUMIF(Ingredients!$B$3:$B$217,J144,Ingredients!$F$3:$F$217)+SUMIF($B$3:$B$724,J144,$BH$3:$BH$724)</f>
        <v>0</v>
      </c>
      <c r="BE144" s="30">
        <f>SUMIF(Ingredients!$B$3:$B$217,K144,Ingredients!$F$3:$F$217)+SUMIF($B$3:$B$724,K144,$BH$3:$BH$724)</f>
        <v>0</v>
      </c>
      <c r="BF144" s="30">
        <f>SUMIF(Ingredients!$B$3:$B$217,L144,Ingredients!$F$3:$F$217)+SUMIF($B$3:$B$724,L144,$BH$3:$BH$724)</f>
        <v>0</v>
      </c>
      <c r="BG144" s="30">
        <f>SUMIF(Ingredients!$B$3:$B$217,M144,Ingredients!$F$3:$F$217)+SUMIF($B$3:$B$724,M144,$BH$3:$BH$724)</f>
        <v>0</v>
      </c>
      <c r="BH144" s="35">
        <f t="shared" si="31"/>
        <v>0</v>
      </c>
      <c r="BI144" s="30">
        <f>SUMIF(Ingredients!$B$3:$B$217,F144,Ingredients!$G$3:$G$217)+SUMIF($B$3:$B$724,F144,$BQ$3:$BQ$724)</f>
        <v>0</v>
      </c>
      <c r="BJ144" s="30">
        <f>SUMIF(Ingredients!$B$3:$B$217,G144,Ingredients!$G$3:$G$217)+SUMIF($B$3:$B$724,G144,$BQ$3:$BQ$724)</f>
        <v>0</v>
      </c>
      <c r="BK144" s="30">
        <f>SUMIF(Ingredients!$B$3:$B$217,H144,Ingredients!$G$3:$G$217)+SUMIF($B$3:$B$724,H144,$BQ$3:$BQ$724)</f>
        <v>0</v>
      </c>
      <c r="BL144" s="30">
        <f>SUMIF(Ingredients!$B$3:$B$217,I144,Ingredients!$G$3:$G$217)+SUMIF($B$3:$B$724,I144,$BQ$3:$BQ$724)</f>
        <v>0</v>
      </c>
      <c r="BM144" s="30">
        <f>SUMIF(Ingredients!$B$3:$B$217,J144,Ingredients!$G$3:$G$217)+SUMIF($B$3:$B$724,J144,$BQ$3:$BQ$724)</f>
        <v>0</v>
      </c>
      <c r="BN144" s="30">
        <f>SUMIF(Ingredients!$B$3:$B$217,K144,Ingredients!$G$3:$G$217)+SUMIF($B$3:$B$724,K144,$BQ$3:$BQ$724)</f>
        <v>0</v>
      </c>
      <c r="BO144" s="30">
        <f>SUMIF(Ingredients!$B$3:$B$217,L144,Ingredients!$G$3:$G$217)+SUMIF($B$3:$B$724,L144,$BQ$3:$BQ$724)</f>
        <v>0</v>
      </c>
      <c r="BP144" s="30">
        <f>SUMIF(Ingredients!$B$3:$B$217,M144,Ingredients!$G$3:$G$217)+SUMIF($B$3:$B$724,M144,$BQ$3:$BQ$724)</f>
        <v>0</v>
      </c>
      <c r="BQ144" s="36">
        <f t="shared" si="32"/>
        <v>0</v>
      </c>
      <c r="BR144" s="30">
        <f>SUMIF(Ingredients!$B$3:$B$217,F144,Ingredients!$H$3:$H$217)+SUMIF($B$3:$B$724,F144,$BZ$3:$BZ$724)</f>
        <v>0</v>
      </c>
      <c r="BS144" s="30">
        <f>SUMIF(Ingredients!$B$3:$B$217,G144,Ingredients!$H$3:$H$217)+SUMIF($B$3:$B$724,G144,$BZ$3:$BZ$724)</f>
        <v>0</v>
      </c>
      <c r="BT144" s="30">
        <f>SUMIF(Ingredients!$B$3:$B$217,H144,Ingredients!$H$3:$H$217)+SUMIF($B$3:$B$724,H144,$BZ$3:$BZ$724)</f>
        <v>0</v>
      </c>
      <c r="BU144" s="30">
        <f>SUMIF(Ingredients!$B$3:$B$217,I144,Ingredients!$H$3:$H$217)+SUMIF($B$3:$B$724,I144,$BZ$3:$BZ$724)</f>
        <v>0</v>
      </c>
      <c r="BV144" s="30">
        <f>SUMIF(Ingredients!$B$3:$B$217,J144,Ingredients!$H$3:$H$217)+SUMIF($B$3:$B$724,J144,$BZ$3:$BZ$724)</f>
        <v>0</v>
      </c>
      <c r="BW144" s="30">
        <f>SUMIF(Ingredients!$B$3:$B$217,K144,Ingredients!$H$3:$H$217)+SUMIF($B$3:$B$724,K144,$BZ$3:$BZ$724)</f>
        <v>0</v>
      </c>
      <c r="BX144" s="30">
        <f>SUMIF(Ingredients!$B$3:$B$217,L144,Ingredients!$H$3:$H$217)+SUMIF($B$3:$B$724,L144,$BZ$3:$BZ$724)</f>
        <v>0</v>
      </c>
      <c r="BY144" s="30">
        <f>SUMIF(Ingredients!$B$3:$B$217,M144,Ingredients!$H$3:$H$217)+SUMIF($B$3:$B$724,M144,$BZ$3:$BZ$724)</f>
        <v>0</v>
      </c>
      <c r="BZ144" s="42">
        <f t="shared" si="33"/>
        <v>0</v>
      </c>
      <c r="CA144" s="30">
        <f>SUMIF(Ingredients!$B$3:$B$217,F144,Ingredients!$I$3:$I$217)+SUMIF($B$3:$B$724,F144,$CI$3:$CI$724)</f>
        <v>0</v>
      </c>
      <c r="CB144" s="30">
        <f>SUMIF(Ingredients!$B$3:$B$217,G144,Ingredients!$I$3:$I$217)+SUMIF($B$3:$B$724,G144,$CI$3:$CI$724)</f>
        <v>0</v>
      </c>
      <c r="CC144" s="30">
        <f>SUMIF(Ingredients!$B$3:$B$217,H144,Ingredients!$I$3:$I$217)+SUMIF($B$3:$B$724,H144,$CI$3:$CI$724)</f>
        <v>0</v>
      </c>
      <c r="CD144" s="30">
        <f>SUMIF(Ingredients!$B$3:$B$217,I144,Ingredients!$I$3:$I$217)+SUMIF($B$3:$B$724,I144,$CI$3:$CI$724)</f>
        <v>0</v>
      </c>
      <c r="CE144" s="30">
        <f>SUMIF(Ingredients!$B$3:$B$217,J144,Ingredients!$I$3:$I$217)+SUMIF($B$3:$B$724,J144,$CI$3:$CI$724)</f>
        <v>0</v>
      </c>
      <c r="CF144" s="30">
        <f>SUMIF(Ingredients!$B$3:$B$217,K144,Ingredients!$I$3:$I$217)+SUMIF($B$3:$B$724,K144,$CI$3:$CI$724)</f>
        <v>0</v>
      </c>
      <c r="CG144" s="30">
        <f>SUMIF(Ingredients!$B$3:$B$217,L144,Ingredients!$I$3:$I$217)+SUMIF($B$3:$B$724,L144,$CI$3:$CI$724)</f>
        <v>0</v>
      </c>
      <c r="CH144" s="30">
        <f>SUMIF(Ingredients!$B$3:$B$217,M144,Ingredients!$I$3:$I$217)+SUMIF($B$3:$B$724,M144,$CI$3:$CI$724)</f>
        <v>0</v>
      </c>
      <c r="CI144" s="38">
        <f t="shared" si="34"/>
        <v>0</v>
      </c>
      <c r="CJ144" s="30">
        <f>SUMIF(Ingredients!$B$3:$B$217,F144,Ingredients!$J$3:$J$217)+SUMIF($B$3:$B$724,F144,$CR$3:$CR$724)</f>
        <v>0</v>
      </c>
      <c r="CK144" s="30">
        <f>SUMIF(Ingredients!$B$3:$B$217,G144,Ingredients!$J$3:$J$217)+SUMIF($B$3:$B$724,G144,$CR$3:$CR$724)</f>
        <v>0</v>
      </c>
      <c r="CL144" s="30">
        <f>SUMIF(Ingredients!$B$3:$B$217,H144,Ingredients!$J$3:$J$217)+SUMIF($B$3:$B$724,H144,$CR$3:$CR$724)</f>
        <v>0</v>
      </c>
      <c r="CM144" s="30">
        <f>SUMIF(Ingredients!$B$3:$B$217,I144,Ingredients!$J$3:$J$217)+SUMIF($B$3:$B$724,I144,$CR$3:$CR$724)</f>
        <v>0</v>
      </c>
      <c r="CN144" s="30">
        <f>SUMIF(Ingredients!$B$3:$B$217,J144,Ingredients!$J$3:$J$217)+SUMIF($B$3:$B$724,J144,$CR$3:$CR$724)</f>
        <v>0</v>
      </c>
      <c r="CO144" s="30">
        <f>SUMIF(Ingredients!$B$3:$B$217,K144,Ingredients!$J$3:$J$217)+SUMIF($B$3:$B$724,K144,$CR$3:$CR$724)</f>
        <v>0</v>
      </c>
      <c r="CP144" s="30">
        <f>SUMIF(Ingredients!$B$3:$B$217,L144,Ingredients!$J$3:$J$217)+SUMIF($B$3:$B$724,L144,$CR$3:$CR$724)</f>
        <v>0</v>
      </c>
      <c r="CQ144" s="30">
        <f>SUMIF(Ingredients!$B$3:$B$217,M144,Ingredients!$J$3:$J$217)+SUMIF($B$3:$B$724,M144,$CR$3:$CR$724)</f>
        <v>0</v>
      </c>
      <c r="CR144" s="43">
        <f t="shared" si="35"/>
        <v>0</v>
      </c>
      <c r="CS144" s="34">
        <v>3</v>
      </c>
      <c r="CT144" s="30">
        <v>10</v>
      </c>
      <c r="CU144" s="30">
        <v>12</v>
      </c>
      <c r="CV144" s="35">
        <v>0</v>
      </c>
      <c r="CW144" s="36">
        <v>0</v>
      </c>
      <c r="CX144" s="37">
        <v>0</v>
      </c>
      <c r="CY144" s="38">
        <v>0</v>
      </c>
      <c r="CZ144" s="39">
        <v>0</v>
      </c>
      <c r="DA144" t="s">
        <v>202</v>
      </c>
      <c r="DB144" t="str">
        <f t="shared" ca="1" si="36"/>
        <v>-</v>
      </c>
      <c r="DD144" t="s">
        <v>200</v>
      </c>
      <c r="DE144" t="str">
        <f t="shared" ca="1" si="37"/>
        <v>ESPRESSOITEM(MEAL, ItemRegistry.espressoItem, 4 ,0.6f,10f,0f,0f,0f,0f,0f,1.75f),</v>
      </c>
      <c r="DF144" t="s">
        <v>2397</v>
      </c>
    </row>
    <row r="145" spans="2:110" x14ac:dyDescent="0.3">
      <c r="B145" t="s">
        <v>403</v>
      </c>
      <c r="C145" t="str">
        <f>INDEX('PH Itemnames'!$B$1:$B$723,MATCH(B145,'PH Itemnames'!$A$1:$A$723),1)</f>
        <v>coffeeconlecheItem</v>
      </c>
      <c r="D145" t="s">
        <v>240</v>
      </c>
      <c r="E145" t="s">
        <v>1192</v>
      </c>
      <c r="F145" s="10" t="s">
        <v>402</v>
      </c>
      <c r="G145" s="11" t="s">
        <v>238</v>
      </c>
      <c r="H145" s="11" t="s">
        <v>400</v>
      </c>
      <c r="I145" s="11"/>
      <c r="J145" s="11"/>
      <c r="K145" s="11"/>
      <c r="L145" s="11"/>
      <c r="M145" s="11"/>
      <c r="N145" s="46">
        <f ca="1">SUMIF(Ingredients!$B$3:$B$217,'PH complex foods'!F145,Ingredients!$A$3:$A$119)+SUMIF($B$3:$B$724,F145,$V$3:$V$723)</f>
        <v>1</v>
      </c>
      <c r="O145" s="11">
        <f ca="1">SUMIF(Ingredients!$B$3:$B$217,'PH complex foods'!G145,Ingredients!$A$3:$A$119)+SUMIF($B$3:$B$724,G145,$V$3:$V$723)</f>
        <v>1</v>
      </c>
      <c r="P145" s="11">
        <f ca="1">SUMIF(Ingredients!$B$3:$B$217,'PH complex foods'!H145,Ingredients!$A$3:$A$119)+SUMIF($B$3:$B$724,H145,$V$3:$V$723)</f>
        <v>0</v>
      </c>
      <c r="Q145" s="11">
        <f ca="1">SUMIF(Ingredients!$B$3:$B$217,'PH complex foods'!I145,Ingredients!$A$3:$A$119)+SUMIF($B$3:$B$724,I145,$V$3:$V$723)</f>
        <v>0</v>
      </c>
      <c r="R145" s="11">
        <f ca="1">SUMIF(Ingredients!$B$3:$B$217,'PH complex foods'!J145,Ingredients!$A$3:$A$119)+SUMIF($B$3:$B$724,J145,$V$3:$V$723)</f>
        <v>0</v>
      </c>
      <c r="S145" s="11">
        <f ca="1">SUMIF(Ingredients!$B$3:$B$217,'PH complex foods'!K145,Ingredients!$A$3:$A$119)+SUMIF($B$3:$B$724,K145,$V$3:$V$723)</f>
        <v>0</v>
      </c>
      <c r="T145" s="11">
        <f ca="1">SUMIF(Ingredients!$B$3:$B$217,'PH complex foods'!L145,Ingredients!$A$3:$A$119)+SUMIF($B$3:$B$724,L145,$V$3:$V$723)</f>
        <v>0</v>
      </c>
      <c r="U145" s="11">
        <f ca="1">SUMIF(Ingredients!$B$3:$B$217,'PH complex foods'!M145,Ingredients!$A$3:$A$119)+SUMIF($B$3:$B$724,M145,$V$3:$V$723)</f>
        <v>0</v>
      </c>
      <c r="V145" s="10">
        <f t="shared" ca="1" si="38"/>
        <v>0</v>
      </c>
      <c r="W145" s="11">
        <f t="shared" si="27"/>
        <v>0</v>
      </c>
      <c r="X145" s="44" t="str">
        <f t="shared" ca="1" si="39"/>
        <v>No</v>
      </c>
      <c r="Y145" s="34">
        <f>SUMIF(Ingredients!$B$3:$B$217,F145,Ingredients!$C$3:$C$217)+SUMIF($B$3:$B$724,F145,$AG$3:$AG$724)</f>
        <v>3</v>
      </c>
      <c r="Z145" s="30">
        <f>SUMIF(Ingredients!$B$3:$B$217,G145,Ingredients!$C$3:$C$217)+SUMIF($B$3:$B$724,G145,$AG$3:$AG$724)</f>
        <v>5</v>
      </c>
      <c r="AA145" s="30">
        <f>SUMIF(Ingredients!$B$3:$B$217,H145,Ingredients!$C$3:$C$217)+SUMIF($B$3:$B$724,H145,$AG$3:$AG$724)</f>
        <v>0</v>
      </c>
      <c r="AB145" s="30">
        <f>SUMIF(Ingredients!$B$3:$B$217,I145,Ingredients!$C$3:$C$217)+SUMIF($B$3:$B$724,I145,$AG$3:$AG$724)</f>
        <v>0</v>
      </c>
      <c r="AC145" s="30">
        <f>SUMIF(Ingredients!$B$3:$B$217,J145,Ingredients!$C$3:$C$217)+SUMIF($B$3:$B$724,J145,$AG$3:$AG$724)</f>
        <v>0</v>
      </c>
      <c r="AD145" s="30">
        <f>SUMIF(Ingredients!$B$3:$B$217,K145,Ingredients!$C$3:$C$217)+SUMIF($B$3:$B$724,K145,$AG$3:$AG$724)</f>
        <v>0</v>
      </c>
      <c r="AE145" s="30">
        <f>SUMIF(Ingredients!$B$3:$B$217,L145,Ingredients!$C$3:$C$217)+SUMIF($B$3:$B$724,L145,$AG$3:$AG$724)</f>
        <v>0</v>
      </c>
      <c r="AF145" s="30">
        <f>SUMIF(Ingredients!$B$3:$B$217,M145,Ingredients!$C$3:$C$217)+SUMIF($B$3:$B$724,M145,$AG$3:$AG$724)</f>
        <v>0</v>
      </c>
      <c r="AG145" s="29">
        <f t="shared" si="28"/>
        <v>8</v>
      </c>
      <c r="AH145" s="30">
        <f>SUMIF(Ingredients!$B$3:$B$217,F145,Ingredients!$D$3:$D$217)+SUMIF($B$3:$B$724,F145,$AP$3:$AP$724)</f>
        <v>0</v>
      </c>
      <c r="AI145" s="30">
        <f>SUMIF(Ingredients!$B$3:$B$217,G145,Ingredients!$D$3:$D$217)+SUMIF($B$3:$B$724,G145,$AP$3:$AP$724)</f>
        <v>5</v>
      </c>
      <c r="AJ145" s="30">
        <f>SUMIF(Ingredients!$B$3:$B$217,H145,Ingredients!$D$3:$D$217)+SUMIF($B$3:$B$724,H145,$AP$3:$AP$724)</f>
        <v>0</v>
      </c>
      <c r="AK145" s="30">
        <f>SUMIF(Ingredients!$B$3:$B$217,I145,Ingredients!$D$3:$D$217)+SUMIF($B$3:$B$724,I145,$AP$3:$AP$724)</f>
        <v>0</v>
      </c>
      <c r="AL145" s="30">
        <f>SUMIF(Ingredients!$B$3:$B$217,J145,Ingredients!$D$3:$D$217)+SUMIF($B$3:$B$724,J145,$AP$3:$AP$724)</f>
        <v>0</v>
      </c>
      <c r="AM145" s="30">
        <f>SUMIF(Ingredients!$B$3:$B$217,K145,Ingredients!$D$3:$D$217)+SUMIF($B$3:$B$724,K145,$AP$3:$AP$724)</f>
        <v>0</v>
      </c>
      <c r="AN145" s="30">
        <f>SUMIF(Ingredients!$B$3:$B$217,L145,Ingredients!$D$3:$D$217)+SUMIF($B$3:$B$724,L145,$AP$3:$AP$724)</f>
        <v>0</v>
      </c>
      <c r="AO145" s="30">
        <f>SUMIF(Ingredients!$B$3:$B$217,M145,Ingredients!$D$3:$D$217)+SUMIF($B$3:$B$724,M145,$AP$3:$AP$724)</f>
        <v>0</v>
      </c>
      <c r="AP145" s="29">
        <f t="shared" si="29"/>
        <v>5</v>
      </c>
      <c r="AQ145" s="30">
        <f>SUMIF(Ingredients!$B$3:$B$217,F145,Ingredients!$E$3:$E$217)+SUMIF($B$3:$B$724,F145,$AY$3:$AY$727)</f>
        <v>33</v>
      </c>
      <c r="AR145" s="30">
        <f>SUMIF(Ingredients!$B$3:$B$217,G145,Ingredients!$E$3:$E$217)+SUMIF($B$3:$B$724,G145,$AY$3:$AY$727)</f>
        <v>23</v>
      </c>
      <c r="AS145" s="30">
        <f>SUMIF(Ingredients!$B$3:$B$217,H145,Ingredients!$E$3:$E$217)+SUMIF($B$3:$B$724,H145,$AY$3:$AY$727)</f>
        <v>0</v>
      </c>
      <c r="AT145" s="30">
        <f>SUMIF(Ingredients!$B$3:$B$217,I145,Ingredients!$E$3:$E$217)+SUMIF($B$3:$B$724,I145,$AY$3:$AY$727)</f>
        <v>0</v>
      </c>
      <c r="AU145" s="30">
        <f>SUMIF(Ingredients!$B$3:$B$217,J145,Ingredients!$E$3:$E$217)+SUMIF($B$3:$B$724,J145,$AY$3:$AY$727)</f>
        <v>0</v>
      </c>
      <c r="AV145" s="30">
        <f>SUMIF(Ingredients!$B$3:$B$217,K145,Ingredients!$E$3:$E$217)+SUMIF($B$3:$B$724,K145,$AY$3:$AY$727)</f>
        <v>0</v>
      </c>
      <c r="AW145" s="30">
        <f>SUMIF(Ingredients!$B$3:$B$217,L145,Ingredients!$E$3:$E$217)+SUMIF($B$3:$B$724,L145,$AY$3:$AY$727)</f>
        <v>0</v>
      </c>
      <c r="AX145" s="30">
        <f>SUMIF(Ingredients!$B$3:$B$217,M145,Ingredients!$E$3:$E$217)+SUMIF($B$3:$B$724,M145,$AY$3:$AY$727)</f>
        <v>0</v>
      </c>
      <c r="AY145" s="29">
        <f t="shared" si="30"/>
        <v>18.666666666666668</v>
      </c>
      <c r="AZ145" s="30">
        <f>SUMIF(Ingredients!$B$3:$B$217,F145,Ingredients!$F$3:$F$217)+SUMIF($B$3:$B$724,F145,$BH$3:$BH$724)</f>
        <v>0</v>
      </c>
      <c r="BA145" s="30">
        <f>SUMIF(Ingredients!$B$3:$B$217,G145,Ingredients!$F$3:$F$217)+SUMIF($B$3:$B$724,G145,$BH$3:$BH$724)</f>
        <v>0</v>
      </c>
      <c r="BB145" s="30">
        <f>SUMIF(Ingredients!$B$3:$B$217,H145,Ingredients!$F$3:$F$217)+SUMIF($B$3:$B$724,H145,$BH$3:$BH$724)</f>
        <v>0</v>
      </c>
      <c r="BC145" s="30">
        <f>SUMIF(Ingredients!$B$3:$B$217,I145,Ingredients!$F$3:$F$217)+SUMIF($B$3:$B$724,I145,$BH$3:$BH$724)</f>
        <v>0</v>
      </c>
      <c r="BD145" s="30">
        <f>SUMIF(Ingredients!$B$3:$B$217,J145,Ingredients!$F$3:$F$217)+SUMIF($B$3:$B$724,J145,$BH$3:$BH$724)</f>
        <v>0</v>
      </c>
      <c r="BE145" s="30">
        <f>SUMIF(Ingredients!$B$3:$B$217,K145,Ingredients!$F$3:$F$217)+SUMIF($B$3:$B$724,K145,$BH$3:$BH$724)</f>
        <v>0</v>
      </c>
      <c r="BF145" s="30">
        <f>SUMIF(Ingredients!$B$3:$B$217,L145,Ingredients!$F$3:$F$217)+SUMIF($B$3:$B$724,L145,$BH$3:$BH$724)</f>
        <v>0</v>
      </c>
      <c r="BG145" s="30">
        <f>SUMIF(Ingredients!$B$3:$B$217,M145,Ingredients!$F$3:$F$217)+SUMIF($B$3:$B$724,M145,$BH$3:$BH$724)</f>
        <v>0</v>
      </c>
      <c r="BH145" s="35">
        <f t="shared" si="31"/>
        <v>0</v>
      </c>
      <c r="BI145" s="30">
        <f>SUMIF(Ingredients!$B$3:$B$217,F145,Ingredients!$G$3:$G$217)+SUMIF($B$3:$B$724,F145,$BQ$3:$BQ$724)</f>
        <v>0</v>
      </c>
      <c r="BJ145" s="30">
        <f>SUMIF(Ingredients!$B$3:$B$217,G145,Ingredients!$G$3:$G$217)+SUMIF($B$3:$B$724,G145,$BQ$3:$BQ$724)</f>
        <v>0</v>
      </c>
      <c r="BK145" s="30">
        <f>SUMIF(Ingredients!$B$3:$B$217,H145,Ingredients!$G$3:$G$217)+SUMIF($B$3:$B$724,H145,$BQ$3:$BQ$724)</f>
        <v>0</v>
      </c>
      <c r="BL145" s="30">
        <f>SUMIF(Ingredients!$B$3:$B$217,I145,Ingredients!$G$3:$G$217)+SUMIF($B$3:$B$724,I145,$BQ$3:$BQ$724)</f>
        <v>0</v>
      </c>
      <c r="BM145" s="30">
        <f>SUMIF(Ingredients!$B$3:$B$217,J145,Ingredients!$G$3:$G$217)+SUMIF($B$3:$B$724,J145,$BQ$3:$BQ$724)</f>
        <v>0</v>
      </c>
      <c r="BN145" s="30">
        <f>SUMIF(Ingredients!$B$3:$B$217,K145,Ingredients!$G$3:$G$217)+SUMIF($B$3:$B$724,K145,$BQ$3:$BQ$724)</f>
        <v>0</v>
      </c>
      <c r="BO145" s="30">
        <f>SUMIF(Ingredients!$B$3:$B$217,L145,Ingredients!$G$3:$G$217)+SUMIF($B$3:$B$724,L145,$BQ$3:$BQ$724)</f>
        <v>0</v>
      </c>
      <c r="BP145" s="30">
        <f>SUMIF(Ingredients!$B$3:$B$217,M145,Ingredients!$G$3:$G$217)+SUMIF($B$3:$B$724,M145,$BQ$3:$BQ$724)</f>
        <v>0</v>
      </c>
      <c r="BQ145" s="36">
        <f t="shared" si="32"/>
        <v>0</v>
      </c>
      <c r="BR145" s="30">
        <f>SUMIF(Ingredients!$B$3:$B$217,F145,Ingredients!$H$3:$H$217)+SUMIF($B$3:$B$724,F145,$BZ$3:$BZ$724)</f>
        <v>0</v>
      </c>
      <c r="BS145" s="30">
        <f>SUMIF(Ingredients!$B$3:$B$217,G145,Ingredients!$H$3:$H$217)+SUMIF($B$3:$B$724,G145,$BZ$3:$BZ$724)</f>
        <v>0</v>
      </c>
      <c r="BT145" s="30">
        <f>SUMIF(Ingredients!$B$3:$B$217,H145,Ingredients!$H$3:$H$217)+SUMIF($B$3:$B$724,H145,$BZ$3:$BZ$724)</f>
        <v>0</v>
      </c>
      <c r="BU145" s="30">
        <f>SUMIF(Ingredients!$B$3:$B$217,I145,Ingredients!$H$3:$H$217)+SUMIF($B$3:$B$724,I145,$BZ$3:$BZ$724)</f>
        <v>0</v>
      </c>
      <c r="BV145" s="30">
        <f>SUMIF(Ingredients!$B$3:$B$217,J145,Ingredients!$H$3:$H$217)+SUMIF($B$3:$B$724,J145,$BZ$3:$BZ$724)</f>
        <v>0</v>
      </c>
      <c r="BW145" s="30">
        <f>SUMIF(Ingredients!$B$3:$B$217,K145,Ingredients!$H$3:$H$217)+SUMIF($B$3:$B$724,K145,$BZ$3:$BZ$724)</f>
        <v>0</v>
      </c>
      <c r="BX145" s="30">
        <f>SUMIF(Ingredients!$B$3:$B$217,L145,Ingredients!$H$3:$H$217)+SUMIF($B$3:$B$724,L145,$BZ$3:$BZ$724)</f>
        <v>0</v>
      </c>
      <c r="BY145" s="30">
        <f>SUMIF(Ingredients!$B$3:$B$217,M145,Ingredients!$H$3:$H$217)+SUMIF($B$3:$B$724,M145,$BZ$3:$BZ$724)</f>
        <v>0</v>
      </c>
      <c r="BZ145" s="42">
        <f t="shared" si="33"/>
        <v>0</v>
      </c>
      <c r="CA145" s="30">
        <f>SUMIF(Ingredients!$B$3:$B$217,F145,Ingredients!$I$3:$I$217)+SUMIF($B$3:$B$724,F145,$CI$3:$CI$724)</f>
        <v>0</v>
      </c>
      <c r="CB145" s="30">
        <f>SUMIF(Ingredients!$B$3:$B$217,G145,Ingredients!$I$3:$I$217)+SUMIF($B$3:$B$724,G145,$CI$3:$CI$724)</f>
        <v>0</v>
      </c>
      <c r="CC145" s="30">
        <f>SUMIF(Ingredients!$B$3:$B$217,H145,Ingredients!$I$3:$I$217)+SUMIF($B$3:$B$724,H145,$CI$3:$CI$724)</f>
        <v>0</v>
      </c>
      <c r="CD145" s="30">
        <f>SUMIF(Ingredients!$B$3:$B$217,I145,Ingredients!$I$3:$I$217)+SUMIF($B$3:$B$724,I145,$CI$3:$CI$724)</f>
        <v>0</v>
      </c>
      <c r="CE145" s="30">
        <f>SUMIF(Ingredients!$B$3:$B$217,J145,Ingredients!$I$3:$I$217)+SUMIF($B$3:$B$724,J145,$CI$3:$CI$724)</f>
        <v>0</v>
      </c>
      <c r="CF145" s="30">
        <f>SUMIF(Ingredients!$B$3:$B$217,K145,Ingredients!$I$3:$I$217)+SUMIF($B$3:$B$724,K145,$CI$3:$CI$724)</f>
        <v>0</v>
      </c>
      <c r="CG145" s="30">
        <f>SUMIF(Ingredients!$B$3:$B$217,L145,Ingredients!$I$3:$I$217)+SUMIF($B$3:$B$724,L145,$CI$3:$CI$724)</f>
        <v>0</v>
      </c>
      <c r="CH145" s="30">
        <f>SUMIF(Ingredients!$B$3:$B$217,M145,Ingredients!$I$3:$I$217)+SUMIF($B$3:$B$724,M145,$CI$3:$CI$724)</f>
        <v>0</v>
      </c>
      <c r="CI145" s="38">
        <f t="shared" si="34"/>
        <v>0</v>
      </c>
      <c r="CJ145" s="30">
        <f>SUMIF(Ingredients!$B$3:$B$217,F145,Ingredients!$J$3:$J$217)+SUMIF($B$3:$B$724,F145,$CR$3:$CR$724)</f>
        <v>0</v>
      </c>
      <c r="CK145" s="30">
        <f>SUMIF(Ingredients!$B$3:$B$217,G145,Ingredients!$J$3:$J$217)+SUMIF($B$3:$B$724,G145,$CR$3:$CR$724)</f>
        <v>2</v>
      </c>
      <c r="CL145" s="30">
        <f>SUMIF(Ingredients!$B$3:$B$217,H145,Ingredients!$J$3:$J$217)+SUMIF($B$3:$B$724,H145,$CR$3:$CR$724)</f>
        <v>0</v>
      </c>
      <c r="CM145" s="30">
        <f>SUMIF(Ingredients!$B$3:$B$217,I145,Ingredients!$J$3:$J$217)+SUMIF($B$3:$B$724,I145,$CR$3:$CR$724)</f>
        <v>0</v>
      </c>
      <c r="CN145" s="30">
        <f>SUMIF(Ingredients!$B$3:$B$217,J145,Ingredients!$J$3:$J$217)+SUMIF($B$3:$B$724,J145,$CR$3:$CR$724)</f>
        <v>0</v>
      </c>
      <c r="CO145" s="30">
        <f>SUMIF(Ingredients!$B$3:$B$217,K145,Ingredients!$J$3:$J$217)+SUMIF($B$3:$B$724,K145,$CR$3:$CR$724)</f>
        <v>0</v>
      </c>
      <c r="CP145" s="30">
        <f>SUMIF(Ingredients!$B$3:$B$217,L145,Ingredients!$J$3:$J$217)+SUMIF($B$3:$B$724,L145,$CR$3:$CR$724)</f>
        <v>0</v>
      </c>
      <c r="CQ145" s="30">
        <f>SUMIF(Ingredients!$B$3:$B$217,M145,Ingredients!$J$3:$J$217)+SUMIF($B$3:$B$724,M145,$CR$3:$CR$724)</f>
        <v>0</v>
      </c>
      <c r="CR145" s="43">
        <f t="shared" si="35"/>
        <v>2</v>
      </c>
      <c r="CS145" s="34">
        <v>8</v>
      </c>
      <c r="CT145" s="30">
        <v>5</v>
      </c>
      <c r="CU145" s="30">
        <v>18.666666666666668</v>
      </c>
      <c r="CV145" s="35">
        <v>0</v>
      </c>
      <c r="CW145" s="36">
        <v>0</v>
      </c>
      <c r="CX145" s="37">
        <v>0</v>
      </c>
      <c r="CY145" s="38">
        <v>0</v>
      </c>
      <c r="CZ145" s="39">
        <v>2</v>
      </c>
      <c r="DA145" t="s">
        <v>199</v>
      </c>
      <c r="DB145" t="str">
        <f t="shared" ca="1" si="36"/>
        <v>No</v>
      </c>
      <c r="DD145" t="s">
        <v>200</v>
      </c>
      <c r="DE145" t="str">
        <f t="shared" ca="1" si="37"/>
        <v/>
      </c>
      <c r="DF145" t="s">
        <v>2272</v>
      </c>
    </row>
    <row r="146" spans="2:110" x14ac:dyDescent="0.3">
      <c r="B146" t="s">
        <v>404</v>
      </c>
      <c r="C146" t="str">
        <f>INDEX('PH Itemnames'!$B$1:$B$723,MATCH(B146,'PH Itemnames'!$A$1:$A$723),1)</f>
        <v>mochaicecreamItem</v>
      </c>
      <c r="D146" t="s">
        <v>240</v>
      </c>
      <c r="E146" t="s">
        <v>1192</v>
      </c>
      <c r="F146" s="10" t="s">
        <v>248</v>
      </c>
      <c r="G146" s="11" t="s">
        <v>124</v>
      </c>
      <c r="H146" s="11" t="s">
        <v>221</v>
      </c>
      <c r="I146" s="11"/>
      <c r="J146" s="11"/>
      <c r="K146" s="11"/>
      <c r="L146" s="11"/>
      <c r="M146" s="11"/>
      <c r="N146" s="46">
        <f ca="1">SUMIF(Ingredients!$B$3:$B$217,'PH complex foods'!F146,Ingredients!$A$3:$A$119)+SUMIF($B$3:$B$724,F146,$V$3:$V$723)</f>
        <v>1</v>
      </c>
      <c r="O146" s="11">
        <f ca="1">SUMIF(Ingredients!$B$3:$B$217,'PH complex foods'!G146,Ingredients!$A$3:$A$119)+SUMIF($B$3:$B$724,G146,$V$3:$V$723)</f>
        <v>1</v>
      </c>
      <c r="P146" s="11">
        <f ca="1">SUMIF(Ingredients!$B$3:$B$217,'PH complex foods'!H146,Ingredients!$A$3:$A$119)+SUMIF($B$3:$B$724,H146,$V$3:$V$723)</f>
        <v>0</v>
      </c>
      <c r="Q146" s="11">
        <f ca="1">SUMIF(Ingredients!$B$3:$B$217,'PH complex foods'!I146,Ingredients!$A$3:$A$119)+SUMIF($B$3:$B$724,I146,$V$3:$V$723)</f>
        <v>0</v>
      </c>
      <c r="R146" s="11">
        <f ca="1">SUMIF(Ingredients!$B$3:$B$217,'PH complex foods'!J146,Ingredients!$A$3:$A$119)+SUMIF($B$3:$B$724,J146,$V$3:$V$723)</f>
        <v>0</v>
      </c>
      <c r="S146" s="11">
        <f ca="1">SUMIF(Ingredients!$B$3:$B$217,'PH complex foods'!K146,Ingredients!$A$3:$A$119)+SUMIF($B$3:$B$724,K146,$V$3:$V$723)</f>
        <v>0</v>
      </c>
      <c r="T146" s="11">
        <f ca="1">SUMIF(Ingredients!$B$3:$B$217,'PH complex foods'!L146,Ingredients!$A$3:$A$119)+SUMIF($B$3:$B$724,L146,$V$3:$V$723)</f>
        <v>0</v>
      </c>
      <c r="U146" s="11">
        <f ca="1">SUMIF(Ingredients!$B$3:$B$217,'PH complex foods'!M146,Ingredients!$A$3:$A$119)+SUMIF($B$3:$B$724,M146,$V$3:$V$723)</f>
        <v>0</v>
      </c>
      <c r="V146" s="10">
        <f t="shared" ca="1" si="38"/>
        <v>0</v>
      </c>
      <c r="W146" s="11">
        <f t="shared" si="27"/>
        <v>0</v>
      </c>
      <c r="X146" s="44" t="str">
        <f t="shared" ca="1" si="39"/>
        <v>No</v>
      </c>
      <c r="Y146" s="34">
        <f>SUMIF(Ingredients!$B$3:$B$217,F146,Ingredients!$C$3:$C$217)+SUMIF($B$3:$B$724,F146,$AG$3:$AG$724)</f>
        <v>5</v>
      </c>
      <c r="Z146" s="30">
        <f>SUMIF(Ingredients!$B$3:$B$217,G146,Ingredients!$C$3:$C$217)+SUMIF($B$3:$B$724,G146,$AG$3:$AG$724)</f>
        <v>1</v>
      </c>
      <c r="AA146" s="30">
        <f>SUMIF(Ingredients!$B$3:$B$217,H146,Ingredients!$C$3:$C$217)+SUMIF($B$3:$B$724,H146,$AG$3:$AG$724)</f>
        <v>0</v>
      </c>
      <c r="AB146" s="30">
        <f>SUMIF(Ingredients!$B$3:$B$217,I146,Ingredients!$C$3:$C$217)+SUMIF($B$3:$B$724,I146,$AG$3:$AG$724)</f>
        <v>0</v>
      </c>
      <c r="AC146" s="30">
        <f>SUMIF(Ingredients!$B$3:$B$217,J146,Ingredients!$C$3:$C$217)+SUMIF($B$3:$B$724,J146,$AG$3:$AG$724)</f>
        <v>0</v>
      </c>
      <c r="AD146" s="30">
        <f>SUMIF(Ingredients!$B$3:$B$217,K146,Ingredients!$C$3:$C$217)+SUMIF($B$3:$B$724,K146,$AG$3:$AG$724)</f>
        <v>0</v>
      </c>
      <c r="AE146" s="30">
        <f>SUMIF(Ingredients!$B$3:$B$217,L146,Ingredients!$C$3:$C$217)+SUMIF($B$3:$B$724,L146,$AG$3:$AG$724)</f>
        <v>0</v>
      </c>
      <c r="AF146" s="30">
        <f>SUMIF(Ingredients!$B$3:$B$217,M146,Ingredients!$C$3:$C$217)+SUMIF($B$3:$B$724,M146,$AG$3:$AG$724)</f>
        <v>0</v>
      </c>
      <c r="AG146" s="29">
        <f t="shared" si="28"/>
        <v>6</v>
      </c>
      <c r="AH146" s="30">
        <f>SUMIF(Ingredients!$B$3:$B$217,F146,Ingredients!$D$3:$D$217)+SUMIF($B$3:$B$724,F146,$AP$3:$AP$724)</f>
        <v>10</v>
      </c>
      <c r="AI146" s="30">
        <f>SUMIF(Ingredients!$B$3:$B$217,G146,Ingredients!$D$3:$D$217)+SUMIF($B$3:$B$724,G146,$AP$3:$AP$724)</f>
        <v>0</v>
      </c>
      <c r="AJ146" s="30">
        <f>SUMIF(Ingredients!$B$3:$B$217,H146,Ingredients!$D$3:$D$217)+SUMIF($B$3:$B$724,H146,$AP$3:$AP$724)</f>
        <v>0</v>
      </c>
      <c r="AK146" s="30">
        <f>SUMIF(Ingredients!$B$3:$B$217,I146,Ingredients!$D$3:$D$217)+SUMIF($B$3:$B$724,I146,$AP$3:$AP$724)</f>
        <v>0</v>
      </c>
      <c r="AL146" s="30">
        <f>SUMIF(Ingredients!$B$3:$B$217,J146,Ingredients!$D$3:$D$217)+SUMIF($B$3:$B$724,J146,$AP$3:$AP$724)</f>
        <v>0</v>
      </c>
      <c r="AM146" s="30">
        <f>SUMIF(Ingredients!$B$3:$B$217,K146,Ingredients!$D$3:$D$217)+SUMIF($B$3:$B$724,K146,$AP$3:$AP$724)</f>
        <v>0</v>
      </c>
      <c r="AN146" s="30">
        <f>SUMIF(Ingredients!$B$3:$B$217,L146,Ingredients!$D$3:$D$217)+SUMIF($B$3:$B$724,L146,$AP$3:$AP$724)</f>
        <v>0</v>
      </c>
      <c r="AO146" s="30">
        <f>SUMIF(Ingredients!$B$3:$B$217,M146,Ingredients!$D$3:$D$217)+SUMIF($B$3:$B$724,M146,$AP$3:$AP$724)</f>
        <v>0</v>
      </c>
      <c r="AP146" s="29">
        <f t="shared" si="29"/>
        <v>10</v>
      </c>
      <c r="AQ146" s="30">
        <f>SUMIF(Ingredients!$B$3:$B$217,F146,Ingredients!$E$3:$E$217)+SUMIF($B$3:$B$724,F146,$AY$3:$AY$727)</f>
        <v>17.666666666666668</v>
      </c>
      <c r="AR146" s="30">
        <f>SUMIF(Ingredients!$B$3:$B$217,G146,Ingredients!$E$3:$E$217)+SUMIF($B$3:$B$724,G146,$AY$3:$AY$727)</f>
        <v>34</v>
      </c>
      <c r="AS146" s="30">
        <f>SUMIF(Ingredients!$B$3:$B$217,H146,Ingredients!$E$3:$E$217)+SUMIF($B$3:$B$724,H146,$AY$3:$AY$727)</f>
        <v>0</v>
      </c>
      <c r="AT146" s="30">
        <f>SUMIF(Ingredients!$B$3:$B$217,I146,Ingredients!$E$3:$E$217)+SUMIF($B$3:$B$724,I146,$AY$3:$AY$727)</f>
        <v>0</v>
      </c>
      <c r="AU146" s="30">
        <f>SUMIF(Ingredients!$B$3:$B$217,J146,Ingredients!$E$3:$E$217)+SUMIF($B$3:$B$724,J146,$AY$3:$AY$727)</f>
        <v>0</v>
      </c>
      <c r="AV146" s="30">
        <f>SUMIF(Ingredients!$B$3:$B$217,K146,Ingredients!$E$3:$E$217)+SUMIF($B$3:$B$724,K146,$AY$3:$AY$727)</f>
        <v>0</v>
      </c>
      <c r="AW146" s="30">
        <f>SUMIF(Ingredients!$B$3:$B$217,L146,Ingredients!$E$3:$E$217)+SUMIF($B$3:$B$724,L146,$AY$3:$AY$727)</f>
        <v>0</v>
      </c>
      <c r="AX146" s="30">
        <f>SUMIF(Ingredients!$B$3:$B$217,M146,Ingredients!$E$3:$E$217)+SUMIF($B$3:$B$724,M146,$AY$3:$AY$727)</f>
        <v>0</v>
      </c>
      <c r="AY146" s="29">
        <f t="shared" si="30"/>
        <v>17.222222222222225</v>
      </c>
      <c r="AZ146" s="30">
        <f>SUMIF(Ingredients!$B$3:$B$217,F146,Ingredients!$F$3:$F$217)+SUMIF($B$3:$B$724,F146,$BH$3:$BH$724)</f>
        <v>0</v>
      </c>
      <c r="BA146" s="30">
        <f>SUMIF(Ingredients!$B$3:$B$217,G146,Ingredients!$F$3:$F$217)+SUMIF($B$3:$B$724,G146,$BH$3:$BH$724)</f>
        <v>0</v>
      </c>
      <c r="BB146" s="30">
        <f>SUMIF(Ingredients!$B$3:$B$217,H146,Ingredients!$F$3:$F$217)+SUMIF($B$3:$B$724,H146,$BH$3:$BH$724)</f>
        <v>0</v>
      </c>
      <c r="BC146" s="30">
        <f>SUMIF(Ingredients!$B$3:$B$217,I146,Ingredients!$F$3:$F$217)+SUMIF($B$3:$B$724,I146,$BH$3:$BH$724)</f>
        <v>0</v>
      </c>
      <c r="BD146" s="30">
        <f>SUMIF(Ingredients!$B$3:$B$217,J146,Ingredients!$F$3:$F$217)+SUMIF($B$3:$B$724,J146,$BH$3:$BH$724)</f>
        <v>0</v>
      </c>
      <c r="BE146" s="30">
        <f>SUMIF(Ingredients!$B$3:$B$217,K146,Ingredients!$F$3:$F$217)+SUMIF($B$3:$B$724,K146,$BH$3:$BH$724)</f>
        <v>0</v>
      </c>
      <c r="BF146" s="30">
        <f>SUMIF(Ingredients!$B$3:$B$217,L146,Ingredients!$F$3:$F$217)+SUMIF($B$3:$B$724,L146,$BH$3:$BH$724)</f>
        <v>0</v>
      </c>
      <c r="BG146" s="30">
        <f>SUMIF(Ingredients!$B$3:$B$217,M146,Ingredients!$F$3:$F$217)+SUMIF($B$3:$B$724,M146,$BH$3:$BH$724)</f>
        <v>0</v>
      </c>
      <c r="BH146" s="35">
        <f t="shared" si="31"/>
        <v>0</v>
      </c>
      <c r="BI146" s="30">
        <f>SUMIF(Ingredients!$B$3:$B$217,F146,Ingredients!$G$3:$G$217)+SUMIF($B$3:$B$724,F146,$BQ$3:$BQ$724)</f>
        <v>0</v>
      </c>
      <c r="BJ146" s="30">
        <f>SUMIF(Ingredients!$B$3:$B$217,G146,Ingredients!$G$3:$G$217)+SUMIF($B$3:$B$724,G146,$BQ$3:$BQ$724)</f>
        <v>0</v>
      </c>
      <c r="BK146" s="30">
        <f>SUMIF(Ingredients!$B$3:$B$217,H146,Ingredients!$G$3:$G$217)+SUMIF($B$3:$B$724,H146,$BQ$3:$BQ$724)</f>
        <v>0</v>
      </c>
      <c r="BL146" s="30">
        <f>SUMIF(Ingredients!$B$3:$B$217,I146,Ingredients!$G$3:$G$217)+SUMIF($B$3:$B$724,I146,$BQ$3:$BQ$724)</f>
        <v>0</v>
      </c>
      <c r="BM146" s="30">
        <f>SUMIF(Ingredients!$B$3:$B$217,J146,Ingredients!$G$3:$G$217)+SUMIF($B$3:$B$724,J146,$BQ$3:$BQ$724)</f>
        <v>0</v>
      </c>
      <c r="BN146" s="30">
        <f>SUMIF(Ingredients!$B$3:$B$217,K146,Ingredients!$G$3:$G$217)+SUMIF($B$3:$B$724,K146,$BQ$3:$BQ$724)</f>
        <v>0</v>
      </c>
      <c r="BO146" s="30">
        <f>SUMIF(Ingredients!$B$3:$B$217,L146,Ingredients!$G$3:$G$217)+SUMIF($B$3:$B$724,L146,$BQ$3:$BQ$724)</f>
        <v>0</v>
      </c>
      <c r="BP146" s="30">
        <f>SUMIF(Ingredients!$B$3:$B$217,M146,Ingredients!$G$3:$G$217)+SUMIF($B$3:$B$724,M146,$BQ$3:$BQ$724)</f>
        <v>0</v>
      </c>
      <c r="BQ146" s="36">
        <f t="shared" si="32"/>
        <v>0</v>
      </c>
      <c r="BR146" s="30">
        <f>SUMIF(Ingredients!$B$3:$B$217,F146,Ingredients!$H$3:$H$217)+SUMIF($B$3:$B$724,F146,$BZ$3:$BZ$724)</f>
        <v>0</v>
      </c>
      <c r="BS146" s="30">
        <f>SUMIF(Ingredients!$B$3:$B$217,G146,Ingredients!$H$3:$H$217)+SUMIF($B$3:$B$724,G146,$BZ$3:$BZ$724)</f>
        <v>0</v>
      </c>
      <c r="BT146" s="30">
        <f>SUMIF(Ingredients!$B$3:$B$217,H146,Ingredients!$H$3:$H$217)+SUMIF($B$3:$B$724,H146,$BZ$3:$BZ$724)</f>
        <v>0</v>
      </c>
      <c r="BU146" s="30">
        <f>SUMIF(Ingredients!$B$3:$B$217,I146,Ingredients!$H$3:$H$217)+SUMIF($B$3:$B$724,I146,$BZ$3:$BZ$724)</f>
        <v>0</v>
      </c>
      <c r="BV146" s="30">
        <f>SUMIF(Ingredients!$B$3:$B$217,J146,Ingredients!$H$3:$H$217)+SUMIF($B$3:$B$724,J146,$BZ$3:$BZ$724)</f>
        <v>0</v>
      </c>
      <c r="BW146" s="30">
        <f>SUMIF(Ingredients!$B$3:$B$217,K146,Ingredients!$H$3:$H$217)+SUMIF($B$3:$B$724,K146,$BZ$3:$BZ$724)</f>
        <v>0</v>
      </c>
      <c r="BX146" s="30">
        <f>SUMIF(Ingredients!$B$3:$B$217,L146,Ingredients!$H$3:$H$217)+SUMIF($B$3:$B$724,L146,$BZ$3:$BZ$724)</f>
        <v>0</v>
      </c>
      <c r="BY146" s="30">
        <f>SUMIF(Ingredients!$B$3:$B$217,M146,Ingredients!$H$3:$H$217)+SUMIF($B$3:$B$724,M146,$BZ$3:$BZ$724)</f>
        <v>0</v>
      </c>
      <c r="BZ146" s="42">
        <f t="shared" si="33"/>
        <v>0</v>
      </c>
      <c r="CA146" s="30">
        <f>SUMIF(Ingredients!$B$3:$B$217,F146,Ingredients!$I$3:$I$217)+SUMIF($B$3:$B$724,F146,$CI$3:$CI$724)</f>
        <v>0</v>
      </c>
      <c r="CB146" s="30">
        <f>SUMIF(Ingredients!$B$3:$B$217,G146,Ingredients!$I$3:$I$217)+SUMIF($B$3:$B$724,G146,$CI$3:$CI$724)</f>
        <v>0</v>
      </c>
      <c r="CC146" s="30">
        <f>SUMIF(Ingredients!$B$3:$B$217,H146,Ingredients!$I$3:$I$217)+SUMIF($B$3:$B$724,H146,$CI$3:$CI$724)</f>
        <v>0</v>
      </c>
      <c r="CD146" s="30">
        <f>SUMIF(Ingredients!$B$3:$B$217,I146,Ingredients!$I$3:$I$217)+SUMIF($B$3:$B$724,I146,$CI$3:$CI$724)</f>
        <v>0</v>
      </c>
      <c r="CE146" s="30">
        <f>SUMIF(Ingredients!$B$3:$B$217,J146,Ingredients!$I$3:$I$217)+SUMIF($B$3:$B$724,J146,$CI$3:$CI$724)</f>
        <v>0</v>
      </c>
      <c r="CF146" s="30">
        <f>SUMIF(Ingredients!$B$3:$B$217,K146,Ingredients!$I$3:$I$217)+SUMIF($B$3:$B$724,K146,$CI$3:$CI$724)</f>
        <v>0</v>
      </c>
      <c r="CG146" s="30">
        <f>SUMIF(Ingredients!$B$3:$B$217,L146,Ingredients!$I$3:$I$217)+SUMIF($B$3:$B$724,L146,$CI$3:$CI$724)</f>
        <v>0</v>
      </c>
      <c r="CH146" s="30">
        <f>SUMIF(Ingredients!$B$3:$B$217,M146,Ingredients!$I$3:$I$217)+SUMIF($B$3:$B$724,M146,$CI$3:$CI$724)</f>
        <v>0</v>
      </c>
      <c r="CI146" s="38">
        <f t="shared" si="34"/>
        <v>0</v>
      </c>
      <c r="CJ146" s="30">
        <f>SUMIF(Ingredients!$B$3:$B$217,F146,Ingredients!$J$3:$J$217)+SUMIF($B$3:$B$724,F146,$CR$3:$CR$724)</f>
        <v>2</v>
      </c>
      <c r="CK146" s="30">
        <f>SUMIF(Ingredients!$B$3:$B$217,G146,Ingredients!$J$3:$J$217)+SUMIF($B$3:$B$724,G146,$CR$3:$CR$724)</f>
        <v>0</v>
      </c>
      <c r="CL146" s="30">
        <f>SUMIF(Ingredients!$B$3:$B$217,H146,Ingredients!$J$3:$J$217)+SUMIF($B$3:$B$724,H146,$CR$3:$CR$724)</f>
        <v>0</v>
      </c>
      <c r="CM146" s="30">
        <f>SUMIF(Ingredients!$B$3:$B$217,I146,Ingredients!$J$3:$J$217)+SUMIF($B$3:$B$724,I146,$CR$3:$CR$724)</f>
        <v>0</v>
      </c>
      <c r="CN146" s="30">
        <f>SUMIF(Ingredients!$B$3:$B$217,J146,Ingredients!$J$3:$J$217)+SUMIF($B$3:$B$724,J146,$CR$3:$CR$724)</f>
        <v>0</v>
      </c>
      <c r="CO146" s="30">
        <f>SUMIF(Ingredients!$B$3:$B$217,K146,Ingredients!$J$3:$J$217)+SUMIF($B$3:$B$724,K146,$CR$3:$CR$724)</f>
        <v>0</v>
      </c>
      <c r="CP146" s="30">
        <f>SUMIF(Ingredients!$B$3:$B$217,L146,Ingredients!$J$3:$J$217)+SUMIF($B$3:$B$724,L146,$CR$3:$CR$724)</f>
        <v>0</v>
      </c>
      <c r="CQ146" s="30">
        <f>SUMIF(Ingredients!$B$3:$B$217,M146,Ingredients!$J$3:$J$217)+SUMIF($B$3:$B$724,M146,$CR$3:$CR$724)</f>
        <v>0</v>
      </c>
      <c r="CR146" s="43">
        <f t="shared" si="35"/>
        <v>2</v>
      </c>
      <c r="CS146" s="34">
        <v>6</v>
      </c>
      <c r="CT146" s="30">
        <v>10</v>
      </c>
      <c r="CU146" s="30">
        <v>17.222222222222225</v>
      </c>
      <c r="CV146" s="35">
        <v>0</v>
      </c>
      <c r="CW146" s="36">
        <v>0</v>
      </c>
      <c r="CX146" s="37">
        <v>0</v>
      </c>
      <c r="CY146" s="38">
        <v>0</v>
      </c>
      <c r="CZ146" s="39">
        <v>2</v>
      </c>
      <c r="DA146" t="s">
        <v>199</v>
      </c>
      <c r="DB146" t="str">
        <f t="shared" ca="1" si="36"/>
        <v>No</v>
      </c>
      <c r="DD146" t="s">
        <v>200</v>
      </c>
      <c r="DE146" t="str">
        <f t="shared" ca="1" si="37"/>
        <v/>
      </c>
      <c r="DF146" t="s">
        <v>2272</v>
      </c>
    </row>
    <row r="147" spans="2:110" x14ac:dyDescent="0.3">
      <c r="B147" t="s">
        <v>405</v>
      </c>
      <c r="C147" t="str">
        <f>INDEX('PH Itemnames'!$B$1:$B$723,MATCH(B147,'PH Itemnames'!$A$1:$A$723),1)</f>
        <v>pickledbeetsItem</v>
      </c>
      <c r="D147" t="s">
        <v>240</v>
      </c>
      <c r="E147" t="s">
        <v>1192</v>
      </c>
      <c r="F147" s="10" t="s">
        <v>59</v>
      </c>
      <c r="G147" s="11" t="s">
        <v>351</v>
      </c>
      <c r="H147" s="11" t="s">
        <v>249</v>
      </c>
      <c r="I147" s="11"/>
      <c r="J147" s="11"/>
      <c r="K147" s="11"/>
      <c r="L147" s="11"/>
      <c r="M147" s="11"/>
      <c r="N147" s="46">
        <f ca="1">SUMIF(Ingredients!$B$3:$B$217,'PH complex foods'!F147,Ingredients!$A$3:$A$119)+SUMIF($B$3:$B$724,F147,$V$3:$V$723)</f>
        <v>1</v>
      </c>
      <c r="O147" s="11">
        <f ca="1">SUMIF(Ingredients!$B$3:$B$217,'PH complex foods'!G147,Ingredients!$A$3:$A$119)+SUMIF($B$3:$B$724,G147,$V$3:$V$723)</f>
        <v>1</v>
      </c>
      <c r="P147" s="11">
        <f ca="1">SUMIF(Ingredients!$B$3:$B$217,'PH complex foods'!H147,Ingredients!$A$3:$A$119)+SUMIF($B$3:$B$724,H147,$V$3:$V$723)</f>
        <v>1</v>
      </c>
      <c r="Q147" s="11">
        <f ca="1">SUMIF(Ingredients!$B$3:$B$217,'PH complex foods'!I147,Ingredients!$A$3:$A$119)+SUMIF($B$3:$B$724,I147,$V$3:$V$723)</f>
        <v>0</v>
      </c>
      <c r="R147" s="11">
        <f ca="1">SUMIF(Ingredients!$B$3:$B$217,'PH complex foods'!J147,Ingredients!$A$3:$A$119)+SUMIF($B$3:$B$724,J147,$V$3:$V$723)</f>
        <v>0</v>
      </c>
      <c r="S147" s="11">
        <f ca="1">SUMIF(Ingredients!$B$3:$B$217,'PH complex foods'!K147,Ingredients!$A$3:$A$119)+SUMIF($B$3:$B$724,K147,$V$3:$V$723)</f>
        <v>0</v>
      </c>
      <c r="T147" s="11">
        <f ca="1">SUMIF(Ingredients!$B$3:$B$217,'PH complex foods'!L147,Ingredients!$A$3:$A$119)+SUMIF($B$3:$B$724,L147,$V$3:$V$723)</f>
        <v>0</v>
      </c>
      <c r="U147" s="11">
        <f ca="1">SUMIF(Ingredients!$B$3:$B$217,'PH complex foods'!M147,Ingredients!$A$3:$A$119)+SUMIF($B$3:$B$724,M147,$V$3:$V$723)</f>
        <v>0</v>
      </c>
      <c r="V147" s="10">
        <f t="shared" ca="1" si="38"/>
        <v>1</v>
      </c>
      <c r="W147" s="11">
        <f t="shared" si="27"/>
        <v>2</v>
      </c>
      <c r="X147" s="44" t="str">
        <f t="shared" ca="1" si="39"/>
        <v>Yes</v>
      </c>
      <c r="Y147" s="34">
        <f>SUMIF(Ingredients!$B$3:$B$217,F147,Ingredients!$C$3:$C$217)+SUMIF($B$3:$B$724,F147,$AG$3:$AG$724)</f>
        <v>10</v>
      </c>
      <c r="Z147" s="30">
        <f>SUMIF(Ingredients!$B$3:$B$217,G147,Ingredients!$C$3:$C$217)+SUMIF($B$3:$B$724,G147,$AG$3:$AG$724)</f>
        <v>0</v>
      </c>
      <c r="AA147" s="30">
        <f>SUMIF(Ingredients!$B$3:$B$217,H147,Ingredients!$C$3:$C$217)+SUMIF($B$3:$B$724,H147,$AG$3:$AG$724)</f>
        <v>0</v>
      </c>
      <c r="AB147" s="30">
        <f>SUMIF(Ingredients!$B$3:$B$217,I147,Ingredients!$C$3:$C$217)+SUMIF($B$3:$B$724,I147,$AG$3:$AG$724)</f>
        <v>0</v>
      </c>
      <c r="AC147" s="30">
        <f>SUMIF(Ingredients!$B$3:$B$217,J147,Ingredients!$C$3:$C$217)+SUMIF($B$3:$B$724,J147,$AG$3:$AG$724)</f>
        <v>0</v>
      </c>
      <c r="AD147" s="30">
        <f>SUMIF(Ingredients!$B$3:$B$217,K147,Ingredients!$C$3:$C$217)+SUMIF($B$3:$B$724,K147,$AG$3:$AG$724)</f>
        <v>0</v>
      </c>
      <c r="AE147" s="30">
        <f>SUMIF(Ingredients!$B$3:$B$217,L147,Ingredients!$C$3:$C$217)+SUMIF($B$3:$B$724,L147,$AG$3:$AG$724)</f>
        <v>0</v>
      </c>
      <c r="AF147" s="30">
        <f>SUMIF(Ingredients!$B$3:$B$217,M147,Ingredients!$C$3:$C$217)+SUMIF($B$3:$B$724,M147,$AG$3:$AG$724)</f>
        <v>0</v>
      </c>
      <c r="AG147" s="29">
        <f t="shared" si="28"/>
        <v>10</v>
      </c>
      <c r="AH147" s="30">
        <f>SUMIF(Ingredients!$B$3:$B$217,F147,Ingredients!$D$3:$D$217)+SUMIF($B$3:$B$724,F147,$AP$3:$AP$724)</f>
        <v>0</v>
      </c>
      <c r="AI147" s="30">
        <f>SUMIF(Ingredients!$B$3:$B$217,G147,Ingredients!$D$3:$D$217)+SUMIF($B$3:$B$724,G147,$AP$3:$AP$724)</f>
        <v>0</v>
      </c>
      <c r="AJ147" s="30">
        <f>SUMIF(Ingredients!$B$3:$B$217,H147,Ingredients!$D$3:$D$217)+SUMIF($B$3:$B$724,H147,$AP$3:$AP$724)</f>
        <v>0</v>
      </c>
      <c r="AK147" s="30">
        <f>SUMIF(Ingredients!$B$3:$B$217,I147,Ingredients!$D$3:$D$217)+SUMIF($B$3:$B$724,I147,$AP$3:$AP$724)</f>
        <v>0</v>
      </c>
      <c r="AL147" s="30">
        <f>SUMIF(Ingredients!$B$3:$B$217,J147,Ingredients!$D$3:$D$217)+SUMIF($B$3:$B$724,J147,$AP$3:$AP$724)</f>
        <v>0</v>
      </c>
      <c r="AM147" s="30">
        <f>SUMIF(Ingredients!$B$3:$B$217,K147,Ingredients!$D$3:$D$217)+SUMIF($B$3:$B$724,K147,$AP$3:$AP$724)</f>
        <v>0</v>
      </c>
      <c r="AN147" s="30">
        <f>SUMIF(Ingredients!$B$3:$B$217,L147,Ingredients!$D$3:$D$217)+SUMIF($B$3:$B$724,L147,$AP$3:$AP$724)</f>
        <v>0</v>
      </c>
      <c r="AO147" s="30">
        <f>SUMIF(Ingredients!$B$3:$B$217,M147,Ingredients!$D$3:$D$217)+SUMIF($B$3:$B$724,M147,$AP$3:$AP$724)</f>
        <v>0</v>
      </c>
      <c r="AP147" s="29">
        <f t="shared" si="29"/>
        <v>0</v>
      </c>
      <c r="AQ147" s="30">
        <f>SUMIF(Ingredients!$B$3:$B$217,F147,Ingredients!$E$3:$E$217)+SUMIF($B$3:$B$724,F147,$AY$3:$AY$727)</f>
        <v>31</v>
      </c>
      <c r="AR147" s="30">
        <f>SUMIF(Ingredients!$B$3:$B$217,G147,Ingredients!$E$3:$E$217)+SUMIF($B$3:$B$724,G147,$AY$3:$AY$727)</f>
        <v>30</v>
      </c>
      <c r="AS147" s="30">
        <f>SUMIF(Ingredients!$B$3:$B$217,H147,Ingredients!$E$3:$E$217)+SUMIF($B$3:$B$724,H147,$AY$3:$AY$727)</f>
        <v>30</v>
      </c>
      <c r="AT147" s="30">
        <f>SUMIF(Ingredients!$B$3:$B$217,I147,Ingredients!$E$3:$E$217)+SUMIF($B$3:$B$724,I147,$AY$3:$AY$727)</f>
        <v>0</v>
      </c>
      <c r="AU147" s="30">
        <f>SUMIF(Ingredients!$B$3:$B$217,J147,Ingredients!$E$3:$E$217)+SUMIF($B$3:$B$724,J147,$AY$3:$AY$727)</f>
        <v>0</v>
      </c>
      <c r="AV147" s="30">
        <f>SUMIF(Ingredients!$B$3:$B$217,K147,Ingredients!$E$3:$E$217)+SUMIF($B$3:$B$724,K147,$AY$3:$AY$727)</f>
        <v>0</v>
      </c>
      <c r="AW147" s="30">
        <f>SUMIF(Ingredients!$B$3:$B$217,L147,Ingredients!$E$3:$E$217)+SUMIF($B$3:$B$724,L147,$AY$3:$AY$727)</f>
        <v>0</v>
      </c>
      <c r="AX147" s="30">
        <f>SUMIF(Ingredients!$B$3:$B$217,M147,Ingredients!$E$3:$E$217)+SUMIF($B$3:$B$724,M147,$AY$3:$AY$727)</f>
        <v>0</v>
      </c>
      <c r="AY147" s="29">
        <f t="shared" si="30"/>
        <v>30.333333333333332</v>
      </c>
      <c r="AZ147" s="30">
        <f>SUMIF(Ingredients!$B$3:$B$217,F147,Ingredients!$F$3:$F$217)+SUMIF($B$3:$B$724,F147,$BH$3:$BH$724)</f>
        <v>0</v>
      </c>
      <c r="BA147" s="30">
        <f>SUMIF(Ingredients!$B$3:$B$217,G147,Ingredients!$F$3:$F$217)+SUMIF($B$3:$B$724,G147,$BH$3:$BH$724)</f>
        <v>0</v>
      </c>
      <c r="BB147" s="30">
        <f>SUMIF(Ingredients!$B$3:$B$217,H147,Ingredients!$F$3:$F$217)+SUMIF($B$3:$B$724,H147,$BH$3:$BH$724)</f>
        <v>0</v>
      </c>
      <c r="BC147" s="30">
        <f>SUMIF(Ingredients!$B$3:$B$217,I147,Ingredients!$F$3:$F$217)+SUMIF($B$3:$B$724,I147,$BH$3:$BH$724)</f>
        <v>0</v>
      </c>
      <c r="BD147" s="30">
        <f>SUMIF(Ingredients!$B$3:$B$217,J147,Ingredients!$F$3:$F$217)+SUMIF($B$3:$B$724,J147,$BH$3:$BH$724)</f>
        <v>0</v>
      </c>
      <c r="BE147" s="30">
        <f>SUMIF(Ingredients!$B$3:$B$217,K147,Ingredients!$F$3:$F$217)+SUMIF($B$3:$B$724,K147,$BH$3:$BH$724)</f>
        <v>0</v>
      </c>
      <c r="BF147" s="30">
        <f>SUMIF(Ingredients!$B$3:$B$217,L147,Ingredients!$F$3:$F$217)+SUMIF($B$3:$B$724,L147,$BH$3:$BH$724)</f>
        <v>0</v>
      </c>
      <c r="BG147" s="30">
        <f>SUMIF(Ingredients!$B$3:$B$217,M147,Ingredients!$F$3:$F$217)+SUMIF($B$3:$B$724,M147,$BH$3:$BH$724)</f>
        <v>0</v>
      </c>
      <c r="BH147" s="35">
        <f t="shared" si="31"/>
        <v>0</v>
      </c>
      <c r="BI147" s="30">
        <f>SUMIF(Ingredients!$B$3:$B$217,F147,Ingredients!$G$3:$G$217)+SUMIF($B$3:$B$724,F147,$BQ$3:$BQ$724)</f>
        <v>0</v>
      </c>
      <c r="BJ147" s="30">
        <f>SUMIF(Ingredients!$B$3:$B$217,G147,Ingredients!$G$3:$G$217)+SUMIF($B$3:$B$724,G147,$BQ$3:$BQ$724)</f>
        <v>0</v>
      </c>
      <c r="BK147" s="30">
        <f>SUMIF(Ingredients!$B$3:$B$217,H147,Ingredients!$G$3:$G$217)+SUMIF($B$3:$B$724,H147,$BQ$3:$BQ$724)</f>
        <v>0</v>
      </c>
      <c r="BL147" s="30">
        <f>SUMIF(Ingredients!$B$3:$B$217,I147,Ingredients!$G$3:$G$217)+SUMIF($B$3:$B$724,I147,$BQ$3:$BQ$724)</f>
        <v>0</v>
      </c>
      <c r="BM147" s="30">
        <f>SUMIF(Ingredients!$B$3:$B$217,J147,Ingredients!$G$3:$G$217)+SUMIF($B$3:$B$724,J147,$BQ$3:$BQ$724)</f>
        <v>0</v>
      </c>
      <c r="BN147" s="30">
        <f>SUMIF(Ingredients!$B$3:$B$217,K147,Ingredients!$G$3:$G$217)+SUMIF($B$3:$B$724,K147,$BQ$3:$BQ$724)</f>
        <v>0</v>
      </c>
      <c r="BO147" s="30">
        <f>SUMIF(Ingredients!$B$3:$B$217,L147,Ingredients!$G$3:$G$217)+SUMIF($B$3:$B$724,L147,$BQ$3:$BQ$724)</f>
        <v>0</v>
      </c>
      <c r="BP147" s="30">
        <f>SUMIF(Ingredients!$B$3:$B$217,M147,Ingredients!$G$3:$G$217)+SUMIF($B$3:$B$724,M147,$BQ$3:$BQ$724)</f>
        <v>0</v>
      </c>
      <c r="BQ147" s="36">
        <f t="shared" si="32"/>
        <v>0</v>
      </c>
      <c r="BR147" s="30">
        <f>SUMIF(Ingredients!$B$3:$B$217,F147,Ingredients!$H$3:$H$217)+SUMIF($B$3:$B$724,F147,$BZ$3:$BZ$724)</f>
        <v>1</v>
      </c>
      <c r="BS147" s="30">
        <f>SUMIF(Ingredients!$B$3:$B$217,G147,Ingredients!$H$3:$H$217)+SUMIF($B$3:$B$724,G147,$BZ$3:$BZ$724)</f>
        <v>0</v>
      </c>
      <c r="BT147" s="30">
        <f>SUMIF(Ingredients!$B$3:$B$217,H147,Ingredients!$H$3:$H$217)+SUMIF($B$3:$B$724,H147,$BZ$3:$BZ$724)</f>
        <v>0</v>
      </c>
      <c r="BU147" s="30">
        <f>SUMIF(Ingredients!$B$3:$B$217,I147,Ingredients!$H$3:$H$217)+SUMIF($B$3:$B$724,I147,$BZ$3:$BZ$724)</f>
        <v>0</v>
      </c>
      <c r="BV147" s="30">
        <f>SUMIF(Ingredients!$B$3:$B$217,J147,Ingredients!$H$3:$H$217)+SUMIF($B$3:$B$724,J147,$BZ$3:$BZ$724)</f>
        <v>0</v>
      </c>
      <c r="BW147" s="30">
        <f>SUMIF(Ingredients!$B$3:$B$217,K147,Ingredients!$H$3:$H$217)+SUMIF($B$3:$B$724,K147,$BZ$3:$BZ$724)</f>
        <v>0</v>
      </c>
      <c r="BX147" s="30">
        <f>SUMIF(Ingredients!$B$3:$B$217,L147,Ingredients!$H$3:$H$217)+SUMIF($B$3:$B$724,L147,$BZ$3:$BZ$724)</f>
        <v>0</v>
      </c>
      <c r="BY147" s="30">
        <f>SUMIF(Ingredients!$B$3:$B$217,M147,Ingredients!$H$3:$H$217)+SUMIF($B$3:$B$724,M147,$BZ$3:$BZ$724)</f>
        <v>0</v>
      </c>
      <c r="BZ147" s="42">
        <f t="shared" si="33"/>
        <v>1</v>
      </c>
      <c r="CA147" s="30">
        <f>SUMIF(Ingredients!$B$3:$B$217,F147,Ingredients!$I$3:$I$217)+SUMIF($B$3:$B$724,F147,$CI$3:$CI$724)</f>
        <v>0</v>
      </c>
      <c r="CB147" s="30">
        <f>SUMIF(Ingredients!$B$3:$B$217,G147,Ingredients!$I$3:$I$217)+SUMIF($B$3:$B$724,G147,$CI$3:$CI$724)</f>
        <v>0</v>
      </c>
      <c r="CC147" s="30">
        <f>SUMIF(Ingredients!$B$3:$B$217,H147,Ingredients!$I$3:$I$217)+SUMIF($B$3:$B$724,H147,$CI$3:$CI$724)</f>
        <v>0</v>
      </c>
      <c r="CD147" s="30">
        <f>SUMIF(Ingredients!$B$3:$B$217,I147,Ingredients!$I$3:$I$217)+SUMIF($B$3:$B$724,I147,$CI$3:$CI$724)</f>
        <v>0</v>
      </c>
      <c r="CE147" s="30">
        <f>SUMIF(Ingredients!$B$3:$B$217,J147,Ingredients!$I$3:$I$217)+SUMIF($B$3:$B$724,J147,$CI$3:$CI$724)</f>
        <v>0</v>
      </c>
      <c r="CF147" s="30">
        <f>SUMIF(Ingredients!$B$3:$B$217,K147,Ingredients!$I$3:$I$217)+SUMIF($B$3:$B$724,K147,$CI$3:$CI$724)</f>
        <v>0</v>
      </c>
      <c r="CG147" s="30">
        <f>SUMIF(Ingredients!$B$3:$B$217,L147,Ingredients!$I$3:$I$217)+SUMIF($B$3:$B$724,L147,$CI$3:$CI$724)</f>
        <v>0</v>
      </c>
      <c r="CH147" s="30">
        <f>SUMIF(Ingredients!$B$3:$B$217,M147,Ingredients!$I$3:$I$217)+SUMIF($B$3:$B$724,M147,$CI$3:$CI$724)</f>
        <v>0</v>
      </c>
      <c r="CI147" s="38">
        <f t="shared" si="34"/>
        <v>0</v>
      </c>
      <c r="CJ147" s="30">
        <f>SUMIF(Ingredients!$B$3:$B$217,F147,Ingredients!$J$3:$J$217)+SUMIF($B$3:$B$724,F147,$CR$3:$CR$724)</f>
        <v>0</v>
      </c>
      <c r="CK147" s="30">
        <f>SUMIF(Ingredients!$B$3:$B$217,G147,Ingredients!$J$3:$J$217)+SUMIF($B$3:$B$724,G147,$CR$3:$CR$724)</f>
        <v>0</v>
      </c>
      <c r="CL147" s="30">
        <f>SUMIF(Ingredients!$B$3:$B$217,H147,Ingredients!$J$3:$J$217)+SUMIF($B$3:$B$724,H147,$CR$3:$CR$724)</f>
        <v>0</v>
      </c>
      <c r="CM147" s="30">
        <f>SUMIF(Ingredients!$B$3:$B$217,I147,Ingredients!$J$3:$J$217)+SUMIF($B$3:$B$724,I147,$CR$3:$CR$724)</f>
        <v>0</v>
      </c>
      <c r="CN147" s="30">
        <f>SUMIF(Ingredients!$B$3:$B$217,J147,Ingredients!$J$3:$J$217)+SUMIF($B$3:$B$724,J147,$CR$3:$CR$724)</f>
        <v>0</v>
      </c>
      <c r="CO147" s="30">
        <f>SUMIF(Ingredients!$B$3:$B$217,K147,Ingredients!$J$3:$J$217)+SUMIF($B$3:$B$724,K147,$CR$3:$CR$724)</f>
        <v>0</v>
      </c>
      <c r="CP147" s="30">
        <f>SUMIF(Ingredients!$B$3:$B$217,L147,Ingredients!$J$3:$J$217)+SUMIF($B$3:$B$724,L147,$CR$3:$CR$724)</f>
        <v>0</v>
      </c>
      <c r="CQ147" s="30">
        <f>SUMIF(Ingredients!$B$3:$B$217,M147,Ingredients!$J$3:$J$217)+SUMIF($B$3:$B$724,M147,$CR$3:$CR$724)</f>
        <v>0</v>
      </c>
      <c r="CR147" s="43">
        <f t="shared" si="35"/>
        <v>0</v>
      </c>
      <c r="CS147" s="34">
        <v>10</v>
      </c>
      <c r="CT147" s="30">
        <v>0</v>
      </c>
      <c r="CU147" s="30">
        <v>20</v>
      </c>
      <c r="CV147" s="35">
        <v>0</v>
      </c>
      <c r="CW147" s="36">
        <v>0</v>
      </c>
      <c r="CX147" s="37">
        <v>1</v>
      </c>
      <c r="CY147" s="38">
        <v>0</v>
      </c>
      <c r="CZ147" s="39">
        <v>0</v>
      </c>
      <c r="DA147" t="s">
        <v>202</v>
      </c>
      <c r="DB147" t="str">
        <f t="shared" ca="1" si="36"/>
        <v>-</v>
      </c>
      <c r="DC147" t="s">
        <v>671</v>
      </c>
      <c r="DD147" t="s">
        <v>200</v>
      </c>
      <c r="DE147" t="str">
        <f t="shared" ca="1" si="37"/>
        <v>PICKLEDBEETSITEM(MEAL, ItemRegistry.pickledbeetsItem, 4 ,2f,0f,0f,1f,0f,0f,0f,1.05f),</v>
      </c>
      <c r="DF147" t="s">
        <v>2398</v>
      </c>
    </row>
    <row r="148" spans="2:110" x14ac:dyDescent="0.3">
      <c r="B148" t="s">
        <v>406</v>
      </c>
      <c r="C148" t="str">
        <f>INDEX('PH Itemnames'!$B$1:$B$723,MATCH(B148,'PH Itemnames'!$A$1:$A$723),1)</f>
        <v>beetsaladItem</v>
      </c>
      <c r="D148" t="s">
        <v>245</v>
      </c>
      <c r="E148" t="s">
        <v>1188</v>
      </c>
      <c r="F148" s="10" t="s">
        <v>59</v>
      </c>
      <c r="G148" s="11" t="s">
        <v>128</v>
      </c>
      <c r="H148" s="11" t="s">
        <v>351</v>
      </c>
      <c r="I148" s="11" t="s">
        <v>73</v>
      </c>
      <c r="J148" s="11"/>
      <c r="K148" s="11"/>
      <c r="L148" s="11"/>
      <c r="M148" s="11"/>
      <c r="N148" s="46">
        <f ca="1">SUMIF(Ingredients!$B$3:$B$217,'PH complex foods'!F148,Ingredients!$A$3:$A$119)+SUMIF($B$3:$B$724,F148,$V$3:$V$723)</f>
        <v>1</v>
      </c>
      <c r="O148" s="11">
        <f ca="1">SUMIF(Ingredients!$B$3:$B$217,'PH complex foods'!G148,Ingredients!$A$3:$A$119)+SUMIF($B$3:$B$724,G148,$V$3:$V$723)</f>
        <v>1</v>
      </c>
      <c r="P148" s="11">
        <f ca="1">SUMIF(Ingredients!$B$3:$B$217,'PH complex foods'!H148,Ingredients!$A$3:$A$119)+SUMIF($B$3:$B$724,H148,$V$3:$V$723)</f>
        <v>1</v>
      </c>
      <c r="Q148" s="11">
        <f ca="1">SUMIF(Ingredients!$B$3:$B$217,'PH complex foods'!I148,Ingredients!$A$3:$A$119)+SUMIF($B$3:$B$724,I148,$V$3:$V$723)</f>
        <v>1</v>
      </c>
      <c r="R148" s="11">
        <f ca="1">SUMIF(Ingredients!$B$3:$B$217,'PH complex foods'!J148,Ingredients!$A$3:$A$119)+SUMIF($B$3:$B$724,J148,$V$3:$V$723)</f>
        <v>0</v>
      </c>
      <c r="S148" s="11">
        <f ca="1">SUMIF(Ingredients!$B$3:$B$217,'PH complex foods'!K148,Ingredients!$A$3:$A$119)+SUMIF($B$3:$B$724,K148,$V$3:$V$723)</f>
        <v>0</v>
      </c>
      <c r="T148" s="11">
        <f ca="1">SUMIF(Ingredients!$B$3:$B$217,'PH complex foods'!L148,Ingredients!$A$3:$A$119)+SUMIF($B$3:$B$724,L148,$V$3:$V$723)</f>
        <v>0</v>
      </c>
      <c r="U148" s="11">
        <f ca="1">SUMIF(Ingredients!$B$3:$B$217,'PH complex foods'!M148,Ingredients!$A$3:$A$119)+SUMIF($B$3:$B$724,M148,$V$3:$V$723)</f>
        <v>0</v>
      </c>
      <c r="V148" s="10">
        <f t="shared" ca="1" si="38"/>
        <v>1</v>
      </c>
      <c r="W148" s="11">
        <f t="shared" si="27"/>
        <v>0</v>
      </c>
      <c r="X148" s="44" t="str">
        <f t="shared" ca="1" si="39"/>
        <v>Yes</v>
      </c>
      <c r="Y148" s="34">
        <f>SUMIF(Ingredients!$B$3:$B$217,F148,Ingredients!$C$3:$C$217)+SUMIF($B$3:$B$724,F148,$AG$3:$AG$724)</f>
        <v>10</v>
      </c>
      <c r="Z148" s="30">
        <f>SUMIF(Ingredients!$B$3:$B$217,G148,Ingredients!$C$3:$C$217)+SUMIF($B$3:$B$724,G148,$AG$3:$AG$724)</f>
        <v>2</v>
      </c>
      <c r="AA148" s="30">
        <f>SUMIF(Ingredients!$B$3:$B$217,H148,Ingredients!$C$3:$C$217)+SUMIF($B$3:$B$724,H148,$AG$3:$AG$724)</f>
        <v>0</v>
      </c>
      <c r="AB148" s="30">
        <f>SUMIF(Ingredients!$B$3:$B$217,I148,Ingredients!$C$3:$C$217)+SUMIF($B$3:$B$724,I148,$AG$3:$AG$724)</f>
        <v>10</v>
      </c>
      <c r="AC148" s="30">
        <f>SUMIF(Ingredients!$B$3:$B$217,J148,Ingredients!$C$3:$C$217)+SUMIF($B$3:$B$724,J148,$AG$3:$AG$724)</f>
        <v>0</v>
      </c>
      <c r="AD148" s="30">
        <f>SUMIF(Ingredients!$B$3:$B$217,K148,Ingredients!$C$3:$C$217)+SUMIF($B$3:$B$724,K148,$AG$3:$AG$724)</f>
        <v>0</v>
      </c>
      <c r="AE148" s="30">
        <f>SUMIF(Ingredients!$B$3:$B$217,L148,Ingredients!$C$3:$C$217)+SUMIF($B$3:$B$724,L148,$AG$3:$AG$724)</f>
        <v>0</v>
      </c>
      <c r="AF148" s="30">
        <f>SUMIF(Ingredients!$B$3:$B$217,M148,Ingredients!$C$3:$C$217)+SUMIF($B$3:$B$724,M148,$AG$3:$AG$724)</f>
        <v>0</v>
      </c>
      <c r="AG148" s="29">
        <f t="shared" si="28"/>
        <v>22</v>
      </c>
      <c r="AH148" s="30">
        <f>SUMIF(Ingredients!$B$3:$B$217,F148,Ingredients!$D$3:$D$217)+SUMIF($B$3:$B$724,F148,$AP$3:$AP$724)</f>
        <v>0</v>
      </c>
      <c r="AI148" s="30">
        <f>SUMIF(Ingredients!$B$3:$B$217,G148,Ingredients!$D$3:$D$217)+SUMIF($B$3:$B$724,G148,$AP$3:$AP$724)</f>
        <v>0</v>
      </c>
      <c r="AJ148" s="30">
        <f>SUMIF(Ingredients!$B$3:$B$217,H148,Ingredients!$D$3:$D$217)+SUMIF($B$3:$B$724,H148,$AP$3:$AP$724)</f>
        <v>0</v>
      </c>
      <c r="AK148" s="30">
        <f>SUMIF(Ingredients!$B$3:$B$217,I148,Ingredients!$D$3:$D$217)+SUMIF($B$3:$B$724,I148,$AP$3:$AP$724)</f>
        <v>0</v>
      </c>
      <c r="AL148" s="30">
        <f>SUMIF(Ingredients!$B$3:$B$217,J148,Ingredients!$D$3:$D$217)+SUMIF($B$3:$B$724,J148,$AP$3:$AP$724)</f>
        <v>0</v>
      </c>
      <c r="AM148" s="30">
        <f>SUMIF(Ingredients!$B$3:$B$217,K148,Ingredients!$D$3:$D$217)+SUMIF($B$3:$B$724,K148,$AP$3:$AP$724)</f>
        <v>0</v>
      </c>
      <c r="AN148" s="30">
        <f>SUMIF(Ingredients!$B$3:$B$217,L148,Ingredients!$D$3:$D$217)+SUMIF($B$3:$B$724,L148,$AP$3:$AP$724)</f>
        <v>0</v>
      </c>
      <c r="AO148" s="30">
        <f>SUMIF(Ingredients!$B$3:$B$217,M148,Ingredients!$D$3:$D$217)+SUMIF($B$3:$B$724,M148,$AP$3:$AP$724)</f>
        <v>0</v>
      </c>
      <c r="AP148" s="29">
        <f t="shared" si="29"/>
        <v>0</v>
      </c>
      <c r="AQ148" s="30">
        <f>SUMIF(Ingredients!$B$3:$B$217,F148,Ingredients!$E$3:$E$217)+SUMIF($B$3:$B$724,F148,$AY$3:$AY$727)</f>
        <v>31</v>
      </c>
      <c r="AR148" s="30">
        <f>SUMIF(Ingredients!$B$3:$B$217,G148,Ingredients!$E$3:$E$217)+SUMIF($B$3:$B$724,G148,$AY$3:$AY$727)</f>
        <v>18</v>
      </c>
      <c r="AS148" s="30">
        <f>SUMIF(Ingredients!$B$3:$B$217,H148,Ingredients!$E$3:$E$217)+SUMIF($B$3:$B$724,H148,$AY$3:$AY$727)</f>
        <v>30</v>
      </c>
      <c r="AT148" s="30">
        <f>SUMIF(Ingredients!$B$3:$B$217,I148,Ingredients!$E$3:$E$217)+SUMIF($B$3:$B$724,I148,$AY$3:$AY$727)</f>
        <v>73</v>
      </c>
      <c r="AU148" s="30">
        <f>SUMIF(Ingredients!$B$3:$B$217,J148,Ingredients!$E$3:$E$217)+SUMIF($B$3:$B$724,J148,$AY$3:$AY$727)</f>
        <v>0</v>
      </c>
      <c r="AV148" s="30">
        <f>SUMIF(Ingredients!$B$3:$B$217,K148,Ingredients!$E$3:$E$217)+SUMIF($B$3:$B$724,K148,$AY$3:$AY$727)</f>
        <v>0</v>
      </c>
      <c r="AW148" s="30">
        <f>SUMIF(Ingredients!$B$3:$B$217,L148,Ingredients!$E$3:$E$217)+SUMIF($B$3:$B$724,L148,$AY$3:$AY$727)</f>
        <v>0</v>
      </c>
      <c r="AX148" s="30">
        <f>SUMIF(Ingredients!$B$3:$B$217,M148,Ingredients!$E$3:$E$217)+SUMIF($B$3:$B$724,M148,$AY$3:$AY$727)</f>
        <v>0</v>
      </c>
      <c r="AY148" s="29">
        <f t="shared" si="30"/>
        <v>38</v>
      </c>
      <c r="AZ148" s="30">
        <f>SUMIF(Ingredients!$B$3:$B$217,F148,Ingredients!$F$3:$F$217)+SUMIF($B$3:$B$724,F148,$BH$3:$BH$724)</f>
        <v>0</v>
      </c>
      <c r="BA148" s="30">
        <f>SUMIF(Ingredients!$B$3:$B$217,G148,Ingredients!$F$3:$F$217)+SUMIF($B$3:$B$724,G148,$BH$3:$BH$724)</f>
        <v>0</v>
      </c>
      <c r="BB148" s="30">
        <f>SUMIF(Ingredients!$B$3:$B$217,H148,Ingredients!$F$3:$F$217)+SUMIF($B$3:$B$724,H148,$BH$3:$BH$724)</f>
        <v>0</v>
      </c>
      <c r="BC148" s="30">
        <f>SUMIF(Ingredients!$B$3:$B$217,I148,Ingredients!$F$3:$F$217)+SUMIF($B$3:$B$724,I148,$BH$3:$BH$724)</f>
        <v>0</v>
      </c>
      <c r="BD148" s="30">
        <f>SUMIF(Ingredients!$B$3:$B$217,J148,Ingredients!$F$3:$F$217)+SUMIF($B$3:$B$724,J148,$BH$3:$BH$724)</f>
        <v>0</v>
      </c>
      <c r="BE148" s="30">
        <f>SUMIF(Ingredients!$B$3:$B$217,K148,Ingredients!$F$3:$F$217)+SUMIF($B$3:$B$724,K148,$BH$3:$BH$724)</f>
        <v>0</v>
      </c>
      <c r="BF148" s="30">
        <f>SUMIF(Ingredients!$B$3:$B$217,L148,Ingredients!$F$3:$F$217)+SUMIF($B$3:$B$724,L148,$BH$3:$BH$724)</f>
        <v>0</v>
      </c>
      <c r="BG148" s="30">
        <f>SUMIF(Ingredients!$B$3:$B$217,M148,Ingredients!$F$3:$F$217)+SUMIF($B$3:$B$724,M148,$BH$3:$BH$724)</f>
        <v>0</v>
      </c>
      <c r="BH148" s="35">
        <f t="shared" si="31"/>
        <v>0</v>
      </c>
      <c r="BI148" s="30">
        <f>SUMIF(Ingredients!$B$3:$B$217,F148,Ingredients!$G$3:$G$217)+SUMIF($B$3:$B$724,F148,$BQ$3:$BQ$724)</f>
        <v>0</v>
      </c>
      <c r="BJ148" s="30">
        <f>SUMIF(Ingredients!$B$3:$B$217,G148,Ingredients!$G$3:$G$217)+SUMIF($B$3:$B$724,G148,$BQ$3:$BQ$724)</f>
        <v>0</v>
      </c>
      <c r="BK148" s="30">
        <f>SUMIF(Ingredients!$B$3:$B$217,H148,Ingredients!$G$3:$G$217)+SUMIF($B$3:$B$724,H148,$BQ$3:$BQ$724)</f>
        <v>0</v>
      </c>
      <c r="BL148" s="30">
        <f>SUMIF(Ingredients!$B$3:$B$217,I148,Ingredients!$G$3:$G$217)+SUMIF($B$3:$B$724,I148,$BQ$3:$BQ$724)</f>
        <v>0</v>
      </c>
      <c r="BM148" s="30">
        <f>SUMIF(Ingredients!$B$3:$B$217,J148,Ingredients!$G$3:$G$217)+SUMIF($B$3:$B$724,J148,$BQ$3:$BQ$724)</f>
        <v>0</v>
      </c>
      <c r="BN148" s="30">
        <f>SUMIF(Ingredients!$B$3:$B$217,K148,Ingredients!$G$3:$G$217)+SUMIF($B$3:$B$724,K148,$BQ$3:$BQ$724)</f>
        <v>0</v>
      </c>
      <c r="BO148" s="30">
        <f>SUMIF(Ingredients!$B$3:$B$217,L148,Ingredients!$G$3:$G$217)+SUMIF($B$3:$B$724,L148,$BQ$3:$BQ$724)</f>
        <v>0</v>
      </c>
      <c r="BP148" s="30">
        <f>SUMIF(Ingredients!$B$3:$B$217,M148,Ingredients!$G$3:$G$217)+SUMIF($B$3:$B$724,M148,$BQ$3:$BQ$724)</f>
        <v>0</v>
      </c>
      <c r="BQ148" s="36">
        <f t="shared" si="32"/>
        <v>0</v>
      </c>
      <c r="BR148" s="30">
        <f>SUMIF(Ingredients!$B$3:$B$217,F148,Ingredients!$H$3:$H$217)+SUMIF($B$3:$B$724,F148,$BZ$3:$BZ$724)</f>
        <v>1</v>
      </c>
      <c r="BS148" s="30">
        <f>SUMIF(Ingredients!$B$3:$B$217,G148,Ingredients!$H$3:$H$217)+SUMIF($B$3:$B$724,G148,$BZ$3:$BZ$724)</f>
        <v>1</v>
      </c>
      <c r="BT148" s="30">
        <f>SUMIF(Ingredients!$B$3:$B$217,H148,Ingredients!$H$3:$H$217)+SUMIF($B$3:$B$724,H148,$BZ$3:$BZ$724)</f>
        <v>0</v>
      </c>
      <c r="BU148" s="30">
        <f>SUMIF(Ingredients!$B$3:$B$217,I148,Ingredients!$H$3:$H$217)+SUMIF($B$3:$B$724,I148,$BZ$3:$BZ$724)</f>
        <v>0</v>
      </c>
      <c r="BV148" s="30">
        <f>SUMIF(Ingredients!$B$3:$B$217,J148,Ingredients!$H$3:$H$217)+SUMIF($B$3:$B$724,J148,$BZ$3:$BZ$724)</f>
        <v>0</v>
      </c>
      <c r="BW148" s="30">
        <f>SUMIF(Ingredients!$B$3:$B$217,K148,Ingredients!$H$3:$H$217)+SUMIF($B$3:$B$724,K148,$BZ$3:$BZ$724)</f>
        <v>0</v>
      </c>
      <c r="BX148" s="30">
        <f>SUMIF(Ingredients!$B$3:$B$217,L148,Ingredients!$H$3:$H$217)+SUMIF($B$3:$B$724,L148,$BZ$3:$BZ$724)</f>
        <v>0</v>
      </c>
      <c r="BY148" s="30">
        <f>SUMIF(Ingredients!$B$3:$B$217,M148,Ingredients!$H$3:$H$217)+SUMIF($B$3:$B$724,M148,$BZ$3:$BZ$724)</f>
        <v>0</v>
      </c>
      <c r="BZ148" s="42">
        <f t="shared" si="33"/>
        <v>2</v>
      </c>
      <c r="CA148" s="30">
        <f>SUMIF(Ingredients!$B$3:$B$217,F148,Ingredients!$I$3:$I$217)+SUMIF($B$3:$B$724,F148,$CI$3:$CI$724)</f>
        <v>0</v>
      </c>
      <c r="CB148" s="30">
        <f>SUMIF(Ingredients!$B$3:$B$217,G148,Ingredients!$I$3:$I$217)+SUMIF($B$3:$B$724,G148,$CI$3:$CI$724)</f>
        <v>0</v>
      </c>
      <c r="CC148" s="30">
        <f>SUMIF(Ingredients!$B$3:$B$217,H148,Ingredients!$I$3:$I$217)+SUMIF($B$3:$B$724,H148,$CI$3:$CI$724)</f>
        <v>0</v>
      </c>
      <c r="CD148" s="30">
        <f>SUMIF(Ingredients!$B$3:$B$217,I148,Ingredients!$I$3:$I$217)+SUMIF($B$3:$B$724,I148,$CI$3:$CI$724)</f>
        <v>0</v>
      </c>
      <c r="CE148" s="30">
        <f>SUMIF(Ingredients!$B$3:$B$217,J148,Ingredients!$I$3:$I$217)+SUMIF($B$3:$B$724,J148,$CI$3:$CI$724)</f>
        <v>0</v>
      </c>
      <c r="CF148" s="30">
        <f>SUMIF(Ingredients!$B$3:$B$217,K148,Ingredients!$I$3:$I$217)+SUMIF($B$3:$B$724,K148,$CI$3:$CI$724)</f>
        <v>0</v>
      </c>
      <c r="CG148" s="30">
        <f>SUMIF(Ingredients!$B$3:$B$217,L148,Ingredients!$I$3:$I$217)+SUMIF($B$3:$B$724,L148,$CI$3:$CI$724)</f>
        <v>0</v>
      </c>
      <c r="CH148" s="30">
        <f>SUMIF(Ingredients!$B$3:$B$217,M148,Ingredients!$I$3:$I$217)+SUMIF($B$3:$B$724,M148,$CI$3:$CI$724)</f>
        <v>0</v>
      </c>
      <c r="CI148" s="38">
        <f t="shared" si="34"/>
        <v>0</v>
      </c>
      <c r="CJ148" s="30">
        <f>SUMIF(Ingredients!$B$3:$B$217,F148,Ingredients!$J$3:$J$217)+SUMIF($B$3:$B$724,F148,$CR$3:$CR$724)</f>
        <v>0</v>
      </c>
      <c r="CK148" s="30">
        <f>SUMIF(Ingredients!$B$3:$B$217,G148,Ingredients!$J$3:$J$217)+SUMIF($B$3:$B$724,G148,$CR$3:$CR$724)</f>
        <v>0</v>
      </c>
      <c r="CL148" s="30">
        <f>SUMIF(Ingredients!$B$3:$B$217,H148,Ingredients!$J$3:$J$217)+SUMIF($B$3:$B$724,H148,$CR$3:$CR$724)</f>
        <v>0</v>
      </c>
      <c r="CM148" s="30">
        <f>SUMIF(Ingredients!$B$3:$B$217,I148,Ingredients!$J$3:$J$217)+SUMIF($B$3:$B$724,I148,$CR$3:$CR$724)</f>
        <v>3</v>
      </c>
      <c r="CN148" s="30">
        <f>SUMIF(Ingredients!$B$3:$B$217,J148,Ingredients!$J$3:$J$217)+SUMIF($B$3:$B$724,J148,$CR$3:$CR$724)</f>
        <v>0</v>
      </c>
      <c r="CO148" s="30">
        <f>SUMIF(Ingredients!$B$3:$B$217,K148,Ingredients!$J$3:$J$217)+SUMIF($B$3:$B$724,K148,$CR$3:$CR$724)</f>
        <v>0</v>
      </c>
      <c r="CP148" s="30">
        <f>SUMIF(Ingredients!$B$3:$B$217,L148,Ingredients!$J$3:$J$217)+SUMIF($B$3:$B$724,L148,$CR$3:$CR$724)</f>
        <v>0</v>
      </c>
      <c r="CQ148" s="30">
        <f>SUMIF(Ingredients!$B$3:$B$217,M148,Ingredients!$J$3:$J$217)+SUMIF($B$3:$B$724,M148,$CR$3:$CR$724)</f>
        <v>0</v>
      </c>
      <c r="CR148" s="43">
        <f t="shared" si="35"/>
        <v>3</v>
      </c>
      <c r="CS148" s="34">
        <v>20</v>
      </c>
      <c r="CT148" s="30">
        <v>0</v>
      </c>
      <c r="CU148" s="30">
        <v>12</v>
      </c>
      <c r="CV148" s="35">
        <v>0</v>
      </c>
      <c r="CW148" s="36">
        <v>0</v>
      </c>
      <c r="CX148" s="37">
        <v>2</v>
      </c>
      <c r="CY148" s="38">
        <v>0</v>
      </c>
      <c r="CZ148" s="39">
        <v>3</v>
      </c>
      <c r="DA148" t="s">
        <v>202</v>
      </c>
      <c r="DB148" t="str">
        <f t="shared" ca="1" si="36"/>
        <v>-</v>
      </c>
      <c r="DD148" t="s">
        <v>200</v>
      </c>
      <c r="DE148" t="str">
        <f t="shared" ca="1" si="37"/>
        <v>BEETSALADITEM(VEGETABLE, ItemRegistry.beetsaladItem, 4 ,4f,0f,0f,2f,0f,0f,3f,1.75f),</v>
      </c>
      <c r="DF148" t="s">
        <v>2399</v>
      </c>
    </row>
    <row r="149" spans="2:110" x14ac:dyDescent="0.3">
      <c r="B149" t="s">
        <v>407</v>
      </c>
      <c r="C149" t="str">
        <f>INDEX('PH Itemnames'!$B$1:$B$723,MATCH(B149,'PH Itemnames'!$A$1:$A$723),1)</f>
        <v>beetsoupItem</v>
      </c>
      <c r="D149" t="s">
        <v>245</v>
      </c>
      <c r="E149" t="s">
        <v>1192</v>
      </c>
      <c r="F149" s="10" t="s">
        <v>59</v>
      </c>
      <c r="G149" s="11" t="s">
        <v>64</v>
      </c>
      <c r="H149" s="11" t="s">
        <v>401</v>
      </c>
      <c r="I149" s="11" t="s">
        <v>238</v>
      </c>
      <c r="J149" s="11"/>
      <c r="K149" s="11"/>
      <c r="L149" s="11"/>
      <c r="M149" s="11"/>
      <c r="N149" s="46">
        <f ca="1">SUMIF(Ingredients!$B$3:$B$217,'PH complex foods'!F149,Ingredients!$A$3:$A$119)+SUMIF($B$3:$B$724,F149,$V$3:$V$723)</f>
        <v>1</v>
      </c>
      <c r="O149" s="11">
        <f ca="1">SUMIF(Ingredients!$B$3:$B$217,'PH complex foods'!G149,Ingredients!$A$3:$A$119)+SUMIF($B$3:$B$724,G149,$V$3:$V$723)</f>
        <v>1</v>
      </c>
      <c r="P149" s="11">
        <f ca="1">SUMIF(Ingredients!$B$3:$B$217,'PH complex foods'!H149,Ingredients!$A$3:$A$119)+SUMIF($B$3:$B$724,H149,$V$3:$V$723)</f>
        <v>1</v>
      </c>
      <c r="Q149" s="11">
        <f ca="1">SUMIF(Ingredients!$B$3:$B$217,'PH complex foods'!I149,Ingredients!$A$3:$A$119)+SUMIF($B$3:$B$724,I149,$V$3:$V$723)</f>
        <v>1</v>
      </c>
      <c r="R149" s="11">
        <f ca="1">SUMIF(Ingredients!$B$3:$B$217,'PH complex foods'!J149,Ingredients!$A$3:$A$119)+SUMIF($B$3:$B$724,J149,$V$3:$V$723)</f>
        <v>0</v>
      </c>
      <c r="S149" s="11">
        <f ca="1">SUMIF(Ingredients!$B$3:$B$217,'PH complex foods'!K149,Ingredients!$A$3:$A$119)+SUMIF($B$3:$B$724,K149,$V$3:$V$723)</f>
        <v>0</v>
      </c>
      <c r="T149" s="11">
        <f ca="1">SUMIF(Ingredients!$B$3:$B$217,'PH complex foods'!L149,Ingredients!$A$3:$A$119)+SUMIF($B$3:$B$724,L149,$V$3:$V$723)</f>
        <v>0</v>
      </c>
      <c r="U149" s="11">
        <f ca="1">SUMIF(Ingredients!$B$3:$B$217,'PH complex foods'!M149,Ingredients!$A$3:$A$119)+SUMIF($B$3:$B$724,M149,$V$3:$V$723)</f>
        <v>0</v>
      </c>
      <c r="V149" s="10">
        <f t="shared" ca="1" si="38"/>
        <v>1</v>
      </c>
      <c r="W149" s="11">
        <f t="shared" si="27"/>
        <v>0</v>
      </c>
      <c r="X149" s="44" t="str">
        <f t="shared" ca="1" si="39"/>
        <v>Yes</v>
      </c>
      <c r="Y149" s="34">
        <f>SUMIF(Ingredients!$B$3:$B$217,F149,Ingredients!$C$3:$C$217)+SUMIF($B$3:$B$724,F149,$AG$3:$AG$724)</f>
        <v>10</v>
      </c>
      <c r="Z149" s="30">
        <f>SUMIF(Ingredients!$B$3:$B$217,G149,Ingredients!$C$3:$C$217)+SUMIF($B$3:$B$724,G149,$AG$3:$AG$724)</f>
        <v>2</v>
      </c>
      <c r="AA149" s="30">
        <f>SUMIF(Ingredients!$B$3:$B$217,H149,Ingredients!$C$3:$C$217)+SUMIF($B$3:$B$724,H149,$AG$3:$AG$724)</f>
        <v>0</v>
      </c>
      <c r="AB149" s="30">
        <f>SUMIF(Ingredients!$B$3:$B$217,I149,Ingredients!$C$3:$C$217)+SUMIF($B$3:$B$724,I149,$AG$3:$AG$724)</f>
        <v>5</v>
      </c>
      <c r="AC149" s="30">
        <f>SUMIF(Ingredients!$B$3:$B$217,J149,Ingredients!$C$3:$C$217)+SUMIF($B$3:$B$724,J149,$AG$3:$AG$724)</f>
        <v>0</v>
      </c>
      <c r="AD149" s="30">
        <f>SUMIF(Ingredients!$B$3:$B$217,K149,Ingredients!$C$3:$C$217)+SUMIF($B$3:$B$724,K149,$AG$3:$AG$724)</f>
        <v>0</v>
      </c>
      <c r="AE149" s="30">
        <f>SUMIF(Ingredients!$B$3:$B$217,L149,Ingredients!$C$3:$C$217)+SUMIF($B$3:$B$724,L149,$AG$3:$AG$724)</f>
        <v>0</v>
      </c>
      <c r="AF149" s="30">
        <f>SUMIF(Ingredients!$B$3:$B$217,M149,Ingredients!$C$3:$C$217)+SUMIF($B$3:$B$724,M149,$AG$3:$AG$724)</f>
        <v>0</v>
      </c>
      <c r="AG149" s="29">
        <f t="shared" si="28"/>
        <v>17</v>
      </c>
      <c r="AH149" s="30">
        <f>SUMIF(Ingredients!$B$3:$B$217,F149,Ingredients!$D$3:$D$217)+SUMIF($B$3:$B$724,F149,$AP$3:$AP$724)</f>
        <v>0</v>
      </c>
      <c r="AI149" s="30">
        <f>SUMIF(Ingredients!$B$3:$B$217,G149,Ingredients!$D$3:$D$217)+SUMIF($B$3:$B$724,G149,$AP$3:$AP$724)</f>
        <v>0</v>
      </c>
      <c r="AJ149" s="30">
        <f>SUMIF(Ingredients!$B$3:$B$217,H149,Ingredients!$D$3:$D$217)+SUMIF($B$3:$B$724,H149,$AP$3:$AP$724)</f>
        <v>0</v>
      </c>
      <c r="AK149" s="30">
        <f>SUMIF(Ingredients!$B$3:$B$217,I149,Ingredients!$D$3:$D$217)+SUMIF($B$3:$B$724,I149,$AP$3:$AP$724)</f>
        <v>5</v>
      </c>
      <c r="AL149" s="30">
        <f>SUMIF(Ingredients!$B$3:$B$217,J149,Ingredients!$D$3:$D$217)+SUMIF($B$3:$B$724,J149,$AP$3:$AP$724)</f>
        <v>0</v>
      </c>
      <c r="AM149" s="30">
        <f>SUMIF(Ingredients!$B$3:$B$217,K149,Ingredients!$D$3:$D$217)+SUMIF($B$3:$B$724,K149,$AP$3:$AP$724)</f>
        <v>0</v>
      </c>
      <c r="AN149" s="30">
        <f>SUMIF(Ingredients!$B$3:$B$217,L149,Ingredients!$D$3:$D$217)+SUMIF($B$3:$B$724,L149,$AP$3:$AP$724)</f>
        <v>0</v>
      </c>
      <c r="AO149" s="30">
        <f>SUMIF(Ingredients!$B$3:$B$217,M149,Ingredients!$D$3:$D$217)+SUMIF($B$3:$B$724,M149,$AP$3:$AP$724)</f>
        <v>0</v>
      </c>
      <c r="AP149" s="29">
        <f t="shared" si="29"/>
        <v>5</v>
      </c>
      <c r="AQ149" s="30">
        <f>SUMIF(Ingredients!$B$3:$B$217,F149,Ingredients!$E$3:$E$217)+SUMIF($B$3:$B$724,F149,$AY$3:$AY$727)</f>
        <v>31</v>
      </c>
      <c r="AR149" s="30">
        <f>SUMIF(Ingredients!$B$3:$B$217,G149,Ingredients!$E$3:$E$217)+SUMIF($B$3:$B$724,G149,$AY$3:$AY$727)</f>
        <v>43</v>
      </c>
      <c r="AS149" s="30">
        <f>SUMIF(Ingredients!$B$3:$B$217,H149,Ingredients!$E$3:$E$217)+SUMIF($B$3:$B$724,H149,$AY$3:$AY$727)</f>
        <v>0</v>
      </c>
      <c r="AT149" s="30">
        <f>SUMIF(Ingredients!$B$3:$B$217,I149,Ingredients!$E$3:$E$217)+SUMIF($B$3:$B$724,I149,$AY$3:$AY$727)</f>
        <v>23</v>
      </c>
      <c r="AU149" s="30">
        <f>SUMIF(Ingredients!$B$3:$B$217,J149,Ingredients!$E$3:$E$217)+SUMIF($B$3:$B$724,J149,$AY$3:$AY$727)</f>
        <v>0</v>
      </c>
      <c r="AV149" s="30">
        <f>SUMIF(Ingredients!$B$3:$B$217,K149,Ingredients!$E$3:$E$217)+SUMIF($B$3:$B$724,K149,$AY$3:$AY$727)</f>
        <v>0</v>
      </c>
      <c r="AW149" s="30">
        <f>SUMIF(Ingredients!$B$3:$B$217,L149,Ingredients!$E$3:$E$217)+SUMIF($B$3:$B$724,L149,$AY$3:$AY$727)</f>
        <v>0</v>
      </c>
      <c r="AX149" s="30">
        <f>SUMIF(Ingredients!$B$3:$B$217,M149,Ingredients!$E$3:$E$217)+SUMIF($B$3:$B$724,M149,$AY$3:$AY$727)</f>
        <v>0</v>
      </c>
      <c r="AY149" s="29">
        <f t="shared" si="30"/>
        <v>24.25</v>
      </c>
      <c r="AZ149" s="30">
        <f>SUMIF(Ingredients!$B$3:$B$217,F149,Ingredients!$F$3:$F$217)+SUMIF($B$3:$B$724,F149,$BH$3:$BH$724)</f>
        <v>0</v>
      </c>
      <c r="BA149" s="30">
        <f>SUMIF(Ingredients!$B$3:$B$217,G149,Ingredients!$F$3:$F$217)+SUMIF($B$3:$B$724,G149,$BH$3:$BH$724)</f>
        <v>0</v>
      </c>
      <c r="BB149" s="30">
        <f>SUMIF(Ingredients!$B$3:$B$217,H149,Ingredients!$F$3:$F$217)+SUMIF($B$3:$B$724,H149,$BH$3:$BH$724)</f>
        <v>0</v>
      </c>
      <c r="BC149" s="30">
        <f>SUMIF(Ingredients!$B$3:$B$217,I149,Ingredients!$F$3:$F$217)+SUMIF($B$3:$B$724,I149,$BH$3:$BH$724)</f>
        <v>0</v>
      </c>
      <c r="BD149" s="30">
        <f>SUMIF(Ingredients!$B$3:$B$217,J149,Ingredients!$F$3:$F$217)+SUMIF($B$3:$B$724,J149,$BH$3:$BH$724)</f>
        <v>0</v>
      </c>
      <c r="BE149" s="30">
        <f>SUMIF(Ingredients!$B$3:$B$217,K149,Ingredients!$F$3:$F$217)+SUMIF($B$3:$B$724,K149,$BH$3:$BH$724)</f>
        <v>0</v>
      </c>
      <c r="BF149" s="30">
        <f>SUMIF(Ingredients!$B$3:$B$217,L149,Ingredients!$F$3:$F$217)+SUMIF($B$3:$B$724,L149,$BH$3:$BH$724)</f>
        <v>0</v>
      </c>
      <c r="BG149" s="30">
        <f>SUMIF(Ingredients!$B$3:$B$217,M149,Ingredients!$F$3:$F$217)+SUMIF($B$3:$B$724,M149,$BH$3:$BH$724)</f>
        <v>0</v>
      </c>
      <c r="BH149" s="35">
        <f t="shared" si="31"/>
        <v>0</v>
      </c>
      <c r="BI149" s="30">
        <f>SUMIF(Ingredients!$B$3:$B$217,F149,Ingredients!$G$3:$G$217)+SUMIF($B$3:$B$724,F149,$BQ$3:$BQ$724)</f>
        <v>0</v>
      </c>
      <c r="BJ149" s="30">
        <f>SUMIF(Ingredients!$B$3:$B$217,G149,Ingredients!$G$3:$G$217)+SUMIF($B$3:$B$724,G149,$BQ$3:$BQ$724)</f>
        <v>0</v>
      </c>
      <c r="BK149" s="30">
        <f>SUMIF(Ingredients!$B$3:$B$217,H149,Ingredients!$G$3:$G$217)+SUMIF($B$3:$B$724,H149,$BQ$3:$BQ$724)</f>
        <v>0</v>
      </c>
      <c r="BL149" s="30">
        <f>SUMIF(Ingredients!$B$3:$B$217,I149,Ingredients!$G$3:$G$217)+SUMIF($B$3:$B$724,I149,$BQ$3:$BQ$724)</f>
        <v>0</v>
      </c>
      <c r="BM149" s="30">
        <f>SUMIF(Ingredients!$B$3:$B$217,J149,Ingredients!$G$3:$G$217)+SUMIF($B$3:$B$724,J149,$BQ$3:$BQ$724)</f>
        <v>0</v>
      </c>
      <c r="BN149" s="30">
        <f>SUMIF(Ingredients!$B$3:$B$217,K149,Ingredients!$G$3:$G$217)+SUMIF($B$3:$B$724,K149,$BQ$3:$BQ$724)</f>
        <v>0</v>
      </c>
      <c r="BO149" s="30">
        <f>SUMIF(Ingredients!$B$3:$B$217,L149,Ingredients!$G$3:$G$217)+SUMIF($B$3:$B$724,L149,$BQ$3:$BQ$724)</f>
        <v>0</v>
      </c>
      <c r="BP149" s="30">
        <f>SUMIF(Ingredients!$B$3:$B$217,M149,Ingredients!$G$3:$G$217)+SUMIF($B$3:$B$724,M149,$BQ$3:$BQ$724)</f>
        <v>0</v>
      </c>
      <c r="BQ149" s="36">
        <f t="shared" si="32"/>
        <v>0</v>
      </c>
      <c r="BR149" s="30">
        <f>SUMIF(Ingredients!$B$3:$B$217,F149,Ingredients!$H$3:$H$217)+SUMIF($B$3:$B$724,F149,$BZ$3:$BZ$724)</f>
        <v>1</v>
      </c>
      <c r="BS149" s="30">
        <f>SUMIF(Ingredients!$B$3:$B$217,G149,Ingredients!$H$3:$H$217)+SUMIF($B$3:$B$724,G149,$BZ$3:$BZ$724)</f>
        <v>1</v>
      </c>
      <c r="BT149" s="30">
        <f>SUMIF(Ingredients!$B$3:$B$217,H149,Ingredients!$H$3:$H$217)+SUMIF($B$3:$B$724,H149,$BZ$3:$BZ$724)</f>
        <v>0</v>
      </c>
      <c r="BU149" s="30">
        <f>SUMIF(Ingredients!$B$3:$B$217,I149,Ingredients!$H$3:$H$217)+SUMIF($B$3:$B$724,I149,$BZ$3:$BZ$724)</f>
        <v>0</v>
      </c>
      <c r="BV149" s="30">
        <f>SUMIF(Ingredients!$B$3:$B$217,J149,Ingredients!$H$3:$H$217)+SUMIF($B$3:$B$724,J149,$BZ$3:$BZ$724)</f>
        <v>0</v>
      </c>
      <c r="BW149" s="30">
        <f>SUMIF(Ingredients!$B$3:$B$217,K149,Ingredients!$H$3:$H$217)+SUMIF($B$3:$B$724,K149,$BZ$3:$BZ$724)</f>
        <v>0</v>
      </c>
      <c r="BX149" s="30">
        <f>SUMIF(Ingredients!$B$3:$B$217,L149,Ingredients!$H$3:$H$217)+SUMIF($B$3:$B$724,L149,$BZ$3:$BZ$724)</f>
        <v>0</v>
      </c>
      <c r="BY149" s="30">
        <f>SUMIF(Ingredients!$B$3:$B$217,M149,Ingredients!$H$3:$H$217)+SUMIF($B$3:$B$724,M149,$BZ$3:$BZ$724)</f>
        <v>0</v>
      </c>
      <c r="BZ149" s="42">
        <f t="shared" si="33"/>
        <v>2</v>
      </c>
      <c r="CA149" s="30">
        <f>SUMIF(Ingredients!$B$3:$B$217,F149,Ingredients!$I$3:$I$217)+SUMIF($B$3:$B$724,F149,$CI$3:$CI$724)</f>
        <v>0</v>
      </c>
      <c r="CB149" s="30">
        <f>SUMIF(Ingredients!$B$3:$B$217,G149,Ingredients!$I$3:$I$217)+SUMIF($B$3:$B$724,G149,$CI$3:$CI$724)</f>
        <v>0</v>
      </c>
      <c r="CC149" s="30">
        <f>SUMIF(Ingredients!$B$3:$B$217,H149,Ingredients!$I$3:$I$217)+SUMIF($B$3:$B$724,H149,$CI$3:$CI$724)</f>
        <v>0</v>
      </c>
      <c r="CD149" s="30">
        <f>SUMIF(Ingredients!$B$3:$B$217,I149,Ingredients!$I$3:$I$217)+SUMIF($B$3:$B$724,I149,$CI$3:$CI$724)</f>
        <v>0</v>
      </c>
      <c r="CE149" s="30">
        <f>SUMIF(Ingredients!$B$3:$B$217,J149,Ingredients!$I$3:$I$217)+SUMIF($B$3:$B$724,J149,$CI$3:$CI$724)</f>
        <v>0</v>
      </c>
      <c r="CF149" s="30">
        <f>SUMIF(Ingredients!$B$3:$B$217,K149,Ingredients!$I$3:$I$217)+SUMIF($B$3:$B$724,K149,$CI$3:$CI$724)</f>
        <v>0</v>
      </c>
      <c r="CG149" s="30">
        <f>SUMIF(Ingredients!$B$3:$B$217,L149,Ingredients!$I$3:$I$217)+SUMIF($B$3:$B$724,L149,$CI$3:$CI$724)</f>
        <v>0</v>
      </c>
      <c r="CH149" s="30">
        <f>SUMIF(Ingredients!$B$3:$B$217,M149,Ingredients!$I$3:$I$217)+SUMIF($B$3:$B$724,M149,$CI$3:$CI$724)</f>
        <v>0</v>
      </c>
      <c r="CI149" s="38">
        <f t="shared" si="34"/>
        <v>0</v>
      </c>
      <c r="CJ149" s="30">
        <f>SUMIF(Ingredients!$B$3:$B$217,F149,Ingredients!$J$3:$J$217)+SUMIF($B$3:$B$724,F149,$CR$3:$CR$724)</f>
        <v>0</v>
      </c>
      <c r="CK149" s="30">
        <f>SUMIF(Ingredients!$B$3:$B$217,G149,Ingredients!$J$3:$J$217)+SUMIF($B$3:$B$724,G149,$CR$3:$CR$724)</f>
        <v>0</v>
      </c>
      <c r="CL149" s="30">
        <f>SUMIF(Ingredients!$B$3:$B$217,H149,Ingredients!$J$3:$J$217)+SUMIF($B$3:$B$724,H149,$CR$3:$CR$724)</f>
        <v>0</v>
      </c>
      <c r="CM149" s="30">
        <f>SUMIF(Ingredients!$B$3:$B$217,I149,Ingredients!$J$3:$J$217)+SUMIF($B$3:$B$724,I149,$CR$3:$CR$724)</f>
        <v>2</v>
      </c>
      <c r="CN149" s="30">
        <f>SUMIF(Ingredients!$B$3:$B$217,J149,Ingredients!$J$3:$J$217)+SUMIF($B$3:$B$724,J149,$CR$3:$CR$724)</f>
        <v>0</v>
      </c>
      <c r="CO149" s="30">
        <f>SUMIF(Ingredients!$B$3:$B$217,K149,Ingredients!$J$3:$J$217)+SUMIF($B$3:$B$724,K149,$CR$3:$CR$724)</f>
        <v>0</v>
      </c>
      <c r="CP149" s="30">
        <f>SUMIF(Ingredients!$B$3:$B$217,L149,Ingredients!$J$3:$J$217)+SUMIF($B$3:$B$724,L149,$CR$3:$CR$724)</f>
        <v>0</v>
      </c>
      <c r="CQ149" s="30">
        <f>SUMIF(Ingredients!$B$3:$B$217,M149,Ingredients!$J$3:$J$217)+SUMIF($B$3:$B$724,M149,$CR$3:$CR$724)</f>
        <v>0</v>
      </c>
      <c r="CR149" s="43">
        <f t="shared" si="35"/>
        <v>2</v>
      </c>
      <c r="CS149" s="34">
        <v>15</v>
      </c>
      <c r="CT149" s="30">
        <v>15</v>
      </c>
      <c r="CU149" s="30">
        <v>9</v>
      </c>
      <c r="CV149" s="35">
        <v>0</v>
      </c>
      <c r="CW149" s="36">
        <v>0</v>
      </c>
      <c r="CX149" s="37">
        <v>2</v>
      </c>
      <c r="CY149" s="38">
        <v>0</v>
      </c>
      <c r="CZ149" s="39">
        <v>2</v>
      </c>
      <c r="DA149" t="s">
        <v>202</v>
      </c>
      <c r="DB149" t="str">
        <f t="shared" ca="1" si="36"/>
        <v>-</v>
      </c>
      <c r="DD149" t="s">
        <v>200</v>
      </c>
      <c r="DE149" t="str">
        <f t="shared" ca="1" si="37"/>
        <v>BEETSOUPITEM(MEAL, ItemRegistry.beetsoupItem, 4 ,3f,15f,0f,2f,0f,0f,2f,2.33f),</v>
      </c>
      <c r="DF149" t="s">
        <v>2400</v>
      </c>
    </row>
    <row r="150" spans="2:110" x14ac:dyDescent="0.3">
      <c r="B150" t="s">
        <v>408</v>
      </c>
      <c r="C150" t="str">
        <f>INDEX('PH Itemnames'!$B$1:$B$723,MATCH(B150,'PH Itemnames'!$A$1:$A$723),1)</f>
        <v>bakedbeetsItem</v>
      </c>
      <c r="D150" t="s">
        <v>245</v>
      </c>
      <c r="E150" t="s">
        <v>1192</v>
      </c>
      <c r="F150" s="10" t="s">
        <v>59</v>
      </c>
      <c r="G150" s="11" t="s">
        <v>247</v>
      </c>
      <c r="H150" s="11" t="s">
        <v>401</v>
      </c>
      <c r="I150" s="11"/>
      <c r="J150" s="11"/>
      <c r="K150" s="11"/>
      <c r="L150" s="11"/>
      <c r="M150" s="11"/>
      <c r="N150" s="46">
        <f ca="1">SUMIF(Ingredients!$B$3:$B$217,'PH complex foods'!F150,Ingredients!$A$3:$A$119)+SUMIF($B$3:$B$724,F150,$V$3:$V$723)</f>
        <v>1</v>
      </c>
      <c r="O150" s="11">
        <f ca="1">SUMIF(Ingredients!$B$3:$B$217,'PH complex foods'!G150,Ingredients!$A$3:$A$119)+SUMIF($B$3:$B$724,G150,$V$3:$V$723)</f>
        <v>1</v>
      </c>
      <c r="P150" s="11">
        <f ca="1">SUMIF(Ingredients!$B$3:$B$217,'PH complex foods'!H150,Ingredients!$A$3:$A$119)+SUMIF($B$3:$B$724,H150,$V$3:$V$723)</f>
        <v>1</v>
      </c>
      <c r="Q150" s="11">
        <f ca="1">SUMIF(Ingredients!$B$3:$B$217,'PH complex foods'!I150,Ingredients!$A$3:$A$119)+SUMIF($B$3:$B$724,I150,$V$3:$V$723)</f>
        <v>0</v>
      </c>
      <c r="R150" s="11">
        <f ca="1">SUMIF(Ingredients!$B$3:$B$217,'PH complex foods'!J150,Ingredients!$A$3:$A$119)+SUMIF($B$3:$B$724,J150,$V$3:$V$723)</f>
        <v>0</v>
      </c>
      <c r="S150" s="11">
        <f ca="1">SUMIF(Ingredients!$B$3:$B$217,'PH complex foods'!K150,Ingredients!$A$3:$A$119)+SUMIF($B$3:$B$724,K150,$V$3:$V$723)</f>
        <v>0</v>
      </c>
      <c r="T150" s="11">
        <f ca="1">SUMIF(Ingredients!$B$3:$B$217,'PH complex foods'!L150,Ingredients!$A$3:$A$119)+SUMIF($B$3:$B$724,L150,$V$3:$V$723)</f>
        <v>0</v>
      </c>
      <c r="U150" s="11">
        <f ca="1">SUMIF(Ingredients!$B$3:$B$217,'PH complex foods'!M150,Ingredients!$A$3:$A$119)+SUMIF($B$3:$B$724,M150,$V$3:$V$723)</f>
        <v>0</v>
      </c>
      <c r="V150" s="10">
        <f t="shared" ca="1" si="38"/>
        <v>1</v>
      </c>
      <c r="W150" s="11">
        <f t="shared" si="27"/>
        <v>0</v>
      </c>
      <c r="X150" s="44" t="str">
        <f t="shared" ca="1" si="39"/>
        <v>Yes</v>
      </c>
      <c r="Y150" s="34">
        <f>SUMIF(Ingredients!$B$3:$B$217,F150,Ingredients!$C$3:$C$217)+SUMIF($B$3:$B$724,F150,$AG$3:$AG$724)</f>
        <v>10</v>
      </c>
      <c r="Z150" s="30">
        <f>SUMIF(Ingredients!$B$3:$B$217,G150,Ingredients!$C$3:$C$217)+SUMIF($B$3:$B$724,G150,$AG$3:$AG$724)</f>
        <v>5</v>
      </c>
      <c r="AA150" s="30">
        <f>SUMIF(Ingredients!$B$3:$B$217,H150,Ingredients!$C$3:$C$217)+SUMIF($B$3:$B$724,H150,$AG$3:$AG$724)</f>
        <v>0</v>
      </c>
      <c r="AB150" s="30">
        <f>SUMIF(Ingredients!$B$3:$B$217,I150,Ingredients!$C$3:$C$217)+SUMIF($B$3:$B$724,I150,$AG$3:$AG$724)</f>
        <v>0</v>
      </c>
      <c r="AC150" s="30">
        <f>SUMIF(Ingredients!$B$3:$B$217,J150,Ingredients!$C$3:$C$217)+SUMIF($B$3:$B$724,J150,$AG$3:$AG$724)</f>
        <v>0</v>
      </c>
      <c r="AD150" s="30">
        <f>SUMIF(Ingredients!$B$3:$B$217,K150,Ingredients!$C$3:$C$217)+SUMIF($B$3:$B$724,K150,$AG$3:$AG$724)</f>
        <v>0</v>
      </c>
      <c r="AE150" s="30">
        <f>SUMIF(Ingredients!$B$3:$B$217,L150,Ingredients!$C$3:$C$217)+SUMIF($B$3:$B$724,L150,$AG$3:$AG$724)</f>
        <v>0</v>
      </c>
      <c r="AF150" s="30">
        <f>SUMIF(Ingredients!$B$3:$B$217,M150,Ingredients!$C$3:$C$217)+SUMIF($B$3:$B$724,M150,$AG$3:$AG$724)</f>
        <v>0</v>
      </c>
      <c r="AG150" s="29">
        <f t="shared" si="28"/>
        <v>15</v>
      </c>
      <c r="AH150" s="30">
        <f>SUMIF(Ingredients!$B$3:$B$217,F150,Ingredients!$D$3:$D$217)+SUMIF($B$3:$B$724,F150,$AP$3:$AP$724)</f>
        <v>0</v>
      </c>
      <c r="AI150" s="30">
        <f>SUMIF(Ingredients!$B$3:$B$217,G150,Ingredients!$D$3:$D$217)+SUMIF($B$3:$B$724,G150,$AP$3:$AP$724)</f>
        <v>0</v>
      </c>
      <c r="AJ150" s="30">
        <f>SUMIF(Ingredients!$B$3:$B$217,H150,Ingredients!$D$3:$D$217)+SUMIF($B$3:$B$724,H150,$AP$3:$AP$724)</f>
        <v>0</v>
      </c>
      <c r="AK150" s="30">
        <f>SUMIF(Ingredients!$B$3:$B$217,I150,Ingredients!$D$3:$D$217)+SUMIF($B$3:$B$724,I150,$AP$3:$AP$724)</f>
        <v>0</v>
      </c>
      <c r="AL150" s="30">
        <f>SUMIF(Ingredients!$B$3:$B$217,J150,Ingredients!$D$3:$D$217)+SUMIF($B$3:$B$724,J150,$AP$3:$AP$724)</f>
        <v>0</v>
      </c>
      <c r="AM150" s="30">
        <f>SUMIF(Ingredients!$B$3:$B$217,K150,Ingredients!$D$3:$D$217)+SUMIF($B$3:$B$724,K150,$AP$3:$AP$724)</f>
        <v>0</v>
      </c>
      <c r="AN150" s="30">
        <f>SUMIF(Ingredients!$B$3:$B$217,L150,Ingredients!$D$3:$D$217)+SUMIF($B$3:$B$724,L150,$AP$3:$AP$724)</f>
        <v>0</v>
      </c>
      <c r="AO150" s="30">
        <f>SUMIF(Ingredients!$B$3:$B$217,M150,Ingredients!$D$3:$D$217)+SUMIF($B$3:$B$724,M150,$AP$3:$AP$724)</f>
        <v>0</v>
      </c>
      <c r="AP150" s="29">
        <f t="shared" si="29"/>
        <v>0</v>
      </c>
      <c r="AQ150" s="30">
        <f>SUMIF(Ingredients!$B$3:$B$217,F150,Ingredients!$E$3:$E$217)+SUMIF($B$3:$B$724,F150,$AY$3:$AY$727)</f>
        <v>31</v>
      </c>
      <c r="AR150" s="30">
        <f>SUMIF(Ingredients!$B$3:$B$217,G150,Ingredients!$E$3:$E$217)+SUMIF($B$3:$B$724,G150,$AY$3:$AY$727)</f>
        <v>12</v>
      </c>
      <c r="AS150" s="30">
        <f>SUMIF(Ingredients!$B$3:$B$217,H150,Ingredients!$E$3:$E$217)+SUMIF($B$3:$B$724,H150,$AY$3:$AY$727)</f>
        <v>0</v>
      </c>
      <c r="AT150" s="30">
        <f>SUMIF(Ingredients!$B$3:$B$217,I150,Ingredients!$E$3:$E$217)+SUMIF($B$3:$B$724,I150,$AY$3:$AY$727)</f>
        <v>0</v>
      </c>
      <c r="AU150" s="30">
        <f>SUMIF(Ingredients!$B$3:$B$217,J150,Ingredients!$E$3:$E$217)+SUMIF($B$3:$B$724,J150,$AY$3:$AY$727)</f>
        <v>0</v>
      </c>
      <c r="AV150" s="30">
        <f>SUMIF(Ingredients!$B$3:$B$217,K150,Ingredients!$E$3:$E$217)+SUMIF($B$3:$B$724,K150,$AY$3:$AY$727)</f>
        <v>0</v>
      </c>
      <c r="AW150" s="30">
        <f>SUMIF(Ingredients!$B$3:$B$217,L150,Ingredients!$E$3:$E$217)+SUMIF($B$3:$B$724,L150,$AY$3:$AY$727)</f>
        <v>0</v>
      </c>
      <c r="AX150" s="30">
        <f>SUMIF(Ingredients!$B$3:$B$217,M150,Ingredients!$E$3:$E$217)+SUMIF($B$3:$B$724,M150,$AY$3:$AY$727)</f>
        <v>0</v>
      </c>
      <c r="AY150" s="29">
        <f t="shared" si="30"/>
        <v>14.333333333333334</v>
      </c>
      <c r="AZ150" s="30">
        <f>SUMIF(Ingredients!$B$3:$B$217,F150,Ingredients!$F$3:$F$217)+SUMIF($B$3:$B$724,F150,$BH$3:$BH$724)</f>
        <v>0</v>
      </c>
      <c r="BA150" s="30">
        <f>SUMIF(Ingredients!$B$3:$B$217,G150,Ingredients!$F$3:$F$217)+SUMIF($B$3:$B$724,G150,$BH$3:$BH$724)</f>
        <v>0</v>
      </c>
      <c r="BB150" s="30">
        <f>SUMIF(Ingredients!$B$3:$B$217,H150,Ingredients!$F$3:$F$217)+SUMIF($B$3:$B$724,H150,$BH$3:$BH$724)</f>
        <v>0</v>
      </c>
      <c r="BC150" s="30">
        <f>SUMIF(Ingredients!$B$3:$B$217,I150,Ingredients!$F$3:$F$217)+SUMIF($B$3:$B$724,I150,$BH$3:$BH$724)</f>
        <v>0</v>
      </c>
      <c r="BD150" s="30">
        <f>SUMIF(Ingredients!$B$3:$B$217,J150,Ingredients!$F$3:$F$217)+SUMIF($B$3:$B$724,J150,$BH$3:$BH$724)</f>
        <v>0</v>
      </c>
      <c r="BE150" s="30">
        <f>SUMIF(Ingredients!$B$3:$B$217,K150,Ingredients!$F$3:$F$217)+SUMIF($B$3:$B$724,K150,$BH$3:$BH$724)</f>
        <v>0</v>
      </c>
      <c r="BF150" s="30">
        <f>SUMIF(Ingredients!$B$3:$B$217,L150,Ingredients!$F$3:$F$217)+SUMIF($B$3:$B$724,L150,$BH$3:$BH$724)</f>
        <v>0</v>
      </c>
      <c r="BG150" s="30">
        <f>SUMIF(Ingredients!$B$3:$B$217,M150,Ingredients!$F$3:$F$217)+SUMIF($B$3:$B$724,M150,$BH$3:$BH$724)</f>
        <v>0</v>
      </c>
      <c r="BH150" s="35">
        <f t="shared" si="31"/>
        <v>0</v>
      </c>
      <c r="BI150" s="30">
        <f>SUMIF(Ingredients!$B$3:$B$217,F150,Ingredients!$G$3:$G$217)+SUMIF($B$3:$B$724,F150,$BQ$3:$BQ$724)</f>
        <v>0</v>
      </c>
      <c r="BJ150" s="30">
        <f>SUMIF(Ingredients!$B$3:$B$217,G150,Ingredients!$G$3:$G$217)+SUMIF($B$3:$B$724,G150,$BQ$3:$BQ$724)</f>
        <v>0</v>
      </c>
      <c r="BK150" s="30">
        <f>SUMIF(Ingredients!$B$3:$B$217,H150,Ingredients!$G$3:$G$217)+SUMIF($B$3:$B$724,H150,$BQ$3:$BQ$724)</f>
        <v>0</v>
      </c>
      <c r="BL150" s="30">
        <f>SUMIF(Ingredients!$B$3:$B$217,I150,Ingredients!$G$3:$G$217)+SUMIF($B$3:$B$724,I150,$BQ$3:$BQ$724)</f>
        <v>0</v>
      </c>
      <c r="BM150" s="30">
        <f>SUMIF(Ingredients!$B$3:$B$217,J150,Ingredients!$G$3:$G$217)+SUMIF($B$3:$B$724,J150,$BQ$3:$BQ$724)</f>
        <v>0</v>
      </c>
      <c r="BN150" s="30">
        <f>SUMIF(Ingredients!$B$3:$B$217,K150,Ingredients!$G$3:$G$217)+SUMIF($B$3:$B$724,K150,$BQ$3:$BQ$724)</f>
        <v>0</v>
      </c>
      <c r="BO150" s="30">
        <f>SUMIF(Ingredients!$B$3:$B$217,L150,Ingredients!$G$3:$G$217)+SUMIF($B$3:$B$724,L150,$BQ$3:$BQ$724)</f>
        <v>0</v>
      </c>
      <c r="BP150" s="30">
        <f>SUMIF(Ingredients!$B$3:$B$217,M150,Ingredients!$G$3:$G$217)+SUMIF($B$3:$B$724,M150,$BQ$3:$BQ$724)</f>
        <v>0</v>
      </c>
      <c r="BQ150" s="36">
        <f t="shared" si="32"/>
        <v>0</v>
      </c>
      <c r="BR150" s="30">
        <f>SUMIF(Ingredients!$B$3:$B$217,F150,Ingredients!$H$3:$H$217)+SUMIF($B$3:$B$724,F150,$BZ$3:$BZ$724)</f>
        <v>1</v>
      </c>
      <c r="BS150" s="30">
        <f>SUMIF(Ingredients!$B$3:$B$217,G150,Ingredients!$H$3:$H$217)+SUMIF($B$3:$B$724,G150,$BZ$3:$BZ$724)</f>
        <v>0</v>
      </c>
      <c r="BT150" s="30">
        <f>SUMIF(Ingredients!$B$3:$B$217,H150,Ingredients!$H$3:$H$217)+SUMIF($B$3:$B$724,H150,$BZ$3:$BZ$724)</f>
        <v>0</v>
      </c>
      <c r="BU150" s="30">
        <f>SUMIF(Ingredients!$B$3:$B$217,I150,Ingredients!$H$3:$H$217)+SUMIF($B$3:$B$724,I150,$BZ$3:$BZ$724)</f>
        <v>0</v>
      </c>
      <c r="BV150" s="30">
        <f>SUMIF(Ingredients!$B$3:$B$217,J150,Ingredients!$H$3:$H$217)+SUMIF($B$3:$B$724,J150,$BZ$3:$BZ$724)</f>
        <v>0</v>
      </c>
      <c r="BW150" s="30">
        <f>SUMIF(Ingredients!$B$3:$B$217,K150,Ingredients!$H$3:$H$217)+SUMIF($B$3:$B$724,K150,$BZ$3:$BZ$724)</f>
        <v>0</v>
      </c>
      <c r="BX150" s="30">
        <f>SUMIF(Ingredients!$B$3:$B$217,L150,Ingredients!$H$3:$H$217)+SUMIF($B$3:$B$724,L150,$BZ$3:$BZ$724)</f>
        <v>0</v>
      </c>
      <c r="BY150" s="30">
        <f>SUMIF(Ingredients!$B$3:$B$217,M150,Ingredients!$H$3:$H$217)+SUMIF($B$3:$B$724,M150,$BZ$3:$BZ$724)</f>
        <v>0</v>
      </c>
      <c r="BZ150" s="42">
        <f t="shared" si="33"/>
        <v>1</v>
      </c>
      <c r="CA150" s="30">
        <f>SUMIF(Ingredients!$B$3:$B$217,F150,Ingredients!$I$3:$I$217)+SUMIF($B$3:$B$724,F150,$CI$3:$CI$724)</f>
        <v>0</v>
      </c>
      <c r="CB150" s="30">
        <f>SUMIF(Ingredients!$B$3:$B$217,G150,Ingredients!$I$3:$I$217)+SUMIF($B$3:$B$724,G150,$CI$3:$CI$724)</f>
        <v>0</v>
      </c>
      <c r="CC150" s="30">
        <f>SUMIF(Ingredients!$B$3:$B$217,H150,Ingredients!$I$3:$I$217)+SUMIF($B$3:$B$724,H150,$CI$3:$CI$724)</f>
        <v>0</v>
      </c>
      <c r="CD150" s="30">
        <f>SUMIF(Ingredients!$B$3:$B$217,I150,Ingredients!$I$3:$I$217)+SUMIF($B$3:$B$724,I150,$CI$3:$CI$724)</f>
        <v>0</v>
      </c>
      <c r="CE150" s="30">
        <f>SUMIF(Ingredients!$B$3:$B$217,J150,Ingredients!$I$3:$I$217)+SUMIF($B$3:$B$724,J150,$CI$3:$CI$724)</f>
        <v>0</v>
      </c>
      <c r="CF150" s="30">
        <f>SUMIF(Ingredients!$B$3:$B$217,K150,Ingredients!$I$3:$I$217)+SUMIF($B$3:$B$724,K150,$CI$3:$CI$724)</f>
        <v>0</v>
      </c>
      <c r="CG150" s="30">
        <f>SUMIF(Ingredients!$B$3:$B$217,L150,Ingredients!$I$3:$I$217)+SUMIF($B$3:$B$724,L150,$CI$3:$CI$724)</f>
        <v>0</v>
      </c>
      <c r="CH150" s="30">
        <f>SUMIF(Ingredients!$B$3:$B$217,M150,Ingredients!$I$3:$I$217)+SUMIF($B$3:$B$724,M150,$CI$3:$CI$724)</f>
        <v>0</v>
      </c>
      <c r="CI150" s="38">
        <f t="shared" si="34"/>
        <v>0</v>
      </c>
      <c r="CJ150" s="30">
        <f>SUMIF(Ingredients!$B$3:$B$217,F150,Ingredients!$J$3:$J$217)+SUMIF($B$3:$B$724,F150,$CR$3:$CR$724)</f>
        <v>0</v>
      </c>
      <c r="CK150" s="30">
        <f>SUMIF(Ingredients!$B$3:$B$217,G150,Ingredients!$J$3:$J$217)+SUMIF($B$3:$B$724,G150,$CR$3:$CR$724)</f>
        <v>1</v>
      </c>
      <c r="CL150" s="30">
        <f>SUMIF(Ingredients!$B$3:$B$217,H150,Ingredients!$J$3:$J$217)+SUMIF($B$3:$B$724,H150,$CR$3:$CR$724)</f>
        <v>0</v>
      </c>
      <c r="CM150" s="30">
        <f>SUMIF(Ingredients!$B$3:$B$217,I150,Ingredients!$J$3:$J$217)+SUMIF($B$3:$B$724,I150,$CR$3:$CR$724)</f>
        <v>0</v>
      </c>
      <c r="CN150" s="30">
        <f>SUMIF(Ingredients!$B$3:$B$217,J150,Ingredients!$J$3:$J$217)+SUMIF($B$3:$B$724,J150,$CR$3:$CR$724)</f>
        <v>0</v>
      </c>
      <c r="CO150" s="30">
        <f>SUMIF(Ingredients!$B$3:$B$217,K150,Ingredients!$J$3:$J$217)+SUMIF($B$3:$B$724,K150,$CR$3:$CR$724)</f>
        <v>0</v>
      </c>
      <c r="CP150" s="30">
        <f>SUMIF(Ingredients!$B$3:$B$217,L150,Ingredients!$J$3:$J$217)+SUMIF($B$3:$B$724,L150,$CR$3:$CR$724)</f>
        <v>0</v>
      </c>
      <c r="CQ150" s="30">
        <f>SUMIF(Ingredients!$B$3:$B$217,M150,Ingredients!$J$3:$J$217)+SUMIF($B$3:$B$724,M150,$CR$3:$CR$724)</f>
        <v>0</v>
      </c>
      <c r="CR150" s="43">
        <f t="shared" si="35"/>
        <v>1</v>
      </c>
      <c r="CS150" s="34">
        <v>15</v>
      </c>
      <c r="CT150" s="30">
        <v>0</v>
      </c>
      <c r="CU150" s="30">
        <v>12</v>
      </c>
      <c r="CV150" s="35">
        <v>0</v>
      </c>
      <c r="CW150" s="36">
        <v>0</v>
      </c>
      <c r="CX150" s="37">
        <v>1</v>
      </c>
      <c r="CY150" s="38">
        <v>0</v>
      </c>
      <c r="CZ150" s="39">
        <v>0</v>
      </c>
      <c r="DA150" t="s">
        <v>202</v>
      </c>
      <c r="DB150" t="str">
        <f t="shared" ca="1" si="36"/>
        <v>-</v>
      </c>
      <c r="DD150" t="s">
        <v>200</v>
      </c>
      <c r="DE150" t="str">
        <f t="shared" ca="1" si="37"/>
        <v>BAKEDBEETSITEM(MEAL, ItemRegistry.bakedbeetsItem, 4 ,3f,0f,0f,1f,0f,0f,0f,1.75f),</v>
      </c>
      <c r="DF150" t="s">
        <v>2401</v>
      </c>
    </row>
    <row r="151" spans="2:110" x14ac:dyDescent="0.3">
      <c r="B151" t="s">
        <v>409</v>
      </c>
      <c r="C151" t="str">
        <f>INDEX('PH Itemnames'!$B$1:$B$723,MATCH(B151,'PH Itemnames'!$A$1:$A$723),1)</f>
        <v>broccolimacItem</v>
      </c>
      <c r="D151" t="s">
        <v>245</v>
      </c>
      <c r="E151" t="s">
        <v>1192</v>
      </c>
      <c r="F151" s="10" t="s">
        <v>410</v>
      </c>
      <c r="G151" s="11" t="s">
        <v>267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SUMIF(Ingredients!$B$3:$B$217,'PH complex foods'!F151,Ingredients!$A$3:$A$119)+SUMIF($B$3:$B$724,F151,$V$3:$V$723)</f>
        <v>1</v>
      </c>
      <c r="O151" s="11">
        <f ca="1">SUMIF(Ingredients!$B$3:$B$217,'PH complex foods'!G151,Ingredients!$A$3:$A$119)+SUMIF($B$3:$B$724,G151,$V$3:$V$723)</f>
        <v>1</v>
      </c>
      <c r="P151" s="11">
        <f ca="1">SUMIF(Ingredients!$B$3:$B$217,'PH complex foods'!H151,Ingredients!$A$3:$A$119)+SUMIF($B$3:$B$724,H151,$V$3:$V$723)</f>
        <v>1</v>
      </c>
      <c r="Q151" s="11">
        <f ca="1">SUMIF(Ingredients!$B$3:$B$217,'PH complex foods'!I151,Ingredients!$A$3:$A$119)+SUMIF($B$3:$B$724,I151,$V$3:$V$723)</f>
        <v>0</v>
      </c>
      <c r="R151" s="11">
        <f ca="1">SUMIF(Ingredients!$B$3:$B$217,'PH complex foods'!J151,Ingredients!$A$3:$A$119)+SUMIF($B$3:$B$724,J151,$V$3:$V$723)</f>
        <v>0</v>
      </c>
      <c r="S151" s="11">
        <f ca="1">SUMIF(Ingredients!$B$3:$B$217,'PH complex foods'!K151,Ingredients!$A$3:$A$119)+SUMIF($B$3:$B$724,K151,$V$3:$V$723)</f>
        <v>0</v>
      </c>
      <c r="T151" s="11">
        <f ca="1">SUMIF(Ingredients!$B$3:$B$217,'PH complex foods'!L151,Ingredients!$A$3:$A$119)+SUMIF($B$3:$B$724,L151,$V$3:$V$723)</f>
        <v>0</v>
      </c>
      <c r="U151" s="11">
        <f ca="1">SUMIF(Ingredients!$B$3:$B$217,'PH complex foods'!M151,Ingredients!$A$3:$A$119)+SUMIF($B$3:$B$724,M151,$V$3:$V$723)</f>
        <v>0</v>
      </c>
      <c r="V151" s="10">
        <f t="shared" ca="1" si="38"/>
        <v>1</v>
      </c>
      <c r="W151" s="11">
        <f t="shared" si="27"/>
        <v>0</v>
      </c>
      <c r="X151" s="44" t="str">
        <f t="shared" ca="1" si="39"/>
        <v>Yes</v>
      </c>
      <c r="Y151" s="34">
        <f>SUMIF(Ingredients!$B$3:$B$217,F151,Ingredients!$C$3:$C$217)+SUMIF($B$3:$B$724,F151,$AG$3:$AG$724)</f>
        <v>2</v>
      </c>
      <c r="Z151" s="30">
        <f>SUMIF(Ingredients!$B$3:$B$217,G151,Ingredients!$C$3:$C$217)+SUMIF($B$3:$B$724,G151,$AG$3:$AG$724)</f>
        <v>10</v>
      </c>
      <c r="AA151" s="30">
        <f>SUMIF(Ingredients!$B$3:$B$217,H151,Ingredients!$C$3:$C$217)+SUMIF($B$3:$B$724,H151,$AG$3:$AG$724)</f>
        <v>10</v>
      </c>
      <c r="AB151" s="30">
        <f>SUMIF(Ingredients!$B$3:$B$217,I151,Ingredients!$C$3:$C$217)+SUMIF($B$3:$B$724,I151,$AG$3:$AG$724)</f>
        <v>0</v>
      </c>
      <c r="AC151" s="30">
        <f>SUMIF(Ingredients!$B$3:$B$217,J151,Ingredients!$C$3:$C$217)+SUMIF($B$3:$B$724,J151,$AG$3:$AG$724)</f>
        <v>0</v>
      </c>
      <c r="AD151" s="30">
        <f>SUMIF(Ingredients!$B$3:$B$217,K151,Ingredients!$C$3:$C$217)+SUMIF($B$3:$B$724,K151,$AG$3:$AG$724)</f>
        <v>0</v>
      </c>
      <c r="AE151" s="30">
        <f>SUMIF(Ingredients!$B$3:$B$217,L151,Ingredients!$C$3:$C$217)+SUMIF($B$3:$B$724,L151,$AG$3:$AG$724)</f>
        <v>0</v>
      </c>
      <c r="AF151" s="30">
        <f>SUMIF(Ingredients!$B$3:$B$217,M151,Ingredients!$C$3:$C$217)+SUMIF($B$3:$B$724,M151,$AG$3:$AG$724)</f>
        <v>0</v>
      </c>
      <c r="AG151" s="29">
        <f t="shared" si="28"/>
        <v>22</v>
      </c>
      <c r="AH151" s="30">
        <f>SUMIF(Ingredients!$B$3:$B$217,F151,Ingredients!$D$3:$D$217)+SUMIF($B$3:$B$724,F151,$AP$3:$AP$724)</f>
        <v>0</v>
      </c>
      <c r="AI151" s="30">
        <f>SUMIF(Ingredients!$B$3:$B$217,G151,Ingredients!$D$3:$D$217)+SUMIF($B$3:$B$724,G151,$AP$3:$AP$724)</f>
        <v>0</v>
      </c>
      <c r="AJ151" s="30">
        <f>SUMIF(Ingredients!$B$3:$B$217,H151,Ingredients!$D$3:$D$217)+SUMIF($B$3:$B$724,H151,$AP$3:$AP$724)</f>
        <v>0</v>
      </c>
      <c r="AK151" s="30">
        <f>SUMIF(Ingredients!$B$3:$B$217,I151,Ingredients!$D$3:$D$217)+SUMIF($B$3:$B$724,I151,$AP$3:$AP$724)</f>
        <v>0</v>
      </c>
      <c r="AL151" s="30">
        <f>SUMIF(Ingredients!$B$3:$B$217,J151,Ingredients!$D$3:$D$217)+SUMIF($B$3:$B$724,J151,$AP$3:$AP$724)</f>
        <v>0</v>
      </c>
      <c r="AM151" s="30">
        <f>SUMIF(Ingredients!$B$3:$B$217,K151,Ingredients!$D$3:$D$217)+SUMIF($B$3:$B$724,K151,$AP$3:$AP$724)</f>
        <v>0</v>
      </c>
      <c r="AN151" s="30">
        <f>SUMIF(Ingredients!$B$3:$B$217,L151,Ingredients!$D$3:$D$217)+SUMIF($B$3:$B$724,L151,$AP$3:$AP$724)</f>
        <v>0</v>
      </c>
      <c r="AO151" s="30">
        <f>SUMIF(Ingredients!$B$3:$B$217,M151,Ingredients!$D$3:$D$217)+SUMIF($B$3:$B$724,M151,$AP$3:$AP$724)</f>
        <v>0</v>
      </c>
      <c r="AP151" s="29">
        <f t="shared" si="29"/>
        <v>0</v>
      </c>
      <c r="AQ151" s="30">
        <f>SUMIF(Ingredients!$B$3:$B$217,F151,Ingredients!$E$3:$E$217)+SUMIF($B$3:$B$724,F151,$AY$3:$AY$727)</f>
        <v>7</v>
      </c>
      <c r="AR151" s="30">
        <f>SUMIF(Ingredients!$B$3:$B$217,G151,Ingredients!$E$3:$E$217)+SUMIF($B$3:$B$724,G151,$AY$3:$AY$727)</f>
        <v>9.5</v>
      </c>
      <c r="AS151" s="30">
        <f>SUMIF(Ingredients!$B$3:$B$217,H151,Ingredients!$E$3:$E$217)+SUMIF($B$3:$B$724,H151,$AY$3:$AY$727)</f>
        <v>73</v>
      </c>
      <c r="AT151" s="30">
        <f>SUMIF(Ingredients!$B$3:$B$217,I151,Ingredients!$E$3:$E$217)+SUMIF($B$3:$B$724,I151,$AY$3:$AY$727)</f>
        <v>0</v>
      </c>
      <c r="AU151" s="30">
        <f>SUMIF(Ingredients!$B$3:$B$217,J151,Ingredients!$E$3:$E$217)+SUMIF($B$3:$B$724,J151,$AY$3:$AY$727)</f>
        <v>0</v>
      </c>
      <c r="AV151" s="30">
        <f>SUMIF(Ingredients!$B$3:$B$217,K151,Ingredients!$E$3:$E$217)+SUMIF($B$3:$B$724,K151,$AY$3:$AY$727)</f>
        <v>0</v>
      </c>
      <c r="AW151" s="30">
        <f>SUMIF(Ingredients!$B$3:$B$217,L151,Ingredients!$E$3:$E$217)+SUMIF($B$3:$B$724,L151,$AY$3:$AY$727)</f>
        <v>0</v>
      </c>
      <c r="AX151" s="30">
        <f>SUMIF(Ingredients!$B$3:$B$217,M151,Ingredients!$E$3:$E$217)+SUMIF($B$3:$B$724,M151,$AY$3:$AY$727)</f>
        <v>0</v>
      </c>
      <c r="AY151" s="29">
        <f t="shared" si="30"/>
        <v>29.833333333333332</v>
      </c>
      <c r="AZ151" s="30">
        <f>SUMIF(Ingredients!$B$3:$B$217,F151,Ingredients!$F$3:$F$217)+SUMIF($B$3:$B$724,F151,$BH$3:$BH$724)</f>
        <v>0</v>
      </c>
      <c r="BA151" s="30">
        <f>SUMIF(Ingredients!$B$3:$B$217,G151,Ingredients!$F$3:$F$217)+SUMIF($B$3:$B$724,G151,$BH$3:$BH$724)</f>
        <v>1</v>
      </c>
      <c r="BB151" s="30">
        <f>SUMIF(Ingredients!$B$3:$B$217,H151,Ingredients!$F$3:$F$217)+SUMIF($B$3:$B$724,H151,$BH$3:$BH$724)</f>
        <v>0</v>
      </c>
      <c r="BC151" s="30">
        <f>SUMIF(Ingredients!$B$3:$B$217,I151,Ingredients!$F$3:$F$217)+SUMIF($B$3:$B$724,I151,$BH$3:$BH$724)</f>
        <v>0</v>
      </c>
      <c r="BD151" s="30">
        <f>SUMIF(Ingredients!$B$3:$B$217,J151,Ingredients!$F$3:$F$217)+SUMIF($B$3:$B$724,J151,$BH$3:$BH$724)</f>
        <v>0</v>
      </c>
      <c r="BE151" s="30">
        <f>SUMIF(Ingredients!$B$3:$B$217,K151,Ingredients!$F$3:$F$217)+SUMIF($B$3:$B$724,K151,$BH$3:$BH$724)</f>
        <v>0</v>
      </c>
      <c r="BF151" s="30">
        <f>SUMIF(Ingredients!$B$3:$B$217,L151,Ingredients!$F$3:$F$217)+SUMIF($B$3:$B$724,L151,$BH$3:$BH$724)</f>
        <v>0</v>
      </c>
      <c r="BG151" s="30">
        <f>SUMIF(Ingredients!$B$3:$B$217,M151,Ingredients!$F$3:$F$217)+SUMIF($B$3:$B$724,M151,$BH$3:$BH$724)</f>
        <v>0</v>
      </c>
      <c r="BH151" s="35">
        <f t="shared" si="31"/>
        <v>1</v>
      </c>
      <c r="BI151" s="30">
        <f>SUMIF(Ingredients!$B$3:$B$217,F151,Ingredients!$G$3:$G$217)+SUMIF($B$3:$B$724,F151,$BQ$3:$BQ$724)</f>
        <v>0</v>
      </c>
      <c r="BJ151" s="30">
        <f>SUMIF(Ingredients!$B$3:$B$217,G151,Ingredients!$G$3:$G$217)+SUMIF($B$3:$B$724,G151,$BQ$3:$BQ$724)</f>
        <v>0</v>
      </c>
      <c r="BK151" s="30">
        <f>SUMIF(Ingredients!$B$3:$B$217,H151,Ingredients!$G$3:$G$217)+SUMIF($B$3:$B$724,H151,$BQ$3:$BQ$724)</f>
        <v>0</v>
      </c>
      <c r="BL151" s="30">
        <f>SUMIF(Ingredients!$B$3:$B$217,I151,Ingredients!$G$3:$G$217)+SUMIF($B$3:$B$724,I151,$BQ$3:$BQ$724)</f>
        <v>0</v>
      </c>
      <c r="BM151" s="30">
        <f>SUMIF(Ingredients!$B$3:$B$217,J151,Ingredients!$G$3:$G$217)+SUMIF($B$3:$B$724,J151,$BQ$3:$BQ$724)</f>
        <v>0</v>
      </c>
      <c r="BN151" s="30">
        <f>SUMIF(Ingredients!$B$3:$B$217,K151,Ingredients!$G$3:$G$217)+SUMIF($B$3:$B$724,K151,$BQ$3:$BQ$724)</f>
        <v>0</v>
      </c>
      <c r="BO151" s="30">
        <f>SUMIF(Ingredients!$B$3:$B$217,L151,Ingredients!$G$3:$G$217)+SUMIF($B$3:$B$724,L151,$BQ$3:$BQ$724)</f>
        <v>0</v>
      </c>
      <c r="BP151" s="30">
        <f>SUMIF(Ingredients!$B$3:$B$217,M151,Ingredients!$G$3:$G$217)+SUMIF($B$3:$B$724,M151,$BQ$3:$BQ$724)</f>
        <v>0</v>
      </c>
      <c r="BQ151" s="36">
        <f t="shared" si="32"/>
        <v>0</v>
      </c>
      <c r="BR151" s="30">
        <f>SUMIF(Ingredients!$B$3:$B$217,F151,Ingredients!$H$3:$H$217)+SUMIF($B$3:$B$724,F151,$BZ$3:$BZ$724)</f>
        <v>1</v>
      </c>
      <c r="BS151" s="30">
        <f>SUMIF(Ingredients!$B$3:$B$217,G151,Ingredients!$H$3:$H$217)+SUMIF($B$3:$B$724,G151,$BZ$3:$BZ$724)</f>
        <v>0</v>
      </c>
      <c r="BT151" s="30">
        <f>SUMIF(Ingredients!$B$3:$B$217,H151,Ingredients!$H$3:$H$217)+SUMIF($B$3:$B$724,H151,$BZ$3:$BZ$724)</f>
        <v>0</v>
      </c>
      <c r="BU151" s="30">
        <f>SUMIF(Ingredients!$B$3:$B$217,I151,Ingredients!$H$3:$H$217)+SUMIF($B$3:$B$724,I151,$BZ$3:$BZ$724)</f>
        <v>0</v>
      </c>
      <c r="BV151" s="30">
        <f>SUMIF(Ingredients!$B$3:$B$217,J151,Ingredients!$H$3:$H$217)+SUMIF($B$3:$B$724,J151,$BZ$3:$BZ$724)</f>
        <v>0</v>
      </c>
      <c r="BW151" s="30">
        <f>SUMIF(Ingredients!$B$3:$B$217,K151,Ingredients!$H$3:$H$217)+SUMIF($B$3:$B$724,K151,$BZ$3:$BZ$724)</f>
        <v>0</v>
      </c>
      <c r="BX151" s="30">
        <f>SUMIF(Ingredients!$B$3:$B$217,L151,Ingredients!$H$3:$H$217)+SUMIF($B$3:$B$724,L151,$BZ$3:$BZ$724)</f>
        <v>0</v>
      </c>
      <c r="BY151" s="30">
        <f>SUMIF(Ingredients!$B$3:$B$217,M151,Ingredients!$H$3:$H$217)+SUMIF($B$3:$B$724,M151,$BZ$3:$BZ$724)</f>
        <v>0</v>
      </c>
      <c r="BZ151" s="42">
        <f t="shared" si="33"/>
        <v>1</v>
      </c>
      <c r="CA151" s="30">
        <f>SUMIF(Ingredients!$B$3:$B$217,F151,Ingredients!$I$3:$I$217)+SUMIF($B$3:$B$724,F151,$CI$3:$CI$724)</f>
        <v>0</v>
      </c>
      <c r="CB151" s="30">
        <f>SUMIF(Ingredients!$B$3:$B$217,G151,Ingredients!$I$3:$I$217)+SUMIF($B$3:$B$724,G151,$CI$3:$CI$724)</f>
        <v>0</v>
      </c>
      <c r="CC151" s="30">
        <f>SUMIF(Ingredients!$B$3:$B$217,H151,Ingredients!$I$3:$I$217)+SUMIF($B$3:$B$724,H151,$CI$3:$CI$724)</f>
        <v>0</v>
      </c>
      <c r="CD151" s="30">
        <f>SUMIF(Ingredients!$B$3:$B$217,I151,Ingredients!$I$3:$I$217)+SUMIF($B$3:$B$724,I151,$CI$3:$CI$724)</f>
        <v>0</v>
      </c>
      <c r="CE151" s="30">
        <f>SUMIF(Ingredients!$B$3:$B$217,J151,Ingredients!$I$3:$I$217)+SUMIF($B$3:$B$724,J151,$CI$3:$CI$724)</f>
        <v>0</v>
      </c>
      <c r="CF151" s="30">
        <f>SUMIF(Ingredients!$B$3:$B$217,K151,Ingredients!$I$3:$I$217)+SUMIF($B$3:$B$724,K151,$CI$3:$CI$724)</f>
        <v>0</v>
      </c>
      <c r="CG151" s="30">
        <f>SUMIF(Ingredients!$B$3:$B$217,L151,Ingredients!$I$3:$I$217)+SUMIF($B$3:$B$724,L151,$CI$3:$CI$724)</f>
        <v>0</v>
      </c>
      <c r="CH151" s="30">
        <f>SUMIF(Ingredients!$B$3:$B$217,M151,Ingredients!$I$3:$I$217)+SUMIF($B$3:$B$724,M151,$CI$3:$CI$724)</f>
        <v>0</v>
      </c>
      <c r="CI151" s="38">
        <f t="shared" si="34"/>
        <v>0</v>
      </c>
      <c r="CJ151" s="30">
        <f>SUMIF(Ingredients!$B$3:$B$217,F151,Ingredients!$J$3:$J$217)+SUMIF($B$3:$B$724,F151,$CR$3:$CR$724)</f>
        <v>0</v>
      </c>
      <c r="CK151" s="30">
        <f>SUMIF(Ingredients!$B$3:$B$217,G151,Ingredients!$J$3:$J$217)+SUMIF($B$3:$B$724,G151,$CR$3:$CR$724)</f>
        <v>1</v>
      </c>
      <c r="CL151" s="30">
        <f>SUMIF(Ingredients!$B$3:$B$217,H151,Ingredients!$J$3:$J$217)+SUMIF($B$3:$B$724,H151,$CR$3:$CR$724)</f>
        <v>3</v>
      </c>
      <c r="CM151" s="30">
        <f>SUMIF(Ingredients!$B$3:$B$217,I151,Ingredients!$J$3:$J$217)+SUMIF($B$3:$B$724,I151,$CR$3:$CR$724)</f>
        <v>0</v>
      </c>
      <c r="CN151" s="30">
        <f>SUMIF(Ingredients!$B$3:$B$217,J151,Ingredients!$J$3:$J$217)+SUMIF($B$3:$B$724,J151,$CR$3:$CR$724)</f>
        <v>0</v>
      </c>
      <c r="CO151" s="30">
        <f>SUMIF(Ingredients!$B$3:$B$217,K151,Ingredients!$J$3:$J$217)+SUMIF($B$3:$B$724,K151,$CR$3:$CR$724)</f>
        <v>0</v>
      </c>
      <c r="CP151" s="30">
        <f>SUMIF(Ingredients!$B$3:$B$217,L151,Ingredients!$J$3:$J$217)+SUMIF($B$3:$B$724,L151,$CR$3:$CR$724)</f>
        <v>0</v>
      </c>
      <c r="CQ151" s="30">
        <f>SUMIF(Ingredients!$B$3:$B$217,M151,Ingredients!$J$3:$J$217)+SUMIF($B$3:$B$724,M151,$CR$3:$CR$724)</f>
        <v>0</v>
      </c>
      <c r="CR151" s="43">
        <f t="shared" si="35"/>
        <v>4</v>
      </c>
      <c r="CS151" s="34">
        <v>20</v>
      </c>
      <c r="CT151" s="30">
        <v>0</v>
      </c>
      <c r="CU151" s="30">
        <v>12</v>
      </c>
      <c r="CV151" s="35">
        <v>1</v>
      </c>
      <c r="CW151" s="36">
        <v>0</v>
      </c>
      <c r="CX151" s="37">
        <v>1</v>
      </c>
      <c r="CY151" s="38">
        <v>0</v>
      </c>
      <c r="CZ151" s="39">
        <v>3</v>
      </c>
      <c r="DA151" t="s">
        <v>202</v>
      </c>
      <c r="DB151" t="str">
        <f t="shared" ca="1" si="36"/>
        <v>-</v>
      </c>
      <c r="DD151" t="s">
        <v>200</v>
      </c>
      <c r="DE151" t="str">
        <f t="shared" ca="1" si="37"/>
        <v>BROCCOLIMACITEM(MEAL, ItemRegistry.broccolimacItem, 4 ,4f,0f,1f,1f,0f,0f,3f,1.75f),</v>
      </c>
      <c r="DF151" t="s">
        <v>2402</v>
      </c>
    </row>
    <row r="152" spans="2:110" x14ac:dyDescent="0.3">
      <c r="B152" t="s">
        <v>411</v>
      </c>
      <c r="C152" t="str">
        <f>INDEX('PH Itemnames'!$B$1:$B$723,MATCH(B152,'PH Itemnames'!$A$1:$A$723),1)</f>
        <v>broccolindipItem</v>
      </c>
      <c r="D152" t="s">
        <v>245</v>
      </c>
      <c r="E152" t="s">
        <v>1192</v>
      </c>
      <c r="F152" s="10" t="s">
        <v>410</v>
      </c>
      <c r="G152" s="11" t="s">
        <v>64</v>
      </c>
      <c r="H152" s="11" t="s">
        <v>227</v>
      </c>
      <c r="I152" s="11"/>
      <c r="J152" s="11"/>
      <c r="K152" s="11"/>
      <c r="L152" s="11"/>
      <c r="M152" s="11"/>
      <c r="N152" s="46">
        <f ca="1">SUMIF(Ingredients!$B$3:$B$217,'PH complex foods'!F152,Ingredients!$A$3:$A$119)+SUMIF($B$3:$B$724,F152,$V$3:$V$723)</f>
        <v>1</v>
      </c>
      <c r="O152" s="11">
        <f ca="1">SUMIF(Ingredients!$B$3:$B$217,'PH complex foods'!G152,Ingredients!$A$3:$A$119)+SUMIF($B$3:$B$724,G152,$V$3:$V$723)</f>
        <v>1</v>
      </c>
      <c r="P152" s="11">
        <f ca="1">SUMIF(Ingredients!$B$3:$B$217,'PH complex foods'!H152,Ingredients!$A$3:$A$119)+SUMIF($B$3:$B$724,H152,$V$3:$V$723)</f>
        <v>1</v>
      </c>
      <c r="Q152" s="11">
        <f ca="1">SUMIF(Ingredients!$B$3:$B$217,'PH complex foods'!I152,Ingredients!$A$3:$A$119)+SUMIF($B$3:$B$724,I152,$V$3:$V$723)</f>
        <v>0</v>
      </c>
      <c r="R152" s="11">
        <f ca="1">SUMIF(Ingredients!$B$3:$B$217,'PH complex foods'!J152,Ingredients!$A$3:$A$119)+SUMIF($B$3:$B$724,J152,$V$3:$V$723)</f>
        <v>0</v>
      </c>
      <c r="S152" s="11">
        <f ca="1">SUMIF(Ingredients!$B$3:$B$217,'PH complex foods'!K152,Ingredients!$A$3:$A$119)+SUMIF($B$3:$B$724,K152,$V$3:$V$723)</f>
        <v>0</v>
      </c>
      <c r="T152" s="11">
        <f ca="1">SUMIF(Ingredients!$B$3:$B$217,'PH complex foods'!L152,Ingredients!$A$3:$A$119)+SUMIF($B$3:$B$724,L152,$V$3:$V$723)</f>
        <v>0</v>
      </c>
      <c r="U152" s="11">
        <f ca="1">SUMIF(Ingredients!$B$3:$B$217,'PH complex foods'!M152,Ingredients!$A$3:$A$119)+SUMIF($B$3:$B$724,M152,$V$3:$V$723)</f>
        <v>0</v>
      </c>
      <c r="V152" s="10">
        <f t="shared" ca="1" si="38"/>
        <v>1</v>
      </c>
      <c r="W152" s="11">
        <f t="shared" si="27"/>
        <v>0</v>
      </c>
      <c r="X152" s="44" t="str">
        <f t="shared" ca="1" si="39"/>
        <v>Yes</v>
      </c>
      <c r="Y152" s="34">
        <f>SUMIF(Ingredients!$B$3:$B$217,F152,Ingredients!$C$3:$C$217)+SUMIF($B$3:$B$724,F152,$AG$3:$AG$724)</f>
        <v>2</v>
      </c>
      <c r="Z152" s="30">
        <f>SUMIF(Ingredients!$B$3:$B$217,G152,Ingredients!$C$3:$C$217)+SUMIF($B$3:$B$724,G152,$AG$3:$AG$724)</f>
        <v>2</v>
      </c>
      <c r="AA152" s="30">
        <f>SUMIF(Ingredients!$B$3:$B$217,H152,Ingredients!$C$3:$C$217)+SUMIF($B$3:$B$724,H152,$AG$3:$AG$724)</f>
        <v>5</v>
      </c>
      <c r="AB152" s="30">
        <f>SUMIF(Ingredients!$B$3:$B$217,I152,Ingredients!$C$3:$C$217)+SUMIF($B$3:$B$724,I152,$AG$3:$AG$724)</f>
        <v>0</v>
      </c>
      <c r="AC152" s="30">
        <f>SUMIF(Ingredients!$B$3:$B$217,J152,Ingredients!$C$3:$C$217)+SUMIF($B$3:$B$724,J152,$AG$3:$AG$724)</f>
        <v>0</v>
      </c>
      <c r="AD152" s="30">
        <f>SUMIF(Ingredients!$B$3:$B$217,K152,Ingredients!$C$3:$C$217)+SUMIF($B$3:$B$724,K152,$AG$3:$AG$724)</f>
        <v>0</v>
      </c>
      <c r="AE152" s="30">
        <f>SUMIF(Ingredients!$B$3:$B$217,L152,Ingredients!$C$3:$C$217)+SUMIF($B$3:$B$724,L152,$AG$3:$AG$724)</f>
        <v>0</v>
      </c>
      <c r="AF152" s="30">
        <f>SUMIF(Ingredients!$B$3:$B$217,M152,Ingredients!$C$3:$C$217)+SUMIF($B$3:$B$724,M152,$AG$3:$AG$724)</f>
        <v>0</v>
      </c>
      <c r="AG152" s="29">
        <f t="shared" si="28"/>
        <v>9</v>
      </c>
      <c r="AH152" s="30">
        <f>SUMIF(Ingredients!$B$3:$B$217,F152,Ingredients!$D$3:$D$217)+SUMIF($B$3:$B$724,F152,$AP$3:$AP$724)</f>
        <v>0</v>
      </c>
      <c r="AI152" s="30">
        <f>SUMIF(Ingredients!$B$3:$B$217,G152,Ingredients!$D$3:$D$217)+SUMIF($B$3:$B$724,G152,$AP$3:$AP$724)</f>
        <v>0</v>
      </c>
      <c r="AJ152" s="30">
        <f>SUMIF(Ingredients!$B$3:$B$217,H152,Ingredients!$D$3:$D$217)+SUMIF($B$3:$B$724,H152,$AP$3:$AP$724)</f>
        <v>0</v>
      </c>
      <c r="AK152" s="30">
        <f>SUMIF(Ingredients!$B$3:$B$217,I152,Ingredients!$D$3:$D$217)+SUMIF($B$3:$B$724,I152,$AP$3:$AP$724)</f>
        <v>0</v>
      </c>
      <c r="AL152" s="30">
        <f>SUMIF(Ingredients!$B$3:$B$217,J152,Ingredients!$D$3:$D$217)+SUMIF($B$3:$B$724,J152,$AP$3:$AP$724)</f>
        <v>0</v>
      </c>
      <c r="AM152" s="30">
        <f>SUMIF(Ingredients!$B$3:$B$217,K152,Ingredients!$D$3:$D$217)+SUMIF($B$3:$B$724,K152,$AP$3:$AP$724)</f>
        <v>0</v>
      </c>
      <c r="AN152" s="30">
        <f>SUMIF(Ingredients!$B$3:$B$217,L152,Ingredients!$D$3:$D$217)+SUMIF($B$3:$B$724,L152,$AP$3:$AP$724)</f>
        <v>0</v>
      </c>
      <c r="AO152" s="30">
        <f>SUMIF(Ingredients!$B$3:$B$217,M152,Ingredients!$D$3:$D$217)+SUMIF($B$3:$B$724,M152,$AP$3:$AP$724)</f>
        <v>0</v>
      </c>
      <c r="AP152" s="29">
        <f t="shared" si="29"/>
        <v>0</v>
      </c>
      <c r="AQ152" s="30">
        <f>SUMIF(Ingredients!$B$3:$B$217,F152,Ingredients!$E$3:$E$217)+SUMIF($B$3:$B$724,F152,$AY$3:$AY$727)</f>
        <v>7</v>
      </c>
      <c r="AR152" s="30">
        <f>SUMIF(Ingredients!$B$3:$B$217,G152,Ingredients!$E$3:$E$217)+SUMIF($B$3:$B$724,G152,$AY$3:$AY$727)</f>
        <v>43</v>
      </c>
      <c r="AS152" s="30">
        <f>SUMIF(Ingredients!$B$3:$B$217,H152,Ingredients!$E$3:$E$217)+SUMIF($B$3:$B$724,H152,$AY$3:$AY$727)</f>
        <v>7</v>
      </c>
      <c r="AT152" s="30">
        <f>SUMIF(Ingredients!$B$3:$B$217,I152,Ingredients!$E$3:$E$217)+SUMIF($B$3:$B$724,I152,$AY$3:$AY$727)</f>
        <v>0</v>
      </c>
      <c r="AU152" s="30">
        <f>SUMIF(Ingredients!$B$3:$B$217,J152,Ingredients!$E$3:$E$217)+SUMIF($B$3:$B$724,J152,$AY$3:$AY$727)</f>
        <v>0</v>
      </c>
      <c r="AV152" s="30">
        <f>SUMIF(Ingredients!$B$3:$B$217,K152,Ingredients!$E$3:$E$217)+SUMIF($B$3:$B$724,K152,$AY$3:$AY$727)</f>
        <v>0</v>
      </c>
      <c r="AW152" s="30">
        <f>SUMIF(Ingredients!$B$3:$B$217,L152,Ingredients!$E$3:$E$217)+SUMIF($B$3:$B$724,L152,$AY$3:$AY$727)</f>
        <v>0</v>
      </c>
      <c r="AX152" s="30">
        <f>SUMIF(Ingredients!$B$3:$B$217,M152,Ingredients!$E$3:$E$217)+SUMIF($B$3:$B$724,M152,$AY$3:$AY$727)</f>
        <v>0</v>
      </c>
      <c r="AY152" s="29">
        <f t="shared" si="30"/>
        <v>19</v>
      </c>
      <c r="AZ152" s="30">
        <f>SUMIF(Ingredients!$B$3:$B$217,F152,Ingredients!$F$3:$F$217)+SUMIF($B$3:$B$724,F152,$BH$3:$BH$724)</f>
        <v>0</v>
      </c>
      <c r="BA152" s="30">
        <f>SUMIF(Ingredients!$B$3:$B$217,G152,Ingredients!$F$3:$F$217)+SUMIF($B$3:$B$724,G152,$BH$3:$BH$724)</f>
        <v>0</v>
      </c>
      <c r="BB152" s="30">
        <f>SUMIF(Ingredients!$B$3:$B$217,H152,Ingredients!$F$3:$F$217)+SUMIF($B$3:$B$724,H152,$BH$3:$BH$724)</f>
        <v>0</v>
      </c>
      <c r="BC152" s="30">
        <f>SUMIF(Ingredients!$B$3:$B$217,I152,Ingredients!$F$3:$F$217)+SUMIF($B$3:$B$724,I152,$BH$3:$BH$724)</f>
        <v>0</v>
      </c>
      <c r="BD152" s="30">
        <f>SUMIF(Ingredients!$B$3:$B$217,J152,Ingredients!$F$3:$F$217)+SUMIF($B$3:$B$724,J152,$BH$3:$BH$724)</f>
        <v>0</v>
      </c>
      <c r="BE152" s="30">
        <f>SUMIF(Ingredients!$B$3:$B$217,K152,Ingredients!$F$3:$F$217)+SUMIF($B$3:$B$724,K152,$BH$3:$BH$724)</f>
        <v>0</v>
      </c>
      <c r="BF152" s="30">
        <f>SUMIF(Ingredients!$B$3:$B$217,L152,Ingredients!$F$3:$F$217)+SUMIF($B$3:$B$724,L152,$BH$3:$BH$724)</f>
        <v>0</v>
      </c>
      <c r="BG152" s="30">
        <f>SUMIF(Ingredients!$B$3:$B$217,M152,Ingredients!$F$3:$F$217)+SUMIF($B$3:$B$724,M152,$BH$3:$BH$724)</f>
        <v>0</v>
      </c>
      <c r="BH152" s="35">
        <f t="shared" si="31"/>
        <v>0</v>
      </c>
      <c r="BI152" s="30">
        <f>SUMIF(Ingredients!$B$3:$B$217,F152,Ingredients!$G$3:$G$217)+SUMIF($B$3:$B$724,F152,$BQ$3:$BQ$724)</f>
        <v>0</v>
      </c>
      <c r="BJ152" s="30">
        <f>SUMIF(Ingredients!$B$3:$B$217,G152,Ingredients!$G$3:$G$217)+SUMIF($B$3:$B$724,G152,$BQ$3:$BQ$724)</f>
        <v>0</v>
      </c>
      <c r="BK152" s="30">
        <f>SUMIF(Ingredients!$B$3:$B$217,H152,Ingredients!$G$3:$G$217)+SUMIF($B$3:$B$724,H152,$BQ$3:$BQ$724)</f>
        <v>0</v>
      </c>
      <c r="BL152" s="30">
        <f>SUMIF(Ingredients!$B$3:$B$217,I152,Ingredients!$G$3:$G$217)+SUMIF($B$3:$B$724,I152,$BQ$3:$BQ$724)</f>
        <v>0</v>
      </c>
      <c r="BM152" s="30">
        <f>SUMIF(Ingredients!$B$3:$B$217,J152,Ingredients!$G$3:$G$217)+SUMIF($B$3:$B$724,J152,$BQ$3:$BQ$724)</f>
        <v>0</v>
      </c>
      <c r="BN152" s="30">
        <f>SUMIF(Ingredients!$B$3:$B$217,K152,Ingredients!$G$3:$G$217)+SUMIF($B$3:$B$724,K152,$BQ$3:$BQ$724)</f>
        <v>0</v>
      </c>
      <c r="BO152" s="30">
        <f>SUMIF(Ingredients!$B$3:$B$217,L152,Ingredients!$G$3:$G$217)+SUMIF($B$3:$B$724,L152,$BQ$3:$BQ$724)</f>
        <v>0</v>
      </c>
      <c r="BP152" s="30">
        <f>SUMIF(Ingredients!$B$3:$B$217,M152,Ingredients!$G$3:$G$217)+SUMIF($B$3:$B$724,M152,$BQ$3:$BQ$724)</f>
        <v>0</v>
      </c>
      <c r="BQ152" s="36">
        <f t="shared" si="32"/>
        <v>0</v>
      </c>
      <c r="BR152" s="30">
        <f>SUMIF(Ingredients!$B$3:$B$217,F152,Ingredients!$H$3:$H$217)+SUMIF($B$3:$B$724,F152,$BZ$3:$BZ$724)</f>
        <v>1</v>
      </c>
      <c r="BS152" s="30">
        <f>SUMIF(Ingredients!$B$3:$B$217,G152,Ingredients!$H$3:$H$217)+SUMIF($B$3:$B$724,G152,$BZ$3:$BZ$724)</f>
        <v>1</v>
      </c>
      <c r="BT152" s="30">
        <f>SUMIF(Ingredients!$B$3:$B$217,H152,Ingredients!$H$3:$H$217)+SUMIF($B$3:$B$724,H152,$BZ$3:$BZ$724)</f>
        <v>0</v>
      </c>
      <c r="BU152" s="30">
        <f>SUMIF(Ingredients!$B$3:$B$217,I152,Ingredients!$H$3:$H$217)+SUMIF($B$3:$B$724,I152,$BZ$3:$BZ$724)</f>
        <v>0</v>
      </c>
      <c r="BV152" s="30">
        <f>SUMIF(Ingredients!$B$3:$B$217,J152,Ingredients!$H$3:$H$217)+SUMIF($B$3:$B$724,J152,$BZ$3:$BZ$724)</f>
        <v>0</v>
      </c>
      <c r="BW152" s="30">
        <f>SUMIF(Ingredients!$B$3:$B$217,K152,Ingredients!$H$3:$H$217)+SUMIF($B$3:$B$724,K152,$BZ$3:$BZ$724)</f>
        <v>0</v>
      </c>
      <c r="BX152" s="30">
        <f>SUMIF(Ingredients!$B$3:$B$217,L152,Ingredients!$H$3:$H$217)+SUMIF($B$3:$B$724,L152,$BZ$3:$BZ$724)</f>
        <v>0</v>
      </c>
      <c r="BY152" s="30">
        <f>SUMIF(Ingredients!$B$3:$B$217,M152,Ingredients!$H$3:$H$217)+SUMIF($B$3:$B$724,M152,$BZ$3:$BZ$724)</f>
        <v>0</v>
      </c>
      <c r="BZ152" s="42">
        <f t="shared" si="33"/>
        <v>2</v>
      </c>
      <c r="CA152" s="30">
        <f>SUMIF(Ingredients!$B$3:$B$217,F152,Ingredients!$I$3:$I$217)+SUMIF($B$3:$B$724,F152,$CI$3:$CI$724)</f>
        <v>0</v>
      </c>
      <c r="CB152" s="30">
        <f>SUMIF(Ingredients!$B$3:$B$217,G152,Ingredients!$I$3:$I$217)+SUMIF($B$3:$B$724,G152,$CI$3:$CI$724)</f>
        <v>0</v>
      </c>
      <c r="CC152" s="30">
        <f>SUMIF(Ingredients!$B$3:$B$217,H152,Ingredients!$I$3:$I$217)+SUMIF($B$3:$B$724,H152,$CI$3:$CI$724)</f>
        <v>0</v>
      </c>
      <c r="CD152" s="30">
        <f>SUMIF(Ingredients!$B$3:$B$217,I152,Ingredients!$I$3:$I$217)+SUMIF($B$3:$B$724,I152,$CI$3:$CI$724)</f>
        <v>0</v>
      </c>
      <c r="CE152" s="30">
        <f>SUMIF(Ingredients!$B$3:$B$217,J152,Ingredients!$I$3:$I$217)+SUMIF($B$3:$B$724,J152,$CI$3:$CI$724)</f>
        <v>0</v>
      </c>
      <c r="CF152" s="30">
        <f>SUMIF(Ingredients!$B$3:$B$217,K152,Ingredients!$I$3:$I$217)+SUMIF($B$3:$B$724,K152,$CI$3:$CI$724)</f>
        <v>0</v>
      </c>
      <c r="CG152" s="30">
        <f>SUMIF(Ingredients!$B$3:$B$217,L152,Ingredients!$I$3:$I$217)+SUMIF($B$3:$B$724,L152,$CI$3:$CI$724)</f>
        <v>0</v>
      </c>
      <c r="CH152" s="30">
        <f>SUMIF(Ingredients!$B$3:$B$217,M152,Ingredients!$I$3:$I$217)+SUMIF($B$3:$B$724,M152,$CI$3:$CI$724)</f>
        <v>0</v>
      </c>
      <c r="CI152" s="38">
        <f t="shared" si="34"/>
        <v>0</v>
      </c>
      <c r="CJ152" s="30">
        <f>SUMIF(Ingredients!$B$3:$B$217,F152,Ingredients!$J$3:$J$217)+SUMIF($B$3:$B$724,F152,$CR$3:$CR$724)</f>
        <v>0</v>
      </c>
      <c r="CK152" s="30">
        <f>SUMIF(Ingredients!$B$3:$B$217,G152,Ingredients!$J$3:$J$217)+SUMIF($B$3:$B$724,G152,$CR$3:$CR$724)</f>
        <v>0</v>
      </c>
      <c r="CL152" s="30">
        <f>SUMIF(Ingredients!$B$3:$B$217,H152,Ingredients!$J$3:$J$217)+SUMIF($B$3:$B$724,H152,$CR$3:$CR$724)</f>
        <v>1</v>
      </c>
      <c r="CM152" s="30">
        <f>SUMIF(Ingredients!$B$3:$B$217,I152,Ingredients!$J$3:$J$217)+SUMIF($B$3:$B$724,I152,$CR$3:$CR$724)</f>
        <v>0</v>
      </c>
      <c r="CN152" s="30">
        <f>SUMIF(Ingredients!$B$3:$B$217,J152,Ingredients!$J$3:$J$217)+SUMIF($B$3:$B$724,J152,$CR$3:$CR$724)</f>
        <v>0</v>
      </c>
      <c r="CO152" s="30">
        <f>SUMIF(Ingredients!$B$3:$B$217,K152,Ingredients!$J$3:$J$217)+SUMIF($B$3:$B$724,K152,$CR$3:$CR$724)</f>
        <v>0</v>
      </c>
      <c r="CP152" s="30">
        <f>SUMIF(Ingredients!$B$3:$B$217,L152,Ingredients!$J$3:$J$217)+SUMIF($B$3:$B$724,L152,$CR$3:$CR$724)</f>
        <v>0</v>
      </c>
      <c r="CQ152" s="30">
        <f>SUMIF(Ingredients!$B$3:$B$217,M152,Ingredients!$J$3:$J$217)+SUMIF($B$3:$B$724,M152,$CR$3:$CR$724)</f>
        <v>0</v>
      </c>
      <c r="CR152" s="43">
        <f t="shared" si="35"/>
        <v>1</v>
      </c>
      <c r="CS152" s="34">
        <v>10</v>
      </c>
      <c r="CT152" s="30">
        <v>0</v>
      </c>
      <c r="CU152" s="30">
        <v>9</v>
      </c>
      <c r="CV152" s="35">
        <v>0</v>
      </c>
      <c r="CW152" s="36">
        <v>0</v>
      </c>
      <c r="CX152" s="37">
        <v>2</v>
      </c>
      <c r="CY152" s="38">
        <v>0</v>
      </c>
      <c r="CZ152" s="39">
        <v>1</v>
      </c>
      <c r="DA152" t="s">
        <v>202</v>
      </c>
      <c r="DB152" t="str">
        <f t="shared" ca="1" si="36"/>
        <v>-</v>
      </c>
      <c r="DD152" t="s">
        <v>200</v>
      </c>
      <c r="DE152" t="str">
        <f t="shared" ca="1" si="37"/>
        <v>BROCCOLINDIPITEM(MEAL, ItemRegistry.broccolindipItem, 4 ,2f,0f,0f,2f,0f,0f,1f,2.33f),</v>
      </c>
      <c r="DF152" t="s">
        <v>2403</v>
      </c>
    </row>
    <row r="153" spans="2:110" x14ac:dyDescent="0.3">
      <c r="B153" t="s">
        <v>412</v>
      </c>
      <c r="C153" t="str">
        <f>INDEX('PH Itemnames'!$B$1:$B$723,MATCH(B153,'PH Itemnames'!$A$1:$A$723),1)</f>
        <v>creamedbroccolisoupItem</v>
      </c>
      <c r="D153" t="s">
        <v>245</v>
      </c>
      <c r="E153" t="s">
        <v>1192</v>
      </c>
      <c r="F153" s="10" t="s">
        <v>410</v>
      </c>
      <c r="G153" s="11" t="s">
        <v>61</v>
      </c>
      <c r="H153" s="11" t="s">
        <v>264</v>
      </c>
      <c r="I153" s="11" t="s">
        <v>401</v>
      </c>
      <c r="J153" s="11" t="s">
        <v>270</v>
      </c>
      <c r="K153" s="11"/>
      <c r="L153" s="11"/>
      <c r="M153" s="11"/>
      <c r="N153" s="46">
        <f ca="1">SUMIF(Ingredients!$B$3:$B$217,'PH complex foods'!F153,Ingredients!$A$3:$A$119)+SUMIF($B$3:$B$724,F153,$V$3:$V$723)</f>
        <v>1</v>
      </c>
      <c r="O153" s="11">
        <f ca="1">SUMIF(Ingredients!$B$3:$B$217,'PH complex foods'!G153,Ingredients!$A$3:$A$119)+SUMIF($B$3:$B$724,G153,$V$3:$V$723)</f>
        <v>1</v>
      </c>
      <c r="P153" s="11">
        <f ca="1">SUMIF(Ingredients!$B$3:$B$217,'PH complex foods'!H153,Ingredients!$A$3:$A$119)+SUMIF($B$3:$B$724,H153,$V$3:$V$723)</f>
        <v>1</v>
      </c>
      <c r="Q153" s="11">
        <f ca="1">SUMIF(Ingredients!$B$3:$B$217,'PH complex foods'!I153,Ingredients!$A$3:$A$119)+SUMIF($B$3:$B$724,I153,$V$3:$V$723)</f>
        <v>1</v>
      </c>
      <c r="R153" s="11">
        <f ca="1">SUMIF(Ingredients!$B$3:$B$217,'PH complex foods'!J153,Ingredients!$A$3:$A$119)+SUMIF($B$3:$B$724,J153,$V$3:$V$723)</f>
        <v>1</v>
      </c>
      <c r="S153" s="11">
        <f ca="1">SUMIF(Ingredients!$B$3:$B$217,'PH complex foods'!K153,Ingredients!$A$3:$A$119)+SUMIF($B$3:$B$724,K153,$V$3:$V$723)</f>
        <v>0</v>
      </c>
      <c r="T153" s="11">
        <f ca="1">SUMIF(Ingredients!$B$3:$B$217,'PH complex foods'!L153,Ingredients!$A$3:$A$119)+SUMIF($B$3:$B$724,L153,$V$3:$V$723)</f>
        <v>0</v>
      </c>
      <c r="U153" s="11">
        <f ca="1">SUMIF(Ingredients!$B$3:$B$217,'PH complex foods'!M153,Ingredients!$A$3:$A$119)+SUMIF($B$3:$B$724,M153,$V$3:$V$723)</f>
        <v>0</v>
      </c>
      <c r="V153" s="10">
        <f t="shared" ca="1" si="38"/>
        <v>1</v>
      </c>
      <c r="W153" s="11">
        <f t="shared" si="27"/>
        <v>0</v>
      </c>
      <c r="X153" s="44" t="str">
        <f t="shared" ca="1" si="39"/>
        <v>Yes</v>
      </c>
      <c r="Y153" s="34">
        <f>SUMIF(Ingredients!$B$3:$B$217,F153,Ingredients!$C$3:$C$217)+SUMIF($B$3:$B$724,F153,$AG$3:$AG$724)</f>
        <v>2</v>
      </c>
      <c r="Z153" s="30">
        <f>SUMIF(Ingredients!$B$3:$B$217,G153,Ingredients!$C$3:$C$217)+SUMIF($B$3:$B$724,G153,$AG$3:$AG$724)</f>
        <v>10</v>
      </c>
      <c r="AA153" s="30">
        <f>SUMIF(Ingredients!$B$3:$B$217,H153,Ingredients!$C$3:$C$217)+SUMIF($B$3:$B$724,H153,$AG$3:$AG$724)</f>
        <v>5</v>
      </c>
      <c r="AB153" s="30">
        <f>SUMIF(Ingredients!$B$3:$B$217,I153,Ingredients!$C$3:$C$217)+SUMIF($B$3:$B$724,I153,$AG$3:$AG$724)</f>
        <v>0</v>
      </c>
      <c r="AC153" s="30">
        <f>SUMIF(Ingredients!$B$3:$B$217,J153,Ingredients!$C$3:$C$217)+SUMIF($B$3:$B$724,J153,$AG$3:$AG$724)</f>
        <v>12.30952380952381</v>
      </c>
      <c r="AD153" s="30">
        <f>SUMIF(Ingredients!$B$3:$B$217,K153,Ingredients!$C$3:$C$217)+SUMIF($B$3:$B$724,K153,$AG$3:$AG$724)</f>
        <v>0</v>
      </c>
      <c r="AE153" s="30">
        <f>SUMIF(Ingredients!$B$3:$B$217,L153,Ingredients!$C$3:$C$217)+SUMIF($B$3:$B$724,L153,$AG$3:$AG$724)</f>
        <v>0</v>
      </c>
      <c r="AF153" s="30">
        <f>SUMIF(Ingredients!$B$3:$B$217,M153,Ingredients!$C$3:$C$217)+SUMIF($B$3:$B$724,M153,$AG$3:$AG$724)</f>
        <v>0</v>
      </c>
      <c r="AG153" s="29">
        <f t="shared" si="28"/>
        <v>29.30952380952381</v>
      </c>
      <c r="AH153" s="30">
        <f>SUMIF(Ingredients!$B$3:$B$217,F153,Ingredients!$D$3:$D$217)+SUMIF($B$3:$B$724,F153,$AP$3:$AP$724)</f>
        <v>0</v>
      </c>
      <c r="AI153" s="30">
        <f>SUMIF(Ingredients!$B$3:$B$217,G153,Ingredients!$D$3:$D$217)+SUMIF($B$3:$B$724,G153,$AP$3:$AP$724)</f>
        <v>0</v>
      </c>
      <c r="AJ153" s="30">
        <f>SUMIF(Ingredients!$B$3:$B$217,H153,Ingredients!$D$3:$D$217)+SUMIF($B$3:$B$724,H153,$AP$3:$AP$724)</f>
        <v>0</v>
      </c>
      <c r="AK153" s="30">
        <f>SUMIF(Ingredients!$B$3:$B$217,I153,Ingredients!$D$3:$D$217)+SUMIF($B$3:$B$724,I153,$AP$3:$AP$724)</f>
        <v>0</v>
      </c>
      <c r="AL153" s="30">
        <f>SUMIF(Ingredients!$B$3:$B$217,J153,Ingredients!$D$3:$D$217)+SUMIF($B$3:$B$724,J153,$AP$3:$AP$724)</f>
        <v>0.35714285714285715</v>
      </c>
      <c r="AM153" s="30">
        <f>SUMIF(Ingredients!$B$3:$B$217,K153,Ingredients!$D$3:$D$217)+SUMIF($B$3:$B$724,K153,$AP$3:$AP$724)</f>
        <v>0</v>
      </c>
      <c r="AN153" s="30">
        <f>SUMIF(Ingredients!$B$3:$B$217,L153,Ingredients!$D$3:$D$217)+SUMIF($B$3:$B$724,L153,$AP$3:$AP$724)</f>
        <v>0</v>
      </c>
      <c r="AO153" s="30">
        <f>SUMIF(Ingredients!$B$3:$B$217,M153,Ingredients!$D$3:$D$217)+SUMIF($B$3:$B$724,M153,$AP$3:$AP$724)</f>
        <v>0</v>
      </c>
      <c r="AP153" s="29">
        <f t="shared" si="29"/>
        <v>0.35714285714285715</v>
      </c>
      <c r="AQ153" s="30">
        <f>SUMIF(Ingredients!$B$3:$B$217,F153,Ingredients!$E$3:$E$217)+SUMIF($B$3:$B$724,F153,$AY$3:$AY$727)</f>
        <v>7</v>
      </c>
      <c r="AR153" s="30">
        <f>SUMIF(Ingredients!$B$3:$B$217,G153,Ingredients!$E$3:$E$217)+SUMIF($B$3:$B$724,G153,$AY$3:$AY$727)</f>
        <v>31</v>
      </c>
      <c r="AS153" s="30">
        <f>SUMIF(Ingredients!$B$3:$B$217,H153,Ingredients!$E$3:$E$217)+SUMIF($B$3:$B$724,H153,$AY$3:$AY$727)</f>
        <v>43</v>
      </c>
      <c r="AT153" s="30">
        <f>SUMIF(Ingredients!$B$3:$B$217,I153,Ingredients!$E$3:$E$217)+SUMIF($B$3:$B$724,I153,$AY$3:$AY$727)</f>
        <v>0</v>
      </c>
      <c r="AU153" s="30">
        <f>SUMIF(Ingredients!$B$3:$B$217,J153,Ingredients!$E$3:$E$217)+SUMIF($B$3:$B$724,J153,$AY$3:$AY$727)</f>
        <v>10.428571428571429</v>
      </c>
      <c r="AV153" s="30">
        <f>SUMIF(Ingredients!$B$3:$B$217,K153,Ingredients!$E$3:$E$217)+SUMIF($B$3:$B$724,K153,$AY$3:$AY$727)</f>
        <v>0</v>
      </c>
      <c r="AW153" s="30">
        <f>SUMIF(Ingredients!$B$3:$B$217,L153,Ingredients!$E$3:$E$217)+SUMIF($B$3:$B$724,L153,$AY$3:$AY$727)</f>
        <v>0</v>
      </c>
      <c r="AX153" s="30">
        <f>SUMIF(Ingredients!$B$3:$B$217,M153,Ingredients!$E$3:$E$217)+SUMIF($B$3:$B$724,M153,$AY$3:$AY$727)</f>
        <v>0</v>
      </c>
      <c r="AY153" s="29">
        <f t="shared" si="30"/>
        <v>18.285714285714285</v>
      </c>
      <c r="AZ153" s="30">
        <f>SUMIF(Ingredients!$B$3:$B$217,F153,Ingredients!$F$3:$F$217)+SUMIF($B$3:$B$724,F153,$BH$3:$BH$724)</f>
        <v>0</v>
      </c>
      <c r="BA153" s="30">
        <f>SUMIF(Ingredients!$B$3:$B$217,G153,Ingredients!$F$3:$F$217)+SUMIF($B$3:$B$724,G153,$BH$3:$BH$724)</f>
        <v>0</v>
      </c>
      <c r="BB153" s="30">
        <f>SUMIF(Ingredients!$B$3:$B$217,H153,Ingredients!$F$3:$F$217)+SUMIF($B$3:$B$724,H153,$BH$3:$BH$724)</f>
        <v>1</v>
      </c>
      <c r="BC153" s="30">
        <f>SUMIF(Ingredients!$B$3:$B$217,I153,Ingredients!$F$3:$F$217)+SUMIF($B$3:$B$724,I153,$BH$3:$BH$724)</f>
        <v>0</v>
      </c>
      <c r="BD153" s="30">
        <f>SUMIF(Ingredients!$B$3:$B$217,J153,Ingredients!$F$3:$F$217)+SUMIF($B$3:$B$724,J153,$BH$3:$BH$724)</f>
        <v>0</v>
      </c>
      <c r="BE153" s="30">
        <f>SUMIF(Ingredients!$B$3:$B$217,K153,Ingredients!$F$3:$F$217)+SUMIF($B$3:$B$724,K153,$BH$3:$BH$724)</f>
        <v>0</v>
      </c>
      <c r="BF153" s="30">
        <f>SUMIF(Ingredients!$B$3:$B$217,L153,Ingredients!$F$3:$F$217)+SUMIF($B$3:$B$724,L153,$BH$3:$BH$724)</f>
        <v>0</v>
      </c>
      <c r="BG153" s="30">
        <f>SUMIF(Ingredients!$B$3:$B$217,M153,Ingredients!$F$3:$F$217)+SUMIF($B$3:$B$724,M153,$BH$3:$BH$724)</f>
        <v>0</v>
      </c>
      <c r="BH153" s="35">
        <f t="shared" si="31"/>
        <v>1</v>
      </c>
      <c r="BI153" s="30">
        <f>SUMIF(Ingredients!$B$3:$B$217,F153,Ingredients!$G$3:$G$217)+SUMIF($B$3:$B$724,F153,$BQ$3:$BQ$724)</f>
        <v>0</v>
      </c>
      <c r="BJ153" s="30">
        <f>SUMIF(Ingredients!$B$3:$B$217,G153,Ingredients!$G$3:$G$217)+SUMIF($B$3:$B$724,G153,$BQ$3:$BQ$724)</f>
        <v>0</v>
      </c>
      <c r="BK153" s="30">
        <f>SUMIF(Ingredients!$B$3:$B$217,H153,Ingredients!$G$3:$G$217)+SUMIF($B$3:$B$724,H153,$BQ$3:$BQ$724)</f>
        <v>0</v>
      </c>
      <c r="BL153" s="30">
        <f>SUMIF(Ingredients!$B$3:$B$217,I153,Ingredients!$G$3:$G$217)+SUMIF($B$3:$B$724,I153,$BQ$3:$BQ$724)</f>
        <v>0</v>
      </c>
      <c r="BM153" s="30">
        <f>SUMIF(Ingredients!$B$3:$B$217,J153,Ingredients!$G$3:$G$217)+SUMIF($B$3:$B$724,J153,$BQ$3:$BQ$724)</f>
        <v>0</v>
      </c>
      <c r="BN153" s="30">
        <f>SUMIF(Ingredients!$B$3:$B$217,K153,Ingredients!$G$3:$G$217)+SUMIF($B$3:$B$724,K153,$BQ$3:$BQ$724)</f>
        <v>0</v>
      </c>
      <c r="BO153" s="30">
        <f>SUMIF(Ingredients!$B$3:$B$217,L153,Ingredients!$G$3:$G$217)+SUMIF($B$3:$B$724,L153,$BQ$3:$BQ$724)</f>
        <v>0</v>
      </c>
      <c r="BP153" s="30">
        <f>SUMIF(Ingredients!$B$3:$B$217,M153,Ingredients!$G$3:$G$217)+SUMIF($B$3:$B$724,M153,$BQ$3:$BQ$724)</f>
        <v>0</v>
      </c>
      <c r="BQ153" s="36">
        <f t="shared" si="32"/>
        <v>0</v>
      </c>
      <c r="BR153" s="30">
        <f>SUMIF(Ingredients!$B$3:$B$217,F153,Ingredients!$H$3:$H$217)+SUMIF($B$3:$B$724,F153,$BZ$3:$BZ$724)</f>
        <v>1</v>
      </c>
      <c r="BS153" s="30">
        <f>SUMIF(Ingredients!$B$3:$B$217,G153,Ingredients!$H$3:$H$217)+SUMIF($B$3:$B$724,G153,$BZ$3:$BZ$724)</f>
        <v>1</v>
      </c>
      <c r="BT153" s="30">
        <f>SUMIF(Ingredients!$B$3:$B$217,H153,Ingredients!$H$3:$H$217)+SUMIF($B$3:$B$724,H153,$BZ$3:$BZ$724)</f>
        <v>0</v>
      </c>
      <c r="BU153" s="30">
        <f>SUMIF(Ingredients!$B$3:$B$217,I153,Ingredients!$H$3:$H$217)+SUMIF($B$3:$B$724,I153,$BZ$3:$BZ$724)</f>
        <v>0</v>
      </c>
      <c r="BV153" s="30">
        <f>SUMIF(Ingredients!$B$3:$B$217,J153,Ingredients!$H$3:$H$217)+SUMIF($B$3:$B$724,J153,$BZ$3:$BZ$724)</f>
        <v>1.1428571428571428</v>
      </c>
      <c r="BW153" s="30">
        <f>SUMIF(Ingredients!$B$3:$B$217,K153,Ingredients!$H$3:$H$217)+SUMIF($B$3:$B$724,K153,$BZ$3:$BZ$724)</f>
        <v>0</v>
      </c>
      <c r="BX153" s="30">
        <f>SUMIF(Ingredients!$B$3:$B$217,L153,Ingredients!$H$3:$H$217)+SUMIF($B$3:$B$724,L153,$BZ$3:$BZ$724)</f>
        <v>0</v>
      </c>
      <c r="BY153" s="30">
        <f>SUMIF(Ingredients!$B$3:$B$217,M153,Ingredients!$H$3:$H$217)+SUMIF($B$3:$B$724,M153,$BZ$3:$BZ$724)</f>
        <v>0</v>
      </c>
      <c r="BZ153" s="42">
        <f t="shared" si="33"/>
        <v>3.1428571428571428</v>
      </c>
      <c r="CA153" s="30">
        <f>SUMIF(Ingredients!$B$3:$B$217,F153,Ingredients!$I$3:$I$217)+SUMIF($B$3:$B$724,F153,$CI$3:$CI$724)</f>
        <v>0</v>
      </c>
      <c r="CB153" s="30">
        <f>SUMIF(Ingredients!$B$3:$B$217,G153,Ingredients!$I$3:$I$217)+SUMIF($B$3:$B$724,G153,$CI$3:$CI$724)</f>
        <v>0</v>
      </c>
      <c r="CC153" s="30">
        <f>SUMIF(Ingredients!$B$3:$B$217,H153,Ingredients!$I$3:$I$217)+SUMIF($B$3:$B$724,H153,$CI$3:$CI$724)</f>
        <v>0</v>
      </c>
      <c r="CD153" s="30">
        <f>SUMIF(Ingredients!$B$3:$B$217,I153,Ingredients!$I$3:$I$217)+SUMIF($B$3:$B$724,I153,$CI$3:$CI$724)</f>
        <v>0</v>
      </c>
      <c r="CE153" s="30">
        <f>SUMIF(Ingredients!$B$3:$B$217,J153,Ingredients!$I$3:$I$217)+SUMIF($B$3:$B$724,J153,$CI$3:$CI$724)</f>
        <v>2.5</v>
      </c>
      <c r="CF153" s="30">
        <f>SUMIF(Ingredients!$B$3:$B$217,K153,Ingredients!$I$3:$I$217)+SUMIF($B$3:$B$724,K153,$CI$3:$CI$724)</f>
        <v>0</v>
      </c>
      <c r="CG153" s="30">
        <f>SUMIF(Ingredients!$B$3:$B$217,L153,Ingredients!$I$3:$I$217)+SUMIF($B$3:$B$724,L153,$CI$3:$CI$724)</f>
        <v>0</v>
      </c>
      <c r="CH153" s="30">
        <f>SUMIF(Ingredients!$B$3:$B$217,M153,Ingredients!$I$3:$I$217)+SUMIF($B$3:$B$724,M153,$CI$3:$CI$724)</f>
        <v>0</v>
      </c>
      <c r="CI153" s="38">
        <f t="shared" si="34"/>
        <v>2.5</v>
      </c>
      <c r="CJ153" s="30">
        <f>SUMIF(Ingredients!$B$3:$B$217,F153,Ingredients!$J$3:$J$217)+SUMIF($B$3:$B$724,F153,$CR$3:$CR$724)</f>
        <v>0</v>
      </c>
      <c r="CK153" s="30">
        <f>SUMIF(Ingredients!$B$3:$B$217,G153,Ingredients!$J$3:$J$217)+SUMIF($B$3:$B$724,G153,$CR$3:$CR$724)</f>
        <v>0</v>
      </c>
      <c r="CL153" s="30">
        <f>SUMIF(Ingredients!$B$3:$B$217,H153,Ingredients!$J$3:$J$217)+SUMIF($B$3:$B$724,H153,$CR$3:$CR$724)</f>
        <v>0</v>
      </c>
      <c r="CM153" s="30">
        <f>SUMIF(Ingredients!$B$3:$B$217,I153,Ingredients!$J$3:$J$217)+SUMIF($B$3:$B$724,I153,$CR$3:$CR$724)</f>
        <v>0</v>
      </c>
      <c r="CN153" s="30">
        <f>SUMIF(Ingredients!$B$3:$B$217,J153,Ingredients!$J$3:$J$217)+SUMIF($B$3:$B$724,J153,$CR$3:$CR$724)</f>
        <v>0</v>
      </c>
      <c r="CO153" s="30">
        <f>SUMIF(Ingredients!$B$3:$B$217,K153,Ingredients!$J$3:$J$217)+SUMIF($B$3:$B$724,K153,$CR$3:$CR$724)</f>
        <v>0</v>
      </c>
      <c r="CP153" s="30">
        <f>SUMIF(Ingredients!$B$3:$B$217,L153,Ingredients!$J$3:$J$217)+SUMIF($B$3:$B$724,L153,$CR$3:$CR$724)</f>
        <v>0</v>
      </c>
      <c r="CQ153" s="30">
        <f>SUMIF(Ingredients!$B$3:$B$217,M153,Ingredients!$J$3:$J$217)+SUMIF($B$3:$B$724,M153,$CR$3:$CR$724)</f>
        <v>0</v>
      </c>
      <c r="CR153" s="43">
        <f t="shared" si="35"/>
        <v>0</v>
      </c>
      <c r="CS153" s="34">
        <v>30</v>
      </c>
      <c r="CT153" s="30">
        <v>0.35714285714285715</v>
      </c>
      <c r="CU153" s="30">
        <v>12</v>
      </c>
      <c r="CV153" s="35">
        <v>1</v>
      </c>
      <c r="CW153" s="36">
        <v>0</v>
      </c>
      <c r="CX153" s="37">
        <v>3</v>
      </c>
      <c r="CY153" s="38">
        <v>2.5</v>
      </c>
      <c r="CZ153" s="39">
        <v>0</v>
      </c>
      <c r="DA153" t="s">
        <v>202</v>
      </c>
      <c r="DB153" t="str">
        <f t="shared" ca="1" si="36"/>
        <v>-</v>
      </c>
      <c r="DD153" t="s">
        <v>200</v>
      </c>
      <c r="DE153" t="str">
        <f t="shared" ca="1" si="37"/>
        <v>CREAMEDBROCCOLISOUPITEM(MEAL, ItemRegistry.creamedbroccolisoupItem, 4 ,6f,0.36f,1f,3f,0f,2.5f,0f,1.75f),</v>
      </c>
      <c r="DF153" t="s">
        <v>2404</v>
      </c>
    </row>
    <row r="154" spans="2:110" x14ac:dyDescent="0.3">
      <c r="B154" t="s">
        <v>413</v>
      </c>
      <c r="C154" t="str">
        <f>INDEX('PH Itemnames'!$B$1:$B$723,MATCH(B154,'PH Itemnames'!$A$1:$A$723),1)</f>
        <v>sweetpotatopieItem</v>
      </c>
      <c r="D154" t="s">
        <v>245</v>
      </c>
      <c r="E154" t="s">
        <v>1192</v>
      </c>
      <c r="F154" s="10" t="s">
        <v>117</v>
      </c>
      <c r="G154" s="11" t="s">
        <v>209</v>
      </c>
      <c r="H154" s="11" t="s">
        <v>400</v>
      </c>
      <c r="I154" s="11" t="s">
        <v>414</v>
      </c>
      <c r="J154" s="11"/>
      <c r="K154" s="11"/>
      <c r="L154" s="11"/>
      <c r="M154" s="11"/>
      <c r="N154" s="46">
        <f ca="1">SUMIF(Ingredients!$B$3:$B$217,'PH complex foods'!F154,Ingredients!$A$3:$A$119)+SUMIF($B$3:$B$724,F154,$V$3:$V$723)</f>
        <v>1</v>
      </c>
      <c r="O154" s="11">
        <f ca="1">SUMIF(Ingredients!$B$3:$B$217,'PH complex foods'!G154,Ingredients!$A$3:$A$119)+SUMIF($B$3:$B$724,G154,$V$3:$V$723)</f>
        <v>1</v>
      </c>
      <c r="P154" s="11">
        <f ca="1">SUMIF(Ingredients!$B$3:$B$217,'PH complex foods'!H154,Ingredients!$A$3:$A$119)+SUMIF($B$3:$B$724,H154,$V$3:$V$723)</f>
        <v>0</v>
      </c>
      <c r="Q154" s="11">
        <f ca="1">SUMIF(Ingredients!$B$3:$B$217,'PH complex foods'!I154,Ingredients!$A$3:$A$119)+SUMIF($B$3:$B$724,I154,$V$3:$V$723)</f>
        <v>1</v>
      </c>
      <c r="R154" s="11">
        <f ca="1">SUMIF(Ingredients!$B$3:$B$217,'PH complex foods'!J154,Ingredients!$A$3:$A$119)+SUMIF($B$3:$B$724,J154,$V$3:$V$723)</f>
        <v>0</v>
      </c>
      <c r="S154" s="11">
        <f ca="1">SUMIF(Ingredients!$B$3:$B$217,'PH complex foods'!K154,Ingredients!$A$3:$A$119)+SUMIF($B$3:$B$724,K154,$V$3:$V$723)</f>
        <v>0</v>
      </c>
      <c r="T154" s="11">
        <f ca="1">SUMIF(Ingredients!$B$3:$B$217,'PH complex foods'!L154,Ingredients!$A$3:$A$119)+SUMIF($B$3:$B$724,L154,$V$3:$V$723)</f>
        <v>0</v>
      </c>
      <c r="U154" s="11">
        <f ca="1">SUMIF(Ingredients!$B$3:$B$217,'PH complex foods'!M154,Ingredients!$A$3:$A$119)+SUMIF($B$3:$B$724,M154,$V$3:$V$723)</f>
        <v>0</v>
      </c>
      <c r="V154" s="10">
        <f t="shared" ca="1" si="38"/>
        <v>0</v>
      </c>
      <c r="W154" s="11">
        <f t="shared" si="27"/>
        <v>0</v>
      </c>
      <c r="X154" s="44" t="str">
        <f t="shared" ca="1" si="39"/>
        <v>No</v>
      </c>
      <c r="Y154" s="34">
        <f>SUMIF(Ingredients!$B$3:$B$217,F154,Ingredients!$C$3:$C$217)+SUMIF($B$3:$B$724,F154,$AG$3:$AG$724)</f>
        <v>10</v>
      </c>
      <c r="Z154" s="30">
        <f>SUMIF(Ingredients!$B$3:$B$217,G154,Ingredients!$C$3:$C$217)+SUMIF($B$3:$B$724,G154,$AG$3:$AG$724)</f>
        <v>5</v>
      </c>
      <c r="AA154" s="30">
        <f>SUMIF(Ingredients!$B$3:$B$217,H154,Ingredients!$C$3:$C$217)+SUMIF($B$3:$B$724,H154,$AG$3:$AG$724)</f>
        <v>0</v>
      </c>
      <c r="AB154" s="30">
        <f>SUMIF(Ingredients!$B$3:$B$217,I154,Ingredients!$C$3:$C$217)+SUMIF($B$3:$B$724,I154,$AG$3:$AG$724)</f>
        <v>0</v>
      </c>
      <c r="AC154" s="30">
        <f>SUMIF(Ingredients!$B$3:$B$217,J154,Ingredients!$C$3:$C$217)+SUMIF($B$3:$B$724,J154,$AG$3:$AG$724)</f>
        <v>0</v>
      </c>
      <c r="AD154" s="30">
        <f>SUMIF(Ingredients!$B$3:$B$217,K154,Ingredients!$C$3:$C$217)+SUMIF($B$3:$B$724,K154,$AG$3:$AG$724)</f>
        <v>0</v>
      </c>
      <c r="AE154" s="30">
        <f>SUMIF(Ingredients!$B$3:$B$217,L154,Ingredients!$C$3:$C$217)+SUMIF($B$3:$B$724,L154,$AG$3:$AG$724)</f>
        <v>0</v>
      </c>
      <c r="AF154" s="30">
        <f>SUMIF(Ingredients!$B$3:$B$217,M154,Ingredients!$C$3:$C$217)+SUMIF($B$3:$B$724,M154,$AG$3:$AG$724)</f>
        <v>0</v>
      </c>
      <c r="AG154" s="29">
        <f t="shared" si="28"/>
        <v>15</v>
      </c>
      <c r="AH154" s="30">
        <f>SUMIF(Ingredients!$B$3:$B$217,F154,Ingredients!$D$3:$D$217)+SUMIF($B$3:$B$724,F154,$AP$3:$AP$724)</f>
        <v>0</v>
      </c>
      <c r="AI154" s="30">
        <f>SUMIF(Ingredients!$B$3:$B$217,G154,Ingredients!$D$3:$D$217)+SUMIF($B$3:$B$724,G154,$AP$3:$AP$724)</f>
        <v>0</v>
      </c>
      <c r="AJ154" s="30">
        <f>SUMIF(Ingredients!$B$3:$B$217,H154,Ingredients!$D$3:$D$217)+SUMIF($B$3:$B$724,H154,$AP$3:$AP$724)</f>
        <v>0</v>
      </c>
      <c r="AK154" s="30">
        <f>SUMIF(Ingredients!$B$3:$B$217,I154,Ingredients!$D$3:$D$217)+SUMIF($B$3:$B$724,I154,$AP$3:$AP$724)</f>
        <v>10</v>
      </c>
      <c r="AL154" s="30">
        <f>SUMIF(Ingredients!$B$3:$B$217,J154,Ingredients!$D$3:$D$217)+SUMIF($B$3:$B$724,J154,$AP$3:$AP$724)</f>
        <v>0</v>
      </c>
      <c r="AM154" s="30">
        <f>SUMIF(Ingredients!$B$3:$B$217,K154,Ingredients!$D$3:$D$217)+SUMIF($B$3:$B$724,K154,$AP$3:$AP$724)</f>
        <v>0</v>
      </c>
      <c r="AN154" s="30">
        <f>SUMIF(Ingredients!$B$3:$B$217,L154,Ingredients!$D$3:$D$217)+SUMIF($B$3:$B$724,L154,$AP$3:$AP$724)</f>
        <v>0</v>
      </c>
      <c r="AO154" s="30">
        <f>SUMIF(Ingredients!$B$3:$B$217,M154,Ingredients!$D$3:$D$217)+SUMIF($B$3:$B$724,M154,$AP$3:$AP$724)</f>
        <v>0</v>
      </c>
      <c r="AP154" s="29">
        <f t="shared" si="29"/>
        <v>10</v>
      </c>
      <c r="AQ154" s="30">
        <f>SUMIF(Ingredients!$B$3:$B$217,F154,Ingredients!$E$3:$E$217)+SUMIF($B$3:$B$724,F154,$AY$3:$AY$727)</f>
        <v>32</v>
      </c>
      <c r="AR154" s="30">
        <f>SUMIF(Ingredients!$B$3:$B$217,G154,Ingredients!$E$3:$E$217)+SUMIF($B$3:$B$724,G154,$AY$3:$AY$727)</f>
        <v>7</v>
      </c>
      <c r="AS154" s="30">
        <f>SUMIF(Ingredients!$B$3:$B$217,H154,Ingredients!$E$3:$E$217)+SUMIF($B$3:$B$724,H154,$AY$3:$AY$727)</f>
        <v>0</v>
      </c>
      <c r="AT154" s="30">
        <f>SUMIF(Ingredients!$B$3:$B$217,I154,Ingredients!$E$3:$E$217)+SUMIF($B$3:$B$724,I154,$AY$3:$AY$727)</f>
        <v>15.333333333333334</v>
      </c>
      <c r="AU154" s="30">
        <f>SUMIF(Ingredients!$B$3:$B$217,J154,Ingredients!$E$3:$E$217)+SUMIF($B$3:$B$724,J154,$AY$3:$AY$727)</f>
        <v>0</v>
      </c>
      <c r="AV154" s="30">
        <f>SUMIF(Ingredients!$B$3:$B$217,K154,Ingredients!$E$3:$E$217)+SUMIF($B$3:$B$724,K154,$AY$3:$AY$727)</f>
        <v>0</v>
      </c>
      <c r="AW154" s="30">
        <f>SUMIF(Ingredients!$B$3:$B$217,L154,Ingredients!$E$3:$E$217)+SUMIF($B$3:$B$724,L154,$AY$3:$AY$727)</f>
        <v>0</v>
      </c>
      <c r="AX154" s="30">
        <f>SUMIF(Ingredients!$B$3:$B$217,M154,Ingredients!$E$3:$E$217)+SUMIF($B$3:$B$724,M154,$AY$3:$AY$727)</f>
        <v>0</v>
      </c>
      <c r="AY154" s="29">
        <f t="shared" si="30"/>
        <v>13.583333333333334</v>
      </c>
      <c r="AZ154" s="30">
        <f>SUMIF(Ingredients!$B$3:$B$217,F154,Ingredients!$F$3:$F$217)+SUMIF($B$3:$B$724,F154,$BH$3:$BH$724)</f>
        <v>0</v>
      </c>
      <c r="BA154" s="30">
        <f>SUMIF(Ingredients!$B$3:$B$217,G154,Ingredients!$F$3:$F$217)+SUMIF($B$3:$B$724,G154,$BH$3:$BH$724)</f>
        <v>1</v>
      </c>
      <c r="BB154" s="30">
        <f>SUMIF(Ingredients!$B$3:$B$217,H154,Ingredients!$F$3:$F$217)+SUMIF($B$3:$B$724,H154,$BH$3:$BH$724)</f>
        <v>0</v>
      </c>
      <c r="BC154" s="30">
        <f>SUMIF(Ingredients!$B$3:$B$217,I154,Ingredients!$F$3:$F$217)+SUMIF($B$3:$B$724,I154,$BH$3:$BH$724)</f>
        <v>0</v>
      </c>
      <c r="BD154" s="30">
        <f>SUMIF(Ingredients!$B$3:$B$217,J154,Ingredients!$F$3:$F$217)+SUMIF($B$3:$B$724,J154,$BH$3:$BH$724)</f>
        <v>0</v>
      </c>
      <c r="BE154" s="30">
        <f>SUMIF(Ingredients!$B$3:$B$217,K154,Ingredients!$F$3:$F$217)+SUMIF($B$3:$B$724,K154,$BH$3:$BH$724)</f>
        <v>0</v>
      </c>
      <c r="BF154" s="30">
        <f>SUMIF(Ingredients!$B$3:$B$217,L154,Ingredients!$F$3:$F$217)+SUMIF($B$3:$B$724,L154,$BH$3:$BH$724)</f>
        <v>0</v>
      </c>
      <c r="BG154" s="30">
        <f>SUMIF(Ingredients!$B$3:$B$217,M154,Ingredients!$F$3:$F$217)+SUMIF($B$3:$B$724,M154,$BH$3:$BH$724)</f>
        <v>0</v>
      </c>
      <c r="BH154" s="35">
        <f t="shared" si="31"/>
        <v>1</v>
      </c>
      <c r="BI154" s="30">
        <f>SUMIF(Ingredients!$B$3:$B$217,F154,Ingredients!$G$3:$G$217)+SUMIF($B$3:$B$724,F154,$BQ$3:$BQ$724)</f>
        <v>0</v>
      </c>
      <c r="BJ154" s="30">
        <f>SUMIF(Ingredients!$B$3:$B$217,G154,Ingredients!$G$3:$G$217)+SUMIF($B$3:$B$724,G154,$BQ$3:$BQ$724)</f>
        <v>0</v>
      </c>
      <c r="BK154" s="30">
        <f>SUMIF(Ingredients!$B$3:$B$217,H154,Ingredients!$G$3:$G$217)+SUMIF($B$3:$B$724,H154,$BQ$3:$BQ$724)</f>
        <v>0</v>
      </c>
      <c r="BL154" s="30">
        <f>SUMIF(Ingredients!$B$3:$B$217,I154,Ingredients!$G$3:$G$217)+SUMIF($B$3:$B$724,I154,$BQ$3:$BQ$724)</f>
        <v>0</v>
      </c>
      <c r="BM154" s="30">
        <f>SUMIF(Ingredients!$B$3:$B$217,J154,Ingredients!$G$3:$G$217)+SUMIF($B$3:$B$724,J154,$BQ$3:$BQ$724)</f>
        <v>0</v>
      </c>
      <c r="BN154" s="30">
        <f>SUMIF(Ingredients!$B$3:$B$217,K154,Ingredients!$G$3:$G$217)+SUMIF($B$3:$B$724,K154,$BQ$3:$BQ$724)</f>
        <v>0</v>
      </c>
      <c r="BO154" s="30">
        <f>SUMIF(Ingredients!$B$3:$B$217,L154,Ingredients!$G$3:$G$217)+SUMIF($B$3:$B$724,L154,$BQ$3:$BQ$724)</f>
        <v>0</v>
      </c>
      <c r="BP154" s="30">
        <f>SUMIF(Ingredients!$B$3:$B$217,M154,Ingredients!$G$3:$G$217)+SUMIF($B$3:$B$724,M154,$BQ$3:$BQ$724)</f>
        <v>0</v>
      </c>
      <c r="BQ154" s="36">
        <f t="shared" si="32"/>
        <v>0</v>
      </c>
      <c r="BR154" s="30">
        <f>SUMIF(Ingredients!$B$3:$B$217,F154,Ingredients!$H$3:$H$217)+SUMIF($B$3:$B$724,F154,$BZ$3:$BZ$724)</f>
        <v>1.5</v>
      </c>
      <c r="BS154" s="30">
        <f>SUMIF(Ingredients!$B$3:$B$217,G154,Ingredients!$H$3:$H$217)+SUMIF($B$3:$B$724,G154,$BZ$3:$BZ$724)</f>
        <v>0</v>
      </c>
      <c r="BT154" s="30">
        <f>SUMIF(Ingredients!$B$3:$B$217,H154,Ingredients!$H$3:$H$217)+SUMIF($B$3:$B$724,H154,$BZ$3:$BZ$724)</f>
        <v>0</v>
      </c>
      <c r="BU154" s="30">
        <f>SUMIF(Ingredients!$B$3:$B$217,I154,Ingredients!$H$3:$H$217)+SUMIF($B$3:$B$724,I154,$BZ$3:$BZ$724)</f>
        <v>0</v>
      </c>
      <c r="BV154" s="30">
        <f>SUMIF(Ingredients!$B$3:$B$217,J154,Ingredients!$H$3:$H$217)+SUMIF($B$3:$B$724,J154,$BZ$3:$BZ$724)</f>
        <v>0</v>
      </c>
      <c r="BW154" s="30">
        <f>SUMIF(Ingredients!$B$3:$B$217,K154,Ingredients!$H$3:$H$217)+SUMIF($B$3:$B$724,K154,$BZ$3:$BZ$724)</f>
        <v>0</v>
      </c>
      <c r="BX154" s="30">
        <f>SUMIF(Ingredients!$B$3:$B$217,L154,Ingredients!$H$3:$H$217)+SUMIF($B$3:$B$724,L154,$BZ$3:$BZ$724)</f>
        <v>0</v>
      </c>
      <c r="BY154" s="30">
        <f>SUMIF(Ingredients!$B$3:$B$217,M154,Ingredients!$H$3:$H$217)+SUMIF($B$3:$B$724,M154,$BZ$3:$BZ$724)</f>
        <v>0</v>
      </c>
      <c r="BZ154" s="42">
        <f t="shared" si="33"/>
        <v>1.5</v>
      </c>
      <c r="CA154" s="30">
        <f>SUMIF(Ingredients!$B$3:$B$217,F154,Ingredients!$I$3:$I$217)+SUMIF($B$3:$B$724,F154,$CI$3:$CI$724)</f>
        <v>0</v>
      </c>
      <c r="CB154" s="30">
        <f>SUMIF(Ingredients!$B$3:$B$217,G154,Ingredients!$I$3:$I$217)+SUMIF($B$3:$B$724,G154,$CI$3:$CI$724)</f>
        <v>0</v>
      </c>
      <c r="CC154" s="30">
        <f>SUMIF(Ingredients!$B$3:$B$217,H154,Ingredients!$I$3:$I$217)+SUMIF($B$3:$B$724,H154,$CI$3:$CI$724)</f>
        <v>0</v>
      </c>
      <c r="CD154" s="30">
        <f>SUMIF(Ingredients!$B$3:$B$217,I154,Ingredients!$I$3:$I$217)+SUMIF($B$3:$B$724,I154,$CI$3:$CI$724)</f>
        <v>0</v>
      </c>
      <c r="CE154" s="30">
        <f>SUMIF(Ingredients!$B$3:$B$217,J154,Ingredients!$I$3:$I$217)+SUMIF($B$3:$B$724,J154,$CI$3:$CI$724)</f>
        <v>0</v>
      </c>
      <c r="CF154" s="30">
        <f>SUMIF(Ingredients!$B$3:$B$217,K154,Ingredients!$I$3:$I$217)+SUMIF($B$3:$B$724,K154,$CI$3:$CI$724)</f>
        <v>0</v>
      </c>
      <c r="CG154" s="30">
        <f>SUMIF(Ingredients!$B$3:$B$217,L154,Ingredients!$I$3:$I$217)+SUMIF($B$3:$B$724,L154,$CI$3:$CI$724)</f>
        <v>0</v>
      </c>
      <c r="CH154" s="30">
        <f>SUMIF(Ingredients!$B$3:$B$217,M154,Ingredients!$I$3:$I$217)+SUMIF($B$3:$B$724,M154,$CI$3:$CI$724)</f>
        <v>0</v>
      </c>
      <c r="CI154" s="38">
        <f t="shared" si="34"/>
        <v>0</v>
      </c>
      <c r="CJ154" s="30">
        <f>SUMIF(Ingredients!$B$3:$B$217,F154,Ingredients!$J$3:$J$217)+SUMIF($B$3:$B$724,F154,$CR$3:$CR$724)</f>
        <v>0</v>
      </c>
      <c r="CK154" s="30">
        <f>SUMIF(Ingredients!$B$3:$B$217,G154,Ingredients!$J$3:$J$217)+SUMIF($B$3:$B$724,G154,$CR$3:$CR$724)</f>
        <v>0</v>
      </c>
      <c r="CL154" s="30">
        <f>SUMIF(Ingredients!$B$3:$B$217,H154,Ingredients!$J$3:$J$217)+SUMIF($B$3:$B$724,H154,$CR$3:$CR$724)</f>
        <v>0</v>
      </c>
      <c r="CM154" s="30">
        <f>SUMIF(Ingredients!$B$3:$B$217,I154,Ingredients!$J$3:$J$217)+SUMIF($B$3:$B$724,I154,$CR$3:$CR$724)</f>
        <v>0</v>
      </c>
      <c r="CN154" s="30">
        <f>SUMIF(Ingredients!$B$3:$B$217,J154,Ingredients!$J$3:$J$217)+SUMIF($B$3:$B$724,J154,$CR$3:$CR$724)</f>
        <v>0</v>
      </c>
      <c r="CO154" s="30">
        <f>SUMIF(Ingredients!$B$3:$B$217,K154,Ingredients!$J$3:$J$217)+SUMIF($B$3:$B$724,K154,$CR$3:$CR$724)</f>
        <v>0</v>
      </c>
      <c r="CP154" s="30">
        <f>SUMIF(Ingredients!$B$3:$B$217,L154,Ingredients!$J$3:$J$217)+SUMIF($B$3:$B$724,L154,$CR$3:$CR$724)</f>
        <v>0</v>
      </c>
      <c r="CQ154" s="30">
        <f>SUMIF(Ingredients!$B$3:$B$217,M154,Ingredients!$J$3:$J$217)+SUMIF($B$3:$B$724,M154,$CR$3:$CR$724)</f>
        <v>0</v>
      </c>
      <c r="CR154" s="43">
        <f t="shared" si="35"/>
        <v>0</v>
      </c>
      <c r="CS154" s="34">
        <v>15</v>
      </c>
      <c r="CT154" s="30">
        <v>10</v>
      </c>
      <c r="CU154" s="30">
        <v>13.583333333333334</v>
      </c>
      <c r="CV154" s="35">
        <v>1</v>
      </c>
      <c r="CW154" s="36">
        <v>0</v>
      </c>
      <c r="CX154" s="37">
        <v>1.5</v>
      </c>
      <c r="CY154" s="38">
        <v>0</v>
      </c>
      <c r="CZ154" s="39">
        <v>0</v>
      </c>
      <c r="DA154" t="s">
        <v>199</v>
      </c>
      <c r="DB154" t="str">
        <f t="shared" ca="1" si="36"/>
        <v>No</v>
      </c>
      <c r="DD154" t="s">
        <v>200</v>
      </c>
      <c r="DE154" t="str">
        <f t="shared" ca="1" si="37"/>
        <v/>
      </c>
      <c r="DF154" t="s">
        <v>2272</v>
      </c>
    </row>
    <row r="155" spans="2:110" x14ac:dyDescent="0.3">
      <c r="B155" t="s">
        <v>415</v>
      </c>
      <c r="C155" t="str">
        <f>INDEX('PH Itemnames'!$B$1:$B$723,MATCH(B155,'PH Itemnames'!$A$1:$A$723),1)</f>
        <v>candiedsweetpotatoesItem</v>
      </c>
      <c r="D155" t="s">
        <v>240</v>
      </c>
      <c r="E155" t="s">
        <v>1192</v>
      </c>
      <c r="F155" s="10" t="s">
        <v>117</v>
      </c>
      <c r="G155" s="11" t="s">
        <v>210</v>
      </c>
      <c r="H155" s="11" t="s">
        <v>400</v>
      </c>
      <c r="I155" s="11"/>
      <c r="J155" s="11"/>
      <c r="K155" s="11"/>
      <c r="L155" s="11"/>
      <c r="M155" s="11"/>
      <c r="N155" s="46">
        <f ca="1">SUMIF(Ingredients!$B$3:$B$217,'PH complex foods'!F155,Ingredients!$A$3:$A$119)+SUMIF($B$3:$B$724,F155,$V$3:$V$723)</f>
        <v>1</v>
      </c>
      <c r="O155" s="11">
        <f ca="1">SUMIF(Ingredients!$B$3:$B$217,'PH complex foods'!G155,Ingredients!$A$3:$A$119)+SUMIF($B$3:$B$724,G155,$V$3:$V$723)</f>
        <v>1</v>
      </c>
      <c r="P155" s="11">
        <f ca="1">SUMIF(Ingredients!$B$3:$B$217,'PH complex foods'!H155,Ingredients!$A$3:$A$119)+SUMIF($B$3:$B$724,H155,$V$3:$V$723)</f>
        <v>0</v>
      </c>
      <c r="Q155" s="11">
        <f ca="1">SUMIF(Ingredients!$B$3:$B$217,'PH complex foods'!I155,Ingredients!$A$3:$A$119)+SUMIF($B$3:$B$724,I155,$V$3:$V$723)</f>
        <v>0</v>
      </c>
      <c r="R155" s="11">
        <f ca="1">SUMIF(Ingredients!$B$3:$B$217,'PH complex foods'!J155,Ingredients!$A$3:$A$119)+SUMIF($B$3:$B$724,J155,$V$3:$V$723)</f>
        <v>0</v>
      </c>
      <c r="S155" s="11">
        <f ca="1">SUMIF(Ingredients!$B$3:$B$217,'PH complex foods'!K155,Ingredients!$A$3:$A$119)+SUMIF($B$3:$B$724,K155,$V$3:$V$723)</f>
        <v>0</v>
      </c>
      <c r="T155" s="11">
        <f ca="1">SUMIF(Ingredients!$B$3:$B$217,'PH complex foods'!L155,Ingredients!$A$3:$A$119)+SUMIF($B$3:$B$724,L155,$V$3:$V$723)</f>
        <v>0</v>
      </c>
      <c r="U155" s="11">
        <f ca="1">SUMIF(Ingredients!$B$3:$B$217,'PH complex foods'!M155,Ingredients!$A$3:$A$119)+SUMIF($B$3:$B$724,M155,$V$3:$V$723)</f>
        <v>0</v>
      </c>
      <c r="V155" s="10">
        <f t="shared" ca="1" si="38"/>
        <v>0</v>
      </c>
      <c r="W155" s="11">
        <f t="shared" si="27"/>
        <v>0</v>
      </c>
      <c r="X155" s="44" t="str">
        <f t="shared" ca="1" si="39"/>
        <v>No</v>
      </c>
      <c r="Y155" s="34">
        <f>SUMIF(Ingredients!$B$3:$B$217,F155,Ingredients!$C$3:$C$217)+SUMIF($B$3:$B$724,F155,$AG$3:$AG$724)</f>
        <v>10</v>
      </c>
      <c r="Z155" s="30">
        <f>SUMIF(Ingredients!$B$3:$B$217,G155,Ingredients!$C$3:$C$217)+SUMIF($B$3:$B$724,G155,$AG$3:$AG$724)</f>
        <v>0</v>
      </c>
      <c r="AA155" s="30">
        <f>SUMIF(Ingredients!$B$3:$B$217,H155,Ingredients!$C$3:$C$217)+SUMIF($B$3:$B$724,H155,$AG$3:$AG$724)</f>
        <v>0</v>
      </c>
      <c r="AB155" s="30">
        <f>SUMIF(Ingredients!$B$3:$B$217,I155,Ingredients!$C$3:$C$217)+SUMIF($B$3:$B$724,I155,$AG$3:$AG$724)</f>
        <v>0</v>
      </c>
      <c r="AC155" s="30">
        <f>SUMIF(Ingredients!$B$3:$B$217,J155,Ingredients!$C$3:$C$217)+SUMIF($B$3:$B$724,J155,$AG$3:$AG$724)</f>
        <v>0</v>
      </c>
      <c r="AD155" s="30">
        <f>SUMIF(Ingredients!$B$3:$B$217,K155,Ingredients!$C$3:$C$217)+SUMIF($B$3:$B$724,K155,$AG$3:$AG$724)</f>
        <v>0</v>
      </c>
      <c r="AE155" s="30">
        <f>SUMIF(Ingredients!$B$3:$B$217,L155,Ingredients!$C$3:$C$217)+SUMIF($B$3:$B$724,L155,$AG$3:$AG$724)</f>
        <v>0</v>
      </c>
      <c r="AF155" s="30">
        <f>SUMIF(Ingredients!$B$3:$B$217,M155,Ingredients!$C$3:$C$217)+SUMIF($B$3:$B$724,M155,$AG$3:$AG$724)</f>
        <v>0</v>
      </c>
      <c r="AG155" s="29">
        <f t="shared" si="28"/>
        <v>10</v>
      </c>
      <c r="AH155" s="30">
        <f>SUMIF(Ingredients!$B$3:$B$217,F155,Ingredients!$D$3:$D$217)+SUMIF($B$3:$B$724,F155,$AP$3:$AP$724)</f>
        <v>0</v>
      </c>
      <c r="AI155" s="30">
        <f>SUMIF(Ingredients!$B$3:$B$217,G155,Ingredients!$D$3:$D$217)+SUMIF($B$3:$B$724,G155,$AP$3:$AP$724)</f>
        <v>0</v>
      </c>
      <c r="AJ155" s="30">
        <f>SUMIF(Ingredients!$B$3:$B$217,H155,Ingredients!$D$3:$D$217)+SUMIF($B$3:$B$724,H155,$AP$3:$AP$724)</f>
        <v>0</v>
      </c>
      <c r="AK155" s="30">
        <f>SUMIF(Ingredients!$B$3:$B$217,I155,Ingredients!$D$3:$D$217)+SUMIF($B$3:$B$724,I155,$AP$3:$AP$724)</f>
        <v>0</v>
      </c>
      <c r="AL155" s="30">
        <f>SUMIF(Ingredients!$B$3:$B$217,J155,Ingredients!$D$3:$D$217)+SUMIF($B$3:$B$724,J155,$AP$3:$AP$724)</f>
        <v>0</v>
      </c>
      <c r="AM155" s="30">
        <f>SUMIF(Ingredients!$B$3:$B$217,K155,Ingredients!$D$3:$D$217)+SUMIF($B$3:$B$724,K155,$AP$3:$AP$724)</f>
        <v>0</v>
      </c>
      <c r="AN155" s="30">
        <f>SUMIF(Ingredients!$B$3:$B$217,L155,Ingredients!$D$3:$D$217)+SUMIF($B$3:$B$724,L155,$AP$3:$AP$724)</f>
        <v>0</v>
      </c>
      <c r="AO155" s="30">
        <f>SUMIF(Ingredients!$B$3:$B$217,M155,Ingredients!$D$3:$D$217)+SUMIF($B$3:$B$724,M155,$AP$3:$AP$724)</f>
        <v>0</v>
      </c>
      <c r="AP155" s="29">
        <f t="shared" si="29"/>
        <v>0</v>
      </c>
      <c r="AQ155" s="30">
        <f>SUMIF(Ingredients!$B$3:$B$217,F155,Ingredients!$E$3:$E$217)+SUMIF($B$3:$B$724,F155,$AY$3:$AY$727)</f>
        <v>32</v>
      </c>
      <c r="AR155" s="30">
        <f>SUMIF(Ingredients!$B$3:$B$217,G155,Ingredients!$E$3:$E$217)+SUMIF($B$3:$B$724,G155,$AY$3:$AY$727)</f>
        <v>30</v>
      </c>
      <c r="AS155" s="30">
        <f>SUMIF(Ingredients!$B$3:$B$217,H155,Ingredients!$E$3:$E$217)+SUMIF($B$3:$B$724,H155,$AY$3:$AY$727)</f>
        <v>0</v>
      </c>
      <c r="AT155" s="30">
        <f>SUMIF(Ingredients!$B$3:$B$217,I155,Ingredients!$E$3:$E$217)+SUMIF($B$3:$B$724,I155,$AY$3:$AY$727)</f>
        <v>0</v>
      </c>
      <c r="AU155" s="30">
        <f>SUMIF(Ingredients!$B$3:$B$217,J155,Ingredients!$E$3:$E$217)+SUMIF($B$3:$B$724,J155,$AY$3:$AY$727)</f>
        <v>0</v>
      </c>
      <c r="AV155" s="30">
        <f>SUMIF(Ingredients!$B$3:$B$217,K155,Ingredients!$E$3:$E$217)+SUMIF($B$3:$B$724,K155,$AY$3:$AY$727)</f>
        <v>0</v>
      </c>
      <c r="AW155" s="30">
        <f>SUMIF(Ingredients!$B$3:$B$217,L155,Ingredients!$E$3:$E$217)+SUMIF($B$3:$B$724,L155,$AY$3:$AY$727)</f>
        <v>0</v>
      </c>
      <c r="AX155" s="30">
        <f>SUMIF(Ingredients!$B$3:$B$217,M155,Ingredients!$E$3:$E$217)+SUMIF($B$3:$B$724,M155,$AY$3:$AY$727)</f>
        <v>0</v>
      </c>
      <c r="AY155" s="29">
        <f t="shared" si="30"/>
        <v>20.666666666666668</v>
      </c>
      <c r="AZ155" s="30">
        <f>SUMIF(Ingredients!$B$3:$B$217,F155,Ingredients!$F$3:$F$217)+SUMIF($B$3:$B$724,F155,$BH$3:$BH$724)</f>
        <v>0</v>
      </c>
      <c r="BA155" s="30">
        <f>SUMIF(Ingredients!$B$3:$B$217,G155,Ingredients!$F$3:$F$217)+SUMIF($B$3:$B$724,G155,$BH$3:$BH$724)</f>
        <v>0</v>
      </c>
      <c r="BB155" s="30">
        <f>SUMIF(Ingredients!$B$3:$B$217,H155,Ingredients!$F$3:$F$217)+SUMIF($B$3:$B$724,H155,$BH$3:$BH$724)</f>
        <v>0</v>
      </c>
      <c r="BC155" s="30">
        <f>SUMIF(Ingredients!$B$3:$B$217,I155,Ingredients!$F$3:$F$217)+SUMIF($B$3:$B$724,I155,$BH$3:$BH$724)</f>
        <v>0</v>
      </c>
      <c r="BD155" s="30">
        <f>SUMIF(Ingredients!$B$3:$B$217,J155,Ingredients!$F$3:$F$217)+SUMIF($B$3:$B$724,J155,$BH$3:$BH$724)</f>
        <v>0</v>
      </c>
      <c r="BE155" s="30">
        <f>SUMIF(Ingredients!$B$3:$B$217,K155,Ingredients!$F$3:$F$217)+SUMIF($B$3:$B$724,K155,$BH$3:$BH$724)</f>
        <v>0</v>
      </c>
      <c r="BF155" s="30">
        <f>SUMIF(Ingredients!$B$3:$B$217,L155,Ingredients!$F$3:$F$217)+SUMIF($B$3:$B$724,L155,$BH$3:$BH$724)</f>
        <v>0</v>
      </c>
      <c r="BG155" s="30">
        <f>SUMIF(Ingredients!$B$3:$B$217,M155,Ingredients!$F$3:$F$217)+SUMIF($B$3:$B$724,M155,$BH$3:$BH$724)</f>
        <v>0</v>
      </c>
      <c r="BH155" s="35">
        <f t="shared" si="31"/>
        <v>0</v>
      </c>
      <c r="BI155" s="30">
        <f>SUMIF(Ingredients!$B$3:$B$217,F155,Ingredients!$G$3:$G$217)+SUMIF($B$3:$B$724,F155,$BQ$3:$BQ$724)</f>
        <v>0</v>
      </c>
      <c r="BJ155" s="30">
        <f>SUMIF(Ingredients!$B$3:$B$217,G155,Ingredients!$G$3:$G$217)+SUMIF($B$3:$B$724,G155,$BQ$3:$BQ$724)</f>
        <v>0</v>
      </c>
      <c r="BK155" s="30">
        <f>SUMIF(Ingredients!$B$3:$B$217,H155,Ingredients!$G$3:$G$217)+SUMIF($B$3:$B$724,H155,$BQ$3:$BQ$724)</f>
        <v>0</v>
      </c>
      <c r="BL155" s="30">
        <f>SUMIF(Ingredients!$B$3:$B$217,I155,Ingredients!$G$3:$G$217)+SUMIF($B$3:$B$724,I155,$BQ$3:$BQ$724)</f>
        <v>0</v>
      </c>
      <c r="BM155" s="30">
        <f>SUMIF(Ingredients!$B$3:$B$217,J155,Ingredients!$G$3:$G$217)+SUMIF($B$3:$B$724,J155,$BQ$3:$BQ$724)</f>
        <v>0</v>
      </c>
      <c r="BN155" s="30">
        <f>SUMIF(Ingredients!$B$3:$B$217,K155,Ingredients!$G$3:$G$217)+SUMIF($B$3:$B$724,K155,$BQ$3:$BQ$724)</f>
        <v>0</v>
      </c>
      <c r="BO155" s="30">
        <f>SUMIF(Ingredients!$B$3:$B$217,L155,Ingredients!$G$3:$G$217)+SUMIF($B$3:$B$724,L155,$BQ$3:$BQ$724)</f>
        <v>0</v>
      </c>
      <c r="BP155" s="30">
        <f>SUMIF(Ingredients!$B$3:$B$217,M155,Ingredients!$G$3:$G$217)+SUMIF($B$3:$B$724,M155,$BQ$3:$BQ$724)</f>
        <v>0</v>
      </c>
      <c r="BQ155" s="36">
        <f t="shared" si="32"/>
        <v>0</v>
      </c>
      <c r="BR155" s="30">
        <f>SUMIF(Ingredients!$B$3:$B$217,F155,Ingredients!$H$3:$H$217)+SUMIF($B$3:$B$724,F155,$BZ$3:$BZ$724)</f>
        <v>1.5</v>
      </c>
      <c r="BS155" s="30">
        <f>SUMIF(Ingredients!$B$3:$B$217,G155,Ingredients!$H$3:$H$217)+SUMIF($B$3:$B$724,G155,$BZ$3:$BZ$724)</f>
        <v>0</v>
      </c>
      <c r="BT155" s="30">
        <f>SUMIF(Ingredients!$B$3:$B$217,H155,Ingredients!$H$3:$H$217)+SUMIF($B$3:$B$724,H155,$BZ$3:$BZ$724)</f>
        <v>0</v>
      </c>
      <c r="BU155" s="30">
        <f>SUMIF(Ingredients!$B$3:$B$217,I155,Ingredients!$H$3:$H$217)+SUMIF($B$3:$B$724,I155,$BZ$3:$BZ$724)</f>
        <v>0</v>
      </c>
      <c r="BV155" s="30">
        <f>SUMIF(Ingredients!$B$3:$B$217,J155,Ingredients!$H$3:$H$217)+SUMIF($B$3:$B$724,J155,$BZ$3:$BZ$724)</f>
        <v>0</v>
      </c>
      <c r="BW155" s="30">
        <f>SUMIF(Ingredients!$B$3:$B$217,K155,Ingredients!$H$3:$H$217)+SUMIF($B$3:$B$724,K155,$BZ$3:$BZ$724)</f>
        <v>0</v>
      </c>
      <c r="BX155" s="30">
        <f>SUMIF(Ingredients!$B$3:$B$217,L155,Ingredients!$H$3:$H$217)+SUMIF($B$3:$B$724,L155,$BZ$3:$BZ$724)</f>
        <v>0</v>
      </c>
      <c r="BY155" s="30">
        <f>SUMIF(Ingredients!$B$3:$B$217,M155,Ingredients!$H$3:$H$217)+SUMIF($B$3:$B$724,M155,$BZ$3:$BZ$724)</f>
        <v>0</v>
      </c>
      <c r="BZ155" s="42">
        <f t="shared" si="33"/>
        <v>1.5</v>
      </c>
      <c r="CA155" s="30">
        <f>SUMIF(Ingredients!$B$3:$B$217,F155,Ingredients!$I$3:$I$217)+SUMIF($B$3:$B$724,F155,$CI$3:$CI$724)</f>
        <v>0</v>
      </c>
      <c r="CB155" s="30">
        <f>SUMIF(Ingredients!$B$3:$B$217,G155,Ingredients!$I$3:$I$217)+SUMIF($B$3:$B$724,G155,$CI$3:$CI$724)</f>
        <v>0</v>
      </c>
      <c r="CC155" s="30">
        <f>SUMIF(Ingredients!$B$3:$B$217,H155,Ingredients!$I$3:$I$217)+SUMIF($B$3:$B$724,H155,$CI$3:$CI$724)</f>
        <v>0</v>
      </c>
      <c r="CD155" s="30">
        <f>SUMIF(Ingredients!$B$3:$B$217,I155,Ingredients!$I$3:$I$217)+SUMIF($B$3:$B$724,I155,$CI$3:$CI$724)</f>
        <v>0</v>
      </c>
      <c r="CE155" s="30">
        <f>SUMIF(Ingredients!$B$3:$B$217,J155,Ingredients!$I$3:$I$217)+SUMIF($B$3:$B$724,J155,$CI$3:$CI$724)</f>
        <v>0</v>
      </c>
      <c r="CF155" s="30">
        <f>SUMIF(Ingredients!$B$3:$B$217,K155,Ingredients!$I$3:$I$217)+SUMIF($B$3:$B$724,K155,$CI$3:$CI$724)</f>
        <v>0</v>
      </c>
      <c r="CG155" s="30">
        <f>SUMIF(Ingredients!$B$3:$B$217,L155,Ingredients!$I$3:$I$217)+SUMIF($B$3:$B$724,L155,$CI$3:$CI$724)</f>
        <v>0</v>
      </c>
      <c r="CH155" s="30">
        <f>SUMIF(Ingredients!$B$3:$B$217,M155,Ingredients!$I$3:$I$217)+SUMIF($B$3:$B$724,M155,$CI$3:$CI$724)</f>
        <v>0</v>
      </c>
      <c r="CI155" s="38">
        <f t="shared" si="34"/>
        <v>0</v>
      </c>
      <c r="CJ155" s="30">
        <f>SUMIF(Ingredients!$B$3:$B$217,F155,Ingredients!$J$3:$J$217)+SUMIF($B$3:$B$724,F155,$CR$3:$CR$724)</f>
        <v>0</v>
      </c>
      <c r="CK155" s="30">
        <f>SUMIF(Ingredients!$B$3:$B$217,G155,Ingredients!$J$3:$J$217)+SUMIF($B$3:$B$724,G155,$CR$3:$CR$724)</f>
        <v>0</v>
      </c>
      <c r="CL155" s="30">
        <f>SUMIF(Ingredients!$B$3:$B$217,H155,Ingredients!$J$3:$J$217)+SUMIF($B$3:$B$724,H155,$CR$3:$CR$724)</f>
        <v>0</v>
      </c>
      <c r="CM155" s="30">
        <f>SUMIF(Ingredients!$B$3:$B$217,I155,Ingredients!$J$3:$J$217)+SUMIF($B$3:$B$724,I155,$CR$3:$CR$724)</f>
        <v>0</v>
      </c>
      <c r="CN155" s="30">
        <f>SUMIF(Ingredients!$B$3:$B$217,J155,Ingredients!$J$3:$J$217)+SUMIF($B$3:$B$724,J155,$CR$3:$CR$724)</f>
        <v>0</v>
      </c>
      <c r="CO155" s="30">
        <f>SUMIF(Ingredients!$B$3:$B$217,K155,Ingredients!$J$3:$J$217)+SUMIF($B$3:$B$724,K155,$CR$3:$CR$724)</f>
        <v>0</v>
      </c>
      <c r="CP155" s="30">
        <f>SUMIF(Ingredients!$B$3:$B$217,L155,Ingredients!$J$3:$J$217)+SUMIF($B$3:$B$724,L155,$CR$3:$CR$724)</f>
        <v>0</v>
      </c>
      <c r="CQ155" s="30">
        <f>SUMIF(Ingredients!$B$3:$B$217,M155,Ingredients!$J$3:$J$217)+SUMIF($B$3:$B$724,M155,$CR$3:$CR$724)</f>
        <v>0</v>
      </c>
      <c r="CR155" s="43">
        <f t="shared" si="35"/>
        <v>0</v>
      </c>
      <c r="CS155" s="34">
        <v>10</v>
      </c>
      <c r="CT155" s="30">
        <v>0</v>
      </c>
      <c r="CU155" s="30">
        <v>20.666666666666668</v>
      </c>
      <c r="CV155" s="35">
        <v>0</v>
      </c>
      <c r="CW155" s="36">
        <v>0</v>
      </c>
      <c r="CX155" s="37">
        <v>1.5</v>
      </c>
      <c r="CY155" s="38">
        <v>0</v>
      </c>
      <c r="CZ155" s="39">
        <v>0</v>
      </c>
      <c r="DA155" t="s">
        <v>199</v>
      </c>
      <c r="DB155" t="str">
        <f t="shared" ca="1" si="36"/>
        <v>No</v>
      </c>
      <c r="DD155" t="s">
        <v>200</v>
      </c>
      <c r="DE155" t="str">
        <f t="shared" ca="1" si="37"/>
        <v/>
      </c>
      <c r="DF155" t="s">
        <v>2272</v>
      </c>
    </row>
    <row r="156" spans="2:110" x14ac:dyDescent="0.3">
      <c r="B156" t="s">
        <v>416</v>
      </c>
      <c r="C156" t="str">
        <f>INDEX('PH Itemnames'!$B$1:$B$723,MATCH(B156,'PH Itemnames'!$A$1:$A$723),1)</f>
        <v>mashedsweetpotatoesItem</v>
      </c>
      <c r="D156" t="s">
        <v>245</v>
      </c>
      <c r="E156" t="s">
        <v>1192</v>
      </c>
      <c r="F156" s="10" t="s">
        <v>117</v>
      </c>
      <c r="G156" s="11" t="s">
        <v>247</v>
      </c>
      <c r="H156" s="11"/>
      <c r="I156" s="11"/>
      <c r="J156" s="11"/>
      <c r="K156" s="11"/>
      <c r="L156" s="11"/>
      <c r="M156" s="11"/>
      <c r="N156" s="46">
        <f ca="1">SUMIF(Ingredients!$B$3:$B$217,'PH complex foods'!F156,Ingredients!$A$3:$A$119)+SUMIF($B$3:$B$724,F156,$V$3:$V$723)</f>
        <v>1</v>
      </c>
      <c r="O156" s="11">
        <f ca="1">SUMIF(Ingredients!$B$3:$B$217,'PH complex foods'!G156,Ingredients!$A$3:$A$119)+SUMIF($B$3:$B$724,G156,$V$3:$V$723)</f>
        <v>1</v>
      </c>
      <c r="P156" s="11">
        <f ca="1">SUMIF(Ingredients!$B$3:$B$217,'PH complex foods'!H156,Ingredients!$A$3:$A$119)+SUMIF($B$3:$B$724,H156,$V$3:$V$723)</f>
        <v>0</v>
      </c>
      <c r="Q156" s="11">
        <f ca="1">SUMIF(Ingredients!$B$3:$B$217,'PH complex foods'!I156,Ingredients!$A$3:$A$119)+SUMIF($B$3:$B$724,I156,$V$3:$V$723)</f>
        <v>0</v>
      </c>
      <c r="R156" s="11">
        <f ca="1">SUMIF(Ingredients!$B$3:$B$217,'PH complex foods'!J156,Ingredients!$A$3:$A$119)+SUMIF($B$3:$B$724,J156,$V$3:$V$723)</f>
        <v>0</v>
      </c>
      <c r="S156" s="11">
        <f ca="1">SUMIF(Ingredients!$B$3:$B$217,'PH complex foods'!K156,Ingredients!$A$3:$A$119)+SUMIF($B$3:$B$724,K156,$V$3:$V$723)</f>
        <v>0</v>
      </c>
      <c r="T156" s="11">
        <f ca="1">SUMIF(Ingredients!$B$3:$B$217,'PH complex foods'!L156,Ingredients!$A$3:$A$119)+SUMIF($B$3:$B$724,L156,$V$3:$V$723)</f>
        <v>0</v>
      </c>
      <c r="U156" s="11">
        <f ca="1">SUMIF(Ingredients!$B$3:$B$217,'PH complex foods'!M156,Ingredients!$A$3:$A$119)+SUMIF($B$3:$B$724,M156,$V$3:$V$723)</f>
        <v>0</v>
      </c>
      <c r="V156" s="10">
        <f t="shared" ca="1" si="38"/>
        <v>1</v>
      </c>
      <c r="W156" s="11">
        <f t="shared" si="27"/>
        <v>0</v>
      </c>
      <c r="X156" s="44" t="str">
        <f t="shared" ca="1" si="39"/>
        <v>Yes</v>
      </c>
      <c r="Y156" s="34">
        <f>SUMIF(Ingredients!$B$3:$B$217,F156,Ingredients!$C$3:$C$217)+SUMIF($B$3:$B$724,F156,$AG$3:$AG$724)</f>
        <v>10</v>
      </c>
      <c r="Z156" s="30">
        <f>SUMIF(Ingredients!$B$3:$B$217,G156,Ingredients!$C$3:$C$217)+SUMIF($B$3:$B$724,G156,$AG$3:$AG$724)</f>
        <v>5</v>
      </c>
      <c r="AA156" s="30">
        <f>SUMIF(Ingredients!$B$3:$B$217,H156,Ingredients!$C$3:$C$217)+SUMIF($B$3:$B$724,H156,$AG$3:$AG$724)</f>
        <v>0</v>
      </c>
      <c r="AB156" s="30">
        <f>SUMIF(Ingredients!$B$3:$B$217,I156,Ingredients!$C$3:$C$217)+SUMIF($B$3:$B$724,I156,$AG$3:$AG$724)</f>
        <v>0</v>
      </c>
      <c r="AC156" s="30">
        <f>SUMIF(Ingredients!$B$3:$B$217,J156,Ingredients!$C$3:$C$217)+SUMIF($B$3:$B$724,J156,$AG$3:$AG$724)</f>
        <v>0</v>
      </c>
      <c r="AD156" s="30">
        <f>SUMIF(Ingredients!$B$3:$B$217,K156,Ingredients!$C$3:$C$217)+SUMIF($B$3:$B$724,K156,$AG$3:$AG$724)</f>
        <v>0</v>
      </c>
      <c r="AE156" s="30">
        <f>SUMIF(Ingredients!$B$3:$B$217,L156,Ingredients!$C$3:$C$217)+SUMIF($B$3:$B$724,L156,$AG$3:$AG$724)</f>
        <v>0</v>
      </c>
      <c r="AF156" s="30">
        <f>SUMIF(Ingredients!$B$3:$B$217,M156,Ingredients!$C$3:$C$217)+SUMIF($B$3:$B$724,M156,$AG$3:$AG$724)</f>
        <v>0</v>
      </c>
      <c r="AG156" s="29">
        <f t="shared" si="28"/>
        <v>15</v>
      </c>
      <c r="AH156" s="30">
        <f>SUMIF(Ingredients!$B$3:$B$217,F156,Ingredients!$D$3:$D$217)+SUMIF($B$3:$B$724,F156,$AP$3:$AP$724)</f>
        <v>0</v>
      </c>
      <c r="AI156" s="30">
        <f>SUMIF(Ingredients!$B$3:$B$217,G156,Ingredients!$D$3:$D$217)+SUMIF($B$3:$B$724,G156,$AP$3:$AP$724)</f>
        <v>0</v>
      </c>
      <c r="AJ156" s="30">
        <f>SUMIF(Ingredients!$B$3:$B$217,H156,Ingredients!$D$3:$D$217)+SUMIF($B$3:$B$724,H156,$AP$3:$AP$724)</f>
        <v>0</v>
      </c>
      <c r="AK156" s="30">
        <f>SUMIF(Ingredients!$B$3:$B$217,I156,Ingredients!$D$3:$D$217)+SUMIF($B$3:$B$724,I156,$AP$3:$AP$724)</f>
        <v>0</v>
      </c>
      <c r="AL156" s="30">
        <f>SUMIF(Ingredients!$B$3:$B$217,J156,Ingredients!$D$3:$D$217)+SUMIF($B$3:$B$724,J156,$AP$3:$AP$724)</f>
        <v>0</v>
      </c>
      <c r="AM156" s="30">
        <f>SUMIF(Ingredients!$B$3:$B$217,K156,Ingredients!$D$3:$D$217)+SUMIF($B$3:$B$724,K156,$AP$3:$AP$724)</f>
        <v>0</v>
      </c>
      <c r="AN156" s="30">
        <f>SUMIF(Ingredients!$B$3:$B$217,L156,Ingredients!$D$3:$D$217)+SUMIF($B$3:$B$724,L156,$AP$3:$AP$724)</f>
        <v>0</v>
      </c>
      <c r="AO156" s="30">
        <f>SUMIF(Ingredients!$B$3:$B$217,M156,Ingredients!$D$3:$D$217)+SUMIF($B$3:$B$724,M156,$AP$3:$AP$724)</f>
        <v>0</v>
      </c>
      <c r="AP156" s="29">
        <f t="shared" si="29"/>
        <v>0</v>
      </c>
      <c r="AQ156" s="30">
        <f>SUMIF(Ingredients!$B$3:$B$217,F156,Ingredients!$E$3:$E$217)+SUMIF($B$3:$B$724,F156,$AY$3:$AY$727)</f>
        <v>32</v>
      </c>
      <c r="AR156" s="30">
        <f>SUMIF(Ingredients!$B$3:$B$217,G156,Ingredients!$E$3:$E$217)+SUMIF($B$3:$B$724,G156,$AY$3:$AY$727)</f>
        <v>12</v>
      </c>
      <c r="AS156" s="30">
        <f>SUMIF(Ingredients!$B$3:$B$217,H156,Ingredients!$E$3:$E$217)+SUMIF($B$3:$B$724,H156,$AY$3:$AY$727)</f>
        <v>0</v>
      </c>
      <c r="AT156" s="30">
        <f>SUMIF(Ingredients!$B$3:$B$217,I156,Ingredients!$E$3:$E$217)+SUMIF($B$3:$B$724,I156,$AY$3:$AY$727)</f>
        <v>0</v>
      </c>
      <c r="AU156" s="30">
        <f>SUMIF(Ingredients!$B$3:$B$217,J156,Ingredients!$E$3:$E$217)+SUMIF($B$3:$B$724,J156,$AY$3:$AY$727)</f>
        <v>0</v>
      </c>
      <c r="AV156" s="30">
        <f>SUMIF(Ingredients!$B$3:$B$217,K156,Ingredients!$E$3:$E$217)+SUMIF($B$3:$B$724,K156,$AY$3:$AY$727)</f>
        <v>0</v>
      </c>
      <c r="AW156" s="30">
        <f>SUMIF(Ingredients!$B$3:$B$217,L156,Ingredients!$E$3:$E$217)+SUMIF($B$3:$B$724,L156,$AY$3:$AY$727)</f>
        <v>0</v>
      </c>
      <c r="AX156" s="30">
        <f>SUMIF(Ingredients!$B$3:$B$217,M156,Ingredients!$E$3:$E$217)+SUMIF($B$3:$B$724,M156,$AY$3:$AY$727)</f>
        <v>0</v>
      </c>
      <c r="AY156" s="29">
        <f t="shared" si="30"/>
        <v>22</v>
      </c>
      <c r="AZ156" s="30">
        <f>SUMIF(Ingredients!$B$3:$B$217,F156,Ingredients!$F$3:$F$217)+SUMIF($B$3:$B$724,F156,$BH$3:$BH$724)</f>
        <v>0</v>
      </c>
      <c r="BA156" s="30">
        <f>SUMIF(Ingredients!$B$3:$B$217,G156,Ingredients!$F$3:$F$217)+SUMIF($B$3:$B$724,G156,$BH$3:$BH$724)</f>
        <v>0</v>
      </c>
      <c r="BB156" s="30">
        <f>SUMIF(Ingredients!$B$3:$B$217,H156,Ingredients!$F$3:$F$217)+SUMIF($B$3:$B$724,H156,$BH$3:$BH$724)</f>
        <v>0</v>
      </c>
      <c r="BC156" s="30">
        <f>SUMIF(Ingredients!$B$3:$B$217,I156,Ingredients!$F$3:$F$217)+SUMIF($B$3:$B$724,I156,$BH$3:$BH$724)</f>
        <v>0</v>
      </c>
      <c r="BD156" s="30">
        <f>SUMIF(Ingredients!$B$3:$B$217,J156,Ingredients!$F$3:$F$217)+SUMIF($B$3:$B$724,J156,$BH$3:$BH$724)</f>
        <v>0</v>
      </c>
      <c r="BE156" s="30">
        <f>SUMIF(Ingredients!$B$3:$B$217,K156,Ingredients!$F$3:$F$217)+SUMIF($B$3:$B$724,K156,$BH$3:$BH$724)</f>
        <v>0</v>
      </c>
      <c r="BF156" s="30">
        <f>SUMIF(Ingredients!$B$3:$B$217,L156,Ingredients!$F$3:$F$217)+SUMIF($B$3:$B$724,L156,$BH$3:$BH$724)</f>
        <v>0</v>
      </c>
      <c r="BG156" s="30">
        <f>SUMIF(Ingredients!$B$3:$B$217,M156,Ingredients!$F$3:$F$217)+SUMIF($B$3:$B$724,M156,$BH$3:$BH$724)</f>
        <v>0</v>
      </c>
      <c r="BH156" s="35">
        <f t="shared" si="31"/>
        <v>0</v>
      </c>
      <c r="BI156" s="30">
        <f>SUMIF(Ingredients!$B$3:$B$217,F156,Ingredients!$G$3:$G$217)+SUMIF($B$3:$B$724,F156,$BQ$3:$BQ$724)</f>
        <v>0</v>
      </c>
      <c r="BJ156" s="30">
        <f>SUMIF(Ingredients!$B$3:$B$217,G156,Ingredients!$G$3:$G$217)+SUMIF($B$3:$B$724,G156,$BQ$3:$BQ$724)</f>
        <v>0</v>
      </c>
      <c r="BK156" s="30">
        <f>SUMIF(Ingredients!$B$3:$B$217,H156,Ingredients!$G$3:$G$217)+SUMIF($B$3:$B$724,H156,$BQ$3:$BQ$724)</f>
        <v>0</v>
      </c>
      <c r="BL156" s="30">
        <f>SUMIF(Ingredients!$B$3:$B$217,I156,Ingredients!$G$3:$G$217)+SUMIF($B$3:$B$724,I156,$BQ$3:$BQ$724)</f>
        <v>0</v>
      </c>
      <c r="BM156" s="30">
        <f>SUMIF(Ingredients!$B$3:$B$217,J156,Ingredients!$G$3:$G$217)+SUMIF($B$3:$B$724,J156,$BQ$3:$BQ$724)</f>
        <v>0</v>
      </c>
      <c r="BN156" s="30">
        <f>SUMIF(Ingredients!$B$3:$B$217,K156,Ingredients!$G$3:$G$217)+SUMIF($B$3:$B$724,K156,$BQ$3:$BQ$724)</f>
        <v>0</v>
      </c>
      <c r="BO156" s="30">
        <f>SUMIF(Ingredients!$B$3:$B$217,L156,Ingredients!$G$3:$G$217)+SUMIF($B$3:$B$724,L156,$BQ$3:$BQ$724)</f>
        <v>0</v>
      </c>
      <c r="BP156" s="30">
        <f>SUMIF(Ingredients!$B$3:$B$217,M156,Ingredients!$G$3:$G$217)+SUMIF($B$3:$B$724,M156,$BQ$3:$BQ$724)</f>
        <v>0</v>
      </c>
      <c r="BQ156" s="36">
        <f t="shared" si="32"/>
        <v>0</v>
      </c>
      <c r="BR156" s="30">
        <f>SUMIF(Ingredients!$B$3:$B$217,F156,Ingredients!$H$3:$H$217)+SUMIF($B$3:$B$724,F156,$BZ$3:$BZ$724)</f>
        <v>1.5</v>
      </c>
      <c r="BS156" s="30">
        <f>SUMIF(Ingredients!$B$3:$B$217,G156,Ingredients!$H$3:$H$217)+SUMIF($B$3:$B$724,G156,$BZ$3:$BZ$724)</f>
        <v>0</v>
      </c>
      <c r="BT156" s="30">
        <f>SUMIF(Ingredients!$B$3:$B$217,H156,Ingredients!$H$3:$H$217)+SUMIF($B$3:$B$724,H156,$BZ$3:$BZ$724)</f>
        <v>0</v>
      </c>
      <c r="BU156" s="30">
        <f>SUMIF(Ingredients!$B$3:$B$217,I156,Ingredients!$H$3:$H$217)+SUMIF($B$3:$B$724,I156,$BZ$3:$BZ$724)</f>
        <v>0</v>
      </c>
      <c r="BV156" s="30">
        <f>SUMIF(Ingredients!$B$3:$B$217,J156,Ingredients!$H$3:$H$217)+SUMIF($B$3:$B$724,J156,$BZ$3:$BZ$724)</f>
        <v>0</v>
      </c>
      <c r="BW156" s="30">
        <f>SUMIF(Ingredients!$B$3:$B$217,K156,Ingredients!$H$3:$H$217)+SUMIF($B$3:$B$724,K156,$BZ$3:$BZ$724)</f>
        <v>0</v>
      </c>
      <c r="BX156" s="30">
        <f>SUMIF(Ingredients!$B$3:$B$217,L156,Ingredients!$H$3:$H$217)+SUMIF($B$3:$B$724,L156,$BZ$3:$BZ$724)</f>
        <v>0</v>
      </c>
      <c r="BY156" s="30">
        <f>SUMIF(Ingredients!$B$3:$B$217,M156,Ingredients!$H$3:$H$217)+SUMIF($B$3:$B$724,M156,$BZ$3:$BZ$724)</f>
        <v>0</v>
      </c>
      <c r="BZ156" s="42">
        <f t="shared" si="33"/>
        <v>1.5</v>
      </c>
      <c r="CA156" s="30">
        <f>SUMIF(Ingredients!$B$3:$B$217,F156,Ingredients!$I$3:$I$217)+SUMIF($B$3:$B$724,F156,$CI$3:$CI$724)</f>
        <v>0</v>
      </c>
      <c r="CB156" s="30">
        <f>SUMIF(Ingredients!$B$3:$B$217,G156,Ingredients!$I$3:$I$217)+SUMIF($B$3:$B$724,G156,$CI$3:$CI$724)</f>
        <v>0</v>
      </c>
      <c r="CC156" s="30">
        <f>SUMIF(Ingredients!$B$3:$B$217,H156,Ingredients!$I$3:$I$217)+SUMIF($B$3:$B$724,H156,$CI$3:$CI$724)</f>
        <v>0</v>
      </c>
      <c r="CD156" s="30">
        <f>SUMIF(Ingredients!$B$3:$B$217,I156,Ingredients!$I$3:$I$217)+SUMIF($B$3:$B$724,I156,$CI$3:$CI$724)</f>
        <v>0</v>
      </c>
      <c r="CE156" s="30">
        <f>SUMIF(Ingredients!$B$3:$B$217,J156,Ingredients!$I$3:$I$217)+SUMIF($B$3:$B$724,J156,$CI$3:$CI$724)</f>
        <v>0</v>
      </c>
      <c r="CF156" s="30">
        <f>SUMIF(Ingredients!$B$3:$B$217,K156,Ingredients!$I$3:$I$217)+SUMIF($B$3:$B$724,K156,$CI$3:$CI$724)</f>
        <v>0</v>
      </c>
      <c r="CG156" s="30">
        <f>SUMIF(Ingredients!$B$3:$B$217,L156,Ingredients!$I$3:$I$217)+SUMIF($B$3:$B$724,L156,$CI$3:$CI$724)</f>
        <v>0</v>
      </c>
      <c r="CH156" s="30">
        <f>SUMIF(Ingredients!$B$3:$B$217,M156,Ingredients!$I$3:$I$217)+SUMIF($B$3:$B$724,M156,$CI$3:$CI$724)</f>
        <v>0</v>
      </c>
      <c r="CI156" s="38">
        <f t="shared" si="34"/>
        <v>0</v>
      </c>
      <c r="CJ156" s="30">
        <f>SUMIF(Ingredients!$B$3:$B$217,F156,Ingredients!$J$3:$J$217)+SUMIF($B$3:$B$724,F156,$CR$3:$CR$724)</f>
        <v>0</v>
      </c>
      <c r="CK156" s="30">
        <f>SUMIF(Ingredients!$B$3:$B$217,G156,Ingredients!$J$3:$J$217)+SUMIF($B$3:$B$724,G156,$CR$3:$CR$724)</f>
        <v>1</v>
      </c>
      <c r="CL156" s="30">
        <f>SUMIF(Ingredients!$B$3:$B$217,H156,Ingredients!$J$3:$J$217)+SUMIF($B$3:$B$724,H156,$CR$3:$CR$724)</f>
        <v>0</v>
      </c>
      <c r="CM156" s="30">
        <f>SUMIF(Ingredients!$B$3:$B$217,I156,Ingredients!$J$3:$J$217)+SUMIF($B$3:$B$724,I156,$CR$3:$CR$724)</f>
        <v>0</v>
      </c>
      <c r="CN156" s="30">
        <f>SUMIF(Ingredients!$B$3:$B$217,J156,Ingredients!$J$3:$J$217)+SUMIF($B$3:$B$724,J156,$CR$3:$CR$724)</f>
        <v>0</v>
      </c>
      <c r="CO156" s="30">
        <f>SUMIF(Ingredients!$B$3:$B$217,K156,Ingredients!$J$3:$J$217)+SUMIF($B$3:$B$724,K156,$CR$3:$CR$724)</f>
        <v>0</v>
      </c>
      <c r="CP156" s="30">
        <f>SUMIF(Ingredients!$B$3:$B$217,L156,Ingredients!$J$3:$J$217)+SUMIF($B$3:$B$724,L156,$CR$3:$CR$724)</f>
        <v>0</v>
      </c>
      <c r="CQ156" s="30">
        <f>SUMIF(Ingredients!$B$3:$B$217,M156,Ingredients!$J$3:$J$217)+SUMIF($B$3:$B$724,M156,$CR$3:$CR$724)</f>
        <v>0</v>
      </c>
      <c r="CR156" s="43">
        <f t="shared" si="35"/>
        <v>1</v>
      </c>
      <c r="CS156" s="34">
        <v>15</v>
      </c>
      <c r="CT156" s="30">
        <v>0</v>
      </c>
      <c r="CU156" s="30">
        <v>12</v>
      </c>
      <c r="CV156" s="35">
        <v>0</v>
      </c>
      <c r="CW156" s="36">
        <v>0</v>
      </c>
      <c r="CX156" s="37">
        <v>1.5</v>
      </c>
      <c r="CY156" s="38">
        <v>0</v>
      </c>
      <c r="CZ156" s="39">
        <v>1</v>
      </c>
      <c r="DA156" t="s">
        <v>202</v>
      </c>
      <c r="DB156" t="str">
        <f t="shared" ca="1" si="36"/>
        <v>-</v>
      </c>
      <c r="DD156" t="s">
        <v>200</v>
      </c>
      <c r="DE156" t="str">
        <f t="shared" ca="1" si="37"/>
        <v>MASHEDSWEETPOTATOESITEM(MEAL, ItemRegistry.mashedsweetpotatoesItem, 4 ,3f,0f,0f,1.5f,0f,0f,1f,1.75f),</v>
      </c>
      <c r="DF156" t="s">
        <v>2405</v>
      </c>
    </row>
    <row r="157" spans="2:110" x14ac:dyDescent="0.3">
      <c r="B157" t="s">
        <v>417</v>
      </c>
      <c r="C157" t="str">
        <f>INDEX('PH Itemnames'!$B$1:$B$723,MATCH(B157,'PH Itemnames'!$A$1:$A$723),1)</f>
        <v>steamedpeasItem</v>
      </c>
      <c r="D157" t="s">
        <v>245</v>
      </c>
      <c r="E157" t="s">
        <v>1188</v>
      </c>
      <c r="F157" s="10" t="s">
        <v>136</v>
      </c>
      <c r="G157" s="11" t="s">
        <v>9</v>
      </c>
      <c r="H157" s="11" t="s">
        <v>249</v>
      </c>
      <c r="I157" s="11"/>
      <c r="J157" s="11"/>
      <c r="K157" s="11"/>
      <c r="L157" s="11"/>
      <c r="M157" s="11"/>
      <c r="N157" s="46">
        <f ca="1">SUMIF(Ingredients!$B$3:$B$217,'PH complex foods'!F157,Ingredients!$A$3:$A$119)+SUMIF($B$3:$B$724,F157,$V$3:$V$723)</f>
        <v>1</v>
      </c>
      <c r="O157" s="11">
        <f ca="1">SUMIF(Ingredients!$B$3:$B$217,'PH complex foods'!G157,Ingredients!$A$3:$A$119)+SUMIF($B$3:$B$724,G157,$V$3:$V$723)</f>
        <v>1</v>
      </c>
      <c r="P157" s="11">
        <f ca="1">SUMIF(Ingredients!$B$3:$B$217,'PH complex foods'!H157,Ingredients!$A$3:$A$119)+SUMIF($B$3:$B$724,H157,$V$3:$V$723)</f>
        <v>1</v>
      </c>
      <c r="Q157" s="11">
        <f ca="1">SUMIF(Ingredients!$B$3:$B$217,'PH complex foods'!I157,Ingredients!$A$3:$A$119)+SUMIF($B$3:$B$724,I157,$V$3:$V$723)</f>
        <v>0</v>
      </c>
      <c r="R157" s="11">
        <f ca="1">SUMIF(Ingredients!$B$3:$B$217,'PH complex foods'!J157,Ingredients!$A$3:$A$119)+SUMIF($B$3:$B$724,J157,$V$3:$V$723)</f>
        <v>0</v>
      </c>
      <c r="S157" s="11">
        <f ca="1">SUMIF(Ingredients!$B$3:$B$217,'PH complex foods'!K157,Ingredients!$A$3:$A$119)+SUMIF($B$3:$B$724,K157,$V$3:$V$723)</f>
        <v>0</v>
      </c>
      <c r="T157" s="11">
        <f ca="1">SUMIF(Ingredients!$B$3:$B$217,'PH complex foods'!L157,Ingredients!$A$3:$A$119)+SUMIF($B$3:$B$724,L157,$V$3:$V$723)</f>
        <v>0</v>
      </c>
      <c r="U157" s="11">
        <f ca="1">SUMIF(Ingredients!$B$3:$B$217,'PH complex foods'!M157,Ingredients!$A$3:$A$119)+SUMIF($B$3:$B$724,M157,$V$3:$V$723)</f>
        <v>0</v>
      </c>
      <c r="V157" s="10">
        <f t="shared" ca="1" si="38"/>
        <v>1</v>
      </c>
      <c r="W157" s="11">
        <f t="shared" si="27"/>
        <v>0</v>
      </c>
      <c r="X157" s="44" t="str">
        <f t="shared" ca="1" si="39"/>
        <v>Yes</v>
      </c>
      <c r="Y157" s="34">
        <f>SUMIF(Ingredients!$B$3:$B$217,F157,Ingredients!$C$3:$C$217)+SUMIF($B$3:$B$724,F157,$AG$3:$AG$724)</f>
        <v>2</v>
      </c>
      <c r="Z157" s="30">
        <f>SUMIF(Ingredients!$B$3:$B$217,G157,Ingredients!$C$3:$C$217)+SUMIF($B$3:$B$724,G157,$AG$3:$AG$724)</f>
        <v>0</v>
      </c>
      <c r="AA157" s="30">
        <f>SUMIF(Ingredients!$B$3:$B$217,H157,Ingredients!$C$3:$C$217)+SUMIF($B$3:$B$724,H157,$AG$3:$AG$724)</f>
        <v>0</v>
      </c>
      <c r="AB157" s="30">
        <f>SUMIF(Ingredients!$B$3:$B$217,I157,Ingredients!$C$3:$C$217)+SUMIF($B$3:$B$724,I157,$AG$3:$AG$724)</f>
        <v>0</v>
      </c>
      <c r="AC157" s="30">
        <f>SUMIF(Ingredients!$B$3:$B$217,J157,Ingredients!$C$3:$C$217)+SUMIF($B$3:$B$724,J157,$AG$3:$AG$724)</f>
        <v>0</v>
      </c>
      <c r="AD157" s="30">
        <f>SUMIF(Ingredients!$B$3:$B$217,K157,Ingredients!$C$3:$C$217)+SUMIF($B$3:$B$724,K157,$AG$3:$AG$724)</f>
        <v>0</v>
      </c>
      <c r="AE157" s="30">
        <f>SUMIF(Ingredients!$B$3:$B$217,L157,Ingredients!$C$3:$C$217)+SUMIF($B$3:$B$724,L157,$AG$3:$AG$724)</f>
        <v>0</v>
      </c>
      <c r="AF157" s="30">
        <f>SUMIF(Ingredients!$B$3:$B$217,M157,Ingredients!$C$3:$C$217)+SUMIF($B$3:$B$724,M157,$AG$3:$AG$724)</f>
        <v>0</v>
      </c>
      <c r="AG157" s="29">
        <f t="shared" si="28"/>
        <v>2</v>
      </c>
      <c r="AH157" s="30">
        <f>SUMIF(Ingredients!$B$3:$B$217,F157,Ingredients!$D$3:$D$217)+SUMIF($B$3:$B$724,F157,$AP$3:$AP$724)</f>
        <v>0</v>
      </c>
      <c r="AI157" s="30">
        <f>SUMIF(Ingredients!$B$3:$B$217,G157,Ingredients!$D$3:$D$217)+SUMIF($B$3:$B$724,G157,$AP$3:$AP$724)</f>
        <v>10</v>
      </c>
      <c r="AJ157" s="30">
        <f>SUMIF(Ingredients!$B$3:$B$217,H157,Ingredients!$D$3:$D$217)+SUMIF($B$3:$B$724,H157,$AP$3:$AP$724)</f>
        <v>0</v>
      </c>
      <c r="AK157" s="30">
        <f>SUMIF(Ingredients!$B$3:$B$217,I157,Ingredients!$D$3:$D$217)+SUMIF($B$3:$B$724,I157,$AP$3:$AP$724)</f>
        <v>0</v>
      </c>
      <c r="AL157" s="30">
        <f>SUMIF(Ingredients!$B$3:$B$217,J157,Ingredients!$D$3:$D$217)+SUMIF($B$3:$B$724,J157,$AP$3:$AP$724)</f>
        <v>0</v>
      </c>
      <c r="AM157" s="30">
        <f>SUMIF(Ingredients!$B$3:$B$217,K157,Ingredients!$D$3:$D$217)+SUMIF($B$3:$B$724,K157,$AP$3:$AP$724)</f>
        <v>0</v>
      </c>
      <c r="AN157" s="30">
        <f>SUMIF(Ingredients!$B$3:$B$217,L157,Ingredients!$D$3:$D$217)+SUMIF($B$3:$B$724,L157,$AP$3:$AP$724)</f>
        <v>0</v>
      </c>
      <c r="AO157" s="30">
        <f>SUMIF(Ingredients!$B$3:$B$217,M157,Ingredients!$D$3:$D$217)+SUMIF($B$3:$B$724,M157,$AP$3:$AP$724)</f>
        <v>0</v>
      </c>
      <c r="AP157" s="29">
        <f t="shared" si="29"/>
        <v>10</v>
      </c>
      <c r="AQ157" s="30">
        <f>SUMIF(Ingredients!$B$3:$B$217,F157,Ingredients!$E$3:$E$217)+SUMIF($B$3:$B$724,F157,$AY$3:$AY$727)</f>
        <v>5</v>
      </c>
      <c r="AR157" s="30">
        <f>SUMIF(Ingredients!$B$3:$B$217,G157,Ingredients!$E$3:$E$217)+SUMIF($B$3:$B$724,G157,$AY$3:$AY$727)</f>
        <v>0</v>
      </c>
      <c r="AS157" s="30">
        <f>SUMIF(Ingredients!$B$3:$B$217,H157,Ingredients!$E$3:$E$217)+SUMIF($B$3:$B$724,H157,$AY$3:$AY$727)</f>
        <v>30</v>
      </c>
      <c r="AT157" s="30">
        <f>SUMIF(Ingredients!$B$3:$B$217,I157,Ingredients!$E$3:$E$217)+SUMIF($B$3:$B$724,I157,$AY$3:$AY$727)</f>
        <v>0</v>
      </c>
      <c r="AU157" s="30">
        <f>SUMIF(Ingredients!$B$3:$B$217,J157,Ingredients!$E$3:$E$217)+SUMIF($B$3:$B$724,J157,$AY$3:$AY$727)</f>
        <v>0</v>
      </c>
      <c r="AV157" s="30">
        <f>SUMIF(Ingredients!$B$3:$B$217,K157,Ingredients!$E$3:$E$217)+SUMIF($B$3:$B$724,K157,$AY$3:$AY$727)</f>
        <v>0</v>
      </c>
      <c r="AW157" s="30">
        <f>SUMIF(Ingredients!$B$3:$B$217,L157,Ingredients!$E$3:$E$217)+SUMIF($B$3:$B$724,L157,$AY$3:$AY$727)</f>
        <v>0</v>
      </c>
      <c r="AX157" s="30">
        <f>SUMIF(Ingredients!$B$3:$B$217,M157,Ingredients!$E$3:$E$217)+SUMIF($B$3:$B$724,M157,$AY$3:$AY$727)</f>
        <v>0</v>
      </c>
      <c r="AY157" s="29">
        <f t="shared" si="30"/>
        <v>11.666666666666666</v>
      </c>
      <c r="AZ157" s="30">
        <f>SUMIF(Ingredients!$B$3:$B$217,F157,Ingredients!$F$3:$F$217)+SUMIF($B$3:$B$724,F157,$BH$3:$BH$724)</f>
        <v>0</v>
      </c>
      <c r="BA157" s="30">
        <f>SUMIF(Ingredients!$B$3:$B$217,G157,Ingredients!$F$3:$F$217)+SUMIF($B$3:$B$724,G157,$BH$3:$BH$724)</f>
        <v>0</v>
      </c>
      <c r="BB157" s="30">
        <f>SUMIF(Ingredients!$B$3:$B$217,H157,Ingredients!$F$3:$F$217)+SUMIF($B$3:$B$724,H157,$BH$3:$BH$724)</f>
        <v>0</v>
      </c>
      <c r="BC157" s="30">
        <f>SUMIF(Ingredients!$B$3:$B$217,I157,Ingredients!$F$3:$F$217)+SUMIF($B$3:$B$724,I157,$BH$3:$BH$724)</f>
        <v>0</v>
      </c>
      <c r="BD157" s="30">
        <f>SUMIF(Ingredients!$B$3:$B$217,J157,Ingredients!$F$3:$F$217)+SUMIF($B$3:$B$724,J157,$BH$3:$BH$724)</f>
        <v>0</v>
      </c>
      <c r="BE157" s="30">
        <f>SUMIF(Ingredients!$B$3:$B$217,K157,Ingredients!$F$3:$F$217)+SUMIF($B$3:$B$724,K157,$BH$3:$BH$724)</f>
        <v>0</v>
      </c>
      <c r="BF157" s="30">
        <f>SUMIF(Ingredients!$B$3:$B$217,L157,Ingredients!$F$3:$F$217)+SUMIF($B$3:$B$724,L157,$BH$3:$BH$724)</f>
        <v>0</v>
      </c>
      <c r="BG157" s="30">
        <f>SUMIF(Ingredients!$B$3:$B$217,M157,Ingredients!$F$3:$F$217)+SUMIF($B$3:$B$724,M157,$BH$3:$BH$724)</f>
        <v>0</v>
      </c>
      <c r="BH157" s="35">
        <f t="shared" si="31"/>
        <v>0</v>
      </c>
      <c r="BI157" s="30">
        <f>SUMIF(Ingredients!$B$3:$B$217,F157,Ingredients!$G$3:$G$217)+SUMIF($B$3:$B$724,F157,$BQ$3:$BQ$724)</f>
        <v>0</v>
      </c>
      <c r="BJ157" s="30">
        <f>SUMIF(Ingredients!$B$3:$B$217,G157,Ingredients!$G$3:$G$217)+SUMIF($B$3:$B$724,G157,$BQ$3:$BQ$724)</f>
        <v>0</v>
      </c>
      <c r="BK157" s="30">
        <f>SUMIF(Ingredients!$B$3:$B$217,H157,Ingredients!$G$3:$G$217)+SUMIF($B$3:$B$724,H157,$BQ$3:$BQ$724)</f>
        <v>0</v>
      </c>
      <c r="BL157" s="30">
        <f>SUMIF(Ingredients!$B$3:$B$217,I157,Ingredients!$G$3:$G$217)+SUMIF($B$3:$B$724,I157,$BQ$3:$BQ$724)</f>
        <v>0</v>
      </c>
      <c r="BM157" s="30">
        <f>SUMIF(Ingredients!$B$3:$B$217,J157,Ingredients!$G$3:$G$217)+SUMIF($B$3:$B$724,J157,$BQ$3:$BQ$724)</f>
        <v>0</v>
      </c>
      <c r="BN157" s="30">
        <f>SUMIF(Ingredients!$B$3:$B$217,K157,Ingredients!$G$3:$G$217)+SUMIF($B$3:$B$724,K157,$BQ$3:$BQ$724)</f>
        <v>0</v>
      </c>
      <c r="BO157" s="30">
        <f>SUMIF(Ingredients!$B$3:$B$217,L157,Ingredients!$G$3:$G$217)+SUMIF($B$3:$B$724,L157,$BQ$3:$BQ$724)</f>
        <v>0</v>
      </c>
      <c r="BP157" s="30">
        <f>SUMIF(Ingredients!$B$3:$B$217,M157,Ingredients!$G$3:$G$217)+SUMIF($B$3:$B$724,M157,$BQ$3:$BQ$724)</f>
        <v>0</v>
      </c>
      <c r="BQ157" s="36">
        <f t="shared" si="32"/>
        <v>0</v>
      </c>
      <c r="BR157" s="30">
        <f>SUMIF(Ingredients!$B$3:$B$217,F157,Ingredients!$H$3:$H$217)+SUMIF($B$3:$B$724,F157,$BZ$3:$BZ$724)</f>
        <v>1</v>
      </c>
      <c r="BS157" s="30">
        <f>SUMIF(Ingredients!$B$3:$B$217,G157,Ingredients!$H$3:$H$217)+SUMIF($B$3:$B$724,G157,$BZ$3:$BZ$724)</f>
        <v>0</v>
      </c>
      <c r="BT157" s="30">
        <f>SUMIF(Ingredients!$B$3:$B$217,H157,Ingredients!$H$3:$H$217)+SUMIF($B$3:$B$724,H157,$BZ$3:$BZ$724)</f>
        <v>0</v>
      </c>
      <c r="BU157" s="30">
        <f>SUMIF(Ingredients!$B$3:$B$217,I157,Ingredients!$H$3:$H$217)+SUMIF($B$3:$B$724,I157,$BZ$3:$BZ$724)</f>
        <v>0</v>
      </c>
      <c r="BV157" s="30">
        <f>SUMIF(Ingredients!$B$3:$B$217,J157,Ingredients!$H$3:$H$217)+SUMIF($B$3:$B$724,J157,$BZ$3:$BZ$724)</f>
        <v>0</v>
      </c>
      <c r="BW157" s="30">
        <f>SUMIF(Ingredients!$B$3:$B$217,K157,Ingredients!$H$3:$H$217)+SUMIF($B$3:$B$724,K157,$BZ$3:$BZ$724)</f>
        <v>0</v>
      </c>
      <c r="BX157" s="30">
        <f>SUMIF(Ingredients!$B$3:$B$217,L157,Ingredients!$H$3:$H$217)+SUMIF($B$3:$B$724,L157,$BZ$3:$BZ$724)</f>
        <v>0</v>
      </c>
      <c r="BY157" s="30">
        <f>SUMIF(Ingredients!$B$3:$B$217,M157,Ingredients!$H$3:$H$217)+SUMIF($B$3:$B$724,M157,$BZ$3:$BZ$724)</f>
        <v>0</v>
      </c>
      <c r="BZ157" s="42">
        <f t="shared" si="33"/>
        <v>1</v>
      </c>
      <c r="CA157" s="30">
        <f>SUMIF(Ingredients!$B$3:$B$217,F157,Ingredients!$I$3:$I$217)+SUMIF($B$3:$B$724,F157,$CI$3:$CI$724)</f>
        <v>0</v>
      </c>
      <c r="CB157" s="30">
        <f>SUMIF(Ingredients!$B$3:$B$217,G157,Ingredients!$I$3:$I$217)+SUMIF($B$3:$B$724,G157,$CI$3:$CI$724)</f>
        <v>0</v>
      </c>
      <c r="CC157" s="30">
        <f>SUMIF(Ingredients!$B$3:$B$217,H157,Ingredients!$I$3:$I$217)+SUMIF($B$3:$B$724,H157,$CI$3:$CI$724)</f>
        <v>0</v>
      </c>
      <c r="CD157" s="30">
        <f>SUMIF(Ingredients!$B$3:$B$217,I157,Ingredients!$I$3:$I$217)+SUMIF($B$3:$B$724,I157,$CI$3:$CI$724)</f>
        <v>0</v>
      </c>
      <c r="CE157" s="30">
        <f>SUMIF(Ingredients!$B$3:$B$217,J157,Ingredients!$I$3:$I$217)+SUMIF($B$3:$B$724,J157,$CI$3:$CI$724)</f>
        <v>0</v>
      </c>
      <c r="CF157" s="30">
        <f>SUMIF(Ingredients!$B$3:$B$217,K157,Ingredients!$I$3:$I$217)+SUMIF($B$3:$B$724,K157,$CI$3:$CI$724)</f>
        <v>0</v>
      </c>
      <c r="CG157" s="30">
        <f>SUMIF(Ingredients!$B$3:$B$217,L157,Ingredients!$I$3:$I$217)+SUMIF($B$3:$B$724,L157,$CI$3:$CI$724)</f>
        <v>0</v>
      </c>
      <c r="CH157" s="30">
        <f>SUMIF(Ingredients!$B$3:$B$217,M157,Ingredients!$I$3:$I$217)+SUMIF($B$3:$B$724,M157,$CI$3:$CI$724)</f>
        <v>0</v>
      </c>
      <c r="CI157" s="38">
        <f t="shared" si="34"/>
        <v>0</v>
      </c>
      <c r="CJ157" s="30">
        <f>SUMIF(Ingredients!$B$3:$B$217,F157,Ingredients!$J$3:$J$217)+SUMIF($B$3:$B$724,F157,$CR$3:$CR$724)</f>
        <v>0</v>
      </c>
      <c r="CK157" s="30">
        <f>SUMIF(Ingredients!$B$3:$B$217,G157,Ingredients!$J$3:$J$217)+SUMIF($B$3:$B$724,G157,$CR$3:$CR$724)</f>
        <v>0</v>
      </c>
      <c r="CL157" s="30">
        <f>SUMIF(Ingredients!$B$3:$B$217,H157,Ingredients!$J$3:$J$217)+SUMIF($B$3:$B$724,H157,$CR$3:$CR$724)</f>
        <v>0</v>
      </c>
      <c r="CM157" s="30">
        <f>SUMIF(Ingredients!$B$3:$B$217,I157,Ingredients!$J$3:$J$217)+SUMIF($B$3:$B$724,I157,$CR$3:$CR$724)</f>
        <v>0</v>
      </c>
      <c r="CN157" s="30">
        <f>SUMIF(Ingredients!$B$3:$B$217,J157,Ingredients!$J$3:$J$217)+SUMIF($B$3:$B$724,J157,$CR$3:$CR$724)</f>
        <v>0</v>
      </c>
      <c r="CO157" s="30">
        <f>SUMIF(Ingredients!$B$3:$B$217,K157,Ingredients!$J$3:$J$217)+SUMIF($B$3:$B$724,K157,$CR$3:$CR$724)</f>
        <v>0</v>
      </c>
      <c r="CP157" s="30">
        <f>SUMIF(Ingredients!$B$3:$B$217,L157,Ingredients!$J$3:$J$217)+SUMIF($B$3:$B$724,L157,$CR$3:$CR$724)</f>
        <v>0</v>
      </c>
      <c r="CQ157" s="30">
        <f>SUMIF(Ingredients!$B$3:$B$217,M157,Ingredients!$J$3:$J$217)+SUMIF($B$3:$B$724,M157,$CR$3:$CR$724)</f>
        <v>0</v>
      </c>
      <c r="CR157" s="43">
        <f t="shared" si="35"/>
        <v>0</v>
      </c>
      <c r="CS157" s="34">
        <v>5</v>
      </c>
      <c r="CT157" s="30">
        <v>0</v>
      </c>
      <c r="CU157" s="30">
        <v>11.666666666666666</v>
      </c>
      <c r="CV157" s="35">
        <v>0</v>
      </c>
      <c r="CW157" s="36">
        <v>0</v>
      </c>
      <c r="CX157" s="37">
        <v>1</v>
      </c>
      <c r="CY157" s="38">
        <v>0</v>
      </c>
      <c r="CZ157" s="39">
        <v>0</v>
      </c>
      <c r="DA157" t="s">
        <v>202</v>
      </c>
      <c r="DB157" t="str">
        <f t="shared" ca="1" si="36"/>
        <v>-</v>
      </c>
      <c r="DD157" t="s">
        <v>200</v>
      </c>
      <c r="DE157" t="str">
        <f t="shared" ca="1" si="37"/>
        <v>STEAMEDPEASITEM(VEGETABLE, ItemRegistry.steamedpeasItem, 4 ,1f,0f,0f,1f,0f,0f,0f,1.8f),</v>
      </c>
      <c r="DF157" t="s">
        <v>2406</v>
      </c>
    </row>
    <row r="158" spans="2:110" x14ac:dyDescent="0.3">
      <c r="B158" t="s">
        <v>418</v>
      </c>
      <c r="C158" t="str">
        <f>INDEX('PH Itemnames'!$B$1:$B$723,MATCH(B158,'PH Itemnames'!$A$1:$A$723),1)</f>
        <v>splitpeasoupItem</v>
      </c>
      <c r="D158" t="s">
        <v>245</v>
      </c>
      <c r="E158" t="s">
        <v>1192</v>
      </c>
      <c r="F158" s="10" t="s">
        <v>136</v>
      </c>
      <c r="G158" s="11" t="s">
        <v>77</v>
      </c>
      <c r="H158" s="11" t="s">
        <v>401</v>
      </c>
      <c r="I158" s="11" t="s">
        <v>270</v>
      </c>
      <c r="J158" s="11"/>
      <c r="K158" s="11"/>
      <c r="L158" s="11"/>
      <c r="M158" s="11"/>
      <c r="N158" s="46">
        <f ca="1">SUMIF(Ingredients!$B$3:$B$217,'PH complex foods'!F158,Ingredients!$A$3:$A$119)+SUMIF($B$3:$B$724,F158,$V$3:$V$723)</f>
        <v>1</v>
      </c>
      <c r="O158" s="11">
        <f ca="1">SUMIF(Ingredients!$B$3:$B$217,'PH complex foods'!G158,Ingredients!$A$3:$A$119)+SUMIF($B$3:$B$724,G158,$V$3:$V$723)</f>
        <v>1</v>
      </c>
      <c r="P158" s="11">
        <f ca="1">SUMIF(Ingredients!$B$3:$B$217,'PH complex foods'!H158,Ingredients!$A$3:$A$119)+SUMIF($B$3:$B$724,H158,$V$3:$V$723)</f>
        <v>1</v>
      </c>
      <c r="Q158" s="11">
        <f ca="1">SUMIF(Ingredients!$B$3:$B$217,'PH complex foods'!I158,Ingredients!$A$3:$A$119)+SUMIF($B$3:$B$724,I158,$V$3:$V$723)</f>
        <v>1</v>
      </c>
      <c r="R158" s="11">
        <f ca="1">SUMIF(Ingredients!$B$3:$B$217,'PH complex foods'!J158,Ingredients!$A$3:$A$119)+SUMIF($B$3:$B$724,J158,$V$3:$V$723)</f>
        <v>0</v>
      </c>
      <c r="S158" s="11">
        <f ca="1">SUMIF(Ingredients!$B$3:$B$217,'PH complex foods'!K158,Ingredients!$A$3:$A$119)+SUMIF($B$3:$B$724,K158,$V$3:$V$723)</f>
        <v>0</v>
      </c>
      <c r="T158" s="11">
        <f ca="1">SUMIF(Ingredients!$B$3:$B$217,'PH complex foods'!L158,Ingredients!$A$3:$A$119)+SUMIF($B$3:$B$724,L158,$V$3:$V$723)</f>
        <v>0</v>
      </c>
      <c r="U158" s="11">
        <f ca="1">SUMIF(Ingredients!$B$3:$B$217,'PH complex foods'!M158,Ingredients!$A$3:$A$119)+SUMIF($B$3:$B$724,M158,$V$3:$V$723)</f>
        <v>0</v>
      </c>
      <c r="V158" s="10">
        <f t="shared" ca="1" si="38"/>
        <v>1</v>
      </c>
      <c r="W158" s="11">
        <f t="shared" si="27"/>
        <v>0</v>
      </c>
      <c r="X158" s="44" t="str">
        <f t="shared" ca="1" si="39"/>
        <v>Yes</v>
      </c>
      <c r="Y158" s="34">
        <f>SUMIF(Ingredients!$B$3:$B$217,F158,Ingredients!$C$3:$C$217)+SUMIF($B$3:$B$724,F158,$AG$3:$AG$724)</f>
        <v>2</v>
      </c>
      <c r="Z158" s="30">
        <f>SUMIF(Ingredients!$B$3:$B$217,G158,Ingredients!$C$3:$C$217)+SUMIF($B$3:$B$724,G158,$AG$3:$AG$724)</f>
        <v>10</v>
      </c>
      <c r="AA158" s="30">
        <f>SUMIF(Ingredients!$B$3:$B$217,H158,Ingredients!$C$3:$C$217)+SUMIF($B$3:$B$724,H158,$AG$3:$AG$724)</f>
        <v>0</v>
      </c>
      <c r="AB158" s="30">
        <f>SUMIF(Ingredients!$B$3:$B$217,I158,Ingredients!$C$3:$C$217)+SUMIF($B$3:$B$724,I158,$AG$3:$AG$724)</f>
        <v>12.30952380952381</v>
      </c>
      <c r="AC158" s="30">
        <f>SUMIF(Ingredients!$B$3:$B$217,J158,Ingredients!$C$3:$C$217)+SUMIF($B$3:$B$724,J158,$AG$3:$AG$724)</f>
        <v>0</v>
      </c>
      <c r="AD158" s="30">
        <f>SUMIF(Ingredients!$B$3:$B$217,K158,Ingredients!$C$3:$C$217)+SUMIF($B$3:$B$724,K158,$AG$3:$AG$724)</f>
        <v>0</v>
      </c>
      <c r="AE158" s="30">
        <f>SUMIF(Ingredients!$B$3:$B$217,L158,Ingredients!$C$3:$C$217)+SUMIF($B$3:$B$724,L158,$AG$3:$AG$724)</f>
        <v>0</v>
      </c>
      <c r="AF158" s="30">
        <f>SUMIF(Ingredients!$B$3:$B$217,M158,Ingredients!$C$3:$C$217)+SUMIF($B$3:$B$724,M158,$AG$3:$AG$724)</f>
        <v>0</v>
      </c>
      <c r="AG158" s="29">
        <f t="shared" si="28"/>
        <v>24.30952380952381</v>
      </c>
      <c r="AH158" s="30">
        <f>SUMIF(Ingredients!$B$3:$B$217,F158,Ingredients!$D$3:$D$217)+SUMIF($B$3:$B$724,F158,$AP$3:$AP$724)</f>
        <v>0</v>
      </c>
      <c r="AI158" s="30">
        <f>SUMIF(Ingredients!$B$3:$B$217,G158,Ingredients!$D$3:$D$217)+SUMIF($B$3:$B$724,G158,$AP$3:$AP$724)</f>
        <v>0</v>
      </c>
      <c r="AJ158" s="30">
        <f>SUMIF(Ingredients!$B$3:$B$217,H158,Ingredients!$D$3:$D$217)+SUMIF($B$3:$B$724,H158,$AP$3:$AP$724)</f>
        <v>0</v>
      </c>
      <c r="AK158" s="30">
        <f>SUMIF(Ingredients!$B$3:$B$217,I158,Ingredients!$D$3:$D$217)+SUMIF($B$3:$B$724,I158,$AP$3:$AP$724)</f>
        <v>0.35714285714285715</v>
      </c>
      <c r="AL158" s="30">
        <f>SUMIF(Ingredients!$B$3:$B$217,J158,Ingredients!$D$3:$D$217)+SUMIF($B$3:$B$724,J158,$AP$3:$AP$724)</f>
        <v>0</v>
      </c>
      <c r="AM158" s="30">
        <f>SUMIF(Ingredients!$B$3:$B$217,K158,Ingredients!$D$3:$D$217)+SUMIF($B$3:$B$724,K158,$AP$3:$AP$724)</f>
        <v>0</v>
      </c>
      <c r="AN158" s="30">
        <f>SUMIF(Ingredients!$B$3:$B$217,L158,Ingredients!$D$3:$D$217)+SUMIF($B$3:$B$724,L158,$AP$3:$AP$724)</f>
        <v>0</v>
      </c>
      <c r="AO158" s="30">
        <f>SUMIF(Ingredients!$B$3:$B$217,M158,Ingredients!$D$3:$D$217)+SUMIF($B$3:$B$724,M158,$AP$3:$AP$724)</f>
        <v>0</v>
      </c>
      <c r="AP158" s="29">
        <f t="shared" si="29"/>
        <v>0.35714285714285715</v>
      </c>
      <c r="AQ158" s="30">
        <f>SUMIF(Ingredients!$B$3:$B$217,F158,Ingredients!$E$3:$E$217)+SUMIF($B$3:$B$724,F158,$AY$3:$AY$727)</f>
        <v>5</v>
      </c>
      <c r="AR158" s="30">
        <f>SUMIF(Ingredients!$B$3:$B$217,G158,Ingredients!$E$3:$E$217)+SUMIF($B$3:$B$724,G158,$AY$3:$AY$727)</f>
        <v>14</v>
      </c>
      <c r="AS158" s="30">
        <f>SUMIF(Ingredients!$B$3:$B$217,H158,Ingredients!$E$3:$E$217)+SUMIF($B$3:$B$724,H158,$AY$3:$AY$727)</f>
        <v>0</v>
      </c>
      <c r="AT158" s="30">
        <f>SUMIF(Ingredients!$B$3:$B$217,I158,Ingredients!$E$3:$E$217)+SUMIF($B$3:$B$724,I158,$AY$3:$AY$727)</f>
        <v>10.428571428571429</v>
      </c>
      <c r="AU158" s="30">
        <f>SUMIF(Ingredients!$B$3:$B$217,J158,Ingredients!$E$3:$E$217)+SUMIF($B$3:$B$724,J158,$AY$3:$AY$727)</f>
        <v>0</v>
      </c>
      <c r="AV158" s="30">
        <f>SUMIF(Ingredients!$B$3:$B$217,K158,Ingredients!$E$3:$E$217)+SUMIF($B$3:$B$724,K158,$AY$3:$AY$727)</f>
        <v>0</v>
      </c>
      <c r="AW158" s="30">
        <f>SUMIF(Ingredients!$B$3:$B$217,L158,Ingredients!$E$3:$E$217)+SUMIF($B$3:$B$724,L158,$AY$3:$AY$727)</f>
        <v>0</v>
      </c>
      <c r="AX158" s="30">
        <f>SUMIF(Ingredients!$B$3:$B$217,M158,Ingredients!$E$3:$E$217)+SUMIF($B$3:$B$724,M158,$AY$3:$AY$727)</f>
        <v>0</v>
      </c>
      <c r="AY158" s="29">
        <f t="shared" si="30"/>
        <v>7.3571428571428577</v>
      </c>
      <c r="AZ158" s="30">
        <f>SUMIF(Ingredients!$B$3:$B$217,F158,Ingredients!$F$3:$F$217)+SUMIF($B$3:$B$724,F158,$BH$3:$BH$724)</f>
        <v>0</v>
      </c>
      <c r="BA158" s="30">
        <f>SUMIF(Ingredients!$B$3:$B$217,G158,Ingredients!$F$3:$F$217)+SUMIF($B$3:$B$724,G158,$BH$3:$BH$724)</f>
        <v>0</v>
      </c>
      <c r="BB158" s="30">
        <f>SUMIF(Ingredients!$B$3:$B$217,H158,Ingredients!$F$3:$F$217)+SUMIF($B$3:$B$724,H158,$BH$3:$BH$724)</f>
        <v>0</v>
      </c>
      <c r="BC158" s="30">
        <f>SUMIF(Ingredients!$B$3:$B$217,I158,Ingredients!$F$3:$F$217)+SUMIF($B$3:$B$724,I158,$BH$3:$BH$724)</f>
        <v>0</v>
      </c>
      <c r="BD158" s="30">
        <f>SUMIF(Ingredients!$B$3:$B$217,J158,Ingredients!$F$3:$F$217)+SUMIF($B$3:$B$724,J158,$BH$3:$BH$724)</f>
        <v>0</v>
      </c>
      <c r="BE158" s="30">
        <f>SUMIF(Ingredients!$B$3:$B$217,K158,Ingredients!$F$3:$F$217)+SUMIF($B$3:$B$724,K158,$BH$3:$BH$724)</f>
        <v>0</v>
      </c>
      <c r="BF158" s="30">
        <f>SUMIF(Ingredients!$B$3:$B$217,L158,Ingredients!$F$3:$F$217)+SUMIF($B$3:$B$724,L158,$BH$3:$BH$724)</f>
        <v>0</v>
      </c>
      <c r="BG158" s="30">
        <f>SUMIF(Ingredients!$B$3:$B$217,M158,Ingredients!$F$3:$F$217)+SUMIF($B$3:$B$724,M158,$BH$3:$BH$724)</f>
        <v>0</v>
      </c>
      <c r="BH158" s="35">
        <f t="shared" si="31"/>
        <v>0</v>
      </c>
      <c r="BI158" s="30">
        <f>SUMIF(Ingredients!$B$3:$B$217,F158,Ingredients!$G$3:$G$217)+SUMIF($B$3:$B$724,F158,$BQ$3:$BQ$724)</f>
        <v>0</v>
      </c>
      <c r="BJ158" s="30">
        <f>SUMIF(Ingredients!$B$3:$B$217,G158,Ingredients!$G$3:$G$217)+SUMIF($B$3:$B$724,G158,$BQ$3:$BQ$724)</f>
        <v>0</v>
      </c>
      <c r="BK158" s="30">
        <f>SUMIF(Ingredients!$B$3:$B$217,H158,Ingredients!$G$3:$G$217)+SUMIF($B$3:$B$724,H158,$BQ$3:$BQ$724)</f>
        <v>0</v>
      </c>
      <c r="BL158" s="30">
        <f>SUMIF(Ingredients!$B$3:$B$217,I158,Ingredients!$G$3:$G$217)+SUMIF($B$3:$B$724,I158,$BQ$3:$BQ$724)</f>
        <v>0</v>
      </c>
      <c r="BM158" s="30">
        <f>SUMIF(Ingredients!$B$3:$B$217,J158,Ingredients!$G$3:$G$217)+SUMIF($B$3:$B$724,J158,$BQ$3:$BQ$724)</f>
        <v>0</v>
      </c>
      <c r="BN158" s="30">
        <f>SUMIF(Ingredients!$B$3:$B$217,K158,Ingredients!$G$3:$G$217)+SUMIF($B$3:$B$724,K158,$BQ$3:$BQ$724)</f>
        <v>0</v>
      </c>
      <c r="BO158" s="30">
        <f>SUMIF(Ingredients!$B$3:$B$217,L158,Ingredients!$G$3:$G$217)+SUMIF($B$3:$B$724,L158,$BQ$3:$BQ$724)</f>
        <v>0</v>
      </c>
      <c r="BP158" s="30">
        <f>SUMIF(Ingredients!$B$3:$B$217,M158,Ingredients!$G$3:$G$217)+SUMIF($B$3:$B$724,M158,$BQ$3:$BQ$724)</f>
        <v>0</v>
      </c>
      <c r="BQ158" s="36">
        <f t="shared" si="32"/>
        <v>0</v>
      </c>
      <c r="BR158" s="30">
        <f>SUMIF(Ingredients!$B$3:$B$217,F158,Ingredients!$H$3:$H$217)+SUMIF($B$3:$B$724,F158,$BZ$3:$BZ$724)</f>
        <v>1</v>
      </c>
      <c r="BS158" s="30">
        <f>SUMIF(Ingredients!$B$3:$B$217,G158,Ingredients!$H$3:$H$217)+SUMIF($B$3:$B$724,G158,$BZ$3:$BZ$724)</f>
        <v>0</v>
      </c>
      <c r="BT158" s="30">
        <f>SUMIF(Ingredients!$B$3:$B$217,H158,Ingredients!$H$3:$H$217)+SUMIF($B$3:$B$724,H158,$BZ$3:$BZ$724)</f>
        <v>0</v>
      </c>
      <c r="BU158" s="30">
        <f>SUMIF(Ingredients!$B$3:$B$217,I158,Ingredients!$H$3:$H$217)+SUMIF($B$3:$B$724,I158,$BZ$3:$BZ$724)</f>
        <v>1.1428571428571428</v>
      </c>
      <c r="BV158" s="30">
        <f>SUMIF(Ingredients!$B$3:$B$217,J158,Ingredients!$H$3:$H$217)+SUMIF($B$3:$B$724,J158,$BZ$3:$BZ$724)</f>
        <v>0</v>
      </c>
      <c r="BW158" s="30">
        <f>SUMIF(Ingredients!$B$3:$B$217,K158,Ingredients!$H$3:$H$217)+SUMIF($B$3:$B$724,K158,$BZ$3:$BZ$724)</f>
        <v>0</v>
      </c>
      <c r="BX158" s="30">
        <f>SUMIF(Ingredients!$B$3:$B$217,L158,Ingredients!$H$3:$H$217)+SUMIF($B$3:$B$724,L158,$BZ$3:$BZ$724)</f>
        <v>0</v>
      </c>
      <c r="BY158" s="30">
        <f>SUMIF(Ingredients!$B$3:$B$217,M158,Ingredients!$H$3:$H$217)+SUMIF($B$3:$B$724,M158,$BZ$3:$BZ$724)</f>
        <v>0</v>
      </c>
      <c r="BZ158" s="42">
        <f t="shared" si="33"/>
        <v>2.1428571428571428</v>
      </c>
      <c r="CA158" s="30">
        <f>SUMIF(Ingredients!$B$3:$B$217,F158,Ingredients!$I$3:$I$217)+SUMIF($B$3:$B$724,F158,$CI$3:$CI$724)</f>
        <v>0</v>
      </c>
      <c r="CB158" s="30">
        <f>SUMIF(Ingredients!$B$3:$B$217,G158,Ingredients!$I$3:$I$217)+SUMIF($B$3:$B$724,G158,$CI$3:$CI$724)</f>
        <v>2.5</v>
      </c>
      <c r="CC158" s="30">
        <f>SUMIF(Ingredients!$B$3:$B$217,H158,Ingredients!$I$3:$I$217)+SUMIF($B$3:$B$724,H158,$CI$3:$CI$724)</f>
        <v>0</v>
      </c>
      <c r="CD158" s="30">
        <f>SUMIF(Ingredients!$B$3:$B$217,I158,Ingredients!$I$3:$I$217)+SUMIF($B$3:$B$724,I158,$CI$3:$CI$724)</f>
        <v>2.5</v>
      </c>
      <c r="CE158" s="30">
        <f>SUMIF(Ingredients!$B$3:$B$217,J158,Ingredients!$I$3:$I$217)+SUMIF($B$3:$B$724,J158,$CI$3:$CI$724)</f>
        <v>0</v>
      </c>
      <c r="CF158" s="30">
        <f>SUMIF(Ingredients!$B$3:$B$217,K158,Ingredients!$I$3:$I$217)+SUMIF($B$3:$B$724,K158,$CI$3:$CI$724)</f>
        <v>0</v>
      </c>
      <c r="CG158" s="30">
        <f>SUMIF(Ingredients!$B$3:$B$217,L158,Ingredients!$I$3:$I$217)+SUMIF($B$3:$B$724,L158,$CI$3:$CI$724)</f>
        <v>0</v>
      </c>
      <c r="CH158" s="30">
        <f>SUMIF(Ingredients!$B$3:$B$217,M158,Ingredients!$I$3:$I$217)+SUMIF($B$3:$B$724,M158,$CI$3:$CI$724)</f>
        <v>0</v>
      </c>
      <c r="CI158" s="38">
        <f t="shared" si="34"/>
        <v>5</v>
      </c>
      <c r="CJ158" s="30">
        <f>SUMIF(Ingredients!$B$3:$B$217,F158,Ingredients!$J$3:$J$217)+SUMIF($B$3:$B$724,F158,$CR$3:$CR$724)</f>
        <v>0</v>
      </c>
      <c r="CK158" s="30">
        <f>SUMIF(Ingredients!$B$3:$B$217,G158,Ingredients!$J$3:$J$217)+SUMIF($B$3:$B$724,G158,$CR$3:$CR$724)</f>
        <v>0</v>
      </c>
      <c r="CL158" s="30">
        <f>SUMIF(Ingredients!$B$3:$B$217,H158,Ingredients!$J$3:$J$217)+SUMIF($B$3:$B$724,H158,$CR$3:$CR$724)</f>
        <v>0</v>
      </c>
      <c r="CM158" s="30">
        <f>SUMIF(Ingredients!$B$3:$B$217,I158,Ingredients!$J$3:$J$217)+SUMIF($B$3:$B$724,I158,$CR$3:$CR$724)</f>
        <v>0</v>
      </c>
      <c r="CN158" s="30">
        <f>SUMIF(Ingredients!$B$3:$B$217,J158,Ingredients!$J$3:$J$217)+SUMIF($B$3:$B$724,J158,$CR$3:$CR$724)</f>
        <v>0</v>
      </c>
      <c r="CO158" s="30">
        <f>SUMIF(Ingredients!$B$3:$B$217,K158,Ingredients!$J$3:$J$217)+SUMIF($B$3:$B$724,K158,$CR$3:$CR$724)</f>
        <v>0</v>
      </c>
      <c r="CP158" s="30">
        <f>SUMIF(Ingredients!$B$3:$B$217,L158,Ingredients!$J$3:$J$217)+SUMIF($B$3:$B$724,L158,$CR$3:$CR$724)</f>
        <v>0</v>
      </c>
      <c r="CQ158" s="30">
        <f>SUMIF(Ingredients!$B$3:$B$217,M158,Ingredients!$J$3:$J$217)+SUMIF($B$3:$B$724,M158,$CR$3:$CR$724)</f>
        <v>0</v>
      </c>
      <c r="CR158" s="43">
        <f t="shared" si="35"/>
        <v>0</v>
      </c>
      <c r="CS158" s="34">
        <v>20</v>
      </c>
      <c r="CT158" s="30">
        <v>15</v>
      </c>
      <c r="CU158" s="30">
        <v>7.3571428571428577</v>
      </c>
      <c r="CV158" s="35">
        <v>0</v>
      </c>
      <c r="CW158" s="36">
        <v>0</v>
      </c>
      <c r="CX158" s="37">
        <v>2</v>
      </c>
      <c r="CY158" s="38">
        <v>5</v>
      </c>
      <c r="CZ158" s="39">
        <v>0</v>
      </c>
      <c r="DA158" t="s">
        <v>202</v>
      </c>
      <c r="DB158" t="str">
        <f t="shared" ca="1" si="36"/>
        <v>-</v>
      </c>
      <c r="DD158" t="s">
        <v>200</v>
      </c>
      <c r="DE158" t="str">
        <f t="shared" ca="1" si="37"/>
        <v>SPLITPEASOUPITEM(MEAL, ItemRegistry.splitpeasoupItem, 4 ,4f,15f,0f,2f,0f,5f,0f,2.85f),</v>
      </c>
      <c r="DF158" t="s">
        <v>2407</v>
      </c>
    </row>
    <row r="159" spans="2:110" x14ac:dyDescent="0.3">
      <c r="B159" t="s">
        <v>419</v>
      </c>
      <c r="C159" t="str">
        <f>INDEX('PH Itemnames'!$B$1:$B$723,MATCH(B159,'PH Itemnames'!$A$1:$A$723),1)</f>
        <v>pineapplehamItem</v>
      </c>
      <c r="D159" t="s">
        <v>240</v>
      </c>
      <c r="E159" t="s">
        <v>1192</v>
      </c>
      <c r="F159" s="10" t="s">
        <v>138</v>
      </c>
      <c r="G159" s="11" t="s">
        <v>76</v>
      </c>
      <c r="H159" s="11" t="s">
        <v>14</v>
      </c>
      <c r="I159" s="11" t="s">
        <v>210</v>
      </c>
      <c r="J159" s="11"/>
      <c r="K159" s="11"/>
      <c r="L159" s="11"/>
      <c r="M159" s="11"/>
      <c r="N159" s="46">
        <f ca="1">SUMIF(Ingredients!$B$3:$B$217,'PH complex foods'!F159,Ingredients!$A$3:$A$119)+SUMIF($B$3:$B$724,F159,$V$3:$V$723)</f>
        <v>0</v>
      </c>
      <c r="O159" s="11">
        <f ca="1">SUMIF(Ingredients!$B$3:$B$217,'PH complex foods'!G159,Ingredients!$A$3:$A$119)+SUMIF($B$3:$B$724,G159,$V$3:$V$723)</f>
        <v>1</v>
      </c>
      <c r="P159" s="11">
        <f ca="1">SUMIF(Ingredients!$B$3:$B$217,'PH complex foods'!H159,Ingredients!$A$3:$A$119)+SUMIF($B$3:$B$724,H159,$V$3:$V$723)</f>
        <v>1</v>
      </c>
      <c r="Q159" s="11">
        <f ca="1">SUMIF(Ingredients!$B$3:$B$217,'PH complex foods'!I159,Ingredients!$A$3:$A$119)+SUMIF($B$3:$B$724,I159,$V$3:$V$723)</f>
        <v>1</v>
      </c>
      <c r="R159" s="11">
        <f ca="1">SUMIF(Ingredients!$B$3:$B$217,'PH complex foods'!J159,Ingredients!$A$3:$A$119)+SUMIF($B$3:$B$724,J159,$V$3:$V$723)</f>
        <v>0</v>
      </c>
      <c r="S159" s="11">
        <f ca="1">SUMIF(Ingredients!$B$3:$B$217,'PH complex foods'!K159,Ingredients!$A$3:$A$119)+SUMIF($B$3:$B$724,K159,$V$3:$V$723)</f>
        <v>0</v>
      </c>
      <c r="T159" s="11">
        <f ca="1">SUMIF(Ingredients!$B$3:$B$217,'PH complex foods'!L159,Ingredients!$A$3:$A$119)+SUMIF($B$3:$B$724,L159,$V$3:$V$723)</f>
        <v>0</v>
      </c>
      <c r="U159" s="11">
        <f ca="1">SUMIF(Ingredients!$B$3:$B$217,'PH complex foods'!M159,Ingredients!$A$3:$A$119)+SUMIF($B$3:$B$724,M159,$V$3:$V$723)</f>
        <v>0</v>
      </c>
      <c r="V159" s="10">
        <f t="shared" ca="1" si="38"/>
        <v>0</v>
      </c>
      <c r="W159" s="11">
        <f t="shared" si="27"/>
        <v>0</v>
      </c>
      <c r="X159" s="44" t="str">
        <f t="shared" ca="1" si="39"/>
        <v>No</v>
      </c>
      <c r="Y159" s="34">
        <f>SUMIF(Ingredients!$B$3:$B$217,F159,Ingredients!$C$3:$C$217)+SUMIF($B$3:$B$724,F159,$AG$3:$AG$724)</f>
        <v>0</v>
      </c>
      <c r="Z159" s="30">
        <f>SUMIF(Ingredients!$B$3:$B$217,G159,Ingredients!$C$3:$C$217)+SUMIF($B$3:$B$724,G159,$AG$3:$AG$724)</f>
        <v>10</v>
      </c>
      <c r="AA159" s="30">
        <f>SUMIF(Ingredients!$B$3:$B$217,H159,Ingredients!$C$3:$C$217)+SUMIF($B$3:$B$724,H159,$AG$3:$AG$724)</f>
        <v>1</v>
      </c>
      <c r="AB159" s="30">
        <f>SUMIF(Ingredients!$B$3:$B$217,I159,Ingredients!$C$3:$C$217)+SUMIF($B$3:$B$724,I159,$AG$3:$AG$724)</f>
        <v>0</v>
      </c>
      <c r="AC159" s="30">
        <f>SUMIF(Ingredients!$B$3:$B$217,J159,Ingredients!$C$3:$C$217)+SUMIF($B$3:$B$724,J159,$AG$3:$AG$724)</f>
        <v>0</v>
      </c>
      <c r="AD159" s="30">
        <f>SUMIF(Ingredients!$B$3:$B$217,K159,Ingredients!$C$3:$C$217)+SUMIF($B$3:$B$724,K159,$AG$3:$AG$724)</f>
        <v>0</v>
      </c>
      <c r="AE159" s="30">
        <f>SUMIF(Ingredients!$B$3:$B$217,L159,Ingredients!$C$3:$C$217)+SUMIF($B$3:$B$724,L159,$AG$3:$AG$724)</f>
        <v>0</v>
      </c>
      <c r="AF159" s="30">
        <f>SUMIF(Ingredients!$B$3:$B$217,M159,Ingredients!$C$3:$C$217)+SUMIF($B$3:$B$724,M159,$AG$3:$AG$724)</f>
        <v>0</v>
      </c>
      <c r="AG159" s="29">
        <f t="shared" si="28"/>
        <v>11</v>
      </c>
      <c r="AH159" s="30">
        <f>SUMIF(Ingredients!$B$3:$B$217,F159,Ingredients!$D$3:$D$217)+SUMIF($B$3:$B$724,F159,$AP$3:$AP$724)</f>
        <v>0</v>
      </c>
      <c r="AI159" s="30">
        <f>SUMIF(Ingredients!$B$3:$B$217,G159,Ingredients!$D$3:$D$217)+SUMIF($B$3:$B$724,G159,$AP$3:$AP$724)</f>
        <v>0</v>
      </c>
      <c r="AJ159" s="30">
        <f>SUMIF(Ingredients!$B$3:$B$217,H159,Ingredients!$D$3:$D$217)+SUMIF($B$3:$B$724,H159,$AP$3:$AP$724)</f>
        <v>5</v>
      </c>
      <c r="AK159" s="30">
        <f>SUMIF(Ingredients!$B$3:$B$217,I159,Ingredients!$D$3:$D$217)+SUMIF($B$3:$B$724,I159,$AP$3:$AP$724)</f>
        <v>0</v>
      </c>
      <c r="AL159" s="30">
        <f>SUMIF(Ingredients!$B$3:$B$217,J159,Ingredients!$D$3:$D$217)+SUMIF($B$3:$B$724,J159,$AP$3:$AP$724)</f>
        <v>0</v>
      </c>
      <c r="AM159" s="30">
        <f>SUMIF(Ingredients!$B$3:$B$217,K159,Ingredients!$D$3:$D$217)+SUMIF($B$3:$B$724,K159,$AP$3:$AP$724)</f>
        <v>0</v>
      </c>
      <c r="AN159" s="30">
        <f>SUMIF(Ingredients!$B$3:$B$217,L159,Ingredients!$D$3:$D$217)+SUMIF($B$3:$B$724,L159,$AP$3:$AP$724)</f>
        <v>0</v>
      </c>
      <c r="AO159" s="30">
        <f>SUMIF(Ingredients!$B$3:$B$217,M159,Ingredients!$D$3:$D$217)+SUMIF($B$3:$B$724,M159,$AP$3:$AP$724)</f>
        <v>0</v>
      </c>
      <c r="AP159" s="29">
        <f t="shared" si="29"/>
        <v>5</v>
      </c>
      <c r="AQ159" s="30">
        <f>SUMIF(Ingredients!$B$3:$B$217,F159,Ingredients!$E$3:$E$217)+SUMIF($B$3:$B$724,F159,$AY$3:$AY$727)</f>
        <v>0</v>
      </c>
      <c r="AR159" s="30">
        <f>SUMIF(Ingredients!$B$3:$B$217,G159,Ingredients!$E$3:$E$217)+SUMIF($B$3:$B$724,G159,$AY$3:$AY$727)</f>
        <v>10</v>
      </c>
      <c r="AS159" s="30">
        <f>SUMIF(Ingredients!$B$3:$B$217,H159,Ingredients!$E$3:$E$217)+SUMIF($B$3:$B$724,H159,$AY$3:$AY$727)</f>
        <v>5</v>
      </c>
      <c r="AT159" s="30">
        <f>SUMIF(Ingredients!$B$3:$B$217,I159,Ingredients!$E$3:$E$217)+SUMIF($B$3:$B$724,I159,$AY$3:$AY$727)</f>
        <v>30</v>
      </c>
      <c r="AU159" s="30">
        <f>SUMIF(Ingredients!$B$3:$B$217,J159,Ingredients!$E$3:$E$217)+SUMIF($B$3:$B$724,J159,$AY$3:$AY$727)</f>
        <v>0</v>
      </c>
      <c r="AV159" s="30">
        <f>SUMIF(Ingredients!$B$3:$B$217,K159,Ingredients!$E$3:$E$217)+SUMIF($B$3:$B$724,K159,$AY$3:$AY$727)</f>
        <v>0</v>
      </c>
      <c r="AW159" s="30">
        <f>SUMIF(Ingredients!$B$3:$B$217,L159,Ingredients!$E$3:$E$217)+SUMIF($B$3:$B$724,L159,$AY$3:$AY$727)</f>
        <v>0</v>
      </c>
      <c r="AX159" s="30">
        <f>SUMIF(Ingredients!$B$3:$B$217,M159,Ingredients!$E$3:$E$217)+SUMIF($B$3:$B$724,M159,$AY$3:$AY$727)</f>
        <v>0</v>
      </c>
      <c r="AY159" s="29">
        <f t="shared" si="30"/>
        <v>11.25</v>
      </c>
      <c r="AZ159" s="30">
        <f>SUMIF(Ingredients!$B$3:$B$217,F159,Ingredients!$F$3:$F$217)+SUMIF($B$3:$B$724,F159,$BH$3:$BH$724)</f>
        <v>0</v>
      </c>
      <c r="BA159" s="30">
        <f>SUMIF(Ingredients!$B$3:$B$217,G159,Ingredients!$F$3:$F$217)+SUMIF($B$3:$B$724,G159,$BH$3:$BH$724)</f>
        <v>0</v>
      </c>
      <c r="BB159" s="30">
        <f>SUMIF(Ingredients!$B$3:$B$217,H159,Ingredients!$F$3:$F$217)+SUMIF($B$3:$B$724,H159,$BH$3:$BH$724)</f>
        <v>0</v>
      </c>
      <c r="BC159" s="30">
        <f>SUMIF(Ingredients!$B$3:$B$217,I159,Ingredients!$F$3:$F$217)+SUMIF($B$3:$B$724,I159,$BH$3:$BH$724)</f>
        <v>0</v>
      </c>
      <c r="BD159" s="30">
        <f>SUMIF(Ingredients!$B$3:$B$217,J159,Ingredients!$F$3:$F$217)+SUMIF($B$3:$B$724,J159,$BH$3:$BH$724)</f>
        <v>0</v>
      </c>
      <c r="BE159" s="30">
        <f>SUMIF(Ingredients!$B$3:$B$217,K159,Ingredients!$F$3:$F$217)+SUMIF($B$3:$B$724,K159,$BH$3:$BH$724)</f>
        <v>0</v>
      </c>
      <c r="BF159" s="30">
        <f>SUMIF(Ingredients!$B$3:$B$217,L159,Ingredients!$F$3:$F$217)+SUMIF($B$3:$B$724,L159,$BH$3:$BH$724)</f>
        <v>0</v>
      </c>
      <c r="BG159" s="30">
        <f>SUMIF(Ingredients!$B$3:$B$217,M159,Ingredients!$F$3:$F$217)+SUMIF($B$3:$B$724,M159,$BH$3:$BH$724)</f>
        <v>0</v>
      </c>
      <c r="BH159" s="35">
        <f t="shared" si="31"/>
        <v>0</v>
      </c>
      <c r="BI159" s="30">
        <f>SUMIF(Ingredients!$B$3:$B$217,F159,Ingredients!$G$3:$G$217)+SUMIF($B$3:$B$724,F159,$BQ$3:$BQ$724)</f>
        <v>0</v>
      </c>
      <c r="BJ159" s="30">
        <f>SUMIF(Ingredients!$B$3:$B$217,G159,Ingredients!$G$3:$G$217)+SUMIF($B$3:$B$724,G159,$BQ$3:$BQ$724)</f>
        <v>0</v>
      </c>
      <c r="BK159" s="30">
        <f>SUMIF(Ingredients!$B$3:$B$217,H159,Ingredients!$G$3:$G$217)+SUMIF($B$3:$B$724,H159,$BQ$3:$BQ$724)</f>
        <v>1</v>
      </c>
      <c r="BL159" s="30">
        <f>SUMIF(Ingredients!$B$3:$B$217,I159,Ingredients!$G$3:$G$217)+SUMIF($B$3:$B$724,I159,$BQ$3:$BQ$724)</f>
        <v>0</v>
      </c>
      <c r="BM159" s="30">
        <f>SUMIF(Ingredients!$B$3:$B$217,J159,Ingredients!$G$3:$G$217)+SUMIF($B$3:$B$724,J159,$BQ$3:$BQ$724)</f>
        <v>0</v>
      </c>
      <c r="BN159" s="30">
        <f>SUMIF(Ingredients!$B$3:$B$217,K159,Ingredients!$G$3:$G$217)+SUMIF($B$3:$B$724,K159,$BQ$3:$BQ$724)</f>
        <v>0</v>
      </c>
      <c r="BO159" s="30">
        <f>SUMIF(Ingredients!$B$3:$B$217,L159,Ingredients!$G$3:$G$217)+SUMIF($B$3:$B$724,L159,$BQ$3:$BQ$724)</f>
        <v>0</v>
      </c>
      <c r="BP159" s="30">
        <f>SUMIF(Ingredients!$B$3:$B$217,M159,Ingredients!$G$3:$G$217)+SUMIF($B$3:$B$724,M159,$BQ$3:$BQ$724)</f>
        <v>0</v>
      </c>
      <c r="BQ159" s="36">
        <f t="shared" si="32"/>
        <v>1</v>
      </c>
      <c r="BR159" s="30">
        <f>SUMIF(Ingredients!$B$3:$B$217,F159,Ingredients!$H$3:$H$217)+SUMIF($B$3:$B$724,F159,$BZ$3:$BZ$724)</f>
        <v>0</v>
      </c>
      <c r="BS159" s="30">
        <f>SUMIF(Ingredients!$B$3:$B$217,G159,Ingredients!$H$3:$H$217)+SUMIF($B$3:$B$724,G159,$BZ$3:$BZ$724)</f>
        <v>0</v>
      </c>
      <c r="BT159" s="30">
        <f>SUMIF(Ingredients!$B$3:$B$217,H159,Ingredients!$H$3:$H$217)+SUMIF($B$3:$B$724,H159,$BZ$3:$BZ$724)</f>
        <v>0</v>
      </c>
      <c r="BU159" s="30">
        <f>SUMIF(Ingredients!$B$3:$B$217,I159,Ingredients!$H$3:$H$217)+SUMIF($B$3:$B$724,I159,$BZ$3:$BZ$724)</f>
        <v>0</v>
      </c>
      <c r="BV159" s="30">
        <f>SUMIF(Ingredients!$B$3:$B$217,J159,Ingredients!$H$3:$H$217)+SUMIF($B$3:$B$724,J159,$BZ$3:$BZ$724)</f>
        <v>0</v>
      </c>
      <c r="BW159" s="30">
        <f>SUMIF(Ingredients!$B$3:$B$217,K159,Ingredients!$H$3:$H$217)+SUMIF($B$3:$B$724,K159,$BZ$3:$BZ$724)</f>
        <v>0</v>
      </c>
      <c r="BX159" s="30">
        <f>SUMIF(Ingredients!$B$3:$B$217,L159,Ingredients!$H$3:$H$217)+SUMIF($B$3:$B$724,L159,$BZ$3:$BZ$724)</f>
        <v>0</v>
      </c>
      <c r="BY159" s="30">
        <f>SUMIF(Ingredients!$B$3:$B$217,M159,Ingredients!$H$3:$H$217)+SUMIF($B$3:$B$724,M159,$BZ$3:$BZ$724)</f>
        <v>0</v>
      </c>
      <c r="BZ159" s="42">
        <f t="shared" si="33"/>
        <v>0</v>
      </c>
      <c r="CA159" s="30">
        <f>SUMIF(Ingredients!$B$3:$B$217,F159,Ingredients!$I$3:$I$217)+SUMIF($B$3:$B$724,F159,$CI$3:$CI$724)</f>
        <v>0</v>
      </c>
      <c r="CB159" s="30">
        <f>SUMIF(Ingredients!$B$3:$B$217,G159,Ingredients!$I$3:$I$217)+SUMIF($B$3:$B$724,G159,$CI$3:$CI$724)</f>
        <v>1.5</v>
      </c>
      <c r="CC159" s="30">
        <f>SUMIF(Ingredients!$B$3:$B$217,H159,Ingredients!$I$3:$I$217)+SUMIF($B$3:$B$724,H159,$CI$3:$CI$724)</f>
        <v>0</v>
      </c>
      <c r="CD159" s="30">
        <f>SUMIF(Ingredients!$B$3:$B$217,I159,Ingredients!$I$3:$I$217)+SUMIF($B$3:$B$724,I159,$CI$3:$CI$724)</f>
        <v>0</v>
      </c>
      <c r="CE159" s="30">
        <f>SUMIF(Ingredients!$B$3:$B$217,J159,Ingredients!$I$3:$I$217)+SUMIF($B$3:$B$724,J159,$CI$3:$CI$724)</f>
        <v>0</v>
      </c>
      <c r="CF159" s="30">
        <f>SUMIF(Ingredients!$B$3:$B$217,K159,Ingredients!$I$3:$I$217)+SUMIF($B$3:$B$724,K159,$CI$3:$CI$724)</f>
        <v>0</v>
      </c>
      <c r="CG159" s="30">
        <f>SUMIF(Ingredients!$B$3:$B$217,L159,Ingredients!$I$3:$I$217)+SUMIF($B$3:$B$724,L159,$CI$3:$CI$724)</f>
        <v>0</v>
      </c>
      <c r="CH159" s="30">
        <f>SUMIF(Ingredients!$B$3:$B$217,M159,Ingredients!$I$3:$I$217)+SUMIF($B$3:$B$724,M159,$CI$3:$CI$724)</f>
        <v>0</v>
      </c>
      <c r="CI159" s="38">
        <f t="shared" si="34"/>
        <v>1.5</v>
      </c>
      <c r="CJ159" s="30">
        <f>SUMIF(Ingredients!$B$3:$B$217,F159,Ingredients!$J$3:$J$217)+SUMIF($B$3:$B$724,F159,$CR$3:$CR$724)</f>
        <v>0</v>
      </c>
      <c r="CK159" s="30">
        <f>SUMIF(Ingredients!$B$3:$B$217,G159,Ingredients!$J$3:$J$217)+SUMIF($B$3:$B$724,G159,$CR$3:$CR$724)</f>
        <v>0</v>
      </c>
      <c r="CL159" s="30">
        <f>SUMIF(Ingredients!$B$3:$B$217,H159,Ingredients!$J$3:$J$217)+SUMIF($B$3:$B$724,H159,$CR$3:$CR$724)</f>
        <v>0</v>
      </c>
      <c r="CM159" s="30">
        <f>SUMIF(Ingredients!$B$3:$B$217,I159,Ingredients!$J$3:$J$217)+SUMIF($B$3:$B$724,I159,$CR$3:$CR$724)</f>
        <v>0</v>
      </c>
      <c r="CN159" s="30">
        <f>SUMIF(Ingredients!$B$3:$B$217,J159,Ingredients!$J$3:$J$217)+SUMIF($B$3:$B$724,J159,$CR$3:$CR$724)</f>
        <v>0</v>
      </c>
      <c r="CO159" s="30">
        <f>SUMIF(Ingredients!$B$3:$B$217,K159,Ingredients!$J$3:$J$217)+SUMIF($B$3:$B$724,K159,$CR$3:$CR$724)</f>
        <v>0</v>
      </c>
      <c r="CP159" s="30">
        <f>SUMIF(Ingredients!$B$3:$B$217,L159,Ingredients!$J$3:$J$217)+SUMIF($B$3:$B$724,L159,$CR$3:$CR$724)</f>
        <v>0</v>
      </c>
      <c r="CQ159" s="30">
        <f>SUMIF(Ingredients!$B$3:$B$217,M159,Ingredients!$J$3:$J$217)+SUMIF($B$3:$B$724,M159,$CR$3:$CR$724)</f>
        <v>0</v>
      </c>
      <c r="CR159" s="43">
        <f t="shared" si="35"/>
        <v>0</v>
      </c>
      <c r="CS159" s="34">
        <v>11</v>
      </c>
      <c r="CT159" s="30">
        <v>5</v>
      </c>
      <c r="CU159" s="30">
        <v>11.25</v>
      </c>
      <c r="CV159" s="35">
        <v>0</v>
      </c>
      <c r="CW159" s="36">
        <v>1</v>
      </c>
      <c r="CX159" s="37">
        <v>0</v>
      </c>
      <c r="CY159" s="38">
        <v>1.5</v>
      </c>
      <c r="CZ159" s="39">
        <v>0</v>
      </c>
      <c r="DA159" t="s">
        <v>199</v>
      </c>
      <c r="DB159" t="str">
        <f t="shared" ca="1" si="36"/>
        <v>No</v>
      </c>
      <c r="DD159" t="s">
        <v>200</v>
      </c>
      <c r="DE159" t="str">
        <f t="shared" ca="1" si="37"/>
        <v/>
      </c>
      <c r="DF159" t="s">
        <v>2272</v>
      </c>
    </row>
    <row r="160" spans="2:110" x14ac:dyDescent="0.3">
      <c r="B160" t="s">
        <v>420</v>
      </c>
      <c r="C160" t="str">
        <f>INDEX('PH Itemnames'!$B$1:$B$723,MATCH(B160,'PH Itemnames'!$A$1:$A$723),1)</f>
        <v>pineappleyogurtItem</v>
      </c>
      <c r="D160" t="s">
        <v>240</v>
      </c>
      <c r="E160" t="s">
        <v>1191</v>
      </c>
      <c r="F160" s="10" t="s">
        <v>138</v>
      </c>
      <c r="G160" s="11" t="s">
        <v>421</v>
      </c>
      <c r="H160" s="11"/>
      <c r="I160" s="11"/>
      <c r="J160" s="11"/>
      <c r="K160" s="11"/>
      <c r="L160" s="11"/>
      <c r="M160" s="11"/>
      <c r="N160" s="46">
        <f ca="1">SUMIF(Ingredients!$B$3:$B$217,'PH complex foods'!F160,Ingredients!$A$3:$A$119)+SUMIF($B$3:$B$724,F160,$V$3:$V$723)</f>
        <v>0</v>
      </c>
      <c r="O160" s="11">
        <f ca="1">SUMIF(Ingredients!$B$3:$B$217,'PH complex foods'!G160,Ingredients!$A$3:$A$119)+SUMIF($B$3:$B$724,G160,$V$3:$V$723)</f>
        <v>1</v>
      </c>
      <c r="P160" s="11">
        <f ca="1">SUMIF(Ingredients!$B$3:$B$217,'PH complex foods'!H160,Ingredients!$A$3:$A$119)+SUMIF($B$3:$B$724,H160,$V$3:$V$723)</f>
        <v>0</v>
      </c>
      <c r="Q160" s="11">
        <f ca="1">SUMIF(Ingredients!$B$3:$B$217,'PH complex foods'!I160,Ingredients!$A$3:$A$119)+SUMIF($B$3:$B$724,I160,$V$3:$V$723)</f>
        <v>0</v>
      </c>
      <c r="R160" s="11">
        <f ca="1">SUMIF(Ingredients!$B$3:$B$217,'PH complex foods'!J160,Ingredients!$A$3:$A$119)+SUMIF($B$3:$B$724,J160,$V$3:$V$723)</f>
        <v>0</v>
      </c>
      <c r="S160" s="11">
        <f ca="1">SUMIF(Ingredients!$B$3:$B$217,'PH complex foods'!K160,Ingredients!$A$3:$A$119)+SUMIF($B$3:$B$724,K160,$V$3:$V$723)</f>
        <v>0</v>
      </c>
      <c r="T160" s="11">
        <f ca="1">SUMIF(Ingredients!$B$3:$B$217,'PH complex foods'!L160,Ingredients!$A$3:$A$119)+SUMIF($B$3:$B$724,L160,$V$3:$V$723)</f>
        <v>0</v>
      </c>
      <c r="U160" s="11">
        <f ca="1">SUMIF(Ingredients!$B$3:$B$217,'PH complex foods'!M160,Ingredients!$A$3:$A$119)+SUMIF($B$3:$B$724,M160,$V$3:$V$723)</f>
        <v>0</v>
      </c>
      <c r="V160" s="10">
        <f t="shared" ca="1" si="38"/>
        <v>0</v>
      </c>
      <c r="W160" s="11">
        <f t="shared" si="27"/>
        <v>0</v>
      </c>
      <c r="X160" s="44" t="str">
        <f t="shared" ca="1" si="39"/>
        <v>No</v>
      </c>
      <c r="Y160" s="34">
        <f>SUMIF(Ingredients!$B$3:$B$217,F160,Ingredients!$C$3:$C$217)+SUMIF($B$3:$B$724,F160,$AG$3:$AG$724)</f>
        <v>0</v>
      </c>
      <c r="Z160" s="30">
        <f>SUMIF(Ingredients!$B$3:$B$217,G160,Ingredients!$C$3:$C$217)+SUMIF($B$3:$B$724,G160,$AG$3:$AG$724)</f>
        <v>10</v>
      </c>
      <c r="AA160" s="30">
        <f>SUMIF(Ingredients!$B$3:$B$217,H160,Ingredients!$C$3:$C$217)+SUMIF($B$3:$B$724,H160,$AG$3:$AG$724)</f>
        <v>0</v>
      </c>
      <c r="AB160" s="30">
        <f>SUMIF(Ingredients!$B$3:$B$217,I160,Ingredients!$C$3:$C$217)+SUMIF($B$3:$B$724,I160,$AG$3:$AG$724)</f>
        <v>0</v>
      </c>
      <c r="AC160" s="30">
        <f>SUMIF(Ingredients!$B$3:$B$217,J160,Ingredients!$C$3:$C$217)+SUMIF($B$3:$B$724,J160,$AG$3:$AG$724)</f>
        <v>0</v>
      </c>
      <c r="AD160" s="30">
        <f>SUMIF(Ingredients!$B$3:$B$217,K160,Ingredients!$C$3:$C$217)+SUMIF($B$3:$B$724,K160,$AG$3:$AG$724)</f>
        <v>0</v>
      </c>
      <c r="AE160" s="30">
        <f>SUMIF(Ingredients!$B$3:$B$217,L160,Ingredients!$C$3:$C$217)+SUMIF($B$3:$B$724,L160,$AG$3:$AG$724)</f>
        <v>0</v>
      </c>
      <c r="AF160" s="30">
        <f>SUMIF(Ingredients!$B$3:$B$217,M160,Ingredients!$C$3:$C$217)+SUMIF($B$3:$B$724,M160,$AG$3:$AG$724)</f>
        <v>0</v>
      </c>
      <c r="AG160" s="29">
        <f t="shared" si="28"/>
        <v>10</v>
      </c>
      <c r="AH160" s="30">
        <f>SUMIF(Ingredients!$B$3:$B$217,F160,Ingredients!$D$3:$D$217)+SUMIF($B$3:$B$724,F160,$AP$3:$AP$724)</f>
        <v>0</v>
      </c>
      <c r="AI160" s="30">
        <f>SUMIF(Ingredients!$B$3:$B$217,G160,Ingredients!$D$3:$D$217)+SUMIF($B$3:$B$724,G160,$AP$3:$AP$724)</f>
        <v>5</v>
      </c>
      <c r="AJ160" s="30">
        <f>SUMIF(Ingredients!$B$3:$B$217,H160,Ingredients!$D$3:$D$217)+SUMIF($B$3:$B$724,H160,$AP$3:$AP$724)</f>
        <v>0</v>
      </c>
      <c r="AK160" s="30">
        <f>SUMIF(Ingredients!$B$3:$B$217,I160,Ingredients!$D$3:$D$217)+SUMIF($B$3:$B$724,I160,$AP$3:$AP$724)</f>
        <v>0</v>
      </c>
      <c r="AL160" s="30">
        <f>SUMIF(Ingredients!$B$3:$B$217,J160,Ingredients!$D$3:$D$217)+SUMIF($B$3:$B$724,J160,$AP$3:$AP$724)</f>
        <v>0</v>
      </c>
      <c r="AM160" s="30">
        <f>SUMIF(Ingredients!$B$3:$B$217,K160,Ingredients!$D$3:$D$217)+SUMIF($B$3:$B$724,K160,$AP$3:$AP$724)</f>
        <v>0</v>
      </c>
      <c r="AN160" s="30">
        <f>SUMIF(Ingredients!$B$3:$B$217,L160,Ingredients!$D$3:$D$217)+SUMIF($B$3:$B$724,L160,$AP$3:$AP$724)</f>
        <v>0</v>
      </c>
      <c r="AO160" s="30">
        <f>SUMIF(Ingredients!$B$3:$B$217,M160,Ingredients!$D$3:$D$217)+SUMIF($B$3:$B$724,M160,$AP$3:$AP$724)</f>
        <v>0</v>
      </c>
      <c r="AP160" s="29">
        <f t="shared" si="29"/>
        <v>5</v>
      </c>
      <c r="AQ160" s="30">
        <f>SUMIF(Ingredients!$B$3:$B$217,F160,Ingredients!$E$3:$E$217)+SUMIF($B$3:$B$724,F160,$AY$3:$AY$727)</f>
        <v>0</v>
      </c>
      <c r="AR160" s="30">
        <f>SUMIF(Ingredients!$B$3:$B$217,G160,Ingredients!$E$3:$E$217)+SUMIF($B$3:$B$724,G160,$AY$3:$AY$727)</f>
        <v>7</v>
      </c>
      <c r="AS160" s="30">
        <f>SUMIF(Ingredients!$B$3:$B$217,H160,Ingredients!$E$3:$E$217)+SUMIF($B$3:$B$724,H160,$AY$3:$AY$727)</f>
        <v>0</v>
      </c>
      <c r="AT160" s="30">
        <f>SUMIF(Ingredients!$B$3:$B$217,I160,Ingredients!$E$3:$E$217)+SUMIF($B$3:$B$724,I160,$AY$3:$AY$727)</f>
        <v>0</v>
      </c>
      <c r="AU160" s="30">
        <f>SUMIF(Ingredients!$B$3:$B$217,J160,Ingredients!$E$3:$E$217)+SUMIF($B$3:$B$724,J160,$AY$3:$AY$727)</f>
        <v>0</v>
      </c>
      <c r="AV160" s="30">
        <f>SUMIF(Ingredients!$B$3:$B$217,K160,Ingredients!$E$3:$E$217)+SUMIF($B$3:$B$724,K160,$AY$3:$AY$727)</f>
        <v>0</v>
      </c>
      <c r="AW160" s="30">
        <f>SUMIF(Ingredients!$B$3:$B$217,L160,Ingredients!$E$3:$E$217)+SUMIF($B$3:$B$724,L160,$AY$3:$AY$727)</f>
        <v>0</v>
      </c>
      <c r="AX160" s="30">
        <f>SUMIF(Ingredients!$B$3:$B$217,M160,Ingredients!$E$3:$E$217)+SUMIF($B$3:$B$724,M160,$AY$3:$AY$727)</f>
        <v>0</v>
      </c>
      <c r="AY160" s="29">
        <f t="shared" si="30"/>
        <v>3.5</v>
      </c>
      <c r="AZ160" s="30">
        <f>SUMIF(Ingredients!$B$3:$B$217,F160,Ingredients!$F$3:$F$217)+SUMIF($B$3:$B$724,F160,$BH$3:$BH$724)</f>
        <v>0</v>
      </c>
      <c r="BA160" s="30">
        <f>SUMIF(Ingredients!$B$3:$B$217,G160,Ingredients!$F$3:$F$217)+SUMIF($B$3:$B$724,G160,$BH$3:$BH$724)</f>
        <v>0</v>
      </c>
      <c r="BB160" s="30">
        <f>SUMIF(Ingredients!$B$3:$B$217,H160,Ingredients!$F$3:$F$217)+SUMIF($B$3:$B$724,H160,$BH$3:$BH$724)</f>
        <v>0</v>
      </c>
      <c r="BC160" s="30">
        <f>SUMIF(Ingredients!$B$3:$B$217,I160,Ingredients!$F$3:$F$217)+SUMIF($B$3:$B$724,I160,$BH$3:$BH$724)</f>
        <v>0</v>
      </c>
      <c r="BD160" s="30">
        <f>SUMIF(Ingredients!$B$3:$B$217,J160,Ingredients!$F$3:$F$217)+SUMIF($B$3:$B$724,J160,$BH$3:$BH$724)</f>
        <v>0</v>
      </c>
      <c r="BE160" s="30">
        <f>SUMIF(Ingredients!$B$3:$B$217,K160,Ingredients!$F$3:$F$217)+SUMIF($B$3:$B$724,K160,$BH$3:$BH$724)</f>
        <v>0</v>
      </c>
      <c r="BF160" s="30">
        <f>SUMIF(Ingredients!$B$3:$B$217,L160,Ingredients!$F$3:$F$217)+SUMIF($B$3:$B$724,L160,$BH$3:$BH$724)</f>
        <v>0</v>
      </c>
      <c r="BG160" s="30">
        <f>SUMIF(Ingredients!$B$3:$B$217,M160,Ingredients!$F$3:$F$217)+SUMIF($B$3:$B$724,M160,$BH$3:$BH$724)</f>
        <v>0</v>
      </c>
      <c r="BH160" s="35">
        <f t="shared" si="31"/>
        <v>0</v>
      </c>
      <c r="BI160" s="30">
        <f>SUMIF(Ingredients!$B$3:$B$217,F160,Ingredients!$G$3:$G$217)+SUMIF($B$3:$B$724,F160,$BQ$3:$BQ$724)</f>
        <v>0</v>
      </c>
      <c r="BJ160" s="30">
        <f>SUMIF(Ingredients!$B$3:$B$217,G160,Ingredients!$G$3:$G$217)+SUMIF($B$3:$B$724,G160,$BQ$3:$BQ$724)</f>
        <v>0</v>
      </c>
      <c r="BK160" s="30">
        <f>SUMIF(Ingredients!$B$3:$B$217,H160,Ingredients!$G$3:$G$217)+SUMIF($B$3:$B$724,H160,$BQ$3:$BQ$724)</f>
        <v>0</v>
      </c>
      <c r="BL160" s="30">
        <f>SUMIF(Ingredients!$B$3:$B$217,I160,Ingredients!$G$3:$G$217)+SUMIF($B$3:$B$724,I160,$BQ$3:$BQ$724)</f>
        <v>0</v>
      </c>
      <c r="BM160" s="30">
        <f>SUMIF(Ingredients!$B$3:$B$217,J160,Ingredients!$G$3:$G$217)+SUMIF($B$3:$B$724,J160,$BQ$3:$BQ$724)</f>
        <v>0</v>
      </c>
      <c r="BN160" s="30">
        <f>SUMIF(Ingredients!$B$3:$B$217,K160,Ingredients!$G$3:$G$217)+SUMIF($B$3:$B$724,K160,$BQ$3:$BQ$724)</f>
        <v>0</v>
      </c>
      <c r="BO160" s="30">
        <f>SUMIF(Ingredients!$B$3:$B$217,L160,Ingredients!$G$3:$G$217)+SUMIF($B$3:$B$724,L160,$BQ$3:$BQ$724)</f>
        <v>0</v>
      </c>
      <c r="BP160" s="30">
        <f>SUMIF(Ingredients!$B$3:$B$217,M160,Ingredients!$G$3:$G$217)+SUMIF($B$3:$B$724,M160,$BQ$3:$BQ$724)</f>
        <v>0</v>
      </c>
      <c r="BQ160" s="36">
        <f t="shared" si="32"/>
        <v>0</v>
      </c>
      <c r="BR160" s="30">
        <f>SUMIF(Ingredients!$B$3:$B$217,F160,Ingredients!$H$3:$H$217)+SUMIF($B$3:$B$724,F160,$BZ$3:$BZ$724)</f>
        <v>0</v>
      </c>
      <c r="BS160" s="30">
        <f>SUMIF(Ingredients!$B$3:$B$217,G160,Ingredients!$H$3:$H$217)+SUMIF($B$3:$B$724,G160,$BZ$3:$BZ$724)</f>
        <v>0</v>
      </c>
      <c r="BT160" s="30">
        <f>SUMIF(Ingredients!$B$3:$B$217,H160,Ingredients!$H$3:$H$217)+SUMIF($B$3:$B$724,H160,$BZ$3:$BZ$724)</f>
        <v>0</v>
      </c>
      <c r="BU160" s="30">
        <f>SUMIF(Ingredients!$B$3:$B$217,I160,Ingredients!$H$3:$H$217)+SUMIF($B$3:$B$724,I160,$BZ$3:$BZ$724)</f>
        <v>0</v>
      </c>
      <c r="BV160" s="30">
        <f>SUMIF(Ingredients!$B$3:$B$217,J160,Ingredients!$H$3:$H$217)+SUMIF($B$3:$B$724,J160,$BZ$3:$BZ$724)</f>
        <v>0</v>
      </c>
      <c r="BW160" s="30">
        <f>SUMIF(Ingredients!$B$3:$B$217,K160,Ingredients!$H$3:$H$217)+SUMIF($B$3:$B$724,K160,$BZ$3:$BZ$724)</f>
        <v>0</v>
      </c>
      <c r="BX160" s="30">
        <f>SUMIF(Ingredients!$B$3:$B$217,L160,Ingredients!$H$3:$H$217)+SUMIF($B$3:$B$724,L160,$BZ$3:$BZ$724)</f>
        <v>0</v>
      </c>
      <c r="BY160" s="30">
        <f>SUMIF(Ingredients!$B$3:$B$217,M160,Ingredients!$H$3:$H$217)+SUMIF($B$3:$B$724,M160,$BZ$3:$BZ$724)</f>
        <v>0</v>
      </c>
      <c r="BZ160" s="42">
        <f t="shared" si="33"/>
        <v>0</v>
      </c>
      <c r="CA160" s="30">
        <f>SUMIF(Ingredients!$B$3:$B$217,F160,Ingredients!$I$3:$I$217)+SUMIF($B$3:$B$724,F160,$CI$3:$CI$724)</f>
        <v>0</v>
      </c>
      <c r="CB160" s="30">
        <f>SUMIF(Ingredients!$B$3:$B$217,G160,Ingredients!$I$3:$I$217)+SUMIF($B$3:$B$724,G160,$CI$3:$CI$724)</f>
        <v>0</v>
      </c>
      <c r="CC160" s="30">
        <f>SUMIF(Ingredients!$B$3:$B$217,H160,Ingredients!$I$3:$I$217)+SUMIF($B$3:$B$724,H160,$CI$3:$CI$724)</f>
        <v>0</v>
      </c>
      <c r="CD160" s="30">
        <f>SUMIF(Ingredients!$B$3:$B$217,I160,Ingredients!$I$3:$I$217)+SUMIF($B$3:$B$724,I160,$CI$3:$CI$724)</f>
        <v>0</v>
      </c>
      <c r="CE160" s="30">
        <f>SUMIF(Ingredients!$B$3:$B$217,J160,Ingredients!$I$3:$I$217)+SUMIF($B$3:$B$724,J160,$CI$3:$CI$724)</f>
        <v>0</v>
      </c>
      <c r="CF160" s="30">
        <f>SUMIF(Ingredients!$B$3:$B$217,K160,Ingredients!$I$3:$I$217)+SUMIF($B$3:$B$724,K160,$CI$3:$CI$724)</f>
        <v>0</v>
      </c>
      <c r="CG160" s="30">
        <f>SUMIF(Ingredients!$B$3:$B$217,L160,Ingredients!$I$3:$I$217)+SUMIF($B$3:$B$724,L160,$CI$3:$CI$724)</f>
        <v>0</v>
      </c>
      <c r="CH160" s="30">
        <f>SUMIF(Ingredients!$B$3:$B$217,M160,Ingredients!$I$3:$I$217)+SUMIF($B$3:$B$724,M160,$CI$3:$CI$724)</f>
        <v>0</v>
      </c>
      <c r="CI160" s="38">
        <f t="shared" si="34"/>
        <v>0</v>
      </c>
      <c r="CJ160" s="30">
        <f>SUMIF(Ingredients!$B$3:$B$217,F160,Ingredients!$J$3:$J$217)+SUMIF($B$3:$B$724,F160,$CR$3:$CR$724)</f>
        <v>0</v>
      </c>
      <c r="CK160" s="30">
        <f>SUMIF(Ingredients!$B$3:$B$217,G160,Ingredients!$J$3:$J$217)+SUMIF($B$3:$B$724,G160,$CR$3:$CR$724)</f>
        <v>1.5</v>
      </c>
      <c r="CL160" s="30">
        <f>SUMIF(Ingredients!$B$3:$B$217,H160,Ingredients!$J$3:$J$217)+SUMIF($B$3:$B$724,H160,$CR$3:$CR$724)</f>
        <v>0</v>
      </c>
      <c r="CM160" s="30">
        <f>SUMIF(Ingredients!$B$3:$B$217,I160,Ingredients!$J$3:$J$217)+SUMIF($B$3:$B$724,I160,$CR$3:$CR$724)</f>
        <v>0</v>
      </c>
      <c r="CN160" s="30">
        <f>SUMIF(Ingredients!$B$3:$B$217,J160,Ingredients!$J$3:$J$217)+SUMIF($B$3:$B$724,J160,$CR$3:$CR$724)</f>
        <v>0</v>
      </c>
      <c r="CO160" s="30">
        <f>SUMIF(Ingredients!$B$3:$B$217,K160,Ingredients!$J$3:$J$217)+SUMIF($B$3:$B$724,K160,$CR$3:$CR$724)</f>
        <v>0</v>
      </c>
      <c r="CP160" s="30">
        <f>SUMIF(Ingredients!$B$3:$B$217,L160,Ingredients!$J$3:$J$217)+SUMIF($B$3:$B$724,L160,$CR$3:$CR$724)</f>
        <v>0</v>
      </c>
      <c r="CQ160" s="30">
        <f>SUMIF(Ingredients!$B$3:$B$217,M160,Ingredients!$J$3:$J$217)+SUMIF($B$3:$B$724,M160,$CR$3:$CR$724)</f>
        <v>0</v>
      </c>
      <c r="CR160" s="43">
        <f t="shared" si="35"/>
        <v>1.5</v>
      </c>
      <c r="CS160" s="34">
        <v>10</v>
      </c>
      <c r="CT160" s="30">
        <v>5</v>
      </c>
      <c r="CU160" s="30">
        <v>3.5</v>
      </c>
      <c r="CV160" s="35">
        <v>0</v>
      </c>
      <c r="CW160" s="36">
        <v>0</v>
      </c>
      <c r="CX160" s="37">
        <v>0</v>
      </c>
      <c r="CY160" s="38">
        <v>0</v>
      </c>
      <c r="CZ160" s="39">
        <v>1.5</v>
      </c>
      <c r="DA160" t="s">
        <v>199</v>
      </c>
      <c r="DB160" t="str">
        <f t="shared" ca="1" si="36"/>
        <v>No</v>
      </c>
      <c r="DD160" t="s">
        <v>200</v>
      </c>
      <c r="DE160" t="str">
        <f t="shared" ca="1" si="37"/>
        <v/>
      </c>
      <c r="DF160" t="s">
        <v>2272</v>
      </c>
    </row>
    <row r="161" spans="2:110" x14ac:dyDescent="0.3">
      <c r="B161" t="s">
        <v>422</v>
      </c>
      <c r="C161" t="str">
        <f>INDEX('PH Itemnames'!$B$1:$B$723,MATCH(B161,'PH Itemnames'!$A$1:$A$723),1)</f>
        <v>turnipsoupItem</v>
      </c>
      <c r="D161" t="s">
        <v>245</v>
      </c>
      <c r="E161" t="s">
        <v>1192</v>
      </c>
      <c r="F161" s="10" t="s">
        <v>118</v>
      </c>
      <c r="G161" s="11" t="s">
        <v>236</v>
      </c>
      <c r="H161" s="11" t="s">
        <v>247</v>
      </c>
      <c r="I161" s="11" t="s">
        <v>270</v>
      </c>
      <c r="J161" s="11"/>
      <c r="K161" s="11"/>
      <c r="L161" s="11"/>
      <c r="M161" s="11"/>
      <c r="N161" s="46">
        <f ca="1">SUMIF(Ingredients!$B$3:$B$217,'PH complex foods'!F161,Ingredients!$A$3:$A$119)+SUMIF($B$3:$B$724,F161,$V$3:$V$723)</f>
        <v>0</v>
      </c>
      <c r="O161" s="11">
        <f ca="1">SUMIF(Ingredients!$B$3:$B$217,'PH complex foods'!G161,Ingredients!$A$3:$A$119)+SUMIF($B$3:$B$724,G161,$V$3:$V$723)</f>
        <v>0</v>
      </c>
      <c r="P161" s="11">
        <f ca="1">SUMIF(Ingredients!$B$3:$B$217,'PH complex foods'!H161,Ingredients!$A$3:$A$119)+SUMIF($B$3:$B$724,H161,$V$3:$V$723)</f>
        <v>1</v>
      </c>
      <c r="Q161" s="11">
        <f ca="1">SUMIF(Ingredients!$B$3:$B$217,'PH complex foods'!I161,Ingredients!$A$3:$A$119)+SUMIF($B$3:$B$724,I161,$V$3:$V$723)</f>
        <v>1</v>
      </c>
      <c r="R161" s="11">
        <f ca="1">SUMIF(Ingredients!$B$3:$B$217,'PH complex foods'!J161,Ingredients!$A$3:$A$119)+SUMIF($B$3:$B$724,J161,$V$3:$V$723)</f>
        <v>0</v>
      </c>
      <c r="S161" s="11">
        <f ca="1">SUMIF(Ingredients!$B$3:$B$217,'PH complex foods'!K161,Ingredients!$A$3:$A$119)+SUMIF($B$3:$B$724,K161,$V$3:$V$723)</f>
        <v>0</v>
      </c>
      <c r="T161" s="11">
        <f ca="1">SUMIF(Ingredients!$B$3:$B$217,'PH complex foods'!L161,Ingredients!$A$3:$A$119)+SUMIF($B$3:$B$724,L161,$V$3:$V$723)</f>
        <v>0</v>
      </c>
      <c r="U161" s="11">
        <f ca="1">SUMIF(Ingredients!$B$3:$B$217,'PH complex foods'!M161,Ingredients!$A$3:$A$119)+SUMIF($B$3:$B$724,M161,$V$3:$V$723)</f>
        <v>0</v>
      </c>
      <c r="V161" s="10">
        <f t="shared" ca="1" si="38"/>
        <v>-1</v>
      </c>
      <c r="W161" s="11">
        <f t="shared" si="27"/>
        <v>0</v>
      </c>
      <c r="X161" s="44" t="str">
        <f t="shared" ca="1" si="39"/>
        <v>No</v>
      </c>
      <c r="Y161" s="34">
        <f>SUMIF(Ingredients!$B$3:$B$217,F161,Ingredients!$C$3:$C$217)+SUMIF($B$3:$B$724,F161,$AG$3:$AG$724)</f>
        <v>0</v>
      </c>
      <c r="Z161" s="30">
        <f>SUMIF(Ingredients!$B$3:$B$217,G161,Ingredients!$C$3:$C$217)+SUMIF($B$3:$B$724,G161,$AG$3:$AG$724)</f>
        <v>5</v>
      </c>
      <c r="AA161" s="30">
        <f>SUMIF(Ingredients!$B$3:$B$217,H161,Ingredients!$C$3:$C$217)+SUMIF($B$3:$B$724,H161,$AG$3:$AG$724)</f>
        <v>5</v>
      </c>
      <c r="AB161" s="30">
        <f>SUMIF(Ingredients!$B$3:$B$217,I161,Ingredients!$C$3:$C$217)+SUMIF($B$3:$B$724,I161,$AG$3:$AG$724)</f>
        <v>12.30952380952381</v>
      </c>
      <c r="AC161" s="30">
        <f>SUMIF(Ingredients!$B$3:$B$217,J161,Ingredients!$C$3:$C$217)+SUMIF($B$3:$B$724,J161,$AG$3:$AG$724)</f>
        <v>0</v>
      </c>
      <c r="AD161" s="30">
        <f>SUMIF(Ingredients!$B$3:$B$217,K161,Ingredients!$C$3:$C$217)+SUMIF($B$3:$B$724,K161,$AG$3:$AG$724)</f>
        <v>0</v>
      </c>
      <c r="AE161" s="30">
        <f>SUMIF(Ingredients!$B$3:$B$217,L161,Ingredients!$C$3:$C$217)+SUMIF($B$3:$B$724,L161,$AG$3:$AG$724)</f>
        <v>0</v>
      </c>
      <c r="AF161" s="30">
        <f>SUMIF(Ingredients!$B$3:$B$217,M161,Ingredients!$C$3:$C$217)+SUMIF($B$3:$B$724,M161,$AG$3:$AG$724)</f>
        <v>0</v>
      </c>
      <c r="AG161" s="29">
        <f t="shared" si="28"/>
        <v>22.30952380952381</v>
      </c>
      <c r="AH161" s="30">
        <f>SUMIF(Ingredients!$B$3:$B$217,F161,Ingredients!$D$3:$D$217)+SUMIF($B$3:$B$724,F161,$AP$3:$AP$724)</f>
        <v>0</v>
      </c>
      <c r="AI161" s="30">
        <f>SUMIF(Ingredients!$B$3:$B$217,G161,Ingredients!$D$3:$D$217)+SUMIF($B$3:$B$724,G161,$AP$3:$AP$724)</f>
        <v>0</v>
      </c>
      <c r="AJ161" s="30">
        <f>SUMIF(Ingredients!$B$3:$B$217,H161,Ingredients!$D$3:$D$217)+SUMIF($B$3:$B$724,H161,$AP$3:$AP$724)</f>
        <v>0</v>
      </c>
      <c r="AK161" s="30">
        <f>SUMIF(Ingredients!$B$3:$B$217,I161,Ingredients!$D$3:$D$217)+SUMIF($B$3:$B$724,I161,$AP$3:$AP$724)</f>
        <v>0.35714285714285715</v>
      </c>
      <c r="AL161" s="30">
        <f>SUMIF(Ingredients!$B$3:$B$217,J161,Ingredients!$D$3:$D$217)+SUMIF($B$3:$B$724,J161,$AP$3:$AP$724)</f>
        <v>0</v>
      </c>
      <c r="AM161" s="30">
        <f>SUMIF(Ingredients!$B$3:$B$217,K161,Ingredients!$D$3:$D$217)+SUMIF($B$3:$B$724,K161,$AP$3:$AP$724)</f>
        <v>0</v>
      </c>
      <c r="AN161" s="30">
        <f>SUMIF(Ingredients!$B$3:$B$217,L161,Ingredients!$D$3:$D$217)+SUMIF($B$3:$B$724,L161,$AP$3:$AP$724)</f>
        <v>0</v>
      </c>
      <c r="AO161" s="30">
        <f>SUMIF(Ingredients!$B$3:$B$217,M161,Ingredients!$D$3:$D$217)+SUMIF($B$3:$B$724,M161,$AP$3:$AP$724)</f>
        <v>0</v>
      </c>
      <c r="AP161" s="29">
        <f t="shared" si="29"/>
        <v>0.35714285714285715</v>
      </c>
      <c r="AQ161" s="30">
        <f>SUMIF(Ingredients!$B$3:$B$217,F161,Ingredients!$E$3:$E$217)+SUMIF($B$3:$B$724,F161,$AY$3:$AY$727)</f>
        <v>0</v>
      </c>
      <c r="AR161" s="30">
        <f>SUMIF(Ingredients!$B$3:$B$217,G161,Ingredients!$E$3:$E$217)+SUMIF($B$3:$B$724,G161,$AY$3:$AY$727)</f>
        <v>18</v>
      </c>
      <c r="AS161" s="30">
        <f>SUMIF(Ingredients!$B$3:$B$217,H161,Ingredients!$E$3:$E$217)+SUMIF($B$3:$B$724,H161,$AY$3:$AY$727)</f>
        <v>12</v>
      </c>
      <c r="AT161" s="30">
        <f>SUMIF(Ingredients!$B$3:$B$217,I161,Ingredients!$E$3:$E$217)+SUMIF($B$3:$B$724,I161,$AY$3:$AY$727)</f>
        <v>10.428571428571429</v>
      </c>
      <c r="AU161" s="30">
        <f>SUMIF(Ingredients!$B$3:$B$217,J161,Ingredients!$E$3:$E$217)+SUMIF($B$3:$B$724,J161,$AY$3:$AY$727)</f>
        <v>0</v>
      </c>
      <c r="AV161" s="30">
        <f>SUMIF(Ingredients!$B$3:$B$217,K161,Ingredients!$E$3:$E$217)+SUMIF($B$3:$B$724,K161,$AY$3:$AY$727)</f>
        <v>0</v>
      </c>
      <c r="AW161" s="30">
        <f>SUMIF(Ingredients!$B$3:$B$217,L161,Ingredients!$E$3:$E$217)+SUMIF($B$3:$B$724,L161,$AY$3:$AY$727)</f>
        <v>0</v>
      </c>
      <c r="AX161" s="30">
        <f>SUMIF(Ingredients!$B$3:$B$217,M161,Ingredients!$E$3:$E$217)+SUMIF($B$3:$B$724,M161,$AY$3:$AY$727)</f>
        <v>0</v>
      </c>
      <c r="AY161" s="29">
        <f t="shared" si="30"/>
        <v>10.107142857142858</v>
      </c>
      <c r="AZ161" s="30">
        <f>SUMIF(Ingredients!$B$3:$B$217,F161,Ingredients!$F$3:$F$217)+SUMIF($B$3:$B$724,F161,$BH$3:$BH$724)</f>
        <v>0</v>
      </c>
      <c r="BA161" s="30">
        <f>SUMIF(Ingredients!$B$3:$B$217,G161,Ingredients!$F$3:$F$217)+SUMIF($B$3:$B$724,G161,$BH$3:$BH$724)</f>
        <v>0</v>
      </c>
      <c r="BB161" s="30">
        <f>SUMIF(Ingredients!$B$3:$B$217,H161,Ingredients!$F$3:$F$217)+SUMIF($B$3:$B$724,H161,$BH$3:$BH$724)</f>
        <v>0</v>
      </c>
      <c r="BC161" s="30">
        <f>SUMIF(Ingredients!$B$3:$B$217,I161,Ingredients!$F$3:$F$217)+SUMIF($B$3:$B$724,I161,$BH$3:$BH$724)</f>
        <v>0</v>
      </c>
      <c r="BD161" s="30">
        <f>SUMIF(Ingredients!$B$3:$B$217,J161,Ingredients!$F$3:$F$217)+SUMIF($B$3:$B$724,J161,$BH$3:$BH$724)</f>
        <v>0</v>
      </c>
      <c r="BE161" s="30">
        <f>SUMIF(Ingredients!$B$3:$B$217,K161,Ingredients!$F$3:$F$217)+SUMIF($B$3:$B$724,K161,$BH$3:$BH$724)</f>
        <v>0</v>
      </c>
      <c r="BF161" s="30">
        <f>SUMIF(Ingredients!$B$3:$B$217,L161,Ingredients!$F$3:$F$217)+SUMIF($B$3:$B$724,L161,$BH$3:$BH$724)</f>
        <v>0</v>
      </c>
      <c r="BG161" s="30">
        <f>SUMIF(Ingredients!$B$3:$B$217,M161,Ingredients!$F$3:$F$217)+SUMIF($B$3:$B$724,M161,$BH$3:$BH$724)</f>
        <v>0</v>
      </c>
      <c r="BH161" s="35">
        <f t="shared" si="31"/>
        <v>0</v>
      </c>
      <c r="BI161" s="30">
        <f>SUMIF(Ingredients!$B$3:$B$217,F161,Ingredients!$G$3:$G$217)+SUMIF($B$3:$B$724,F161,$BQ$3:$BQ$724)</f>
        <v>0</v>
      </c>
      <c r="BJ161" s="30">
        <f>SUMIF(Ingredients!$B$3:$B$217,G161,Ingredients!$G$3:$G$217)+SUMIF($B$3:$B$724,G161,$BQ$3:$BQ$724)</f>
        <v>0</v>
      </c>
      <c r="BK161" s="30">
        <f>SUMIF(Ingredients!$B$3:$B$217,H161,Ingredients!$G$3:$G$217)+SUMIF($B$3:$B$724,H161,$BQ$3:$BQ$724)</f>
        <v>0</v>
      </c>
      <c r="BL161" s="30">
        <f>SUMIF(Ingredients!$B$3:$B$217,I161,Ingredients!$G$3:$G$217)+SUMIF($B$3:$B$724,I161,$BQ$3:$BQ$724)</f>
        <v>0</v>
      </c>
      <c r="BM161" s="30">
        <f>SUMIF(Ingredients!$B$3:$B$217,J161,Ingredients!$G$3:$G$217)+SUMIF($B$3:$B$724,J161,$BQ$3:$BQ$724)</f>
        <v>0</v>
      </c>
      <c r="BN161" s="30">
        <f>SUMIF(Ingredients!$B$3:$B$217,K161,Ingredients!$G$3:$G$217)+SUMIF($B$3:$B$724,K161,$BQ$3:$BQ$724)</f>
        <v>0</v>
      </c>
      <c r="BO161" s="30">
        <f>SUMIF(Ingredients!$B$3:$B$217,L161,Ingredients!$G$3:$G$217)+SUMIF($B$3:$B$724,L161,$BQ$3:$BQ$724)</f>
        <v>0</v>
      </c>
      <c r="BP161" s="30">
        <f>SUMIF(Ingredients!$B$3:$B$217,M161,Ingredients!$G$3:$G$217)+SUMIF($B$3:$B$724,M161,$BQ$3:$BQ$724)</f>
        <v>0</v>
      </c>
      <c r="BQ161" s="36">
        <f t="shared" si="32"/>
        <v>0</v>
      </c>
      <c r="BR161" s="30">
        <f>SUMIF(Ingredients!$B$3:$B$217,F161,Ingredients!$H$3:$H$217)+SUMIF($B$3:$B$724,F161,$BZ$3:$BZ$724)</f>
        <v>0</v>
      </c>
      <c r="BS161" s="30">
        <f>SUMIF(Ingredients!$B$3:$B$217,G161,Ingredients!$H$3:$H$217)+SUMIF($B$3:$B$724,G161,$BZ$3:$BZ$724)</f>
        <v>1.5</v>
      </c>
      <c r="BT161" s="30">
        <f>SUMIF(Ingredients!$B$3:$B$217,H161,Ingredients!$H$3:$H$217)+SUMIF($B$3:$B$724,H161,$BZ$3:$BZ$724)</f>
        <v>0</v>
      </c>
      <c r="BU161" s="30">
        <f>SUMIF(Ingredients!$B$3:$B$217,I161,Ingredients!$H$3:$H$217)+SUMIF($B$3:$B$724,I161,$BZ$3:$BZ$724)</f>
        <v>1.1428571428571428</v>
      </c>
      <c r="BV161" s="30">
        <f>SUMIF(Ingredients!$B$3:$B$217,J161,Ingredients!$H$3:$H$217)+SUMIF($B$3:$B$724,J161,$BZ$3:$BZ$724)</f>
        <v>0</v>
      </c>
      <c r="BW161" s="30">
        <f>SUMIF(Ingredients!$B$3:$B$217,K161,Ingredients!$H$3:$H$217)+SUMIF($B$3:$B$724,K161,$BZ$3:$BZ$724)</f>
        <v>0</v>
      </c>
      <c r="BX161" s="30">
        <f>SUMIF(Ingredients!$B$3:$B$217,L161,Ingredients!$H$3:$H$217)+SUMIF($B$3:$B$724,L161,$BZ$3:$BZ$724)</f>
        <v>0</v>
      </c>
      <c r="BY161" s="30">
        <f>SUMIF(Ingredients!$B$3:$B$217,M161,Ingredients!$H$3:$H$217)+SUMIF($B$3:$B$724,M161,$BZ$3:$BZ$724)</f>
        <v>0</v>
      </c>
      <c r="BZ161" s="42">
        <f t="shared" si="33"/>
        <v>2.6428571428571428</v>
      </c>
      <c r="CA161" s="30">
        <f>SUMIF(Ingredients!$B$3:$B$217,F161,Ingredients!$I$3:$I$217)+SUMIF($B$3:$B$724,F161,$CI$3:$CI$724)</f>
        <v>0</v>
      </c>
      <c r="CB161" s="30">
        <f>SUMIF(Ingredients!$B$3:$B$217,G161,Ingredients!$I$3:$I$217)+SUMIF($B$3:$B$724,G161,$CI$3:$CI$724)</f>
        <v>0</v>
      </c>
      <c r="CC161" s="30">
        <f>SUMIF(Ingredients!$B$3:$B$217,H161,Ingredients!$I$3:$I$217)+SUMIF($B$3:$B$724,H161,$CI$3:$CI$724)</f>
        <v>0</v>
      </c>
      <c r="CD161" s="30">
        <f>SUMIF(Ingredients!$B$3:$B$217,I161,Ingredients!$I$3:$I$217)+SUMIF($B$3:$B$724,I161,$CI$3:$CI$724)</f>
        <v>2.5</v>
      </c>
      <c r="CE161" s="30">
        <f>SUMIF(Ingredients!$B$3:$B$217,J161,Ingredients!$I$3:$I$217)+SUMIF($B$3:$B$724,J161,$CI$3:$CI$724)</f>
        <v>0</v>
      </c>
      <c r="CF161" s="30">
        <f>SUMIF(Ingredients!$B$3:$B$217,K161,Ingredients!$I$3:$I$217)+SUMIF($B$3:$B$724,K161,$CI$3:$CI$724)</f>
        <v>0</v>
      </c>
      <c r="CG161" s="30">
        <f>SUMIF(Ingredients!$B$3:$B$217,L161,Ingredients!$I$3:$I$217)+SUMIF($B$3:$B$724,L161,$CI$3:$CI$724)</f>
        <v>0</v>
      </c>
      <c r="CH161" s="30">
        <f>SUMIF(Ingredients!$B$3:$B$217,M161,Ingredients!$I$3:$I$217)+SUMIF($B$3:$B$724,M161,$CI$3:$CI$724)</f>
        <v>0</v>
      </c>
      <c r="CI161" s="38">
        <f t="shared" si="34"/>
        <v>2.5</v>
      </c>
      <c r="CJ161" s="30">
        <f>SUMIF(Ingredients!$B$3:$B$217,F161,Ingredients!$J$3:$J$217)+SUMIF($B$3:$B$724,F161,$CR$3:$CR$724)</f>
        <v>0</v>
      </c>
      <c r="CK161" s="30">
        <f>SUMIF(Ingredients!$B$3:$B$217,G161,Ingredients!$J$3:$J$217)+SUMIF($B$3:$B$724,G161,$CR$3:$CR$724)</f>
        <v>0</v>
      </c>
      <c r="CL161" s="30">
        <f>SUMIF(Ingredients!$B$3:$B$217,H161,Ingredients!$J$3:$J$217)+SUMIF($B$3:$B$724,H161,$CR$3:$CR$724)</f>
        <v>1</v>
      </c>
      <c r="CM161" s="30">
        <f>SUMIF(Ingredients!$B$3:$B$217,I161,Ingredients!$J$3:$J$217)+SUMIF($B$3:$B$724,I161,$CR$3:$CR$724)</f>
        <v>0</v>
      </c>
      <c r="CN161" s="30">
        <f>SUMIF(Ingredients!$B$3:$B$217,J161,Ingredients!$J$3:$J$217)+SUMIF($B$3:$B$724,J161,$CR$3:$CR$724)</f>
        <v>0</v>
      </c>
      <c r="CO161" s="30">
        <f>SUMIF(Ingredients!$B$3:$B$217,K161,Ingredients!$J$3:$J$217)+SUMIF($B$3:$B$724,K161,$CR$3:$CR$724)</f>
        <v>0</v>
      </c>
      <c r="CP161" s="30">
        <f>SUMIF(Ingredients!$B$3:$B$217,L161,Ingredients!$J$3:$J$217)+SUMIF($B$3:$B$724,L161,$CR$3:$CR$724)</f>
        <v>0</v>
      </c>
      <c r="CQ161" s="30">
        <f>SUMIF(Ingredients!$B$3:$B$217,M161,Ingredients!$J$3:$J$217)+SUMIF($B$3:$B$724,M161,$CR$3:$CR$724)</f>
        <v>0</v>
      </c>
      <c r="CR161" s="43">
        <f t="shared" si="35"/>
        <v>1</v>
      </c>
      <c r="CS161" s="34">
        <v>22.30952380952381</v>
      </c>
      <c r="CT161" s="30">
        <v>0.35714285714285715</v>
      </c>
      <c r="CU161" s="30">
        <v>10.107142857142858</v>
      </c>
      <c r="CV161" s="35">
        <v>0</v>
      </c>
      <c r="CW161" s="36">
        <v>0</v>
      </c>
      <c r="CX161" s="37">
        <v>2.6428571428571428</v>
      </c>
      <c r="CY161" s="38">
        <v>2.5</v>
      </c>
      <c r="CZ161" s="39">
        <v>1</v>
      </c>
      <c r="DA161" t="s">
        <v>199</v>
      </c>
      <c r="DB161" t="str">
        <f t="shared" ca="1" si="36"/>
        <v>No</v>
      </c>
      <c r="DD161" t="s">
        <v>200</v>
      </c>
      <c r="DE161" t="str">
        <f t="shared" ca="1" si="37"/>
        <v/>
      </c>
      <c r="DF161" t="s">
        <v>2272</v>
      </c>
    </row>
    <row r="162" spans="2:110" x14ac:dyDescent="0.3">
      <c r="B162" t="s">
        <v>423</v>
      </c>
      <c r="C162" t="str">
        <f>INDEX('PH Itemnames'!$B$1:$B$723,MATCH(B162,'PH Itemnames'!$A$1:$A$723),1)</f>
        <v>roastedrootveggiemedleyItem</v>
      </c>
      <c r="D162" t="s">
        <v>245</v>
      </c>
      <c r="E162" t="s">
        <v>1192</v>
      </c>
      <c r="F162" s="10" t="s">
        <v>118</v>
      </c>
      <c r="G162" s="11" t="s">
        <v>61</v>
      </c>
      <c r="H162" s="11" t="s">
        <v>64</v>
      </c>
      <c r="I162" s="11" t="s">
        <v>122</v>
      </c>
      <c r="J162" s="11"/>
      <c r="K162" s="11"/>
      <c r="L162" s="11"/>
      <c r="M162" s="11"/>
      <c r="N162" s="46">
        <f ca="1">SUMIF(Ingredients!$B$3:$B$217,'PH complex foods'!F162,Ingredients!$A$3:$A$119)+SUMIF($B$3:$B$724,F162,$V$3:$V$723)</f>
        <v>0</v>
      </c>
      <c r="O162" s="11">
        <f ca="1">SUMIF(Ingredients!$B$3:$B$217,'PH complex foods'!G162,Ingredients!$A$3:$A$119)+SUMIF($B$3:$B$724,G162,$V$3:$V$723)</f>
        <v>1</v>
      </c>
      <c r="P162" s="11">
        <f ca="1">SUMIF(Ingredients!$B$3:$B$217,'PH complex foods'!H162,Ingredients!$A$3:$A$119)+SUMIF($B$3:$B$724,H162,$V$3:$V$723)</f>
        <v>1</v>
      </c>
      <c r="Q162" s="11">
        <f ca="1">SUMIF(Ingredients!$B$3:$B$217,'PH complex foods'!I162,Ingredients!$A$3:$A$119)+SUMIF($B$3:$B$724,I162,$V$3:$V$723)</f>
        <v>1</v>
      </c>
      <c r="R162" s="11">
        <f ca="1">SUMIF(Ingredients!$B$3:$B$217,'PH complex foods'!J162,Ingredients!$A$3:$A$119)+SUMIF($B$3:$B$724,J162,$V$3:$V$723)</f>
        <v>0</v>
      </c>
      <c r="S162" s="11">
        <f ca="1">SUMIF(Ingredients!$B$3:$B$217,'PH complex foods'!K162,Ingredients!$A$3:$A$119)+SUMIF($B$3:$B$724,K162,$V$3:$V$723)</f>
        <v>0</v>
      </c>
      <c r="T162" s="11">
        <f ca="1">SUMIF(Ingredients!$B$3:$B$217,'PH complex foods'!L162,Ingredients!$A$3:$A$119)+SUMIF($B$3:$B$724,L162,$V$3:$V$723)</f>
        <v>0</v>
      </c>
      <c r="U162" s="11">
        <f ca="1">SUMIF(Ingredients!$B$3:$B$217,'PH complex foods'!M162,Ingredients!$A$3:$A$119)+SUMIF($B$3:$B$724,M162,$V$3:$V$723)</f>
        <v>0</v>
      </c>
      <c r="V162" s="10">
        <f t="shared" ca="1" si="38"/>
        <v>0</v>
      </c>
      <c r="W162" s="11">
        <f t="shared" si="27"/>
        <v>0</v>
      </c>
      <c r="X162" s="44" t="str">
        <f t="shared" ca="1" si="39"/>
        <v>No</v>
      </c>
      <c r="Y162" s="34">
        <f>SUMIF(Ingredients!$B$3:$B$217,F162,Ingredients!$C$3:$C$217)+SUMIF($B$3:$B$724,F162,$AG$3:$AG$724)</f>
        <v>0</v>
      </c>
      <c r="Z162" s="30">
        <f>SUMIF(Ingredients!$B$3:$B$217,G162,Ingredients!$C$3:$C$217)+SUMIF($B$3:$B$724,G162,$AG$3:$AG$724)</f>
        <v>10</v>
      </c>
      <c r="AA162" s="30">
        <f>SUMIF(Ingredients!$B$3:$B$217,H162,Ingredients!$C$3:$C$217)+SUMIF($B$3:$B$724,H162,$AG$3:$AG$724)</f>
        <v>2</v>
      </c>
      <c r="AB162" s="30">
        <f>SUMIF(Ingredients!$B$3:$B$217,I162,Ingredients!$C$3:$C$217)+SUMIF($B$3:$B$724,I162,$AG$3:$AG$724)</f>
        <v>0</v>
      </c>
      <c r="AC162" s="30">
        <f>SUMIF(Ingredients!$B$3:$B$217,J162,Ingredients!$C$3:$C$217)+SUMIF($B$3:$B$724,J162,$AG$3:$AG$724)</f>
        <v>0</v>
      </c>
      <c r="AD162" s="30">
        <f>SUMIF(Ingredients!$B$3:$B$217,K162,Ingredients!$C$3:$C$217)+SUMIF($B$3:$B$724,K162,$AG$3:$AG$724)</f>
        <v>0</v>
      </c>
      <c r="AE162" s="30">
        <f>SUMIF(Ingredients!$B$3:$B$217,L162,Ingredients!$C$3:$C$217)+SUMIF($B$3:$B$724,L162,$AG$3:$AG$724)</f>
        <v>0</v>
      </c>
      <c r="AF162" s="30">
        <f>SUMIF(Ingredients!$B$3:$B$217,M162,Ingredients!$C$3:$C$217)+SUMIF($B$3:$B$724,M162,$AG$3:$AG$724)</f>
        <v>0</v>
      </c>
      <c r="AG162" s="29">
        <f t="shared" si="28"/>
        <v>12</v>
      </c>
      <c r="AH162" s="30">
        <f>SUMIF(Ingredients!$B$3:$B$217,F162,Ingredients!$D$3:$D$217)+SUMIF($B$3:$B$724,F162,$AP$3:$AP$724)</f>
        <v>0</v>
      </c>
      <c r="AI162" s="30">
        <f>SUMIF(Ingredients!$B$3:$B$217,G162,Ingredients!$D$3:$D$217)+SUMIF($B$3:$B$724,G162,$AP$3:$AP$724)</f>
        <v>0</v>
      </c>
      <c r="AJ162" s="30">
        <f>SUMIF(Ingredients!$B$3:$B$217,H162,Ingredients!$D$3:$D$217)+SUMIF($B$3:$B$724,H162,$AP$3:$AP$724)</f>
        <v>0</v>
      </c>
      <c r="AK162" s="30">
        <f>SUMIF(Ingredients!$B$3:$B$217,I162,Ingredients!$D$3:$D$217)+SUMIF($B$3:$B$724,I162,$AP$3:$AP$724)</f>
        <v>0</v>
      </c>
      <c r="AL162" s="30">
        <f>SUMIF(Ingredients!$B$3:$B$217,J162,Ingredients!$D$3:$D$217)+SUMIF($B$3:$B$724,J162,$AP$3:$AP$724)</f>
        <v>0</v>
      </c>
      <c r="AM162" s="30">
        <f>SUMIF(Ingredients!$B$3:$B$217,K162,Ingredients!$D$3:$D$217)+SUMIF($B$3:$B$724,K162,$AP$3:$AP$724)</f>
        <v>0</v>
      </c>
      <c r="AN162" s="30">
        <f>SUMIF(Ingredients!$B$3:$B$217,L162,Ingredients!$D$3:$D$217)+SUMIF($B$3:$B$724,L162,$AP$3:$AP$724)</f>
        <v>0</v>
      </c>
      <c r="AO162" s="30">
        <f>SUMIF(Ingredients!$B$3:$B$217,M162,Ingredients!$D$3:$D$217)+SUMIF($B$3:$B$724,M162,$AP$3:$AP$724)</f>
        <v>0</v>
      </c>
      <c r="AP162" s="29">
        <f t="shared" si="29"/>
        <v>0</v>
      </c>
      <c r="AQ162" s="30">
        <f>SUMIF(Ingredients!$B$3:$B$217,F162,Ingredients!$E$3:$E$217)+SUMIF($B$3:$B$724,F162,$AY$3:$AY$727)</f>
        <v>0</v>
      </c>
      <c r="AR162" s="30">
        <f>SUMIF(Ingredients!$B$3:$B$217,G162,Ingredients!$E$3:$E$217)+SUMIF($B$3:$B$724,G162,$AY$3:$AY$727)</f>
        <v>31</v>
      </c>
      <c r="AS162" s="30">
        <f>SUMIF(Ingredients!$B$3:$B$217,H162,Ingredients!$E$3:$E$217)+SUMIF($B$3:$B$724,H162,$AY$3:$AY$727)</f>
        <v>43</v>
      </c>
      <c r="AT162" s="30">
        <f>SUMIF(Ingredients!$B$3:$B$217,I162,Ingredients!$E$3:$E$217)+SUMIF($B$3:$B$724,I162,$AY$3:$AY$727)</f>
        <v>48</v>
      </c>
      <c r="AU162" s="30">
        <f>SUMIF(Ingredients!$B$3:$B$217,J162,Ingredients!$E$3:$E$217)+SUMIF($B$3:$B$724,J162,$AY$3:$AY$727)</f>
        <v>0</v>
      </c>
      <c r="AV162" s="30">
        <f>SUMIF(Ingredients!$B$3:$B$217,K162,Ingredients!$E$3:$E$217)+SUMIF($B$3:$B$724,K162,$AY$3:$AY$727)</f>
        <v>0</v>
      </c>
      <c r="AW162" s="30">
        <f>SUMIF(Ingredients!$B$3:$B$217,L162,Ingredients!$E$3:$E$217)+SUMIF($B$3:$B$724,L162,$AY$3:$AY$727)</f>
        <v>0</v>
      </c>
      <c r="AX162" s="30">
        <f>SUMIF(Ingredients!$B$3:$B$217,M162,Ingredients!$E$3:$E$217)+SUMIF($B$3:$B$724,M162,$AY$3:$AY$727)</f>
        <v>0</v>
      </c>
      <c r="AY162" s="29">
        <f t="shared" si="30"/>
        <v>30.5</v>
      </c>
      <c r="AZ162" s="30">
        <f>SUMIF(Ingredients!$B$3:$B$217,F162,Ingredients!$F$3:$F$217)+SUMIF($B$3:$B$724,F162,$BH$3:$BH$724)</f>
        <v>0</v>
      </c>
      <c r="BA162" s="30">
        <f>SUMIF(Ingredients!$B$3:$B$217,G162,Ingredients!$F$3:$F$217)+SUMIF($B$3:$B$724,G162,$BH$3:$BH$724)</f>
        <v>0</v>
      </c>
      <c r="BB162" s="30">
        <f>SUMIF(Ingredients!$B$3:$B$217,H162,Ingredients!$F$3:$F$217)+SUMIF($B$3:$B$724,H162,$BH$3:$BH$724)</f>
        <v>0</v>
      </c>
      <c r="BC162" s="30">
        <f>SUMIF(Ingredients!$B$3:$B$217,I162,Ingredients!$F$3:$F$217)+SUMIF($B$3:$B$724,I162,$BH$3:$BH$724)</f>
        <v>0</v>
      </c>
      <c r="BD162" s="30">
        <f>SUMIF(Ingredients!$B$3:$B$217,J162,Ingredients!$F$3:$F$217)+SUMIF($B$3:$B$724,J162,$BH$3:$BH$724)</f>
        <v>0</v>
      </c>
      <c r="BE162" s="30">
        <f>SUMIF(Ingredients!$B$3:$B$217,K162,Ingredients!$F$3:$F$217)+SUMIF($B$3:$B$724,K162,$BH$3:$BH$724)</f>
        <v>0</v>
      </c>
      <c r="BF162" s="30">
        <f>SUMIF(Ingredients!$B$3:$B$217,L162,Ingredients!$F$3:$F$217)+SUMIF($B$3:$B$724,L162,$BH$3:$BH$724)</f>
        <v>0</v>
      </c>
      <c r="BG162" s="30">
        <f>SUMIF(Ingredients!$B$3:$B$217,M162,Ingredients!$F$3:$F$217)+SUMIF($B$3:$B$724,M162,$BH$3:$BH$724)</f>
        <v>0</v>
      </c>
      <c r="BH162" s="35">
        <f t="shared" si="31"/>
        <v>0</v>
      </c>
      <c r="BI162" s="30">
        <f>SUMIF(Ingredients!$B$3:$B$217,F162,Ingredients!$G$3:$G$217)+SUMIF($B$3:$B$724,F162,$BQ$3:$BQ$724)</f>
        <v>0</v>
      </c>
      <c r="BJ162" s="30">
        <f>SUMIF(Ingredients!$B$3:$B$217,G162,Ingredients!$G$3:$G$217)+SUMIF($B$3:$B$724,G162,$BQ$3:$BQ$724)</f>
        <v>0</v>
      </c>
      <c r="BK162" s="30">
        <f>SUMIF(Ingredients!$B$3:$B$217,H162,Ingredients!$G$3:$G$217)+SUMIF($B$3:$B$724,H162,$BQ$3:$BQ$724)</f>
        <v>0</v>
      </c>
      <c r="BL162" s="30">
        <f>SUMIF(Ingredients!$B$3:$B$217,I162,Ingredients!$G$3:$G$217)+SUMIF($B$3:$B$724,I162,$BQ$3:$BQ$724)</f>
        <v>0</v>
      </c>
      <c r="BM162" s="30">
        <f>SUMIF(Ingredients!$B$3:$B$217,J162,Ingredients!$G$3:$G$217)+SUMIF($B$3:$B$724,J162,$BQ$3:$BQ$724)</f>
        <v>0</v>
      </c>
      <c r="BN162" s="30">
        <f>SUMIF(Ingredients!$B$3:$B$217,K162,Ingredients!$G$3:$G$217)+SUMIF($B$3:$B$724,K162,$BQ$3:$BQ$724)</f>
        <v>0</v>
      </c>
      <c r="BO162" s="30">
        <f>SUMIF(Ingredients!$B$3:$B$217,L162,Ingredients!$G$3:$G$217)+SUMIF($B$3:$B$724,L162,$BQ$3:$BQ$724)</f>
        <v>0</v>
      </c>
      <c r="BP162" s="30">
        <f>SUMIF(Ingredients!$B$3:$B$217,M162,Ingredients!$G$3:$G$217)+SUMIF($B$3:$B$724,M162,$BQ$3:$BQ$724)</f>
        <v>0</v>
      </c>
      <c r="BQ162" s="36">
        <f t="shared" si="32"/>
        <v>0</v>
      </c>
      <c r="BR162" s="30">
        <f>SUMIF(Ingredients!$B$3:$B$217,F162,Ingredients!$H$3:$H$217)+SUMIF($B$3:$B$724,F162,$BZ$3:$BZ$724)</f>
        <v>0</v>
      </c>
      <c r="BS162" s="30">
        <f>SUMIF(Ingredients!$B$3:$B$217,G162,Ingredients!$H$3:$H$217)+SUMIF($B$3:$B$724,G162,$BZ$3:$BZ$724)</f>
        <v>1</v>
      </c>
      <c r="BT162" s="30">
        <f>SUMIF(Ingredients!$B$3:$B$217,H162,Ingredients!$H$3:$H$217)+SUMIF($B$3:$B$724,H162,$BZ$3:$BZ$724)</f>
        <v>1</v>
      </c>
      <c r="BU162" s="30">
        <f>SUMIF(Ingredients!$B$3:$B$217,I162,Ingredients!$H$3:$H$217)+SUMIF($B$3:$B$724,I162,$BZ$3:$BZ$724)</f>
        <v>0</v>
      </c>
      <c r="BV162" s="30">
        <f>SUMIF(Ingredients!$B$3:$B$217,J162,Ingredients!$H$3:$H$217)+SUMIF($B$3:$B$724,J162,$BZ$3:$BZ$724)</f>
        <v>0</v>
      </c>
      <c r="BW162" s="30">
        <f>SUMIF(Ingredients!$B$3:$B$217,K162,Ingredients!$H$3:$H$217)+SUMIF($B$3:$B$724,K162,$BZ$3:$BZ$724)</f>
        <v>0</v>
      </c>
      <c r="BX162" s="30">
        <f>SUMIF(Ingredients!$B$3:$B$217,L162,Ingredients!$H$3:$H$217)+SUMIF($B$3:$B$724,L162,$BZ$3:$BZ$724)</f>
        <v>0</v>
      </c>
      <c r="BY162" s="30">
        <f>SUMIF(Ingredients!$B$3:$B$217,M162,Ingredients!$H$3:$H$217)+SUMIF($B$3:$B$724,M162,$BZ$3:$BZ$724)</f>
        <v>0</v>
      </c>
      <c r="BZ162" s="42">
        <f t="shared" si="33"/>
        <v>2</v>
      </c>
      <c r="CA162" s="30">
        <f>SUMIF(Ingredients!$B$3:$B$217,F162,Ingredients!$I$3:$I$217)+SUMIF($B$3:$B$724,F162,$CI$3:$CI$724)</f>
        <v>0</v>
      </c>
      <c r="CB162" s="30">
        <f>SUMIF(Ingredients!$B$3:$B$217,G162,Ingredients!$I$3:$I$217)+SUMIF($B$3:$B$724,G162,$CI$3:$CI$724)</f>
        <v>0</v>
      </c>
      <c r="CC162" s="30">
        <f>SUMIF(Ingredients!$B$3:$B$217,H162,Ingredients!$I$3:$I$217)+SUMIF($B$3:$B$724,H162,$CI$3:$CI$724)</f>
        <v>0</v>
      </c>
      <c r="CD162" s="30">
        <f>SUMIF(Ingredients!$B$3:$B$217,I162,Ingredients!$I$3:$I$217)+SUMIF($B$3:$B$724,I162,$CI$3:$CI$724)</f>
        <v>0</v>
      </c>
      <c r="CE162" s="30">
        <f>SUMIF(Ingredients!$B$3:$B$217,J162,Ingredients!$I$3:$I$217)+SUMIF($B$3:$B$724,J162,$CI$3:$CI$724)</f>
        <v>0</v>
      </c>
      <c r="CF162" s="30">
        <f>SUMIF(Ingredients!$B$3:$B$217,K162,Ingredients!$I$3:$I$217)+SUMIF($B$3:$B$724,K162,$CI$3:$CI$724)</f>
        <v>0</v>
      </c>
      <c r="CG162" s="30">
        <f>SUMIF(Ingredients!$B$3:$B$217,L162,Ingredients!$I$3:$I$217)+SUMIF($B$3:$B$724,L162,$CI$3:$CI$724)</f>
        <v>0</v>
      </c>
      <c r="CH162" s="30">
        <f>SUMIF(Ingredients!$B$3:$B$217,M162,Ingredients!$I$3:$I$217)+SUMIF($B$3:$B$724,M162,$CI$3:$CI$724)</f>
        <v>0</v>
      </c>
      <c r="CI162" s="38">
        <f t="shared" si="34"/>
        <v>0</v>
      </c>
      <c r="CJ162" s="30">
        <f>SUMIF(Ingredients!$B$3:$B$217,F162,Ingredients!$J$3:$J$217)+SUMIF($B$3:$B$724,F162,$CR$3:$CR$724)</f>
        <v>0</v>
      </c>
      <c r="CK162" s="30">
        <f>SUMIF(Ingredients!$B$3:$B$217,G162,Ingredients!$J$3:$J$217)+SUMIF($B$3:$B$724,G162,$CR$3:$CR$724)</f>
        <v>0</v>
      </c>
      <c r="CL162" s="30">
        <f>SUMIF(Ingredients!$B$3:$B$217,H162,Ingredients!$J$3:$J$217)+SUMIF($B$3:$B$724,H162,$CR$3:$CR$724)</f>
        <v>0</v>
      </c>
      <c r="CM162" s="30">
        <f>SUMIF(Ingredients!$B$3:$B$217,I162,Ingredients!$J$3:$J$217)+SUMIF($B$3:$B$724,I162,$CR$3:$CR$724)</f>
        <v>0</v>
      </c>
      <c r="CN162" s="30">
        <f>SUMIF(Ingredients!$B$3:$B$217,J162,Ingredients!$J$3:$J$217)+SUMIF($B$3:$B$724,J162,$CR$3:$CR$724)</f>
        <v>0</v>
      </c>
      <c r="CO162" s="30">
        <f>SUMIF(Ingredients!$B$3:$B$217,K162,Ingredients!$J$3:$J$217)+SUMIF($B$3:$B$724,K162,$CR$3:$CR$724)</f>
        <v>0</v>
      </c>
      <c r="CP162" s="30">
        <f>SUMIF(Ingredients!$B$3:$B$217,L162,Ingredients!$J$3:$J$217)+SUMIF($B$3:$B$724,L162,$CR$3:$CR$724)</f>
        <v>0</v>
      </c>
      <c r="CQ162" s="30">
        <f>SUMIF(Ingredients!$B$3:$B$217,M162,Ingredients!$J$3:$J$217)+SUMIF($B$3:$B$724,M162,$CR$3:$CR$724)</f>
        <v>0</v>
      </c>
      <c r="CR162" s="43">
        <f t="shared" si="35"/>
        <v>0</v>
      </c>
      <c r="CS162" s="34">
        <v>12</v>
      </c>
      <c r="CT162" s="30">
        <v>0</v>
      </c>
      <c r="CU162" s="30">
        <v>18.5</v>
      </c>
      <c r="CV162" s="35">
        <v>0</v>
      </c>
      <c r="CW162" s="36">
        <v>0</v>
      </c>
      <c r="CX162" s="37">
        <v>2</v>
      </c>
      <c r="CY162" s="38">
        <v>0</v>
      </c>
      <c r="CZ162" s="39">
        <v>0</v>
      </c>
      <c r="DA162" t="s">
        <v>199</v>
      </c>
      <c r="DB162" t="str">
        <f t="shared" ca="1" si="36"/>
        <v>No</v>
      </c>
      <c r="DD162" t="s">
        <v>200</v>
      </c>
      <c r="DE162" t="str">
        <f t="shared" ca="1" si="37"/>
        <v/>
      </c>
      <c r="DF162" t="s">
        <v>2272</v>
      </c>
    </row>
    <row r="163" spans="2:110" x14ac:dyDescent="0.3">
      <c r="B163" t="s">
        <v>424</v>
      </c>
      <c r="C163" t="str">
        <f>INDEX('PH Itemnames'!$B$1:$B$723,MATCH(B163,'PH Itemnames'!$A$1:$A$723),1)</f>
        <v>bakedturnipsItem</v>
      </c>
      <c r="D163" t="s">
        <v>245</v>
      </c>
      <c r="E163" t="s">
        <v>1192</v>
      </c>
      <c r="F163" s="10" t="s">
        <v>118</v>
      </c>
      <c r="G163" s="11" t="s">
        <v>247</v>
      </c>
      <c r="H163" s="11" t="s">
        <v>249</v>
      </c>
      <c r="I163" s="11" t="s">
        <v>401</v>
      </c>
      <c r="J163" s="11"/>
      <c r="K163" s="11"/>
      <c r="L163" s="11"/>
      <c r="M163" s="11"/>
      <c r="N163" s="46">
        <f ca="1">SUMIF(Ingredients!$B$3:$B$217,'PH complex foods'!F163,Ingredients!$A$3:$A$119)+SUMIF($B$3:$B$724,F163,$V$3:$V$723)</f>
        <v>0</v>
      </c>
      <c r="O163" s="11">
        <f ca="1">SUMIF(Ingredients!$B$3:$B$217,'PH complex foods'!G163,Ingredients!$A$3:$A$119)+SUMIF($B$3:$B$724,G163,$V$3:$V$723)</f>
        <v>1</v>
      </c>
      <c r="P163" s="11">
        <f ca="1">SUMIF(Ingredients!$B$3:$B$217,'PH complex foods'!H163,Ingredients!$A$3:$A$119)+SUMIF($B$3:$B$724,H163,$V$3:$V$723)</f>
        <v>1</v>
      </c>
      <c r="Q163" s="11">
        <f ca="1">SUMIF(Ingredients!$B$3:$B$217,'PH complex foods'!I163,Ingredients!$A$3:$A$119)+SUMIF($B$3:$B$724,I163,$V$3:$V$723)</f>
        <v>1</v>
      </c>
      <c r="R163" s="11">
        <f ca="1">SUMIF(Ingredients!$B$3:$B$217,'PH complex foods'!J163,Ingredients!$A$3:$A$119)+SUMIF($B$3:$B$724,J163,$V$3:$V$723)</f>
        <v>0</v>
      </c>
      <c r="S163" s="11">
        <f ca="1">SUMIF(Ingredients!$B$3:$B$217,'PH complex foods'!K163,Ingredients!$A$3:$A$119)+SUMIF($B$3:$B$724,K163,$V$3:$V$723)</f>
        <v>0</v>
      </c>
      <c r="T163" s="11">
        <f ca="1">SUMIF(Ingredients!$B$3:$B$217,'PH complex foods'!L163,Ingredients!$A$3:$A$119)+SUMIF($B$3:$B$724,L163,$V$3:$V$723)</f>
        <v>0</v>
      </c>
      <c r="U163" s="11">
        <f ca="1">SUMIF(Ingredients!$B$3:$B$217,'PH complex foods'!M163,Ingredients!$A$3:$A$119)+SUMIF($B$3:$B$724,M163,$V$3:$V$723)</f>
        <v>0</v>
      </c>
      <c r="V163" s="10">
        <f t="shared" ca="1" si="38"/>
        <v>0</v>
      </c>
      <c r="W163" s="11">
        <f t="shared" si="27"/>
        <v>0</v>
      </c>
      <c r="X163" s="44" t="str">
        <f t="shared" ca="1" si="39"/>
        <v>No</v>
      </c>
      <c r="Y163" s="34">
        <f>SUMIF(Ingredients!$B$3:$B$217,F163,Ingredients!$C$3:$C$217)+SUMIF($B$3:$B$724,F163,$AG$3:$AG$724)</f>
        <v>0</v>
      </c>
      <c r="Z163" s="30">
        <f>SUMIF(Ingredients!$B$3:$B$217,G163,Ingredients!$C$3:$C$217)+SUMIF($B$3:$B$724,G163,$AG$3:$AG$724)</f>
        <v>5</v>
      </c>
      <c r="AA163" s="30">
        <f>SUMIF(Ingredients!$B$3:$B$217,H163,Ingredients!$C$3:$C$217)+SUMIF($B$3:$B$724,H163,$AG$3:$AG$724)</f>
        <v>0</v>
      </c>
      <c r="AB163" s="30">
        <f>SUMIF(Ingredients!$B$3:$B$217,I163,Ingredients!$C$3:$C$217)+SUMIF($B$3:$B$724,I163,$AG$3:$AG$724)</f>
        <v>0</v>
      </c>
      <c r="AC163" s="30">
        <f>SUMIF(Ingredients!$B$3:$B$217,J163,Ingredients!$C$3:$C$217)+SUMIF($B$3:$B$724,J163,$AG$3:$AG$724)</f>
        <v>0</v>
      </c>
      <c r="AD163" s="30">
        <f>SUMIF(Ingredients!$B$3:$B$217,K163,Ingredients!$C$3:$C$217)+SUMIF($B$3:$B$724,K163,$AG$3:$AG$724)</f>
        <v>0</v>
      </c>
      <c r="AE163" s="30">
        <f>SUMIF(Ingredients!$B$3:$B$217,L163,Ingredients!$C$3:$C$217)+SUMIF($B$3:$B$724,L163,$AG$3:$AG$724)</f>
        <v>0</v>
      </c>
      <c r="AF163" s="30">
        <f>SUMIF(Ingredients!$B$3:$B$217,M163,Ingredients!$C$3:$C$217)+SUMIF($B$3:$B$724,M163,$AG$3:$AG$724)</f>
        <v>0</v>
      </c>
      <c r="AG163" s="29">
        <f t="shared" si="28"/>
        <v>5</v>
      </c>
      <c r="AH163" s="30">
        <f>SUMIF(Ingredients!$B$3:$B$217,F163,Ingredients!$D$3:$D$217)+SUMIF($B$3:$B$724,F163,$AP$3:$AP$724)</f>
        <v>0</v>
      </c>
      <c r="AI163" s="30">
        <f>SUMIF(Ingredients!$B$3:$B$217,G163,Ingredients!$D$3:$D$217)+SUMIF($B$3:$B$724,G163,$AP$3:$AP$724)</f>
        <v>0</v>
      </c>
      <c r="AJ163" s="30">
        <f>SUMIF(Ingredients!$B$3:$B$217,H163,Ingredients!$D$3:$D$217)+SUMIF($B$3:$B$724,H163,$AP$3:$AP$724)</f>
        <v>0</v>
      </c>
      <c r="AK163" s="30">
        <f>SUMIF(Ingredients!$B$3:$B$217,I163,Ingredients!$D$3:$D$217)+SUMIF($B$3:$B$724,I163,$AP$3:$AP$724)</f>
        <v>0</v>
      </c>
      <c r="AL163" s="30">
        <f>SUMIF(Ingredients!$B$3:$B$217,J163,Ingredients!$D$3:$D$217)+SUMIF($B$3:$B$724,J163,$AP$3:$AP$724)</f>
        <v>0</v>
      </c>
      <c r="AM163" s="30">
        <f>SUMIF(Ingredients!$B$3:$B$217,K163,Ingredients!$D$3:$D$217)+SUMIF($B$3:$B$724,K163,$AP$3:$AP$724)</f>
        <v>0</v>
      </c>
      <c r="AN163" s="30">
        <f>SUMIF(Ingredients!$B$3:$B$217,L163,Ingredients!$D$3:$D$217)+SUMIF($B$3:$B$724,L163,$AP$3:$AP$724)</f>
        <v>0</v>
      </c>
      <c r="AO163" s="30">
        <f>SUMIF(Ingredients!$B$3:$B$217,M163,Ingredients!$D$3:$D$217)+SUMIF($B$3:$B$724,M163,$AP$3:$AP$724)</f>
        <v>0</v>
      </c>
      <c r="AP163" s="29">
        <f t="shared" si="29"/>
        <v>0</v>
      </c>
      <c r="AQ163" s="30">
        <f>SUMIF(Ingredients!$B$3:$B$217,F163,Ingredients!$E$3:$E$217)+SUMIF($B$3:$B$724,F163,$AY$3:$AY$727)</f>
        <v>0</v>
      </c>
      <c r="AR163" s="30">
        <f>SUMIF(Ingredients!$B$3:$B$217,G163,Ingredients!$E$3:$E$217)+SUMIF($B$3:$B$724,G163,$AY$3:$AY$727)</f>
        <v>12</v>
      </c>
      <c r="AS163" s="30">
        <f>SUMIF(Ingredients!$B$3:$B$217,H163,Ingredients!$E$3:$E$217)+SUMIF($B$3:$B$724,H163,$AY$3:$AY$727)</f>
        <v>30</v>
      </c>
      <c r="AT163" s="30">
        <f>SUMIF(Ingredients!$B$3:$B$217,I163,Ingredients!$E$3:$E$217)+SUMIF($B$3:$B$724,I163,$AY$3:$AY$727)</f>
        <v>0</v>
      </c>
      <c r="AU163" s="30">
        <f>SUMIF(Ingredients!$B$3:$B$217,J163,Ingredients!$E$3:$E$217)+SUMIF($B$3:$B$724,J163,$AY$3:$AY$727)</f>
        <v>0</v>
      </c>
      <c r="AV163" s="30">
        <f>SUMIF(Ingredients!$B$3:$B$217,K163,Ingredients!$E$3:$E$217)+SUMIF($B$3:$B$724,K163,$AY$3:$AY$727)</f>
        <v>0</v>
      </c>
      <c r="AW163" s="30">
        <f>SUMIF(Ingredients!$B$3:$B$217,L163,Ingredients!$E$3:$E$217)+SUMIF($B$3:$B$724,L163,$AY$3:$AY$727)</f>
        <v>0</v>
      </c>
      <c r="AX163" s="30">
        <f>SUMIF(Ingredients!$B$3:$B$217,M163,Ingredients!$E$3:$E$217)+SUMIF($B$3:$B$724,M163,$AY$3:$AY$727)</f>
        <v>0</v>
      </c>
      <c r="AY163" s="29">
        <f t="shared" si="30"/>
        <v>10.5</v>
      </c>
      <c r="AZ163" s="30">
        <f>SUMIF(Ingredients!$B$3:$B$217,F163,Ingredients!$F$3:$F$217)+SUMIF($B$3:$B$724,F163,$BH$3:$BH$724)</f>
        <v>0</v>
      </c>
      <c r="BA163" s="30">
        <f>SUMIF(Ingredients!$B$3:$B$217,G163,Ingredients!$F$3:$F$217)+SUMIF($B$3:$B$724,G163,$BH$3:$BH$724)</f>
        <v>0</v>
      </c>
      <c r="BB163" s="30">
        <f>SUMIF(Ingredients!$B$3:$B$217,H163,Ingredients!$F$3:$F$217)+SUMIF($B$3:$B$724,H163,$BH$3:$BH$724)</f>
        <v>0</v>
      </c>
      <c r="BC163" s="30">
        <f>SUMIF(Ingredients!$B$3:$B$217,I163,Ingredients!$F$3:$F$217)+SUMIF($B$3:$B$724,I163,$BH$3:$BH$724)</f>
        <v>0</v>
      </c>
      <c r="BD163" s="30">
        <f>SUMIF(Ingredients!$B$3:$B$217,J163,Ingredients!$F$3:$F$217)+SUMIF($B$3:$B$724,J163,$BH$3:$BH$724)</f>
        <v>0</v>
      </c>
      <c r="BE163" s="30">
        <f>SUMIF(Ingredients!$B$3:$B$217,K163,Ingredients!$F$3:$F$217)+SUMIF($B$3:$B$724,K163,$BH$3:$BH$724)</f>
        <v>0</v>
      </c>
      <c r="BF163" s="30">
        <f>SUMIF(Ingredients!$B$3:$B$217,L163,Ingredients!$F$3:$F$217)+SUMIF($B$3:$B$724,L163,$BH$3:$BH$724)</f>
        <v>0</v>
      </c>
      <c r="BG163" s="30">
        <f>SUMIF(Ingredients!$B$3:$B$217,M163,Ingredients!$F$3:$F$217)+SUMIF($B$3:$B$724,M163,$BH$3:$BH$724)</f>
        <v>0</v>
      </c>
      <c r="BH163" s="35">
        <f t="shared" si="31"/>
        <v>0</v>
      </c>
      <c r="BI163" s="30">
        <f>SUMIF(Ingredients!$B$3:$B$217,F163,Ingredients!$G$3:$G$217)+SUMIF($B$3:$B$724,F163,$BQ$3:$BQ$724)</f>
        <v>0</v>
      </c>
      <c r="BJ163" s="30">
        <f>SUMIF(Ingredients!$B$3:$B$217,G163,Ingredients!$G$3:$G$217)+SUMIF($B$3:$B$724,G163,$BQ$3:$BQ$724)</f>
        <v>0</v>
      </c>
      <c r="BK163" s="30">
        <f>SUMIF(Ingredients!$B$3:$B$217,H163,Ingredients!$G$3:$G$217)+SUMIF($B$3:$B$724,H163,$BQ$3:$BQ$724)</f>
        <v>0</v>
      </c>
      <c r="BL163" s="30">
        <f>SUMIF(Ingredients!$B$3:$B$217,I163,Ingredients!$G$3:$G$217)+SUMIF($B$3:$B$724,I163,$BQ$3:$BQ$724)</f>
        <v>0</v>
      </c>
      <c r="BM163" s="30">
        <f>SUMIF(Ingredients!$B$3:$B$217,J163,Ingredients!$G$3:$G$217)+SUMIF($B$3:$B$724,J163,$BQ$3:$BQ$724)</f>
        <v>0</v>
      </c>
      <c r="BN163" s="30">
        <f>SUMIF(Ingredients!$B$3:$B$217,K163,Ingredients!$G$3:$G$217)+SUMIF($B$3:$B$724,K163,$BQ$3:$BQ$724)</f>
        <v>0</v>
      </c>
      <c r="BO163" s="30">
        <f>SUMIF(Ingredients!$B$3:$B$217,L163,Ingredients!$G$3:$G$217)+SUMIF($B$3:$B$724,L163,$BQ$3:$BQ$724)</f>
        <v>0</v>
      </c>
      <c r="BP163" s="30">
        <f>SUMIF(Ingredients!$B$3:$B$217,M163,Ingredients!$G$3:$G$217)+SUMIF($B$3:$B$724,M163,$BQ$3:$BQ$724)</f>
        <v>0</v>
      </c>
      <c r="BQ163" s="36">
        <f t="shared" si="32"/>
        <v>0</v>
      </c>
      <c r="BR163" s="30">
        <f>SUMIF(Ingredients!$B$3:$B$217,F163,Ingredients!$H$3:$H$217)+SUMIF($B$3:$B$724,F163,$BZ$3:$BZ$724)</f>
        <v>0</v>
      </c>
      <c r="BS163" s="30">
        <f>SUMIF(Ingredients!$B$3:$B$217,G163,Ingredients!$H$3:$H$217)+SUMIF($B$3:$B$724,G163,$BZ$3:$BZ$724)</f>
        <v>0</v>
      </c>
      <c r="BT163" s="30">
        <f>SUMIF(Ingredients!$B$3:$B$217,H163,Ingredients!$H$3:$H$217)+SUMIF($B$3:$B$724,H163,$BZ$3:$BZ$724)</f>
        <v>0</v>
      </c>
      <c r="BU163" s="30">
        <f>SUMIF(Ingredients!$B$3:$B$217,I163,Ingredients!$H$3:$H$217)+SUMIF($B$3:$B$724,I163,$BZ$3:$BZ$724)</f>
        <v>0</v>
      </c>
      <c r="BV163" s="30">
        <f>SUMIF(Ingredients!$B$3:$B$217,J163,Ingredients!$H$3:$H$217)+SUMIF($B$3:$B$724,J163,$BZ$3:$BZ$724)</f>
        <v>0</v>
      </c>
      <c r="BW163" s="30">
        <f>SUMIF(Ingredients!$B$3:$B$217,K163,Ingredients!$H$3:$H$217)+SUMIF($B$3:$B$724,K163,$BZ$3:$BZ$724)</f>
        <v>0</v>
      </c>
      <c r="BX163" s="30">
        <f>SUMIF(Ingredients!$B$3:$B$217,L163,Ingredients!$H$3:$H$217)+SUMIF($B$3:$B$724,L163,$BZ$3:$BZ$724)</f>
        <v>0</v>
      </c>
      <c r="BY163" s="30">
        <f>SUMIF(Ingredients!$B$3:$B$217,M163,Ingredients!$H$3:$H$217)+SUMIF($B$3:$B$724,M163,$BZ$3:$BZ$724)</f>
        <v>0</v>
      </c>
      <c r="BZ163" s="42">
        <f t="shared" si="33"/>
        <v>0</v>
      </c>
      <c r="CA163" s="30">
        <f>SUMIF(Ingredients!$B$3:$B$217,F163,Ingredients!$I$3:$I$217)+SUMIF($B$3:$B$724,F163,$CI$3:$CI$724)</f>
        <v>0</v>
      </c>
      <c r="CB163" s="30">
        <f>SUMIF(Ingredients!$B$3:$B$217,G163,Ingredients!$I$3:$I$217)+SUMIF($B$3:$B$724,G163,$CI$3:$CI$724)</f>
        <v>0</v>
      </c>
      <c r="CC163" s="30">
        <f>SUMIF(Ingredients!$B$3:$B$217,H163,Ingredients!$I$3:$I$217)+SUMIF($B$3:$B$724,H163,$CI$3:$CI$724)</f>
        <v>0</v>
      </c>
      <c r="CD163" s="30">
        <f>SUMIF(Ingredients!$B$3:$B$217,I163,Ingredients!$I$3:$I$217)+SUMIF($B$3:$B$724,I163,$CI$3:$CI$724)</f>
        <v>0</v>
      </c>
      <c r="CE163" s="30">
        <f>SUMIF(Ingredients!$B$3:$B$217,J163,Ingredients!$I$3:$I$217)+SUMIF($B$3:$B$724,J163,$CI$3:$CI$724)</f>
        <v>0</v>
      </c>
      <c r="CF163" s="30">
        <f>SUMIF(Ingredients!$B$3:$B$217,K163,Ingredients!$I$3:$I$217)+SUMIF($B$3:$B$724,K163,$CI$3:$CI$724)</f>
        <v>0</v>
      </c>
      <c r="CG163" s="30">
        <f>SUMIF(Ingredients!$B$3:$B$217,L163,Ingredients!$I$3:$I$217)+SUMIF($B$3:$B$724,L163,$CI$3:$CI$724)</f>
        <v>0</v>
      </c>
      <c r="CH163" s="30">
        <f>SUMIF(Ingredients!$B$3:$B$217,M163,Ingredients!$I$3:$I$217)+SUMIF($B$3:$B$724,M163,$CI$3:$CI$724)</f>
        <v>0</v>
      </c>
      <c r="CI163" s="38">
        <f t="shared" si="34"/>
        <v>0</v>
      </c>
      <c r="CJ163" s="30">
        <f>SUMIF(Ingredients!$B$3:$B$217,F163,Ingredients!$J$3:$J$217)+SUMIF($B$3:$B$724,F163,$CR$3:$CR$724)</f>
        <v>0</v>
      </c>
      <c r="CK163" s="30">
        <f>SUMIF(Ingredients!$B$3:$B$217,G163,Ingredients!$J$3:$J$217)+SUMIF($B$3:$B$724,G163,$CR$3:$CR$724)</f>
        <v>1</v>
      </c>
      <c r="CL163" s="30">
        <f>SUMIF(Ingredients!$B$3:$B$217,H163,Ingredients!$J$3:$J$217)+SUMIF($B$3:$B$724,H163,$CR$3:$CR$724)</f>
        <v>0</v>
      </c>
      <c r="CM163" s="30">
        <f>SUMIF(Ingredients!$B$3:$B$217,I163,Ingredients!$J$3:$J$217)+SUMIF($B$3:$B$724,I163,$CR$3:$CR$724)</f>
        <v>0</v>
      </c>
      <c r="CN163" s="30">
        <f>SUMIF(Ingredients!$B$3:$B$217,J163,Ingredients!$J$3:$J$217)+SUMIF($B$3:$B$724,J163,$CR$3:$CR$724)</f>
        <v>0</v>
      </c>
      <c r="CO163" s="30">
        <f>SUMIF(Ingredients!$B$3:$B$217,K163,Ingredients!$J$3:$J$217)+SUMIF($B$3:$B$724,K163,$CR$3:$CR$724)</f>
        <v>0</v>
      </c>
      <c r="CP163" s="30">
        <f>SUMIF(Ingredients!$B$3:$B$217,L163,Ingredients!$J$3:$J$217)+SUMIF($B$3:$B$724,L163,$CR$3:$CR$724)</f>
        <v>0</v>
      </c>
      <c r="CQ163" s="30">
        <f>SUMIF(Ingredients!$B$3:$B$217,M163,Ingredients!$J$3:$J$217)+SUMIF($B$3:$B$724,M163,$CR$3:$CR$724)</f>
        <v>0</v>
      </c>
      <c r="CR163" s="43">
        <f t="shared" si="35"/>
        <v>1</v>
      </c>
      <c r="CS163" s="34">
        <v>5</v>
      </c>
      <c r="CT163" s="30">
        <v>0</v>
      </c>
      <c r="CU163" s="30">
        <v>10.5</v>
      </c>
      <c r="CV163" s="35">
        <v>0</v>
      </c>
      <c r="CW163" s="36">
        <v>0</v>
      </c>
      <c r="CX163" s="37">
        <v>0</v>
      </c>
      <c r="CY163" s="38">
        <v>0</v>
      </c>
      <c r="CZ163" s="39">
        <v>1</v>
      </c>
      <c r="DA163" t="s">
        <v>199</v>
      </c>
      <c r="DB163" t="str">
        <f t="shared" ca="1" si="36"/>
        <v>No</v>
      </c>
      <c r="DD163" t="s">
        <v>200</v>
      </c>
      <c r="DE163" t="str">
        <f t="shared" ca="1" si="37"/>
        <v/>
      </c>
      <c r="DF163" t="s">
        <v>2272</v>
      </c>
    </row>
    <row r="164" spans="2:110" x14ac:dyDescent="0.3">
      <c r="B164" t="s">
        <v>425</v>
      </c>
      <c r="C164" t="str">
        <f>INDEX('PH Itemnames'!$B$1:$B$723,MATCH(B164,'PH Itemnames'!$A$1:$A$723),1)</f>
        <v>gingerbreadItem</v>
      </c>
      <c r="D164" t="s">
        <v>245</v>
      </c>
      <c r="E164" t="s">
        <v>1187</v>
      </c>
      <c r="F164" s="10" t="s">
        <v>121</v>
      </c>
      <c r="G164" s="11" t="s">
        <v>216</v>
      </c>
      <c r="H164" s="11" t="s">
        <v>247</v>
      </c>
      <c r="I164" s="11" t="s">
        <v>400</v>
      </c>
      <c r="J164" s="11"/>
      <c r="K164" s="11"/>
      <c r="L164" s="11"/>
      <c r="M164" s="11"/>
      <c r="N164" s="46">
        <f ca="1">SUMIF(Ingredients!$B$3:$B$217,'PH complex foods'!F164,Ingredients!$A$3:$A$119)+SUMIF($B$3:$B$724,F164,$V$3:$V$723)</f>
        <v>1</v>
      </c>
      <c r="O164" s="11">
        <f ca="1">SUMIF(Ingredients!$B$3:$B$217,'PH complex foods'!G164,Ingredients!$A$3:$A$119)+SUMIF($B$3:$B$724,G164,$V$3:$V$723)</f>
        <v>1</v>
      </c>
      <c r="P164" s="11">
        <f ca="1">SUMIF(Ingredients!$B$3:$B$217,'PH complex foods'!H164,Ingredients!$A$3:$A$119)+SUMIF($B$3:$B$724,H164,$V$3:$V$723)</f>
        <v>1</v>
      </c>
      <c r="Q164" s="11">
        <f ca="1">SUMIF(Ingredients!$B$3:$B$217,'PH complex foods'!I164,Ingredients!$A$3:$A$119)+SUMIF($B$3:$B$724,I164,$V$3:$V$723)</f>
        <v>0</v>
      </c>
      <c r="R164" s="11">
        <f ca="1">SUMIF(Ingredients!$B$3:$B$217,'PH complex foods'!J164,Ingredients!$A$3:$A$119)+SUMIF($B$3:$B$724,J164,$V$3:$V$723)</f>
        <v>0</v>
      </c>
      <c r="S164" s="11">
        <f ca="1">SUMIF(Ingredients!$B$3:$B$217,'PH complex foods'!K164,Ingredients!$A$3:$A$119)+SUMIF($B$3:$B$724,K164,$V$3:$V$723)</f>
        <v>0</v>
      </c>
      <c r="T164" s="11">
        <f ca="1">SUMIF(Ingredients!$B$3:$B$217,'PH complex foods'!L164,Ingredients!$A$3:$A$119)+SUMIF($B$3:$B$724,L164,$V$3:$V$723)</f>
        <v>0</v>
      </c>
      <c r="U164" s="11">
        <f ca="1">SUMIF(Ingredients!$B$3:$B$217,'PH complex foods'!M164,Ingredients!$A$3:$A$119)+SUMIF($B$3:$B$724,M164,$V$3:$V$723)</f>
        <v>0</v>
      </c>
      <c r="V164" s="10">
        <f t="shared" ca="1" si="38"/>
        <v>0</v>
      </c>
      <c r="W164" s="11">
        <f t="shared" si="27"/>
        <v>0</v>
      </c>
      <c r="X164" s="44" t="str">
        <f t="shared" ca="1" si="39"/>
        <v>No</v>
      </c>
      <c r="Y164" s="34">
        <f>SUMIF(Ingredients!$B$3:$B$217,F164,Ingredients!$C$3:$C$217)+SUMIF($B$3:$B$724,F164,$AG$3:$AG$724)</f>
        <v>2</v>
      </c>
      <c r="Z164" s="30">
        <f>SUMIF(Ingredients!$B$3:$B$217,G164,Ingredients!$C$3:$C$217)+SUMIF($B$3:$B$724,G164,$AG$3:$AG$724)</f>
        <v>5</v>
      </c>
      <c r="AA164" s="30">
        <f>SUMIF(Ingredients!$B$3:$B$217,H164,Ingredients!$C$3:$C$217)+SUMIF($B$3:$B$724,H164,$AG$3:$AG$724)</f>
        <v>5</v>
      </c>
      <c r="AB164" s="30">
        <f>SUMIF(Ingredients!$B$3:$B$217,I164,Ingredients!$C$3:$C$217)+SUMIF($B$3:$B$724,I164,$AG$3:$AG$724)</f>
        <v>0</v>
      </c>
      <c r="AC164" s="30">
        <f>SUMIF(Ingredients!$B$3:$B$217,J164,Ingredients!$C$3:$C$217)+SUMIF($B$3:$B$724,J164,$AG$3:$AG$724)</f>
        <v>0</v>
      </c>
      <c r="AD164" s="30">
        <f>SUMIF(Ingredients!$B$3:$B$217,K164,Ingredients!$C$3:$C$217)+SUMIF($B$3:$B$724,K164,$AG$3:$AG$724)</f>
        <v>0</v>
      </c>
      <c r="AE164" s="30">
        <f>SUMIF(Ingredients!$B$3:$B$217,L164,Ingredients!$C$3:$C$217)+SUMIF($B$3:$B$724,L164,$AG$3:$AG$724)</f>
        <v>0</v>
      </c>
      <c r="AF164" s="30">
        <f>SUMIF(Ingredients!$B$3:$B$217,M164,Ingredients!$C$3:$C$217)+SUMIF($B$3:$B$724,M164,$AG$3:$AG$724)</f>
        <v>0</v>
      </c>
      <c r="AG164" s="29">
        <f t="shared" si="28"/>
        <v>12</v>
      </c>
      <c r="AH164" s="30">
        <f>SUMIF(Ingredients!$B$3:$B$217,F164,Ingredients!$D$3:$D$217)+SUMIF($B$3:$B$724,F164,$AP$3:$AP$724)</f>
        <v>0</v>
      </c>
      <c r="AI164" s="30">
        <f>SUMIF(Ingredients!$B$3:$B$217,G164,Ingredients!$D$3:$D$217)+SUMIF($B$3:$B$724,G164,$AP$3:$AP$724)</f>
        <v>0</v>
      </c>
      <c r="AJ164" s="30">
        <f>SUMIF(Ingredients!$B$3:$B$217,H164,Ingredients!$D$3:$D$217)+SUMIF($B$3:$B$724,H164,$AP$3:$AP$724)</f>
        <v>0</v>
      </c>
      <c r="AK164" s="30">
        <f>SUMIF(Ingredients!$B$3:$B$217,I164,Ingredients!$D$3:$D$217)+SUMIF($B$3:$B$724,I164,$AP$3:$AP$724)</f>
        <v>0</v>
      </c>
      <c r="AL164" s="30">
        <f>SUMIF(Ingredients!$B$3:$B$217,J164,Ingredients!$D$3:$D$217)+SUMIF($B$3:$B$724,J164,$AP$3:$AP$724)</f>
        <v>0</v>
      </c>
      <c r="AM164" s="30">
        <f>SUMIF(Ingredients!$B$3:$B$217,K164,Ingredients!$D$3:$D$217)+SUMIF($B$3:$B$724,K164,$AP$3:$AP$724)</f>
        <v>0</v>
      </c>
      <c r="AN164" s="30">
        <f>SUMIF(Ingredients!$B$3:$B$217,L164,Ingredients!$D$3:$D$217)+SUMIF($B$3:$B$724,L164,$AP$3:$AP$724)</f>
        <v>0</v>
      </c>
      <c r="AO164" s="30">
        <f>SUMIF(Ingredients!$B$3:$B$217,M164,Ingredients!$D$3:$D$217)+SUMIF($B$3:$B$724,M164,$AP$3:$AP$724)</f>
        <v>0</v>
      </c>
      <c r="AP164" s="29">
        <f t="shared" si="29"/>
        <v>0</v>
      </c>
      <c r="AQ164" s="30">
        <f>SUMIF(Ingredients!$B$3:$B$217,F164,Ingredients!$E$3:$E$217)+SUMIF($B$3:$B$724,F164,$AY$3:$AY$727)</f>
        <v>24</v>
      </c>
      <c r="AR164" s="30">
        <f>SUMIF(Ingredients!$B$3:$B$217,G164,Ingredients!$E$3:$E$217)+SUMIF($B$3:$B$724,G164,$AY$3:$AY$727)</f>
        <v>29.5</v>
      </c>
      <c r="AS164" s="30">
        <f>SUMIF(Ingredients!$B$3:$B$217,H164,Ingredients!$E$3:$E$217)+SUMIF($B$3:$B$724,H164,$AY$3:$AY$727)</f>
        <v>12</v>
      </c>
      <c r="AT164" s="30">
        <f>SUMIF(Ingredients!$B$3:$B$217,I164,Ingredients!$E$3:$E$217)+SUMIF($B$3:$B$724,I164,$AY$3:$AY$727)</f>
        <v>0</v>
      </c>
      <c r="AU164" s="30">
        <f>SUMIF(Ingredients!$B$3:$B$217,J164,Ingredients!$E$3:$E$217)+SUMIF($B$3:$B$724,J164,$AY$3:$AY$727)</f>
        <v>0</v>
      </c>
      <c r="AV164" s="30">
        <f>SUMIF(Ingredients!$B$3:$B$217,K164,Ingredients!$E$3:$E$217)+SUMIF($B$3:$B$724,K164,$AY$3:$AY$727)</f>
        <v>0</v>
      </c>
      <c r="AW164" s="30">
        <f>SUMIF(Ingredients!$B$3:$B$217,L164,Ingredients!$E$3:$E$217)+SUMIF($B$3:$B$724,L164,$AY$3:$AY$727)</f>
        <v>0</v>
      </c>
      <c r="AX164" s="30">
        <f>SUMIF(Ingredients!$B$3:$B$217,M164,Ingredients!$E$3:$E$217)+SUMIF($B$3:$B$724,M164,$AY$3:$AY$727)</f>
        <v>0</v>
      </c>
      <c r="AY164" s="29">
        <f t="shared" si="30"/>
        <v>16.375</v>
      </c>
      <c r="AZ164" s="30">
        <f>SUMIF(Ingredients!$B$3:$B$217,F164,Ingredients!$F$3:$F$217)+SUMIF($B$3:$B$724,F164,$BH$3:$BH$724)</f>
        <v>0</v>
      </c>
      <c r="BA164" s="30">
        <f>SUMIF(Ingredients!$B$3:$B$217,G164,Ingredients!$F$3:$F$217)+SUMIF($B$3:$B$724,G164,$BH$3:$BH$724)</f>
        <v>1</v>
      </c>
      <c r="BB164" s="30">
        <f>SUMIF(Ingredients!$B$3:$B$217,H164,Ingredients!$F$3:$F$217)+SUMIF($B$3:$B$724,H164,$BH$3:$BH$724)</f>
        <v>0</v>
      </c>
      <c r="BC164" s="30">
        <f>SUMIF(Ingredients!$B$3:$B$217,I164,Ingredients!$F$3:$F$217)+SUMIF($B$3:$B$724,I164,$BH$3:$BH$724)</f>
        <v>0</v>
      </c>
      <c r="BD164" s="30">
        <f>SUMIF(Ingredients!$B$3:$B$217,J164,Ingredients!$F$3:$F$217)+SUMIF($B$3:$B$724,J164,$BH$3:$BH$724)</f>
        <v>0</v>
      </c>
      <c r="BE164" s="30">
        <f>SUMIF(Ingredients!$B$3:$B$217,K164,Ingredients!$F$3:$F$217)+SUMIF($B$3:$B$724,K164,$BH$3:$BH$724)</f>
        <v>0</v>
      </c>
      <c r="BF164" s="30">
        <f>SUMIF(Ingredients!$B$3:$B$217,L164,Ingredients!$F$3:$F$217)+SUMIF($B$3:$B$724,L164,$BH$3:$BH$724)</f>
        <v>0</v>
      </c>
      <c r="BG164" s="30">
        <f>SUMIF(Ingredients!$B$3:$B$217,M164,Ingredients!$F$3:$F$217)+SUMIF($B$3:$B$724,M164,$BH$3:$BH$724)</f>
        <v>0</v>
      </c>
      <c r="BH164" s="35">
        <f t="shared" si="31"/>
        <v>1</v>
      </c>
      <c r="BI164" s="30">
        <f>SUMIF(Ingredients!$B$3:$B$217,F164,Ingredients!$G$3:$G$217)+SUMIF($B$3:$B$724,F164,$BQ$3:$BQ$724)</f>
        <v>0</v>
      </c>
      <c r="BJ164" s="30">
        <f>SUMIF(Ingredients!$B$3:$B$217,G164,Ingredients!$G$3:$G$217)+SUMIF($B$3:$B$724,G164,$BQ$3:$BQ$724)</f>
        <v>0</v>
      </c>
      <c r="BK164" s="30">
        <f>SUMIF(Ingredients!$B$3:$B$217,H164,Ingredients!$G$3:$G$217)+SUMIF($B$3:$B$724,H164,$BQ$3:$BQ$724)</f>
        <v>0</v>
      </c>
      <c r="BL164" s="30">
        <f>SUMIF(Ingredients!$B$3:$B$217,I164,Ingredients!$G$3:$G$217)+SUMIF($B$3:$B$724,I164,$BQ$3:$BQ$724)</f>
        <v>0</v>
      </c>
      <c r="BM164" s="30">
        <f>SUMIF(Ingredients!$B$3:$B$217,J164,Ingredients!$G$3:$G$217)+SUMIF($B$3:$B$724,J164,$BQ$3:$BQ$724)</f>
        <v>0</v>
      </c>
      <c r="BN164" s="30">
        <f>SUMIF(Ingredients!$B$3:$B$217,K164,Ingredients!$G$3:$G$217)+SUMIF($B$3:$B$724,K164,$BQ$3:$BQ$724)</f>
        <v>0</v>
      </c>
      <c r="BO164" s="30">
        <f>SUMIF(Ingredients!$B$3:$B$217,L164,Ingredients!$G$3:$G$217)+SUMIF($B$3:$B$724,L164,$BQ$3:$BQ$724)</f>
        <v>0</v>
      </c>
      <c r="BP164" s="30">
        <f>SUMIF(Ingredients!$B$3:$B$217,M164,Ingredients!$G$3:$G$217)+SUMIF($B$3:$B$724,M164,$BQ$3:$BQ$724)</f>
        <v>0</v>
      </c>
      <c r="BQ164" s="36">
        <f t="shared" si="32"/>
        <v>0</v>
      </c>
      <c r="BR164" s="30">
        <f>SUMIF(Ingredients!$B$3:$B$217,F164,Ingredients!$H$3:$H$217)+SUMIF($B$3:$B$724,F164,$BZ$3:$BZ$724)</f>
        <v>0</v>
      </c>
      <c r="BS164" s="30">
        <f>SUMIF(Ingredients!$B$3:$B$217,G164,Ingredients!$H$3:$H$217)+SUMIF($B$3:$B$724,G164,$BZ$3:$BZ$724)</f>
        <v>0</v>
      </c>
      <c r="BT164" s="30">
        <f>SUMIF(Ingredients!$B$3:$B$217,H164,Ingredients!$H$3:$H$217)+SUMIF($B$3:$B$724,H164,$BZ$3:$BZ$724)</f>
        <v>0</v>
      </c>
      <c r="BU164" s="30">
        <f>SUMIF(Ingredients!$B$3:$B$217,I164,Ingredients!$H$3:$H$217)+SUMIF($B$3:$B$724,I164,$BZ$3:$BZ$724)</f>
        <v>0</v>
      </c>
      <c r="BV164" s="30">
        <f>SUMIF(Ingredients!$B$3:$B$217,J164,Ingredients!$H$3:$H$217)+SUMIF($B$3:$B$724,J164,$BZ$3:$BZ$724)</f>
        <v>0</v>
      </c>
      <c r="BW164" s="30">
        <f>SUMIF(Ingredients!$B$3:$B$217,K164,Ingredients!$H$3:$H$217)+SUMIF($B$3:$B$724,K164,$BZ$3:$BZ$724)</f>
        <v>0</v>
      </c>
      <c r="BX164" s="30">
        <f>SUMIF(Ingredients!$B$3:$B$217,L164,Ingredients!$H$3:$H$217)+SUMIF($B$3:$B$724,L164,$BZ$3:$BZ$724)</f>
        <v>0</v>
      </c>
      <c r="BY164" s="30">
        <f>SUMIF(Ingredients!$B$3:$B$217,M164,Ingredients!$H$3:$H$217)+SUMIF($B$3:$B$724,M164,$BZ$3:$BZ$724)</f>
        <v>0</v>
      </c>
      <c r="BZ164" s="42">
        <f t="shared" si="33"/>
        <v>0</v>
      </c>
      <c r="CA164" s="30">
        <f>SUMIF(Ingredients!$B$3:$B$217,F164,Ingredients!$I$3:$I$217)+SUMIF($B$3:$B$724,F164,$CI$3:$CI$724)</f>
        <v>0</v>
      </c>
      <c r="CB164" s="30">
        <f>SUMIF(Ingredients!$B$3:$B$217,G164,Ingredients!$I$3:$I$217)+SUMIF($B$3:$B$724,G164,$CI$3:$CI$724)</f>
        <v>0</v>
      </c>
      <c r="CC164" s="30">
        <f>SUMIF(Ingredients!$B$3:$B$217,H164,Ingredients!$I$3:$I$217)+SUMIF($B$3:$B$724,H164,$CI$3:$CI$724)</f>
        <v>0</v>
      </c>
      <c r="CD164" s="30">
        <f>SUMIF(Ingredients!$B$3:$B$217,I164,Ingredients!$I$3:$I$217)+SUMIF($B$3:$B$724,I164,$CI$3:$CI$724)</f>
        <v>0</v>
      </c>
      <c r="CE164" s="30">
        <f>SUMIF(Ingredients!$B$3:$B$217,J164,Ingredients!$I$3:$I$217)+SUMIF($B$3:$B$724,J164,$CI$3:$CI$724)</f>
        <v>0</v>
      </c>
      <c r="CF164" s="30">
        <f>SUMIF(Ingredients!$B$3:$B$217,K164,Ingredients!$I$3:$I$217)+SUMIF($B$3:$B$724,K164,$CI$3:$CI$724)</f>
        <v>0</v>
      </c>
      <c r="CG164" s="30">
        <f>SUMIF(Ingredients!$B$3:$B$217,L164,Ingredients!$I$3:$I$217)+SUMIF($B$3:$B$724,L164,$CI$3:$CI$724)</f>
        <v>0</v>
      </c>
      <c r="CH164" s="30">
        <f>SUMIF(Ingredients!$B$3:$B$217,M164,Ingredients!$I$3:$I$217)+SUMIF($B$3:$B$724,M164,$CI$3:$CI$724)</f>
        <v>0</v>
      </c>
      <c r="CI164" s="38">
        <f t="shared" si="34"/>
        <v>0</v>
      </c>
      <c r="CJ164" s="30">
        <f>SUMIF(Ingredients!$B$3:$B$217,F164,Ingredients!$J$3:$J$217)+SUMIF($B$3:$B$724,F164,$CR$3:$CR$724)</f>
        <v>0</v>
      </c>
      <c r="CK164" s="30">
        <f>SUMIF(Ingredients!$B$3:$B$217,G164,Ingredients!$J$3:$J$217)+SUMIF($B$3:$B$724,G164,$CR$3:$CR$724)</f>
        <v>0</v>
      </c>
      <c r="CL164" s="30">
        <f>SUMIF(Ingredients!$B$3:$B$217,H164,Ingredients!$J$3:$J$217)+SUMIF($B$3:$B$724,H164,$CR$3:$CR$724)</f>
        <v>1</v>
      </c>
      <c r="CM164" s="30">
        <f>SUMIF(Ingredients!$B$3:$B$217,I164,Ingredients!$J$3:$J$217)+SUMIF($B$3:$B$724,I164,$CR$3:$CR$724)</f>
        <v>0</v>
      </c>
      <c r="CN164" s="30">
        <f>SUMIF(Ingredients!$B$3:$B$217,J164,Ingredients!$J$3:$J$217)+SUMIF($B$3:$B$724,J164,$CR$3:$CR$724)</f>
        <v>0</v>
      </c>
      <c r="CO164" s="30">
        <f>SUMIF(Ingredients!$B$3:$B$217,K164,Ingredients!$J$3:$J$217)+SUMIF($B$3:$B$724,K164,$CR$3:$CR$724)</f>
        <v>0</v>
      </c>
      <c r="CP164" s="30">
        <f>SUMIF(Ingredients!$B$3:$B$217,L164,Ingredients!$J$3:$J$217)+SUMIF($B$3:$B$724,L164,$CR$3:$CR$724)</f>
        <v>0</v>
      </c>
      <c r="CQ164" s="30">
        <f>SUMIF(Ingredients!$B$3:$B$217,M164,Ingredients!$J$3:$J$217)+SUMIF($B$3:$B$724,M164,$CR$3:$CR$724)</f>
        <v>0</v>
      </c>
      <c r="CR164" s="43">
        <f t="shared" si="35"/>
        <v>1</v>
      </c>
      <c r="CS164" s="34">
        <v>12</v>
      </c>
      <c r="CT164" s="30">
        <v>0</v>
      </c>
      <c r="CU164" s="30">
        <v>16.375</v>
      </c>
      <c r="CV164" s="35">
        <v>1</v>
      </c>
      <c r="CW164" s="36">
        <v>0</v>
      </c>
      <c r="CX164" s="37">
        <v>0</v>
      </c>
      <c r="CY164" s="38">
        <v>0</v>
      </c>
      <c r="CZ164" s="39">
        <v>1</v>
      </c>
      <c r="DA164" t="s">
        <v>199</v>
      </c>
      <c r="DB164" t="str">
        <f t="shared" ca="1" si="36"/>
        <v>No</v>
      </c>
      <c r="DD164" t="s">
        <v>200</v>
      </c>
      <c r="DE164" t="str">
        <f t="shared" ca="1" si="37"/>
        <v/>
      </c>
      <c r="DF164" t="s">
        <v>2272</v>
      </c>
    </row>
    <row r="165" spans="2:110" x14ac:dyDescent="0.3">
      <c r="B165" t="s">
        <v>426</v>
      </c>
      <c r="C165" t="str">
        <f>INDEX('PH Itemnames'!$B$1:$B$723,MATCH(B165,'PH Itemnames'!$A$1:$A$723),1)</f>
        <v>gingersnapsItem</v>
      </c>
      <c r="D165" t="s">
        <v>240</v>
      </c>
      <c r="E165" t="s">
        <v>1192</v>
      </c>
      <c r="F165" s="10" t="s">
        <v>121</v>
      </c>
      <c r="G165" s="11" t="s">
        <v>264</v>
      </c>
      <c r="H165" s="11" t="s">
        <v>210</v>
      </c>
      <c r="I165" s="11"/>
      <c r="J165" s="11"/>
      <c r="K165" s="11"/>
      <c r="L165" s="11"/>
      <c r="M165" s="11"/>
      <c r="N165" s="46">
        <f ca="1">SUMIF(Ingredients!$B$3:$B$217,'PH complex foods'!F165,Ingredients!$A$3:$A$119)+SUMIF($B$3:$B$724,F165,$V$3:$V$723)</f>
        <v>1</v>
      </c>
      <c r="O165" s="11">
        <f ca="1">SUMIF(Ingredients!$B$3:$B$217,'PH complex foods'!G165,Ingredients!$A$3:$A$119)+SUMIF($B$3:$B$724,G165,$V$3:$V$723)</f>
        <v>1</v>
      </c>
      <c r="P165" s="11">
        <f ca="1">SUMIF(Ingredients!$B$3:$B$217,'PH complex foods'!H165,Ingredients!$A$3:$A$119)+SUMIF($B$3:$B$724,H165,$V$3:$V$723)</f>
        <v>1</v>
      </c>
      <c r="Q165" s="11">
        <f ca="1">SUMIF(Ingredients!$B$3:$B$217,'PH complex foods'!I165,Ingredients!$A$3:$A$119)+SUMIF($B$3:$B$724,I165,$V$3:$V$723)</f>
        <v>0</v>
      </c>
      <c r="R165" s="11">
        <f ca="1">SUMIF(Ingredients!$B$3:$B$217,'PH complex foods'!J165,Ingredients!$A$3:$A$119)+SUMIF($B$3:$B$724,J165,$V$3:$V$723)</f>
        <v>0</v>
      </c>
      <c r="S165" s="11">
        <f ca="1">SUMIF(Ingredients!$B$3:$B$217,'PH complex foods'!K165,Ingredients!$A$3:$A$119)+SUMIF($B$3:$B$724,K165,$V$3:$V$723)</f>
        <v>0</v>
      </c>
      <c r="T165" s="11">
        <f ca="1">SUMIF(Ingredients!$B$3:$B$217,'PH complex foods'!L165,Ingredients!$A$3:$A$119)+SUMIF($B$3:$B$724,L165,$V$3:$V$723)</f>
        <v>0</v>
      </c>
      <c r="U165" s="11">
        <f ca="1">SUMIF(Ingredients!$B$3:$B$217,'PH complex foods'!M165,Ingredients!$A$3:$A$119)+SUMIF($B$3:$B$724,M165,$V$3:$V$723)</f>
        <v>0</v>
      </c>
      <c r="V165" s="10">
        <f t="shared" ca="1" si="38"/>
        <v>1</v>
      </c>
      <c r="W165" s="11">
        <f t="shared" si="27"/>
        <v>0</v>
      </c>
      <c r="X165" s="44" t="str">
        <f t="shared" ca="1" si="39"/>
        <v>Yes</v>
      </c>
      <c r="Y165" s="34">
        <f>SUMIF(Ingredients!$B$3:$B$217,F165,Ingredients!$C$3:$C$217)+SUMIF($B$3:$B$724,F165,$AG$3:$AG$724)</f>
        <v>2</v>
      </c>
      <c r="Z165" s="30">
        <f>SUMIF(Ingredients!$B$3:$B$217,G165,Ingredients!$C$3:$C$217)+SUMIF($B$3:$B$724,G165,$AG$3:$AG$724)</f>
        <v>5</v>
      </c>
      <c r="AA165" s="30">
        <f>SUMIF(Ingredients!$B$3:$B$217,H165,Ingredients!$C$3:$C$217)+SUMIF($B$3:$B$724,H165,$AG$3:$AG$724)</f>
        <v>0</v>
      </c>
      <c r="AB165" s="30">
        <f>SUMIF(Ingredients!$B$3:$B$217,I165,Ingredients!$C$3:$C$217)+SUMIF($B$3:$B$724,I165,$AG$3:$AG$724)</f>
        <v>0</v>
      </c>
      <c r="AC165" s="30">
        <f>SUMIF(Ingredients!$B$3:$B$217,J165,Ingredients!$C$3:$C$217)+SUMIF($B$3:$B$724,J165,$AG$3:$AG$724)</f>
        <v>0</v>
      </c>
      <c r="AD165" s="30">
        <f>SUMIF(Ingredients!$B$3:$B$217,K165,Ingredients!$C$3:$C$217)+SUMIF($B$3:$B$724,K165,$AG$3:$AG$724)</f>
        <v>0</v>
      </c>
      <c r="AE165" s="30">
        <f>SUMIF(Ingredients!$B$3:$B$217,L165,Ingredients!$C$3:$C$217)+SUMIF($B$3:$B$724,L165,$AG$3:$AG$724)</f>
        <v>0</v>
      </c>
      <c r="AF165" s="30">
        <f>SUMIF(Ingredients!$B$3:$B$217,M165,Ingredients!$C$3:$C$217)+SUMIF($B$3:$B$724,M165,$AG$3:$AG$724)</f>
        <v>0</v>
      </c>
      <c r="AG165" s="29">
        <f t="shared" si="28"/>
        <v>7</v>
      </c>
      <c r="AH165" s="30">
        <f>SUMIF(Ingredients!$B$3:$B$217,F165,Ingredients!$D$3:$D$217)+SUMIF($B$3:$B$724,F165,$AP$3:$AP$724)</f>
        <v>0</v>
      </c>
      <c r="AI165" s="30">
        <f>SUMIF(Ingredients!$B$3:$B$217,G165,Ingredients!$D$3:$D$217)+SUMIF($B$3:$B$724,G165,$AP$3:$AP$724)</f>
        <v>0</v>
      </c>
      <c r="AJ165" s="30">
        <f>SUMIF(Ingredients!$B$3:$B$217,H165,Ingredients!$D$3:$D$217)+SUMIF($B$3:$B$724,H165,$AP$3:$AP$724)</f>
        <v>0</v>
      </c>
      <c r="AK165" s="30">
        <f>SUMIF(Ingredients!$B$3:$B$217,I165,Ingredients!$D$3:$D$217)+SUMIF($B$3:$B$724,I165,$AP$3:$AP$724)</f>
        <v>0</v>
      </c>
      <c r="AL165" s="30">
        <f>SUMIF(Ingredients!$B$3:$B$217,J165,Ingredients!$D$3:$D$217)+SUMIF($B$3:$B$724,J165,$AP$3:$AP$724)</f>
        <v>0</v>
      </c>
      <c r="AM165" s="30">
        <f>SUMIF(Ingredients!$B$3:$B$217,K165,Ingredients!$D$3:$D$217)+SUMIF($B$3:$B$724,K165,$AP$3:$AP$724)</f>
        <v>0</v>
      </c>
      <c r="AN165" s="30">
        <f>SUMIF(Ingredients!$B$3:$B$217,L165,Ingredients!$D$3:$D$217)+SUMIF($B$3:$B$724,L165,$AP$3:$AP$724)</f>
        <v>0</v>
      </c>
      <c r="AO165" s="30">
        <f>SUMIF(Ingredients!$B$3:$B$217,M165,Ingredients!$D$3:$D$217)+SUMIF($B$3:$B$724,M165,$AP$3:$AP$724)</f>
        <v>0</v>
      </c>
      <c r="AP165" s="29">
        <f t="shared" si="29"/>
        <v>0</v>
      </c>
      <c r="AQ165" s="30">
        <f>SUMIF(Ingredients!$B$3:$B$217,F165,Ingredients!$E$3:$E$217)+SUMIF($B$3:$B$724,F165,$AY$3:$AY$727)</f>
        <v>24</v>
      </c>
      <c r="AR165" s="30">
        <f>SUMIF(Ingredients!$B$3:$B$217,G165,Ingredients!$E$3:$E$217)+SUMIF($B$3:$B$724,G165,$AY$3:$AY$727)</f>
        <v>43</v>
      </c>
      <c r="AS165" s="30">
        <f>SUMIF(Ingredients!$B$3:$B$217,H165,Ingredients!$E$3:$E$217)+SUMIF($B$3:$B$724,H165,$AY$3:$AY$727)</f>
        <v>30</v>
      </c>
      <c r="AT165" s="30">
        <f>SUMIF(Ingredients!$B$3:$B$217,I165,Ingredients!$E$3:$E$217)+SUMIF($B$3:$B$724,I165,$AY$3:$AY$727)</f>
        <v>0</v>
      </c>
      <c r="AU165" s="30">
        <f>SUMIF(Ingredients!$B$3:$B$217,J165,Ingredients!$E$3:$E$217)+SUMIF($B$3:$B$724,J165,$AY$3:$AY$727)</f>
        <v>0</v>
      </c>
      <c r="AV165" s="30">
        <f>SUMIF(Ingredients!$B$3:$B$217,K165,Ingredients!$E$3:$E$217)+SUMIF($B$3:$B$724,K165,$AY$3:$AY$727)</f>
        <v>0</v>
      </c>
      <c r="AW165" s="30">
        <f>SUMIF(Ingredients!$B$3:$B$217,L165,Ingredients!$E$3:$E$217)+SUMIF($B$3:$B$724,L165,$AY$3:$AY$727)</f>
        <v>0</v>
      </c>
      <c r="AX165" s="30">
        <f>SUMIF(Ingredients!$B$3:$B$217,M165,Ingredients!$E$3:$E$217)+SUMIF($B$3:$B$724,M165,$AY$3:$AY$727)</f>
        <v>0</v>
      </c>
      <c r="AY165" s="29">
        <f t="shared" si="30"/>
        <v>32.333333333333336</v>
      </c>
      <c r="AZ165" s="30">
        <f>SUMIF(Ingredients!$B$3:$B$217,F165,Ingredients!$F$3:$F$217)+SUMIF($B$3:$B$724,F165,$BH$3:$BH$724)</f>
        <v>0</v>
      </c>
      <c r="BA165" s="30">
        <f>SUMIF(Ingredients!$B$3:$B$217,G165,Ingredients!$F$3:$F$217)+SUMIF($B$3:$B$724,G165,$BH$3:$BH$724)</f>
        <v>1</v>
      </c>
      <c r="BB165" s="30">
        <f>SUMIF(Ingredients!$B$3:$B$217,H165,Ingredients!$F$3:$F$217)+SUMIF($B$3:$B$724,H165,$BH$3:$BH$724)</f>
        <v>0</v>
      </c>
      <c r="BC165" s="30">
        <f>SUMIF(Ingredients!$B$3:$B$217,I165,Ingredients!$F$3:$F$217)+SUMIF($B$3:$B$724,I165,$BH$3:$BH$724)</f>
        <v>0</v>
      </c>
      <c r="BD165" s="30">
        <f>SUMIF(Ingredients!$B$3:$B$217,J165,Ingredients!$F$3:$F$217)+SUMIF($B$3:$B$724,J165,$BH$3:$BH$724)</f>
        <v>0</v>
      </c>
      <c r="BE165" s="30">
        <f>SUMIF(Ingredients!$B$3:$B$217,K165,Ingredients!$F$3:$F$217)+SUMIF($B$3:$B$724,K165,$BH$3:$BH$724)</f>
        <v>0</v>
      </c>
      <c r="BF165" s="30">
        <f>SUMIF(Ingredients!$B$3:$B$217,L165,Ingredients!$F$3:$F$217)+SUMIF($B$3:$B$724,L165,$BH$3:$BH$724)</f>
        <v>0</v>
      </c>
      <c r="BG165" s="30">
        <f>SUMIF(Ingredients!$B$3:$B$217,M165,Ingredients!$F$3:$F$217)+SUMIF($B$3:$B$724,M165,$BH$3:$BH$724)</f>
        <v>0</v>
      </c>
      <c r="BH165" s="35">
        <f t="shared" si="31"/>
        <v>1</v>
      </c>
      <c r="BI165" s="30">
        <f>SUMIF(Ingredients!$B$3:$B$217,F165,Ingredients!$G$3:$G$217)+SUMIF($B$3:$B$724,F165,$BQ$3:$BQ$724)</f>
        <v>0</v>
      </c>
      <c r="BJ165" s="30">
        <f>SUMIF(Ingredients!$B$3:$B$217,G165,Ingredients!$G$3:$G$217)+SUMIF($B$3:$B$724,G165,$BQ$3:$BQ$724)</f>
        <v>0</v>
      </c>
      <c r="BK165" s="30">
        <f>SUMIF(Ingredients!$B$3:$B$217,H165,Ingredients!$G$3:$G$217)+SUMIF($B$3:$B$724,H165,$BQ$3:$BQ$724)</f>
        <v>0</v>
      </c>
      <c r="BL165" s="30">
        <f>SUMIF(Ingredients!$B$3:$B$217,I165,Ingredients!$G$3:$G$217)+SUMIF($B$3:$B$724,I165,$BQ$3:$BQ$724)</f>
        <v>0</v>
      </c>
      <c r="BM165" s="30">
        <f>SUMIF(Ingredients!$B$3:$B$217,J165,Ingredients!$G$3:$G$217)+SUMIF($B$3:$B$724,J165,$BQ$3:$BQ$724)</f>
        <v>0</v>
      </c>
      <c r="BN165" s="30">
        <f>SUMIF(Ingredients!$B$3:$B$217,K165,Ingredients!$G$3:$G$217)+SUMIF($B$3:$B$724,K165,$BQ$3:$BQ$724)</f>
        <v>0</v>
      </c>
      <c r="BO165" s="30">
        <f>SUMIF(Ingredients!$B$3:$B$217,L165,Ingredients!$G$3:$G$217)+SUMIF($B$3:$B$724,L165,$BQ$3:$BQ$724)</f>
        <v>0</v>
      </c>
      <c r="BP165" s="30">
        <f>SUMIF(Ingredients!$B$3:$B$217,M165,Ingredients!$G$3:$G$217)+SUMIF($B$3:$B$724,M165,$BQ$3:$BQ$724)</f>
        <v>0</v>
      </c>
      <c r="BQ165" s="36">
        <f t="shared" si="32"/>
        <v>0</v>
      </c>
      <c r="BR165" s="30">
        <f>SUMIF(Ingredients!$B$3:$B$217,F165,Ingredients!$H$3:$H$217)+SUMIF($B$3:$B$724,F165,$BZ$3:$BZ$724)</f>
        <v>0</v>
      </c>
      <c r="BS165" s="30">
        <f>SUMIF(Ingredients!$B$3:$B$217,G165,Ingredients!$H$3:$H$217)+SUMIF($B$3:$B$724,G165,$BZ$3:$BZ$724)</f>
        <v>0</v>
      </c>
      <c r="BT165" s="30">
        <f>SUMIF(Ingredients!$B$3:$B$217,H165,Ingredients!$H$3:$H$217)+SUMIF($B$3:$B$724,H165,$BZ$3:$BZ$724)</f>
        <v>0</v>
      </c>
      <c r="BU165" s="30">
        <f>SUMIF(Ingredients!$B$3:$B$217,I165,Ingredients!$H$3:$H$217)+SUMIF($B$3:$B$724,I165,$BZ$3:$BZ$724)</f>
        <v>0</v>
      </c>
      <c r="BV165" s="30">
        <f>SUMIF(Ingredients!$B$3:$B$217,J165,Ingredients!$H$3:$H$217)+SUMIF($B$3:$B$724,J165,$BZ$3:$BZ$724)</f>
        <v>0</v>
      </c>
      <c r="BW165" s="30">
        <f>SUMIF(Ingredients!$B$3:$B$217,K165,Ingredients!$H$3:$H$217)+SUMIF($B$3:$B$724,K165,$BZ$3:$BZ$724)</f>
        <v>0</v>
      </c>
      <c r="BX165" s="30">
        <f>SUMIF(Ingredients!$B$3:$B$217,L165,Ingredients!$H$3:$H$217)+SUMIF($B$3:$B$724,L165,$BZ$3:$BZ$724)</f>
        <v>0</v>
      </c>
      <c r="BY165" s="30">
        <f>SUMIF(Ingredients!$B$3:$B$217,M165,Ingredients!$H$3:$H$217)+SUMIF($B$3:$B$724,M165,$BZ$3:$BZ$724)</f>
        <v>0</v>
      </c>
      <c r="BZ165" s="42">
        <f t="shared" si="33"/>
        <v>0</v>
      </c>
      <c r="CA165" s="30">
        <f>SUMIF(Ingredients!$B$3:$B$217,F165,Ingredients!$I$3:$I$217)+SUMIF($B$3:$B$724,F165,$CI$3:$CI$724)</f>
        <v>0</v>
      </c>
      <c r="CB165" s="30">
        <f>SUMIF(Ingredients!$B$3:$B$217,G165,Ingredients!$I$3:$I$217)+SUMIF($B$3:$B$724,G165,$CI$3:$CI$724)</f>
        <v>0</v>
      </c>
      <c r="CC165" s="30">
        <f>SUMIF(Ingredients!$B$3:$B$217,H165,Ingredients!$I$3:$I$217)+SUMIF($B$3:$B$724,H165,$CI$3:$CI$724)</f>
        <v>0</v>
      </c>
      <c r="CD165" s="30">
        <f>SUMIF(Ingredients!$B$3:$B$217,I165,Ingredients!$I$3:$I$217)+SUMIF($B$3:$B$724,I165,$CI$3:$CI$724)</f>
        <v>0</v>
      </c>
      <c r="CE165" s="30">
        <f>SUMIF(Ingredients!$B$3:$B$217,J165,Ingredients!$I$3:$I$217)+SUMIF($B$3:$B$724,J165,$CI$3:$CI$724)</f>
        <v>0</v>
      </c>
      <c r="CF165" s="30">
        <f>SUMIF(Ingredients!$B$3:$B$217,K165,Ingredients!$I$3:$I$217)+SUMIF($B$3:$B$724,K165,$CI$3:$CI$724)</f>
        <v>0</v>
      </c>
      <c r="CG165" s="30">
        <f>SUMIF(Ingredients!$B$3:$B$217,L165,Ingredients!$I$3:$I$217)+SUMIF($B$3:$B$724,L165,$CI$3:$CI$724)</f>
        <v>0</v>
      </c>
      <c r="CH165" s="30">
        <f>SUMIF(Ingredients!$B$3:$B$217,M165,Ingredients!$I$3:$I$217)+SUMIF($B$3:$B$724,M165,$CI$3:$CI$724)</f>
        <v>0</v>
      </c>
      <c r="CI165" s="38">
        <f t="shared" si="34"/>
        <v>0</v>
      </c>
      <c r="CJ165" s="30">
        <f>SUMIF(Ingredients!$B$3:$B$217,F165,Ingredients!$J$3:$J$217)+SUMIF($B$3:$B$724,F165,$CR$3:$CR$724)</f>
        <v>0</v>
      </c>
      <c r="CK165" s="30">
        <f>SUMIF(Ingredients!$B$3:$B$217,G165,Ingredients!$J$3:$J$217)+SUMIF($B$3:$B$724,G165,$CR$3:$CR$724)</f>
        <v>0</v>
      </c>
      <c r="CL165" s="30">
        <f>SUMIF(Ingredients!$B$3:$B$217,H165,Ingredients!$J$3:$J$217)+SUMIF($B$3:$B$724,H165,$CR$3:$CR$724)</f>
        <v>0</v>
      </c>
      <c r="CM165" s="30">
        <f>SUMIF(Ingredients!$B$3:$B$217,I165,Ingredients!$J$3:$J$217)+SUMIF($B$3:$B$724,I165,$CR$3:$CR$724)</f>
        <v>0</v>
      </c>
      <c r="CN165" s="30">
        <f>SUMIF(Ingredients!$B$3:$B$217,J165,Ingredients!$J$3:$J$217)+SUMIF($B$3:$B$724,J165,$CR$3:$CR$724)</f>
        <v>0</v>
      </c>
      <c r="CO165" s="30">
        <f>SUMIF(Ingredients!$B$3:$B$217,K165,Ingredients!$J$3:$J$217)+SUMIF($B$3:$B$724,K165,$CR$3:$CR$724)</f>
        <v>0</v>
      </c>
      <c r="CP165" s="30">
        <f>SUMIF(Ingredients!$B$3:$B$217,L165,Ingredients!$J$3:$J$217)+SUMIF($B$3:$B$724,L165,$CR$3:$CR$724)</f>
        <v>0</v>
      </c>
      <c r="CQ165" s="30">
        <f>SUMIF(Ingredients!$B$3:$B$217,M165,Ingredients!$J$3:$J$217)+SUMIF($B$3:$B$724,M165,$CR$3:$CR$724)</f>
        <v>0</v>
      </c>
      <c r="CR165" s="43">
        <f t="shared" si="35"/>
        <v>0</v>
      </c>
      <c r="CS165" s="34">
        <v>5</v>
      </c>
      <c r="CT165" s="30">
        <v>0</v>
      </c>
      <c r="CU165" s="30">
        <v>21</v>
      </c>
      <c r="CV165" s="35">
        <v>1</v>
      </c>
      <c r="CW165" s="36">
        <v>0</v>
      </c>
      <c r="CX165" s="37">
        <v>0</v>
      </c>
      <c r="CY165" s="38">
        <v>0</v>
      </c>
      <c r="CZ165" s="39">
        <v>0</v>
      </c>
      <c r="DA165" t="s">
        <v>202</v>
      </c>
      <c r="DB165" t="str">
        <f t="shared" ca="1" si="36"/>
        <v>-</v>
      </c>
      <c r="DD165" t="s">
        <v>200</v>
      </c>
      <c r="DE165" t="str">
        <f t="shared" ca="1" si="37"/>
        <v>GINGERSNAPSITEM(MEAL, ItemRegistry.gingersnapsItem, 4 ,1f,0f,1f,0f,0f,0f,0f,1f),</v>
      </c>
      <c r="DF165" t="s">
        <v>2276</v>
      </c>
    </row>
    <row r="166" spans="2:110" x14ac:dyDescent="0.3">
      <c r="B166" t="s">
        <v>427</v>
      </c>
      <c r="C166" t="str">
        <f>INDEX('PH Itemnames'!$B$1:$B$723,MATCH(B166,'PH Itemnames'!$A$1:$A$723),1)</f>
        <v>candiedgingerItem</v>
      </c>
      <c r="D166" t="s">
        <v>240</v>
      </c>
      <c r="E166" t="s">
        <v>1192</v>
      </c>
      <c r="F166" s="10" t="s">
        <v>121</v>
      </c>
      <c r="G166" s="11" t="s">
        <v>210</v>
      </c>
      <c r="H166" s="11"/>
      <c r="I166" s="11"/>
      <c r="J166" s="11"/>
      <c r="K166" s="11"/>
      <c r="L166" s="11"/>
      <c r="M166" s="11"/>
      <c r="N166" s="46">
        <f ca="1">SUMIF(Ingredients!$B$3:$B$217,'PH complex foods'!F166,Ingredients!$A$3:$A$119)+SUMIF($B$3:$B$724,F166,$V$3:$V$723)</f>
        <v>1</v>
      </c>
      <c r="O166" s="11">
        <f ca="1">SUMIF(Ingredients!$B$3:$B$217,'PH complex foods'!G166,Ingredients!$A$3:$A$119)+SUMIF($B$3:$B$724,G166,$V$3:$V$723)</f>
        <v>1</v>
      </c>
      <c r="P166" s="11">
        <f ca="1">SUMIF(Ingredients!$B$3:$B$217,'PH complex foods'!H166,Ingredients!$A$3:$A$119)+SUMIF($B$3:$B$724,H166,$V$3:$V$723)</f>
        <v>0</v>
      </c>
      <c r="Q166" s="11">
        <f ca="1">SUMIF(Ingredients!$B$3:$B$217,'PH complex foods'!I166,Ingredients!$A$3:$A$119)+SUMIF($B$3:$B$724,I166,$V$3:$V$723)</f>
        <v>0</v>
      </c>
      <c r="R166" s="11">
        <f ca="1">SUMIF(Ingredients!$B$3:$B$217,'PH complex foods'!J166,Ingredients!$A$3:$A$119)+SUMIF($B$3:$B$724,J166,$V$3:$V$723)</f>
        <v>0</v>
      </c>
      <c r="S166" s="11">
        <f ca="1">SUMIF(Ingredients!$B$3:$B$217,'PH complex foods'!K166,Ingredients!$A$3:$A$119)+SUMIF($B$3:$B$724,K166,$V$3:$V$723)</f>
        <v>0</v>
      </c>
      <c r="T166" s="11">
        <f ca="1">SUMIF(Ingredients!$B$3:$B$217,'PH complex foods'!L166,Ingredients!$A$3:$A$119)+SUMIF($B$3:$B$724,L166,$V$3:$V$723)</f>
        <v>0</v>
      </c>
      <c r="U166" s="11">
        <f ca="1">SUMIF(Ingredients!$B$3:$B$217,'PH complex foods'!M166,Ingredients!$A$3:$A$119)+SUMIF($B$3:$B$724,M166,$V$3:$V$723)</f>
        <v>0</v>
      </c>
      <c r="V166" s="10">
        <f t="shared" ca="1" si="38"/>
        <v>1</v>
      </c>
      <c r="W166" s="11">
        <f t="shared" si="27"/>
        <v>0</v>
      </c>
      <c r="X166" s="44" t="str">
        <f t="shared" ca="1" si="39"/>
        <v>Yes</v>
      </c>
      <c r="Y166" s="34">
        <f>SUMIF(Ingredients!$B$3:$B$217,F166,Ingredients!$C$3:$C$217)+SUMIF($B$3:$B$724,F166,$AG$3:$AG$724)</f>
        <v>2</v>
      </c>
      <c r="Z166" s="30">
        <f>SUMIF(Ingredients!$B$3:$B$217,G166,Ingredients!$C$3:$C$217)+SUMIF($B$3:$B$724,G166,$AG$3:$AG$724)</f>
        <v>0</v>
      </c>
      <c r="AA166" s="30">
        <f>SUMIF(Ingredients!$B$3:$B$217,H166,Ingredients!$C$3:$C$217)+SUMIF($B$3:$B$724,H166,$AG$3:$AG$724)</f>
        <v>0</v>
      </c>
      <c r="AB166" s="30">
        <f>SUMIF(Ingredients!$B$3:$B$217,I166,Ingredients!$C$3:$C$217)+SUMIF($B$3:$B$724,I166,$AG$3:$AG$724)</f>
        <v>0</v>
      </c>
      <c r="AC166" s="30">
        <f>SUMIF(Ingredients!$B$3:$B$217,J166,Ingredients!$C$3:$C$217)+SUMIF($B$3:$B$724,J166,$AG$3:$AG$724)</f>
        <v>0</v>
      </c>
      <c r="AD166" s="30">
        <f>SUMIF(Ingredients!$B$3:$B$217,K166,Ingredients!$C$3:$C$217)+SUMIF($B$3:$B$724,K166,$AG$3:$AG$724)</f>
        <v>0</v>
      </c>
      <c r="AE166" s="30">
        <f>SUMIF(Ingredients!$B$3:$B$217,L166,Ingredients!$C$3:$C$217)+SUMIF($B$3:$B$724,L166,$AG$3:$AG$724)</f>
        <v>0</v>
      </c>
      <c r="AF166" s="30">
        <f>SUMIF(Ingredients!$B$3:$B$217,M166,Ingredients!$C$3:$C$217)+SUMIF($B$3:$B$724,M166,$AG$3:$AG$724)</f>
        <v>0</v>
      </c>
      <c r="AG166" s="29">
        <f t="shared" si="28"/>
        <v>2</v>
      </c>
      <c r="AH166" s="30">
        <f>SUMIF(Ingredients!$B$3:$B$217,F166,Ingredients!$D$3:$D$217)+SUMIF($B$3:$B$724,F166,$AP$3:$AP$724)</f>
        <v>0</v>
      </c>
      <c r="AI166" s="30">
        <f>SUMIF(Ingredients!$B$3:$B$217,G166,Ingredients!$D$3:$D$217)+SUMIF($B$3:$B$724,G166,$AP$3:$AP$724)</f>
        <v>0</v>
      </c>
      <c r="AJ166" s="30">
        <f>SUMIF(Ingredients!$B$3:$B$217,H166,Ingredients!$D$3:$D$217)+SUMIF($B$3:$B$724,H166,$AP$3:$AP$724)</f>
        <v>0</v>
      </c>
      <c r="AK166" s="30">
        <f>SUMIF(Ingredients!$B$3:$B$217,I166,Ingredients!$D$3:$D$217)+SUMIF($B$3:$B$724,I166,$AP$3:$AP$724)</f>
        <v>0</v>
      </c>
      <c r="AL166" s="30">
        <f>SUMIF(Ingredients!$B$3:$B$217,J166,Ingredients!$D$3:$D$217)+SUMIF($B$3:$B$724,J166,$AP$3:$AP$724)</f>
        <v>0</v>
      </c>
      <c r="AM166" s="30">
        <f>SUMIF(Ingredients!$B$3:$B$217,K166,Ingredients!$D$3:$D$217)+SUMIF($B$3:$B$724,K166,$AP$3:$AP$724)</f>
        <v>0</v>
      </c>
      <c r="AN166" s="30">
        <f>SUMIF(Ingredients!$B$3:$B$217,L166,Ingredients!$D$3:$D$217)+SUMIF($B$3:$B$724,L166,$AP$3:$AP$724)</f>
        <v>0</v>
      </c>
      <c r="AO166" s="30">
        <f>SUMIF(Ingredients!$B$3:$B$217,M166,Ingredients!$D$3:$D$217)+SUMIF($B$3:$B$724,M166,$AP$3:$AP$724)</f>
        <v>0</v>
      </c>
      <c r="AP166" s="29">
        <f t="shared" si="29"/>
        <v>0</v>
      </c>
      <c r="AQ166" s="30">
        <f>SUMIF(Ingredients!$B$3:$B$217,F166,Ingredients!$E$3:$E$217)+SUMIF($B$3:$B$724,F166,$AY$3:$AY$727)</f>
        <v>24</v>
      </c>
      <c r="AR166" s="30">
        <f>SUMIF(Ingredients!$B$3:$B$217,G166,Ingredients!$E$3:$E$217)+SUMIF($B$3:$B$724,G166,$AY$3:$AY$727)</f>
        <v>30</v>
      </c>
      <c r="AS166" s="30">
        <f>SUMIF(Ingredients!$B$3:$B$217,H166,Ingredients!$E$3:$E$217)+SUMIF($B$3:$B$724,H166,$AY$3:$AY$727)</f>
        <v>0</v>
      </c>
      <c r="AT166" s="30">
        <f>SUMIF(Ingredients!$B$3:$B$217,I166,Ingredients!$E$3:$E$217)+SUMIF($B$3:$B$724,I166,$AY$3:$AY$727)</f>
        <v>0</v>
      </c>
      <c r="AU166" s="30">
        <f>SUMIF(Ingredients!$B$3:$B$217,J166,Ingredients!$E$3:$E$217)+SUMIF($B$3:$B$724,J166,$AY$3:$AY$727)</f>
        <v>0</v>
      </c>
      <c r="AV166" s="30">
        <f>SUMIF(Ingredients!$B$3:$B$217,K166,Ingredients!$E$3:$E$217)+SUMIF($B$3:$B$724,K166,$AY$3:$AY$727)</f>
        <v>0</v>
      </c>
      <c r="AW166" s="30">
        <f>SUMIF(Ingredients!$B$3:$B$217,L166,Ingredients!$E$3:$E$217)+SUMIF($B$3:$B$724,L166,$AY$3:$AY$727)</f>
        <v>0</v>
      </c>
      <c r="AX166" s="30">
        <f>SUMIF(Ingredients!$B$3:$B$217,M166,Ingredients!$E$3:$E$217)+SUMIF($B$3:$B$724,M166,$AY$3:$AY$727)</f>
        <v>0</v>
      </c>
      <c r="AY166" s="29">
        <f t="shared" si="30"/>
        <v>27</v>
      </c>
      <c r="AZ166" s="30">
        <f>SUMIF(Ingredients!$B$3:$B$217,F166,Ingredients!$F$3:$F$217)+SUMIF($B$3:$B$724,F166,$BH$3:$BH$724)</f>
        <v>0</v>
      </c>
      <c r="BA166" s="30">
        <f>SUMIF(Ingredients!$B$3:$B$217,G166,Ingredients!$F$3:$F$217)+SUMIF($B$3:$B$724,G166,$BH$3:$BH$724)</f>
        <v>0</v>
      </c>
      <c r="BB166" s="30">
        <f>SUMIF(Ingredients!$B$3:$B$217,H166,Ingredients!$F$3:$F$217)+SUMIF($B$3:$B$724,H166,$BH$3:$BH$724)</f>
        <v>0</v>
      </c>
      <c r="BC166" s="30">
        <f>SUMIF(Ingredients!$B$3:$B$217,I166,Ingredients!$F$3:$F$217)+SUMIF($B$3:$B$724,I166,$BH$3:$BH$724)</f>
        <v>0</v>
      </c>
      <c r="BD166" s="30">
        <f>SUMIF(Ingredients!$B$3:$B$217,J166,Ingredients!$F$3:$F$217)+SUMIF($B$3:$B$724,J166,$BH$3:$BH$724)</f>
        <v>0</v>
      </c>
      <c r="BE166" s="30">
        <f>SUMIF(Ingredients!$B$3:$B$217,K166,Ingredients!$F$3:$F$217)+SUMIF($B$3:$B$724,K166,$BH$3:$BH$724)</f>
        <v>0</v>
      </c>
      <c r="BF166" s="30">
        <f>SUMIF(Ingredients!$B$3:$B$217,L166,Ingredients!$F$3:$F$217)+SUMIF($B$3:$B$724,L166,$BH$3:$BH$724)</f>
        <v>0</v>
      </c>
      <c r="BG166" s="30">
        <f>SUMIF(Ingredients!$B$3:$B$217,M166,Ingredients!$F$3:$F$217)+SUMIF($B$3:$B$724,M166,$BH$3:$BH$724)</f>
        <v>0</v>
      </c>
      <c r="BH166" s="35">
        <f t="shared" si="31"/>
        <v>0</v>
      </c>
      <c r="BI166" s="30">
        <f>SUMIF(Ingredients!$B$3:$B$217,F166,Ingredients!$G$3:$G$217)+SUMIF($B$3:$B$724,F166,$BQ$3:$BQ$724)</f>
        <v>0</v>
      </c>
      <c r="BJ166" s="30">
        <f>SUMIF(Ingredients!$B$3:$B$217,G166,Ingredients!$G$3:$G$217)+SUMIF($B$3:$B$724,G166,$BQ$3:$BQ$724)</f>
        <v>0</v>
      </c>
      <c r="BK166" s="30">
        <f>SUMIF(Ingredients!$B$3:$B$217,H166,Ingredients!$G$3:$G$217)+SUMIF($B$3:$B$724,H166,$BQ$3:$BQ$724)</f>
        <v>0</v>
      </c>
      <c r="BL166" s="30">
        <f>SUMIF(Ingredients!$B$3:$B$217,I166,Ingredients!$G$3:$G$217)+SUMIF($B$3:$B$724,I166,$BQ$3:$BQ$724)</f>
        <v>0</v>
      </c>
      <c r="BM166" s="30">
        <f>SUMIF(Ingredients!$B$3:$B$217,J166,Ingredients!$G$3:$G$217)+SUMIF($B$3:$B$724,J166,$BQ$3:$BQ$724)</f>
        <v>0</v>
      </c>
      <c r="BN166" s="30">
        <f>SUMIF(Ingredients!$B$3:$B$217,K166,Ingredients!$G$3:$G$217)+SUMIF($B$3:$B$724,K166,$BQ$3:$BQ$724)</f>
        <v>0</v>
      </c>
      <c r="BO166" s="30">
        <f>SUMIF(Ingredients!$B$3:$B$217,L166,Ingredients!$G$3:$G$217)+SUMIF($B$3:$B$724,L166,$BQ$3:$BQ$724)</f>
        <v>0</v>
      </c>
      <c r="BP166" s="30">
        <f>SUMIF(Ingredients!$B$3:$B$217,M166,Ingredients!$G$3:$G$217)+SUMIF($B$3:$B$724,M166,$BQ$3:$BQ$724)</f>
        <v>0</v>
      </c>
      <c r="BQ166" s="36">
        <f t="shared" si="32"/>
        <v>0</v>
      </c>
      <c r="BR166" s="30">
        <f>SUMIF(Ingredients!$B$3:$B$217,F166,Ingredients!$H$3:$H$217)+SUMIF($B$3:$B$724,F166,$BZ$3:$BZ$724)</f>
        <v>0</v>
      </c>
      <c r="BS166" s="30">
        <f>SUMIF(Ingredients!$B$3:$B$217,G166,Ingredients!$H$3:$H$217)+SUMIF($B$3:$B$724,G166,$BZ$3:$BZ$724)</f>
        <v>0</v>
      </c>
      <c r="BT166" s="30">
        <f>SUMIF(Ingredients!$B$3:$B$217,H166,Ingredients!$H$3:$H$217)+SUMIF($B$3:$B$724,H166,$BZ$3:$BZ$724)</f>
        <v>0</v>
      </c>
      <c r="BU166" s="30">
        <f>SUMIF(Ingredients!$B$3:$B$217,I166,Ingredients!$H$3:$H$217)+SUMIF($B$3:$B$724,I166,$BZ$3:$BZ$724)</f>
        <v>0</v>
      </c>
      <c r="BV166" s="30">
        <f>SUMIF(Ingredients!$B$3:$B$217,J166,Ingredients!$H$3:$H$217)+SUMIF($B$3:$B$724,J166,$BZ$3:$BZ$724)</f>
        <v>0</v>
      </c>
      <c r="BW166" s="30">
        <f>SUMIF(Ingredients!$B$3:$B$217,K166,Ingredients!$H$3:$H$217)+SUMIF($B$3:$B$724,K166,$BZ$3:$BZ$724)</f>
        <v>0</v>
      </c>
      <c r="BX166" s="30">
        <f>SUMIF(Ingredients!$B$3:$B$217,L166,Ingredients!$H$3:$H$217)+SUMIF($B$3:$B$724,L166,$BZ$3:$BZ$724)</f>
        <v>0</v>
      </c>
      <c r="BY166" s="30">
        <f>SUMIF(Ingredients!$B$3:$B$217,M166,Ingredients!$H$3:$H$217)+SUMIF($B$3:$B$724,M166,$BZ$3:$BZ$724)</f>
        <v>0</v>
      </c>
      <c r="BZ166" s="42">
        <f t="shared" si="33"/>
        <v>0</v>
      </c>
      <c r="CA166" s="30">
        <f>SUMIF(Ingredients!$B$3:$B$217,F166,Ingredients!$I$3:$I$217)+SUMIF($B$3:$B$724,F166,$CI$3:$CI$724)</f>
        <v>0</v>
      </c>
      <c r="CB166" s="30">
        <f>SUMIF(Ingredients!$B$3:$B$217,G166,Ingredients!$I$3:$I$217)+SUMIF($B$3:$B$724,G166,$CI$3:$CI$724)</f>
        <v>0</v>
      </c>
      <c r="CC166" s="30">
        <f>SUMIF(Ingredients!$B$3:$B$217,H166,Ingredients!$I$3:$I$217)+SUMIF($B$3:$B$724,H166,$CI$3:$CI$724)</f>
        <v>0</v>
      </c>
      <c r="CD166" s="30">
        <f>SUMIF(Ingredients!$B$3:$B$217,I166,Ingredients!$I$3:$I$217)+SUMIF($B$3:$B$724,I166,$CI$3:$CI$724)</f>
        <v>0</v>
      </c>
      <c r="CE166" s="30">
        <f>SUMIF(Ingredients!$B$3:$B$217,J166,Ingredients!$I$3:$I$217)+SUMIF($B$3:$B$724,J166,$CI$3:$CI$724)</f>
        <v>0</v>
      </c>
      <c r="CF166" s="30">
        <f>SUMIF(Ingredients!$B$3:$B$217,K166,Ingredients!$I$3:$I$217)+SUMIF($B$3:$B$724,K166,$CI$3:$CI$724)</f>
        <v>0</v>
      </c>
      <c r="CG166" s="30">
        <f>SUMIF(Ingredients!$B$3:$B$217,L166,Ingredients!$I$3:$I$217)+SUMIF($B$3:$B$724,L166,$CI$3:$CI$724)</f>
        <v>0</v>
      </c>
      <c r="CH166" s="30">
        <f>SUMIF(Ingredients!$B$3:$B$217,M166,Ingredients!$I$3:$I$217)+SUMIF($B$3:$B$724,M166,$CI$3:$CI$724)</f>
        <v>0</v>
      </c>
      <c r="CI166" s="38">
        <f t="shared" si="34"/>
        <v>0</v>
      </c>
      <c r="CJ166" s="30">
        <f>SUMIF(Ingredients!$B$3:$B$217,F166,Ingredients!$J$3:$J$217)+SUMIF($B$3:$B$724,F166,$CR$3:$CR$724)</f>
        <v>0</v>
      </c>
      <c r="CK166" s="30">
        <f>SUMIF(Ingredients!$B$3:$B$217,G166,Ingredients!$J$3:$J$217)+SUMIF($B$3:$B$724,G166,$CR$3:$CR$724)</f>
        <v>0</v>
      </c>
      <c r="CL166" s="30">
        <f>SUMIF(Ingredients!$B$3:$B$217,H166,Ingredients!$J$3:$J$217)+SUMIF($B$3:$B$724,H166,$CR$3:$CR$724)</f>
        <v>0</v>
      </c>
      <c r="CM166" s="30">
        <f>SUMIF(Ingredients!$B$3:$B$217,I166,Ingredients!$J$3:$J$217)+SUMIF($B$3:$B$724,I166,$CR$3:$CR$724)</f>
        <v>0</v>
      </c>
      <c r="CN166" s="30">
        <f>SUMIF(Ingredients!$B$3:$B$217,J166,Ingredients!$J$3:$J$217)+SUMIF($B$3:$B$724,J166,$CR$3:$CR$724)</f>
        <v>0</v>
      </c>
      <c r="CO166" s="30">
        <f>SUMIF(Ingredients!$B$3:$B$217,K166,Ingredients!$J$3:$J$217)+SUMIF($B$3:$B$724,K166,$CR$3:$CR$724)</f>
        <v>0</v>
      </c>
      <c r="CP166" s="30">
        <f>SUMIF(Ingredients!$B$3:$B$217,L166,Ingredients!$J$3:$J$217)+SUMIF($B$3:$B$724,L166,$CR$3:$CR$724)</f>
        <v>0</v>
      </c>
      <c r="CQ166" s="30">
        <f>SUMIF(Ingredients!$B$3:$B$217,M166,Ingredients!$J$3:$J$217)+SUMIF($B$3:$B$724,M166,$CR$3:$CR$724)</f>
        <v>0</v>
      </c>
      <c r="CR166" s="43">
        <f t="shared" si="35"/>
        <v>0</v>
      </c>
      <c r="CS166" s="34">
        <v>2</v>
      </c>
      <c r="CT166" s="30">
        <v>0</v>
      </c>
      <c r="CU166" s="30">
        <v>27</v>
      </c>
      <c r="CV166" s="35">
        <v>0</v>
      </c>
      <c r="CW166" s="36">
        <v>0</v>
      </c>
      <c r="CX166" s="37">
        <v>0</v>
      </c>
      <c r="CY166" s="38">
        <v>0</v>
      </c>
      <c r="CZ166" s="39">
        <v>0</v>
      </c>
      <c r="DA166" t="s">
        <v>202</v>
      </c>
      <c r="DB166" t="str">
        <f t="shared" ca="1" si="36"/>
        <v>-</v>
      </c>
      <c r="DD166" t="s">
        <v>200</v>
      </c>
      <c r="DE166" t="str">
        <f t="shared" ca="1" si="37"/>
        <v>CANDIEDGINGERITEM(MEAL, ItemRegistry.candiedgingerItem, 4 ,0.4f,0f,0f,0f,0f,0f,0f,0.78f),</v>
      </c>
      <c r="DF166" t="s">
        <v>2408</v>
      </c>
    </row>
    <row r="167" spans="2:110" x14ac:dyDescent="0.3">
      <c r="B167" t="s">
        <v>428</v>
      </c>
      <c r="C167" t="str">
        <f>INDEX('PH Itemnames'!$B$1:$B$723,MATCH(B167,'PH Itemnames'!$A$1:$A$723),1)</f>
        <v>mustardItem</v>
      </c>
      <c r="D167" t="s">
        <v>240</v>
      </c>
      <c r="E167" t="s">
        <v>1184</v>
      </c>
      <c r="F167" s="10" t="s">
        <v>125</v>
      </c>
      <c r="G167" s="11"/>
      <c r="H167" s="11"/>
      <c r="I167" s="11"/>
      <c r="J167" s="11"/>
      <c r="K167" s="11"/>
      <c r="L167" s="11"/>
      <c r="M167" s="11"/>
      <c r="N167" s="46">
        <f ca="1">SUMIF(Ingredients!$B$3:$B$217,'PH complex foods'!F167,Ingredients!$A$3:$A$119)+SUMIF($B$3:$B$724,F167,$V$3:$V$723)</f>
        <v>1</v>
      </c>
      <c r="O167" s="11">
        <f ca="1">SUMIF(Ingredients!$B$3:$B$217,'PH complex foods'!G167,Ingredients!$A$3:$A$119)+SUMIF($B$3:$B$724,G167,$V$3:$V$723)</f>
        <v>0</v>
      </c>
      <c r="P167" s="11">
        <f ca="1">SUMIF(Ingredients!$B$3:$B$217,'PH complex foods'!H167,Ingredients!$A$3:$A$119)+SUMIF($B$3:$B$724,H167,$V$3:$V$723)</f>
        <v>0</v>
      </c>
      <c r="Q167" s="11">
        <f ca="1">SUMIF(Ingredients!$B$3:$B$217,'PH complex foods'!I167,Ingredients!$A$3:$A$119)+SUMIF($B$3:$B$724,I167,$V$3:$V$723)</f>
        <v>0</v>
      </c>
      <c r="R167" s="11">
        <f ca="1">SUMIF(Ingredients!$B$3:$B$217,'PH complex foods'!J167,Ingredients!$A$3:$A$119)+SUMIF($B$3:$B$724,J167,$V$3:$V$723)</f>
        <v>0</v>
      </c>
      <c r="S167" s="11">
        <f ca="1">SUMIF(Ingredients!$B$3:$B$217,'PH complex foods'!K167,Ingredients!$A$3:$A$119)+SUMIF($B$3:$B$724,K167,$V$3:$V$723)</f>
        <v>0</v>
      </c>
      <c r="T167" s="11">
        <f ca="1">SUMIF(Ingredients!$B$3:$B$217,'PH complex foods'!L167,Ingredients!$A$3:$A$119)+SUMIF($B$3:$B$724,L167,$V$3:$V$723)</f>
        <v>0</v>
      </c>
      <c r="U167" s="11">
        <f ca="1">SUMIF(Ingredients!$B$3:$B$217,'PH complex foods'!M167,Ingredients!$A$3:$A$119)+SUMIF($B$3:$B$724,M167,$V$3:$V$723)</f>
        <v>0</v>
      </c>
      <c r="V167" s="10">
        <f t="shared" ca="1" si="38"/>
        <v>1</v>
      </c>
      <c r="W167" s="11">
        <f t="shared" si="27"/>
        <v>7</v>
      </c>
      <c r="X167" s="44" t="str">
        <f t="shared" ca="1" si="39"/>
        <v>Yes</v>
      </c>
      <c r="Y167" s="34">
        <f>SUMIF(Ingredients!$B$3:$B$217,F167,Ingredients!$C$3:$C$217)+SUMIF($B$3:$B$724,F167,$AG$3:$AG$724)</f>
        <v>0</v>
      </c>
      <c r="Z167" s="30">
        <f>SUMIF(Ingredients!$B$3:$B$217,G167,Ingredients!$C$3:$C$217)+SUMIF($B$3:$B$724,G167,$AG$3:$AG$724)</f>
        <v>0</v>
      </c>
      <c r="AA167" s="30">
        <f>SUMIF(Ingredients!$B$3:$B$217,H167,Ingredients!$C$3:$C$217)+SUMIF($B$3:$B$724,H167,$AG$3:$AG$724)</f>
        <v>0</v>
      </c>
      <c r="AB167" s="30">
        <f>SUMIF(Ingredients!$B$3:$B$217,I167,Ingredients!$C$3:$C$217)+SUMIF($B$3:$B$724,I167,$AG$3:$AG$724)</f>
        <v>0</v>
      </c>
      <c r="AC167" s="30">
        <f>SUMIF(Ingredients!$B$3:$B$217,J167,Ingredients!$C$3:$C$217)+SUMIF($B$3:$B$724,J167,$AG$3:$AG$724)</f>
        <v>0</v>
      </c>
      <c r="AD167" s="30">
        <f>SUMIF(Ingredients!$B$3:$B$217,K167,Ingredients!$C$3:$C$217)+SUMIF($B$3:$B$724,K167,$AG$3:$AG$724)</f>
        <v>0</v>
      </c>
      <c r="AE167" s="30">
        <f>SUMIF(Ingredients!$B$3:$B$217,L167,Ingredients!$C$3:$C$217)+SUMIF($B$3:$B$724,L167,$AG$3:$AG$724)</f>
        <v>0</v>
      </c>
      <c r="AF167" s="30">
        <f>SUMIF(Ingredients!$B$3:$B$217,M167,Ingredients!$C$3:$C$217)+SUMIF($B$3:$B$724,M167,$AG$3:$AG$724)</f>
        <v>0</v>
      </c>
      <c r="AG167" s="29">
        <f t="shared" si="28"/>
        <v>0</v>
      </c>
      <c r="AH167" s="30">
        <f>SUMIF(Ingredients!$B$3:$B$217,F167,Ingredients!$D$3:$D$217)+SUMIF($B$3:$B$724,F167,$AP$3:$AP$724)</f>
        <v>0</v>
      </c>
      <c r="AI167" s="30">
        <f>SUMIF(Ingredients!$B$3:$B$217,G167,Ingredients!$D$3:$D$217)+SUMIF($B$3:$B$724,G167,$AP$3:$AP$724)</f>
        <v>0</v>
      </c>
      <c r="AJ167" s="30">
        <f>SUMIF(Ingredients!$B$3:$B$217,H167,Ingredients!$D$3:$D$217)+SUMIF($B$3:$B$724,H167,$AP$3:$AP$724)</f>
        <v>0</v>
      </c>
      <c r="AK167" s="30">
        <f>SUMIF(Ingredients!$B$3:$B$217,I167,Ingredients!$D$3:$D$217)+SUMIF($B$3:$B$724,I167,$AP$3:$AP$724)</f>
        <v>0</v>
      </c>
      <c r="AL167" s="30">
        <f>SUMIF(Ingredients!$B$3:$B$217,J167,Ingredients!$D$3:$D$217)+SUMIF($B$3:$B$724,J167,$AP$3:$AP$724)</f>
        <v>0</v>
      </c>
      <c r="AM167" s="30">
        <f>SUMIF(Ingredients!$B$3:$B$217,K167,Ingredients!$D$3:$D$217)+SUMIF($B$3:$B$724,K167,$AP$3:$AP$724)</f>
        <v>0</v>
      </c>
      <c r="AN167" s="30">
        <f>SUMIF(Ingredients!$B$3:$B$217,L167,Ingredients!$D$3:$D$217)+SUMIF($B$3:$B$724,L167,$AP$3:$AP$724)</f>
        <v>0</v>
      </c>
      <c r="AO167" s="30">
        <f>SUMIF(Ingredients!$B$3:$B$217,M167,Ingredients!$D$3:$D$217)+SUMIF($B$3:$B$724,M167,$AP$3:$AP$724)</f>
        <v>0</v>
      </c>
      <c r="AP167" s="29">
        <f t="shared" si="29"/>
        <v>0</v>
      </c>
      <c r="AQ167" s="30">
        <f>SUMIF(Ingredients!$B$3:$B$217,F167,Ingredients!$E$3:$E$217)+SUMIF($B$3:$B$724,F167,$AY$3:$AY$727)</f>
        <v>48</v>
      </c>
      <c r="AR167" s="30">
        <f>SUMIF(Ingredients!$B$3:$B$217,G167,Ingredients!$E$3:$E$217)+SUMIF($B$3:$B$724,G167,$AY$3:$AY$727)</f>
        <v>0</v>
      </c>
      <c r="AS167" s="30">
        <f>SUMIF(Ingredients!$B$3:$B$217,H167,Ingredients!$E$3:$E$217)+SUMIF($B$3:$B$724,H167,$AY$3:$AY$727)</f>
        <v>0</v>
      </c>
      <c r="AT167" s="30">
        <f>SUMIF(Ingredients!$B$3:$B$217,I167,Ingredients!$E$3:$E$217)+SUMIF($B$3:$B$724,I167,$AY$3:$AY$727)</f>
        <v>0</v>
      </c>
      <c r="AU167" s="30">
        <f>SUMIF(Ingredients!$B$3:$B$217,J167,Ingredients!$E$3:$E$217)+SUMIF($B$3:$B$724,J167,$AY$3:$AY$727)</f>
        <v>0</v>
      </c>
      <c r="AV167" s="30">
        <f>SUMIF(Ingredients!$B$3:$B$217,K167,Ingredients!$E$3:$E$217)+SUMIF($B$3:$B$724,K167,$AY$3:$AY$727)</f>
        <v>0</v>
      </c>
      <c r="AW167" s="30">
        <f>SUMIF(Ingredients!$B$3:$B$217,L167,Ingredients!$E$3:$E$217)+SUMIF($B$3:$B$724,L167,$AY$3:$AY$727)</f>
        <v>0</v>
      </c>
      <c r="AX167" s="30">
        <f>SUMIF(Ingredients!$B$3:$B$217,M167,Ingredients!$E$3:$E$217)+SUMIF($B$3:$B$724,M167,$AY$3:$AY$727)</f>
        <v>0</v>
      </c>
      <c r="AY167" s="29">
        <f t="shared" si="30"/>
        <v>48</v>
      </c>
      <c r="AZ167" s="30">
        <f>SUMIF(Ingredients!$B$3:$B$217,F167,Ingredients!$F$3:$F$217)+SUMIF($B$3:$B$724,F167,$BH$3:$BH$724)</f>
        <v>0</v>
      </c>
      <c r="BA167" s="30">
        <f>SUMIF(Ingredients!$B$3:$B$217,G167,Ingredients!$F$3:$F$217)+SUMIF($B$3:$B$724,G167,$BH$3:$BH$724)</f>
        <v>0</v>
      </c>
      <c r="BB167" s="30">
        <f>SUMIF(Ingredients!$B$3:$B$217,H167,Ingredients!$F$3:$F$217)+SUMIF($B$3:$B$724,H167,$BH$3:$BH$724)</f>
        <v>0</v>
      </c>
      <c r="BC167" s="30">
        <f>SUMIF(Ingredients!$B$3:$B$217,I167,Ingredients!$F$3:$F$217)+SUMIF($B$3:$B$724,I167,$BH$3:$BH$724)</f>
        <v>0</v>
      </c>
      <c r="BD167" s="30">
        <f>SUMIF(Ingredients!$B$3:$B$217,J167,Ingredients!$F$3:$F$217)+SUMIF($B$3:$B$724,J167,$BH$3:$BH$724)</f>
        <v>0</v>
      </c>
      <c r="BE167" s="30">
        <f>SUMIF(Ingredients!$B$3:$B$217,K167,Ingredients!$F$3:$F$217)+SUMIF($B$3:$B$724,K167,$BH$3:$BH$724)</f>
        <v>0</v>
      </c>
      <c r="BF167" s="30">
        <f>SUMIF(Ingredients!$B$3:$B$217,L167,Ingredients!$F$3:$F$217)+SUMIF($B$3:$B$724,L167,$BH$3:$BH$724)</f>
        <v>0</v>
      </c>
      <c r="BG167" s="30">
        <f>SUMIF(Ingredients!$B$3:$B$217,M167,Ingredients!$F$3:$F$217)+SUMIF($B$3:$B$724,M167,$BH$3:$BH$724)</f>
        <v>0</v>
      </c>
      <c r="BH167" s="35">
        <f t="shared" si="31"/>
        <v>0</v>
      </c>
      <c r="BI167" s="30">
        <f>SUMIF(Ingredients!$B$3:$B$217,F167,Ingredients!$G$3:$G$217)+SUMIF($B$3:$B$724,F167,$BQ$3:$BQ$724)</f>
        <v>0</v>
      </c>
      <c r="BJ167" s="30">
        <f>SUMIF(Ingredients!$B$3:$B$217,G167,Ingredients!$G$3:$G$217)+SUMIF($B$3:$B$724,G167,$BQ$3:$BQ$724)</f>
        <v>0</v>
      </c>
      <c r="BK167" s="30">
        <f>SUMIF(Ingredients!$B$3:$B$217,H167,Ingredients!$G$3:$G$217)+SUMIF($B$3:$B$724,H167,$BQ$3:$BQ$724)</f>
        <v>0</v>
      </c>
      <c r="BL167" s="30">
        <f>SUMIF(Ingredients!$B$3:$B$217,I167,Ingredients!$G$3:$G$217)+SUMIF($B$3:$B$724,I167,$BQ$3:$BQ$724)</f>
        <v>0</v>
      </c>
      <c r="BM167" s="30">
        <f>SUMIF(Ingredients!$B$3:$B$217,J167,Ingredients!$G$3:$G$217)+SUMIF($B$3:$B$724,J167,$BQ$3:$BQ$724)</f>
        <v>0</v>
      </c>
      <c r="BN167" s="30">
        <f>SUMIF(Ingredients!$B$3:$B$217,K167,Ingredients!$G$3:$G$217)+SUMIF($B$3:$B$724,K167,$BQ$3:$BQ$724)</f>
        <v>0</v>
      </c>
      <c r="BO167" s="30">
        <f>SUMIF(Ingredients!$B$3:$B$217,L167,Ingredients!$G$3:$G$217)+SUMIF($B$3:$B$724,L167,$BQ$3:$BQ$724)</f>
        <v>0</v>
      </c>
      <c r="BP167" s="30">
        <f>SUMIF(Ingredients!$B$3:$B$217,M167,Ingredients!$G$3:$G$217)+SUMIF($B$3:$B$724,M167,$BQ$3:$BQ$724)</f>
        <v>0</v>
      </c>
      <c r="BQ167" s="36">
        <f t="shared" si="32"/>
        <v>0</v>
      </c>
      <c r="BR167" s="30">
        <f>SUMIF(Ingredients!$B$3:$B$217,F167,Ingredients!$H$3:$H$217)+SUMIF($B$3:$B$724,F167,$BZ$3:$BZ$724)</f>
        <v>0</v>
      </c>
      <c r="BS167" s="30">
        <f>SUMIF(Ingredients!$B$3:$B$217,G167,Ingredients!$H$3:$H$217)+SUMIF($B$3:$B$724,G167,$BZ$3:$BZ$724)</f>
        <v>0</v>
      </c>
      <c r="BT167" s="30">
        <f>SUMIF(Ingredients!$B$3:$B$217,H167,Ingredients!$H$3:$H$217)+SUMIF($B$3:$B$724,H167,$BZ$3:$BZ$724)</f>
        <v>0</v>
      </c>
      <c r="BU167" s="30">
        <f>SUMIF(Ingredients!$B$3:$B$217,I167,Ingredients!$H$3:$H$217)+SUMIF($B$3:$B$724,I167,$BZ$3:$BZ$724)</f>
        <v>0</v>
      </c>
      <c r="BV167" s="30">
        <f>SUMIF(Ingredients!$B$3:$B$217,J167,Ingredients!$H$3:$H$217)+SUMIF($B$3:$B$724,J167,$BZ$3:$BZ$724)</f>
        <v>0</v>
      </c>
      <c r="BW167" s="30">
        <f>SUMIF(Ingredients!$B$3:$B$217,K167,Ingredients!$H$3:$H$217)+SUMIF($B$3:$B$724,K167,$BZ$3:$BZ$724)</f>
        <v>0</v>
      </c>
      <c r="BX167" s="30">
        <f>SUMIF(Ingredients!$B$3:$B$217,L167,Ingredients!$H$3:$H$217)+SUMIF($B$3:$B$724,L167,$BZ$3:$BZ$724)</f>
        <v>0</v>
      </c>
      <c r="BY167" s="30">
        <f>SUMIF(Ingredients!$B$3:$B$217,M167,Ingredients!$H$3:$H$217)+SUMIF($B$3:$B$724,M167,$BZ$3:$BZ$724)</f>
        <v>0</v>
      </c>
      <c r="BZ167" s="42">
        <f t="shared" si="33"/>
        <v>0</v>
      </c>
      <c r="CA167" s="30">
        <f>SUMIF(Ingredients!$B$3:$B$217,F167,Ingredients!$I$3:$I$217)+SUMIF($B$3:$B$724,F167,$CI$3:$CI$724)</f>
        <v>0</v>
      </c>
      <c r="CB167" s="30">
        <f>SUMIF(Ingredients!$B$3:$B$217,G167,Ingredients!$I$3:$I$217)+SUMIF($B$3:$B$724,G167,$CI$3:$CI$724)</f>
        <v>0</v>
      </c>
      <c r="CC167" s="30">
        <f>SUMIF(Ingredients!$B$3:$B$217,H167,Ingredients!$I$3:$I$217)+SUMIF($B$3:$B$724,H167,$CI$3:$CI$724)</f>
        <v>0</v>
      </c>
      <c r="CD167" s="30">
        <f>SUMIF(Ingredients!$B$3:$B$217,I167,Ingredients!$I$3:$I$217)+SUMIF($B$3:$B$724,I167,$CI$3:$CI$724)</f>
        <v>0</v>
      </c>
      <c r="CE167" s="30">
        <f>SUMIF(Ingredients!$B$3:$B$217,J167,Ingredients!$I$3:$I$217)+SUMIF($B$3:$B$724,J167,$CI$3:$CI$724)</f>
        <v>0</v>
      </c>
      <c r="CF167" s="30">
        <f>SUMIF(Ingredients!$B$3:$B$217,K167,Ingredients!$I$3:$I$217)+SUMIF($B$3:$B$724,K167,$CI$3:$CI$724)</f>
        <v>0</v>
      </c>
      <c r="CG167" s="30">
        <f>SUMIF(Ingredients!$B$3:$B$217,L167,Ingredients!$I$3:$I$217)+SUMIF($B$3:$B$724,L167,$CI$3:$CI$724)</f>
        <v>0</v>
      </c>
      <c r="CH167" s="30">
        <f>SUMIF(Ingredients!$B$3:$B$217,M167,Ingredients!$I$3:$I$217)+SUMIF($B$3:$B$724,M167,$CI$3:$CI$724)</f>
        <v>0</v>
      </c>
      <c r="CI167" s="38">
        <f t="shared" si="34"/>
        <v>0</v>
      </c>
      <c r="CJ167" s="30">
        <f>SUMIF(Ingredients!$B$3:$B$217,F167,Ingredients!$J$3:$J$217)+SUMIF($B$3:$B$724,F167,$CR$3:$CR$724)</f>
        <v>0</v>
      </c>
      <c r="CK167" s="30">
        <f>SUMIF(Ingredients!$B$3:$B$217,G167,Ingredients!$J$3:$J$217)+SUMIF($B$3:$B$724,G167,$CR$3:$CR$724)</f>
        <v>0</v>
      </c>
      <c r="CL167" s="30">
        <f>SUMIF(Ingredients!$B$3:$B$217,H167,Ingredients!$J$3:$J$217)+SUMIF($B$3:$B$724,H167,$CR$3:$CR$724)</f>
        <v>0</v>
      </c>
      <c r="CM167" s="30">
        <f>SUMIF(Ingredients!$B$3:$B$217,I167,Ingredients!$J$3:$J$217)+SUMIF($B$3:$B$724,I167,$CR$3:$CR$724)</f>
        <v>0</v>
      </c>
      <c r="CN167" s="30">
        <f>SUMIF(Ingredients!$B$3:$B$217,J167,Ingredients!$J$3:$J$217)+SUMIF($B$3:$B$724,J167,$CR$3:$CR$724)</f>
        <v>0</v>
      </c>
      <c r="CO167" s="30">
        <f>SUMIF(Ingredients!$B$3:$B$217,K167,Ingredients!$J$3:$J$217)+SUMIF($B$3:$B$724,K167,$CR$3:$CR$724)</f>
        <v>0</v>
      </c>
      <c r="CP167" s="30">
        <f>SUMIF(Ingredients!$B$3:$B$217,L167,Ingredients!$J$3:$J$217)+SUMIF($B$3:$B$724,L167,$CR$3:$CR$724)</f>
        <v>0</v>
      </c>
      <c r="CQ167" s="30">
        <f>SUMIF(Ingredients!$B$3:$B$217,M167,Ingredients!$J$3:$J$217)+SUMIF($B$3:$B$724,M167,$CR$3:$CR$724)</f>
        <v>0</v>
      </c>
      <c r="CR167" s="43">
        <f t="shared" si="35"/>
        <v>0</v>
      </c>
      <c r="CS167" s="34">
        <v>0</v>
      </c>
      <c r="CT167" s="30">
        <v>0</v>
      </c>
      <c r="CU167" s="30">
        <v>0</v>
      </c>
      <c r="CV167" s="35">
        <v>0</v>
      </c>
      <c r="CW167" s="36">
        <v>0</v>
      </c>
      <c r="CX167" s="37">
        <v>0</v>
      </c>
      <c r="CY167" s="38">
        <v>0</v>
      </c>
      <c r="CZ167" s="39">
        <v>0</v>
      </c>
      <c r="DA167" t="s">
        <v>199</v>
      </c>
      <c r="DB167" t="str">
        <f t="shared" ca="1" si="36"/>
        <v>-</v>
      </c>
      <c r="DC167" t="s">
        <v>1143</v>
      </c>
      <c r="DD167" t="s">
        <v>199</v>
      </c>
      <c r="DE167" t="str">
        <f t="shared" ca="1" si="37"/>
        <v/>
      </c>
      <c r="DF167" t="s">
        <v>2272</v>
      </c>
    </row>
    <row r="168" spans="2:110" x14ac:dyDescent="0.3">
      <c r="B168" t="s">
        <v>429</v>
      </c>
      <c r="C168" t="str">
        <f>INDEX('PH Itemnames'!$B$1:$B$723,MATCH(B168,'PH Itemnames'!$A$1:$A$723),1)</f>
        <v>softpretzelandmustardItem</v>
      </c>
      <c r="D168" t="s">
        <v>240</v>
      </c>
      <c r="E168" t="s">
        <v>1192</v>
      </c>
      <c r="F168" s="10" t="s">
        <v>430</v>
      </c>
      <c r="G168" s="11" t="s">
        <v>428</v>
      </c>
      <c r="H168" s="11"/>
      <c r="I168" s="11"/>
      <c r="J168" s="11"/>
      <c r="K168" s="11"/>
      <c r="L168" s="11"/>
      <c r="M168" s="11"/>
      <c r="N168" s="46">
        <f ca="1">SUMIF(Ingredients!$B$3:$B$217,'PH complex foods'!F168,Ingredients!$A$3:$A$119)+SUMIF($B$3:$B$724,F168,$V$3:$V$723)</f>
        <v>1</v>
      </c>
      <c r="O168" s="11">
        <f ca="1">SUMIF(Ingredients!$B$3:$B$217,'PH complex foods'!G168,Ingredients!$A$3:$A$119)+SUMIF($B$3:$B$724,G168,$V$3:$V$723)</f>
        <v>1</v>
      </c>
      <c r="P168" s="11">
        <f ca="1">SUMIF(Ingredients!$B$3:$B$217,'PH complex foods'!H168,Ingredients!$A$3:$A$119)+SUMIF($B$3:$B$724,H168,$V$3:$V$723)</f>
        <v>0</v>
      </c>
      <c r="Q168" s="11">
        <f ca="1">SUMIF(Ingredients!$B$3:$B$217,'PH complex foods'!I168,Ingredients!$A$3:$A$119)+SUMIF($B$3:$B$724,I168,$V$3:$V$723)</f>
        <v>0</v>
      </c>
      <c r="R168" s="11">
        <f ca="1">SUMIF(Ingredients!$B$3:$B$217,'PH complex foods'!J168,Ingredients!$A$3:$A$119)+SUMIF($B$3:$B$724,J168,$V$3:$V$723)</f>
        <v>0</v>
      </c>
      <c r="S168" s="11">
        <f ca="1">SUMIF(Ingredients!$B$3:$B$217,'PH complex foods'!K168,Ingredients!$A$3:$A$119)+SUMIF($B$3:$B$724,K168,$V$3:$V$723)</f>
        <v>0</v>
      </c>
      <c r="T168" s="11">
        <f ca="1">SUMIF(Ingredients!$B$3:$B$217,'PH complex foods'!L168,Ingredients!$A$3:$A$119)+SUMIF($B$3:$B$724,L168,$V$3:$V$723)</f>
        <v>0</v>
      </c>
      <c r="U168" s="11">
        <f ca="1">SUMIF(Ingredients!$B$3:$B$217,'PH complex foods'!M168,Ingredients!$A$3:$A$119)+SUMIF($B$3:$B$724,M168,$V$3:$V$723)</f>
        <v>0</v>
      </c>
      <c r="V168" s="10">
        <f t="shared" ca="1" si="38"/>
        <v>1</v>
      </c>
      <c r="W168" s="11">
        <f t="shared" si="27"/>
        <v>0</v>
      </c>
      <c r="X168" s="44" t="str">
        <f t="shared" ca="1" si="39"/>
        <v>Yes</v>
      </c>
      <c r="Y168" s="34">
        <f>SUMIF(Ingredients!$B$3:$B$217,F168,Ingredients!$C$3:$C$217)+SUMIF($B$3:$B$724,F168,$AG$3:$AG$724)</f>
        <v>10</v>
      </c>
      <c r="Z168" s="30">
        <f>SUMIF(Ingredients!$B$3:$B$217,G168,Ingredients!$C$3:$C$217)+SUMIF($B$3:$B$724,G168,$AG$3:$AG$724)</f>
        <v>0</v>
      </c>
      <c r="AA168" s="30">
        <f>SUMIF(Ingredients!$B$3:$B$217,H168,Ingredients!$C$3:$C$217)+SUMIF($B$3:$B$724,H168,$AG$3:$AG$724)</f>
        <v>0</v>
      </c>
      <c r="AB168" s="30">
        <f>SUMIF(Ingredients!$B$3:$B$217,I168,Ingredients!$C$3:$C$217)+SUMIF($B$3:$B$724,I168,$AG$3:$AG$724)</f>
        <v>0</v>
      </c>
      <c r="AC168" s="30">
        <f>SUMIF(Ingredients!$B$3:$B$217,J168,Ingredients!$C$3:$C$217)+SUMIF($B$3:$B$724,J168,$AG$3:$AG$724)</f>
        <v>0</v>
      </c>
      <c r="AD168" s="30">
        <f>SUMIF(Ingredients!$B$3:$B$217,K168,Ingredients!$C$3:$C$217)+SUMIF($B$3:$B$724,K168,$AG$3:$AG$724)</f>
        <v>0</v>
      </c>
      <c r="AE168" s="30">
        <f>SUMIF(Ingredients!$B$3:$B$217,L168,Ingredients!$C$3:$C$217)+SUMIF($B$3:$B$724,L168,$AG$3:$AG$724)</f>
        <v>0</v>
      </c>
      <c r="AF168" s="30">
        <f>SUMIF(Ingredients!$B$3:$B$217,M168,Ingredients!$C$3:$C$217)+SUMIF($B$3:$B$724,M168,$AG$3:$AG$724)</f>
        <v>0</v>
      </c>
      <c r="AG168" s="29">
        <f t="shared" si="28"/>
        <v>10</v>
      </c>
      <c r="AH168" s="30">
        <f>SUMIF(Ingredients!$B$3:$B$217,F168,Ingredients!$D$3:$D$217)+SUMIF($B$3:$B$724,F168,$AP$3:$AP$724)</f>
        <v>10</v>
      </c>
      <c r="AI168" s="30">
        <f>SUMIF(Ingredients!$B$3:$B$217,G168,Ingredients!$D$3:$D$217)+SUMIF($B$3:$B$724,G168,$AP$3:$AP$724)</f>
        <v>0</v>
      </c>
      <c r="AJ168" s="30">
        <f>SUMIF(Ingredients!$B$3:$B$217,H168,Ingredients!$D$3:$D$217)+SUMIF($B$3:$B$724,H168,$AP$3:$AP$724)</f>
        <v>0</v>
      </c>
      <c r="AK168" s="30">
        <f>SUMIF(Ingredients!$B$3:$B$217,I168,Ingredients!$D$3:$D$217)+SUMIF($B$3:$B$724,I168,$AP$3:$AP$724)</f>
        <v>0</v>
      </c>
      <c r="AL168" s="30">
        <f>SUMIF(Ingredients!$B$3:$B$217,J168,Ingredients!$D$3:$D$217)+SUMIF($B$3:$B$724,J168,$AP$3:$AP$724)</f>
        <v>0</v>
      </c>
      <c r="AM168" s="30">
        <f>SUMIF(Ingredients!$B$3:$B$217,K168,Ingredients!$D$3:$D$217)+SUMIF($B$3:$B$724,K168,$AP$3:$AP$724)</f>
        <v>0</v>
      </c>
      <c r="AN168" s="30">
        <f>SUMIF(Ingredients!$B$3:$B$217,L168,Ingredients!$D$3:$D$217)+SUMIF($B$3:$B$724,L168,$AP$3:$AP$724)</f>
        <v>0</v>
      </c>
      <c r="AO168" s="30">
        <f>SUMIF(Ingredients!$B$3:$B$217,M168,Ingredients!$D$3:$D$217)+SUMIF($B$3:$B$724,M168,$AP$3:$AP$724)</f>
        <v>0</v>
      </c>
      <c r="AP168" s="29">
        <f t="shared" si="29"/>
        <v>10</v>
      </c>
      <c r="AQ168" s="30">
        <f>SUMIF(Ingredients!$B$3:$B$217,F168,Ingredients!$E$3:$E$217)+SUMIF($B$3:$B$724,F168,$AY$3:$AY$727)</f>
        <v>12.25</v>
      </c>
      <c r="AR168" s="30">
        <f>SUMIF(Ingredients!$B$3:$B$217,G168,Ingredients!$E$3:$E$217)+SUMIF($B$3:$B$724,G168,$AY$3:$AY$727)</f>
        <v>48</v>
      </c>
      <c r="AS168" s="30">
        <f>SUMIF(Ingredients!$B$3:$B$217,H168,Ingredients!$E$3:$E$217)+SUMIF($B$3:$B$724,H168,$AY$3:$AY$727)</f>
        <v>0</v>
      </c>
      <c r="AT168" s="30">
        <f>SUMIF(Ingredients!$B$3:$B$217,I168,Ingredients!$E$3:$E$217)+SUMIF($B$3:$B$724,I168,$AY$3:$AY$727)</f>
        <v>0</v>
      </c>
      <c r="AU168" s="30">
        <f>SUMIF(Ingredients!$B$3:$B$217,J168,Ingredients!$E$3:$E$217)+SUMIF($B$3:$B$724,J168,$AY$3:$AY$727)</f>
        <v>0</v>
      </c>
      <c r="AV168" s="30">
        <f>SUMIF(Ingredients!$B$3:$B$217,K168,Ingredients!$E$3:$E$217)+SUMIF($B$3:$B$724,K168,$AY$3:$AY$727)</f>
        <v>0</v>
      </c>
      <c r="AW168" s="30">
        <f>SUMIF(Ingredients!$B$3:$B$217,L168,Ingredients!$E$3:$E$217)+SUMIF($B$3:$B$724,L168,$AY$3:$AY$727)</f>
        <v>0</v>
      </c>
      <c r="AX168" s="30">
        <f>SUMIF(Ingredients!$B$3:$B$217,M168,Ingredients!$E$3:$E$217)+SUMIF($B$3:$B$724,M168,$AY$3:$AY$727)</f>
        <v>0</v>
      </c>
      <c r="AY168" s="29">
        <f t="shared" si="30"/>
        <v>30.125</v>
      </c>
      <c r="AZ168" s="30">
        <f>SUMIF(Ingredients!$B$3:$B$217,F168,Ingredients!$F$3:$F$217)+SUMIF($B$3:$B$724,F168,$BH$3:$BH$724)</f>
        <v>1</v>
      </c>
      <c r="BA168" s="30">
        <f>SUMIF(Ingredients!$B$3:$B$217,G168,Ingredients!$F$3:$F$217)+SUMIF($B$3:$B$724,G168,$BH$3:$BH$724)</f>
        <v>0</v>
      </c>
      <c r="BB168" s="30">
        <f>SUMIF(Ingredients!$B$3:$B$217,H168,Ingredients!$F$3:$F$217)+SUMIF($B$3:$B$724,H168,$BH$3:$BH$724)</f>
        <v>0</v>
      </c>
      <c r="BC168" s="30">
        <f>SUMIF(Ingredients!$B$3:$B$217,I168,Ingredients!$F$3:$F$217)+SUMIF($B$3:$B$724,I168,$BH$3:$BH$724)</f>
        <v>0</v>
      </c>
      <c r="BD168" s="30">
        <f>SUMIF(Ingredients!$B$3:$B$217,J168,Ingredients!$F$3:$F$217)+SUMIF($B$3:$B$724,J168,$BH$3:$BH$724)</f>
        <v>0</v>
      </c>
      <c r="BE168" s="30">
        <f>SUMIF(Ingredients!$B$3:$B$217,K168,Ingredients!$F$3:$F$217)+SUMIF($B$3:$B$724,K168,$BH$3:$BH$724)</f>
        <v>0</v>
      </c>
      <c r="BF168" s="30">
        <f>SUMIF(Ingredients!$B$3:$B$217,L168,Ingredients!$F$3:$F$217)+SUMIF($B$3:$B$724,L168,$BH$3:$BH$724)</f>
        <v>0</v>
      </c>
      <c r="BG168" s="30">
        <f>SUMIF(Ingredients!$B$3:$B$217,M168,Ingredients!$F$3:$F$217)+SUMIF($B$3:$B$724,M168,$BH$3:$BH$724)</f>
        <v>0</v>
      </c>
      <c r="BH168" s="35">
        <f t="shared" si="31"/>
        <v>1</v>
      </c>
      <c r="BI168" s="30">
        <f>SUMIF(Ingredients!$B$3:$B$217,F168,Ingredients!$G$3:$G$217)+SUMIF($B$3:$B$724,F168,$BQ$3:$BQ$724)</f>
        <v>0</v>
      </c>
      <c r="BJ168" s="30">
        <f>SUMIF(Ingredients!$B$3:$B$217,G168,Ingredients!$G$3:$G$217)+SUMIF($B$3:$B$724,G168,$BQ$3:$BQ$724)</f>
        <v>0</v>
      </c>
      <c r="BK168" s="30">
        <f>SUMIF(Ingredients!$B$3:$B$217,H168,Ingredients!$G$3:$G$217)+SUMIF($B$3:$B$724,H168,$BQ$3:$BQ$724)</f>
        <v>0</v>
      </c>
      <c r="BL168" s="30">
        <f>SUMIF(Ingredients!$B$3:$B$217,I168,Ingredients!$G$3:$G$217)+SUMIF($B$3:$B$724,I168,$BQ$3:$BQ$724)</f>
        <v>0</v>
      </c>
      <c r="BM168" s="30">
        <f>SUMIF(Ingredients!$B$3:$B$217,J168,Ingredients!$G$3:$G$217)+SUMIF($B$3:$B$724,J168,$BQ$3:$BQ$724)</f>
        <v>0</v>
      </c>
      <c r="BN168" s="30">
        <f>SUMIF(Ingredients!$B$3:$B$217,K168,Ingredients!$G$3:$G$217)+SUMIF($B$3:$B$724,K168,$BQ$3:$BQ$724)</f>
        <v>0</v>
      </c>
      <c r="BO168" s="30">
        <f>SUMIF(Ingredients!$B$3:$B$217,L168,Ingredients!$G$3:$G$217)+SUMIF($B$3:$B$724,L168,$BQ$3:$BQ$724)</f>
        <v>0</v>
      </c>
      <c r="BP168" s="30">
        <f>SUMIF(Ingredients!$B$3:$B$217,M168,Ingredients!$G$3:$G$217)+SUMIF($B$3:$B$724,M168,$BQ$3:$BQ$724)</f>
        <v>0</v>
      </c>
      <c r="BQ168" s="36">
        <f t="shared" si="32"/>
        <v>0</v>
      </c>
      <c r="BR168" s="30">
        <f>SUMIF(Ingredients!$B$3:$B$217,F168,Ingredients!$H$3:$H$217)+SUMIF($B$3:$B$724,F168,$BZ$3:$BZ$724)</f>
        <v>0</v>
      </c>
      <c r="BS168" s="30">
        <f>SUMIF(Ingredients!$B$3:$B$217,G168,Ingredients!$H$3:$H$217)+SUMIF($B$3:$B$724,G168,$BZ$3:$BZ$724)</f>
        <v>0</v>
      </c>
      <c r="BT168" s="30">
        <f>SUMIF(Ingredients!$B$3:$B$217,H168,Ingredients!$H$3:$H$217)+SUMIF($B$3:$B$724,H168,$BZ$3:$BZ$724)</f>
        <v>0</v>
      </c>
      <c r="BU168" s="30">
        <f>SUMIF(Ingredients!$B$3:$B$217,I168,Ingredients!$H$3:$H$217)+SUMIF($B$3:$B$724,I168,$BZ$3:$BZ$724)</f>
        <v>0</v>
      </c>
      <c r="BV168" s="30">
        <f>SUMIF(Ingredients!$B$3:$B$217,J168,Ingredients!$H$3:$H$217)+SUMIF($B$3:$B$724,J168,$BZ$3:$BZ$724)</f>
        <v>0</v>
      </c>
      <c r="BW168" s="30">
        <f>SUMIF(Ingredients!$B$3:$B$217,K168,Ingredients!$H$3:$H$217)+SUMIF($B$3:$B$724,K168,$BZ$3:$BZ$724)</f>
        <v>0</v>
      </c>
      <c r="BX168" s="30">
        <f>SUMIF(Ingredients!$B$3:$B$217,L168,Ingredients!$H$3:$H$217)+SUMIF($B$3:$B$724,L168,$BZ$3:$BZ$724)</f>
        <v>0</v>
      </c>
      <c r="BY168" s="30">
        <f>SUMIF(Ingredients!$B$3:$B$217,M168,Ingredients!$H$3:$H$217)+SUMIF($B$3:$B$724,M168,$BZ$3:$BZ$724)</f>
        <v>0</v>
      </c>
      <c r="BZ168" s="42">
        <f t="shared" si="33"/>
        <v>0</v>
      </c>
      <c r="CA168" s="30">
        <f>SUMIF(Ingredients!$B$3:$B$217,F168,Ingredients!$I$3:$I$217)+SUMIF($B$3:$B$724,F168,$CI$3:$CI$724)</f>
        <v>0</v>
      </c>
      <c r="CB168" s="30">
        <f>SUMIF(Ingredients!$B$3:$B$217,G168,Ingredients!$I$3:$I$217)+SUMIF($B$3:$B$724,G168,$CI$3:$CI$724)</f>
        <v>0</v>
      </c>
      <c r="CC168" s="30">
        <f>SUMIF(Ingredients!$B$3:$B$217,H168,Ingredients!$I$3:$I$217)+SUMIF($B$3:$B$724,H168,$CI$3:$CI$724)</f>
        <v>0</v>
      </c>
      <c r="CD168" s="30">
        <f>SUMIF(Ingredients!$B$3:$B$217,I168,Ingredients!$I$3:$I$217)+SUMIF($B$3:$B$724,I168,$CI$3:$CI$724)</f>
        <v>0</v>
      </c>
      <c r="CE168" s="30">
        <f>SUMIF(Ingredients!$B$3:$B$217,J168,Ingredients!$I$3:$I$217)+SUMIF($B$3:$B$724,J168,$CI$3:$CI$724)</f>
        <v>0</v>
      </c>
      <c r="CF168" s="30">
        <f>SUMIF(Ingredients!$B$3:$B$217,K168,Ingredients!$I$3:$I$217)+SUMIF($B$3:$B$724,K168,$CI$3:$CI$724)</f>
        <v>0</v>
      </c>
      <c r="CG168" s="30">
        <f>SUMIF(Ingredients!$B$3:$B$217,L168,Ingredients!$I$3:$I$217)+SUMIF($B$3:$B$724,L168,$CI$3:$CI$724)</f>
        <v>0</v>
      </c>
      <c r="CH168" s="30">
        <f>SUMIF(Ingredients!$B$3:$B$217,M168,Ingredients!$I$3:$I$217)+SUMIF($B$3:$B$724,M168,$CI$3:$CI$724)</f>
        <v>0</v>
      </c>
      <c r="CI168" s="38">
        <f t="shared" si="34"/>
        <v>0</v>
      </c>
      <c r="CJ168" s="30">
        <f>SUMIF(Ingredients!$B$3:$B$217,F168,Ingredients!$J$3:$J$217)+SUMIF($B$3:$B$724,F168,$CR$3:$CR$724)</f>
        <v>1</v>
      </c>
      <c r="CK168" s="30">
        <f>SUMIF(Ingredients!$B$3:$B$217,G168,Ingredients!$J$3:$J$217)+SUMIF($B$3:$B$724,G168,$CR$3:$CR$724)</f>
        <v>0</v>
      </c>
      <c r="CL168" s="30">
        <f>SUMIF(Ingredients!$B$3:$B$217,H168,Ingredients!$J$3:$J$217)+SUMIF($B$3:$B$724,H168,$CR$3:$CR$724)</f>
        <v>0</v>
      </c>
      <c r="CM168" s="30">
        <f>SUMIF(Ingredients!$B$3:$B$217,I168,Ingredients!$J$3:$J$217)+SUMIF($B$3:$B$724,I168,$CR$3:$CR$724)</f>
        <v>0</v>
      </c>
      <c r="CN168" s="30">
        <f>SUMIF(Ingredients!$B$3:$B$217,J168,Ingredients!$J$3:$J$217)+SUMIF($B$3:$B$724,J168,$CR$3:$CR$724)</f>
        <v>0</v>
      </c>
      <c r="CO168" s="30">
        <f>SUMIF(Ingredients!$B$3:$B$217,K168,Ingredients!$J$3:$J$217)+SUMIF($B$3:$B$724,K168,$CR$3:$CR$724)</f>
        <v>0</v>
      </c>
      <c r="CP168" s="30">
        <f>SUMIF(Ingredients!$B$3:$B$217,L168,Ingredients!$J$3:$J$217)+SUMIF($B$3:$B$724,L168,$CR$3:$CR$724)</f>
        <v>0</v>
      </c>
      <c r="CQ168" s="30">
        <f>SUMIF(Ingredients!$B$3:$B$217,M168,Ingredients!$J$3:$J$217)+SUMIF($B$3:$B$724,M168,$CR$3:$CR$724)</f>
        <v>0</v>
      </c>
      <c r="CR168" s="43">
        <f t="shared" si="35"/>
        <v>1</v>
      </c>
      <c r="CS168" s="34">
        <v>10</v>
      </c>
      <c r="CT168" s="30">
        <v>0</v>
      </c>
      <c r="CU168" s="30">
        <v>9</v>
      </c>
      <c r="CV168" s="35">
        <v>1</v>
      </c>
      <c r="CW168" s="36">
        <v>0</v>
      </c>
      <c r="CX168" s="37">
        <v>0</v>
      </c>
      <c r="CY168" s="38">
        <v>0</v>
      </c>
      <c r="CZ168" s="39">
        <v>0</v>
      </c>
      <c r="DA168" t="s">
        <v>202</v>
      </c>
      <c r="DB168" t="str">
        <f t="shared" ca="1" si="36"/>
        <v>-</v>
      </c>
      <c r="DD168" t="s">
        <v>200</v>
      </c>
      <c r="DE168" t="str">
        <f t="shared" ca="1" si="37"/>
        <v>SOFTPRETZELANDMUSTARDITEM(MEAL, ItemRegistry.softpretzelandmustardItem, 4 ,2f,0f,1f,0f,0f,0f,0f,2.33f),</v>
      </c>
      <c r="DF168" t="s">
        <v>2409</v>
      </c>
    </row>
    <row r="169" spans="2:110" x14ac:dyDescent="0.3">
      <c r="B169" t="s">
        <v>431</v>
      </c>
      <c r="C169" t="str">
        <f>INDEX('PH Itemnames'!$B$1:$B$723,MATCH(B169,'PH Itemnames'!$A$1:$A$723),1)</f>
        <v>spicymustardporkItem</v>
      </c>
      <c r="D169" t="s">
        <v>240</v>
      </c>
      <c r="E169" t="s">
        <v>1192</v>
      </c>
      <c r="F169" s="10" t="s">
        <v>428</v>
      </c>
      <c r="G169" s="11" t="s">
        <v>76</v>
      </c>
      <c r="H169" s="11" t="s">
        <v>249</v>
      </c>
      <c r="I169" s="11"/>
      <c r="J169" s="11"/>
      <c r="K169" s="11"/>
      <c r="L169" s="11"/>
      <c r="M169" s="11"/>
      <c r="N169" s="46">
        <f ca="1">SUMIF(Ingredients!$B$3:$B$217,'PH complex foods'!F169,Ingredients!$A$3:$A$119)+SUMIF($B$3:$B$724,F169,$V$3:$V$723)</f>
        <v>1</v>
      </c>
      <c r="O169" s="11">
        <f ca="1">SUMIF(Ingredients!$B$3:$B$217,'PH complex foods'!G169,Ingredients!$A$3:$A$119)+SUMIF($B$3:$B$724,G169,$V$3:$V$723)</f>
        <v>1</v>
      </c>
      <c r="P169" s="11">
        <f ca="1">SUMIF(Ingredients!$B$3:$B$217,'PH complex foods'!H169,Ingredients!$A$3:$A$119)+SUMIF($B$3:$B$724,H169,$V$3:$V$723)</f>
        <v>1</v>
      </c>
      <c r="Q169" s="11">
        <f ca="1">SUMIF(Ingredients!$B$3:$B$217,'PH complex foods'!I169,Ingredients!$A$3:$A$119)+SUMIF($B$3:$B$724,I169,$V$3:$V$723)</f>
        <v>0</v>
      </c>
      <c r="R169" s="11">
        <f ca="1">SUMIF(Ingredients!$B$3:$B$217,'PH complex foods'!J169,Ingredients!$A$3:$A$119)+SUMIF($B$3:$B$724,J169,$V$3:$V$723)</f>
        <v>0</v>
      </c>
      <c r="S169" s="11">
        <f ca="1">SUMIF(Ingredients!$B$3:$B$217,'PH complex foods'!K169,Ingredients!$A$3:$A$119)+SUMIF($B$3:$B$724,K169,$V$3:$V$723)</f>
        <v>0</v>
      </c>
      <c r="T169" s="11">
        <f ca="1">SUMIF(Ingredients!$B$3:$B$217,'PH complex foods'!L169,Ingredients!$A$3:$A$119)+SUMIF($B$3:$B$724,L169,$V$3:$V$723)</f>
        <v>0</v>
      </c>
      <c r="U169" s="11">
        <f ca="1">SUMIF(Ingredients!$B$3:$B$217,'PH complex foods'!M169,Ingredients!$A$3:$A$119)+SUMIF($B$3:$B$724,M169,$V$3:$V$723)</f>
        <v>0</v>
      </c>
      <c r="V169" s="10">
        <f t="shared" ca="1" si="38"/>
        <v>1</v>
      </c>
      <c r="W169" s="11">
        <f t="shared" si="27"/>
        <v>0</v>
      </c>
      <c r="X169" s="44" t="str">
        <f t="shared" ca="1" si="39"/>
        <v>Yes</v>
      </c>
      <c r="Y169" s="34">
        <f>SUMIF(Ingredients!$B$3:$B$217,F169,Ingredients!$C$3:$C$217)+SUMIF($B$3:$B$724,F169,$AG$3:$AG$724)</f>
        <v>0</v>
      </c>
      <c r="Z169" s="30">
        <f>SUMIF(Ingredients!$B$3:$B$217,G169,Ingredients!$C$3:$C$217)+SUMIF($B$3:$B$724,G169,$AG$3:$AG$724)</f>
        <v>10</v>
      </c>
      <c r="AA169" s="30">
        <f>SUMIF(Ingredients!$B$3:$B$217,H169,Ingredients!$C$3:$C$217)+SUMIF($B$3:$B$724,H169,$AG$3:$AG$724)</f>
        <v>0</v>
      </c>
      <c r="AB169" s="30">
        <f>SUMIF(Ingredients!$B$3:$B$217,I169,Ingredients!$C$3:$C$217)+SUMIF($B$3:$B$724,I169,$AG$3:$AG$724)</f>
        <v>0</v>
      </c>
      <c r="AC169" s="30">
        <f>SUMIF(Ingredients!$B$3:$B$217,J169,Ingredients!$C$3:$C$217)+SUMIF($B$3:$B$724,J169,$AG$3:$AG$724)</f>
        <v>0</v>
      </c>
      <c r="AD169" s="30">
        <f>SUMIF(Ingredients!$B$3:$B$217,K169,Ingredients!$C$3:$C$217)+SUMIF($B$3:$B$724,K169,$AG$3:$AG$724)</f>
        <v>0</v>
      </c>
      <c r="AE169" s="30">
        <f>SUMIF(Ingredients!$B$3:$B$217,L169,Ingredients!$C$3:$C$217)+SUMIF($B$3:$B$724,L169,$AG$3:$AG$724)</f>
        <v>0</v>
      </c>
      <c r="AF169" s="30">
        <f>SUMIF(Ingredients!$B$3:$B$217,M169,Ingredients!$C$3:$C$217)+SUMIF($B$3:$B$724,M169,$AG$3:$AG$724)</f>
        <v>0</v>
      </c>
      <c r="AG169" s="29">
        <f t="shared" si="28"/>
        <v>10</v>
      </c>
      <c r="AH169" s="30">
        <f>SUMIF(Ingredients!$B$3:$B$217,F169,Ingredients!$D$3:$D$217)+SUMIF($B$3:$B$724,F169,$AP$3:$AP$724)</f>
        <v>0</v>
      </c>
      <c r="AI169" s="30">
        <f>SUMIF(Ingredients!$B$3:$B$217,G169,Ingredients!$D$3:$D$217)+SUMIF($B$3:$B$724,G169,$AP$3:$AP$724)</f>
        <v>0</v>
      </c>
      <c r="AJ169" s="30">
        <f>SUMIF(Ingredients!$B$3:$B$217,H169,Ingredients!$D$3:$D$217)+SUMIF($B$3:$B$724,H169,$AP$3:$AP$724)</f>
        <v>0</v>
      </c>
      <c r="AK169" s="30">
        <f>SUMIF(Ingredients!$B$3:$B$217,I169,Ingredients!$D$3:$D$217)+SUMIF($B$3:$B$724,I169,$AP$3:$AP$724)</f>
        <v>0</v>
      </c>
      <c r="AL169" s="30">
        <f>SUMIF(Ingredients!$B$3:$B$217,J169,Ingredients!$D$3:$D$217)+SUMIF($B$3:$B$724,J169,$AP$3:$AP$724)</f>
        <v>0</v>
      </c>
      <c r="AM169" s="30">
        <f>SUMIF(Ingredients!$B$3:$B$217,K169,Ingredients!$D$3:$D$217)+SUMIF($B$3:$B$724,K169,$AP$3:$AP$724)</f>
        <v>0</v>
      </c>
      <c r="AN169" s="30">
        <f>SUMIF(Ingredients!$B$3:$B$217,L169,Ingredients!$D$3:$D$217)+SUMIF($B$3:$B$724,L169,$AP$3:$AP$724)</f>
        <v>0</v>
      </c>
      <c r="AO169" s="30">
        <f>SUMIF(Ingredients!$B$3:$B$217,M169,Ingredients!$D$3:$D$217)+SUMIF($B$3:$B$724,M169,$AP$3:$AP$724)</f>
        <v>0</v>
      </c>
      <c r="AP169" s="29">
        <f t="shared" si="29"/>
        <v>0</v>
      </c>
      <c r="AQ169" s="30">
        <f>SUMIF(Ingredients!$B$3:$B$217,F169,Ingredients!$E$3:$E$217)+SUMIF($B$3:$B$724,F169,$AY$3:$AY$727)</f>
        <v>48</v>
      </c>
      <c r="AR169" s="30">
        <f>SUMIF(Ingredients!$B$3:$B$217,G169,Ingredients!$E$3:$E$217)+SUMIF($B$3:$B$724,G169,$AY$3:$AY$727)</f>
        <v>10</v>
      </c>
      <c r="AS169" s="30">
        <f>SUMIF(Ingredients!$B$3:$B$217,H169,Ingredients!$E$3:$E$217)+SUMIF($B$3:$B$724,H169,$AY$3:$AY$727)</f>
        <v>30</v>
      </c>
      <c r="AT169" s="30">
        <f>SUMIF(Ingredients!$B$3:$B$217,I169,Ingredients!$E$3:$E$217)+SUMIF($B$3:$B$724,I169,$AY$3:$AY$727)</f>
        <v>0</v>
      </c>
      <c r="AU169" s="30">
        <f>SUMIF(Ingredients!$B$3:$B$217,J169,Ingredients!$E$3:$E$217)+SUMIF($B$3:$B$724,J169,$AY$3:$AY$727)</f>
        <v>0</v>
      </c>
      <c r="AV169" s="30">
        <f>SUMIF(Ingredients!$B$3:$B$217,K169,Ingredients!$E$3:$E$217)+SUMIF($B$3:$B$724,K169,$AY$3:$AY$727)</f>
        <v>0</v>
      </c>
      <c r="AW169" s="30">
        <f>SUMIF(Ingredients!$B$3:$B$217,L169,Ingredients!$E$3:$E$217)+SUMIF($B$3:$B$724,L169,$AY$3:$AY$727)</f>
        <v>0</v>
      </c>
      <c r="AX169" s="30">
        <f>SUMIF(Ingredients!$B$3:$B$217,M169,Ingredients!$E$3:$E$217)+SUMIF($B$3:$B$724,M169,$AY$3:$AY$727)</f>
        <v>0</v>
      </c>
      <c r="AY169" s="29">
        <f t="shared" si="30"/>
        <v>29.333333333333332</v>
      </c>
      <c r="AZ169" s="30">
        <f>SUMIF(Ingredients!$B$3:$B$217,F169,Ingredients!$F$3:$F$217)+SUMIF($B$3:$B$724,F169,$BH$3:$BH$724)</f>
        <v>0</v>
      </c>
      <c r="BA169" s="30">
        <f>SUMIF(Ingredients!$B$3:$B$217,G169,Ingredients!$F$3:$F$217)+SUMIF($B$3:$B$724,G169,$BH$3:$BH$724)</f>
        <v>0</v>
      </c>
      <c r="BB169" s="30">
        <f>SUMIF(Ingredients!$B$3:$B$217,H169,Ingredients!$F$3:$F$217)+SUMIF($B$3:$B$724,H169,$BH$3:$BH$724)</f>
        <v>0</v>
      </c>
      <c r="BC169" s="30">
        <f>SUMIF(Ingredients!$B$3:$B$217,I169,Ingredients!$F$3:$F$217)+SUMIF($B$3:$B$724,I169,$BH$3:$BH$724)</f>
        <v>0</v>
      </c>
      <c r="BD169" s="30">
        <f>SUMIF(Ingredients!$B$3:$B$217,J169,Ingredients!$F$3:$F$217)+SUMIF($B$3:$B$724,J169,$BH$3:$BH$724)</f>
        <v>0</v>
      </c>
      <c r="BE169" s="30">
        <f>SUMIF(Ingredients!$B$3:$B$217,K169,Ingredients!$F$3:$F$217)+SUMIF($B$3:$B$724,K169,$BH$3:$BH$724)</f>
        <v>0</v>
      </c>
      <c r="BF169" s="30">
        <f>SUMIF(Ingredients!$B$3:$B$217,L169,Ingredients!$F$3:$F$217)+SUMIF($B$3:$B$724,L169,$BH$3:$BH$724)</f>
        <v>0</v>
      </c>
      <c r="BG169" s="30">
        <f>SUMIF(Ingredients!$B$3:$B$217,M169,Ingredients!$F$3:$F$217)+SUMIF($B$3:$B$724,M169,$BH$3:$BH$724)</f>
        <v>0</v>
      </c>
      <c r="BH169" s="35">
        <f t="shared" si="31"/>
        <v>0</v>
      </c>
      <c r="BI169" s="30">
        <f>SUMIF(Ingredients!$B$3:$B$217,F169,Ingredients!$G$3:$G$217)+SUMIF($B$3:$B$724,F169,$BQ$3:$BQ$724)</f>
        <v>0</v>
      </c>
      <c r="BJ169" s="30">
        <f>SUMIF(Ingredients!$B$3:$B$217,G169,Ingredients!$G$3:$G$217)+SUMIF($B$3:$B$724,G169,$BQ$3:$BQ$724)</f>
        <v>0</v>
      </c>
      <c r="BK169" s="30">
        <f>SUMIF(Ingredients!$B$3:$B$217,H169,Ingredients!$G$3:$G$217)+SUMIF($B$3:$B$724,H169,$BQ$3:$BQ$724)</f>
        <v>0</v>
      </c>
      <c r="BL169" s="30">
        <f>SUMIF(Ingredients!$B$3:$B$217,I169,Ingredients!$G$3:$G$217)+SUMIF($B$3:$B$724,I169,$BQ$3:$BQ$724)</f>
        <v>0</v>
      </c>
      <c r="BM169" s="30">
        <f>SUMIF(Ingredients!$B$3:$B$217,J169,Ingredients!$G$3:$G$217)+SUMIF($B$3:$B$724,J169,$BQ$3:$BQ$724)</f>
        <v>0</v>
      </c>
      <c r="BN169" s="30">
        <f>SUMIF(Ingredients!$B$3:$B$217,K169,Ingredients!$G$3:$G$217)+SUMIF($B$3:$B$724,K169,$BQ$3:$BQ$724)</f>
        <v>0</v>
      </c>
      <c r="BO169" s="30">
        <f>SUMIF(Ingredients!$B$3:$B$217,L169,Ingredients!$G$3:$G$217)+SUMIF($B$3:$B$724,L169,$BQ$3:$BQ$724)</f>
        <v>0</v>
      </c>
      <c r="BP169" s="30">
        <f>SUMIF(Ingredients!$B$3:$B$217,M169,Ingredients!$G$3:$G$217)+SUMIF($B$3:$B$724,M169,$BQ$3:$BQ$724)</f>
        <v>0</v>
      </c>
      <c r="BQ169" s="36">
        <f t="shared" si="32"/>
        <v>0</v>
      </c>
      <c r="BR169" s="30">
        <f>SUMIF(Ingredients!$B$3:$B$217,F169,Ingredients!$H$3:$H$217)+SUMIF($B$3:$B$724,F169,$BZ$3:$BZ$724)</f>
        <v>0</v>
      </c>
      <c r="BS169" s="30">
        <f>SUMIF(Ingredients!$B$3:$B$217,G169,Ingredients!$H$3:$H$217)+SUMIF($B$3:$B$724,G169,$BZ$3:$BZ$724)</f>
        <v>0</v>
      </c>
      <c r="BT169" s="30">
        <f>SUMIF(Ingredients!$B$3:$B$217,H169,Ingredients!$H$3:$H$217)+SUMIF($B$3:$B$724,H169,$BZ$3:$BZ$724)</f>
        <v>0</v>
      </c>
      <c r="BU169" s="30">
        <f>SUMIF(Ingredients!$B$3:$B$217,I169,Ingredients!$H$3:$H$217)+SUMIF($B$3:$B$724,I169,$BZ$3:$BZ$724)</f>
        <v>0</v>
      </c>
      <c r="BV169" s="30">
        <f>SUMIF(Ingredients!$B$3:$B$217,J169,Ingredients!$H$3:$H$217)+SUMIF($B$3:$B$724,J169,$BZ$3:$BZ$724)</f>
        <v>0</v>
      </c>
      <c r="BW169" s="30">
        <f>SUMIF(Ingredients!$B$3:$B$217,K169,Ingredients!$H$3:$H$217)+SUMIF($B$3:$B$724,K169,$BZ$3:$BZ$724)</f>
        <v>0</v>
      </c>
      <c r="BX169" s="30">
        <f>SUMIF(Ingredients!$B$3:$B$217,L169,Ingredients!$H$3:$H$217)+SUMIF($B$3:$B$724,L169,$BZ$3:$BZ$724)</f>
        <v>0</v>
      </c>
      <c r="BY169" s="30">
        <f>SUMIF(Ingredients!$B$3:$B$217,M169,Ingredients!$H$3:$H$217)+SUMIF($B$3:$B$724,M169,$BZ$3:$BZ$724)</f>
        <v>0</v>
      </c>
      <c r="BZ169" s="42">
        <f t="shared" si="33"/>
        <v>0</v>
      </c>
      <c r="CA169" s="30">
        <f>SUMIF(Ingredients!$B$3:$B$217,F169,Ingredients!$I$3:$I$217)+SUMIF($B$3:$B$724,F169,$CI$3:$CI$724)</f>
        <v>0</v>
      </c>
      <c r="CB169" s="30">
        <f>SUMIF(Ingredients!$B$3:$B$217,G169,Ingredients!$I$3:$I$217)+SUMIF($B$3:$B$724,G169,$CI$3:$CI$724)</f>
        <v>1.5</v>
      </c>
      <c r="CC169" s="30">
        <f>SUMIF(Ingredients!$B$3:$B$217,H169,Ingredients!$I$3:$I$217)+SUMIF($B$3:$B$724,H169,$CI$3:$CI$724)</f>
        <v>0</v>
      </c>
      <c r="CD169" s="30">
        <f>SUMIF(Ingredients!$B$3:$B$217,I169,Ingredients!$I$3:$I$217)+SUMIF($B$3:$B$724,I169,$CI$3:$CI$724)</f>
        <v>0</v>
      </c>
      <c r="CE169" s="30">
        <f>SUMIF(Ingredients!$B$3:$B$217,J169,Ingredients!$I$3:$I$217)+SUMIF($B$3:$B$724,J169,$CI$3:$CI$724)</f>
        <v>0</v>
      </c>
      <c r="CF169" s="30">
        <f>SUMIF(Ingredients!$B$3:$B$217,K169,Ingredients!$I$3:$I$217)+SUMIF($B$3:$B$724,K169,$CI$3:$CI$724)</f>
        <v>0</v>
      </c>
      <c r="CG169" s="30">
        <f>SUMIF(Ingredients!$B$3:$B$217,L169,Ingredients!$I$3:$I$217)+SUMIF($B$3:$B$724,L169,$CI$3:$CI$724)</f>
        <v>0</v>
      </c>
      <c r="CH169" s="30">
        <f>SUMIF(Ingredients!$B$3:$B$217,M169,Ingredients!$I$3:$I$217)+SUMIF($B$3:$B$724,M169,$CI$3:$CI$724)</f>
        <v>0</v>
      </c>
      <c r="CI169" s="38">
        <f t="shared" si="34"/>
        <v>1.5</v>
      </c>
      <c r="CJ169" s="30">
        <f>SUMIF(Ingredients!$B$3:$B$217,F169,Ingredients!$J$3:$J$217)+SUMIF($B$3:$B$724,F169,$CR$3:$CR$724)</f>
        <v>0</v>
      </c>
      <c r="CK169" s="30">
        <f>SUMIF(Ingredients!$B$3:$B$217,G169,Ingredients!$J$3:$J$217)+SUMIF($B$3:$B$724,G169,$CR$3:$CR$724)</f>
        <v>0</v>
      </c>
      <c r="CL169" s="30">
        <f>SUMIF(Ingredients!$B$3:$B$217,H169,Ingredients!$J$3:$J$217)+SUMIF($B$3:$B$724,H169,$CR$3:$CR$724)</f>
        <v>0</v>
      </c>
      <c r="CM169" s="30">
        <f>SUMIF(Ingredients!$B$3:$B$217,I169,Ingredients!$J$3:$J$217)+SUMIF($B$3:$B$724,I169,$CR$3:$CR$724)</f>
        <v>0</v>
      </c>
      <c r="CN169" s="30">
        <f>SUMIF(Ingredients!$B$3:$B$217,J169,Ingredients!$J$3:$J$217)+SUMIF($B$3:$B$724,J169,$CR$3:$CR$724)</f>
        <v>0</v>
      </c>
      <c r="CO169" s="30">
        <f>SUMIF(Ingredients!$B$3:$B$217,K169,Ingredients!$J$3:$J$217)+SUMIF($B$3:$B$724,K169,$CR$3:$CR$724)</f>
        <v>0</v>
      </c>
      <c r="CP169" s="30">
        <f>SUMIF(Ingredients!$B$3:$B$217,L169,Ingredients!$J$3:$J$217)+SUMIF($B$3:$B$724,L169,$CR$3:$CR$724)</f>
        <v>0</v>
      </c>
      <c r="CQ169" s="30">
        <f>SUMIF(Ingredients!$B$3:$B$217,M169,Ingredients!$J$3:$J$217)+SUMIF($B$3:$B$724,M169,$CR$3:$CR$724)</f>
        <v>0</v>
      </c>
      <c r="CR169" s="43">
        <f t="shared" si="35"/>
        <v>0</v>
      </c>
      <c r="CS169" s="34">
        <v>10</v>
      </c>
      <c r="CT169" s="30">
        <v>0</v>
      </c>
      <c r="CU169" s="30">
        <v>21</v>
      </c>
      <c r="CV169" s="35">
        <v>0</v>
      </c>
      <c r="CW169" s="36">
        <v>0</v>
      </c>
      <c r="CX169" s="37">
        <v>0</v>
      </c>
      <c r="CY169" s="38">
        <v>1.5</v>
      </c>
      <c r="CZ169" s="39">
        <v>0</v>
      </c>
      <c r="DA169" t="s">
        <v>202</v>
      </c>
      <c r="DB169" t="str">
        <f t="shared" ca="1" si="36"/>
        <v>-</v>
      </c>
      <c r="DD169" t="s">
        <v>200</v>
      </c>
      <c r="DE169" t="str">
        <f t="shared" ca="1" si="37"/>
        <v>SPICYMUSTARDPORKITEM(MEAL, ItemRegistry.spicymustardporkItem, 4 ,2f,0f,0f,0f,0f,1.5f,0f,1f),</v>
      </c>
      <c r="DF169" t="s">
        <v>2277</v>
      </c>
    </row>
    <row r="170" spans="2:110" x14ac:dyDescent="0.3">
      <c r="B170" t="s">
        <v>432</v>
      </c>
      <c r="C170" t="str">
        <f>INDEX('PH Itemnames'!$B$1:$B$723,MATCH(B170,'PH Itemnames'!$A$1:$A$723),1)</f>
        <v>spicygreensItem</v>
      </c>
      <c r="D170" t="s">
        <v>245</v>
      </c>
      <c r="E170" t="s">
        <v>1192</v>
      </c>
      <c r="F170" s="10" t="s">
        <v>428</v>
      </c>
      <c r="G170" s="11" t="s">
        <v>433</v>
      </c>
      <c r="H170" s="11" t="s">
        <v>401</v>
      </c>
      <c r="I170" s="11" t="s">
        <v>62</v>
      </c>
      <c r="J170" s="11" t="s">
        <v>346</v>
      </c>
      <c r="K170" s="11" t="s">
        <v>64</v>
      </c>
      <c r="L170" s="11"/>
      <c r="M170" s="11"/>
      <c r="N170" s="46">
        <f ca="1">SUMIF(Ingredients!$B$3:$B$217,'PH complex foods'!F170,Ingredients!$A$3:$A$119)+SUMIF($B$3:$B$724,F170,$V$3:$V$723)</f>
        <v>1</v>
      </c>
      <c r="O170" s="11">
        <f ca="1">SUMIF(Ingredients!$B$3:$B$217,'PH complex foods'!G170,Ingredients!$A$3:$A$119)+SUMIF($B$3:$B$724,G170,$V$3:$V$723)</f>
        <v>1</v>
      </c>
      <c r="P170" s="11">
        <f ca="1">SUMIF(Ingredients!$B$3:$B$217,'PH complex foods'!H170,Ingredients!$A$3:$A$119)+SUMIF($B$3:$B$724,H170,$V$3:$V$723)</f>
        <v>1</v>
      </c>
      <c r="Q170" s="11">
        <f ca="1">SUMIF(Ingredients!$B$3:$B$217,'PH complex foods'!I170,Ingredients!$A$3:$A$119)+SUMIF($B$3:$B$724,I170,$V$3:$V$723)</f>
        <v>1</v>
      </c>
      <c r="R170" s="11">
        <f ca="1">SUMIF(Ingredients!$B$3:$B$217,'PH complex foods'!J170,Ingredients!$A$3:$A$119)+SUMIF($B$3:$B$724,J170,$V$3:$V$723)</f>
        <v>1</v>
      </c>
      <c r="S170" s="11">
        <f ca="1">SUMIF(Ingredients!$B$3:$B$217,'PH complex foods'!K170,Ingredients!$A$3:$A$119)+SUMIF($B$3:$B$724,K170,$V$3:$V$723)</f>
        <v>1</v>
      </c>
      <c r="T170" s="11">
        <f ca="1">SUMIF(Ingredients!$B$3:$B$217,'PH complex foods'!L170,Ingredients!$A$3:$A$119)+SUMIF($B$3:$B$724,L170,$V$3:$V$723)</f>
        <v>0</v>
      </c>
      <c r="U170" s="11">
        <f ca="1">SUMIF(Ingredients!$B$3:$B$217,'PH complex foods'!M170,Ingredients!$A$3:$A$119)+SUMIF($B$3:$B$724,M170,$V$3:$V$723)</f>
        <v>0</v>
      </c>
      <c r="V170" s="10">
        <f t="shared" ca="1" si="38"/>
        <v>1</v>
      </c>
      <c r="W170" s="11">
        <f t="shared" si="27"/>
        <v>0</v>
      </c>
      <c r="X170" s="44" t="str">
        <f t="shared" ca="1" si="39"/>
        <v>Yes</v>
      </c>
      <c r="Y170" s="34">
        <f>SUMIF(Ingredients!$B$3:$B$217,F170,Ingredients!$C$3:$C$217)+SUMIF($B$3:$B$724,F170,$AG$3:$AG$724)</f>
        <v>0</v>
      </c>
      <c r="Z170" s="30">
        <f>SUMIF(Ingredients!$B$3:$B$217,G170,Ingredients!$C$3:$C$217)+SUMIF($B$3:$B$724,G170,$AG$3:$AG$724)</f>
        <v>2</v>
      </c>
      <c r="AA170" s="30">
        <f>SUMIF(Ingredients!$B$3:$B$217,H170,Ingredients!$C$3:$C$217)+SUMIF($B$3:$B$724,H170,$AG$3:$AG$724)</f>
        <v>0</v>
      </c>
      <c r="AB170" s="30">
        <f>SUMIF(Ingredients!$B$3:$B$217,I170,Ingredients!$C$3:$C$217)+SUMIF($B$3:$B$724,I170,$AG$3:$AG$724)</f>
        <v>2</v>
      </c>
      <c r="AC170" s="30">
        <f>SUMIF(Ingredients!$B$3:$B$217,J170,Ingredients!$C$3:$C$217)+SUMIF($B$3:$B$724,J170,$AG$3:$AG$724)</f>
        <v>4</v>
      </c>
      <c r="AD170" s="30">
        <f>SUMIF(Ingredients!$B$3:$B$217,K170,Ingredients!$C$3:$C$217)+SUMIF($B$3:$B$724,K170,$AG$3:$AG$724)</f>
        <v>2</v>
      </c>
      <c r="AE170" s="30">
        <f>SUMIF(Ingredients!$B$3:$B$217,L170,Ingredients!$C$3:$C$217)+SUMIF($B$3:$B$724,L170,$AG$3:$AG$724)</f>
        <v>0</v>
      </c>
      <c r="AF170" s="30">
        <f>SUMIF(Ingredients!$B$3:$B$217,M170,Ingredients!$C$3:$C$217)+SUMIF($B$3:$B$724,M170,$AG$3:$AG$724)</f>
        <v>0</v>
      </c>
      <c r="AG170" s="29">
        <f t="shared" si="28"/>
        <v>10</v>
      </c>
      <c r="AH170" s="30">
        <f>SUMIF(Ingredients!$B$3:$B$217,F170,Ingredients!$D$3:$D$217)+SUMIF($B$3:$B$724,F170,$AP$3:$AP$724)</f>
        <v>0</v>
      </c>
      <c r="AI170" s="30">
        <f>SUMIF(Ingredients!$B$3:$B$217,G170,Ingredients!$D$3:$D$217)+SUMIF($B$3:$B$724,G170,$AP$3:$AP$724)</f>
        <v>0</v>
      </c>
      <c r="AJ170" s="30">
        <f>SUMIF(Ingredients!$B$3:$B$217,H170,Ingredients!$D$3:$D$217)+SUMIF($B$3:$B$724,H170,$AP$3:$AP$724)</f>
        <v>0</v>
      </c>
      <c r="AK170" s="30">
        <f>SUMIF(Ingredients!$B$3:$B$217,I170,Ingredients!$D$3:$D$217)+SUMIF($B$3:$B$724,I170,$AP$3:$AP$724)</f>
        <v>0</v>
      </c>
      <c r="AL170" s="30">
        <f>SUMIF(Ingredients!$B$3:$B$217,J170,Ingredients!$D$3:$D$217)+SUMIF($B$3:$B$724,J170,$AP$3:$AP$724)</f>
        <v>0</v>
      </c>
      <c r="AM170" s="30">
        <f>SUMIF(Ingredients!$B$3:$B$217,K170,Ingredients!$D$3:$D$217)+SUMIF($B$3:$B$724,K170,$AP$3:$AP$724)</f>
        <v>0</v>
      </c>
      <c r="AN170" s="30">
        <f>SUMIF(Ingredients!$B$3:$B$217,L170,Ingredients!$D$3:$D$217)+SUMIF($B$3:$B$724,L170,$AP$3:$AP$724)</f>
        <v>0</v>
      </c>
      <c r="AO170" s="30">
        <f>SUMIF(Ingredients!$B$3:$B$217,M170,Ingredients!$D$3:$D$217)+SUMIF($B$3:$B$724,M170,$AP$3:$AP$724)</f>
        <v>0</v>
      </c>
      <c r="AP170" s="29">
        <f t="shared" si="29"/>
        <v>0</v>
      </c>
      <c r="AQ170" s="30">
        <f>SUMIF(Ingredients!$B$3:$B$217,F170,Ingredients!$E$3:$E$217)+SUMIF($B$3:$B$724,F170,$AY$3:$AY$727)</f>
        <v>48</v>
      </c>
      <c r="AR170" s="30">
        <f>SUMIF(Ingredients!$B$3:$B$217,G170,Ingredients!$E$3:$E$217)+SUMIF($B$3:$B$724,G170,$AY$3:$AY$727)</f>
        <v>7</v>
      </c>
      <c r="AS170" s="30">
        <f>SUMIF(Ingredients!$B$3:$B$217,H170,Ingredients!$E$3:$E$217)+SUMIF($B$3:$B$724,H170,$AY$3:$AY$727)</f>
        <v>0</v>
      </c>
      <c r="AT170" s="30">
        <f>SUMIF(Ingredients!$B$3:$B$217,I170,Ingredients!$E$3:$E$217)+SUMIF($B$3:$B$724,I170,$AY$3:$AY$727)</f>
        <v>54</v>
      </c>
      <c r="AU170" s="30">
        <f>SUMIF(Ingredients!$B$3:$B$217,J170,Ingredients!$E$3:$E$217)+SUMIF($B$3:$B$724,J170,$AY$3:$AY$727)</f>
        <v>0</v>
      </c>
      <c r="AV170" s="30">
        <f>SUMIF(Ingredients!$B$3:$B$217,K170,Ingredients!$E$3:$E$217)+SUMIF($B$3:$B$724,K170,$AY$3:$AY$727)</f>
        <v>43</v>
      </c>
      <c r="AW170" s="30">
        <f>SUMIF(Ingredients!$B$3:$B$217,L170,Ingredients!$E$3:$E$217)+SUMIF($B$3:$B$724,L170,$AY$3:$AY$727)</f>
        <v>0</v>
      </c>
      <c r="AX170" s="30">
        <f>SUMIF(Ingredients!$B$3:$B$217,M170,Ingredients!$E$3:$E$217)+SUMIF($B$3:$B$724,M170,$AY$3:$AY$727)</f>
        <v>0</v>
      </c>
      <c r="AY170" s="29">
        <f t="shared" si="30"/>
        <v>25.333333333333332</v>
      </c>
      <c r="AZ170" s="30">
        <f>SUMIF(Ingredients!$B$3:$B$217,F170,Ingredients!$F$3:$F$217)+SUMIF($B$3:$B$724,F170,$BH$3:$BH$724)</f>
        <v>0</v>
      </c>
      <c r="BA170" s="30">
        <f>SUMIF(Ingredients!$B$3:$B$217,G170,Ingredients!$F$3:$F$217)+SUMIF($B$3:$B$724,G170,$BH$3:$BH$724)</f>
        <v>0</v>
      </c>
      <c r="BB170" s="30">
        <f>SUMIF(Ingredients!$B$3:$B$217,H170,Ingredients!$F$3:$F$217)+SUMIF($B$3:$B$724,H170,$BH$3:$BH$724)</f>
        <v>0</v>
      </c>
      <c r="BC170" s="30">
        <f>SUMIF(Ingredients!$B$3:$B$217,I170,Ingredients!$F$3:$F$217)+SUMIF($B$3:$B$724,I170,$BH$3:$BH$724)</f>
        <v>0</v>
      </c>
      <c r="BD170" s="30">
        <f>SUMIF(Ingredients!$B$3:$B$217,J170,Ingredients!$F$3:$F$217)+SUMIF($B$3:$B$724,J170,$BH$3:$BH$724)</f>
        <v>0</v>
      </c>
      <c r="BE170" s="30">
        <f>SUMIF(Ingredients!$B$3:$B$217,K170,Ingredients!$F$3:$F$217)+SUMIF($B$3:$B$724,K170,$BH$3:$BH$724)</f>
        <v>0</v>
      </c>
      <c r="BF170" s="30">
        <f>SUMIF(Ingredients!$B$3:$B$217,L170,Ingredients!$F$3:$F$217)+SUMIF($B$3:$B$724,L170,$BH$3:$BH$724)</f>
        <v>0</v>
      </c>
      <c r="BG170" s="30">
        <f>SUMIF(Ingredients!$B$3:$B$217,M170,Ingredients!$F$3:$F$217)+SUMIF($B$3:$B$724,M170,$BH$3:$BH$724)</f>
        <v>0</v>
      </c>
      <c r="BH170" s="35">
        <f t="shared" si="31"/>
        <v>0</v>
      </c>
      <c r="BI170" s="30">
        <f>SUMIF(Ingredients!$B$3:$B$217,F170,Ingredients!$G$3:$G$217)+SUMIF($B$3:$B$724,F170,$BQ$3:$BQ$724)</f>
        <v>0</v>
      </c>
      <c r="BJ170" s="30">
        <f>SUMIF(Ingredients!$B$3:$B$217,G170,Ingredients!$G$3:$G$217)+SUMIF($B$3:$B$724,G170,$BQ$3:$BQ$724)</f>
        <v>0</v>
      </c>
      <c r="BK170" s="30">
        <f>SUMIF(Ingredients!$B$3:$B$217,H170,Ingredients!$G$3:$G$217)+SUMIF($B$3:$B$724,H170,$BQ$3:$BQ$724)</f>
        <v>0</v>
      </c>
      <c r="BL170" s="30">
        <f>SUMIF(Ingredients!$B$3:$B$217,I170,Ingredients!$G$3:$G$217)+SUMIF($B$3:$B$724,I170,$BQ$3:$BQ$724)</f>
        <v>0</v>
      </c>
      <c r="BM170" s="30">
        <f>SUMIF(Ingredients!$B$3:$B$217,J170,Ingredients!$G$3:$G$217)+SUMIF($B$3:$B$724,J170,$BQ$3:$BQ$724)</f>
        <v>0</v>
      </c>
      <c r="BN170" s="30">
        <f>SUMIF(Ingredients!$B$3:$B$217,K170,Ingredients!$G$3:$G$217)+SUMIF($B$3:$B$724,K170,$BQ$3:$BQ$724)</f>
        <v>0</v>
      </c>
      <c r="BO170" s="30">
        <f>SUMIF(Ingredients!$B$3:$B$217,L170,Ingredients!$G$3:$G$217)+SUMIF($B$3:$B$724,L170,$BQ$3:$BQ$724)</f>
        <v>0</v>
      </c>
      <c r="BP170" s="30">
        <f>SUMIF(Ingredients!$B$3:$B$217,M170,Ingredients!$G$3:$G$217)+SUMIF($B$3:$B$724,M170,$BQ$3:$BQ$724)</f>
        <v>0</v>
      </c>
      <c r="BQ170" s="36">
        <f t="shared" si="32"/>
        <v>0</v>
      </c>
      <c r="BR170" s="30">
        <f>SUMIF(Ingredients!$B$3:$B$217,F170,Ingredients!$H$3:$H$217)+SUMIF($B$3:$B$724,F170,$BZ$3:$BZ$724)</f>
        <v>0</v>
      </c>
      <c r="BS170" s="30">
        <f>SUMIF(Ingredients!$B$3:$B$217,G170,Ingredients!$H$3:$H$217)+SUMIF($B$3:$B$724,G170,$BZ$3:$BZ$724)</f>
        <v>1</v>
      </c>
      <c r="BT170" s="30">
        <f>SUMIF(Ingredients!$B$3:$B$217,H170,Ingredients!$H$3:$H$217)+SUMIF($B$3:$B$724,H170,$BZ$3:$BZ$724)</f>
        <v>0</v>
      </c>
      <c r="BU170" s="30">
        <f>SUMIF(Ingredients!$B$3:$B$217,I170,Ingredients!$H$3:$H$217)+SUMIF($B$3:$B$724,I170,$BZ$3:$BZ$724)</f>
        <v>2</v>
      </c>
      <c r="BV170" s="30">
        <f>SUMIF(Ingredients!$B$3:$B$217,J170,Ingredients!$H$3:$H$217)+SUMIF($B$3:$B$724,J170,$BZ$3:$BZ$724)</f>
        <v>0</v>
      </c>
      <c r="BW170" s="30">
        <f>SUMIF(Ingredients!$B$3:$B$217,K170,Ingredients!$H$3:$H$217)+SUMIF($B$3:$B$724,K170,$BZ$3:$BZ$724)</f>
        <v>1</v>
      </c>
      <c r="BX170" s="30">
        <f>SUMIF(Ingredients!$B$3:$B$217,L170,Ingredients!$H$3:$H$217)+SUMIF($B$3:$B$724,L170,$BZ$3:$BZ$724)</f>
        <v>0</v>
      </c>
      <c r="BY170" s="30">
        <f>SUMIF(Ingredients!$B$3:$B$217,M170,Ingredients!$H$3:$H$217)+SUMIF($B$3:$B$724,M170,$BZ$3:$BZ$724)</f>
        <v>0</v>
      </c>
      <c r="BZ170" s="42">
        <f t="shared" si="33"/>
        <v>4</v>
      </c>
      <c r="CA170" s="30">
        <f>SUMIF(Ingredients!$B$3:$B$217,F170,Ingredients!$I$3:$I$217)+SUMIF($B$3:$B$724,F170,$CI$3:$CI$724)</f>
        <v>0</v>
      </c>
      <c r="CB170" s="30">
        <f>SUMIF(Ingredients!$B$3:$B$217,G170,Ingredients!$I$3:$I$217)+SUMIF($B$3:$B$724,G170,$CI$3:$CI$724)</f>
        <v>0</v>
      </c>
      <c r="CC170" s="30">
        <f>SUMIF(Ingredients!$B$3:$B$217,H170,Ingredients!$I$3:$I$217)+SUMIF($B$3:$B$724,H170,$CI$3:$CI$724)</f>
        <v>0</v>
      </c>
      <c r="CD170" s="30">
        <f>SUMIF(Ingredients!$B$3:$B$217,I170,Ingredients!$I$3:$I$217)+SUMIF($B$3:$B$724,I170,$CI$3:$CI$724)</f>
        <v>0</v>
      </c>
      <c r="CE170" s="30">
        <f>SUMIF(Ingredients!$B$3:$B$217,J170,Ingredients!$I$3:$I$217)+SUMIF($B$3:$B$724,J170,$CI$3:$CI$724)</f>
        <v>0</v>
      </c>
      <c r="CF170" s="30">
        <f>SUMIF(Ingredients!$B$3:$B$217,K170,Ingredients!$I$3:$I$217)+SUMIF($B$3:$B$724,K170,$CI$3:$CI$724)</f>
        <v>0</v>
      </c>
      <c r="CG170" s="30">
        <f>SUMIF(Ingredients!$B$3:$B$217,L170,Ingredients!$I$3:$I$217)+SUMIF($B$3:$B$724,L170,$CI$3:$CI$724)</f>
        <v>0</v>
      </c>
      <c r="CH170" s="30">
        <f>SUMIF(Ingredients!$B$3:$B$217,M170,Ingredients!$I$3:$I$217)+SUMIF($B$3:$B$724,M170,$CI$3:$CI$724)</f>
        <v>0</v>
      </c>
      <c r="CI170" s="38">
        <f t="shared" si="34"/>
        <v>0</v>
      </c>
      <c r="CJ170" s="30">
        <f>SUMIF(Ingredients!$B$3:$B$217,F170,Ingredients!$J$3:$J$217)+SUMIF($B$3:$B$724,F170,$CR$3:$CR$724)</f>
        <v>0</v>
      </c>
      <c r="CK170" s="30">
        <f>SUMIF(Ingredients!$B$3:$B$217,G170,Ingredients!$J$3:$J$217)+SUMIF($B$3:$B$724,G170,$CR$3:$CR$724)</f>
        <v>0</v>
      </c>
      <c r="CL170" s="30">
        <f>SUMIF(Ingredients!$B$3:$B$217,H170,Ingredients!$J$3:$J$217)+SUMIF($B$3:$B$724,H170,$CR$3:$CR$724)</f>
        <v>0</v>
      </c>
      <c r="CM170" s="30">
        <f>SUMIF(Ingredients!$B$3:$B$217,I170,Ingredients!$J$3:$J$217)+SUMIF($B$3:$B$724,I170,$CR$3:$CR$724)</f>
        <v>0</v>
      </c>
      <c r="CN170" s="30">
        <f>SUMIF(Ingredients!$B$3:$B$217,J170,Ingredients!$J$3:$J$217)+SUMIF($B$3:$B$724,J170,$CR$3:$CR$724)</f>
        <v>0</v>
      </c>
      <c r="CO170" s="30">
        <f>SUMIF(Ingredients!$B$3:$B$217,K170,Ingredients!$J$3:$J$217)+SUMIF($B$3:$B$724,K170,$CR$3:$CR$724)</f>
        <v>0</v>
      </c>
      <c r="CP170" s="30">
        <f>SUMIF(Ingredients!$B$3:$B$217,L170,Ingredients!$J$3:$J$217)+SUMIF($B$3:$B$724,L170,$CR$3:$CR$724)</f>
        <v>0</v>
      </c>
      <c r="CQ170" s="30">
        <f>SUMIF(Ingredients!$B$3:$B$217,M170,Ingredients!$J$3:$J$217)+SUMIF($B$3:$B$724,M170,$CR$3:$CR$724)</f>
        <v>0</v>
      </c>
      <c r="CR170" s="43">
        <f t="shared" si="35"/>
        <v>0</v>
      </c>
      <c r="CS170" s="34">
        <v>10</v>
      </c>
      <c r="CT170" s="30">
        <v>0</v>
      </c>
      <c r="CU170" s="30">
        <v>17.333333333333332</v>
      </c>
      <c r="CV170" s="35">
        <v>0</v>
      </c>
      <c r="CW170" s="36">
        <v>0</v>
      </c>
      <c r="CX170" s="37">
        <v>4</v>
      </c>
      <c r="CY170" s="38">
        <v>0</v>
      </c>
      <c r="CZ170" s="39">
        <v>0</v>
      </c>
      <c r="DA170" t="s">
        <v>202</v>
      </c>
      <c r="DB170" t="str">
        <f t="shared" ca="1" si="36"/>
        <v>-</v>
      </c>
      <c r="DD170" t="s">
        <v>200</v>
      </c>
      <c r="DE170" t="str">
        <f t="shared" ca="1" si="37"/>
        <v>SPICYGREENSITEM(MEAL, ItemRegistry.spicygreensItem, 4 ,2f,0f,0f,4f,0f,0f,0f,1.21f),</v>
      </c>
      <c r="DF170" t="s">
        <v>2410</v>
      </c>
    </row>
    <row r="171" spans="2:110" x14ac:dyDescent="0.3">
      <c r="B171" t="s">
        <v>434</v>
      </c>
      <c r="C171" t="str">
        <f>INDEX('PH Itemnames'!$B$1:$B$723,MATCH(B171,'PH Itemnames'!$A$1:$A$723),1)</f>
        <v>garlicbreadItem</v>
      </c>
      <c r="D171" t="s">
        <v>240</v>
      </c>
      <c r="E171" t="s">
        <v>1187</v>
      </c>
      <c r="F171" s="10" t="s">
        <v>62</v>
      </c>
      <c r="G171" s="11" t="s">
        <v>244</v>
      </c>
      <c r="H171" s="11" t="s">
        <v>247</v>
      </c>
      <c r="I171" s="11"/>
      <c r="J171" s="11"/>
      <c r="K171" s="11"/>
      <c r="L171" s="11"/>
      <c r="M171" s="11"/>
      <c r="N171" s="46">
        <f ca="1">SUMIF(Ingredients!$B$3:$B$217,'PH complex foods'!F171,Ingredients!$A$3:$A$119)+SUMIF($B$3:$B$724,F171,$V$3:$V$723)</f>
        <v>1</v>
      </c>
      <c r="O171" s="11">
        <f ca="1">SUMIF(Ingredients!$B$3:$B$217,'PH complex foods'!G171,Ingredients!$A$3:$A$119)+SUMIF($B$3:$B$724,G171,$V$3:$V$723)</f>
        <v>1</v>
      </c>
      <c r="P171" s="11">
        <f ca="1">SUMIF(Ingredients!$B$3:$B$217,'PH complex foods'!H171,Ingredients!$A$3:$A$119)+SUMIF($B$3:$B$724,H171,$V$3:$V$723)</f>
        <v>1</v>
      </c>
      <c r="Q171" s="11">
        <f ca="1">SUMIF(Ingredients!$B$3:$B$217,'PH complex foods'!I171,Ingredients!$A$3:$A$119)+SUMIF($B$3:$B$724,I171,$V$3:$V$723)</f>
        <v>0</v>
      </c>
      <c r="R171" s="11">
        <f ca="1">SUMIF(Ingredients!$B$3:$B$217,'PH complex foods'!J171,Ingredients!$A$3:$A$119)+SUMIF($B$3:$B$724,J171,$V$3:$V$723)</f>
        <v>0</v>
      </c>
      <c r="S171" s="11">
        <f ca="1">SUMIF(Ingredients!$B$3:$B$217,'PH complex foods'!K171,Ingredients!$A$3:$A$119)+SUMIF($B$3:$B$724,K171,$V$3:$V$723)</f>
        <v>0</v>
      </c>
      <c r="T171" s="11">
        <f ca="1">SUMIF(Ingredients!$B$3:$B$217,'PH complex foods'!L171,Ingredients!$A$3:$A$119)+SUMIF($B$3:$B$724,L171,$V$3:$V$723)</f>
        <v>0</v>
      </c>
      <c r="U171" s="11">
        <f ca="1">SUMIF(Ingredients!$B$3:$B$217,'PH complex foods'!M171,Ingredients!$A$3:$A$119)+SUMIF($B$3:$B$724,M171,$V$3:$V$723)</f>
        <v>0</v>
      </c>
      <c r="V171" s="10">
        <f t="shared" ca="1" si="38"/>
        <v>1</v>
      </c>
      <c r="W171" s="11">
        <f t="shared" si="27"/>
        <v>1</v>
      </c>
      <c r="X171" s="44" t="str">
        <f t="shared" ca="1" si="39"/>
        <v>Yes</v>
      </c>
      <c r="Y171" s="34">
        <f>SUMIF(Ingredients!$B$3:$B$217,F171,Ingredients!$C$3:$C$217)+SUMIF($B$3:$B$724,F171,$AG$3:$AG$724)</f>
        <v>2</v>
      </c>
      <c r="Z171" s="30">
        <f>SUMIF(Ingredients!$B$3:$B$217,G171,Ingredients!$C$3:$C$217)+SUMIF($B$3:$B$724,G171,$AG$3:$AG$724)</f>
        <v>10</v>
      </c>
      <c r="AA171" s="30">
        <f>SUMIF(Ingredients!$B$3:$B$217,H171,Ingredients!$C$3:$C$217)+SUMIF($B$3:$B$724,H171,$AG$3:$AG$724)</f>
        <v>5</v>
      </c>
      <c r="AB171" s="30">
        <f>SUMIF(Ingredients!$B$3:$B$217,I171,Ingredients!$C$3:$C$217)+SUMIF($B$3:$B$724,I171,$AG$3:$AG$724)</f>
        <v>0</v>
      </c>
      <c r="AC171" s="30">
        <f>SUMIF(Ingredients!$B$3:$B$217,J171,Ingredients!$C$3:$C$217)+SUMIF($B$3:$B$724,J171,$AG$3:$AG$724)</f>
        <v>0</v>
      </c>
      <c r="AD171" s="30">
        <f>SUMIF(Ingredients!$B$3:$B$217,K171,Ingredients!$C$3:$C$217)+SUMIF($B$3:$B$724,K171,$AG$3:$AG$724)</f>
        <v>0</v>
      </c>
      <c r="AE171" s="30">
        <f>SUMIF(Ingredients!$B$3:$B$217,L171,Ingredients!$C$3:$C$217)+SUMIF($B$3:$B$724,L171,$AG$3:$AG$724)</f>
        <v>0</v>
      </c>
      <c r="AF171" s="30">
        <f>SUMIF(Ingredients!$B$3:$B$217,M171,Ingredients!$C$3:$C$217)+SUMIF($B$3:$B$724,M171,$AG$3:$AG$724)</f>
        <v>0</v>
      </c>
      <c r="AG171" s="29">
        <f t="shared" si="28"/>
        <v>17</v>
      </c>
      <c r="AH171" s="30">
        <f>SUMIF(Ingredients!$B$3:$B$217,F171,Ingredients!$D$3:$D$217)+SUMIF($B$3:$B$724,F171,$AP$3:$AP$724)</f>
        <v>0</v>
      </c>
      <c r="AI171" s="30">
        <f>SUMIF(Ingredients!$B$3:$B$217,G171,Ingredients!$D$3:$D$217)+SUMIF($B$3:$B$724,G171,$AP$3:$AP$724)</f>
        <v>0</v>
      </c>
      <c r="AJ171" s="30">
        <f>SUMIF(Ingredients!$B$3:$B$217,H171,Ingredients!$D$3:$D$217)+SUMIF($B$3:$B$724,H171,$AP$3:$AP$724)</f>
        <v>0</v>
      </c>
      <c r="AK171" s="30">
        <f>SUMIF(Ingredients!$B$3:$B$217,I171,Ingredients!$D$3:$D$217)+SUMIF($B$3:$B$724,I171,$AP$3:$AP$724)</f>
        <v>0</v>
      </c>
      <c r="AL171" s="30">
        <f>SUMIF(Ingredients!$B$3:$B$217,J171,Ingredients!$D$3:$D$217)+SUMIF($B$3:$B$724,J171,$AP$3:$AP$724)</f>
        <v>0</v>
      </c>
      <c r="AM171" s="30">
        <f>SUMIF(Ingredients!$B$3:$B$217,K171,Ingredients!$D$3:$D$217)+SUMIF($B$3:$B$724,K171,$AP$3:$AP$724)</f>
        <v>0</v>
      </c>
      <c r="AN171" s="30">
        <f>SUMIF(Ingredients!$B$3:$B$217,L171,Ingredients!$D$3:$D$217)+SUMIF($B$3:$B$724,L171,$AP$3:$AP$724)</f>
        <v>0</v>
      </c>
      <c r="AO171" s="30">
        <f>SUMIF(Ingredients!$B$3:$B$217,M171,Ingredients!$D$3:$D$217)+SUMIF($B$3:$B$724,M171,$AP$3:$AP$724)</f>
        <v>0</v>
      </c>
      <c r="AP171" s="29">
        <f t="shared" si="29"/>
        <v>0</v>
      </c>
      <c r="AQ171" s="30">
        <f>SUMIF(Ingredients!$B$3:$B$217,F171,Ingredients!$E$3:$E$217)+SUMIF($B$3:$B$724,F171,$AY$3:$AY$727)</f>
        <v>54</v>
      </c>
      <c r="AR171" s="30">
        <f>SUMIF(Ingredients!$B$3:$B$217,G171,Ingredients!$E$3:$E$217)+SUMIF($B$3:$B$724,G171,$AY$3:$AY$727)</f>
        <v>16.5</v>
      </c>
      <c r="AS171" s="30">
        <f>SUMIF(Ingredients!$B$3:$B$217,H171,Ingredients!$E$3:$E$217)+SUMIF($B$3:$B$724,H171,$AY$3:$AY$727)</f>
        <v>12</v>
      </c>
      <c r="AT171" s="30">
        <f>SUMIF(Ingredients!$B$3:$B$217,I171,Ingredients!$E$3:$E$217)+SUMIF($B$3:$B$724,I171,$AY$3:$AY$727)</f>
        <v>0</v>
      </c>
      <c r="AU171" s="30">
        <f>SUMIF(Ingredients!$B$3:$B$217,J171,Ingredients!$E$3:$E$217)+SUMIF($B$3:$B$724,J171,$AY$3:$AY$727)</f>
        <v>0</v>
      </c>
      <c r="AV171" s="30">
        <f>SUMIF(Ingredients!$B$3:$B$217,K171,Ingredients!$E$3:$E$217)+SUMIF($B$3:$B$724,K171,$AY$3:$AY$727)</f>
        <v>0</v>
      </c>
      <c r="AW171" s="30">
        <f>SUMIF(Ingredients!$B$3:$B$217,L171,Ingredients!$E$3:$E$217)+SUMIF($B$3:$B$724,L171,$AY$3:$AY$727)</f>
        <v>0</v>
      </c>
      <c r="AX171" s="30">
        <f>SUMIF(Ingredients!$B$3:$B$217,M171,Ingredients!$E$3:$E$217)+SUMIF($B$3:$B$724,M171,$AY$3:$AY$727)</f>
        <v>0</v>
      </c>
      <c r="AY171" s="29">
        <f t="shared" si="30"/>
        <v>27.5</v>
      </c>
      <c r="AZ171" s="30">
        <f>SUMIF(Ingredients!$B$3:$B$217,F171,Ingredients!$F$3:$F$217)+SUMIF($B$3:$B$724,F171,$BH$3:$BH$724)</f>
        <v>0</v>
      </c>
      <c r="BA171" s="30">
        <f>SUMIF(Ingredients!$B$3:$B$217,G171,Ingredients!$F$3:$F$217)+SUMIF($B$3:$B$724,G171,$BH$3:$BH$724)</f>
        <v>1.5</v>
      </c>
      <c r="BB171" s="30">
        <f>SUMIF(Ingredients!$B$3:$B$217,H171,Ingredients!$F$3:$F$217)+SUMIF($B$3:$B$724,H171,$BH$3:$BH$724)</f>
        <v>0</v>
      </c>
      <c r="BC171" s="30">
        <f>SUMIF(Ingredients!$B$3:$B$217,I171,Ingredients!$F$3:$F$217)+SUMIF($B$3:$B$724,I171,$BH$3:$BH$724)</f>
        <v>0</v>
      </c>
      <c r="BD171" s="30">
        <f>SUMIF(Ingredients!$B$3:$B$217,J171,Ingredients!$F$3:$F$217)+SUMIF($B$3:$B$724,J171,$BH$3:$BH$724)</f>
        <v>0</v>
      </c>
      <c r="BE171" s="30">
        <f>SUMIF(Ingredients!$B$3:$B$217,K171,Ingredients!$F$3:$F$217)+SUMIF($B$3:$B$724,K171,$BH$3:$BH$724)</f>
        <v>0</v>
      </c>
      <c r="BF171" s="30">
        <f>SUMIF(Ingredients!$B$3:$B$217,L171,Ingredients!$F$3:$F$217)+SUMIF($B$3:$B$724,L171,$BH$3:$BH$724)</f>
        <v>0</v>
      </c>
      <c r="BG171" s="30">
        <f>SUMIF(Ingredients!$B$3:$B$217,M171,Ingredients!$F$3:$F$217)+SUMIF($B$3:$B$724,M171,$BH$3:$BH$724)</f>
        <v>0</v>
      </c>
      <c r="BH171" s="35">
        <f t="shared" si="31"/>
        <v>1.5</v>
      </c>
      <c r="BI171" s="30">
        <f>SUMIF(Ingredients!$B$3:$B$217,F171,Ingredients!$G$3:$G$217)+SUMIF($B$3:$B$724,F171,$BQ$3:$BQ$724)</f>
        <v>0</v>
      </c>
      <c r="BJ171" s="30">
        <f>SUMIF(Ingredients!$B$3:$B$217,G171,Ingredients!$G$3:$G$217)+SUMIF($B$3:$B$724,G171,$BQ$3:$BQ$724)</f>
        <v>0</v>
      </c>
      <c r="BK171" s="30">
        <f>SUMIF(Ingredients!$B$3:$B$217,H171,Ingredients!$G$3:$G$217)+SUMIF($B$3:$B$724,H171,$BQ$3:$BQ$724)</f>
        <v>0</v>
      </c>
      <c r="BL171" s="30">
        <f>SUMIF(Ingredients!$B$3:$B$217,I171,Ingredients!$G$3:$G$217)+SUMIF($B$3:$B$724,I171,$BQ$3:$BQ$724)</f>
        <v>0</v>
      </c>
      <c r="BM171" s="30">
        <f>SUMIF(Ingredients!$B$3:$B$217,J171,Ingredients!$G$3:$G$217)+SUMIF($B$3:$B$724,J171,$BQ$3:$BQ$724)</f>
        <v>0</v>
      </c>
      <c r="BN171" s="30">
        <f>SUMIF(Ingredients!$B$3:$B$217,K171,Ingredients!$G$3:$G$217)+SUMIF($B$3:$B$724,K171,$BQ$3:$BQ$724)</f>
        <v>0</v>
      </c>
      <c r="BO171" s="30">
        <f>SUMIF(Ingredients!$B$3:$B$217,L171,Ingredients!$G$3:$G$217)+SUMIF($B$3:$B$724,L171,$BQ$3:$BQ$724)</f>
        <v>0</v>
      </c>
      <c r="BP171" s="30">
        <f>SUMIF(Ingredients!$B$3:$B$217,M171,Ingredients!$G$3:$G$217)+SUMIF($B$3:$B$724,M171,$BQ$3:$BQ$724)</f>
        <v>0</v>
      </c>
      <c r="BQ171" s="36">
        <f t="shared" si="32"/>
        <v>0</v>
      </c>
      <c r="BR171" s="30">
        <f>SUMIF(Ingredients!$B$3:$B$217,F171,Ingredients!$H$3:$H$217)+SUMIF($B$3:$B$724,F171,$BZ$3:$BZ$724)</f>
        <v>2</v>
      </c>
      <c r="BS171" s="30">
        <f>SUMIF(Ingredients!$B$3:$B$217,G171,Ingredients!$H$3:$H$217)+SUMIF($B$3:$B$724,G171,$BZ$3:$BZ$724)</f>
        <v>0</v>
      </c>
      <c r="BT171" s="30">
        <f>SUMIF(Ingredients!$B$3:$B$217,H171,Ingredients!$H$3:$H$217)+SUMIF($B$3:$B$724,H171,$BZ$3:$BZ$724)</f>
        <v>0</v>
      </c>
      <c r="BU171" s="30">
        <f>SUMIF(Ingredients!$B$3:$B$217,I171,Ingredients!$H$3:$H$217)+SUMIF($B$3:$B$724,I171,$BZ$3:$BZ$724)</f>
        <v>0</v>
      </c>
      <c r="BV171" s="30">
        <f>SUMIF(Ingredients!$B$3:$B$217,J171,Ingredients!$H$3:$H$217)+SUMIF($B$3:$B$724,J171,$BZ$3:$BZ$724)</f>
        <v>0</v>
      </c>
      <c r="BW171" s="30">
        <f>SUMIF(Ingredients!$B$3:$B$217,K171,Ingredients!$H$3:$H$217)+SUMIF($B$3:$B$724,K171,$BZ$3:$BZ$724)</f>
        <v>0</v>
      </c>
      <c r="BX171" s="30">
        <f>SUMIF(Ingredients!$B$3:$B$217,L171,Ingredients!$H$3:$H$217)+SUMIF($B$3:$B$724,L171,$BZ$3:$BZ$724)</f>
        <v>0</v>
      </c>
      <c r="BY171" s="30">
        <f>SUMIF(Ingredients!$B$3:$B$217,M171,Ingredients!$H$3:$H$217)+SUMIF($B$3:$B$724,M171,$BZ$3:$BZ$724)</f>
        <v>0</v>
      </c>
      <c r="BZ171" s="42">
        <f t="shared" si="33"/>
        <v>2</v>
      </c>
      <c r="CA171" s="30">
        <f>SUMIF(Ingredients!$B$3:$B$217,F171,Ingredients!$I$3:$I$217)+SUMIF($B$3:$B$724,F171,$CI$3:$CI$724)</f>
        <v>0</v>
      </c>
      <c r="CB171" s="30">
        <f>SUMIF(Ingredients!$B$3:$B$217,G171,Ingredients!$I$3:$I$217)+SUMIF($B$3:$B$724,G171,$CI$3:$CI$724)</f>
        <v>0</v>
      </c>
      <c r="CC171" s="30">
        <f>SUMIF(Ingredients!$B$3:$B$217,H171,Ingredients!$I$3:$I$217)+SUMIF($B$3:$B$724,H171,$CI$3:$CI$724)</f>
        <v>0</v>
      </c>
      <c r="CD171" s="30">
        <f>SUMIF(Ingredients!$B$3:$B$217,I171,Ingredients!$I$3:$I$217)+SUMIF($B$3:$B$724,I171,$CI$3:$CI$724)</f>
        <v>0</v>
      </c>
      <c r="CE171" s="30">
        <f>SUMIF(Ingredients!$B$3:$B$217,J171,Ingredients!$I$3:$I$217)+SUMIF($B$3:$B$724,J171,$CI$3:$CI$724)</f>
        <v>0</v>
      </c>
      <c r="CF171" s="30">
        <f>SUMIF(Ingredients!$B$3:$B$217,K171,Ingredients!$I$3:$I$217)+SUMIF($B$3:$B$724,K171,$CI$3:$CI$724)</f>
        <v>0</v>
      </c>
      <c r="CG171" s="30">
        <f>SUMIF(Ingredients!$B$3:$B$217,L171,Ingredients!$I$3:$I$217)+SUMIF($B$3:$B$724,L171,$CI$3:$CI$724)</f>
        <v>0</v>
      </c>
      <c r="CH171" s="30">
        <f>SUMIF(Ingredients!$B$3:$B$217,M171,Ingredients!$I$3:$I$217)+SUMIF($B$3:$B$724,M171,$CI$3:$CI$724)</f>
        <v>0</v>
      </c>
      <c r="CI171" s="38">
        <f t="shared" si="34"/>
        <v>0</v>
      </c>
      <c r="CJ171" s="30">
        <f>SUMIF(Ingredients!$B$3:$B$217,F171,Ingredients!$J$3:$J$217)+SUMIF($B$3:$B$724,F171,$CR$3:$CR$724)</f>
        <v>0</v>
      </c>
      <c r="CK171" s="30">
        <f>SUMIF(Ingredients!$B$3:$B$217,G171,Ingredients!$J$3:$J$217)+SUMIF($B$3:$B$724,G171,$CR$3:$CR$724)</f>
        <v>1</v>
      </c>
      <c r="CL171" s="30">
        <f>SUMIF(Ingredients!$B$3:$B$217,H171,Ingredients!$J$3:$J$217)+SUMIF($B$3:$B$724,H171,$CR$3:$CR$724)</f>
        <v>1</v>
      </c>
      <c r="CM171" s="30">
        <f>SUMIF(Ingredients!$B$3:$B$217,I171,Ingredients!$J$3:$J$217)+SUMIF($B$3:$B$724,I171,$CR$3:$CR$724)</f>
        <v>0</v>
      </c>
      <c r="CN171" s="30">
        <f>SUMIF(Ingredients!$B$3:$B$217,J171,Ingredients!$J$3:$J$217)+SUMIF($B$3:$B$724,J171,$CR$3:$CR$724)</f>
        <v>0</v>
      </c>
      <c r="CO171" s="30">
        <f>SUMIF(Ingredients!$B$3:$B$217,K171,Ingredients!$J$3:$J$217)+SUMIF($B$3:$B$724,K171,$CR$3:$CR$724)</f>
        <v>0</v>
      </c>
      <c r="CP171" s="30">
        <f>SUMIF(Ingredients!$B$3:$B$217,L171,Ingredients!$J$3:$J$217)+SUMIF($B$3:$B$724,L171,$CR$3:$CR$724)</f>
        <v>0</v>
      </c>
      <c r="CQ171" s="30">
        <f>SUMIF(Ingredients!$B$3:$B$217,M171,Ingredients!$J$3:$J$217)+SUMIF($B$3:$B$724,M171,$CR$3:$CR$724)</f>
        <v>0</v>
      </c>
      <c r="CR171" s="43">
        <f t="shared" si="35"/>
        <v>2</v>
      </c>
      <c r="CS171" s="34">
        <v>15</v>
      </c>
      <c r="CT171" s="30">
        <v>0</v>
      </c>
      <c r="CU171" s="30">
        <v>12</v>
      </c>
      <c r="CV171" s="35">
        <v>1.5</v>
      </c>
      <c r="CW171" s="36">
        <v>0</v>
      </c>
      <c r="CX171" s="37">
        <v>2</v>
      </c>
      <c r="CY171" s="38">
        <v>0</v>
      </c>
      <c r="CZ171" s="39">
        <v>1</v>
      </c>
      <c r="DA171" t="s">
        <v>202</v>
      </c>
      <c r="DB171" t="str">
        <f t="shared" ca="1" si="36"/>
        <v>-</v>
      </c>
      <c r="DD171" t="s">
        <v>200</v>
      </c>
      <c r="DE171" t="str">
        <f t="shared" ca="1" si="37"/>
        <v>GARLICBREADITEM(BREAD, ItemRegistry.garlicbreadItem, 4 ,3f,0f,1.5f,2f,0f,0f,1f,1.75f),</v>
      </c>
      <c r="DF171" t="s">
        <v>2411</v>
      </c>
    </row>
    <row r="172" spans="2:110" x14ac:dyDescent="0.3">
      <c r="B172" t="s">
        <v>435</v>
      </c>
      <c r="C172" t="str">
        <f>INDEX('PH Itemnames'!$B$1:$B$723,MATCH(B172,'PH Itemnames'!$A$1:$A$723),1)</f>
        <v>garlicmashedpotatoesItem</v>
      </c>
      <c r="D172" t="s">
        <v>245</v>
      </c>
      <c r="E172" t="s">
        <v>1192</v>
      </c>
      <c r="F172" s="10" t="s">
        <v>278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SUMIF(Ingredients!$B$3:$B$217,'PH complex foods'!F172,Ingredients!$A$3:$A$119)+SUMIF($B$3:$B$724,F172,$V$3:$V$723)</f>
        <v>1</v>
      </c>
      <c r="O172" s="11">
        <f ca="1">SUMIF(Ingredients!$B$3:$B$217,'PH complex foods'!G172,Ingredients!$A$3:$A$119)+SUMIF($B$3:$B$724,G172,$V$3:$V$723)</f>
        <v>1</v>
      </c>
      <c r="P172" s="11">
        <f ca="1">SUMIF(Ingredients!$B$3:$B$217,'PH complex foods'!H172,Ingredients!$A$3:$A$119)+SUMIF($B$3:$B$724,H172,$V$3:$V$723)</f>
        <v>0</v>
      </c>
      <c r="Q172" s="11">
        <f ca="1">SUMIF(Ingredients!$B$3:$B$217,'PH complex foods'!I172,Ingredients!$A$3:$A$119)+SUMIF($B$3:$B$724,I172,$V$3:$V$723)</f>
        <v>0</v>
      </c>
      <c r="R172" s="11">
        <f ca="1">SUMIF(Ingredients!$B$3:$B$217,'PH complex foods'!J172,Ingredients!$A$3:$A$119)+SUMIF($B$3:$B$724,J172,$V$3:$V$723)</f>
        <v>0</v>
      </c>
      <c r="S172" s="11">
        <f ca="1">SUMIF(Ingredients!$B$3:$B$217,'PH complex foods'!K172,Ingredients!$A$3:$A$119)+SUMIF($B$3:$B$724,K172,$V$3:$V$723)</f>
        <v>0</v>
      </c>
      <c r="T172" s="11">
        <f ca="1">SUMIF(Ingredients!$B$3:$B$217,'PH complex foods'!L172,Ingredients!$A$3:$A$119)+SUMIF($B$3:$B$724,L172,$V$3:$V$723)</f>
        <v>0</v>
      </c>
      <c r="U172" s="11">
        <f ca="1">SUMIF(Ingredients!$B$3:$B$217,'PH complex foods'!M172,Ingredients!$A$3:$A$119)+SUMIF($B$3:$B$724,M172,$V$3:$V$723)</f>
        <v>0</v>
      </c>
      <c r="V172" s="10">
        <f t="shared" ca="1" si="38"/>
        <v>1</v>
      </c>
      <c r="W172" s="11">
        <f t="shared" si="27"/>
        <v>0</v>
      </c>
      <c r="X172" s="44" t="str">
        <f t="shared" ca="1" si="39"/>
        <v>Yes</v>
      </c>
      <c r="Y172" s="34">
        <f>SUMIF(Ingredients!$B$3:$B$217,F172,Ingredients!$C$3:$C$217)+SUMIF($B$3:$B$724,F172,$AG$3:$AG$724)</f>
        <v>15</v>
      </c>
      <c r="Z172" s="30">
        <f>SUMIF(Ingredients!$B$3:$B$217,G172,Ingredients!$C$3:$C$217)+SUMIF($B$3:$B$724,G172,$AG$3:$AG$724)</f>
        <v>2</v>
      </c>
      <c r="AA172" s="30">
        <f>SUMIF(Ingredients!$B$3:$B$217,H172,Ingredients!$C$3:$C$217)+SUMIF($B$3:$B$724,H172,$AG$3:$AG$724)</f>
        <v>0</v>
      </c>
      <c r="AB172" s="30">
        <f>SUMIF(Ingredients!$B$3:$B$217,I172,Ingredients!$C$3:$C$217)+SUMIF($B$3:$B$724,I172,$AG$3:$AG$724)</f>
        <v>0</v>
      </c>
      <c r="AC172" s="30">
        <f>SUMIF(Ingredients!$B$3:$B$217,J172,Ingredients!$C$3:$C$217)+SUMIF($B$3:$B$724,J172,$AG$3:$AG$724)</f>
        <v>0</v>
      </c>
      <c r="AD172" s="30">
        <f>SUMIF(Ingredients!$B$3:$B$217,K172,Ingredients!$C$3:$C$217)+SUMIF($B$3:$B$724,K172,$AG$3:$AG$724)</f>
        <v>0</v>
      </c>
      <c r="AE172" s="30">
        <f>SUMIF(Ingredients!$B$3:$B$217,L172,Ingredients!$C$3:$C$217)+SUMIF($B$3:$B$724,L172,$AG$3:$AG$724)</f>
        <v>0</v>
      </c>
      <c r="AF172" s="30">
        <f>SUMIF(Ingredients!$B$3:$B$217,M172,Ingredients!$C$3:$C$217)+SUMIF($B$3:$B$724,M172,$AG$3:$AG$724)</f>
        <v>0</v>
      </c>
      <c r="AG172" s="29">
        <f t="shared" si="28"/>
        <v>17</v>
      </c>
      <c r="AH172" s="30">
        <f>SUMIF(Ingredients!$B$3:$B$217,F172,Ingredients!$D$3:$D$217)+SUMIF($B$3:$B$724,F172,$AP$3:$AP$724)</f>
        <v>0</v>
      </c>
      <c r="AI172" s="30">
        <f>SUMIF(Ingredients!$B$3:$B$217,G172,Ingredients!$D$3:$D$217)+SUMIF($B$3:$B$724,G172,$AP$3:$AP$724)</f>
        <v>0</v>
      </c>
      <c r="AJ172" s="30">
        <f>SUMIF(Ingredients!$B$3:$B$217,H172,Ingredients!$D$3:$D$217)+SUMIF($B$3:$B$724,H172,$AP$3:$AP$724)</f>
        <v>0</v>
      </c>
      <c r="AK172" s="30">
        <f>SUMIF(Ingredients!$B$3:$B$217,I172,Ingredients!$D$3:$D$217)+SUMIF($B$3:$B$724,I172,$AP$3:$AP$724)</f>
        <v>0</v>
      </c>
      <c r="AL172" s="30">
        <f>SUMIF(Ingredients!$B$3:$B$217,J172,Ingredients!$D$3:$D$217)+SUMIF($B$3:$B$724,J172,$AP$3:$AP$724)</f>
        <v>0</v>
      </c>
      <c r="AM172" s="30">
        <f>SUMIF(Ingredients!$B$3:$B$217,K172,Ingredients!$D$3:$D$217)+SUMIF($B$3:$B$724,K172,$AP$3:$AP$724)</f>
        <v>0</v>
      </c>
      <c r="AN172" s="30">
        <f>SUMIF(Ingredients!$B$3:$B$217,L172,Ingredients!$D$3:$D$217)+SUMIF($B$3:$B$724,L172,$AP$3:$AP$724)</f>
        <v>0</v>
      </c>
      <c r="AO172" s="30">
        <f>SUMIF(Ingredients!$B$3:$B$217,M172,Ingredients!$D$3:$D$217)+SUMIF($B$3:$B$724,M172,$AP$3:$AP$724)</f>
        <v>0</v>
      </c>
      <c r="AP172" s="29">
        <f t="shared" si="29"/>
        <v>0</v>
      </c>
      <c r="AQ172" s="30">
        <f>SUMIF(Ingredients!$B$3:$B$217,F172,Ingredients!$E$3:$E$217)+SUMIF($B$3:$B$724,F172,$AY$3:$AY$727)</f>
        <v>26</v>
      </c>
      <c r="AR172" s="30">
        <f>SUMIF(Ingredients!$B$3:$B$217,G172,Ingredients!$E$3:$E$217)+SUMIF($B$3:$B$724,G172,$AY$3:$AY$727)</f>
        <v>54</v>
      </c>
      <c r="AS172" s="30">
        <f>SUMIF(Ingredients!$B$3:$B$217,H172,Ingredients!$E$3:$E$217)+SUMIF($B$3:$B$724,H172,$AY$3:$AY$727)</f>
        <v>0</v>
      </c>
      <c r="AT172" s="30">
        <f>SUMIF(Ingredients!$B$3:$B$217,I172,Ingredients!$E$3:$E$217)+SUMIF($B$3:$B$724,I172,$AY$3:$AY$727)</f>
        <v>0</v>
      </c>
      <c r="AU172" s="30">
        <f>SUMIF(Ingredients!$B$3:$B$217,J172,Ingredients!$E$3:$E$217)+SUMIF($B$3:$B$724,J172,$AY$3:$AY$727)</f>
        <v>0</v>
      </c>
      <c r="AV172" s="30">
        <f>SUMIF(Ingredients!$B$3:$B$217,K172,Ingredients!$E$3:$E$217)+SUMIF($B$3:$B$724,K172,$AY$3:$AY$727)</f>
        <v>0</v>
      </c>
      <c r="AW172" s="30">
        <f>SUMIF(Ingredients!$B$3:$B$217,L172,Ingredients!$E$3:$E$217)+SUMIF($B$3:$B$724,L172,$AY$3:$AY$727)</f>
        <v>0</v>
      </c>
      <c r="AX172" s="30">
        <f>SUMIF(Ingredients!$B$3:$B$217,M172,Ingredients!$E$3:$E$217)+SUMIF($B$3:$B$724,M172,$AY$3:$AY$727)</f>
        <v>0</v>
      </c>
      <c r="AY172" s="29">
        <f t="shared" si="30"/>
        <v>40</v>
      </c>
      <c r="AZ172" s="30">
        <f>SUMIF(Ingredients!$B$3:$B$217,F172,Ingredients!$F$3:$F$217)+SUMIF($B$3:$B$724,F172,$BH$3:$BH$724)</f>
        <v>0</v>
      </c>
      <c r="BA172" s="30">
        <f>SUMIF(Ingredients!$B$3:$B$217,G172,Ingredients!$F$3:$F$217)+SUMIF($B$3:$B$724,G172,$BH$3:$BH$724)</f>
        <v>0</v>
      </c>
      <c r="BB172" s="30">
        <f>SUMIF(Ingredients!$B$3:$B$217,H172,Ingredients!$F$3:$F$217)+SUMIF($B$3:$B$724,H172,$BH$3:$BH$724)</f>
        <v>0</v>
      </c>
      <c r="BC172" s="30">
        <f>SUMIF(Ingredients!$B$3:$B$217,I172,Ingredients!$F$3:$F$217)+SUMIF($B$3:$B$724,I172,$BH$3:$BH$724)</f>
        <v>0</v>
      </c>
      <c r="BD172" s="30">
        <f>SUMIF(Ingredients!$B$3:$B$217,J172,Ingredients!$F$3:$F$217)+SUMIF($B$3:$B$724,J172,$BH$3:$BH$724)</f>
        <v>0</v>
      </c>
      <c r="BE172" s="30">
        <f>SUMIF(Ingredients!$B$3:$B$217,K172,Ingredients!$F$3:$F$217)+SUMIF($B$3:$B$724,K172,$BH$3:$BH$724)</f>
        <v>0</v>
      </c>
      <c r="BF172" s="30">
        <f>SUMIF(Ingredients!$B$3:$B$217,L172,Ingredients!$F$3:$F$217)+SUMIF($B$3:$B$724,L172,$BH$3:$BH$724)</f>
        <v>0</v>
      </c>
      <c r="BG172" s="30">
        <f>SUMIF(Ingredients!$B$3:$B$217,M172,Ingredients!$F$3:$F$217)+SUMIF($B$3:$B$724,M172,$BH$3:$BH$724)</f>
        <v>0</v>
      </c>
      <c r="BH172" s="35">
        <f t="shared" si="31"/>
        <v>0</v>
      </c>
      <c r="BI172" s="30">
        <f>SUMIF(Ingredients!$B$3:$B$217,F172,Ingredients!$G$3:$G$217)+SUMIF($B$3:$B$724,F172,$BQ$3:$BQ$724)</f>
        <v>0</v>
      </c>
      <c r="BJ172" s="30">
        <f>SUMIF(Ingredients!$B$3:$B$217,G172,Ingredients!$G$3:$G$217)+SUMIF($B$3:$B$724,G172,$BQ$3:$BQ$724)</f>
        <v>0</v>
      </c>
      <c r="BK172" s="30">
        <f>SUMIF(Ingredients!$B$3:$B$217,H172,Ingredients!$G$3:$G$217)+SUMIF($B$3:$B$724,H172,$BQ$3:$BQ$724)</f>
        <v>0</v>
      </c>
      <c r="BL172" s="30">
        <f>SUMIF(Ingredients!$B$3:$B$217,I172,Ingredients!$G$3:$G$217)+SUMIF($B$3:$B$724,I172,$BQ$3:$BQ$724)</f>
        <v>0</v>
      </c>
      <c r="BM172" s="30">
        <f>SUMIF(Ingredients!$B$3:$B$217,J172,Ingredients!$G$3:$G$217)+SUMIF($B$3:$B$724,J172,$BQ$3:$BQ$724)</f>
        <v>0</v>
      </c>
      <c r="BN172" s="30">
        <f>SUMIF(Ingredients!$B$3:$B$217,K172,Ingredients!$G$3:$G$217)+SUMIF($B$3:$B$724,K172,$BQ$3:$BQ$724)</f>
        <v>0</v>
      </c>
      <c r="BO172" s="30">
        <f>SUMIF(Ingredients!$B$3:$B$217,L172,Ingredients!$G$3:$G$217)+SUMIF($B$3:$B$724,L172,$BQ$3:$BQ$724)</f>
        <v>0</v>
      </c>
      <c r="BP172" s="30">
        <f>SUMIF(Ingredients!$B$3:$B$217,M172,Ingredients!$G$3:$G$217)+SUMIF($B$3:$B$724,M172,$BQ$3:$BQ$724)</f>
        <v>0</v>
      </c>
      <c r="BQ172" s="36">
        <f t="shared" si="32"/>
        <v>0</v>
      </c>
      <c r="BR172" s="30">
        <f>SUMIF(Ingredients!$B$3:$B$217,F172,Ingredients!$H$3:$H$217)+SUMIF($B$3:$B$724,F172,$BZ$3:$BZ$724)</f>
        <v>1.5</v>
      </c>
      <c r="BS172" s="30">
        <f>SUMIF(Ingredients!$B$3:$B$217,G172,Ingredients!$H$3:$H$217)+SUMIF($B$3:$B$724,G172,$BZ$3:$BZ$724)</f>
        <v>2</v>
      </c>
      <c r="BT172" s="30">
        <f>SUMIF(Ingredients!$B$3:$B$217,H172,Ingredients!$H$3:$H$217)+SUMIF($B$3:$B$724,H172,$BZ$3:$BZ$724)</f>
        <v>0</v>
      </c>
      <c r="BU172" s="30">
        <f>SUMIF(Ingredients!$B$3:$B$217,I172,Ingredients!$H$3:$H$217)+SUMIF($B$3:$B$724,I172,$BZ$3:$BZ$724)</f>
        <v>0</v>
      </c>
      <c r="BV172" s="30">
        <f>SUMIF(Ingredients!$B$3:$B$217,J172,Ingredients!$H$3:$H$217)+SUMIF($B$3:$B$724,J172,$BZ$3:$BZ$724)</f>
        <v>0</v>
      </c>
      <c r="BW172" s="30">
        <f>SUMIF(Ingredients!$B$3:$B$217,K172,Ingredients!$H$3:$H$217)+SUMIF($B$3:$B$724,K172,$BZ$3:$BZ$724)</f>
        <v>0</v>
      </c>
      <c r="BX172" s="30">
        <f>SUMIF(Ingredients!$B$3:$B$217,L172,Ingredients!$H$3:$H$217)+SUMIF($B$3:$B$724,L172,$BZ$3:$BZ$724)</f>
        <v>0</v>
      </c>
      <c r="BY172" s="30">
        <f>SUMIF(Ingredients!$B$3:$B$217,M172,Ingredients!$H$3:$H$217)+SUMIF($B$3:$B$724,M172,$BZ$3:$BZ$724)</f>
        <v>0</v>
      </c>
      <c r="BZ172" s="42">
        <f t="shared" si="33"/>
        <v>3.5</v>
      </c>
      <c r="CA172" s="30">
        <f>SUMIF(Ingredients!$B$3:$B$217,F172,Ingredients!$I$3:$I$217)+SUMIF($B$3:$B$724,F172,$CI$3:$CI$724)</f>
        <v>0</v>
      </c>
      <c r="CB172" s="30">
        <f>SUMIF(Ingredients!$B$3:$B$217,G172,Ingredients!$I$3:$I$217)+SUMIF($B$3:$B$724,G172,$CI$3:$CI$724)</f>
        <v>0</v>
      </c>
      <c r="CC172" s="30">
        <f>SUMIF(Ingredients!$B$3:$B$217,H172,Ingredients!$I$3:$I$217)+SUMIF($B$3:$B$724,H172,$CI$3:$CI$724)</f>
        <v>0</v>
      </c>
      <c r="CD172" s="30">
        <f>SUMIF(Ingredients!$B$3:$B$217,I172,Ingredients!$I$3:$I$217)+SUMIF($B$3:$B$724,I172,$CI$3:$CI$724)</f>
        <v>0</v>
      </c>
      <c r="CE172" s="30">
        <f>SUMIF(Ingredients!$B$3:$B$217,J172,Ingredients!$I$3:$I$217)+SUMIF($B$3:$B$724,J172,$CI$3:$CI$724)</f>
        <v>0</v>
      </c>
      <c r="CF172" s="30">
        <f>SUMIF(Ingredients!$B$3:$B$217,K172,Ingredients!$I$3:$I$217)+SUMIF($B$3:$B$724,K172,$CI$3:$CI$724)</f>
        <v>0</v>
      </c>
      <c r="CG172" s="30">
        <f>SUMIF(Ingredients!$B$3:$B$217,L172,Ingredients!$I$3:$I$217)+SUMIF($B$3:$B$724,L172,$CI$3:$CI$724)</f>
        <v>0</v>
      </c>
      <c r="CH172" s="30">
        <f>SUMIF(Ingredients!$B$3:$B$217,M172,Ingredients!$I$3:$I$217)+SUMIF($B$3:$B$724,M172,$CI$3:$CI$724)</f>
        <v>0</v>
      </c>
      <c r="CI172" s="38">
        <f t="shared" si="34"/>
        <v>0</v>
      </c>
      <c r="CJ172" s="30">
        <f>SUMIF(Ingredients!$B$3:$B$217,F172,Ingredients!$J$3:$J$217)+SUMIF($B$3:$B$724,F172,$CR$3:$CR$724)</f>
        <v>1</v>
      </c>
      <c r="CK172" s="30">
        <f>SUMIF(Ingredients!$B$3:$B$217,G172,Ingredients!$J$3:$J$217)+SUMIF($B$3:$B$724,G172,$CR$3:$CR$724)</f>
        <v>0</v>
      </c>
      <c r="CL172" s="30">
        <f>SUMIF(Ingredients!$B$3:$B$217,H172,Ingredients!$J$3:$J$217)+SUMIF($B$3:$B$724,H172,$CR$3:$CR$724)</f>
        <v>0</v>
      </c>
      <c r="CM172" s="30">
        <f>SUMIF(Ingredients!$B$3:$B$217,I172,Ingredients!$J$3:$J$217)+SUMIF($B$3:$B$724,I172,$CR$3:$CR$724)</f>
        <v>0</v>
      </c>
      <c r="CN172" s="30">
        <f>SUMIF(Ingredients!$B$3:$B$217,J172,Ingredients!$J$3:$J$217)+SUMIF($B$3:$B$724,J172,$CR$3:$CR$724)</f>
        <v>0</v>
      </c>
      <c r="CO172" s="30">
        <f>SUMIF(Ingredients!$B$3:$B$217,K172,Ingredients!$J$3:$J$217)+SUMIF($B$3:$B$724,K172,$CR$3:$CR$724)</f>
        <v>0</v>
      </c>
      <c r="CP172" s="30">
        <f>SUMIF(Ingredients!$B$3:$B$217,L172,Ingredients!$J$3:$J$217)+SUMIF($B$3:$B$724,L172,$CR$3:$CR$724)</f>
        <v>0</v>
      </c>
      <c r="CQ172" s="30">
        <f>SUMIF(Ingredients!$B$3:$B$217,M172,Ingredients!$J$3:$J$217)+SUMIF($B$3:$B$724,M172,$CR$3:$CR$724)</f>
        <v>0</v>
      </c>
      <c r="CR172" s="43">
        <f t="shared" si="35"/>
        <v>1</v>
      </c>
      <c r="CS172" s="34">
        <v>15</v>
      </c>
      <c r="CT172" s="30">
        <v>0</v>
      </c>
      <c r="CU172" s="30">
        <v>16</v>
      </c>
      <c r="CV172" s="35">
        <v>0</v>
      </c>
      <c r="CW172" s="36">
        <v>0</v>
      </c>
      <c r="CX172" s="37">
        <v>3.5</v>
      </c>
      <c r="CY172" s="38">
        <v>0</v>
      </c>
      <c r="CZ172" s="39">
        <v>1</v>
      </c>
      <c r="DA172" t="s">
        <v>202</v>
      </c>
      <c r="DB172" t="str">
        <f t="shared" ca="1" si="36"/>
        <v>-</v>
      </c>
      <c r="DD172" t="s">
        <v>200</v>
      </c>
      <c r="DE172" t="str">
        <f t="shared" ca="1" si="37"/>
        <v>GARLICMASHEDPOTATOESITEM(MEAL, ItemRegistry.garlicmashedpotatoesItem, 4 ,3f,0f,0f,3.5f,0f,0f,1f,1.31f),</v>
      </c>
      <c r="DF172" t="s">
        <v>2412</v>
      </c>
    </row>
    <row r="173" spans="2:110" x14ac:dyDescent="0.3">
      <c r="B173" t="s">
        <v>436</v>
      </c>
      <c r="C173" t="str">
        <f>INDEX('PH Itemnames'!$B$1:$B$723,MATCH(B173,'PH Itemnames'!$A$1:$A$723),1)</f>
        <v>garlicchickenItem</v>
      </c>
      <c r="D173" t="s">
        <v>245</v>
      </c>
      <c r="E173" t="s">
        <v>1192</v>
      </c>
      <c r="F173" s="10" t="s">
        <v>62</v>
      </c>
      <c r="G173" s="11" t="s">
        <v>62</v>
      </c>
      <c r="H173" s="11" t="s">
        <v>62</v>
      </c>
      <c r="I173" s="11" t="s">
        <v>346</v>
      </c>
      <c r="J173" s="11" t="s">
        <v>287</v>
      </c>
      <c r="K173" s="11"/>
      <c r="L173" s="11"/>
      <c r="M173" s="11"/>
      <c r="N173" s="46">
        <f ca="1">SUMIF(Ingredients!$B$3:$B$217,'PH complex foods'!F173,Ingredients!$A$3:$A$119)+SUMIF($B$3:$B$724,F173,$V$3:$V$723)</f>
        <v>1</v>
      </c>
      <c r="O173" s="11">
        <f ca="1">SUMIF(Ingredients!$B$3:$B$217,'PH complex foods'!G173,Ingredients!$A$3:$A$119)+SUMIF($B$3:$B$724,G173,$V$3:$V$723)</f>
        <v>1</v>
      </c>
      <c r="P173" s="11">
        <f ca="1">SUMIF(Ingredients!$B$3:$B$217,'PH complex foods'!H173,Ingredients!$A$3:$A$119)+SUMIF($B$3:$B$724,H173,$V$3:$V$723)</f>
        <v>1</v>
      </c>
      <c r="Q173" s="11">
        <f ca="1">SUMIF(Ingredients!$B$3:$B$217,'PH complex foods'!I173,Ingredients!$A$3:$A$119)+SUMIF($B$3:$B$724,I173,$V$3:$V$723)</f>
        <v>1</v>
      </c>
      <c r="R173" s="11">
        <f ca="1">SUMIF(Ingredients!$B$3:$B$217,'PH complex foods'!J173,Ingredients!$A$3:$A$119)+SUMIF($B$3:$B$724,J173,$V$3:$V$723)</f>
        <v>1</v>
      </c>
      <c r="S173" s="11">
        <f ca="1">SUMIF(Ingredients!$B$3:$B$217,'PH complex foods'!K173,Ingredients!$A$3:$A$119)+SUMIF($B$3:$B$724,K173,$V$3:$V$723)</f>
        <v>0</v>
      </c>
      <c r="T173" s="11">
        <f ca="1">SUMIF(Ingredients!$B$3:$B$217,'PH complex foods'!L173,Ingredients!$A$3:$A$119)+SUMIF($B$3:$B$724,L173,$V$3:$V$723)</f>
        <v>0</v>
      </c>
      <c r="U173" s="11">
        <f ca="1">SUMIF(Ingredients!$B$3:$B$217,'PH complex foods'!M173,Ingredients!$A$3:$A$119)+SUMIF($B$3:$B$724,M173,$V$3:$V$723)</f>
        <v>0</v>
      </c>
      <c r="V173" s="10">
        <f t="shared" ca="1" si="38"/>
        <v>1</v>
      </c>
      <c r="W173" s="11">
        <f t="shared" si="27"/>
        <v>0</v>
      </c>
      <c r="X173" s="44" t="str">
        <f t="shared" ca="1" si="39"/>
        <v>Yes</v>
      </c>
      <c r="Y173" s="34">
        <f>SUMIF(Ingredients!$B$3:$B$217,F173,Ingredients!$C$3:$C$217)+SUMIF($B$3:$B$724,F173,$AG$3:$AG$724)</f>
        <v>2</v>
      </c>
      <c r="Z173" s="30">
        <f>SUMIF(Ingredients!$B$3:$B$217,G173,Ingredients!$C$3:$C$217)+SUMIF($B$3:$B$724,G173,$AG$3:$AG$724)</f>
        <v>2</v>
      </c>
      <c r="AA173" s="30">
        <f>SUMIF(Ingredients!$B$3:$B$217,H173,Ingredients!$C$3:$C$217)+SUMIF($B$3:$B$724,H173,$AG$3:$AG$724)</f>
        <v>2</v>
      </c>
      <c r="AB173" s="30">
        <f>SUMIF(Ingredients!$B$3:$B$217,I173,Ingredients!$C$3:$C$217)+SUMIF($B$3:$B$724,I173,$AG$3:$AG$724)</f>
        <v>4</v>
      </c>
      <c r="AC173" s="30">
        <f>SUMIF(Ingredients!$B$3:$B$217,J173,Ingredients!$C$3:$C$217)+SUMIF($B$3:$B$724,J173,$AG$3:$AG$724)</f>
        <v>10</v>
      </c>
      <c r="AD173" s="30">
        <f>SUMIF(Ingredients!$B$3:$B$217,K173,Ingredients!$C$3:$C$217)+SUMIF($B$3:$B$724,K173,$AG$3:$AG$724)</f>
        <v>0</v>
      </c>
      <c r="AE173" s="30">
        <f>SUMIF(Ingredients!$B$3:$B$217,L173,Ingredients!$C$3:$C$217)+SUMIF($B$3:$B$724,L173,$AG$3:$AG$724)</f>
        <v>0</v>
      </c>
      <c r="AF173" s="30">
        <f>SUMIF(Ingredients!$B$3:$B$217,M173,Ingredients!$C$3:$C$217)+SUMIF($B$3:$B$724,M173,$AG$3:$AG$724)</f>
        <v>0</v>
      </c>
      <c r="AG173" s="29">
        <f t="shared" si="28"/>
        <v>20</v>
      </c>
      <c r="AH173" s="30">
        <f>SUMIF(Ingredients!$B$3:$B$217,F173,Ingredients!$D$3:$D$217)+SUMIF($B$3:$B$724,F173,$AP$3:$AP$724)</f>
        <v>0</v>
      </c>
      <c r="AI173" s="30">
        <f>SUMIF(Ingredients!$B$3:$B$217,G173,Ingredients!$D$3:$D$217)+SUMIF($B$3:$B$724,G173,$AP$3:$AP$724)</f>
        <v>0</v>
      </c>
      <c r="AJ173" s="30">
        <f>SUMIF(Ingredients!$B$3:$B$217,H173,Ingredients!$D$3:$D$217)+SUMIF($B$3:$B$724,H173,$AP$3:$AP$724)</f>
        <v>0</v>
      </c>
      <c r="AK173" s="30">
        <f>SUMIF(Ingredients!$B$3:$B$217,I173,Ingredients!$D$3:$D$217)+SUMIF($B$3:$B$724,I173,$AP$3:$AP$724)</f>
        <v>0</v>
      </c>
      <c r="AL173" s="30">
        <f>SUMIF(Ingredients!$B$3:$B$217,J173,Ingredients!$D$3:$D$217)+SUMIF($B$3:$B$724,J173,$AP$3:$AP$724)</f>
        <v>0</v>
      </c>
      <c r="AM173" s="30">
        <f>SUMIF(Ingredients!$B$3:$B$217,K173,Ingredients!$D$3:$D$217)+SUMIF($B$3:$B$724,K173,$AP$3:$AP$724)</f>
        <v>0</v>
      </c>
      <c r="AN173" s="30">
        <f>SUMIF(Ingredients!$B$3:$B$217,L173,Ingredients!$D$3:$D$217)+SUMIF($B$3:$B$724,L173,$AP$3:$AP$724)</f>
        <v>0</v>
      </c>
      <c r="AO173" s="30">
        <f>SUMIF(Ingredients!$B$3:$B$217,M173,Ingredients!$D$3:$D$217)+SUMIF($B$3:$B$724,M173,$AP$3:$AP$724)</f>
        <v>0</v>
      </c>
      <c r="AP173" s="29">
        <f t="shared" si="29"/>
        <v>0</v>
      </c>
      <c r="AQ173" s="30">
        <f>SUMIF(Ingredients!$B$3:$B$217,F173,Ingredients!$E$3:$E$217)+SUMIF($B$3:$B$724,F173,$AY$3:$AY$727)</f>
        <v>54</v>
      </c>
      <c r="AR173" s="30">
        <f>SUMIF(Ingredients!$B$3:$B$217,G173,Ingredients!$E$3:$E$217)+SUMIF($B$3:$B$724,G173,$AY$3:$AY$727)</f>
        <v>54</v>
      </c>
      <c r="AS173" s="30">
        <f>SUMIF(Ingredients!$B$3:$B$217,H173,Ingredients!$E$3:$E$217)+SUMIF($B$3:$B$724,H173,$AY$3:$AY$727)</f>
        <v>54</v>
      </c>
      <c r="AT173" s="30">
        <f>SUMIF(Ingredients!$B$3:$B$217,I173,Ingredients!$E$3:$E$217)+SUMIF($B$3:$B$724,I173,$AY$3:$AY$727)</f>
        <v>0</v>
      </c>
      <c r="AU173" s="30">
        <f>SUMIF(Ingredients!$B$3:$B$217,J173,Ingredients!$E$3:$E$217)+SUMIF($B$3:$B$724,J173,$AY$3:$AY$727)</f>
        <v>7</v>
      </c>
      <c r="AV173" s="30">
        <f>SUMIF(Ingredients!$B$3:$B$217,K173,Ingredients!$E$3:$E$217)+SUMIF($B$3:$B$724,K173,$AY$3:$AY$727)</f>
        <v>0</v>
      </c>
      <c r="AW173" s="30">
        <f>SUMIF(Ingredients!$B$3:$B$217,L173,Ingredients!$E$3:$E$217)+SUMIF($B$3:$B$724,L173,$AY$3:$AY$727)</f>
        <v>0</v>
      </c>
      <c r="AX173" s="30">
        <f>SUMIF(Ingredients!$B$3:$B$217,M173,Ingredients!$E$3:$E$217)+SUMIF($B$3:$B$724,M173,$AY$3:$AY$727)</f>
        <v>0</v>
      </c>
      <c r="AY173" s="29">
        <f t="shared" si="30"/>
        <v>33.799999999999997</v>
      </c>
      <c r="AZ173" s="30">
        <f>SUMIF(Ingredients!$B$3:$B$217,F173,Ingredients!$F$3:$F$217)+SUMIF($B$3:$B$724,F173,$BH$3:$BH$724)</f>
        <v>0</v>
      </c>
      <c r="BA173" s="30">
        <f>SUMIF(Ingredients!$B$3:$B$217,G173,Ingredients!$F$3:$F$217)+SUMIF($B$3:$B$724,G173,$BH$3:$BH$724)</f>
        <v>0</v>
      </c>
      <c r="BB173" s="30">
        <f>SUMIF(Ingredients!$B$3:$B$217,H173,Ingredients!$F$3:$F$217)+SUMIF($B$3:$B$724,H173,$BH$3:$BH$724)</f>
        <v>0</v>
      </c>
      <c r="BC173" s="30">
        <f>SUMIF(Ingredients!$B$3:$B$217,I173,Ingredients!$F$3:$F$217)+SUMIF($B$3:$B$724,I173,$BH$3:$BH$724)</f>
        <v>0</v>
      </c>
      <c r="BD173" s="30">
        <f>SUMIF(Ingredients!$B$3:$B$217,J173,Ingredients!$F$3:$F$217)+SUMIF($B$3:$B$724,J173,$BH$3:$BH$724)</f>
        <v>0</v>
      </c>
      <c r="BE173" s="30">
        <f>SUMIF(Ingredients!$B$3:$B$217,K173,Ingredients!$F$3:$F$217)+SUMIF($B$3:$B$724,K173,$BH$3:$BH$724)</f>
        <v>0</v>
      </c>
      <c r="BF173" s="30">
        <f>SUMIF(Ingredients!$B$3:$B$217,L173,Ingredients!$F$3:$F$217)+SUMIF($B$3:$B$724,L173,$BH$3:$BH$724)</f>
        <v>0</v>
      </c>
      <c r="BG173" s="30">
        <f>SUMIF(Ingredients!$B$3:$B$217,M173,Ingredients!$F$3:$F$217)+SUMIF($B$3:$B$724,M173,$BH$3:$BH$724)</f>
        <v>0</v>
      </c>
      <c r="BH173" s="35">
        <f t="shared" si="31"/>
        <v>0</v>
      </c>
      <c r="BI173" s="30">
        <f>SUMIF(Ingredients!$B$3:$B$217,F173,Ingredients!$G$3:$G$217)+SUMIF($B$3:$B$724,F173,$BQ$3:$BQ$724)</f>
        <v>0</v>
      </c>
      <c r="BJ173" s="30">
        <f>SUMIF(Ingredients!$B$3:$B$217,G173,Ingredients!$G$3:$G$217)+SUMIF($B$3:$B$724,G173,$BQ$3:$BQ$724)</f>
        <v>0</v>
      </c>
      <c r="BK173" s="30">
        <f>SUMIF(Ingredients!$B$3:$B$217,H173,Ingredients!$G$3:$G$217)+SUMIF($B$3:$B$724,H173,$BQ$3:$BQ$724)</f>
        <v>0</v>
      </c>
      <c r="BL173" s="30">
        <f>SUMIF(Ingredients!$B$3:$B$217,I173,Ingredients!$G$3:$G$217)+SUMIF($B$3:$B$724,I173,$BQ$3:$BQ$724)</f>
        <v>0</v>
      </c>
      <c r="BM173" s="30">
        <f>SUMIF(Ingredients!$B$3:$B$217,J173,Ingredients!$G$3:$G$217)+SUMIF($B$3:$B$724,J173,$BQ$3:$BQ$724)</f>
        <v>0</v>
      </c>
      <c r="BN173" s="30">
        <f>SUMIF(Ingredients!$B$3:$B$217,K173,Ingredients!$G$3:$G$217)+SUMIF($B$3:$B$724,K173,$BQ$3:$BQ$724)</f>
        <v>0</v>
      </c>
      <c r="BO173" s="30">
        <f>SUMIF(Ingredients!$B$3:$B$217,L173,Ingredients!$G$3:$G$217)+SUMIF($B$3:$B$724,L173,$BQ$3:$BQ$724)</f>
        <v>0</v>
      </c>
      <c r="BP173" s="30">
        <f>SUMIF(Ingredients!$B$3:$B$217,M173,Ingredients!$G$3:$G$217)+SUMIF($B$3:$B$724,M173,$BQ$3:$BQ$724)</f>
        <v>0</v>
      </c>
      <c r="BQ173" s="36">
        <f t="shared" si="32"/>
        <v>0</v>
      </c>
      <c r="BR173" s="30">
        <f>SUMIF(Ingredients!$B$3:$B$217,F173,Ingredients!$H$3:$H$217)+SUMIF($B$3:$B$724,F173,$BZ$3:$BZ$724)</f>
        <v>2</v>
      </c>
      <c r="BS173" s="30">
        <f>SUMIF(Ingredients!$B$3:$B$217,G173,Ingredients!$H$3:$H$217)+SUMIF($B$3:$B$724,G173,$BZ$3:$BZ$724)</f>
        <v>2</v>
      </c>
      <c r="BT173" s="30">
        <f>SUMIF(Ingredients!$B$3:$B$217,H173,Ingredients!$H$3:$H$217)+SUMIF($B$3:$B$724,H173,$BZ$3:$BZ$724)</f>
        <v>2</v>
      </c>
      <c r="BU173" s="30">
        <f>SUMIF(Ingredients!$B$3:$B$217,I173,Ingredients!$H$3:$H$217)+SUMIF($B$3:$B$724,I173,$BZ$3:$BZ$724)</f>
        <v>0</v>
      </c>
      <c r="BV173" s="30">
        <f>SUMIF(Ingredients!$B$3:$B$217,J173,Ingredients!$H$3:$H$217)+SUMIF($B$3:$B$724,J173,$BZ$3:$BZ$724)</f>
        <v>0</v>
      </c>
      <c r="BW173" s="30">
        <f>SUMIF(Ingredients!$B$3:$B$217,K173,Ingredients!$H$3:$H$217)+SUMIF($B$3:$B$724,K173,$BZ$3:$BZ$724)</f>
        <v>0</v>
      </c>
      <c r="BX173" s="30">
        <f>SUMIF(Ingredients!$B$3:$B$217,L173,Ingredients!$H$3:$H$217)+SUMIF($B$3:$B$724,L173,$BZ$3:$BZ$724)</f>
        <v>0</v>
      </c>
      <c r="BY173" s="30">
        <f>SUMIF(Ingredients!$B$3:$B$217,M173,Ingredients!$H$3:$H$217)+SUMIF($B$3:$B$724,M173,$BZ$3:$BZ$724)</f>
        <v>0</v>
      </c>
      <c r="BZ173" s="42">
        <f t="shared" si="33"/>
        <v>6</v>
      </c>
      <c r="CA173" s="30">
        <f>SUMIF(Ingredients!$B$3:$B$217,F173,Ingredients!$I$3:$I$217)+SUMIF($B$3:$B$724,F173,$CI$3:$CI$724)</f>
        <v>0</v>
      </c>
      <c r="CB173" s="30">
        <f>SUMIF(Ingredients!$B$3:$B$217,G173,Ingredients!$I$3:$I$217)+SUMIF($B$3:$B$724,G173,$CI$3:$CI$724)</f>
        <v>0</v>
      </c>
      <c r="CC173" s="30">
        <f>SUMIF(Ingredients!$B$3:$B$217,H173,Ingredients!$I$3:$I$217)+SUMIF($B$3:$B$724,H173,$CI$3:$CI$724)</f>
        <v>0</v>
      </c>
      <c r="CD173" s="30">
        <f>SUMIF(Ingredients!$B$3:$B$217,I173,Ingredients!$I$3:$I$217)+SUMIF($B$3:$B$724,I173,$CI$3:$CI$724)</f>
        <v>0</v>
      </c>
      <c r="CE173" s="30">
        <f>SUMIF(Ingredients!$B$3:$B$217,J173,Ingredients!$I$3:$I$217)+SUMIF($B$3:$B$724,J173,$CI$3:$CI$724)</f>
        <v>2.5</v>
      </c>
      <c r="CF173" s="30">
        <f>SUMIF(Ingredients!$B$3:$B$217,K173,Ingredients!$I$3:$I$217)+SUMIF($B$3:$B$724,K173,$CI$3:$CI$724)</f>
        <v>0</v>
      </c>
      <c r="CG173" s="30">
        <f>SUMIF(Ingredients!$B$3:$B$217,L173,Ingredients!$I$3:$I$217)+SUMIF($B$3:$B$724,L173,$CI$3:$CI$724)</f>
        <v>0</v>
      </c>
      <c r="CH173" s="30">
        <f>SUMIF(Ingredients!$B$3:$B$217,M173,Ingredients!$I$3:$I$217)+SUMIF($B$3:$B$724,M173,$CI$3:$CI$724)</f>
        <v>0</v>
      </c>
      <c r="CI173" s="38">
        <f t="shared" si="34"/>
        <v>2.5</v>
      </c>
      <c r="CJ173" s="30">
        <f>SUMIF(Ingredients!$B$3:$B$217,F173,Ingredients!$J$3:$J$217)+SUMIF($B$3:$B$724,F173,$CR$3:$CR$724)</f>
        <v>0</v>
      </c>
      <c r="CK173" s="30">
        <f>SUMIF(Ingredients!$B$3:$B$217,G173,Ingredients!$J$3:$J$217)+SUMIF($B$3:$B$724,G173,$CR$3:$CR$724)</f>
        <v>0</v>
      </c>
      <c r="CL173" s="30">
        <f>SUMIF(Ingredients!$B$3:$B$217,H173,Ingredients!$J$3:$J$217)+SUMIF($B$3:$B$724,H173,$CR$3:$CR$724)</f>
        <v>0</v>
      </c>
      <c r="CM173" s="30">
        <f>SUMIF(Ingredients!$B$3:$B$217,I173,Ingredients!$J$3:$J$217)+SUMIF($B$3:$B$724,I173,$CR$3:$CR$724)</f>
        <v>0</v>
      </c>
      <c r="CN173" s="30">
        <f>SUMIF(Ingredients!$B$3:$B$217,J173,Ingredients!$J$3:$J$217)+SUMIF($B$3:$B$724,J173,$CR$3:$CR$724)</f>
        <v>0</v>
      </c>
      <c r="CO173" s="30">
        <f>SUMIF(Ingredients!$B$3:$B$217,K173,Ingredients!$J$3:$J$217)+SUMIF($B$3:$B$724,K173,$CR$3:$CR$724)</f>
        <v>0</v>
      </c>
      <c r="CP173" s="30">
        <f>SUMIF(Ingredients!$B$3:$B$217,L173,Ingredients!$J$3:$J$217)+SUMIF($B$3:$B$724,L173,$CR$3:$CR$724)</f>
        <v>0</v>
      </c>
      <c r="CQ173" s="30">
        <f>SUMIF(Ingredients!$B$3:$B$217,M173,Ingredients!$J$3:$J$217)+SUMIF($B$3:$B$724,M173,$CR$3:$CR$724)</f>
        <v>0</v>
      </c>
      <c r="CR173" s="43">
        <f t="shared" si="35"/>
        <v>0</v>
      </c>
      <c r="CS173" s="34">
        <v>20</v>
      </c>
      <c r="CT173" s="30">
        <v>0</v>
      </c>
      <c r="CU173" s="30">
        <v>11</v>
      </c>
      <c r="CV173" s="35">
        <v>0</v>
      </c>
      <c r="CW173" s="36">
        <v>0</v>
      </c>
      <c r="CX173" s="37">
        <v>4</v>
      </c>
      <c r="CY173" s="38">
        <v>2.5</v>
      </c>
      <c r="CZ173" s="39">
        <v>0</v>
      </c>
      <c r="DA173" t="s">
        <v>202</v>
      </c>
      <c r="DB173" t="str">
        <f t="shared" ca="1" si="36"/>
        <v>-</v>
      </c>
      <c r="DD173" t="s">
        <v>200</v>
      </c>
      <c r="DE173" t="str">
        <f t="shared" ca="1" si="37"/>
        <v>GARLICCHICKENITEM(MEAL, ItemRegistry.garlicchickenItem, 4 ,4f,0f,0f,4f,0f,2.5f,0f,1.91f),</v>
      </c>
      <c r="DF173" t="s">
        <v>2413</v>
      </c>
    </row>
    <row r="174" spans="2:110" x14ac:dyDescent="0.3">
      <c r="B174" t="s">
        <v>437</v>
      </c>
      <c r="C174" t="str">
        <f>INDEX('PH Itemnames'!$B$1:$B$723,MATCH(B174,'PH Itemnames'!$A$1:$A$723),1)</f>
        <v>summerradishsaladItem</v>
      </c>
      <c r="D174" t="s">
        <v>245</v>
      </c>
      <c r="E174" t="s">
        <v>1192</v>
      </c>
      <c r="F174" s="10" t="s">
        <v>116</v>
      </c>
      <c r="G174" s="11" t="s">
        <v>64</v>
      </c>
      <c r="H174" s="11" t="s">
        <v>112</v>
      </c>
      <c r="I174" s="11" t="s">
        <v>351</v>
      </c>
      <c r="J174" s="11"/>
      <c r="K174" s="11"/>
      <c r="L174" s="11"/>
      <c r="M174" s="11"/>
      <c r="N174" s="46">
        <f ca="1">SUMIF(Ingredients!$B$3:$B$217,'PH complex foods'!F174,Ingredients!$A$3:$A$119)+SUMIF($B$3:$B$724,F174,$V$3:$V$723)</f>
        <v>1</v>
      </c>
      <c r="O174" s="11">
        <f ca="1">SUMIF(Ingredients!$B$3:$B$217,'PH complex foods'!G174,Ingredients!$A$3:$A$119)+SUMIF($B$3:$B$724,G174,$V$3:$V$723)</f>
        <v>1</v>
      </c>
      <c r="P174" s="11">
        <f ca="1">SUMIF(Ingredients!$B$3:$B$217,'PH complex foods'!H174,Ingredients!$A$3:$A$119)+SUMIF($B$3:$B$724,H174,$V$3:$V$723)</f>
        <v>1</v>
      </c>
      <c r="Q174" s="11">
        <f ca="1">SUMIF(Ingredients!$B$3:$B$217,'PH complex foods'!I174,Ingredients!$A$3:$A$119)+SUMIF($B$3:$B$724,I174,$V$3:$V$723)</f>
        <v>1</v>
      </c>
      <c r="R174" s="11">
        <f ca="1">SUMIF(Ingredients!$B$3:$B$217,'PH complex foods'!J174,Ingredients!$A$3:$A$119)+SUMIF($B$3:$B$724,J174,$V$3:$V$723)</f>
        <v>0</v>
      </c>
      <c r="S174" s="11">
        <f ca="1">SUMIF(Ingredients!$B$3:$B$217,'PH complex foods'!K174,Ingredients!$A$3:$A$119)+SUMIF($B$3:$B$724,K174,$V$3:$V$723)</f>
        <v>0</v>
      </c>
      <c r="T174" s="11">
        <f ca="1">SUMIF(Ingredients!$B$3:$B$217,'PH complex foods'!L174,Ingredients!$A$3:$A$119)+SUMIF($B$3:$B$724,L174,$V$3:$V$723)</f>
        <v>0</v>
      </c>
      <c r="U174" s="11">
        <f ca="1">SUMIF(Ingredients!$B$3:$B$217,'PH complex foods'!M174,Ingredients!$A$3:$A$119)+SUMIF($B$3:$B$724,M174,$V$3:$V$723)</f>
        <v>0</v>
      </c>
      <c r="V174" s="10">
        <f t="shared" ca="1" si="38"/>
        <v>1</v>
      </c>
      <c r="W174" s="11">
        <f t="shared" si="27"/>
        <v>0</v>
      </c>
      <c r="X174" s="44" t="str">
        <f t="shared" ca="1" si="39"/>
        <v>Yes</v>
      </c>
      <c r="Y174" s="34">
        <f>SUMIF(Ingredients!$B$3:$B$217,F174,Ingredients!$C$3:$C$217)+SUMIF($B$3:$B$724,F174,$AG$3:$AG$724)</f>
        <v>5</v>
      </c>
      <c r="Z174" s="30">
        <f>SUMIF(Ingredients!$B$3:$B$217,G174,Ingredients!$C$3:$C$217)+SUMIF($B$3:$B$724,G174,$AG$3:$AG$724)</f>
        <v>2</v>
      </c>
      <c r="AA174" s="30">
        <f>SUMIF(Ingredients!$B$3:$B$217,H174,Ingredients!$C$3:$C$217)+SUMIF($B$3:$B$724,H174,$AG$3:$AG$724)</f>
        <v>2</v>
      </c>
      <c r="AB174" s="30">
        <f>SUMIF(Ingredients!$B$3:$B$217,I174,Ingredients!$C$3:$C$217)+SUMIF($B$3:$B$724,I174,$AG$3:$AG$724)</f>
        <v>0</v>
      </c>
      <c r="AC174" s="30">
        <f>SUMIF(Ingredients!$B$3:$B$217,J174,Ingredients!$C$3:$C$217)+SUMIF($B$3:$B$724,J174,$AG$3:$AG$724)</f>
        <v>0</v>
      </c>
      <c r="AD174" s="30">
        <f>SUMIF(Ingredients!$B$3:$B$217,K174,Ingredients!$C$3:$C$217)+SUMIF($B$3:$B$724,K174,$AG$3:$AG$724)</f>
        <v>0</v>
      </c>
      <c r="AE174" s="30">
        <f>SUMIF(Ingredients!$B$3:$B$217,L174,Ingredients!$C$3:$C$217)+SUMIF($B$3:$B$724,L174,$AG$3:$AG$724)</f>
        <v>0</v>
      </c>
      <c r="AF174" s="30">
        <f>SUMIF(Ingredients!$B$3:$B$217,M174,Ingredients!$C$3:$C$217)+SUMIF($B$3:$B$724,M174,$AG$3:$AG$724)</f>
        <v>0</v>
      </c>
      <c r="AG174" s="29">
        <f t="shared" si="28"/>
        <v>9</v>
      </c>
      <c r="AH174" s="30">
        <f>SUMIF(Ingredients!$B$3:$B$217,F174,Ingredients!$D$3:$D$217)+SUMIF($B$3:$B$724,F174,$AP$3:$AP$724)</f>
        <v>0</v>
      </c>
      <c r="AI174" s="30">
        <f>SUMIF(Ingredients!$B$3:$B$217,G174,Ingredients!$D$3:$D$217)+SUMIF($B$3:$B$724,G174,$AP$3:$AP$724)</f>
        <v>0</v>
      </c>
      <c r="AJ174" s="30">
        <f>SUMIF(Ingredients!$B$3:$B$217,H174,Ingredients!$D$3:$D$217)+SUMIF($B$3:$B$724,H174,$AP$3:$AP$724)</f>
        <v>5</v>
      </c>
      <c r="AK174" s="30">
        <f>SUMIF(Ingredients!$B$3:$B$217,I174,Ingredients!$D$3:$D$217)+SUMIF($B$3:$B$724,I174,$AP$3:$AP$724)</f>
        <v>0</v>
      </c>
      <c r="AL174" s="30">
        <f>SUMIF(Ingredients!$B$3:$B$217,J174,Ingredients!$D$3:$D$217)+SUMIF($B$3:$B$724,J174,$AP$3:$AP$724)</f>
        <v>0</v>
      </c>
      <c r="AM174" s="30">
        <f>SUMIF(Ingredients!$B$3:$B$217,K174,Ingredients!$D$3:$D$217)+SUMIF($B$3:$B$724,K174,$AP$3:$AP$724)</f>
        <v>0</v>
      </c>
      <c r="AN174" s="30">
        <f>SUMIF(Ingredients!$B$3:$B$217,L174,Ingredients!$D$3:$D$217)+SUMIF($B$3:$B$724,L174,$AP$3:$AP$724)</f>
        <v>0</v>
      </c>
      <c r="AO174" s="30">
        <f>SUMIF(Ingredients!$B$3:$B$217,M174,Ingredients!$D$3:$D$217)+SUMIF($B$3:$B$724,M174,$AP$3:$AP$724)</f>
        <v>0</v>
      </c>
      <c r="AP174" s="29">
        <f t="shared" si="29"/>
        <v>5</v>
      </c>
      <c r="AQ174" s="30">
        <f>SUMIF(Ingredients!$B$3:$B$217,F174,Ingredients!$E$3:$E$217)+SUMIF($B$3:$B$724,F174,$AY$3:$AY$727)</f>
        <v>7</v>
      </c>
      <c r="AR174" s="30">
        <f>SUMIF(Ingredients!$B$3:$B$217,G174,Ingredients!$E$3:$E$217)+SUMIF($B$3:$B$724,G174,$AY$3:$AY$727)</f>
        <v>43</v>
      </c>
      <c r="AS174" s="30">
        <f>SUMIF(Ingredients!$B$3:$B$217,H174,Ingredients!$E$3:$E$217)+SUMIF($B$3:$B$724,H174,$AY$3:$AY$727)</f>
        <v>7</v>
      </c>
      <c r="AT174" s="30">
        <f>SUMIF(Ingredients!$B$3:$B$217,I174,Ingredients!$E$3:$E$217)+SUMIF($B$3:$B$724,I174,$AY$3:$AY$727)</f>
        <v>30</v>
      </c>
      <c r="AU174" s="30">
        <f>SUMIF(Ingredients!$B$3:$B$217,J174,Ingredients!$E$3:$E$217)+SUMIF($B$3:$B$724,J174,$AY$3:$AY$727)</f>
        <v>0</v>
      </c>
      <c r="AV174" s="30">
        <f>SUMIF(Ingredients!$B$3:$B$217,K174,Ingredients!$E$3:$E$217)+SUMIF($B$3:$B$724,K174,$AY$3:$AY$727)</f>
        <v>0</v>
      </c>
      <c r="AW174" s="30">
        <f>SUMIF(Ingredients!$B$3:$B$217,L174,Ingredients!$E$3:$E$217)+SUMIF($B$3:$B$724,L174,$AY$3:$AY$727)</f>
        <v>0</v>
      </c>
      <c r="AX174" s="30">
        <f>SUMIF(Ingredients!$B$3:$B$217,M174,Ingredients!$E$3:$E$217)+SUMIF($B$3:$B$724,M174,$AY$3:$AY$727)</f>
        <v>0</v>
      </c>
      <c r="AY174" s="29">
        <f t="shared" si="30"/>
        <v>21.75</v>
      </c>
      <c r="AZ174" s="30">
        <f>SUMIF(Ingredients!$B$3:$B$217,F174,Ingredients!$F$3:$F$217)+SUMIF($B$3:$B$724,F174,$BH$3:$BH$724)</f>
        <v>0</v>
      </c>
      <c r="BA174" s="30">
        <f>SUMIF(Ingredients!$B$3:$B$217,G174,Ingredients!$F$3:$F$217)+SUMIF($B$3:$B$724,G174,$BH$3:$BH$724)</f>
        <v>0</v>
      </c>
      <c r="BB174" s="30">
        <f>SUMIF(Ingredients!$B$3:$B$217,H174,Ingredients!$F$3:$F$217)+SUMIF($B$3:$B$724,H174,$BH$3:$BH$724)</f>
        <v>0</v>
      </c>
      <c r="BC174" s="30">
        <f>SUMIF(Ingredients!$B$3:$B$217,I174,Ingredients!$F$3:$F$217)+SUMIF($B$3:$B$724,I174,$BH$3:$BH$724)</f>
        <v>0</v>
      </c>
      <c r="BD174" s="30">
        <f>SUMIF(Ingredients!$B$3:$B$217,J174,Ingredients!$F$3:$F$217)+SUMIF($B$3:$B$724,J174,$BH$3:$BH$724)</f>
        <v>0</v>
      </c>
      <c r="BE174" s="30">
        <f>SUMIF(Ingredients!$B$3:$B$217,K174,Ingredients!$F$3:$F$217)+SUMIF($B$3:$B$724,K174,$BH$3:$BH$724)</f>
        <v>0</v>
      </c>
      <c r="BF174" s="30">
        <f>SUMIF(Ingredients!$B$3:$B$217,L174,Ingredients!$F$3:$F$217)+SUMIF($B$3:$B$724,L174,$BH$3:$BH$724)</f>
        <v>0</v>
      </c>
      <c r="BG174" s="30">
        <f>SUMIF(Ingredients!$B$3:$B$217,M174,Ingredients!$F$3:$F$217)+SUMIF($B$3:$B$724,M174,$BH$3:$BH$724)</f>
        <v>0</v>
      </c>
      <c r="BH174" s="35">
        <f t="shared" si="31"/>
        <v>0</v>
      </c>
      <c r="BI174" s="30">
        <f>SUMIF(Ingredients!$B$3:$B$217,F174,Ingredients!$G$3:$G$217)+SUMIF($B$3:$B$724,F174,$BQ$3:$BQ$724)</f>
        <v>0</v>
      </c>
      <c r="BJ174" s="30">
        <f>SUMIF(Ingredients!$B$3:$B$217,G174,Ingredients!$G$3:$G$217)+SUMIF($B$3:$B$724,G174,$BQ$3:$BQ$724)</f>
        <v>0</v>
      </c>
      <c r="BK174" s="30">
        <f>SUMIF(Ingredients!$B$3:$B$217,H174,Ingredients!$G$3:$G$217)+SUMIF($B$3:$B$724,H174,$BQ$3:$BQ$724)</f>
        <v>0</v>
      </c>
      <c r="BL174" s="30">
        <f>SUMIF(Ingredients!$B$3:$B$217,I174,Ingredients!$G$3:$G$217)+SUMIF($B$3:$B$724,I174,$BQ$3:$BQ$724)</f>
        <v>0</v>
      </c>
      <c r="BM174" s="30">
        <f>SUMIF(Ingredients!$B$3:$B$217,J174,Ingredients!$G$3:$G$217)+SUMIF($B$3:$B$724,J174,$BQ$3:$BQ$724)</f>
        <v>0</v>
      </c>
      <c r="BN174" s="30">
        <f>SUMIF(Ingredients!$B$3:$B$217,K174,Ingredients!$G$3:$G$217)+SUMIF($B$3:$B$724,K174,$BQ$3:$BQ$724)</f>
        <v>0</v>
      </c>
      <c r="BO174" s="30">
        <f>SUMIF(Ingredients!$B$3:$B$217,L174,Ingredients!$G$3:$G$217)+SUMIF($B$3:$B$724,L174,$BQ$3:$BQ$724)</f>
        <v>0</v>
      </c>
      <c r="BP174" s="30">
        <f>SUMIF(Ingredients!$B$3:$B$217,M174,Ingredients!$G$3:$G$217)+SUMIF($B$3:$B$724,M174,$BQ$3:$BQ$724)</f>
        <v>0</v>
      </c>
      <c r="BQ174" s="36">
        <f t="shared" si="32"/>
        <v>0</v>
      </c>
      <c r="BR174" s="30">
        <f>SUMIF(Ingredients!$B$3:$B$217,F174,Ingredients!$H$3:$H$217)+SUMIF($B$3:$B$724,F174,$BZ$3:$BZ$724)</f>
        <v>1</v>
      </c>
      <c r="BS174" s="30">
        <f>SUMIF(Ingredients!$B$3:$B$217,G174,Ingredients!$H$3:$H$217)+SUMIF($B$3:$B$724,G174,$BZ$3:$BZ$724)</f>
        <v>1</v>
      </c>
      <c r="BT174" s="30">
        <f>SUMIF(Ingredients!$B$3:$B$217,H174,Ingredients!$H$3:$H$217)+SUMIF($B$3:$B$724,H174,$BZ$3:$BZ$724)</f>
        <v>1.5</v>
      </c>
      <c r="BU174" s="30">
        <f>SUMIF(Ingredients!$B$3:$B$217,I174,Ingredients!$H$3:$H$217)+SUMIF($B$3:$B$724,I174,$BZ$3:$BZ$724)</f>
        <v>0</v>
      </c>
      <c r="BV174" s="30">
        <f>SUMIF(Ingredients!$B$3:$B$217,J174,Ingredients!$H$3:$H$217)+SUMIF($B$3:$B$724,J174,$BZ$3:$BZ$724)</f>
        <v>0</v>
      </c>
      <c r="BW174" s="30">
        <f>SUMIF(Ingredients!$B$3:$B$217,K174,Ingredients!$H$3:$H$217)+SUMIF($B$3:$B$724,K174,$BZ$3:$BZ$724)</f>
        <v>0</v>
      </c>
      <c r="BX174" s="30">
        <f>SUMIF(Ingredients!$B$3:$B$217,L174,Ingredients!$H$3:$H$217)+SUMIF($B$3:$B$724,L174,$BZ$3:$BZ$724)</f>
        <v>0</v>
      </c>
      <c r="BY174" s="30">
        <f>SUMIF(Ingredients!$B$3:$B$217,M174,Ingredients!$H$3:$H$217)+SUMIF($B$3:$B$724,M174,$BZ$3:$BZ$724)</f>
        <v>0</v>
      </c>
      <c r="BZ174" s="42">
        <f t="shared" si="33"/>
        <v>3.5</v>
      </c>
      <c r="CA174" s="30">
        <f>SUMIF(Ingredients!$B$3:$B$217,F174,Ingredients!$I$3:$I$217)+SUMIF($B$3:$B$724,F174,$CI$3:$CI$724)</f>
        <v>0</v>
      </c>
      <c r="CB174" s="30">
        <f>SUMIF(Ingredients!$B$3:$B$217,G174,Ingredients!$I$3:$I$217)+SUMIF($B$3:$B$724,G174,$CI$3:$CI$724)</f>
        <v>0</v>
      </c>
      <c r="CC174" s="30">
        <f>SUMIF(Ingredients!$B$3:$B$217,H174,Ingredients!$I$3:$I$217)+SUMIF($B$3:$B$724,H174,$CI$3:$CI$724)</f>
        <v>0</v>
      </c>
      <c r="CD174" s="30">
        <f>SUMIF(Ingredients!$B$3:$B$217,I174,Ingredients!$I$3:$I$217)+SUMIF($B$3:$B$724,I174,$CI$3:$CI$724)</f>
        <v>0</v>
      </c>
      <c r="CE174" s="30">
        <f>SUMIF(Ingredients!$B$3:$B$217,J174,Ingredients!$I$3:$I$217)+SUMIF($B$3:$B$724,J174,$CI$3:$CI$724)</f>
        <v>0</v>
      </c>
      <c r="CF174" s="30">
        <f>SUMIF(Ingredients!$B$3:$B$217,K174,Ingredients!$I$3:$I$217)+SUMIF($B$3:$B$724,K174,$CI$3:$CI$724)</f>
        <v>0</v>
      </c>
      <c r="CG174" s="30">
        <f>SUMIF(Ingredients!$B$3:$B$217,L174,Ingredients!$I$3:$I$217)+SUMIF($B$3:$B$724,L174,$CI$3:$CI$724)</f>
        <v>0</v>
      </c>
      <c r="CH174" s="30">
        <f>SUMIF(Ingredients!$B$3:$B$217,M174,Ingredients!$I$3:$I$217)+SUMIF($B$3:$B$724,M174,$CI$3:$CI$724)</f>
        <v>0</v>
      </c>
      <c r="CI174" s="38">
        <f t="shared" si="34"/>
        <v>0</v>
      </c>
      <c r="CJ174" s="30">
        <f>SUMIF(Ingredients!$B$3:$B$217,F174,Ingredients!$J$3:$J$217)+SUMIF($B$3:$B$724,F174,$CR$3:$CR$724)</f>
        <v>0</v>
      </c>
      <c r="CK174" s="30">
        <f>SUMIF(Ingredients!$B$3:$B$217,G174,Ingredients!$J$3:$J$217)+SUMIF($B$3:$B$724,G174,$CR$3:$CR$724)</f>
        <v>0</v>
      </c>
      <c r="CL174" s="30">
        <f>SUMIF(Ingredients!$B$3:$B$217,H174,Ingredients!$J$3:$J$217)+SUMIF($B$3:$B$724,H174,$CR$3:$CR$724)</f>
        <v>0</v>
      </c>
      <c r="CM174" s="30">
        <f>SUMIF(Ingredients!$B$3:$B$217,I174,Ingredients!$J$3:$J$217)+SUMIF($B$3:$B$724,I174,$CR$3:$CR$724)</f>
        <v>0</v>
      </c>
      <c r="CN174" s="30">
        <f>SUMIF(Ingredients!$B$3:$B$217,J174,Ingredients!$J$3:$J$217)+SUMIF($B$3:$B$724,J174,$CR$3:$CR$724)</f>
        <v>0</v>
      </c>
      <c r="CO174" s="30">
        <f>SUMIF(Ingredients!$B$3:$B$217,K174,Ingredients!$J$3:$J$217)+SUMIF($B$3:$B$724,K174,$CR$3:$CR$724)</f>
        <v>0</v>
      </c>
      <c r="CP174" s="30">
        <f>SUMIF(Ingredients!$B$3:$B$217,L174,Ingredients!$J$3:$J$217)+SUMIF($B$3:$B$724,L174,$CR$3:$CR$724)</f>
        <v>0</v>
      </c>
      <c r="CQ174" s="30">
        <f>SUMIF(Ingredients!$B$3:$B$217,M174,Ingredients!$J$3:$J$217)+SUMIF($B$3:$B$724,M174,$CR$3:$CR$724)</f>
        <v>0</v>
      </c>
      <c r="CR174" s="43">
        <f t="shared" si="35"/>
        <v>0</v>
      </c>
      <c r="CS174" s="34">
        <v>10</v>
      </c>
      <c r="CT174" s="30">
        <v>0</v>
      </c>
      <c r="CU174" s="30">
        <v>12</v>
      </c>
      <c r="CV174" s="35">
        <v>0</v>
      </c>
      <c r="CW174" s="36">
        <v>0</v>
      </c>
      <c r="CX174" s="37">
        <v>3.5</v>
      </c>
      <c r="CY174" s="38">
        <v>0</v>
      </c>
      <c r="CZ174" s="39">
        <v>0</v>
      </c>
      <c r="DA174" t="s">
        <v>202</v>
      </c>
      <c r="DB174" t="str">
        <f t="shared" ca="1" si="36"/>
        <v>-</v>
      </c>
      <c r="DD174" t="s">
        <v>200</v>
      </c>
      <c r="DE174" t="str">
        <f t="shared" ca="1" si="37"/>
        <v>SUMMERRADISHSALADITEM(MEAL, ItemRegistry.summerradishsaladItem, 4 ,2f,0f,0f,3.5f,0f,0f,0f,1.75f),</v>
      </c>
      <c r="DF174" t="s">
        <v>2414</v>
      </c>
    </row>
    <row r="175" spans="2:110" x14ac:dyDescent="0.3">
      <c r="B175" t="s">
        <v>438</v>
      </c>
      <c r="C175" t="str">
        <f>INDEX('PH Itemnames'!$B$1:$B$723,MATCH(B175,'PH Itemnames'!$A$1:$A$723),1)</f>
        <v>summersquashwithradishItem</v>
      </c>
      <c r="D175" t="s">
        <v>245</v>
      </c>
      <c r="E175" t="s">
        <v>1192</v>
      </c>
      <c r="F175" s="10" t="s">
        <v>116</v>
      </c>
      <c r="G175" s="11" t="s">
        <v>113</v>
      </c>
      <c r="H175" s="11" t="s">
        <v>439</v>
      </c>
      <c r="I175" s="11" t="s">
        <v>122</v>
      </c>
      <c r="J175" s="11" t="s">
        <v>346</v>
      </c>
      <c r="K175" s="11"/>
      <c r="L175" s="11"/>
      <c r="M175" s="11"/>
      <c r="N175" s="46">
        <f ca="1">SUMIF(Ingredients!$B$3:$B$217,'PH complex foods'!F175,Ingredients!$A$3:$A$119)+SUMIF($B$3:$B$724,F175,$V$3:$V$723)</f>
        <v>1</v>
      </c>
      <c r="O175" s="11">
        <f ca="1">SUMIF(Ingredients!$B$3:$B$217,'PH complex foods'!G175,Ingredients!$A$3:$A$119)+SUMIF($B$3:$B$724,G175,$V$3:$V$723)</f>
        <v>1</v>
      </c>
      <c r="P175" s="11">
        <f ca="1">SUMIF(Ingredients!$B$3:$B$217,'PH complex foods'!H175,Ingredients!$A$3:$A$119)+SUMIF($B$3:$B$724,H175,$V$3:$V$723)</f>
        <v>0</v>
      </c>
      <c r="Q175" s="11">
        <f ca="1">SUMIF(Ingredients!$B$3:$B$217,'PH complex foods'!I175,Ingredients!$A$3:$A$119)+SUMIF($B$3:$B$724,I175,$V$3:$V$723)</f>
        <v>1</v>
      </c>
      <c r="R175" s="11">
        <f ca="1">SUMIF(Ingredients!$B$3:$B$217,'PH complex foods'!J175,Ingredients!$A$3:$A$119)+SUMIF($B$3:$B$724,J175,$V$3:$V$723)</f>
        <v>1</v>
      </c>
      <c r="S175" s="11">
        <f ca="1">SUMIF(Ingredients!$B$3:$B$217,'PH complex foods'!K175,Ingredients!$A$3:$A$119)+SUMIF($B$3:$B$724,K175,$V$3:$V$723)</f>
        <v>0</v>
      </c>
      <c r="T175" s="11">
        <f ca="1">SUMIF(Ingredients!$B$3:$B$217,'PH complex foods'!L175,Ingredients!$A$3:$A$119)+SUMIF($B$3:$B$724,L175,$V$3:$V$723)</f>
        <v>0</v>
      </c>
      <c r="U175" s="11">
        <f ca="1">SUMIF(Ingredients!$B$3:$B$217,'PH complex foods'!M175,Ingredients!$A$3:$A$119)+SUMIF($B$3:$B$724,M175,$V$3:$V$723)</f>
        <v>0</v>
      </c>
      <c r="V175" s="10">
        <f t="shared" ca="1" si="38"/>
        <v>0</v>
      </c>
      <c r="W175" s="11">
        <f t="shared" si="27"/>
        <v>0</v>
      </c>
      <c r="X175" s="44" t="str">
        <f t="shared" ca="1" si="39"/>
        <v>No</v>
      </c>
      <c r="Y175" s="34">
        <f>SUMIF(Ingredients!$B$3:$B$217,F175,Ingredients!$C$3:$C$217)+SUMIF($B$3:$B$724,F175,$AG$3:$AG$724)</f>
        <v>5</v>
      </c>
      <c r="Z175" s="30">
        <f>SUMIF(Ingredients!$B$3:$B$217,G175,Ingredients!$C$3:$C$217)+SUMIF($B$3:$B$724,G175,$AG$3:$AG$724)</f>
        <v>5</v>
      </c>
      <c r="AA175" s="30">
        <f>SUMIF(Ingredients!$B$3:$B$217,H175,Ingredients!$C$3:$C$217)+SUMIF($B$3:$B$724,H175,$AG$3:$AG$724)</f>
        <v>5</v>
      </c>
      <c r="AB175" s="30">
        <f>SUMIF(Ingredients!$B$3:$B$217,I175,Ingredients!$C$3:$C$217)+SUMIF($B$3:$B$724,I175,$AG$3:$AG$724)</f>
        <v>0</v>
      </c>
      <c r="AC175" s="30">
        <f>SUMIF(Ingredients!$B$3:$B$217,J175,Ingredients!$C$3:$C$217)+SUMIF($B$3:$B$724,J175,$AG$3:$AG$724)</f>
        <v>4</v>
      </c>
      <c r="AD175" s="30">
        <f>SUMIF(Ingredients!$B$3:$B$217,K175,Ingredients!$C$3:$C$217)+SUMIF($B$3:$B$724,K175,$AG$3:$AG$724)</f>
        <v>0</v>
      </c>
      <c r="AE175" s="30">
        <f>SUMIF(Ingredients!$B$3:$B$217,L175,Ingredients!$C$3:$C$217)+SUMIF($B$3:$B$724,L175,$AG$3:$AG$724)</f>
        <v>0</v>
      </c>
      <c r="AF175" s="30">
        <f>SUMIF(Ingredients!$B$3:$B$217,M175,Ingredients!$C$3:$C$217)+SUMIF($B$3:$B$724,M175,$AG$3:$AG$724)</f>
        <v>0</v>
      </c>
      <c r="AG175" s="29">
        <f t="shared" si="28"/>
        <v>19</v>
      </c>
      <c r="AH175" s="30">
        <f>SUMIF(Ingredients!$B$3:$B$217,F175,Ingredients!$D$3:$D$217)+SUMIF($B$3:$B$724,F175,$AP$3:$AP$724)</f>
        <v>0</v>
      </c>
      <c r="AI175" s="30">
        <f>SUMIF(Ingredients!$B$3:$B$217,G175,Ingredients!$D$3:$D$217)+SUMIF($B$3:$B$724,G175,$AP$3:$AP$724)</f>
        <v>0</v>
      </c>
      <c r="AJ175" s="30">
        <f>SUMIF(Ingredients!$B$3:$B$217,H175,Ingredients!$D$3:$D$217)+SUMIF($B$3:$B$724,H175,$AP$3:$AP$724)</f>
        <v>0</v>
      </c>
      <c r="AK175" s="30">
        <f>SUMIF(Ingredients!$B$3:$B$217,I175,Ingredients!$D$3:$D$217)+SUMIF($B$3:$B$724,I175,$AP$3:$AP$724)</f>
        <v>0</v>
      </c>
      <c r="AL175" s="30">
        <f>SUMIF(Ingredients!$B$3:$B$217,J175,Ingredients!$D$3:$D$217)+SUMIF($B$3:$B$724,J175,$AP$3:$AP$724)</f>
        <v>0</v>
      </c>
      <c r="AM175" s="30">
        <f>SUMIF(Ingredients!$B$3:$B$217,K175,Ingredients!$D$3:$D$217)+SUMIF($B$3:$B$724,K175,$AP$3:$AP$724)</f>
        <v>0</v>
      </c>
      <c r="AN175" s="30">
        <f>SUMIF(Ingredients!$B$3:$B$217,L175,Ingredients!$D$3:$D$217)+SUMIF($B$3:$B$724,L175,$AP$3:$AP$724)</f>
        <v>0</v>
      </c>
      <c r="AO175" s="30">
        <f>SUMIF(Ingredients!$B$3:$B$217,M175,Ingredients!$D$3:$D$217)+SUMIF($B$3:$B$724,M175,$AP$3:$AP$724)</f>
        <v>0</v>
      </c>
      <c r="AP175" s="29">
        <f t="shared" si="29"/>
        <v>0</v>
      </c>
      <c r="AQ175" s="30">
        <f>SUMIF(Ingredients!$B$3:$B$217,F175,Ingredients!$E$3:$E$217)+SUMIF($B$3:$B$724,F175,$AY$3:$AY$727)</f>
        <v>7</v>
      </c>
      <c r="AR175" s="30">
        <f>SUMIF(Ingredients!$B$3:$B$217,G175,Ingredients!$E$3:$E$217)+SUMIF($B$3:$B$724,G175,$AY$3:$AY$727)</f>
        <v>7</v>
      </c>
      <c r="AS175" s="30">
        <f>SUMIF(Ingredients!$B$3:$B$217,H175,Ingredients!$E$3:$E$217)+SUMIF($B$3:$B$724,H175,$AY$3:$AY$727)</f>
        <v>18</v>
      </c>
      <c r="AT175" s="30">
        <f>SUMIF(Ingredients!$B$3:$B$217,I175,Ingredients!$E$3:$E$217)+SUMIF($B$3:$B$724,I175,$AY$3:$AY$727)</f>
        <v>48</v>
      </c>
      <c r="AU175" s="30">
        <f>SUMIF(Ingredients!$B$3:$B$217,J175,Ingredients!$E$3:$E$217)+SUMIF($B$3:$B$724,J175,$AY$3:$AY$727)</f>
        <v>0</v>
      </c>
      <c r="AV175" s="30">
        <f>SUMIF(Ingredients!$B$3:$B$217,K175,Ingredients!$E$3:$E$217)+SUMIF($B$3:$B$724,K175,$AY$3:$AY$727)</f>
        <v>0</v>
      </c>
      <c r="AW175" s="30">
        <f>SUMIF(Ingredients!$B$3:$B$217,L175,Ingredients!$E$3:$E$217)+SUMIF($B$3:$B$724,L175,$AY$3:$AY$727)</f>
        <v>0</v>
      </c>
      <c r="AX175" s="30">
        <f>SUMIF(Ingredients!$B$3:$B$217,M175,Ingredients!$E$3:$E$217)+SUMIF($B$3:$B$724,M175,$AY$3:$AY$727)</f>
        <v>0</v>
      </c>
      <c r="AY175" s="29">
        <f t="shared" si="30"/>
        <v>16</v>
      </c>
      <c r="AZ175" s="30">
        <f>SUMIF(Ingredients!$B$3:$B$217,F175,Ingredients!$F$3:$F$217)+SUMIF($B$3:$B$724,F175,$BH$3:$BH$724)</f>
        <v>0</v>
      </c>
      <c r="BA175" s="30">
        <f>SUMIF(Ingredients!$B$3:$B$217,G175,Ingredients!$F$3:$F$217)+SUMIF($B$3:$B$724,G175,$BH$3:$BH$724)</f>
        <v>0</v>
      </c>
      <c r="BB175" s="30">
        <f>SUMIF(Ingredients!$B$3:$B$217,H175,Ingredients!$F$3:$F$217)+SUMIF($B$3:$B$724,H175,$BH$3:$BH$724)</f>
        <v>0</v>
      </c>
      <c r="BC175" s="30">
        <f>SUMIF(Ingredients!$B$3:$B$217,I175,Ingredients!$F$3:$F$217)+SUMIF($B$3:$B$724,I175,$BH$3:$BH$724)</f>
        <v>0</v>
      </c>
      <c r="BD175" s="30">
        <f>SUMIF(Ingredients!$B$3:$B$217,J175,Ingredients!$F$3:$F$217)+SUMIF($B$3:$B$724,J175,$BH$3:$BH$724)</f>
        <v>0</v>
      </c>
      <c r="BE175" s="30">
        <f>SUMIF(Ingredients!$B$3:$B$217,K175,Ingredients!$F$3:$F$217)+SUMIF($B$3:$B$724,K175,$BH$3:$BH$724)</f>
        <v>0</v>
      </c>
      <c r="BF175" s="30">
        <f>SUMIF(Ingredients!$B$3:$B$217,L175,Ingredients!$F$3:$F$217)+SUMIF($B$3:$B$724,L175,$BH$3:$BH$724)</f>
        <v>0</v>
      </c>
      <c r="BG175" s="30">
        <f>SUMIF(Ingredients!$B$3:$B$217,M175,Ingredients!$F$3:$F$217)+SUMIF($B$3:$B$724,M175,$BH$3:$BH$724)</f>
        <v>0</v>
      </c>
      <c r="BH175" s="35">
        <f t="shared" si="31"/>
        <v>0</v>
      </c>
      <c r="BI175" s="30">
        <f>SUMIF(Ingredients!$B$3:$B$217,F175,Ingredients!$G$3:$G$217)+SUMIF($B$3:$B$724,F175,$BQ$3:$BQ$724)</f>
        <v>0</v>
      </c>
      <c r="BJ175" s="30">
        <f>SUMIF(Ingredients!$B$3:$B$217,G175,Ingredients!$G$3:$G$217)+SUMIF($B$3:$B$724,G175,$BQ$3:$BQ$724)</f>
        <v>0</v>
      </c>
      <c r="BK175" s="30">
        <f>SUMIF(Ingredients!$B$3:$B$217,H175,Ingredients!$G$3:$G$217)+SUMIF($B$3:$B$724,H175,$BQ$3:$BQ$724)</f>
        <v>0</v>
      </c>
      <c r="BL175" s="30">
        <f>SUMIF(Ingredients!$B$3:$B$217,I175,Ingredients!$G$3:$G$217)+SUMIF($B$3:$B$724,I175,$BQ$3:$BQ$724)</f>
        <v>0</v>
      </c>
      <c r="BM175" s="30">
        <f>SUMIF(Ingredients!$B$3:$B$217,J175,Ingredients!$G$3:$G$217)+SUMIF($B$3:$B$724,J175,$BQ$3:$BQ$724)</f>
        <v>0</v>
      </c>
      <c r="BN175" s="30">
        <f>SUMIF(Ingredients!$B$3:$B$217,K175,Ingredients!$G$3:$G$217)+SUMIF($B$3:$B$724,K175,$BQ$3:$BQ$724)</f>
        <v>0</v>
      </c>
      <c r="BO175" s="30">
        <f>SUMIF(Ingredients!$B$3:$B$217,L175,Ingredients!$G$3:$G$217)+SUMIF($B$3:$B$724,L175,$BQ$3:$BQ$724)</f>
        <v>0</v>
      </c>
      <c r="BP175" s="30">
        <f>SUMIF(Ingredients!$B$3:$B$217,M175,Ingredients!$G$3:$G$217)+SUMIF($B$3:$B$724,M175,$BQ$3:$BQ$724)</f>
        <v>0</v>
      </c>
      <c r="BQ175" s="36">
        <f t="shared" si="32"/>
        <v>0</v>
      </c>
      <c r="BR175" s="30">
        <f>SUMIF(Ingredients!$B$3:$B$217,F175,Ingredients!$H$3:$H$217)+SUMIF($B$3:$B$724,F175,$BZ$3:$BZ$724)</f>
        <v>1</v>
      </c>
      <c r="BS175" s="30">
        <f>SUMIF(Ingredients!$B$3:$B$217,G175,Ingredients!$H$3:$H$217)+SUMIF($B$3:$B$724,G175,$BZ$3:$BZ$724)</f>
        <v>1</v>
      </c>
      <c r="BT175" s="30">
        <f>SUMIF(Ingredients!$B$3:$B$217,H175,Ingredients!$H$3:$H$217)+SUMIF($B$3:$B$724,H175,$BZ$3:$BZ$724)</f>
        <v>1.5</v>
      </c>
      <c r="BU175" s="30">
        <f>SUMIF(Ingredients!$B$3:$B$217,I175,Ingredients!$H$3:$H$217)+SUMIF($B$3:$B$724,I175,$BZ$3:$BZ$724)</f>
        <v>0</v>
      </c>
      <c r="BV175" s="30">
        <f>SUMIF(Ingredients!$B$3:$B$217,J175,Ingredients!$H$3:$H$217)+SUMIF($B$3:$B$724,J175,$BZ$3:$BZ$724)</f>
        <v>0</v>
      </c>
      <c r="BW175" s="30">
        <f>SUMIF(Ingredients!$B$3:$B$217,K175,Ingredients!$H$3:$H$217)+SUMIF($B$3:$B$724,K175,$BZ$3:$BZ$724)</f>
        <v>0</v>
      </c>
      <c r="BX175" s="30">
        <f>SUMIF(Ingredients!$B$3:$B$217,L175,Ingredients!$H$3:$H$217)+SUMIF($B$3:$B$724,L175,$BZ$3:$BZ$724)</f>
        <v>0</v>
      </c>
      <c r="BY175" s="30">
        <f>SUMIF(Ingredients!$B$3:$B$217,M175,Ingredients!$H$3:$H$217)+SUMIF($B$3:$B$724,M175,$BZ$3:$BZ$724)</f>
        <v>0</v>
      </c>
      <c r="BZ175" s="42">
        <f t="shared" si="33"/>
        <v>3.5</v>
      </c>
      <c r="CA175" s="30">
        <f>SUMIF(Ingredients!$B$3:$B$217,F175,Ingredients!$I$3:$I$217)+SUMIF($B$3:$B$724,F175,$CI$3:$CI$724)</f>
        <v>0</v>
      </c>
      <c r="CB175" s="30">
        <f>SUMIF(Ingredients!$B$3:$B$217,G175,Ingredients!$I$3:$I$217)+SUMIF($B$3:$B$724,G175,$CI$3:$CI$724)</f>
        <v>0</v>
      </c>
      <c r="CC175" s="30">
        <f>SUMIF(Ingredients!$B$3:$B$217,H175,Ingredients!$I$3:$I$217)+SUMIF($B$3:$B$724,H175,$CI$3:$CI$724)</f>
        <v>0</v>
      </c>
      <c r="CD175" s="30">
        <f>SUMIF(Ingredients!$B$3:$B$217,I175,Ingredients!$I$3:$I$217)+SUMIF($B$3:$B$724,I175,$CI$3:$CI$724)</f>
        <v>0</v>
      </c>
      <c r="CE175" s="30">
        <f>SUMIF(Ingredients!$B$3:$B$217,J175,Ingredients!$I$3:$I$217)+SUMIF($B$3:$B$724,J175,$CI$3:$CI$724)</f>
        <v>0</v>
      </c>
      <c r="CF175" s="30">
        <f>SUMIF(Ingredients!$B$3:$B$217,K175,Ingredients!$I$3:$I$217)+SUMIF($B$3:$B$724,K175,$CI$3:$CI$724)</f>
        <v>0</v>
      </c>
      <c r="CG175" s="30">
        <f>SUMIF(Ingredients!$B$3:$B$217,L175,Ingredients!$I$3:$I$217)+SUMIF($B$3:$B$724,L175,$CI$3:$CI$724)</f>
        <v>0</v>
      </c>
      <c r="CH175" s="30">
        <f>SUMIF(Ingredients!$B$3:$B$217,M175,Ingredients!$I$3:$I$217)+SUMIF($B$3:$B$724,M175,$CI$3:$CI$724)</f>
        <v>0</v>
      </c>
      <c r="CI175" s="38">
        <f t="shared" si="34"/>
        <v>0</v>
      </c>
      <c r="CJ175" s="30">
        <f>SUMIF(Ingredients!$B$3:$B$217,F175,Ingredients!$J$3:$J$217)+SUMIF($B$3:$B$724,F175,$CR$3:$CR$724)</f>
        <v>0</v>
      </c>
      <c r="CK175" s="30">
        <f>SUMIF(Ingredients!$B$3:$B$217,G175,Ingredients!$J$3:$J$217)+SUMIF($B$3:$B$724,G175,$CR$3:$CR$724)</f>
        <v>0</v>
      </c>
      <c r="CL175" s="30">
        <f>SUMIF(Ingredients!$B$3:$B$217,H175,Ingredients!$J$3:$J$217)+SUMIF($B$3:$B$724,H175,$CR$3:$CR$724)</f>
        <v>0</v>
      </c>
      <c r="CM175" s="30">
        <f>SUMIF(Ingredients!$B$3:$B$217,I175,Ingredients!$J$3:$J$217)+SUMIF($B$3:$B$724,I175,$CR$3:$CR$724)</f>
        <v>0</v>
      </c>
      <c r="CN175" s="30">
        <f>SUMIF(Ingredients!$B$3:$B$217,J175,Ingredients!$J$3:$J$217)+SUMIF($B$3:$B$724,J175,$CR$3:$CR$724)</f>
        <v>0</v>
      </c>
      <c r="CO175" s="30">
        <f>SUMIF(Ingredients!$B$3:$B$217,K175,Ingredients!$J$3:$J$217)+SUMIF($B$3:$B$724,K175,$CR$3:$CR$724)</f>
        <v>0</v>
      </c>
      <c r="CP175" s="30">
        <f>SUMIF(Ingredients!$B$3:$B$217,L175,Ingredients!$J$3:$J$217)+SUMIF($B$3:$B$724,L175,$CR$3:$CR$724)</f>
        <v>0</v>
      </c>
      <c r="CQ175" s="30">
        <f>SUMIF(Ingredients!$B$3:$B$217,M175,Ingredients!$J$3:$J$217)+SUMIF($B$3:$B$724,M175,$CR$3:$CR$724)</f>
        <v>0</v>
      </c>
      <c r="CR175" s="43">
        <f t="shared" si="35"/>
        <v>0</v>
      </c>
      <c r="CS175" s="34">
        <v>15</v>
      </c>
      <c r="CT175" s="30">
        <v>0</v>
      </c>
      <c r="CU175" s="30">
        <v>6.4</v>
      </c>
      <c r="CV175" s="35">
        <v>0</v>
      </c>
      <c r="CW175" s="36">
        <v>0</v>
      </c>
      <c r="CX175" s="37">
        <v>3.5</v>
      </c>
      <c r="CY175" s="38">
        <v>0</v>
      </c>
      <c r="CZ175" s="39">
        <v>0</v>
      </c>
      <c r="DA175" t="s">
        <v>202</v>
      </c>
      <c r="DB175" t="str">
        <f t="shared" ca="1" si="36"/>
        <v>No</v>
      </c>
      <c r="DD175" t="s">
        <v>200</v>
      </c>
      <c r="DE175" t="str">
        <f t="shared" ca="1" si="37"/>
        <v/>
      </c>
      <c r="DF175" t="s">
        <v>2272</v>
      </c>
    </row>
    <row r="176" spans="2:110" x14ac:dyDescent="0.3">
      <c r="B176" t="s">
        <v>440</v>
      </c>
      <c r="C176" t="str">
        <f>INDEX('PH Itemnames'!$B$1:$B$723,MATCH(B176,'PH Itemnames'!$A$1:$A$723),1)</f>
        <v>celeryandpeanutbutterItem</v>
      </c>
      <c r="D176" t="s">
        <v>240</v>
      </c>
      <c r="E176" t="s">
        <v>1192</v>
      </c>
      <c r="F176" s="10" t="s">
        <v>120</v>
      </c>
      <c r="G176" s="11" t="s">
        <v>345</v>
      </c>
      <c r="H176" s="11"/>
      <c r="I176" s="11"/>
      <c r="J176" s="11"/>
      <c r="K176" s="11"/>
      <c r="L176" s="11"/>
      <c r="M176" s="11"/>
      <c r="N176" s="46">
        <f ca="1">SUMIF(Ingredients!$B$3:$B$217,'PH complex foods'!F176,Ingredients!$A$3:$A$119)+SUMIF($B$3:$B$724,F176,$V$3:$V$723)</f>
        <v>1</v>
      </c>
      <c r="O176" s="11">
        <f ca="1">SUMIF(Ingredients!$B$3:$B$217,'PH complex foods'!G176,Ingredients!$A$3:$A$119)+SUMIF($B$3:$B$724,G176,$V$3:$V$723)</f>
        <v>1</v>
      </c>
      <c r="P176" s="11">
        <f ca="1">SUMIF(Ingredients!$B$3:$B$217,'PH complex foods'!H176,Ingredients!$A$3:$A$119)+SUMIF($B$3:$B$724,H176,$V$3:$V$723)</f>
        <v>0</v>
      </c>
      <c r="Q176" s="11">
        <f ca="1">SUMIF(Ingredients!$B$3:$B$217,'PH complex foods'!I176,Ingredients!$A$3:$A$119)+SUMIF($B$3:$B$724,I176,$V$3:$V$723)</f>
        <v>0</v>
      </c>
      <c r="R176" s="11">
        <f ca="1">SUMIF(Ingredients!$B$3:$B$217,'PH complex foods'!J176,Ingredients!$A$3:$A$119)+SUMIF($B$3:$B$724,J176,$V$3:$V$723)</f>
        <v>0</v>
      </c>
      <c r="S176" s="11">
        <f ca="1">SUMIF(Ingredients!$B$3:$B$217,'PH complex foods'!K176,Ingredients!$A$3:$A$119)+SUMIF($B$3:$B$724,K176,$V$3:$V$723)</f>
        <v>0</v>
      </c>
      <c r="T176" s="11">
        <f ca="1">SUMIF(Ingredients!$B$3:$B$217,'PH complex foods'!L176,Ingredients!$A$3:$A$119)+SUMIF($B$3:$B$724,L176,$V$3:$V$723)</f>
        <v>0</v>
      </c>
      <c r="U176" s="11">
        <f ca="1">SUMIF(Ingredients!$B$3:$B$217,'PH complex foods'!M176,Ingredients!$A$3:$A$119)+SUMIF($B$3:$B$724,M176,$V$3:$V$723)</f>
        <v>0</v>
      </c>
      <c r="V176" s="10">
        <f t="shared" ca="1" si="38"/>
        <v>1</v>
      </c>
      <c r="W176" s="11">
        <f t="shared" si="27"/>
        <v>0</v>
      </c>
      <c r="X176" s="44" t="str">
        <f t="shared" ca="1" si="39"/>
        <v>Yes</v>
      </c>
      <c r="Y176" s="34">
        <f>SUMIF(Ingredients!$B$3:$B$217,F176,Ingredients!$C$3:$C$217)+SUMIF($B$3:$B$724,F176,$AG$3:$AG$724)</f>
        <v>5</v>
      </c>
      <c r="Z176" s="30">
        <f>SUMIF(Ingredients!$B$3:$B$217,G176,Ingredients!$C$3:$C$217)+SUMIF($B$3:$B$724,G176,$AG$3:$AG$724)</f>
        <v>9</v>
      </c>
      <c r="AA176" s="30">
        <f>SUMIF(Ingredients!$B$3:$B$217,H176,Ingredients!$C$3:$C$217)+SUMIF($B$3:$B$724,H176,$AG$3:$AG$724)</f>
        <v>0</v>
      </c>
      <c r="AB176" s="30">
        <f>SUMIF(Ingredients!$B$3:$B$217,I176,Ingredients!$C$3:$C$217)+SUMIF($B$3:$B$724,I176,$AG$3:$AG$724)</f>
        <v>0</v>
      </c>
      <c r="AC176" s="30">
        <f>SUMIF(Ingredients!$B$3:$B$217,J176,Ingredients!$C$3:$C$217)+SUMIF($B$3:$B$724,J176,$AG$3:$AG$724)</f>
        <v>0</v>
      </c>
      <c r="AD176" s="30">
        <f>SUMIF(Ingredients!$B$3:$B$217,K176,Ingredients!$C$3:$C$217)+SUMIF($B$3:$B$724,K176,$AG$3:$AG$724)</f>
        <v>0</v>
      </c>
      <c r="AE176" s="30">
        <f>SUMIF(Ingredients!$B$3:$B$217,L176,Ingredients!$C$3:$C$217)+SUMIF($B$3:$B$724,L176,$AG$3:$AG$724)</f>
        <v>0</v>
      </c>
      <c r="AF176" s="30">
        <f>SUMIF(Ingredients!$B$3:$B$217,M176,Ingredients!$C$3:$C$217)+SUMIF($B$3:$B$724,M176,$AG$3:$AG$724)</f>
        <v>0</v>
      </c>
      <c r="AG176" s="29">
        <f t="shared" si="28"/>
        <v>14</v>
      </c>
      <c r="AH176" s="30">
        <f>SUMIF(Ingredients!$B$3:$B$217,F176,Ingredients!$D$3:$D$217)+SUMIF($B$3:$B$724,F176,$AP$3:$AP$724)</f>
        <v>0</v>
      </c>
      <c r="AI176" s="30">
        <f>SUMIF(Ingredients!$B$3:$B$217,G176,Ingredients!$D$3:$D$217)+SUMIF($B$3:$B$724,G176,$AP$3:$AP$724)</f>
        <v>0</v>
      </c>
      <c r="AJ176" s="30">
        <f>SUMIF(Ingredients!$B$3:$B$217,H176,Ingredients!$D$3:$D$217)+SUMIF($B$3:$B$724,H176,$AP$3:$AP$724)</f>
        <v>0</v>
      </c>
      <c r="AK176" s="30">
        <f>SUMIF(Ingredients!$B$3:$B$217,I176,Ingredients!$D$3:$D$217)+SUMIF($B$3:$B$724,I176,$AP$3:$AP$724)</f>
        <v>0</v>
      </c>
      <c r="AL176" s="30">
        <f>SUMIF(Ingredients!$B$3:$B$217,J176,Ingredients!$D$3:$D$217)+SUMIF($B$3:$B$724,J176,$AP$3:$AP$724)</f>
        <v>0</v>
      </c>
      <c r="AM176" s="30">
        <f>SUMIF(Ingredients!$B$3:$B$217,K176,Ingredients!$D$3:$D$217)+SUMIF($B$3:$B$724,K176,$AP$3:$AP$724)</f>
        <v>0</v>
      </c>
      <c r="AN176" s="30">
        <f>SUMIF(Ingredients!$B$3:$B$217,L176,Ingredients!$D$3:$D$217)+SUMIF($B$3:$B$724,L176,$AP$3:$AP$724)</f>
        <v>0</v>
      </c>
      <c r="AO176" s="30">
        <f>SUMIF(Ingredients!$B$3:$B$217,M176,Ingredients!$D$3:$D$217)+SUMIF($B$3:$B$724,M176,$AP$3:$AP$724)</f>
        <v>0</v>
      </c>
      <c r="AP176" s="29">
        <f t="shared" si="29"/>
        <v>0</v>
      </c>
      <c r="AQ176" s="30">
        <f>SUMIF(Ingredients!$B$3:$B$217,F176,Ingredients!$E$3:$E$217)+SUMIF($B$3:$B$724,F176,$AY$3:$AY$727)</f>
        <v>7</v>
      </c>
      <c r="AR176" s="30">
        <f>SUMIF(Ingredients!$B$3:$B$217,G176,Ingredients!$E$3:$E$217)+SUMIF($B$3:$B$724,G176,$AY$3:$AY$727)</f>
        <v>22.5</v>
      </c>
      <c r="AS176" s="30">
        <f>SUMIF(Ingredients!$B$3:$B$217,H176,Ingredients!$E$3:$E$217)+SUMIF($B$3:$B$724,H176,$AY$3:$AY$727)</f>
        <v>0</v>
      </c>
      <c r="AT176" s="30">
        <f>SUMIF(Ingredients!$B$3:$B$217,I176,Ingredients!$E$3:$E$217)+SUMIF($B$3:$B$724,I176,$AY$3:$AY$727)</f>
        <v>0</v>
      </c>
      <c r="AU176" s="30">
        <f>SUMIF(Ingredients!$B$3:$B$217,J176,Ingredients!$E$3:$E$217)+SUMIF($B$3:$B$724,J176,$AY$3:$AY$727)</f>
        <v>0</v>
      </c>
      <c r="AV176" s="30">
        <f>SUMIF(Ingredients!$B$3:$B$217,K176,Ingredients!$E$3:$E$217)+SUMIF($B$3:$B$724,K176,$AY$3:$AY$727)</f>
        <v>0</v>
      </c>
      <c r="AW176" s="30">
        <f>SUMIF(Ingredients!$B$3:$B$217,L176,Ingredients!$E$3:$E$217)+SUMIF($B$3:$B$724,L176,$AY$3:$AY$727)</f>
        <v>0</v>
      </c>
      <c r="AX176" s="30">
        <f>SUMIF(Ingredients!$B$3:$B$217,M176,Ingredients!$E$3:$E$217)+SUMIF($B$3:$B$724,M176,$AY$3:$AY$727)</f>
        <v>0</v>
      </c>
      <c r="AY176" s="29">
        <f t="shared" si="30"/>
        <v>14.75</v>
      </c>
      <c r="AZ176" s="30">
        <f>SUMIF(Ingredients!$B$3:$B$217,F176,Ingredients!$F$3:$F$217)+SUMIF($B$3:$B$724,F176,$BH$3:$BH$724)</f>
        <v>0</v>
      </c>
      <c r="BA176" s="30">
        <f>SUMIF(Ingredients!$B$3:$B$217,G176,Ingredients!$F$3:$F$217)+SUMIF($B$3:$B$724,G176,$BH$3:$BH$724)</f>
        <v>0.5</v>
      </c>
      <c r="BB176" s="30">
        <f>SUMIF(Ingredients!$B$3:$B$217,H176,Ingredients!$F$3:$F$217)+SUMIF($B$3:$B$724,H176,$BH$3:$BH$724)</f>
        <v>0</v>
      </c>
      <c r="BC176" s="30">
        <f>SUMIF(Ingredients!$B$3:$B$217,I176,Ingredients!$F$3:$F$217)+SUMIF($B$3:$B$724,I176,$BH$3:$BH$724)</f>
        <v>0</v>
      </c>
      <c r="BD176" s="30">
        <f>SUMIF(Ingredients!$B$3:$B$217,J176,Ingredients!$F$3:$F$217)+SUMIF($B$3:$B$724,J176,$BH$3:$BH$724)</f>
        <v>0</v>
      </c>
      <c r="BE176" s="30">
        <f>SUMIF(Ingredients!$B$3:$B$217,K176,Ingredients!$F$3:$F$217)+SUMIF($B$3:$B$724,K176,$BH$3:$BH$724)</f>
        <v>0</v>
      </c>
      <c r="BF176" s="30">
        <f>SUMIF(Ingredients!$B$3:$B$217,L176,Ingredients!$F$3:$F$217)+SUMIF($B$3:$B$724,L176,$BH$3:$BH$724)</f>
        <v>0</v>
      </c>
      <c r="BG176" s="30">
        <f>SUMIF(Ingredients!$B$3:$B$217,M176,Ingredients!$F$3:$F$217)+SUMIF($B$3:$B$724,M176,$BH$3:$BH$724)</f>
        <v>0</v>
      </c>
      <c r="BH176" s="35">
        <f t="shared" si="31"/>
        <v>0.5</v>
      </c>
      <c r="BI176" s="30">
        <f>SUMIF(Ingredients!$B$3:$B$217,F176,Ingredients!$G$3:$G$217)+SUMIF($B$3:$B$724,F176,$BQ$3:$BQ$724)</f>
        <v>0</v>
      </c>
      <c r="BJ176" s="30">
        <f>SUMIF(Ingredients!$B$3:$B$217,G176,Ingredients!$G$3:$G$217)+SUMIF($B$3:$B$724,G176,$BQ$3:$BQ$724)</f>
        <v>0</v>
      </c>
      <c r="BK176" s="30">
        <f>SUMIF(Ingredients!$B$3:$B$217,H176,Ingredients!$G$3:$G$217)+SUMIF($B$3:$B$724,H176,$BQ$3:$BQ$724)</f>
        <v>0</v>
      </c>
      <c r="BL176" s="30">
        <f>SUMIF(Ingredients!$B$3:$B$217,I176,Ingredients!$G$3:$G$217)+SUMIF($B$3:$B$724,I176,$BQ$3:$BQ$724)</f>
        <v>0</v>
      </c>
      <c r="BM176" s="30">
        <f>SUMIF(Ingredients!$B$3:$B$217,J176,Ingredients!$G$3:$G$217)+SUMIF($B$3:$B$724,J176,$BQ$3:$BQ$724)</f>
        <v>0</v>
      </c>
      <c r="BN176" s="30">
        <f>SUMIF(Ingredients!$B$3:$B$217,K176,Ingredients!$G$3:$G$217)+SUMIF($B$3:$B$724,K176,$BQ$3:$BQ$724)</f>
        <v>0</v>
      </c>
      <c r="BO176" s="30">
        <f>SUMIF(Ingredients!$B$3:$B$217,L176,Ingredients!$G$3:$G$217)+SUMIF($B$3:$B$724,L176,$BQ$3:$BQ$724)</f>
        <v>0</v>
      </c>
      <c r="BP176" s="30">
        <f>SUMIF(Ingredients!$B$3:$B$217,M176,Ingredients!$G$3:$G$217)+SUMIF($B$3:$B$724,M176,$BQ$3:$BQ$724)</f>
        <v>0</v>
      </c>
      <c r="BQ176" s="36">
        <f t="shared" si="32"/>
        <v>0</v>
      </c>
      <c r="BR176" s="30">
        <f>SUMIF(Ingredients!$B$3:$B$217,F176,Ingredients!$H$3:$H$217)+SUMIF($B$3:$B$724,F176,$BZ$3:$BZ$724)</f>
        <v>1</v>
      </c>
      <c r="BS176" s="30">
        <f>SUMIF(Ingredients!$B$3:$B$217,G176,Ingredients!$H$3:$H$217)+SUMIF($B$3:$B$724,G176,$BZ$3:$BZ$724)</f>
        <v>0</v>
      </c>
      <c r="BT176" s="30">
        <f>SUMIF(Ingredients!$B$3:$B$217,H176,Ingredients!$H$3:$H$217)+SUMIF($B$3:$B$724,H176,$BZ$3:$BZ$724)</f>
        <v>0</v>
      </c>
      <c r="BU176" s="30">
        <f>SUMIF(Ingredients!$B$3:$B$217,I176,Ingredients!$H$3:$H$217)+SUMIF($B$3:$B$724,I176,$BZ$3:$BZ$724)</f>
        <v>0</v>
      </c>
      <c r="BV176" s="30">
        <f>SUMIF(Ingredients!$B$3:$B$217,J176,Ingredients!$H$3:$H$217)+SUMIF($B$3:$B$724,J176,$BZ$3:$BZ$724)</f>
        <v>0</v>
      </c>
      <c r="BW176" s="30">
        <f>SUMIF(Ingredients!$B$3:$B$217,K176,Ingredients!$H$3:$H$217)+SUMIF($B$3:$B$724,K176,$BZ$3:$BZ$724)</f>
        <v>0</v>
      </c>
      <c r="BX176" s="30">
        <f>SUMIF(Ingredients!$B$3:$B$217,L176,Ingredients!$H$3:$H$217)+SUMIF($B$3:$B$724,L176,$BZ$3:$BZ$724)</f>
        <v>0</v>
      </c>
      <c r="BY176" s="30">
        <f>SUMIF(Ingredients!$B$3:$B$217,M176,Ingredients!$H$3:$H$217)+SUMIF($B$3:$B$724,M176,$BZ$3:$BZ$724)</f>
        <v>0</v>
      </c>
      <c r="BZ176" s="42">
        <f t="shared" si="33"/>
        <v>1</v>
      </c>
      <c r="CA176" s="30">
        <f>SUMIF(Ingredients!$B$3:$B$217,F176,Ingredients!$I$3:$I$217)+SUMIF($B$3:$B$724,F176,$CI$3:$CI$724)</f>
        <v>0</v>
      </c>
      <c r="CB176" s="30">
        <f>SUMIF(Ingredients!$B$3:$B$217,G176,Ingredients!$I$3:$I$217)+SUMIF($B$3:$B$724,G176,$CI$3:$CI$724)</f>
        <v>0</v>
      </c>
      <c r="CC176" s="30">
        <f>SUMIF(Ingredients!$B$3:$B$217,H176,Ingredients!$I$3:$I$217)+SUMIF($B$3:$B$724,H176,$CI$3:$CI$724)</f>
        <v>0</v>
      </c>
      <c r="CD176" s="30">
        <f>SUMIF(Ingredients!$B$3:$B$217,I176,Ingredients!$I$3:$I$217)+SUMIF($B$3:$B$724,I176,$CI$3:$CI$724)</f>
        <v>0</v>
      </c>
      <c r="CE176" s="30">
        <f>SUMIF(Ingredients!$B$3:$B$217,J176,Ingredients!$I$3:$I$217)+SUMIF($B$3:$B$724,J176,$CI$3:$CI$724)</f>
        <v>0</v>
      </c>
      <c r="CF176" s="30">
        <f>SUMIF(Ingredients!$B$3:$B$217,K176,Ingredients!$I$3:$I$217)+SUMIF($B$3:$B$724,K176,$CI$3:$CI$724)</f>
        <v>0</v>
      </c>
      <c r="CG176" s="30">
        <f>SUMIF(Ingredients!$B$3:$B$217,L176,Ingredients!$I$3:$I$217)+SUMIF($B$3:$B$724,L176,$CI$3:$CI$724)</f>
        <v>0</v>
      </c>
      <c r="CH176" s="30">
        <f>SUMIF(Ingredients!$B$3:$B$217,M176,Ingredients!$I$3:$I$217)+SUMIF($B$3:$B$724,M176,$CI$3:$CI$724)</f>
        <v>0</v>
      </c>
      <c r="CI176" s="38">
        <f t="shared" si="34"/>
        <v>0</v>
      </c>
      <c r="CJ176" s="30">
        <f>SUMIF(Ingredients!$B$3:$B$217,F176,Ingredients!$J$3:$J$217)+SUMIF($B$3:$B$724,F176,$CR$3:$CR$724)</f>
        <v>0</v>
      </c>
      <c r="CK176" s="30">
        <f>SUMIF(Ingredients!$B$3:$B$217,G176,Ingredients!$J$3:$J$217)+SUMIF($B$3:$B$724,G176,$CR$3:$CR$724)</f>
        <v>0</v>
      </c>
      <c r="CL176" s="30">
        <f>SUMIF(Ingredients!$B$3:$B$217,H176,Ingredients!$J$3:$J$217)+SUMIF($B$3:$B$724,H176,$CR$3:$CR$724)</f>
        <v>0</v>
      </c>
      <c r="CM176" s="30">
        <f>SUMIF(Ingredients!$B$3:$B$217,I176,Ingredients!$J$3:$J$217)+SUMIF($B$3:$B$724,I176,$CR$3:$CR$724)</f>
        <v>0</v>
      </c>
      <c r="CN176" s="30">
        <f>SUMIF(Ingredients!$B$3:$B$217,J176,Ingredients!$J$3:$J$217)+SUMIF($B$3:$B$724,J176,$CR$3:$CR$724)</f>
        <v>0</v>
      </c>
      <c r="CO176" s="30">
        <f>SUMIF(Ingredients!$B$3:$B$217,K176,Ingredients!$J$3:$J$217)+SUMIF($B$3:$B$724,K176,$CR$3:$CR$724)</f>
        <v>0</v>
      </c>
      <c r="CP176" s="30">
        <f>SUMIF(Ingredients!$B$3:$B$217,L176,Ingredients!$J$3:$J$217)+SUMIF($B$3:$B$724,L176,$CR$3:$CR$724)</f>
        <v>0</v>
      </c>
      <c r="CQ176" s="30">
        <f>SUMIF(Ingredients!$B$3:$B$217,M176,Ingredients!$J$3:$J$217)+SUMIF($B$3:$B$724,M176,$CR$3:$CR$724)</f>
        <v>0</v>
      </c>
      <c r="CR176" s="43">
        <f t="shared" si="35"/>
        <v>0</v>
      </c>
      <c r="CS176" s="34">
        <v>10</v>
      </c>
      <c r="CT176" s="30">
        <v>0</v>
      </c>
      <c r="CU176" s="30">
        <v>12</v>
      </c>
      <c r="CV176" s="35">
        <v>0.5</v>
      </c>
      <c r="CW176" s="36">
        <v>0</v>
      </c>
      <c r="CX176" s="37">
        <v>1</v>
      </c>
      <c r="CY176" s="38">
        <v>0</v>
      </c>
      <c r="CZ176" s="39">
        <v>0</v>
      </c>
      <c r="DA176" t="s">
        <v>202</v>
      </c>
      <c r="DB176" t="str">
        <f t="shared" ca="1" si="36"/>
        <v>-</v>
      </c>
      <c r="DD176" t="s">
        <v>200</v>
      </c>
      <c r="DE176" t="str">
        <f t="shared" ca="1" si="37"/>
        <v>CELERYANDPEANUTBUTTERITEM(MEAL, ItemRegistry.celeryandpeanutbutterItem, 4 ,2f,0f,0.5f,1f,0f,0f,0f,1.75f),</v>
      </c>
      <c r="DF176" t="s">
        <v>2415</v>
      </c>
    </row>
    <row r="177" spans="2:110" x14ac:dyDescent="0.3">
      <c r="B177" t="s">
        <v>441</v>
      </c>
      <c r="C177" t="str">
        <f>INDEX('PH Itemnames'!$B$1:$B$723,MATCH(B177,'PH Itemnames'!$A$1:$A$723),1)</f>
        <v>chickencelerycasseroleItem</v>
      </c>
      <c r="D177" t="s">
        <v>245</v>
      </c>
      <c r="E177" t="s">
        <v>1192</v>
      </c>
      <c r="F177" s="10" t="s">
        <v>120</v>
      </c>
      <c r="G177" s="11" t="s">
        <v>287</v>
      </c>
      <c r="H177" s="11" t="s">
        <v>62</v>
      </c>
      <c r="I177" s="11" t="s">
        <v>61</v>
      </c>
      <c r="J177" s="11" t="s">
        <v>284</v>
      </c>
      <c r="K177" s="11"/>
      <c r="L177" s="11"/>
      <c r="M177" s="11"/>
      <c r="N177" s="46">
        <f ca="1">SUMIF(Ingredients!$B$3:$B$217,'PH complex foods'!F177,Ingredients!$A$3:$A$119)+SUMIF($B$3:$B$724,F177,$V$3:$V$723)</f>
        <v>1</v>
      </c>
      <c r="O177" s="11">
        <f ca="1">SUMIF(Ingredients!$B$3:$B$217,'PH complex foods'!G177,Ingredients!$A$3:$A$119)+SUMIF($B$3:$B$724,G177,$V$3:$V$723)</f>
        <v>1</v>
      </c>
      <c r="P177" s="11">
        <f ca="1">SUMIF(Ingredients!$B$3:$B$217,'PH complex foods'!H177,Ingredients!$A$3:$A$119)+SUMIF($B$3:$B$724,H177,$V$3:$V$723)</f>
        <v>1</v>
      </c>
      <c r="Q177" s="11">
        <f ca="1">SUMIF(Ingredients!$B$3:$B$217,'PH complex foods'!I177,Ingredients!$A$3:$A$119)+SUMIF($B$3:$B$724,I177,$V$3:$V$723)</f>
        <v>1</v>
      </c>
      <c r="R177" s="11">
        <f ca="1">SUMIF(Ingredients!$B$3:$B$217,'PH complex foods'!J177,Ingredients!$A$3:$A$119)+SUMIF($B$3:$B$724,J177,$V$3:$V$723)</f>
        <v>1</v>
      </c>
      <c r="S177" s="11">
        <f ca="1">SUMIF(Ingredients!$B$3:$B$217,'PH complex foods'!K177,Ingredients!$A$3:$A$119)+SUMIF($B$3:$B$724,K177,$V$3:$V$723)</f>
        <v>0</v>
      </c>
      <c r="T177" s="11">
        <f ca="1">SUMIF(Ingredients!$B$3:$B$217,'PH complex foods'!L177,Ingredients!$A$3:$A$119)+SUMIF($B$3:$B$724,L177,$V$3:$V$723)</f>
        <v>0</v>
      </c>
      <c r="U177" s="11">
        <f ca="1">SUMIF(Ingredients!$B$3:$B$217,'PH complex foods'!M177,Ingredients!$A$3:$A$119)+SUMIF($B$3:$B$724,M177,$V$3:$V$723)</f>
        <v>0</v>
      </c>
      <c r="V177" s="10">
        <f t="shared" ca="1" si="38"/>
        <v>1</v>
      </c>
      <c r="W177" s="11">
        <f t="shared" si="27"/>
        <v>0</v>
      </c>
      <c r="X177" s="44" t="str">
        <f t="shared" ca="1" si="39"/>
        <v>Yes</v>
      </c>
      <c r="Y177" s="34">
        <f>SUMIF(Ingredients!$B$3:$B$217,F177,Ingredients!$C$3:$C$217)+SUMIF($B$3:$B$724,F177,$AG$3:$AG$724)</f>
        <v>5</v>
      </c>
      <c r="Z177" s="30">
        <f>SUMIF(Ingredients!$B$3:$B$217,G177,Ingredients!$C$3:$C$217)+SUMIF($B$3:$B$724,G177,$AG$3:$AG$724)</f>
        <v>10</v>
      </c>
      <c r="AA177" s="30">
        <f>SUMIF(Ingredients!$B$3:$B$217,H177,Ingredients!$C$3:$C$217)+SUMIF($B$3:$B$724,H177,$AG$3:$AG$724)</f>
        <v>2</v>
      </c>
      <c r="AB177" s="30">
        <f>SUMIF(Ingredients!$B$3:$B$217,I177,Ingredients!$C$3:$C$217)+SUMIF($B$3:$B$724,I177,$AG$3:$AG$724)</f>
        <v>10</v>
      </c>
      <c r="AC177" s="30">
        <f>SUMIF(Ingredients!$B$3:$B$217,J177,Ingredients!$C$3:$C$217)+SUMIF($B$3:$B$724,J177,$AG$3:$AG$724)</f>
        <v>2</v>
      </c>
      <c r="AD177" s="30">
        <f>SUMIF(Ingredients!$B$3:$B$217,K177,Ingredients!$C$3:$C$217)+SUMIF($B$3:$B$724,K177,$AG$3:$AG$724)</f>
        <v>0</v>
      </c>
      <c r="AE177" s="30">
        <f>SUMIF(Ingredients!$B$3:$B$217,L177,Ingredients!$C$3:$C$217)+SUMIF($B$3:$B$724,L177,$AG$3:$AG$724)</f>
        <v>0</v>
      </c>
      <c r="AF177" s="30">
        <f>SUMIF(Ingredients!$B$3:$B$217,M177,Ingredients!$C$3:$C$217)+SUMIF($B$3:$B$724,M177,$AG$3:$AG$724)</f>
        <v>0</v>
      </c>
      <c r="AG177" s="29">
        <f t="shared" si="28"/>
        <v>29</v>
      </c>
      <c r="AH177" s="30">
        <f>SUMIF(Ingredients!$B$3:$B$217,F177,Ingredients!$D$3:$D$217)+SUMIF($B$3:$B$724,F177,$AP$3:$AP$724)</f>
        <v>0</v>
      </c>
      <c r="AI177" s="30">
        <f>SUMIF(Ingredients!$B$3:$B$217,G177,Ingredients!$D$3:$D$217)+SUMIF($B$3:$B$724,G177,$AP$3:$AP$724)</f>
        <v>0</v>
      </c>
      <c r="AJ177" s="30">
        <f>SUMIF(Ingredients!$B$3:$B$217,H177,Ingredients!$D$3:$D$217)+SUMIF($B$3:$B$724,H177,$AP$3:$AP$724)</f>
        <v>0</v>
      </c>
      <c r="AK177" s="30">
        <f>SUMIF(Ingredients!$B$3:$B$217,I177,Ingredients!$D$3:$D$217)+SUMIF($B$3:$B$724,I177,$AP$3:$AP$724)</f>
        <v>0</v>
      </c>
      <c r="AL177" s="30">
        <f>SUMIF(Ingredients!$B$3:$B$217,J177,Ingredients!$D$3:$D$217)+SUMIF($B$3:$B$724,J177,$AP$3:$AP$724)</f>
        <v>0</v>
      </c>
      <c r="AM177" s="30">
        <f>SUMIF(Ingredients!$B$3:$B$217,K177,Ingredients!$D$3:$D$217)+SUMIF($B$3:$B$724,K177,$AP$3:$AP$724)</f>
        <v>0</v>
      </c>
      <c r="AN177" s="30">
        <f>SUMIF(Ingredients!$B$3:$B$217,L177,Ingredients!$D$3:$D$217)+SUMIF($B$3:$B$724,L177,$AP$3:$AP$724)</f>
        <v>0</v>
      </c>
      <c r="AO177" s="30">
        <f>SUMIF(Ingredients!$B$3:$B$217,M177,Ingredients!$D$3:$D$217)+SUMIF($B$3:$B$724,M177,$AP$3:$AP$724)</f>
        <v>0</v>
      </c>
      <c r="AP177" s="29">
        <f t="shared" si="29"/>
        <v>0</v>
      </c>
      <c r="AQ177" s="30">
        <f>SUMIF(Ingredients!$B$3:$B$217,F177,Ingredients!$E$3:$E$217)+SUMIF($B$3:$B$724,F177,$AY$3:$AY$727)</f>
        <v>7</v>
      </c>
      <c r="AR177" s="30">
        <f>SUMIF(Ingredients!$B$3:$B$217,G177,Ingredients!$E$3:$E$217)+SUMIF($B$3:$B$724,G177,$AY$3:$AY$727)</f>
        <v>7</v>
      </c>
      <c r="AS177" s="30">
        <f>SUMIF(Ingredients!$B$3:$B$217,H177,Ingredients!$E$3:$E$217)+SUMIF($B$3:$B$724,H177,$AY$3:$AY$727)</f>
        <v>54</v>
      </c>
      <c r="AT177" s="30">
        <f>SUMIF(Ingredients!$B$3:$B$217,I177,Ingredients!$E$3:$E$217)+SUMIF($B$3:$B$724,I177,$AY$3:$AY$727)</f>
        <v>31</v>
      </c>
      <c r="AU177" s="30">
        <f>SUMIF(Ingredients!$B$3:$B$217,J177,Ingredients!$E$3:$E$217)+SUMIF($B$3:$B$724,J177,$AY$3:$AY$727)</f>
        <v>24</v>
      </c>
      <c r="AV177" s="30">
        <f>SUMIF(Ingredients!$B$3:$B$217,K177,Ingredients!$E$3:$E$217)+SUMIF($B$3:$B$724,K177,$AY$3:$AY$727)</f>
        <v>0</v>
      </c>
      <c r="AW177" s="30">
        <f>SUMIF(Ingredients!$B$3:$B$217,L177,Ingredients!$E$3:$E$217)+SUMIF($B$3:$B$724,L177,$AY$3:$AY$727)</f>
        <v>0</v>
      </c>
      <c r="AX177" s="30">
        <f>SUMIF(Ingredients!$B$3:$B$217,M177,Ingredients!$E$3:$E$217)+SUMIF($B$3:$B$724,M177,$AY$3:$AY$727)</f>
        <v>0</v>
      </c>
      <c r="AY177" s="29">
        <f t="shared" si="30"/>
        <v>24.6</v>
      </c>
      <c r="AZ177" s="30">
        <f>SUMIF(Ingredients!$B$3:$B$217,F177,Ingredients!$F$3:$F$217)+SUMIF($B$3:$B$724,F177,$BH$3:$BH$724)</f>
        <v>0</v>
      </c>
      <c r="BA177" s="30">
        <f>SUMIF(Ingredients!$B$3:$B$217,G177,Ingredients!$F$3:$F$217)+SUMIF($B$3:$B$724,G177,$BH$3:$BH$724)</f>
        <v>0</v>
      </c>
      <c r="BB177" s="30">
        <f>SUMIF(Ingredients!$B$3:$B$217,H177,Ingredients!$F$3:$F$217)+SUMIF($B$3:$B$724,H177,$BH$3:$BH$724)</f>
        <v>0</v>
      </c>
      <c r="BC177" s="30">
        <f>SUMIF(Ingredients!$B$3:$B$217,I177,Ingredients!$F$3:$F$217)+SUMIF($B$3:$B$724,I177,$BH$3:$BH$724)</f>
        <v>0</v>
      </c>
      <c r="BD177" s="30">
        <f>SUMIF(Ingredients!$B$3:$B$217,J177,Ingredients!$F$3:$F$217)+SUMIF($B$3:$B$724,J177,$BH$3:$BH$724)</f>
        <v>0</v>
      </c>
      <c r="BE177" s="30">
        <f>SUMIF(Ingredients!$B$3:$B$217,K177,Ingredients!$F$3:$F$217)+SUMIF($B$3:$B$724,K177,$BH$3:$BH$724)</f>
        <v>0</v>
      </c>
      <c r="BF177" s="30">
        <f>SUMIF(Ingredients!$B$3:$B$217,L177,Ingredients!$F$3:$F$217)+SUMIF($B$3:$B$724,L177,$BH$3:$BH$724)</f>
        <v>0</v>
      </c>
      <c r="BG177" s="30">
        <f>SUMIF(Ingredients!$B$3:$B$217,M177,Ingredients!$F$3:$F$217)+SUMIF($B$3:$B$724,M177,$BH$3:$BH$724)</f>
        <v>0</v>
      </c>
      <c r="BH177" s="35">
        <f t="shared" si="31"/>
        <v>0</v>
      </c>
      <c r="BI177" s="30">
        <f>SUMIF(Ingredients!$B$3:$B$217,F177,Ingredients!$G$3:$G$217)+SUMIF($B$3:$B$724,F177,$BQ$3:$BQ$724)</f>
        <v>0</v>
      </c>
      <c r="BJ177" s="30">
        <f>SUMIF(Ingredients!$B$3:$B$217,G177,Ingredients!$G$3:$G$217)+SUMIF($B$3:$B$724,G177,$BQ$3:$BQ$724)</f>
        <v>0</v>
      </c>
      <c r="BK177" s="30">
        <f>SUMIF(Ingredients!$B$3:$B$217,H177,Ingredients!$G$3:$G$217)+SUMIF($B$3:$B$724,H177,$BQ$3:$BQ$724)</f>
        <v>0</v>
      </c>
      <c r="BL177" s="30">
        <f>SUMIF(Ingredients!$B$3:$B$217,I177,Ingredients!$G$3:$G$217)+SUMIF($B$3:$B$724,I177,$BQ$3:$BQ$724)</f>
        <v>0</v>
      </c>
      <c r="BM177" s="30">
        <f>SUMIF(Ingredients!$B$3:$B$217,J177,Ingredients!$G$3:$G$217)+SUMIF($B$3:$B$724,J177,$BQ$3:$BQ$724)</f>
        <v>0</v>
      </c>
      <c r="BN177" s="30">
        <f>SUMIF(Ingredients!$B$3:$B$217,K177,Ingredients!$G$3:$G$217)+SUMIF($B$3:$B$724,K177,$BQ$3:$BQ$724)</f>
        <v>0</v>
      </c>
      <c r="BO177" s="30">
        <f>SUMIF(Ingredients!$B$3:$B$217,L177,Ingredients!$G$3:$G$217)+SUMIF($B$3:$B$724,L177,$BQ$3:$BQ$724)</f>
        <v>0</v>
      </c>
      <c r="BP177" s="30">
        <f>SUMIF(Ingredients!$B$3:$B$217,M177,Ingredients!$G$3:$G$217)+SUMIF($B$3:$B$724,M177,$BQ$3:$BQ$724)</f>
        <v>0</v>
      </c>
      <c r="BQ177" s="36">
        <f t="shared" si="32"/>
        <v>0</v>
      </c>
      <c r="BR177" s="30">
        <f>SUMIF(Ingredients!$B$3:$B$217,F177,Ingredients!$H$3:$H$217)+SUMIF($B$3:$B$724,F177,$BZ$3:$BZ$724)</f>
        <v>1</v>
      </c>
      <c r="BS177" s="30">
        <f>SUMIF(Ingredients!$B$3:$B$217,G177,Ingredients!$H$3:$H$217)+SUMIF($B$3:$B$724,G177,$BZ$3:$BZ$724)</f>
        <v>0</v>
      </c>
      <c r="BT177" s="30">
        <f>SUMIF(Ingredients!$B$3:$B$217,H177,Ingredients!$H$3:$H$217)+SUMIF($B$3:$B$724,H177,$BZ$3:$BZ$724)</f>
        <v>2</v>
      </c>
      <c r="BU177" s="30">
        <f>SUMIF(Ingredients!$B$3:$B$217,I177,Ingredients!$H$3:$H$217)+SUMIF($B$3:$B$724,I177,$BZ$3:$BZ$724)</f>
        <v>1</v>
      </c>
      <c r="BV177" s="30">
        <f>SUMIF(Ingredients!$B$3:$B$217,J177,Ingredients!$H$3:$H$217)+SUMIF($B$3:$B$724,J177,$BZ$3:$BZ$724)</f>
        <v>0</v>
      </c>
      <c r="BW177" s="30">
        <f>SUMIF(Ingredients!$B$3:$B$217,K177,Ingredients!$H$3:$H$217)+SUMIF($B$3:$B$724,K177,$BZ$3:$BZ$724)</f>
        <v>0</v>
      </c>
      <c r="BX177" s="30">
        <f>SUMIF(Ingredients!$B$3:$B$217,L177,Ingredients!$H$3:$H$217)+SUMIF($B$3:$B$724,L177,$BZ$3:$BZ$724)</f>
        <v>0</v>
      </c>
      <c r="BY177" s="30">
        <f>SUMIF(Ingredients!$B$3:$B$217,M177,Ingredients!$H$3:$H$217)+SUMIF($B$3:$B$724,M177,$BZ$3:$BZ$724)</f>
        <v>0</v>
      </c>
      <c r="BZ177" s="42">
        <f t="shared" si="33"/>
        <v>4</v>
      </c>
      <c r="CA177" s="30">
        <f>SUMIF(Ingredients!$B$3:$B$217,F177,Ingredients!$I$3:$I$217)+SUMIF($B$3:$B$724,F177,$CI$3:$CI$724)</f>
        <v>0</v>
      </c>
      <c r="CB177" s="30">
        <f>SUMIF(Ingredients!$B$3:$B$217,G177,Ingredients!$I$3:$I$217)+SUMIF($B$3:$B$724,G177,$CI$3:$CI$724)</f>
        <v>2.5</v>
      </c>
      <c r="CC177" s="30">
        <f>SUMIF(Ingredients!$B$3:$B$217,H177,Ingredients!$I$3:$I$217)+SUMIF($B$3:$B$724,H177,$CI$3:$CI$724)</f>
        <v>0</v>
      </c>
      <c r="CD177" s="30">
        <f>SUMIF(Ingredients!$B$3:$B$217,I177,Ingredients!$I$3:$I$217)+SUMIF($B$3:$B$724,I177,$CI$3:$CI$724)</f>
        <v>0</v>
      </c>
      <c r="CE177" s="30">
        <f>SUMIF(Ingredients!$B$3:$B$217,J177,Ingredients!$I$3:$I$217)+SUMIF($B$3:$B$724,J177,$CI$3:$CI$724)</f>
        <v>0.5</v>
      </c>
      <c r="CF177" s="30">
        <f>SUMIF(Ingredients!$B$3:$B$217,K177,Ingredients!$I$3:$I$217)+SUMIF($B$3:$B$724,K177,$CI$3:$CI$724)</f>
        <v>0</v>
      </c>
      <c r="CG177" s="30">
        <f>SUMIF(Ingredients!$B$3:$B$217,L177,Ingredients!$I$3:$I$217)+SUMIF($B$3:$B$724,L177,$CI$3:$CI$724)</f>
        <v>0</v>
      </c>
      <c r="CH177" s="30">
        <f>SUMIF(Ingredients!$B$3:$B$217,M177,Ingredients!$I$3:$I$217)+SUMIF($B$3:$B$724,M177,$CI$3:$CI$724)</f>
        <v>0</v>
      </c>
      <c r="CI177" s="38">
        <f t="shared" si="34"/>
        <v>3</v>
      </c>
      <c r="CJ177" s="30">
        <f>SUMIF(Ingredients!$B$3:$B$217,F177,Ingredients!$J$3:$J$217)+SUMIF($B$3:$B$724,F177,$CR$3:$CR$724)</f>
        <v>0</v>
      </c>
      <c r="CK177" s="30">
        <f>SUMIF(Ingredients!$B$3:$B$217,G177,Ingredients!$J$3:$J$217)+SUMIF($B$3:$B$724,G177,$CR$3:$CR$724)</f>
        <v>0</v>
      </c>
      <c r="CL177" s="30">
        <f>SUMIF(Ingredients!$B$3:$B$217,H177,Ingredients!$J$3:$J$217)+SUMIF($B$3:$B$724,H177,$CR$3:$CR$724)</f>
        <v>0</v>
      </c>
      <c r="CM177" s="30">
        <f>SUMIF(Ingredients!$B$3:$B$217,I177,Ingredients!$J$3:$J$217)+SUMIF($B$3:$B$724,I177,$CR$3:$CR$724)</f>
        <v>0</v>
      </c>
      <c r="CN177" s="30">
        <f>SUMIF(Ingredients!$B$3:$B$217,J177,Ingredients!$J$3:$J$217)+SUMIF($B$3:$B$724,J177,$CR$3:$CR$724)</f>
        <v>0</v>
      </c>
      <c r="CO177" s="30">
        <f>SUMIF(Ingredients!$B$3:$B$217,K177,Ingredients!$J$3:$J$217)+SUMIF($B$3:$B$724,K177,$CR$3:$CR$724)</f>
        <v>0</v>
      </c>
      <c r="CP177" s="30">
        <f>SUMIF(Ingredients!$B$3:$B$217,L177,Ingredients!$J$3:$J$217)+SUMIF($B$3:$B$724,L177,$CR$3:$CR$724)</f>
        <v>0</v>
      </c>
      <c r="CQ177" s="30">
        <f>SUMIF(Ingredients!$B$3:$B$217,M177,Ingredients!$J$3:$J$217)+SUMIF($B$3:$B$724,M177,$CR$3:$CR$724)</f>
        <v>0</v>
      </c>
      <c r="CR177" s="43">
        <f t="shared" si="35"/>
        <v>0</v>
      </c>
      <c r="CS177" s="34">
        <v>25</v>
      </c>
      <c r="CT177" s="30">
        <v>0</v>
      </c>
      <c r="CU177" s="30">
        <v>11</v>
      </c>
      <c r="CV177" s="35">
        <v>0</v>
      </c>
      <c r="CW177" s="36">
        <v>0</v>
      </c>
      <c r="CX177" s="37">
        <v>4</v>
      </c>
      <c r="CY177" s="38">
        <v>3</v>
      </c>
      <c r="CZ177" s="39">
        <v>0</v>
      </c>
      <c r="DA177" t="s">
        <v>202</v>
      </c>
      <c r="DB177" t="str">
        <f t="shared" ca="1" si="36"/>
        <v>-</v>
      </c>
      <c r="DD177" t="s">
        <v>200</v>
      </c>
      <c r="DE177" t="str">
        <f t="shared" ca="1" si="37"/>
        <v>CHICKENCELERYCASSEROLEITEM(MEAL, ItemRegistry.chickencelerycasseroleItem, 4 ,5f,0f,0f,4f,0f,3f,0f,1.91f),</v>
      </c>
      <c r="DF177" t="s">
        <v>2416</v>
      </c>
    </row>
    <row r="178" spans="2:110" x14ac:dyDescent="0.3">
      <c r="B178" t="s">
        <v>442</v>
      </c>
      <c r="C178" t="str">
        <f>INDEX('PH Itemnames'!$B$1:$B$723,MATCH(B178,'PH Itemnames'!$A$1:$A$723),1)</f>
        <v>peasandceleryItem</v>
      </c>
      <c r="D178" t="s">
        <v>245</v>
      </c>
      <c r="E178" t="s">
        <v>1192</v>
      </c>
      <c r="F178" s="10" t="s">
        <v>120</v>
      </c>
      <c r="G178" s="11" t="s">
        <v>136</v>
      </c>
      <c r="H178" s="11" t="s">
        <v>20</v>
      </c>
      <c r="I178" s="11" t="s">
        <v>401</v>
      </c>
      <c r="J178" s="11"/>
      <c r="K178" s="11"/>
      <c r="L178" s="11"/>
      <c r="M178" s="11"/>
      <c r="N178" s="46">
        <f ca="1">SUMIF(Ingredients!$B$3:$B$217,'PH complex foods'!F178,Ingredients!$A$3:$A$119)+SUMIF($B$3:$B$724,F178,$V$3:$V$723)</f>
        <v>1</v>
      </c>
      <c r="O178" s="11">
        <f ca="1">SUMIF(Ingredients!$B$3:$B$217,'PH complex foods'!G178,Ingredients!$A$3:$A$119)+SUMIF($B$3:$B$724,G178,$V$3:$V$723)</f>
        <v>1</v>
      </c>
      <c r="P178" s="11">
        <f ca="1">SUMIF(Ingredients!$B$3:$B$217,'PH complex foods'!H178,Ingredients!$A$3:$A$119)+SUMIF($B$3:$B$724,H178,$V$3:$V$723)</f>
        <v>1</v>
      </c>
      <c r="Q178" s="11">
        <f ca="1">SUMIF(Ingredients!$B$3:$B$217,'PH complex foods'!I178,Ingredients!$A$3:$A$119)+SUMIF($B$3:$B$724,I178,$V$3:$V$723)</f>
        <v>1</v>
      </c>
      <c r="R178" s="11">
        <f ca="1">SUMIF(Ingredients!$B$3:$B$217,'PH complex foods'!J178,Ingredients!$A$3:$A$119)+SUMIF($B$3:$B$724,J178,$V$3:$V$723)</f>
        <v>0</v>
      </c>
      <c r="S178" s="11">
        <f ca="1">SUMIF(Ingredients!$B$3:$B$217,'PH complex foods'!K178,Ingredients!$A$3:$A$119)+SUMIF($B$3:$B$724,K178,$V$3:$V$723)</f>
        <v>0</v>
      </c>
      <c r="T178" s="11">
        <f ca="1">SUMIF(Ingredients!$B$3:$B$217,'PH complex foods'!L178,Ingredients!$A$3:$A$119)+SUMIF($B$3:$B$724,L178,$V$3:$V$723)</f>
        <v>0</v>
      </c>
      <c r="U178" s="11">
        <f ca="1">SUMIF(Ingredients!$B$3:$B$217,'PH complex foods'!M178,Ingredients!$A$3:$A$119)+SUMIF($B$3:$B$724,M178,$V$3:$V$723)</f>
        <v>0</v>
      </c>
      <c r="V178" s="10">
        <f t="shared" ca="1" si="38"/>
        <v>1</v>
      </c>
      <c r="W178" s="11">
        <f t="shared" si="27"/>
        <v>0</v>
      </c>
      <c r="X178" s="44" t="str">
        <f t="shared" ca="1" si="39"/>
        <v>Yes</v>
      </c>
      <c r="Y178" s="34">
        <f>SUMIF(Ingredients!$B$3:$B$217,F178,Ingredients!$C$3:$C$217)+SUMIF($B$3:$B$724,F178,$AG$3:$AG$724)</f>
        <v>5</v>
      </c>
      <c r="Z178" s="30">
        <f>SUMIF(Ingredients!$B$3:$B$217,G178,Ingredients!$C$3:$C$217)+SUMIF($B$3:$B$724,G178,$AG$3:$AG$724)</f>
        <v>2</v>
      </c>
      <c r="AA178" s="30">
        <f>SUMIF(Ingredients!$B$3:$B$217,H178,Ingredients!$C$3:$C$217)+SUMIF($B$3:$B$724,H178,$AG$3:$AG$724)</f>
        <v>1</v>
      </c>
      <c r="AB178" s="30">
        <f>SUMIF(Ingredients!$B$3:$B$217,I178,Ingredients!$C$3:$C$217)+SUMIF($B$3:$B$724,I178,$AG$3:$AG$724)</f>
        <v>0</v>
      </c>
      <c r="AC178" s="30">
        <f>SUMIF(Ingredients!$B$3:$B$217,J178,Ingredients!$C$3:$C$217)+SUMIF($B$3:$B$724,J178,$AG$3:$AG$724)</f>
        <v>0</v>
      </c>
      <c r="AD178" s="30">
        <f>SUMIF(Ingredients!$B$3:$B$217,K178,Ingredients!$C$3:$C$217)+SUMIF($B$3:$B$724,K178,$AG$3:$AG$724)</f>
        <v>0</v>
      </c>
      <c r="AE178" s="30">
        <f>SUMIF(Ingredients!$B$3:$B$217,L178,Ingredients!$C$3:$C$217)+SUMIF($B$3:$B$724,L178,$AG$3:$AG$724)</f>
        <v>0</v>
      </c>
      <c r="AF178" s="30">
        <f>SUMIF(Ingredients!$B$3:$B$217,M178,Ingredients!$C$3:$C$217)+SUMIF($B$3:$B$724,M178,$AG$3:$AG$724)</f>
        <v>0</v>
      </c>
      <c r="AG178" s="29">
        <f t="shared" si="28"/>
        <v>8</v>
      </c>
      <c r="AH178" s="30">
        <f>SUMIF(Ingredients!$B$3:$B$217,F178,Ingredients!$D$3:$D$217)+SUMIF($B$3:$B$724,F178,$AP$3:$AP$724)</f>
        <v>0</v>
      </c>
      <c r="AI178" s="30">
        <f>SUMIF(Ingredients!$B$3:$B$217,G178,Ingredients!$D$3:$D$217)+SUMIF($B$3:$B$724,G178,$AP$3:$AP$724)</f>
        <v>0</v>
      </c>
      <c r="AJ178" s="30">
        <f>SUMIF(Ingredients!$B$3:$B$217,H178,Ingredients!$D$3:$D$217)+SUMIF($B$3:$B$724,H178,$AP$3:$AP$724)</f>
        <v>5</v>
      </c>
      <c r="AK178" s="30">
        <f>SUMIF(Ingredients!$B$3:$B$217,I178,Ingredients!$D$3:$D$217)+SUMIF($B$3:$B$724,I178,$AP$3:$AP$724)</f>
        <v>0</v>
      </c>
      <c r="AL178" s="30">
        <f>SUMIF(Ingredients!$B$3:$B$217,J178,Ingredients!$D$3:$D$217)+SUMIF($B$3:$B$724,J178,$AP$3:$AP$724)</f>
        <v>0</v>
      </c>
      <c r="AM178" s="30">
        <f>SUMIF(Ingredients!$B$3:$B$217,K178,Ingredients!$D$3:$D$217)+SUMIF($B$3:$B$724,K178,$AP$3:$AP$724)</f>
        <v>0</v>
      </c>
      <c r="AN178" s="30">
        <f>SUMIF(Ingredients!$B$3:$B$217,L178,Ingredients!$D$3:$D$217)+SUMIF($B$3:$B$724,L178,$AP$3:$AP$724)</f>
        <v>0</v>
      </c>
      <c r="AO178" s="30">
        <f>SUMIF(Ingredients!$B$3:$B$217,M178,Ingredients!$D$3:$D$217)+SUMIF($B$3:$B$724,M178,$AP$3:$AP$724)</f>
        <v>0</v>
      </c>
      <c r="AP178" s="29">
        <f t="shared" si="29"/>
        <v>5</v>
      </c>
      <c r="AQ178" s="30">
        <f>SUMIF(Ingredients!$B$3:$B$217,F178,Ingredients!$E$3:$E$217)+SUMIF($B$3:$B$724,F178,$AY$3:$AY$727)</f>
        <v>7</v>
      </c>
      <c r="AR178" s="30">
        <f>SUMIF(Ingredients!$B$3:$B$217,G178,Ingredients!$E$3:$E$217)+SUMIF($B$3:$B$724,G178,$AY$3:$AY$727)</f>
        <v>5</v>
      </c>
      <c r="AS178" s="30">
        <f>SUMIF(Ingredients!$B$3:$B$217,H178,Ingredients!$E$3:$E$217)+SUMIF($B$3:$B$724,H178,$AY$3:$AY$727)</f>
        <v>10</v>
      </c>
      <c r="AT178" s="30">
        <f>SUMIF(Ingredients!$B$3:$B$217,I178,Ingredients!$E$3:$E$217)+SUMIF($B$3:$B$724,I178,$AY$3:$AY$727)</f>
        <v>0</v>
      </c>
      <c r="AU178" s="30">
        <f>SUMIF(Ingredients!$B$3:$B$217,J178,Ingredients!$E$3:$E$217)+SUMIF($B$3:$B$724,J178,$AY$3:$AY$727)</f>
        <v>0</v>
      </c>
      <c r="AV178" s="30">
        <f>SUMIF(Ingredients!$B$3:$B$217,K178,Ingredients!$E$3:$E$217)+SUMIF($B$3:$B$724,K178,$AY$3:$AY$727)</f>
        <v>0</v>
      </c>
      <c r="AW178" s="30">
        <f>SUMIF(Ingredients!$B$3:$B$217,L178,Ingredients!$E$3:$E$217)+SUMIF($B$3:$B$724,L178,$AY$3:$AY$727)</f>
        <v>0</v>
      </c>
      <c r="AX178" s="30">
        <f>SUMIF(Ingredients!$B$3:$B$217,M178,Ingredients!$E$3:$E$217)+SUMIF($B$3:$B$724,M178,$AY$3:$AY$727)</f>
        <v>0</v>
      </c>
      <c r="AY178" s="29">
        <f t="shared" si="30"/>
        <v>5.5</v>
      </c>
      <c r="AZ178" s="30">
        <f>SUMIF(Ingredients!$B$3:$B$217,F178,Ingredients!$F$3:$F$217)+SUMIF($B$3:$B$724,F178,$BH$3:$BH$724)</f>
        <v>0</v>
      </c>
      <c r="BA178" s="30">
        <f>SUMIF(Ingredients!$B$3:$B$217,G178,Ingredients!$F$3:$F$217)+SUMIF($B$3:$B$724,G178,$BH$3:$BH$724)</f>
        <v>0</v>
      </c>
      <c r="BB178" s="30">
        <f>SUMIF(Ingredients!$B$3:$B$217,H178,Ingredients!$F$3:$F$217)+SUMIF($B$3:$B$724,H178,$BH$3:$BH$724)</f>
        <v>0</v>
      </c>
      <c r="BC178" s="30">
        <f>SUMIF(Ingredients!$B$3:$B$217,I178,Ingredients!$F$3:$F$217)+SUMIF($B$3:$B$724,I178,$BH$3:$BH$724)</f>
        <v>0</v>
      </c>
      <c r="BD178" s="30">
        <f>SUMIF(Ingredients!$B$3:$B$217,J178,Ingredients!$F$3:$F$217)+SUMIF($B$3:$B$724,J178,$BH$3:$BH$724)</f>
        <v>0</v>
      </c>
      <c r="BE178" s="30">
        <f>SUMIF(Ingredients!$B$3:$B$217,K178,Ingredients!$F$3:$F$217)+SUMIF($B$3:$B$724,K178,$BH$3:$BH$724)</f>
        <v>0</v>
      </c>
      <c r="BF178" s="30">
        <f>SUMIF(Ingredients!$B$3:$B$217,L178,Ingredients!$F$3:$F$217)+SUMIF($B$3:$B$724,L178,$BH$3:$BH$724)</f>
        <v>0</v>
      </c>
      <c r="BG178" s="30">
        <f>SUMIF(Ingredients!$B$3:$B$217,M178,Ingredients!$F$3:$F$217)+SUMIF($B$3:$B$724,M178,$BH$3:$BH$724)</f>
        <v>0</v>
      </c>
      <c r="BH178" s="35">
        <f t="shared" si="31"/>
        <v>0</v>
      </c>
      <c r="BI178" s="30">
        <f>SUMIF(Ingredients!$B$3:$B$217,F178,Ingredients!$G$3:$G$217)+SUMIF($B$3:$B$724,F178,$BQ$3:$BQ$724)</f>
        <v>0</v>
      </c>
      <c r="BJ178" s="30">
        <f>SUMIF(Ingredients!$B$3:$B$217,G178,Ingredients!$G$3:$G$217)+SUMIF($B$3:$B$724,G178,$BQ$3:$BQ$724)</f>
        <v>0</v>
      </c>
      <c r="BK178" s="30">
        <f>SUMIF(Ingredients!$B$3:$B$217,H178,Ingredients!$G$3:$G$217)+SUMIF($B$3:$B$724,H178,$BQ$3:$BQ$724)</f>
        <v>0.8</v>
      </c>
      <c r="BL178" s="30">
        <f>SUMIF(Ingredients!$B$3:$B$217,I178,Ingredients!$G$3:$G$217)+SUMIF($B$3:$B$724,I178,$BQ$3:$BQ$724)</f>
        <v>0</v>
      </c>
      <c r="BM178" s="30">
        <f>SUMIF(Ingredients!$B$3:$B$217,J178,Ingredients!$G$3:$G$217)+SUMIF($B$3:$B$724,J178,$BQ$3:$BQ$724)</f>
        <v>0</v>
      </c>
      <c r="BN178" s="30">
        <f>SUMIF(Ingredients!$B$3:$B$217,K178,Ingredients!$G$3:$G$217)+SUMIF($B$3:$B$724,K178,$BQ$3:$BQ$724)</f>
        <v>0</v>
      </c>
      <c r="BO178" s="30">
        <f>SUMIF(Ingredients!$B$3:$B$217,L178,Ingredients!$G$3:$G$217)+SUMIF($B$3:$B$724,L178,$BQ$3:$BQ$724)</f>
        <v>0</v>
      </c>
      <c r="BP178" s="30">
        <f>SUMIF(Ingredients!$B$3:$B$217,M178,Ingredients!$G$3:$G$217)+SUMIF($B$3:$B$724,M178,$BQ$3:$BQ$724)</f>
        <v>0</v>
      </c>
      <c r="BQ178" s="36">
        <f t="shared" si="32"/>
        <v>0.8</v>
      </c>
      <c r="BR178" s="30">
        <f>SUMIF(Ingredients!$B$3:$B$217,F178,Ingredients!$H$3:$H$217)+SUMIF($B$3:$B$724,F178,$BZ$3:$BZ$724)</f>
        <v>1</v>
      </c>
      <c r="BS178" s="30">
        <f>SUMIF(Ingredients!$B$3:$B$217,G178,Ingredients!$H$3:$H$217)+SUMIF($B$3:$B$724,G178,$BZ$3:$BZ$724)</f>
        <v>1</v>
      </c>
      <c r="BT178" s="30">
        <f>SUMIF(Ingredients!$B$3:$B$217,H178,Ingredients!$H$3:$H$217)+SUMIF($B$3:$B$724,H178,$BZ$3:$BZ$724)</f>
        <v>0</v>
      </c>
      <c r="BU178" s="30">
        <f>SUMIF(Ingredients!$B$3:$B$217,I178,Ingredients!$H$3:$H$217)+SUMIF($B$3:$B$724,I178,$BZ$3:$BZ$724)</f>
        <v>0</v>
      </c>
      <c r="BV178" s="30">
        <f>SUMIF(Ingredients!$B$3:$B$217,J178,Ingredients!$H$3:$H$217)+SUMIF($B$3:$B$724,J178,$BZ$3:$BZ$724)</f>
        <v>0</v>
      </c>
      <c r="BW178" s="30">
        <f>SUMIF(Ingredients!$B$3:$B$217,K178,Ingredients!$H$3:$H$217)+SUMIF($B$3:$B$724,K178,$BZ$3:$BZ$724)</f>
        <v>0</v>
      </c>
      <c r="BX178" s="30">
        <f>SUMIF(Ingredients!$B$3:$B$217,L178,Ingredients!$H$3:$H$217)+SUMIF($B$3:$B$724,L178,$BZ$3:$BZ$724)</f>
        <v>0</v>
      </c>
      <c r="BY178" s="30">
        <f>SUMIF(Ingredients!$B$3:$B$217,M178,Ingredients!$H$3:$H$217)+SUMIF($B$3:$B$724,M178,$BZ$3:$BZ$724)</f>
        <v>0</v>
      </c>
      <c r="BZ178" s="42">
        <f t="shared" si="33"/>
        <v>2</v>
      </c>
      <c r="CA178" s="30">
        <f>SUMIF(Ingredients!$B$3:$B$217,F178,Ingredients!$I$3:$I$217)+SUMIF($B$3:$B$724,F178,$CI$3:$CI$724)</f>
        <v>0</v>
      </c>
      <c r="CB178" s="30">
        <f>SUMIF(Ingredients!$B$3:$B$217,G178,Ingredients!$I$3:$I$217)+SUMIF($B$3:$B$724,G178,$CI$3:$CI$724)</f>
        <v>0</v>
      </c>
      <c r="CC178" s="30">
        <f>SUMIF(Ingredients!$B$3:$B$217,H178,Ingredients!$I$3:$I$217)+SUMIF($B$3:$B$724,H178,$CI$3:$CI$724)</f>
        <v>0</v>
      </c>
      <c r="CD178" s="30">
        <f>SUMIF(Ingredients!$B$3:$B$217,I178,Ingredients!$I$3:$I$217)+SUMIF($B$3:$B$724,I178,$CI$3:$CI$724)</f>
        <v>0</v>
      </c>
      <c r="CE178" s="30">
        <f>SUMIF(Ingredients!$B$3:$B$217,J178,Ingredients!$I$3:$I$217)+SUMIF($B$3:$B$724,J178,$CI$3:$CI$724)</f>
        <v>0</v>
      </c>
      <c r="CF178" s="30">
        <f>SUMIF(Ingredients!$B$3:$B$217,K178,Ingredients!$I$3:$I$217)+SUMIF($B$3:$B$724,K178,$CI$3:$CI$724)</f>
        <v>0</v>
      </c>
      <c r="CG178" s="30">
        <f>SUMIF(Ingredients!$B$3:$B$217,L178,Ingredients!$I$3:$I$217)+SUMIF($B$3:$B$724,L178,$CI$3:$CI$724)</f>
        <v>0</v>
      </c>
      <c r="CH178" s="30">
        <f>SUMIF(Ingredients!$B$3:$B$217,M178,Ingredients!$I$3:$I$217)+SUMIF($B$3:$B$724,M178,$CI$3:$CI$724)</f>
        <v>0</v>
      </c>
      <c r="CI178" s="38">
        <f t="shared" si="34"/>
        <v>0</v>
      </c>
      <c r="CJ178" s="30">
        <f>SUMIF(Ingredients!$B$3:$B$217,F178,Ingredients!$J$3:$J$217)+SUMIF($B$3:$B$724,F178,$CR$3:$CR$724)</f>
        <v>0</v>
      </c>
      <c r="CK178" s="30">
        <f>SUMIF(Ingredients!$B$3:$B$217,G178,Ingredients!$J$3:$J$217)+SUMIF($B$3:$B$724,G178,$CR$3:$CR$724)</f>
        <v>0</v>
      </c>
      <c r="CL178" s="30">
        <f>SUMIF(Ingredients!$B$3:$B$217,H178,Ingredients!$J$3:$J$217)+SUMIF($B$3:$B$724,H178,$CR$3:$CR$724)</f>
        <v>0</v>
      </c>
      <c r="CM178" s="30">
        <f>SUMIF(Ingredients!$B$3:$B$217,I178,Ingredients!$J$3:$J$217)+SUMIF($B$3:$B$724,I178,$CR$3:$CR$724)</f>
        <v>0</v>
      </c>
      <c r="CN178" s="30">
        <f>SUMIF(Ingredients!$B$3:$B$217,J178,Ingredients!$J$3:$J$217)+SUMIF($B$3:$B$724,J178,$CR$3:$CR$724)</f>
        <v>0</v>
      </c>
      <c r="CO178" s="30">
        <f>SUMIF(Ingredients!$B$3:$B$217,K178,Ingredients!$J$3:$J$217)+SUMIF($B$3:$B$724,K178,$CR$3:$CR$724)</f>
        <v>0</v>
      </c>
      <c r="CP178" s="30">
        <f>SUMIF(Ingredients!$B$3:$B$217,L178,Ingredients!$J$3:$J$217)+SUMIF($B$3:$B$724,L178,$CR$3:$CR$724)</f>
        <v>0</v>
      </c>
      <c r="CQ178" s="30">
        <f>SUMIF(Ingredients!$B$3:$B$217,M178,Ingredients!$J$3:$J$217)+SUMIF($B$3:$B$724,M178,$CR$3:$CR$724)</f>
        <v>0</v>
      </c>
      <c r="CR178" s="43">
        <f t="shared" si="35"/>
        <v>0</v>
      </c>
      <c r="CS178" s="34">
        <v>10</v>
      </c>
      <c r="CT178" s="30">
        <v>0</v>
      </c>
      <c r="CU178" s="30">
        <v>9</v>
      </c>
      <c r="CV178" s="35">
        <v>0</v>
      </c>
      <c r="CW178" s="36">
        <v>0.8</v>
      </c>
      <c r="CX178" s="37">
        <v>2</v>
      </c>
      <c r="CY178" s="38">
        <v>0</v>
      </c>
      <c r="CZ178" s="39">
        <v>0</v>
      </c>
      <c r="DA178" t="s">
        <v>202</v>
      </c>
      <c r="DB178" t="str">
        <f t="shared" ca="1" si="36"/>
        <v>-</v>
      </c>
      <c r="DD178" t="s">
        <v>200</v>
      </c>
      <c r="DE178" t="str">
        <f t="shared" ca="1" si="37"/>
        <v>PEASANDCELERYITEM(MEAL, ItemRegistry.peasandceleryItem, 4 ,2f,0f,0f,2f,0.8f,0f,0f,2.33f),</v>
      </c>
      <c r="DF178" t="s">
        <v>2417</v>
      </c>
    </row>
    <row r="179" spans="2:110" x14ac:dyDescent="0.3">
      <c r="B179" t="s">
        <v>443</v>
      </c>
      <c r="C179" t="str">
        <f>INDEX('PH Itemnames'!$B$1:$B$723,MATCH(B179,'PH Itemnames'!$A$1:$A$723),1)</f>
        <v>celerysoupItem</v>
      </c>
      <c r="D179" t="s">
        <v>245</v>
      </c>
      <c r="E179" t="s">
        <v>1192</v>
      </c>
      <c r="F179" s="10" t="s">
        <v>120</v>
      </c>
      <c r="G179" s="11" t="s">
        <v>64</v>
      </c>
      <c r="H179" s="11" t="s">
        <v>61</v>
      </c>
      <c r="I179" s="11" t="s">
        <v>270</v>
      </c>
      <c r="J179" s="11"/>
      <c r="K179" s="11"/>
      <c r="L179" s="11"/>
      <c r="M179" s="11"/>
      <c r="N179" s="46">
        <f ca="1">SUMIF(Ingredients!$B$3:$B$217,'PH complex foods'!F179,Ingredients!$A$3:$A$119)+SUMIF($B$3:$B$724,F179,$V$3:$V$723)</f>
        <v>1</v>
      </c>
      <c r="O179" s="11">
        <f ca="1">SUMIF(Ingredients!$B$3:$B$217,'PH complex foods'!G179,Ingredients!$A$3:$A$119)+SUMIF($B$3:$B$724,G179,$V$3:$V$723)</f>
        <v>1</v>
      </c>
      <c r="P179" s="11">
        <f ca="1">SUMIF(Ingredients!$B$3:$B$217,'PH complex foods'!H179,Ingredients!$A$3:$A$119)+SUMIF($B$3:$B$724,H179,$V$3:$V$723)</f>
        <v>1</v>
      </c>
      <c r="Q179" s="11">
        <f ca="1">SUMIF(Ingredients!$B$3:$B$217,'PH complex foods'!I179,Ingredients!$A$3:$A$119)+SUMIF($B$3:$B$724,I179,$V$3:$V$723)</f>
        <v>1</v>
      </c>
      <c r="R179" s="11">
        <f ca="1">SUMIF(Ingredients!$B$3:$B$217,'PH complex foods'!J179,Ingredients!$A$3:$A$119)+SUMIF($B$3:$B$724,J179,$V$3:$V$723)</f>
        <v>0</v>
      </c>
      <c r="S179" s="11">
        <f ca="1">SUMIF(Ingredients!$B$3:$B$217,'PH complex foods'!K179,Ingredients!$A$3:$A$119)+SUMIF($B$3:$B$724,K179,$V$3:$V$723)</f>
        <v>0</v>
      </c>
      <c r="T179" s="11">
        <f ca="1">SUMIF(Ingredients!$B$3:$B$217,'PH complex foods'!L179,Ingredients!$A$3:$A$119)+SUMIF($B$3:$B$724,L179,$V$3:$V$723)</f>
        <v>0</v>
      </c>
      <c r="U179" s="11">
        <f ca="1">SUMIF(Ingredients!$B$3:$B$217,'PH complex foods'!M179,Ingredients!$A$3:$A$119)+SUMIF($B$3:$B$724,M179,$V$3:$V$723)</f>
        <v>0</v>
      </c>
      <c r="V179" s="10">
        <f t="shared" ca="1" si="38"/>
        <v>1</v>
      </c>
      <c r="W179" s="11">
        <f t="shared" si="27"/>
        <v>0</v>
      </c>
      <c r="X179" s="44" t="str">
        <f t="shared" ca="1" si="39"/>
        <v>Yes</v>
      </c>
      <c r="Y179" s="34">
        <f>SUMIF(Ingredients!$B$3:$B$217,F179,Ingredients!$C$3:$C$217)+SUMIF($B$3:$B$724,F179,$AG$3:$AG$724)</f>
        <v>5</v>
      </c>
      <c r="Z179" s="30">
        <f>SUMIF(Ingredients!$B$3:$B$217,G179,Ingredients!$C$3:$C$217)+SUMIF($B$3:$B$724,G179,$AG$3:$AG$724)</f>
        <v>2</v>
      </c>
      <c r="AA179" s="30">
        <f>SUMIF(Ingredients!$B$3:$B$217,H179,Ingredients!$C$3:$C$217)+SUMIF($B$3:$B$724,H179,$AG$3:$AG$724)</f>
        <v>10</v>
      </c>
      <c r="AB179" s="30">
        <f>SUMIF(Ingredients!$B$3:$B$217,I179,Ingredients!$C$3:$C$217)+SUMIF($B$3:$B$724,I179,$AG$3:$AG$724)</f>
        <v>12.30952380952381</v>
      </c>
      <c r="AC179" s="30">
        <f>SUMIF(Ingredients!$B$3:$B$217,J179,Ingredients!$C$3:$C$217)+SUMIF($B$3:$B$724,J179,$AG$3:$AG$724)</f>
        <v>0</v>
      </c>
      <c r="AD179" s="30">
        <f>SUMIF(Ingredients!$B$3:$B$217,K179,Ingredients!$C$3:$C$217)+SUMIF($B$3:$B$724,K179,$AG$3:$AG$724)</f>
        <v>0</v>
      </c>
      <c r="AE179" s="30">
        <f>SUMIF(Ingredients!$B$3:$B$217,L179,Ingredients!$C$3:$C$217)+SUMIF($B$3:$B$724,L179,$AG$3:$AG$724)</f>
        <v>0</v>
      </c>
      <c r="AF179" s="30">
        <f>SUMIF(Ingredients!$B$3:$B$217,M179,Ingredients!$C$3:$C$217)+SUMIF($B$3:$B$724,M179,$AG$3:$AG$724)</f>
        <v>0</v>
      </c>
      <c r="AG179" s="29">
        <f t="shared" si="28"/>
        <v>29.30952380952381</v>
      </c>
      <c r="AH179" s="30">
        <f>SUMIF(Ingredients!$B$3:$B$217,F179,Ingredients!$D$3:$D$217)+SUMIF($B$3:$B$724,F179,$AP$3:$AP$724)</f>
        <v>0</v>
      </c>
      <c r="AI179" s="30">
        <f>SUMIF(Ingredients!$B$3:$B$217,G179,Ingredients!$D$3:$D$217)+SUMIF($B$3:$B$724,G179,$AP$3:$AP$724)</f>
        <v>0</v>
      </c>
      <c r="AJ179" s="30">
        <f>SUMIF(Ingredients!$B$3:$B$217,H179,Ingredients!$D$3:$D$217)+SUMIF($B$3:$B$724,H179,$AP$3:$AP$724)</f>
        <v>0</v>
      </c>
      <c r="AK179" s="30">
        <f>SUMIF(Ingredients!$B$3:$B$217,I179,Ingredients!$D$3:$D$217)+SUMIF($B$3:$B$724,I179,$AP$3:$AP$724)</f>
        <v>0.35714285714285715</v>
      </c>
      <c r="AL179" s="30">
        <f>SUMIF(Ingredients!$B$3:$B$217,J179,Ingredients!$D$3:$D$217)+SUMIF($B$3:$B$724,J179,$AP$3:$AP$724)</f>
        <v>0</v>
      </c>
      <c r="AM179" s="30">
        <f>SUMIF(Ingredients!$B$3:$B$217,K179,Ingredients!$D$3:$D$217)+SUMIF($B$3:$B$724,K179,$AP$3:$AP$724)</f>
        <v>0</v>
      </c>
      <c r="AN179" s="30">
        <f>SUMIF(Ingredients!$B$3:$B$217,L179,Ingredients!$D$3:$D$217)+SUMIF($B$3:$B$724,L179,$AP$3:$AP$724)</f>
        <v>0</v>
      </c>
      <c r="AO179" s="30">
        <f>SUMIF(Ingredients!$B$3:$B$217,M179,Ingredients!$D$3:$D$217)+SUMIF($B$3:$B$724,M179,$AP$3:$AP$724)</f>
        <v>0</v>
      </c>
      <c r="AP179" s="29">
        <f t="shared" si="29"/>
        <v>0.35714285714285715</v>
      </c>
      <c r="AQ179" s="30">
        <f>SUMIF(Ingredients!$B$3:$B$217,F179,Ingredients!$E$3:$E$217)+SUMIF($B$3:$B$724,F179,$AY$3:$AY$727)</f>
        <v>7</v>
      </c>
      <c r="AR179" s="30">
        <f>SUMIF(Ingredients!$B$3:$B$217,G179,Ingredients!$E$3:$E$217)+SUMIF($B$3:$B$724,G179,$AY$3:$AY$727)</f>
        <v>43</v>
      </c>
      <c r="AS179" s="30">
        <f>SUMIF(Ingredients!$B$3:$B$217,H179,Ingredients!$E$3:$E$217)+SUMIF($B$3:$B$724,H179,$AY$3:$AY$727)</f>
        <v>31</v>
      </c>
      <c r="AT179" s="30">
        <f>SUMIF(Ingredients!$B$3:$B$217,I179,Ingredients!$E$3:$E$217)+SUMIF($B$3:$B$724,I179,$AY$3:$AY$727)</f>
        <v>10.428571428571429</v>
      </c>
      <c r="AU179" s="30">
        <f>SUMIF(Ingredients!$B$3:$B$217,J179,Ingredients!$E$3:$E$217)+SUMIF($B$3:$B$724,J179,$AY$3:$AY$727)</f>
        <v>0</v>
      </c>
      <c r="AV179" s="30">
        <f>SUMIF(Ingredients!$B$3:$B$217,K179,Ingredients!$E$3:$E$217)+SUMIF($B$3:$B$724,K179,$AY$3:$AY$727)</f>
        <v>0</v>
      </c>
      <c r="AW179" s="30">
        <f>SUMIF(Ingredients!$B$3:$B$217,L179,Ingredients!$E$3:$E$217)+SUMIF($B$3:$B$724,L179,$AY$3:$AY$727)</f>
        <v>0</v>
      </c>
      <c r="AX179" s="30">
        <f>SUMIF(Ingredients!$B$3:$B$217,M179,Ingredients!$E$3:$E$217)+SUMIF($B$3:$B$724,M179,$AY$3:$AY$727)</f>
        <v>0</v>
      </c>
      <c r="AY179" s="29">
        <f t="shared" si="30"/>
        <v>22.857142857142858</v>
      </c>
      <c r="AZ179" s="30">
        <f>SUMIF(Ingredients!$B$3:$B$217,F179,Ingredients!$F$3:$F$217)+SUMIF($B$3:$B$724,F179,$BH$3:$BH$724)</f>
        <v>0</v>
      </c>
      <c r="BA179" s="30">
        <f>SUMIF(Ingredients!$B$3:$B$217,G179,Ingredients!$F$3:$F$217)+SUMIF($B$3:$B$724,G179,$BH$3:$BH$724)</f>
        <v>0</v>
      </c>
      <c r="BB179" s="30">
        <f>SUMIF(Ingredients!$B$3:$B$217,H179,Ingredients!$F$3:$F$217)+SUMIF($B$3:$B$724,H179,$BH$3:$BH$724)</f>
        <v>0</v>
      </c>
      <c r="BC179" s="30">
        <f>SUMIF(Ingredients!$B$3:$B$217,I179,Ingredients!$F$3:$F$217)+SUMIF($B$3:$B$724,I179,$BH$3:$BH$724)</f>
        <v>0</v>
      </c>
      <c r="BD179" s="30">
        <f>SUMIF(Ingredients!$B$3:$B$217,J179,Ingredients!$F$3:$F$217)+SUMIF($B$3:$B$724,J179,$BH$3:$BH$724)</f>
        <v>0</v>
      </c>
      <c r="BE179" s="30">
        <f>SUMIF(Ingredients!$B$3:$B$217,K179,Ingredients!$F$3:$F$217)+SUMIF($B$3:$B$724,K179,$BH$3:$BH$724)</f>
        <v>0</v>
      </c>
      <c r="BF179" s="30">
        <f>SUMIF(Ingredients!$B$3:$B$217,L179,Ingredients!$F$3:$F$217)+SUMIF($B$3:$B$724,L179,$BH$3:$BH$724)</f>
        <v>0</v>
      </c>
      <c r="BG179" s="30">
        <f>SUMIF(Ingredients!$B$3:$B$217,M179,Ingredients!$F$3:$F$217)+SUMIF($B$3:$B$724,M179,$BH$3:$BH$724)</f>
        <v>0</v>
      </c>
      <c r="BH179" s="35">
        <f t="shared" si="31"/>
        <v>0</v>
      </c>
      <c r="BI179" s="30">
        <f>SUMIF(Ingredients!$B$3:$B$217,F179,Ingredients!$G$3:$G$217)+SUMIF($B$3:$B$724,F179,$BQ$3:$BQ$724)</f>
        <v>0</v>
      </c>
      <c r="BJ179" s="30">
        <f>SUMIF(Ingredients!$B$3:$B$217,G179,Ingredients!$G$3:$G$217)+SUMIF($B$3:$B$724,G179,$BQ$3:$BQ$724)</f>
        <v>0</v>
      </c>
      <c r="BK179" s="30">
        <f>SUMIF(Ingredients!$B$3:$B$217,H179,Ingredients!$G$3:$G$217)+SUMIF($B$3:$B$724,H179,$BQ$3:$BQ$724)</f>
        <v>0</v>
      </c>
      <c r="BL179" s="30">
        <f>SUMIF(Ingredients!$B$3:$B$217,I179,Ingredients!$G$3:$G$217)+SUMIF($B$3:$B$724,I179,$BQ$3:$BQ$724)</f>
        <v>0</v>
      </c>
      <c r="BM179" s="30">
        <f>SUMIF(Ingredients!$B$3:$B$217,J179,Ingredients!$G$3:$G$217)+SUMIF($B$3:$B$724,J179,$BQ$3:$BQ$724)</f>
        <v>0</v>
      </c>
      <c r="BN179" s="30">
        <f>SUMIF(Ingredients!$B$3:$B$217,K179,Ingredients!$G$3:$G$217)+SUMIF($B$3:$B$724,K179,$BQ$3:$BQ$724)</f>
        <v>0</v>
      </c>
      <c r="BO179" s="30">
        <f>SUMIF(Ingredients!$B$3:$B$217,L179,Ingredients!$G$3:$G$217)+SUMIF($B$3:$B$724,L179,$BQ$3:$BQ$724)</f>
        <v>0</v>
      </c>
      <c r="BP179" s="30">
        <f>SUMIF(Ingredients!$B$3:$B$217,M179,Ingredients!$G$3:$G$217)+SUMIF($B$3:$B$724,M179,$BQ$3:$BQ$724)</f>
        <v>0</v>
      </c>
      <c r="BQ179" s="36">
        <f t="shared" si="32"/>
        <v>0</v>
      </c>
      <c r="BR179" s="30">
        <f>SUMIF(Ingredients!$B$3:$B$217,F179,Ingredients!$H$3:$H$217)+SUMIF($B$3:$B$724,F179,$BZ$3:$BZ$724)</f>
        <v>1</v>
      </c>
      <c r="BS179" s="30">
        <f>SUMIF(Ingredients!$B$3:$B$217,G179,Ingredients!$H$3:$H$217)+SUMIF($B$3:$B$724,G179,$BZ$3:$BZ$724)</f>
        <v>1</v>
      </c>
      <c r="BT179" s="30">
        <f>SUMIF(Ingredients!$B$3:$B$217,H179,Ingredients!$H$3:$H$217)+SUMIF($B$3:$B$724,H179,$BZ$3:$BZ$724)</f>
        <v>1</v>
      </c>
      <c r="BU179" s="30">
        <f>SUMIF(Ingredients!$B$3:$B$217,I179,Ingredients!$H$3:$H$217)+SUMIF($B$3:$B$724,I179,$BZ$3:$BZ$724)</f>
        <v>1.1428571428571428</v>
      </c>
      <c r="BV179" s="30">
        <f>SUMIF(Ingredients!$B$3:$B$217,J179,Ingredients!$H$3:$H$217)+SUMIF($B$3:$B$724,J179,$BZ$3:$BZ$724)</f>
        <v>0</v>
      </c>
      <c r="BW179" s="30">
        <f>SUMIF(Ingredients!$B$3:$B$217,K179,Ingredients!$H$3:$H$217)+SUMIF($B$3:$B$724,K179,$BZ$3:$BZ$724)</f>
        <v>0</v>
      </c>
      <c r="BX179" s="30">
        <f>SUMIF(Ingredients!$B$3:$B$217,L179,Ingredients!$H$3:$H$217)+SUMIF($B$3:$B$724,L179,$BZ$3:$BZ$724)</f>
        <v>0</v>
      </c>
      <c r="BY179" s="30">
        <f>SUMIF(Ingredients!$B$3:$B$217,M179,Ingredients!$H$3:$H$217)+SUMIF($B$3:$B$724,M179,$BZ$3:$BZ$724)</f>
        <v>0</v>
      </c>
      <c r="BZ179" s="42">
        <f t="shared" si="33"/>
        <v>4.1428571428571423</v>
      </c>
      <c r="CA179" s="30">
        <f>SUMIF(Ingredients!$B$3:$B$217,F179,Ingredients!$I$3:$I$217)+SUMIF($B$3:$B$724,F179,$CI$3:$CI$724)</f>
        <v>0</v>
      </c>
      <c r="CB179" s="30">
        <f>SUMIF(Ingredients!$B$3:$B$217,G179,Ingredients!$I$3:$I$217)+SUMIF($B$3:$B$724,G179,$CI$3:$CI$724)</f>
        <v>0</v>
      </c>
      <c r="CC179" s="30">
        <f>SUMIF(Ingredients!$B$3:$B$217,H179,Ingredients!$I$3:$I$217)+SUMIF($B$3:$B$724,H179,$CI$3:$CI$724)</f>
        <v>0</v>
      </c>
      <c r="CD179" s="30">
        <f>SUMIF(Ingredients!$B$3:$B$217,I179,Ingredients!$I$3:$I$217)+SUMIF($B$3:$B$724,I179,$CI$3:$CI$724)</f>
        <v>2.5</v>
      </c>
      <c r="CE179" s="30">
        <f>SUMIF(Ingredients!$B$3:$B$217,J179,Ingredients!$I$3:$I$217)+SUMIF($B$3:$B$724,J179,$CI$3:$CI$724)</f>
        <v>0</v>
      </c>
      <c r="CF179" s="30">
        <f>SUMIF(Ingredients!$B$3:$B$217,K179,Ingredients!$I$3:$I$217)+SUMIF($B$3:$B$724,K179,$CI$3:$CI$724)</f>
        <v>0</v>
      </c>
      <c r="CG179" s="30">
        <f>SUMIF(Ingredients!$B$3:$B$217,L179,Ingredients!$I$3:$I$217)+SUMIF($B$3:$B$724,L179,$CI$3:$CI$724)</f>
        <v>0</v>
      </c>
      <c r="CH179" s="30">
        <f>SUMIF(Ingredients!$B$3:$B$217,M179,Ingredients!$I$3:$I$217)+SUMIF($B$3:$B$724,M179,$CI$3:$CI$724)</f>
        <v>0</v>
      </c>
      <c r="CI179" s="38">
        <f t="shared" si="34"/>
        <v>2.5</v>
      </c>
      <c r="CJ179" s="30">
        <f>SUMIF(Ingredients!$B$3:$B$217,F179,Ingredients!$J$3:$J$217)+SUMIF($B$3:$B$724,F179,$CR$3:$CR$724)</f>
        <v>0</v>
      </c>
      <c r="CK179" s="30">
        <f>SUMIF(Ingredients!$B$3:$B$217,G179,Ingredients!$J$3:$J$217)+SUMIF($B$3:$B$724,G179,$CR$3:$CR$724)</f>
        <v>0</v>
      </c>
      <c r="CL179" s="30">
        <f>SUMIF(Ingredients!$B$3:$B$217,H179,Ingredients!$J$3:$J$217)+SUMIF($B$3:$B$724,H179,$CR$3:$CR$724)</f>
        <v>0</v>
      </c>
      <c r="CM179" s="30">
        <f>SUMIF(Ingredients!$B$3:$B$217,I179,Ingredients!$J$3:$J$217)+SUMIF($B$3:$B$724,I179,$CR$3:$CR$724)</f>
        <v>0</v>
      </c>
      <c r="CN179" s="30">
        <f>SUMIF(Ingredients!$B$3:$B$217,J179,Ingredients!$J$3:$J$217)+SUMIF($B$3:$B$724,J179,$CR$3:$CR$724)</f>
        <v>0</v>
      </c>
      <c r="CO179" s="30">
        <f>SUMIF(Ingredients!$B$3:$B$217,K179,Ingredients!$J$3:$J$217)+SUMIF($B$3:$B$724,K179,$CR$3:$CR$724)</f>
        <v>0</v>
      </c>
      <c r="CP179" s="30">
        <f>SUMIF(Ingredients!$B$3:$B$217,L179,Ingredients!$J$3:$J$217)+SUMIF($B$3:$B$724,L179,$CR$3:$CR$724)</f>
        <v>0</v>
      </c>
      <c r="CQ179" s="30">
        <f>SUMIF(Ingredients!$B$3:$B$217,M179,Ingredients!$J$3:$J$217)+SUMIF($B$3:$B$724,M179,$CR$3:$CR$724)</f>
        <v>0</v>
      </c>
      <c r="CR179" s="43">
        <f t="shared" si="35"/>
        <v>0</v>
      </c>
      <c r="CS179" s="34">
        <v>25</v>
      </c>
      <c r="CT179" s="30">
        <v>15</v>
      </c>
      <c r="CU179" s="30">
        <v>22.857142857142858</v>
      </c>
      <c r="CV179" s="35">
        <v>0</v>
      </c>
      <c r="CW179" s="36">
        <v>0</v>
      </c>
      <c r="CX179" s="37">
        <v>4</v>
      </c>
      <c r="CY179" s="38">
        <v>2.5</v>
      </c>
      <c r="CZ179" s="39">
        <v>0</v>
      </c>
      <c r="DA179" t="s">
        <v>202</v>
      </c>
      <c r="DB179" t="str">
        <f t="shared" ca="1" si="36"/>
        <v>-</v>
      </c>
      <c r="DD179" t="s">
        <v>200</v>
      </c>
      <c r="DE179" t="str">
        <f t="shared" ca="1" si="37"/>
        <v>CELERYSOUPITEM(MEAL, ItemRegistry.celerysoupItem, 4 ,5f,15f,0f,4f,0f,2.5f,0f,0.92f),</v>
      </c>
      <c r="DF179" t="s">
        <v>2418</v>
      </c>
    </row>
    <row r="180" spans="2:110" x14ac:dyDescent="0.3">
      <c r="B180" t="s">
        <v>444</v>
      </c>
      <c r="C180" t="str">
        <f>INDEX('PH Itemnames'!$B$1:$B$723,MATCH(B180,'PH Itemnames'!$A$1:$A$723),1)</f>
        <v>zucchinibreadItem</v>
      </c>
      <c r="D180" t="s">
        <v>245</v>
      </c>
      <c r="E180" t="s">
        <v>1187</v>
      </c>
      <c r="F180" s="10" t="s">
        <v>113</v>
      </c>
      <c r="G180" s="11" t="s">
        <v>209</v>
      </c>
      <c r="H180" s="11" t="s">
        <v>400</v>
      </c>
      <c r="I180" s="11" t="s">
        <v>187</v>
      </c>
      <c r="J180" s="11"/>
      <c r="K180" s="11"/>
      <c r="L180" s="11"/>
      <c r="M180" s="11"/>
      <c r="N180" s="46">
        <f ca="1">SUMIF(Ingredients!$B$3:$B$217,'PH complex foods'!F180,Ingredients!$A$3:$A$119)+SUMIF($B$3:$B$724,F180,$V$3:$V$723)</f>
        <v>1</v>
      </c>
      <c r="O180" s="11">
        <f ca="1">SUMIF(Ingredients!$B$3:$B$217,'PH complex foods'!G180,Ingredients!$A$3:$A$119)+SUMIF($B$3:$B$724,G180,$V$3:$V$723)</f>
        <v>1</v>
      </c>
      <c r="P180" s="11">
        <f ca="1">SUMIF(Ingredients!$B$3:$B$217,'PH complex foods'!H180,Ingredients!$A$3:$A$119)+SUMIF($B$3:$B$724,H180,$V$3:$V$723)</f>
        <v>0</v>
      </c>
      <c r="Q180" s="11">
        <f ca="1">SUMIF(Ingredients!$B$3:$B$217,'PH complex foods'!I180,Ingredients!$A$3:$A$119)+SUMIF($B$3:$B$724,I180,$V$3:$V$723)</f>
        <v>0</v>
      </c>
      <c r="R180" s="11">
        <f ca="1">SUMIF(Ingredients!$B$3:$B$217,'PH complex foods'!J180,Ingredients!$A$3:$A$119)+SUMIF($B$3:$B$724,J180,$V$3:$V$723)</f>
        <v>0</v>
      </c>
      <c r="S180" s="11">
        <f ca="1">SUMIF(Ingredients!$B$3:$B$217,'PH complex foods'!K180,Ingredients!$A$3:$A$119)+SUMIF($B$3:$B$724,K180,$V$3:$V$723)</f>
        <v>0</v>
      </c>
      <c r="T180" s="11">
        <f ca="1">SUMIF(Ingredients!$B$3:$B$217,'PH complex foods'!L180,Ingredients!$A$3:$A$119)+SUMIF($B$3:$B$724,L180,$V$3:$V$723)</f>
        <v>0</v>
      </c>
      <c r="U180" s="11">
        <f ca="1">SUMIF(Ingredients!$B$3:$B$217,'PH complex foods'!M180,Ingredients!$A$3:$A$119)+SUMIF($B$3:$B$724,M180,$V$3:$V$723)</f>
        <v>0</v>
      </c>
      <c r="V180" s="10">
        <f t="shared" ca="1" si="38"/>
        <v>-1</v>
      </c>
      <c r="W180" s="11">
        <f t="shared" si="27"/>
        <v>0</v>
      </c>
      <c r="X180" s="44" t="str">
        <f t="shared" ca="1" si="39"/>
        <v>No</v>
      </c>
      <c r="Y180" s="34">
        <f>SUMIF(Ingredients!$B$3:$B$217,F180,Ingredients!$C$3:$C$217)+SUMIF($B$3:$B$724,F180,$AG$3:$AG$724)</f>
        <v>5</v>
      </c>
      <c r="Z180" s="30">
        <f>SUMIF(Ingredients!$B$3:$B$217,G180,Ingredients!$C$3:$C$217)+SUMIF($B$3:$B$724,G180,$AG$3:$AG$724)</f>
        <v>5</v>
      </c>
      <c r="AA180" s="30">
        <f>SUMIF(Ingredients!$B$3:$B$217,H180,Ingredients!$C$3:$C$217)+SUMIF($B$3:$B$724,H180,$AG$3:$AG$724)</f>
        <v>0</v>
      </c>
      <c r="AB180" s="30">
        <f>SUMIF(Ingredients!$B$3:$B$217,I180,Ingredients!$C$3:$C$217)+SUMIF($B$3:$B$724,I180,$AG$3:$AG$724)</f>
        <v>0</v>
      </c>
      <c r="AC180" s="30">
        <f>SUMIF(Ingredients!$B$3:$B$217,J180,Ingredients!$C$3:$C$217)+SUMIF($B$3:$B$724,J180,$AG$3:$AG$724)</f>
        <v>0</v>
      </c>
      <c r="AD180" s="30">
        <f>SUMIF(Ingredients!$B$3:$B$217,K180,Ingredients!$C$3:$C$217)+SUMIF($B$3:$B$724,K180,$AG$3:$AG$724)</f>
        <v>0</v>
      </c>
      <c r="AE180" s="30">
        <f>SUMIF(Ingredients!$B$3:$B$217,L180,Ingredients!$C$3:$C$217)+SUMIF($B$3:$B$724,L180,$AG$3:$AG$724)</f>
        <v>0</v>
      </c>
      <c r="AF180" s="30">
        <f>SUMIF(Ingredients!$B$3:$B$217,M180,Ingredients!$C$3:$C$217)+SUMIF($B$3:$B$724,M180,$AG$3:$AG$724)</f>
        <v>0</v>
      </c>
      <c r="AG180" s="29">
        <f t="shared" si="28"/>
        <v>10</v>
      </c>
      <c r="AH180" s="30">
        <f>SUMIF(Ingredients!$B$3:$B$217,F180,Ingredients!$D$3:$D$217)+SUMIF($B$3:$B$724,F180,$AP$3:$AP$724)</f>
        <v>0</v>
      </c>
      <c r="AI180" s="30">
        <f>SUMIF(Ingredients!$B$3:$B$217,G180,Ingredients!$D$3:$D$217)+SUMIF($B$3:$B$724,G180,$AP$3:$AP$724)</f>
        <v>0</v>
      </c>
      <c r="AJ180" s="30">
        <f>SUMIF(Ingredients!$B$3:$B$217,H180,Ingredients!$D$3:$D$217)+SUMIF($B$3:$B$724,H180,$AP$3:$AP$724)</f>
        <v>0</v>
      </c>
      <c r="AK180" s="30">
        <f>SUMIF(Ingredients!$B$3:$B$217,I180,Ingredients!$D$3:$D$217)+SUMIF($B$3:$B$724,I180,$AP$3:$AP$724)</f>
        <v>0</v>
      </c>
      <c r="AL180" s="30">
        <f>SUMIF(Ingredients!$B$3:$B$217,J180,Ingredients!$D$3:$D$217)+SUMIF($B$3:$B$724,J180,$AP$3:$AP$724)</f>
        <v>0</v>
      </c>
      <c r="AM180" s="30">
        <f>SUMIF(Ingredients!$B$3:$B$217,K180,Ingredients!$D$3:$D$217)+SUMIF($B$3:$B$724,K180,$AP$3:$AP$724)</f>
        <v>0</v>
      </c>
      <c r="AN180" s="30">
        <f>SUMIF(Ingredients!$B$3:$B$217,L180,Ingredients!$D$3:$D$217)+SUMIF($B$3:$B$724,L180,$AP$3:$AP$724)</f>
        <v>0</v>
      </c>
      <c r="AO180" s="30">
        <f>SUMIF(Ingredients!$B$3:$B$217,M180,Ingredients!$D$3:$D$217)+SUMIF($B$3:$B$724,M180,$AP$3:$AP$724)</f>
        <v>0</v>
      </c>
      <c r="AP180" s="29">
        <f t="shared" si="29"/>
        <v>0</v>
      </c>
      <c r="AQ180" s="30">
        <f>SUMIF(Ingredients!$B$3:$B$217,F180,Ingredients!$E$3:$E$217)+SUMIF($B$3:$B$724,F180,$AY$3:$AY$727)</f>
        <v>7</v>
      </c>
      <c r="AR180" s="30">
        <f>SUMIF(Ingredients!$B$3:$B$217,G180,Ingredients!$E$3:$E$217)+SUMIF($B$3:$B$724,G180,$AY$3:$AY$727)</f>
        <v>7</v>
      </c>
      <c r="AS180" s="30">
        <f>SUMIF(Ingredients!$B$3:$B$217,H180,Ingredients!$E$3:$E$217)+SUMIF($B$3:$B$724,H180,$AY$3:$AY$727)</f>
        <v>0</v>
      </c>
      <c r="AT180" s="30">
        <f>SUMIF(Ingredients!$B$3:$B$217,I180,Ingredients!$E$3:$E$217)+SUMIF($B$3:$B$724,I180,$AY$3:$AY$727)</f>
        <v>0</v>
      </c>
      <c r="AU180" s="30">
        <f>SUMIF(Ingredients!$B$3:$B$217,J180,Ingredients!$E$3:$E$217)+SUMIF($B$3:$B$724,J180,$AY$3:$AY$727)</f>
        <v>0</v>
      </c>
      <c r="AV180" s="30">
        <f>SUMIF(Ingredients!$B$3:$B$217,K180,Ingredients!$E$3:$E$217)+SUMIF($B$3:$B$724,K180,$AY$3:$AY$727)</f>
        <v>0</v>
      </c>
      <c r="AW180" s="30">
        <f>SUMIF(Ingredients!$B$3:$B$217,L180,Ingredients!$E$3:$E$217)+SUMIF($B$3:$B$724,L180,$AY$3:$AY$727)</f>
        <v>0</v>
      </c>
      <c r="AX180" s="30">
        <f>SUMIF(Ingredients!$B$3:$B$217,M180,Ingredients!$E$3:$E$217)+SUMIF($B$3:$B$724,M180,$AY$3:$AY$727)</f>
        <v>0</v>
      </c>
      <c r="AY180" s="29">
        <f t="shared" si="30"/>
        <v>3.5</v>
      </c>
      <c r="AZ180" s="30">
        <f>SUMIF(Ingredients!$B$3:$B$217,F180,Ingredients!$F$3:$F$217)+SUMIF($B$3:$B$724,F180,$BH$3:$BH$724)</f>
        <v>0</v>
      </c>
      <c r="BA180" s="30">
        <f>SUMIF(Ingredients!$B$3:$B$217,G180,Ingredients!$F$3:$F$217)+SUMIF($B$3:$B$724,G180,$BH$3:$BH$724)</f>
        <v>1</v>
      </c>
      <c r="BB180" s="30">
        <f>SUMIF(Ingredients!$B$3:$B$217,H180,Ingredients!$F$3:$F$217)+SUMIF($B$3:$B$724,H180,$BH$3:$BH$724)</f>
        <v>0</v>
      </c>
      <c r="BC180" s="30">
        <f>SUMIF(Ingredients!$B$3:$B$217,I180,Ingredients!$F$3:$F$217)+SUMIF($B$3:$B$724,I180,$BH$3:$BH$724)</f>
        <v>0</v>
      </c>
      <c r="BD180" s="30">
        <f>SUMIF(Ingredients!$B$3:$B$217,J180,Ingredients!$F$3:$F$217)+SUMIF($B$3:$B$724,J180,$BH$3:$BH$724)</f>
        <v>0</v>
      </c>
      <c r="BE180" s="30">
        <f>SUMIF(Ingredients!$B$3:$B$217,K180,Ingredients!$F$3:$F$217)+SUMIF($B$3:$B$724,K180,$BH$3:$BH$724)</f>
        <v>0</v>
      </c>
      <c r="BF180" s="30">
        <f>SUMIF(Ingredients!$B$3:$B$217,L180,Ingredients!$F$3:$F$217)+SUMIF($B$3:$B$724,L180,$BH$3:$BH$724)</f>
        <v>0</v>
      </c>
      <c r="BG180" s="30">
        <f>SUMIF(Ingredients!$B$3:$B$217,M180,Ingredients!$F$3:$F$217)+SUMIF($B$3:$B$724,M180,$BH$3:$BH$724)</f>
        <v>0</v>
      </c>
      <c r="BH180" s="35">
        <f t="shared" si="31"/>
        <v>1</v>
      </c>
      <c r="BI180" s="30">
        <f>SUMIF(Ingredients!$B$3:$B$217,F180,Ingredients!$G$3:$G$217)+SUMIF($B$3:$B$724,F180,$BQ$3:$BQ$724)</f>
        <v>0</v>
      </c>
      <c r="BJ180" s="30">
        <f>SUMIF(Ingredients!$B$3:$B$217,G180,Ingredients!$G$3:$G$217)+SUMIF($B$3:$B$724,G180,$BQ$3:$BQ$724)</f>
        <v>0</v>
      </c>
      <c r="BK180" s="30">
        <f>SUMIF(Ingredients!$B$3:$B$217,H180,Ingredients!$G$3:$G$217)+SUMIF($B$3:$B$724,H180,$BQ$3:$BQ$724)</f>
        <v>0</v>
      </c>
      <c r="BL180" s="30">
        <f>SUMIF(Ingredients!$B$3:$B$217,I180,Ingredients!$G$3:$G$217)+SUMIF($B$3:$B$724,I180,$BQ$3:$BQ$724)</f>
        <v>0</v>
      </c>
      <c r="BM180" s="30">
        <f>SUMIF(Ingredients!$B$3:$B$217,J180,Ingredients!$G$3:$G$217)+SUMIF($B$3:$B$724,J180,$BQ$3:$BQ$724)</f>
        <v>0</v>
      </c>
      <c r="BN180" s="30">
        <f>SUMIF(Ingredients!$B$3:$B$217,K180,Ingredients!$G$3:$G$217)+SUMIF($B$3:$B$724,K180,$BQ$3:$BQ$724)</f>
        <v>0</v>
      </c>
      <c r="BO180" s="30">
        <f>SUMIF(Ingredients!$B$3:$B$217,L180,Ingredients!$G$3:$G$217)+SUMIF($B$3:$B$724,L180,$BQ$3:$BQ$724)</f>
        <v>0</v>
      </c>
      <c r="BP180" s="30">
        <f>SUMIF(Ingredients!$B$3:$B$217,M180,Ingredients!$G$3:$G$217)+SUMIF($B$3:$B$724,M180,$BQ$3:$BQ$724)</f>
        <v>0</v>
      </c>
      <c r="BQ180" s="36">
        <f t="shared" si="32"/>
        <v>0</v>
      </c>
      <c r="BR180" s="30">
        <f>SUMIF(Ingredients!$B$3:$B$217,F180,Ingredients!$H$3:$H$217)+SUMIF($B$3:$B$724,F180,$BZ$3:$BZ$724)</f>
        <v>1</v>
      </c>
      <c r="BS180" s="30">
        <f>SUMIF(Ingredients!$B$3:$B$217,G180,Ingredients!$H$3:$H$217)+SUMIF($B$3:$B$724,G180,$BZ$3:$BZ$724)</f>
        <v>0</v>
      </c>
      <c r="BT180" s="30">
        <f>SUMIF(Ingredients!$B$3:$B$217,H180,Ingredients!$H$3:$H$217)+SUMIF($B$3:$B$724,H180,$BZ$3:$BZ$724)</f>
        <v>0</v>
      </c>
      <c r="BU180" s="30">
        <f>SUMIF(Ingredients!$B$3:$B$217,I180,Ingredients!$H$3:$H$217)+SUMIF($B$3:$B$724,I180,$BZ$3:$BZ$724)</f>
        <v>0</v>
      </c>
      <c r="BV180" s="30">
        <f>SUMIF(Ingredients!$B$3:$B$217,J180,Ingredients!$H$3:$H$217)+SUMIF($B$3:$B$724,J180,$BZ$3:$BZ$724)</f>
        <v>0</v>
      </c>
      <c r="BW180" s="30">
        <f>SUMIF(Ingredients!$B$3:$B$217,K180,Ingredients!$H$3:$H$217)+SUMIF($B$3:$B$724,K180,$BZ$3:$BZ$724)</f>
        <v>0</v>
      </c>
      <c r="BX180" s="30">
        <f>SUMIF(Ingredients!$B$3:$B$217,L180,Ingredients!$H$3:$H$217)+SUMIF($B$3:$B$724,L180,$BZ$3:$BZ$724)</f>
        <v>0</v>
      </c>
      <c r="BY180" s="30">
        <f>SUMIF(Ingredients!$B$3:$B$217,M180,Ingredients!$H$3:$H$217)+SUMIF($B$3:$B$724,M180,$BZ$3:$BZ$724)</f>
        <v>0</v>
      </c>
      <c r="BZ180" s="42">
        <f t="shared" si="33"/>
        <v>1</v>
      </c>
      <c r="CA180" s="30">
        <f>SUMIF(Ingredients!$B$3:$B$217,F180,Ingredients!$I$3:$I$217)+SUMIF($B$3:$B$724,F180,$CI$3:$CI$724)</f>
        <v>0</v>
      </c>
      <c r="CB180" s="30">
        <f>SUMIF(Ingredients!$B$3:$B$217,G180,Ingredients!$I$3:$I$217)+SUMIF($B$3:$B$724,G180,$CI$3:$CI$724)</f>
        <v>0</v>
      </c>
      <c r="CC180" s="30">
        <f>SUMIF(Ingredients!$B$3:$B$217,H180,Ingredients!$I$3:$I$217)+SUMIF($B$3:$B$724,H180,$CI$3:$CI$724)</f>
        <v>0</v>
      </c>
      <c r="CD180" s="30">
        <f>SUMIF(Ingredients!$B$3:$B$217,I180,Ingredients!$I$3:$I$217)+SUMIF($B$3:$B$724,I180,$CI$3:$CI$724)</f>
        <v>0</v>
      </c>
      <c r="CE180" s="30">
        <f>SUMIF(Ingredients!$B$3:$B$217,J180,Ingredients!$I$3:$I$217)+SUMIF($B$3:$B$724,J180,$CI$3:$CI$724)</f>
        <v>0</v>
      </c>
      <c r="CF180" s="30">
        <f>SUMIF(Ingredients!$B$3:$B$217,K180,Ingredients!$I$3:$I$217)+SUMIF($B$3:$B$724,K180,$CI$3:$CI$724)</f>
        <v>0</v>
      </c>
      <c r="CG180" s="30">
        <f>SUMIF(Ingredients!$B$3:$B$217,L180,Ingredients!$I$3:$I$217)+SUMIF($B$3:$B$724,L180,$CI$3:$CI$724)</f>
        <v>0</v>
      </c>
      <c r="CH180" s="30">
        <f>SUMIF(Ingredients!$B$3:$B$217,M180,Ingredients!$I$3:$I$217)+SUMIF($B$3:$B$724,M180,$CI$3:$CI$724)</f>
        <v>0</v>
      </c>
      <c r="CI180" s="38">
        <f t="shared" si="34"/>
        <v>0</v>
      </c>
      <c r="CJ180" s="30">
        <f>SUMIF(Ingredients!$B$3:$B$217,F180,Ingredients!$J$3:$J$217)+SUMIF($B$3:$B$724,F180,$CR$3:$CR$724)</f>
        <v>0</v>
      </c>
      <c r="CK180" s="30">
        <f>SUMIF(Ingredients!$B$3:$B$217,G180,Ingredients!$J$3:$J$217)+SUMIF($B$3:$B$724,G180,$CR$3:$CR$724)</f>
        <v>0</v>
      </c>
      <c r="CL180" s="30">
        <f>SUMIF(Ingredients!$B$3:$B$217,H180,Ingredients!$J$3:$J$217)+SUMIF($B$3:$B$724,H180,$CR$3:$CR$724)</f>
        <v>0</v>
      </c>
      <c r="CM180" s="30">
        <f>SUMIF(Ingredients!$B$3:$B$217,I180,Ingredients!$J$3:$J$217)+SUMIF($B$3:$B$724,I180,$CR$3:$CR$724)</f>
        <v>0</v>
      </c>
      <c r="CN180" s="30">
        <f>SUMIF(Ingredients!$B$3:$B$217,J180,Ingredients!$J$3:$J$217)+SUMIF($B$3:$B$724,J180,$CR$3:$CR$724)</f>
        <v>0</v>
      </c>
      <c r="CO180" s="30">
        <f>SUMIF(Ingredients!$B$3:$B$217,K180,Ingredients!$J$3:$J$217)+SUMIF($B$3:$B$724,K180,$CR$3:$CR$724)</f>
        <v>0</v>
      </c>
      <c r="CP180" s="30">
        <f>SUMIF(Ingredients!$B$3:$B$217,L180,Ingredients!$J$3:$J$217)+SUMIF($B$3:$B$724,L180,$CR$3:$CR$724)</f>
        <v>0</v>
      </c>
      <c r="CQ180" s="30">
        <f>SUMIF(Ingredients!$B$3:$B$217,M180,Ingredients!$J$3:$J$217)+SUMIF($B$3:$B$724,M180,$CR$3:$CR$724)</f>
        <v>0</v>
      </c>
      <c r="CR180" s="43">
        <f t="shared" si="35"/>
        <v>0</v>
      </c>
      <c r="CS180" s="34">
        <v>10</v>
      </c>
      <c r="CT180" s="30">
        <v>0</v>
      </c>
      <c r="CU180" s="30">
        <v>3.5</v>
      </c>
      <c r="CV180" s="35">
        <v>1</v>
      </c>
      <c r="CW180" s="36">
        <v>0</v>
      </c>
      <c r="CX180" s="37">
        <v>1</v>
      </c>
      <c r="CY180" s="38">
        <v>0</v>
      </c>
      <c r="CZ180" s="39">
        <v>0</v>
      </c>
      <c r="DA180" t="s">
        <v>199</v>
      </c>
      <c r="DB180" t="str">
        <f t="shared" ca="1" si="36"/>
        <v>No</v>
      </c>
      <c r="DD180" t="s">
        <v>200</v>
      </c>
      <c r="DE180" t="str">
        <f t="shared" ca="1" si="37"/>
        <v/>
      </c>
      <c r="DF180" t="s">
        <v>2272</v>
      </c>
    </row>
    <row r="181" spans="2:110" x14ac:dyDescent="0.3">
      <c r="B181" t="s">
        <v>445</v>
      </c>
      <c r="C181" t="str">
        <f>INDEX('PH Itemnames'!$B$1:$B$723,MATCH(B181,'PH Itemnames'!$A$1:$A$723),1)</f>
        <v>zucchinifriesItem</v>
      </c>
      <c r="D181" t="s">
        <v>240</v>
      </c>
      <c r="E181" t="s">
        <v>1192</v>
      </c>
      <c r="F181" s="10" t="s">
        <v>113</v>
      </c>
      <c r="G181" s="11" t="s">
        <v>244</v>
      </c>
      <c r="H181" s="11" t="s">
        <v>73</v>
      </c>
      <c r="I181" s="11" t="s">
        <v>226</v>
      </c>
      <c r="J181" s="11"/>
      <c r="K181" s="11"/>
      <c r="L181" s="11"/>
      <c r="M181" s="11"/>
      <c r="N181" s="46">
        <f ca="1">SUMIF(Ingredients!$B$3:$B$217,'PH complex foods'!F181,Ingredients!$A$3:$A$119)+SUMIF($B$3:$B$724,F181,$V$3:$V$723)</f>
        <v>1</v>
      </c>
      <c r="O181" s="11">
        <f ca="1">SUMIF(Ingredients!$B$3:$B$217,'PH complex foods'!G181,Ingredients!$A$3:$A$119)+SUMIF($B$3:$B$724,G181,$V$3:$V$723)</f>
        <v>1</v>
      </c>
      <c r="P181" s="11">
        <f ca="1">SUMIF(Ingredients!$B$3:$B$217,'PH complex foods'!H181,Ingredients!$A$3:$A$119)+SUMIF($B$3:$B$724,H181,$V$3:$V$723)</f>
        <v>1</v>
      </c>
      <c r="Q181" s="11">
        <f ca="1">SUMIF(Ingredients!$B$3:$B$217,'PH complex foods'!I181,Ingredients!$A$3:$A$119)+SUMIF($B$3:$B$724,I181,$V$3:$V$723)</f>
        <v>1</v>
      </c>
      <c r="R181" s="11">
        <f ca="1">SUMIF(Ingredients!$B$3:$B$217,'PH complex foods'!J181,Ingredients!$A$3:$A$119)+SUMIF($B$3:$B$724,J181,$V$3:$V$723)</f>
        <v>0</v>
      </c>
      <c r="S181" s="11">
        <f ca="1">SUMIF(Ingredients!$B$3:$B$217,'PH complex foods'!K181,Ingredients!$A$3:$A$119)+SUMIF($B$3:$B$724,K181,$V$3:$V$723)</f>
        <v>0</v>
      </c>
      <c r="T181" s="11">
        <f ca="1">SUMIF(Ingredients!$B$3:$B$217,'PH complex foods'!L181,Ingredients!$A$3:$A$119)+SUMIF($B$3:$B$724,L181,$V$3:$V$723)</f>
        <v>0</v>
      </c>
      <c r="U181" s="11">
        <f ca="1">SUMIF(Ingredients!$B$3:$B$217,'PH complex foods'!M181,Ingredients!$A$3:$A$119)+SUMIF($B$3:$B$724,M181,$V$3:$V$723)</f>
        <v>0</v>
      </c>
      <c r="V181" s="10">
        <f t="shared" ca="1" si="38"/>
        <v>1</v>
      </c>
      <c r="W181" s="11">
        <f t="shared" si="27"/>
        <v>0</v>
      </c>
      <c r="X181" s="44" t="str">
        <f t="shared" ca="1" si="39"/>
        <v>Yes</v>
      </c>
      <c r="Y181" s="34">
        <f>SUMIF(Ingredients!$B$3:$B$217,F181,Ingredients!$C$3:$C$217)+SUMIF($B$3:$B$724,F181,$AG$3:$AG$724)</f>
        <v>5</v>
      </c>
      <c r="Z181" s="30">
        <f>SUMIF(Ingredients!$B$3:$B$217,G181,Ingredients!$C$3:$C$217)+SUMIF($B$3:$B$724,G181,$AG$3:$AG$724)</f>
        <v>10</v>
      </c>
      <c r="AA181" s="30">
        <f>SUMIF(Ingredients!$B$3:$B$217,H181,Ingredients!$C$3:$C$217)+SUMIF($B$3:$B$724,H181,$AG$3:$AG$724)</f>
        <v>10</v>
      </c>
      <c r="AB181" s="30">
        <f>SUMIF(Ingredients!$B$3:$B$217,I181,Ingredients!$C$3:$C$217)+SUMIF($B$3:$B$724,I181,$AG$3:$AG$724)</f>
        <v>0</v>
      </c>
      <c r="AC181" s="30">
        <f>SUMIF(Ingredients!$B$3:$B$217,J181,Ingredients!$C$3:$C$217)+SUMIF($B$3:$B$724,J181,$AG$3:$AG$724)</f>
        <v>0</v>
      </c>
      <c r="AD181" s="30">
        <f>SUMIF(Ingredients!$B$3:$B$217,K181,Ingredients!$C$3:$C$217)+SUMIF($B$3:$B$724,K181,$AG$3:$AG$724)</f>
        <v>0</v>
      </c>
      <c r="AE181" s="30">
        <f>SUMIF(Ingredients!$B$3:$B$217,L181,Ingredients!$C$3:$C$217)+SUMIF($B$3:$B$724,L181,$AG$3:$AG$724)</f>
        <v>0</v>
      </c>
      <c r="AF181" s="30">
        <f>SUMIF(Ingredients!$B$3:$B$217,M181,Ingredients!$C$3:$C$217)+SUMIF($B$3:$B$724,M181,$AG$3:$AG$724)</f>
        <v>0</v>
      </c>
      <c r="AG181" s="29">
        <f t="shared" si="28"/>
        <v>25</v>
      </c>
      <c r="AH181" s="30">
        <f>SUMIF(Ingredients!$B$3:$B$217,F181,Ingredients!$D$3:$D$217)+SUMIF($B$3:$B$724,F181,$AP$3:$AP$724)</f>
        <v>0</v>
      </c>
      <c r="AI181" s="30">
        <f>SUMIF(Ingredients!$B$3:$B$217,G181,Ingredients!$D$3:$D$217)+SUMIF($B$3:$B$724,G181,$AP$3:$AP$724)</f>
        <v>0</v>
      </c>
      <c r="AJ181" s="30">
        <f>SUMIF(Ingredients!$B$3:$B$217,H181,Ingredients!$D$3:$D$217)+SUMIF($B$3:$B$724,H181,$AP$3:$AP$724)</f>
        <v>0</v>
      </c>
      <c r="AK181" s="30">
        <f>SUMIF(Ingredients!$B$3:$B$217,I181,Ingredients!$D$3:$D$217)+SUMIF($B$3:$B$724,I181,$AP$3:$AP$724)</f>
        <v>0</v>
      </c>
      <c r="AL181" s="30">
        <f>SUMIF(Ingredients!$B$3:$B$217,J181,Ingredients!$D$3:$D$217)+SUMIF($B$3:$B$724,J181,$AP$3:$AP$724)</f>
        <v>0</v>
      </c>
      <c r="AM181" s="30">
        <f>SUMIF(Ingredients!$B$3:$B$217,K181,Ingredients!$D$3:$D$217)+SUMIF($B$3:$B$724,K181,$AP$3:$AP$724)</f>
        <v>0</v>
      </c>
      <c r="AN181" s="30">
        <f>SUMIF(Ingredients!$B$3:$B$217,L181,Ingredients!$D$3:$D$217)+SUMIF($B$3:$B$724,L181,$AP$3:$AP$724)</f>
        <v>0</v>
      </c>
      <c r="AO181" s="30">
        <f>SUMIF(Ingredients!$B$3:$B$217,M181,Ingredients!$D$3:$D$217)+SUMIF($B$3:$B$724,M181,$AP$3:$AP$724)</f>
        <v>0</v>
      </c>
      <c r="AP181" s="29">
        <f t="shared" si="29"/>
        <v>0</v>
      </c>
      <c r="AQ181" s="30">
        <f>SUMIF(Ingredients!$B$3:$B$217,F181,Ingredients!$E$3:$E$217)+SUMIF($B$3:$B$724,F181,$AY$3:$AY$727)</f>
        <v>7</v>
      </c>
      <c r="AR181" s="30">
        <f>SUMIF(Ingredients!$B$3:$B$217,G181,Ingredients!$E$3:$E$217)+SUMIF($B$3:$B$724,G181,$AY$3:$AY$727)</f>
        <v>16.5</v>
      </c>
      <c r="AS181" s="30">
        <f>SUMIF(Ingredients!$B$3:$B$217,H181,Ingredients!$E$3:$E$217)+SUMIF($B$3:$B$724,H181,$AY$3:$AY$727)</f>
        <v>73</v>
      </c>
      <c r="AT181" s="30">
        <f>SUMIF(Ingredients!$B$3:$B$217,I181,Ingredients!$E$3:$E$217)+SUMIF($B$3:$B$724,I181,$AY$3:$AY$727)</f>
        <v>16</v>
      </c>
      <c r="AU181" s="30">
        <f>SUMIF(Ingredients!$B$3:$B$217,J181,Ingredients!$E$3:$E$217)+SUMIF($B$3:$B$724,J181,$AY$3:$AY$727)</f>
        <v>0</v>
      </c>
      <c r="AV181" s="30">
        <f>SUMIF(Ingredients!$B$3:$B$217,K181,Ingredients!$E$3:$E$217)+SUMIF($B$3:$B$724,K181,$AY$3:$AY$727)</f>
        <v>0</v>
      </c>
      <c r="AW181" s="30">
        <f>SUMIF(Ingredients!$B$3:$B$217,L181,Ingredients!$E$3:$E$217)+SUMIF($B$3:$B$724,L181,$AY$3:$AY$727)</f>
        <v>0</v>
      </c>
      <c r="AX181" s="30">
        <f>SUMIF(Ingredients!$B$3:$B$217,M181,Ingredients!$E$3:$E$217)+SUMIF($B$3:$B$724,M181,$AY$3:$AY$727)</f>
        <v>0</v>
      </c>
      <c r="AY181" s="29">
        <f t="shared" si="30"/>
        <v>28.125</v>
      </c>
      <c r="AZ181" s="30">
        <f>SUMIF(Ingredients!$B$3:$B$217,F181,Ingredients!$F$3:$F$217)+SUMIF($B$3:$B$724,F181,$BH$3:$BH$724)</f>
        <v>0</v>
      </c>
      <c r="BA181" s="30">
        <f>SUMIF(Ingredients!$B$3:$B$217,G181,Ingredients!$F$3:$F$217)+SUMIF($B$3:$B$724,G181,$BH$3:$BH$724)</f>
        <v>1.5</v>
      </c>
      <c r="BB181" s="30">
        <f>SUMIF(Ingredients!$B$3:$B$217,H181,Ingredients!$F$3:$F$217)+SUMIF($B$3:$B$724,H181,$BH$3:$BH$724)</f>
        <v>0</v>
      </c>
      <c r="BC181" s="30">
        <f>SUMIF(Ingredients!$B$3:$B$217,I181,Ingredients!$F$3:$F$217)+SUMIF($B$3:$B$724,I181,$BH$3:$BH$724)</f>
        <v>0</v>
      </c>
      <c r="BD181" s="30">
        <f>SUMIF(Ingredients!$B$3:$B$217,J181,Ingredients!$F$3:$F$217)+SUMIF($B$3:$B$724,J181,$BH$3:$BH$724)</f>
        <v>0</v>
      </c>
      <c r="BE181" s="30">
        <f>SUMIF(Ingredients!$B$3:$B$217,K181,Ingredients!$F$3:$F$217)+SUMIF($B$3:$B$724,K181,$BH$3:$BH$724)</f>
        <v>0</v>
      </c>
      <c r="BF181" s="30">
        <f>SUMIF(Ingredients!$B$3:$B$217,L181,Ingredients!$F$3:$F$217)+SUMIF($B$3:$B$724,L181,$BH$3:$BH$724)</f>
        <v>0</v>
      </c>
      <c r="BG181" s="30">
        <f>SUMIF(Ingredients!$B$3:$B$217,M181,Ingredients!$F$3:$F$217)+SUMIF($B$3:$B$724,M181,$BH$3:$BH$724)</f>
        <v>0</v>
      </c>
      <c r="BH181" s="35">
        <f t="shared" si="31"/>
        <v>1.5</v>
      </c>
      <c r="BI181" s="30">
        <f>SUMIF(Ingredients!$B$3:$B$217,F181,Ingredients!$G$3:$G$217)+SUMIF($B$3:$B$724,F181,$BQ$3:$BQ$724)</f>
        <v>0</v>
      </c>
      <c r="BJ181" s="30">
        <f>SUMIF(Ingredients!$B$3:$B$217,G181,Ingredients!$G$3:$G$217)+SUMIF($B$3:$B$724,G181,$BQ$3:$BQ$724)</f>
        <v>0</v>
      </c>
      <c r="BK181" s="30">
        <f>SUMIF(Ingredients!$B$3:$B$217,H181,Ingredients!$G$3:$G$217)+SUMIF($B$3:$B$724,H181,$BQ$3:$BQ$724)</f>
        <v>0</v>
      </c>
      <c r="BL181" s="30">
        <f>SUMIF(Ingredients!$B$3:$B$217,I181,Ingredients!$G$3:$G$217)+SUMIF($B$3:$B$724,I181,$BQ$3:$BQ$724)</f>
        <v>0</v>
      </c>
      <c r="BM181" s="30">
        <f>SUMIF(Ingredients!$B$3:$B$217,J181,Ingredients!$G$3:$G$217)+SUMIF($B$3:$B$724,J181,$BQ$3:$BQ$724)</f>
        <v>0</v>
      </c>
      <c r="BN181" s="30">
        <f>SUMIF(Ingredients!$B$3:$B$217,K181,Ingredients!$G$3:$G$217)+SUMIF($B$3:$B$724,K181,$BQ$3:$BQ$724)</f>
        <v>0</v>
      </c>
      <c r="BO181" s="30">
        <f>SUMIF(Ingredients!$B$3:$B$217,L181,Ingredients!$G$3:$G$217)+SUMIF($B$3:$B$724,L181,$BQ$3:$BQ$724)</f>
        <v>0</v>
      </c>
      <c r="BP181" s="30">
        <f>SUMIF(Ingredients!$B$3:$B$217,M181,Ingredients!$G$3:$G$217)+SUMIF($B$3:$B$724,M181,$BQ$3:$BQ$724)</f>
        <v>0</v>
      </c>
      <c r="BQ181" s="36">
        <f t="shared" si="32"/>
        <v>0</v>
      </c>
      <c r="BR181" s="30">
        <f>SUMIF(Ingredients!$B$3:$B$217,F181,Ingredients!$H$3:$H$217)+SUMIF($B$3:$B$724,F181,$BZ$3:$BZ$724)</f>
        <v>1</v>
      </c>
      <c r="BS181" s="30">
        <f>SUMIF(Ingredients!$B$3:$B$217,G181,Ingredients!$H$3:$H$217)+SUMIF($B$3:$B$724,G181,$BZ$3:$BZ$724)</f>
        <v>0</v>
      </c>
      <c r="BT181" s="30">
        <f>SUMIF(Ingredients!$B$3:$B$217,H181,Ingredients!$H$3:$H$217)+SUMIF($B$3:$B$724,H181,$BZ$3:$BZ$724)</f>
        <v>0</v>
      </c>
      <c r="BU181" s="30">
        <f>SUMIF(Ingredients!$B$3:$B$217,I181,Ingredients!$H$3:$H$217)+SUMIF($B$3:$B$724,I181,$BZ$3:$BZ$724)</f>
        <v>0</v>
      </c>
      <c r="BV181" s="30">
        <f>SUMIF(Ingredients!$B$3:$B$217,J181,Ingredients!$H$3:$H$217)+SUMIF($B$3:$B$724,J181,$BZ$3:$BZ$724)</f>
        <v>0</v>
      </c>
      <c r="BW181" s="30">
        <f>SUMIF(Ingredients!$B$3:$B$217,K181,Ingredients!$H$3:$H$217)+SUMIF($B$3:$B$724,K181,$BZ$3:$BZ$724)</f>
        <v>0</v>
      </c>
      <c r="BX181" s="30">
        <f>SUMIF(Ingredients!$B$3:$B$217,L181,Ingredients!$H$3:$H$217)+SUMIF($B$3:$B$724,L181,$BZ$3:$BZ$724)</f>
        <v>0</v>
      </c>
      <c r="BY181" s="30">
        <f>SUMIF(Ingredients!$B$3:$B$217,M181,Ingredients!$H$3:$H$217)+SUMIF($B$3:$B$724,M181,$BZ$3:$BZ$724)</f>
        <v>0</v>
      </c>
      <c r="BZ181" s="42">
        <f t="shared" si="33"/>
        <v>1</v>
      </c>
      <c r="CA181" s="30">
        <f>SUMIF(Ingredients!$B$3:$B$217,F181,Ingredients!$I$3:$I$217)+SUMIF($B$3:$B$724,F181,$CI$3:$CI$724)</f>
        <v>0</v>
      </c>
      <c r="CB181" s="30">
        <f>SUMIF(Ingredients!$B$3:$B$217,G181,Ingredients!$I$3:$I$217)+SUMIF($B$3:$B$724,G181,$CI$3:$CI$724)</f>
        <v>0</v>
      </c>
      <c r="CC181" s="30">
        <f>SUMIF(Ingredients!$B$3:$B$217,H181,Ingredients!$I$3:$I$217)+SUMIF($B$3:$B$724,H181,$CI$3:$CI$724)</f>
        <v>0</v>
      </c>
      <c r="CD181" s="30">
        <f>SUMIF(Ingredients!$B$3:$B$217,I181,Ingredients!$I$3:$I$217)+SUMIF($B$3:$B$724,I181,$CI$3:$CI$724)</f>
        <v>0</v>
      </c>
      <c r="CE181" s="30">
        <f>SUMIF(Ingredients!$B$3:$B$217,J181,Ingredients!$I$3:$I$217)+SUMIF($B$3:$B$724,J181,$CI$3:$CI$724)</f>
        <v>0</v>
      </c>
      <c r="CF181" s="30">
        <f>SUMIF(Ingredients!$B$3:$B$217,K181,Ingredients!$I$3:$I$217)+SUMIF($B$3:$B$724,K181,$CI$3:$CI$724)</f>
        <v>0</v>
      </c>
      <c r="CG181" s="30">
        <f>SUMIF(Ingredients!$B$3:$B$217,L181,Ingredients!$I$3:$I$217)+SUMIF($B$3:$B$724,L181,$CI$3:$CI$724)</f>
        <v>0</v>
      </c>
      <c r="CH181" s="30">
        <f>SUMIF(Ingredients!$B$3:$B$217,M181,Ingredients!$I$3:$I$217)+SUMIF($B$3:$B$724,M181,$CI$3:$CI$724)</f>
        <v>0</v>
      </c>
      <c r="CI181" s="38">
        <f t="shared" si="34"/>
        <v>0</v>
      </c>
      <c r="CJ181" s="30">
        <f>SUMIF(Ingredients!$B$3:$B$217,F181,Ingredients!$J$3:$J$217)+SUMIF($B$3:$B$724,F181,$CR$3:$CR$724)</f>
        <v>0</v>
      </c>
      <c r="CK181" s="30">
        <f>SUMIF(Ingredients!$B$3:$B$217,G181,Ingredients!$J$3:$J$217)+SUMIF($B$3:$B$724,G181,$CR$3:$CR$724)</f>
        <v>1</v>
      </c>
      <c r="CL181" s="30">
        <f>SUMIF(Ingredients!$B$3:$B$217,H181,Ingredients!$J$3:$J$217)+SUMIF($B$3:$B$724,H181,$CR$3:$CR$724)</f>
        <v>3</v>
      </c>
      <c r="CM181" s="30">
        <f>SUMIF(Ingredients!$B$3:$B$217,I181,Ingredients!$J$3:$J$217)+SUMIF($B$3:$B$724,I181,$CR$3:$CR$724)</f>
        <v>0</v>
      </c>
      <c r="CN181" s="30">
        <f>SUMIF(Ingredients!$B$3:$B$217,J181,Ingredients!$J$3:$J$217)+SUMIF($B$3:$B$724,J181,$CR$3:$CR$724)</f>
        <v>0</v>
      </c>
      <c r="CO181" s="30">
        <f>SUMIF(Ingredients!$B$3:$B$217,K181,Ingredients!$J$3:$J$217)+SUMIF($B$3:$B$724,K181,$CR$3:$CR$724)</f>
        <v>0</v>
      </c>
      <c r="CP181" s="30">
        <f>SUMIF(Ingredients!$B$3:$B$217,L181,Ingredients!$J$3:$J$217)+SUMIF($B$3:$B$724,L181,$CR$3:$CR$724)</f>
        <v>0</v>
      </c>
      <c r="CQ181" s="30">
        <f>SUMIF(Ingredients!$B$3:$B$217,M181,Ingredients!$J$3:$J$217)+SUMIF($B$3:$B$724,M181,$CR$3:$CR$724)</f>
        <v>0</v>
      </c>
      <c r="CR181" s="43">
        <f t="shared" si="35"/>
        <v>4</v>
      </c>
      <c r="CS181" s="34">
        <v>25</v>
      </c>
      <c r="CT181" s="30">
        <v>0</v>
      </c>
      <c r="CU181" s="30">
        <v>21</v>
      </c>
      <c r="CV181" s="35">
        <v>1.5</v>
      </c>
      <c r="CW181" s="36">
        <v>0</v>
      </c>
      <c r="CX181" s="37">
        <v>1</v>
      </c>
      <c r="CY181" s="38">
        <v>0.8</v>
      </c>
      <c r="CZ181" s="39">
        <v>4</v>
      </c>
      <c r="DA181" t="s">
        <v>202</v>
      </c>
      <c r="DB181" t="str">
        <f t="shared" ca="1" si="36"/>
        <v>-</v>
      </c>
      <c r="DD181" t="s">
        <v>200</v>
      </c>
      <c r="DE181" t="str">
        <f t="shared" ca="1" si="37"/>
        <v>ZUCCHINIFRIESITEM(MEAL, ItemRegistry.zucchinifriesItem, 4 ,5f,0f,1.5f,1f,0f,0.8f,4f,1f),</v>
      </c>
      <c r="DF181" t="s">
        <v>2419</v>
      </c>
    </row>
    <row r="182" spans="2:110" x14ac:dyDescent="0.3">
      <c r="B182" t="s">
        <v>446</v>
      </c>
      <c r="C182" t="str">
        <f>INDEX('PH Itemnames'!$B$1:$B$723,MATCH(B182,'PH Itemnames'!$A$1:$A$723),1)</f>
        <v>zestyzucchiniItem</v>
      </c>
      <c r="D182" t="s">
        <v>245</v>
      </c>
      <c r="E182" t="s">
        <v>1192</v>
      </c>
      <c r="F182" s="10" t="s">
        <v>113</v>
      </c>
      <c r="G182" s="11" t="s">
        <v>267</v>
      </c>
      <c r="H182" s="11" t="s">
        <v>133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SUMIF(Ingredients!$B$3:$B$217,'PH complex foods'!F182,Ingredients!$A$3:$A$119)+SUMIF($B$3:$B$724,F182,$V$3:$V$723)</f>
        <v>1</v>
      </c>
      <c r="O182" s="11">
        <f ca="1">SUMIF(Ingredients!$B$3:$B$217,'PH complex foods'!G182,Ingredients!$A$3:$A$119)+SUMIF($B$3:$B$724,G182,$V$3:$V$723)</f>
        <v>1</v>
      </c>
      <c r="P182" s="11">
        <f ca="1">SUMIF(Ingredients!$B$3:$B$217,'PH complex foods'!H182,Ingredients!$A$3:$A$119)+SUMIF($B$3:$B$724,H182,$V$3:$V$723)</f>
        <v>1</v>
      </c>
      <c r="Q182" s="11">
        <f ca="1">SUMIF(Ingredients!$B$3:$B$217,'PH complex foods'!I182,Ingredients!$A$3:$A$119)+SUMIF($B$3:$B$724,I182,$V$3:$V$723)</f>
        <v>1</v>
      </c>
      <c r="R182" s="11">
        <f ca="1">SUMIF(Ingredients!$B$3:$B$217,'PH complex foods'!J182,Ingredients!$A$3:$A$119)+SUMIF($B$3:$B$724,J182,$V$3:$V$723)</f>
        <v>1</v>
      </c>
      <c r="S182" s="11">
        <f ca="1">SUMIF(Ingredients!$B$3:$B$217,'PH complex foods'!K182,Ingredients!$A$3:$A$119)+SUMIF($B$3:$B$724,K182,$V$3:$V$723)</f>
        <v>0</v>
      </c>
      <c r="T182" s="11">
        <f ca="1">SUMIF(Ingredients!$B$3:$B$217,'PH complex foods'!L182,Ingredients!$A$3:$A$119)+SUMIF($B$3:$B$724,L182,$V$3:$V$723)</f>
        <v>0</v>
      </c>
      <c r="U182" s="11">
        <f ca="1">SUMIF(Ingredients!$B$3:$B$217,'PH complex foods'!M182,Ingredients!$A$3:$A$119)+SUMIF($B$3:$B$724,M182,$V$3:$V$723)</f>
        <v>0</v>
      </c>
      <c r="V182" s="10">
        <f t="shared" ca="1" si="38"/>
        <v>1</v>
      </c>
      <c r="W182" s="11">
        <f t="shared" si="27"/>
        <v>0</v>
      </c>
      <c r="X182" s="44" t="str">
        <f t="shared" ca="1" si="39"/>
        <v>Yes</v>
      </c>
      <c r="Y182" s="34">
        <f>SUMIF(Ingredients!$B$3:$B$217,F182,Ingredients!$C$3:$C$217)+SUMIF($B$3:$B$724,F182,$AG$3:$AG$724)</f>
        <v>5</v>
      </c>
      <c r="Z182" s="30">
        <f>SUMIF(Ingredients!$B$3:$B$217,G182,Ingredients!$C$3:$C$217)+SUMIF($B$3:$B$724,G182,$AG$3:$AG$724)</f>
        <v>10</v>
      </c>
      <c r="AA182" s="30">
        <f>SUMIF(Ingredients!$B$3:$B$217,H182,Ingredients!$C$3:$C$217)+SUMIF($B$3:$B$724,H182,$AG$3:$AG$724)</f>
        <v>1</v>
      </c>
      <c r="AB182" s="30">
        <f>SUMIF(Ingredients!$B$3:$B$217,I182,Ingredients!$C$3:$C$217)+SUMIF($B$3:$B$724,I182,$AG$3:$AG$724)</f>
        <v>2</v>
      </c>
      <c r="AC182" s="30">
        <f>SUMIF(Ingredients!$B$3:$B$217,J182,Ingredients!$C$3:$C$217)+SUMIF($B$3:$B$724,J182,$AG$3:$AG$724)</f>
        <v>10</v>
      </c>
      <c r="AD182" s="30">
        <f>SUMIF(Ingredients!$B$3:$B$217,K182,Ingredients!$C$3:$C$217)+SUMIF($B$3:$B$724,K182,$AG$3:$AG$724)</f>
        <v>0</v>
      </c>
      <c r="AE182" s="30">
        <f>SUMIF(Ingredients!$B$3:$B$217,L182,Ingredients!$C$3:$C$217)+SUMIF($B$3:$B$724,L182,$AG$3:$AG$724)</f>
        <v>0</v>
      </c>
      <c r="AF182" s="30">
        <f>SUMIF(Ingredients!$B$3:$B$217,M182,Ingredients!$C$3:$C$217)+SUMIF($B$3:$B$724,M182,$AG$3:$AG$724)</f>
        <v>0</v>
      </c>
      <c r="AG182" s="29">
        <f t="shared" si="28"/>
        <v>28</v>
      </c>
      <c r="AH182" s="30">
        <f>SUMIF(Ingredients!$B$3:$B$217,F182,Ingredients!$D$3:$D$217)+SUMIF($B$3:$B$724,F182,$AP$3:$AP$724)</f>
        <v>0</v>
      </c>
      <c r="AI182" s="30">
        <f>SUMIF(Ingredients!$B$3:$B$217,G182,Ingredients!$D$3:$D$217)+SUMIF($B$3:$B$724,G182,$AP$3:$AP$724)</f>
        <v>0</v>
      </c>
      <c r="AJ182" s="30">
        <f>SUMIF(Ingredients!$B$3:$B$217,H182,Ingredients!$D$3:$D$217)+SUMIF($B$3:$B$724,H182,$AP$3:$AP$724)</f>
        <v>0</v>
      </c>
      <c r="AK182" s="30">
        <f>SUMIF(Ingredients!$B$3:$B$217,I182,Ingredients!$D$3:$D$217)+SUMIF($B$3:$B$724,I182,$AP$3:$AP$724)</f>
        <v>0</v>
      </c>
      <c r="AL182" s="30">
        <f>SUMIF(Ingredients!$B$3:$B$217,J182,Ingredients!$D$3:$D$217)+SUMIF($B$3:$B$724,J182,$AP$3:$AP$724)</f>
        <v>0</v>
      </c>
      <c r="AM182" s="30">
        <f>SUMIF(Ingredients!$B$3:$B$217,K182,Ingredients!$D$3:$D$217)+SUMIF($B$3:$B$724,K182,$AP$3:$AP$724)</f>
        <v>0</v>
      </c>
      <c r="AN182" s="30">
        <f>SUMIF(Ingredients!$B$3:$B$217,L182,Ingredients!$D$3:$D$217)+SUMIF($B$3:$B$724,L182,$AP$3:$AP$724)</f>
        <v>0</v>
      </c>
      <c r="AO182" s="30">
        <f>SUMIF(Ingredients!$B$3:$B$217,M182,Ingredients!$D$3:$D$217)+SUMIF($B$3:$B$724,M182,$AP$3:$AP$724)</f>
        <v>0</v>
      </c>
      <c r="AP182" s="29">
        <f t="shared" si="29"/>
        <v>0</v>
      </c>
      <c r="AQ182" s="30">
        <f>SUMIF(Ingredients!$B$3:$B$217,F182,Ingredients!$E$3:$E$217)+SUMIF($B$3:$B$724,F182,$AY$3:$AY$727)</f>
        <v>7</v>
      </c>
      <c r="AR182" s="30">
        <f>SUMIF(Ingredients!$B$3:$B$217,G182,Ingredients!$E$3:$E$217)+SUMIF($B$3:$B$724,G182,$AY$3:$AY$727)</f>
        <v>9.5</v>
      </c>
      <c r="AS182" s="30">
        <f>SUMIF(Ingredients!$B$3:$B$217,H182,Ingredients!$E$3:$E$217)+SUMIF($B$3:$B$724,H182,$AY$3:$AY$727)</f>
        <v>32</v>
      </c>
      <c r="AT182" s="30">
        <f>SUMIF(Ingredients!$B$3:$B$217,I182,Ingredients!$E$3:$E$217)+SUMIF($B$3:$B$724,I182,$AY$3:$AY$727)</f>
        <v>54</v>
      </c>
      <c r="AU182" s="30">
        <f>SUMIF(Ingredients!$B$3:$B$217,J182,Ingredients!$E$3:$E$217)+SUMIF($B$3:$B$724,J182,$AY$3:$AY$727)</f>
        <v>73</v>
      </c>
      <c r="AV182" s="30">
        <f>SUMIF(Ingredients!$B$3:$B$217,K182,Ingredients!$E$3:$E$217)+SUMIF($B$3:$B$724,K182,$AY$3:$AY$727)</f>
        <v>0</v>
      </c>
      <c r="AW182" s="30">
        <f>SUMIF(Ingredients!$B$3:$B$217,L182,Ingredients!$E$3:$E$217)+SUMIF($B$3:$B$724,L182,$AY$3:$AY$727)</f>
        <v>0</v>
      </c>
      <c r="AX182" s="30">
        <f>SUMIF(Ingredients!$B$3:$B$217,M182,Ingredients!$E$3:$E$217)+SUMIF($B$3:$B$724,M182,$AY$3:$AY$727)</f>
        <v>0</v>
      </c>
      <c r="AY182" s="29">
        <f t="shared" si="30"/>
        <v>35.1</v>
      </c>
      <c r="AZ182" s="30">
        <f>SUMIF(Ingredients!$B$3:$B$217,F182,Ingredients!$F$3:$F$217)+SUMIF($B$3:$B$724,F182,$BH$3:$BH$724)</f>
        <v>0</v>
      </c>
      <c r="BA182" s="30">
        <f>SUMIF(Ingredients!$B$3:$B$217,G182,Ingredients!$F$3:$F$217)+SUMIF($B$3:$B$724,G182,$BH$3:$BH$724)</f>
        <v>1</v>
      </c>
      <c r="BB182" s="30">
        <f>SUMIF(Ingredients!$B$3:$B$217,H182,Ingredients!$F$3:$F$217)+SUMIF($B$3:$B$724,H182,$BH$3:$BH$724)</f>
        <v>0</v>
      </c>
      <c r="BC182" s="30">
        <f>SUMIF(Ingredients!$B$3:$B$217,I182,Ingredients!$F$3:$F$217)+SUMIF($B$3:$B$724,I182,$BH$3:$BH$724)</f>
        <v>0</v>
      </c>
      <c r="BD182" s="30">
        <f>SUMIF(Ingredients!$B$3:$B$217,J182,Ingredients!$F$3:$F$217)+SUMIF($B$3:$B$724,J182,$BH$3:$BH$724)</f>
        <v>0</v>
      </c>
      <c r="BE182" s="30">
        <f>SUMIF(Ingredients!$B$3:$B$217,K182,Ingredients!$F$3:$F$217)+SUMIF($B$3:$B$724,K182,$BH$3:$BH$724)</f>
        <v>0</v>
      </c>
      <c r="BF182" s="30">
        <f>SUMIF(Ingredients!$B$3:$B$217,L182,Ingredients!$F$3:$F$217)+SUMIF($B$3:$B$724,L182,$BH$3:$BH$724)</f>
        <v>0</v>
      </c>
      <c r="BG182" s="30">
        <f>SUMIF(Ingredients!$B$3:$B$217,M182,Ingredients!$F$3:$F$217)+SUMIF($B$3:$B$724,M182,$BH$3:$BH$724)</f>
        <v>0</v>
      </c>
      <c r="BH182" s="35">
        <f t="shared" si="31"/>
        <v>1</v>
      </c>
      <c r="BI182" s="30">
        <f>SUMIF(Ingredients!$B$3:$B$217,F182,Ingredients!$G$3:$G$217)+SUMIF($B$3:$B$724,F182,$BQ$3:$BQ$724)</f>
        <v>0</v>
      </c>
      <c r="BJ182" s="30">
        <f>SUMIF(Ingredients!$B$3:$B$217,G182,Ingredients!$G$3:$G$217)+SUMIF($B$3:$B$724,G182,$BQ$3:$BQ$724)</f>
        <v>0</v>
      </c>
      <c r="BK182" s="30">
        <f>SUMIF(Ingredients!$B$3:$B$217,H182,Ingredients!$G$3:$G$217)+SUMIF($B$3:$B$724,H182,$BQ$3:$BQ$724)</f>
        <v>0</v>
      </c>
      <c r="BL182" s="30">
        <f>SUMIF(Ingredients!$B$3:$B$217,I182,Ingredients!$G$3:$G$217)+SUMIF($B$3:$B$724,I182,$BQ$3:$BQ$724)</f>
        <v>0</v>
      </c>
      <c r="BM182" s="30">
        <f>SUMIF(Ingredients!$B$3:$B$217,J182,Ingredients!$G$3:$G$217)+SUMIF($B$3:$B$724,J182,$BQ$3:$BQ$724)</f>
        <v>0</v>
      </c>
      <c r="BN182" s="30">
        <f>SUMIF(Ingredients!$B$3:$B$217,K182,Ingredients!$G$3:$G$217)+SUMIF($B$3:$B$724,K182,$BQ$3:$BQ$724)</f>
        <v>0</v>
      </c>
      <c r="BO182" s="30">
        <f>SUMIF(Ingredients!$B$3:$B$217,L182,Ingredients!$G$3:$G$217)+SUMIF($B$3:$B$724,L182,$BQ$3:$BQ$724)</f>
        <v>0</v>
      </c>
      <c r="BP182" s="30">
        <f>SUMIF(Ingredients!$B$3:$B$217,M182,Ingredients!$G$3:$G$217)+SUMIF($B$3:$B$724,M182,$BQ$3:$BQ$724)</f>
        <v>0</v>
      </c>
      <c r="BQ182" s="36">
        <f t="shared" si="32"/>
        <v>0</v>
      </c>
      <c r="BR182" s="30">
        <f>SUMIF(Ingredients!$B$3:$B$217,F182,Ingredients!$H$3:$H$217)+SUMIF($B$3:$B$724,F182,$BZ$3:$BZ$724)</f>
        <v>1</v>
      </c>
      <c r="BS182" s="30">
        <f>SUMIF(Ingredients!$B$3:$B$217,G182,Ingredients!$H$3:$H$217)+SUMIF($B$3:$B$724,G182,$BZ$3:$BZ$724)</f>
        <v>0</v>
      </c>
      <c r="BT182" s="30">
        <f>SUMIF(Ingredients!$B$3:$B$217,H182,Ingredients!$H$3:$H$217)+SUMIF($B$3:$B$724,H182,$BZ$3:$BZ$724)</f>
        <v>0.5</v>
      </c>
      <c r="BU182" s="30">
        <f>SUMIF(Ingredients!$B$3:$B$217,I182,Ingredients!$H$3:$H$217)+SUMIF($B$3:$B$724,I182,$BZ$3:$BZ$724)</f>
        <v>2</v>
      </c>
      <c r="BV182" s="30">
        <f>SUMIF(Ingredients!$B$3:$B$217,J182,Ingredients!$H$3:$H$217)+SUMIF($B$3:$B$724,J182,$BZ$3:$BZ$724)</f>
        <v>0</v>
      </c>
      <c r="BW182" s="30">
        <f>SUMIF(Ingredients!$B$3:$B$217,K182,Ingredients!$H$3:$H$217)+SUMIF($B$3:$B$724,K182,$BZ$3:$BZ$724)</f>
        <v>0</v>
      </c>
      <c r="BX182" s="30">
        <f>SUMIF(Ingredients!$B$3:$B$217,L182,Ingredients!$H$3:$H$217)+SUMIF($B$3:$B$724,L182,$BZ$3:$BZ$724)</f>
        <v>0</v>
      </c>
      <c r="BY182" s="30">
        <f>SUMIF(Ingredients!$B$3:$B$217,M182,Ingredients!$H$3:$H$217)+SUMIF($B$3:$B$724,M182,$BZ$3:$BZ$724)</f>
        <v>0</v>
      </c>
      <c r="BZ182" s="42">
        <f t="shared" si="33"/>
        <v>3.5</v>
      </c>
      <c r="CA182" s="30">
        <f>SUMIF(Ingredients!$B$3:$B$217,F182,Ingredients!$I$3:$I$217)+SUMIF($B$3:$B$724,F182,$CI$3:$CI$724)</f>
        <v>0</v>
      </c>
      <c r="CB182" s="30">
        <f>SUMIF(Ingredients!$B$3:$B$217,G182,Ingredients!$I$3:$I$217)+SUMIF($B$3:$B$724,G182,$CI$3:$CI$724)</f>
        <v>0</v>
      </c>
      <c r="CC182" s="30">
        <f>SUMIF(Ingredients!$B$3:$B$217,H182,Ingredients!$I$3:$I$217)+SUMIF($B$3:$B$724,H182,$CI$3:$CI$724)</f>
        <v>0</v>
      </c>
      <c r="CD182" s="30">
        <f>SUMIF(Ingredients!$B$3:$B$217,I182,Ingredients!$I$3:$I$217)+SUMIF($B$3:$B$724,I182,$CI$3:$CI$724)</f>
        <v>0</v>
      </c>
      <c r="CE182" s="30">
        <f>SUMIF(Ingredients!$B$3:$B$217,J182,Ingredients!$I$3:$I$217)+SUMIF($B$3:$B$724,J182,$CI$3:$CI$724)</f>
        <v>0</v>
      </c>
      <c r="CF182" s="30">
        <f>SUMIF(Ingredients!$B$3:$B$217,K182,Ingredients!$I$3:$I$217)+SUMIF($B$3:$B$724,K182,$CI$3:$CI$724)</f>
        <v>0</v>
      </c>
      <c r="CG182" s="30">
        <f>SUMIF(Ingredients!$B$3:$B$217,L182,Ingredients!$I$3:$I$217)+SUMIF($B$3:$B$724,L182,$CI$3:$CI$724)</f>
        <v>0</v>
      </c>
      <c r="CH182" s="30">
        <f>SUMIF(Ingredients!$B$3:$B$217,M182,Ingredients!$I$3:$I$217)+SUMIF($B$3:$B$724,M182,$CI$3:$CI$724)</f>
        <v>0</v>
      </c>
      <c r="CI182" s="38">
        <f t="shared" si="34"/>
        <v>0</v>
      </c>
      <c r="CJ182" s="30">
        <f>SUMIF(Ingredients!$B$3:$B$217,F182,Ingredients!$J$3:$J$217)+SUMIF($B$3:$B$724,F182,$CR$3:$CR$724)</f>
        <v>0</v>
      </c>
      <c r="CK182" s="30">
        <f>SUMIF(Ingredients!$B$3:$B$217,G182,Ingredients!$J$3:$J$217)+SUMIF($B$3:$B$724,G182,$CR$3:$CR$724)</f>
        <v>1</v>
      </c>
      <c r="CL182" s="30">
        <f>SUMIF(Ingredients!$B$3:$B$217,H182,Ingredients!$J$3:$J$217)+SUMIF($B$3:$B$724,H182,$CR$3:$CR$724)</f>
        <v>0</v>
      </c>
      <c r="CM182" s="30">
        <f>SUMIF(Ingredients!$B$3:$B$217,I182,Ingredients!$J$3:$J$217)+SUMIF($B$3:$B$724,I182,$CR$3:$CR$724)</f>
        <v>0</v>
      </c>
      <c r="CN182" s="30">
        <f>SUMIF(Ingredients!$B$3:$B$217,J182,Ingredients!$J$3:$J$217)+SUMIF($B$3:$B$724,J182,$CR$3:$CR$724)</f>
        <v>3</v>
      </c>
      <c r="CO182" s="30">
        <f>SUMIF(Ingredients!$B$3:$B$217,K182,Ingredients!$J$3:$J$217)+SUMIF($B$3:$B$724,K182,$CR$3:$CR$724)</f>
        <v>0</v>
      </c>
      <c r="CP182" s="30">
        <f>SUMIF(Ingredients!$B$3:$B$217,L182,Ingredients!$J$3:$J$217)+SUMIF($B$3:$B$724,L182,$CR$3:$CR$724)</f>
        <v>0</v>
      </c>
      <c r="CQ182" s="30">
        <f>SUMIF(Ingredients!$B$3:$B$217,M182,Ingredients!$J$3:$J$217)+SUMIF($B$3:$B$724,M182,$CR$3:$CR$724)</f>
        <v>0</v>
      </c>
      <c r="CR182" s="43">
        <f t="shared" si="35"/>
        <v>4</v>
      </c>
      <c r="CS182" s="34">
        <v>25</v>
      </c>
      <c r="CT182" s="30">
        <v>0</v>
      </c>
      <c r="CU182" s="30">
        <v>12</v>
      </c>
      <c r="CV182" s="35">
        <v>1</v>
      </c>
      <c r="CW182" s="36">
        <v>0</v>
      </c>
      <c r="CX182" s="37">
        <v>3.5</v>
      </c>
      <c r="CY182" s="38">
        <v>0</v>
      </c>
      <c r="CZ182" s="39">
        <v>4</v>
      </c>
      <c r="DA182" t="s">
        <v>202</v>
      </c>
      <c r="DB182" t="str">
        <f t="shared" ca="1" si="36"/>
        <v>-</v>
      </c>
      <c r="DD182" t="s">
        <v>200</v>
      </c>
      <c r="DE182" t="str">
        <f t="shared" ca="1" si="37"/>
        <v>ZESTYZUCCHINIITEM(MEAL, ItemRegistry.zestyzucchiniItem, 4 ,5f,0f,1f,3.5f,0f,0f,4f,1.75f),</v>
      </c>
      <c r="DF182" t="s">
        <v>2420</v>
      </c>
    </row>
    <row r="183" spans="2:110" x14ac:dyDescent="0.3">
      <c r="B183" t="s">
        <v>447</v>
      </c>
      <c r="C183" t="str">
        <f>INDEX('PH Itemnames'!$B$1:$B$723,MATCH(B183,'PH Itemnames'!$A$1:$A$723),1)</f>
        <v>zucchinibakeItem</v>
      </c>
      <c r="D183" t="s">
        <v>245</v>
      </c>
      <c r="E183" t="s">
        <v>1192</v>
      </c>
      <c r="F183" s="10" t="s">
        <v>113</v>
      </c>
      <c r="G183" s="11" t="s">
        <v>70</v>
      </c>
      <c r="H183" s="11" t="s">
        <v>244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SUMIF(Ingredients!$B$3:$B$217,'PH complex foods'!F183,Ingredients!$A$3:$A$119)+SUMIF($B$3:$B$724,F183,$V$3:$V$723)</f>
        <v>1</v>
      </c>
      <c r="O183" s="11">
        <f ca="1">SUMIF(Ingredients!$B$3:$B$217,'PH complex foods'!G183,Ingredients!$A$3:$A$119)+SUMIF($B$3:$B$724,G183,$V$3:$V$723)</f>
        <v>1</v>
      </c>
      <c r="P183" s="11">
        <f ca="1">SUMIF(Ingredients!$B$3:$B$217,'PH complex foods'!H183,Ingredients!$A$3:$A$119)+SUMIF($B$3:$B$724,H183,$V$3:$V$723)</f>
        <v>1</v>
      </c>
      <c r="Q183" s="11">
        <f ca="1">SUMIF(Ingredients!$B$3:$B$217,'PH complex foods'!I183,Ingredients!$A$3:$A$119)+SUMIF($B$3:$B$724,I183,$V$3:$V$723)</f>
        <v>1</v>
      </c>
      <c r="R183" s="11">
        <f ca="1">SUMIF(Ingredients!$B$3:$B$217,'PH complex foods'!J183,Ingredients!$A$3:$A$119)+SUMIF($B$3:$B$724,J183,$V$3:$V$723)</f>
        <v>1</v>
      </c>
      <c r="S183" s="11">
        <f ca="1">SUMIF(Ingredients!$B$3:$B$217,'PH complex foods'!K183,Ingredients!$A$3:$A$119)+SUMIF($B$3:$B$724,K183,$V$3:$V$723)</f>
        <v>0</v>
      </c>
      <c r="T183" s="11">
        <f ca="1">SUMIF(Ingredients!$B$3:$B$217,'PH complex foods'!L183,Ingredients!$A$3:$A$119)+SUMIF($B$3:$B$724,L183,$V$3:$V$723)</f>
        <v>0</v>
      </c>
      <c r="U183" s="11">
        <f ca="1">SUMIF(Ingredients!$B$3:$B$217,'PH complex foods'!M183,Ingredients!$A$3:$A$119)+SUMIF($B$3:$B$724,M183,$V$3:$V$723)</f>
        <v>0</v>
      </c>
      <c r="V183" s="10">
        <f t="shared" ca="1" si="38"/>
        <v>1</v>
      </c>
      <c r="W183" s="11">
        <f t="shared" si="27"/>
        <v>0</v>
      </c>
      <c r="X183" s="44" t="str">
        <f t="shared" ca="1" si="39"/>
        <v>Yes</v>
      </c>
      <c r="Y183" s="34">
        <f>SUMIF(Ingredients!$B$3:$B$217,F183,Ingredients!$C$3:$C$217)+SUMIF($B$3:$B$724,F183,$AG$3:$AG$724)</f>
        <v>5</v>
      </c>
      <c r="Z183" s="30">
        <f>SUMIF(Ingredients!$B$3:$B$217,G183,Ingredients!$C$3:$C$217)+SUMIF($B$3:$B$724,G183,$AG$3:$AG$724)</f>
        <v>2</v>
      </c>
      <c r="AA183" s="30">
        <f>SUMIF(Ingredients!$B$3:$B$217,H183,Ingredients!$C$3:$C$217)+SUMIF($B$3:$B$724,H183,$AG$3:$AG$724)</f>
        <v>10</v>
      </c>
      <c r="AB183" s="30">
        <f>SUMIF(Ingredients!$B$3:$B$217,I183,Ingredients!$C$3:$C$217)+SUMIF($B$3:$B$724,I183,$AG$3:$AG$724)</f>
        <v>0</v>
      </c>
      <c r="AC183" s="30">
        <f>SUMIF(Ingredients!$B$3:$B$217,J183,Ingredients!$C$3:$C$217)+SUMIF($B$3:$B$724,J183,$AG$3:$AG$724)</f>
        <v>10</v>
      </c>
      <c r="AD183" s="30">
        <f>SUMIF(Ingredients!$B$3:$B$217,K183,Ingredients!$C$3:$C$217)+SUMIF($B$3:$B$724,K183,$AG$3:$AG$724)</f>
        <v>0</v>
      </c>
      <c r="AE183" s="30">
        <f>SUMIF(Ingredients!$B$3:$B$217,L183,Ingredients!$C$3:$C$217)+SUMIF($B$3:$B$724,L183,$AG$3:$AG$724)</f>
        <v>0</v>
      </c>
      <c r="AF183" s="30">
        <f>SUMIF(Ingredients!$B$3:$B$217,M183,Ingredients!$C$3:$C$217)+SUMIF($B$3:$B$724,M183,$AG$3:$AG$724)</f>
        <v>0</v>
      </c>
      <c r="AG183" s="29">
        <f t="shared" si="28"/>
        <v>27</v>
      </c>
      <c r="AH183" s="30">
        <f>SUMIF(Ingredients!$B$3:$B$217,F183,Ingredients!$D$3:$D$217)+SUMIF($B$3:$B$724,F183,$AP$3:$AP$724)</f>
        <v>0</v>
      </c>
      <c r="AI183" s="30">
        <f>SUMIF(Ingredients!$B$3:$B$217,G183,Ingredients!$D$3:$D$217)+SUMIF($B$3:$B$724,G183,$AP$3:$AP$724)</f>
        <v>5</v>
      </c>
      <c r="AJ183" s="30">
        <f>SUMIF(Ingredients!$B$3:$B$217,H183,Ingredients!$D$3:$D$217)+SUMIF($B$3:$B$724,H183,$AP$3:$AP$724)</f>
        <v>0</v>
      </c>
      <c r="AK183" s="30">
        <f>SUMIF(Ingredients!$B$3:$B$217,I183,Ingredients!$D$3:$D$217)+SUMIF($B$3:$B$724,I183,$AP$3:$AP$724)</f>
        <v>0</v>
      </c>
      <c r="AL183" s="30">
        <f>SUMIF(Ingredients!$B$3:$B$217,J183,Ingredients!$D$3:$D$217)+SUMIF($B$3:$B$724,J183,$AP$3:$AP$724)</f>
        <v>0</v>
      </c>
      <c r="AM183" s="30">
        <f>SUMIF(Ingredients!$B$3:$B$217,K183,Ingredients!$D$3:$D$217)+SUMIF($B$3:$B$724,K183,$AP$3:$AP$724)</f>
        <v>0</v>
      </c>
      <c r="AN183" s="30">
        <f>SUMIF(Ingredients!$B$3:$B$217,L183,Ingredients!$D$3:$D$217)+SUMIF($B$3:$B$724,L183,$AP$3:$AP$724)</f>
        <v>0</v>
      </c>
      <c r="AO183" s="30">
        <f>SUMIF(Ingredients!$B$3:$B$217,M183,Ingredients!$D$3:$D$217)+SUMIF($B$3:$B$724,M183,$AP$3:$AP$724)</f>
        <v>0</v>
      </c>
      <c r="AP183" s="29">
        <f t="shared" si="29"/>
        <v>5</v>
      </c>
      <c r="AQ183" s="30">
        <f>SUMIF(Ingredients!$B$3:$B$217,F183,Ingredients!$E$3:$E$217)+SUMIF($B$3:$B$724,F183,$AY$3:$AY$727)</f>
        <v>7</v>
      </c>
      <c r="AR183" s="30">
        <f>SUMIF(Ingredients!$B$3:$B$217,G183,Ingredients!$E$3:$E$217)+SUMIF($B$3:$B$724,G183,$AY$3:$AY$727)</f>
        <v>5</v>
      </c>
      <c r="AS183" s="30">
        <f>SUMIF(Ingredients!$B$3:$B$217,H183,Ingredients!$E$3:$E$217)+SUMIF($B$3:$B$724,H183,$AY$3:$AY$727)</f>
        <v>16.5</v>
      </c>
      <c r="AT183" s="30">
        <f>SUMIF(Ingredients!$B$3:$B$217,I183,Ingredients!$E$3:$E$217)+SUMIF($B$3:$B$724,I183,$AY$3:$AY$727)</f>
        <v>10</v>
      </c>
      <c r="AU183" s="30">
        <f>SUMIF(Ingredients!$B$3:$B$217,J183,Ingredients!$E$3:$E$217)+SUMIF($B$3:$B$724,J183,$AY$3:$AY$727)</f>
        <v>73</v>
      </c>
      <c r="AV183" s="30">
        <f>SUMIF(Ingredients!$B$3:$B$217,K183,Ingredients!$E$3:$E$217)+SUMIF($B$3:$B$724,K183,$AY$3:$AY$727)</f>
        <v>0</v>
      </c>
      <c r="AW183" s="30">
        <f>SUMIF(Ingredients!$B$3:$B$217,L183,Ingredients!$E$3:$E$217)+SUMIF($B$3:$B$724,L183,$AY$3:$AY$727)</f>
        <v>0</v>
      </c>
      <c r="AX183" s="30">
        <f>SUMIF(Ingredients!$B$3:$B$217,M183,Ingredients!$E$3:$E$217)+SUMIF($B$3:$B$724,M183,$AY$3:$AY$727)</f>
        <v>0</v>
      </c>
      <c r="AY183" s="29">
        <f t="shared" si="30"/>
        <v>22.3</v>
      </c>
      <c r="AZ183" s="30">
        <f>SUMIF(Ingredients!$B$3:$B$217,F183,Ingredients!$F$3:$F$217)+SUMIF($B$3:$B$724,F183,$BH$3:$BH$724)</f>
        <v>0</v>
      </c>
      <c r="BA183" s="30">
        <f>SUMIF(Ingredients!$B$3:$B$217,G183,Ingredients!$F$3:$F$217)+SUMIF($B$3:$B$724,G183,$BH$3:$BH$724)</f>
        <v>0</v>
      </c>
      <c r="BB183" s="30">
        <f>SUMIF(Ingredients!$B$3:$B$217,H183,Ingredients!$F$3:$F$217)+SUMIF($B$3:$B$724,H183,$BH$3:$BH$724)</f>
        <v>1.5</v>
      </c>
      <c r="BC183" s="30">
        <f>SUMIF(Ingredients!$B$3:$B$217,I183,Ingredients!$F$3:$F$217)+SUMIF($B$3:$B$724,I183,$BH$3:$BH$724)</f>
        <v>0</v>
      </c>
      <c r="BD183" s="30">
        <f>SUMIF(Ingredients!$B$3:$B$217,J183,Ingredients!$F$3:$F$217)+SUMIF($B$3:$B$724,J183,$BH$3:$BH$724)</f>
        <v>0</v>
      </c>
      <c r="BE183" s="30">
        <f>SUMIF(Ingredients!$B$3:$B$217,K183,Ingredients!$F$3:$F$217)+SUMIF($B$3:$B$724,K183,$BH$3:$BH$724)</f>
        <v>0</v>
      </c>
      <c r="BF183" s="30">
        <f>SUMIF(Ingredients!$B$3:$B$217,L183,Ingredients!$F$3:$F$217)+SUMIF($B$3:$B$724,L183,$BH$3:$BH$724)</f>
        <v>0</v>
      </c>
      <c r="BG183" s="30">
        <f>SUMIF(Ingredients!$B$3:$B$217,M183,Ingredients!$F$3:$F$217)+SUMIF($B$3:$B$724,M183,$BH$3:$BH$724)</f>
        <v>0</v>
      </c>
      <c r="BH183" s="35">
        <f t="shared" si="31"/>
        <v>1.5</v>
      </c>
      <c r="BI183" s="30">
        <f>SUMIF(Ingredients!$B$3:$B$217,F183,Ingredients!$G$3:$G$217)+SUMIF($B$3:$B$724,F183,$BQ$3:$BQ$724)</f>
        <v>0</v>
      </c>
      <c r="BJ183" s="30">
        <f>SUMIF(Ingredients!$B$3:$B$217,G183,Ingredients!$G$3:$G$217)+SUMIF($B$3:$B$724,G183,$BQ$3:$BQ$724)</f>
        <v>0</v>
      </c>
      <c r="BK183" s="30">
        <f>SUMIF(Ingredients!$B$3:$B$217,H183,Ingredients!$G$3:$G$217)+SUMIF($B$3:$B$724,H183,$BQ$3:$BQ$724)</f>
        <v>0</v>
      </c>
      <c r="BL183" s="30">
        <f>SUMIF(Ingredients!$B$3:$B$217,I183,Ingredients!$G$3:$G$217)+SUMIF($B$3:$B$724,I183,$BQ$3:$BQ$724)</f>
        <v>0</v>
      </c>
      <c r="BM183" s="30">
        <f>SUMIF(Ingredients!$B$3:$B$217,J183,Ingredients!$G$3:$G$217)+SUMIF($B$3:$B$724,J183,$BQ$3:$BQ$724)</f>
        <v>0</v>
      </c>
      <c r="BN183" s="30">
        <f>SUMIF(Ingredients!$B$3:$B$217,K183,Ingredients!$G$3:$G$217)+SUMIF($B$3:$B$724,K183,$BQ$3:$BQ$724)</f>
        <v>0</v>
      </c>
      <c r="BO183" s="30">
        <f>SUMIF(Ingredients!$B$3:$B$217,L183,Ingredients!$G$3:$G$217)+SUMIF($B$3:$B$724,L183,$BQ$3:$BQ$724)</f>
        <v>0</v>
      </c>
      <c r="BP183" s="30">
        <f>SUMIF(Ingredients!$B$3:$B$217,M183,Ingredients!$G$3:$G$217)+SUMIF($B$3:$B$724,M183,$BQ$3:$BQ$724)</f>
        <v>0</v>
      </c>
      <c r="BQ183" s="36">
        <f t="shared" si="32"/>
        <v>0</v>
      </c>
      <c r="BR183" s="30">
        <f>SUMIF(Ingredients!$B$3:$B$217,F183,Ingredients!$H$3:$H$217)+SUMIF($B$3:$B$724,F183,$BZ$3:$BZ$724)</f>
        <v>1</v>
      </c>
      <c r="BS183" s="30">
        <f>SUMIF(Ingredients!$B$3:$B$217,G183,Ingredients!$H$3:$H$217)+SUMIF($B$3:$B$724,G183,$BZ$3:$BZ$724)</f>
        <v>1.5</v>
      </c>
      <c r="BT183" s="30">
        <f>SUMIF(Ingredients!$B$3:$B$217,H183,Ingredients!$H$3:$H$217)+SUMIF($B$3:$B$724,H183,$BZ$3:$BZ$724)</f>
        <v>0</v>
      </c>
      <c r="BU183" s="30">
        <f>SUMIF(Ingredients!$B$3:$B$217,I183,Ingredients!$H$3:$H$217)+SUMIF($B$3:$B$724,I183,$BZ$3:$BZ$724)</f>
        <v>0</v>
      </c>
      <c r="BV183" s="30">
        <f>SUMIF(Ingredients!$B$3:$B$217,J183,Ingredients!$H$3:$H$217)+SUMIF($B$3:$B$724,J183,$BZ$3:$BZ$724)</f>
        <v>0</v>
      </c>
      <c r="BW183" s="30">
        <f>SUMIF(Ingredients!$B$3:$B$217,K183,Ingredients!$H$3:$H$217)+SUMIF($B$3:$B$724,K183,$BZ$3:$BZ$724)</f>
        <v>0</v>
      </c>
      <c r="BX183" s="30">
        <f>SUMIF(Ingredients!$B$3:$B$217,L183,Ingredients!$H$3:$H$217)+SUMIF($B$3:$B$724,L183,$BZ$3:$BZ$724)</f>
        <v>0</v>
      </c>
      <c r="BY183" s="30">
        <f>SUMIF(Ingredients!$B$3:$B$217,M183,Ingredients!$H$3:$H$217)+SUMIF($B$3:$B$724,M183,$BZ$3:$BZ$724)</f>
        <v>0</v>
      </c>
      <c r="BZ183" s="42">
        <f t="shared" si="33"/>
        <v>2.5</v>
      </c>
      <c r="CA183" s="30">
        <f>SUMIF(Ingredients!$B$3:$B$217,F183,Ingredients!$I$3:$I$217)+SUMIF($B$3:$B$724,F183,$CI$3:$CI$724)</f>
        <v>0</v>
      </c>
      <c r="CB183" s="30">
        <f>SUMIF(Ingredients!$B$3:$B$217,G183,Ingredients!$I$3:$I$217)+SUMIF($B$3:$B$724,G183,$CI$3:$CI$724)</f>
        <v>0</v>
      </c>
      <c r="CC183" s="30">
        <f>SUMIF(Ingredients!$B$3:$B$217,H183,Ingredients!$I$3:$I$217)+SUMIF($B$3:$B$724,H183,$CI$3:$CI$724)</f>
        <v>0</v>
      </c>
      <c r="CD183" s="30">
        <f>SUMIF(Ingredients!$B$3:$B$217,I183,Ingredients!$I$3:$I$217)+SUMIF($B$3:$B$724,I183,$CI$3:$CI$724)</f>
        <v>0</v>
      </c>
      <c r="CE183" s="30">
        <f>SUMIF(Ingredients!$B$3:$B$217,J183,Ingredients!$I$3:$I$217)+SUMIF($B$3:$B$724,J183,$CI$3:$CI$724)</f>
        <v>0</v>
      </c>
      <c r="CF183" s="30">
        <f>SUMIF(Ingredients!$B$3:$B$217,K183,Ingredients!$I$3:$I$217)+SUMIF($B$3:$B$724,K183,$CI$3:$CI$724)</f>
        <v>0</v>
      </c>
      <c r="CG183" s="30">
        <f>SUMIF(Ingredients!$B$3:$B$217,L183,Ingredients!$I$3:$I$217)+SUMIF($B$3:$B$724,L183,$CI$3:$CI$724)</f>
        <v>0</v>
      </c>
      <c r="CH183" s="30">
        <f>SUMIF(Ingredients!$B$3:$B$217,M183,Ingredients!$I$3:$I$217)+SUMIF($B$3:$B$724,M183,$CI$3:$CI$724)</f>
        <v>0</v>
      </c>
      <c r="CI183" s="38">
        <f t="shared" si="34"/>
        <v>0</v>
      </c>
      <c r="CJ183" s="30">
        <f>SUMIF(Ingredients!$B$3:$B$217,F183,Ingredients!$J$3:$J$217)+SUMIF($B$3:$B$724,F183,$CR$3:$CR$724)</f>
        <v>0</v>
      </c>
      <c r="CK183" s="30">
        <f>SUMIF(Ingredients!$B$3:$B$217,G183,Ingredients!$J$3:$J$217)+SUMIF($B$3:$B$724,G183,$CR$3:$CR$724)</f>
        <v>0</v>
      </c>
      <c r="CL183" s="30">
        <f>SUMIF(Ingredients!$B$3:$B$217,H183,Ingredients!$J$3:$J$217)+SUMIF($B$3:$B$724,H183,$CR$3:$CR$724)</f>
        <v>1</v>
      </c>
      <c r="CM183" s="30">
        <f>SUMIF(Ingredients!$B$3:$B$217,I183,Ingredients!$J$3:$J$217)+SUMIF($B$3:$B$724,I183,$CR$3:$CR$724)</f>
        <v>0</v>
      </c>
      <c r="CN183" s="30">
        <f>SUMIF(Ingredients!$B$3:$B$217,J183,Ingredients!$J$3:$J$217)+SUMIF($B$3:$B$724,J183,$CR$3:$CR$724)</f>
        <v>3</v>
      </c>
      <c r="CO183" s="30">
        <f>SUMIF(Ingredients!$B$3:$B$217,K183,Ingredients!$J$3:$J$217)+SUMIF($B$3:$B$724,K183,$CR$3:$CR$724)</f>
        <v>0</v>
      </c>
      <c r="CP183" s="30">
        <f>SUMIF(Ingredients!$B$3:$B$217,L183,Ingredients!$J$3:$J$217)+SUMIF($B$3:$B$724,L183,$CR$3:$CR$724)</f>
        <v>0</v>
      </c>
      <c r="CQ183" s="30">
        <f>SUMIF(Ingredients!$B$3:$B$217,M183,Ingredients!$J$3:$J$217)+SUMIF($B$3:$B$724,M183,$CR$3:$CR$724)</f>
        <v>0</v>
      </c>
      <c r="CR183" s="43">
        <f t="shared" si="35"/>
        <v>4</v>
      </c>
      <c r="CS183" s="34">
        <v>25</v>
      </c>
      <c r="CT183" s="30">
        <v>0</v>
      </c>
      <c r="CU183" s="30">
        <v>11</v>
      </c>
      <c r="CV183" s="35">
        <v>1.5</v>
      </c>
      <c r="CW183" s="36">
        <v>0</v>
      </c>
      <c r="CX183" s="37">
        <v>2.5</v>
      </c>
      <c r="CY183" s="38">
        <v>0</v>
      </c>
      <c r="CZ183" s="39">
        <v>4</v>
      </c>
      <c r="DA183" t="s">
        <v>202</v>
      </c>
      <c r="DB183" t="str">
        <f t="shared" ca="1" si="36"/>
        <v>-</v>
      </c>
      <c r="DD183" t="s">
        <v>200</v>
      </c>
      <c r="DE183" t="str">
        <f t="shared" ca="1" si="37"/>
        <v>ZUCCHINIBAKEITEM(MEAL, ItemRegistry.zucchinibakeItem, 4 ,5f,0f,1.5f,2.5f,0f,0f,4f,1.91f),</v>
      </c>
      <c r="DF183" t="s">
        <v>2421</v>
      </c>
    </row>
    <row r="184" spans="2:110" x14ac:dyDescent="0.3">
      <c r="B184" t="s">
        <v>448</v>
      </c>
      <c r="C184" t="str">
        <f>INDEX('PH Itemnames'!$B$1:$B$723,MATCH(B184,'PH Itemnames'!$A$1:$A$723),1)</f>
        <v>asparagusquicheItem</v>
      </c>
      <c r="D184" t="s">
        <v>240</v>
      </c>
      <c r="E184" t="s">
        <v>1192</v>
      </c>
      <c r="F184" s="10" t="s">
        <v>241</v>
      </c>
      <c r="G184" s="11" t="s">
        <v>226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SUMIF(Ingredients!$B$3:$B$217,'PH complex foods'!F184,Ingredients!$A$3:$A$119)+SUMIF($B$3:$B$724,F184,$V$3:$V$723)</f>
        <v>0</v>
      </c>
      <c r="O184" s="11">
        <f ca="1">SUMIF(Ingredients!$B$3:$B$217,'PH complex foods'!G184,Ingredients!$A$3:$A$119)+SUMIF($B$3:$B$724,G184,$V$3:$V$723)</f>
        <v>1</v>
      </c>
      <c r="P184" s="11">
        <f ca="1">SUMIF(Ingredients!$B$3:$B$217,'PH complex foods'!H184,Ingredients!$A$3:$A$119)+SUMIF($B$3:$B$724,H184,$V$3:$V$723)</f>
        <v>1</v>
      </c>
      <c r="Q184" s="11">
        <f ca="1">SUMIF(Ingredients!$B$3:$B$217,'PH complex foods'!I184,Ingredients!$A$3:$A$119)+SUMIF($B$3:$B$724,I184,$V$3:$V$723)</f>
        <v>1</v>
      </c>
      <c r="R184" s="11">
        <f ca="1">SUMIF(Ingredients!$B$3:$B$217,'PH complex foods'!J184,Ingredients!$A$3:$A$119)+SUMIF($B$3:$B$724,J184,$V$3:$V$723)</f>
        <v>0</v>
      </c>
      <c r="S184" s="11">
        <f ca="1">SUMIF(Ingredients!$B$3:$B$217,'PH complex foods'!K184,Ingredients!$A$3:$A$119)+SUMIF($B$3:$B$724,K184,$V$3:$V$723)</f>
        <v>0</v>
      </c>
      <c r="T184" s="11">
        <f ca="1">SUMIF(Ingredients!$B$3:$B$217,'PH complex foods'!L184,Ingredients!$A$3:$A$119)+SUMIF($B$3:$B$724,L184,$V$3:$V$723)</f>
        <v>0</v>
      </c>
      <c r="U184" s="11">
        <f ca="1">SUMIF(Ingredients!$B$3:$B$217,'PH complex foods'!M184,Ingredients!$A$3:$A$119)+SUMIF($B$3:$B$724,M184,$V$3:$V$723)</f>
        <v>0</v>
      </c>
      <c r="V184" s="10">
        <f t="shared" ca="1" si="38"/>
        <v>0</v>
      </c>
      <c r="W184" s="11">
        <f t="shared" si="27"/>
        <v>0</v>
      </c>
      <c r="X184" s="44" t="str">
        <f t="shared" ca="1" si="39"/>
        <v>No</v>
      </c>
      <c r="Y184" s="34">
        <f>SUMIF(Ingredients!$B$3:$B$217,F184,Ingredients!$C$3:$C$217)+SUMIF($B$3:$B$724,F184,$AG$3:$AG$724)</f>
        <v>0</v>
      </c>
      <c r="Z184" s="30">
        <f>SUMIF(Ingredients!$B$3:$B$217,G184,Ingredients!$C$3:$C$217)+SUMIF($B$3:$B$724,G184,$AG$3:$AG$724)</f>
        <v>0</v>
      </c>
      <c r="AA184" s="30">
        <f>SUMIF(Ingredients!$B$3:$B$217,H184,Ingredients!$C$3:$C$217)+SUMIF($B$3:$B$724,H184,$AG$3:$AG$724)</f>
        <v>2</v>
      </c>
      <c r="AB184" s="30">
        <f>SUMIF(Ingredients!$B$3:$B$217,I184,Ingredients!$C$3:$C$217)+SUMIF($B$3:$B$724,I184,$AG$3:$AG$724)</f>
        <v>10</v>
      </c>
      <c r="AC184" s="30">
        <f>SUMIF(Ingredients!$B$3:$B$217,J184,Ingredients!$C$3:$C$217)+SUMIF($B$3:$B$724,J184,$AG$3:$AG$724)</f>
        <v>0</v>
      </c>
      <c r="AD184" s="30">
        <f>SUMIF(Ingredients!$B$3:$B$217,K184,Ingredients!$C$3:$C$217)+SUMIF($B$3:$B$724,K184,$AG$3:$AG$724)</f>
        <v>0</v>
      </c>
      <c r="AE184" s="30">
        <f>SUMIF(Ingredients!$B$3:$B$217,L184,Ingredients!$C$3:$C$217)+SUMIF($B$3:$B$724,L184,$AG$3:$AG$724)</f>
        <v>0</v>
      </c>
      <c r="AF184" s="30">
        <f>SUMIF(Ingredients!$B$3:$B$217,M184,Ingredients!$C$3:$C$217)+SUMIF($B$3:$B$724,M184,$AG$3:$AG$724)</f>
        <v>0</v>
      </c>
      <c r="AG184" s="29">
        <f t="shared" si="28"/>
        <v>12</v>
      </c>
      <c r="AH184" s="30">
        <f>SUMIF(Ingredients!$B$3:$B$217,F184,Ingredients!$D$3:$D$217)+SUMIF($B$3:$B$724,F184,$AP$3:$AP$724)</f>
        <v>0</v>
      </c>
      <c r="AI184" s="30">
        <f>SUMIF(Ingredients!$B$3:$B$217,G184,Ingredients!$D$3:$D$217)+SUMIF($B$3:$B$724,G184,$AP$3:$AP$724)</f>
        <v>0</v>
      </c>
      <c r="AJ184" s="30">
        <f>SUMIF(Ingredients!$B$3:$B$217,H184,Ingredients!$D$3:$D$217)+SUMIF($B$3:$B$724,H184,$AP$3:$AP$724)</f>
        <v>0</v>
      </c>
      <c r="AK184" s="30">
        <f>SUMIF(Ingredients!$B$3:$B$217,I184,Ingredients!$D$3:$D$217)+SUMIF($B$3:$B$724,I184,$AP$3:$AP$724)</f>
        <v>0</v>
      </c>
      <c r="AL184" s="30">
        <f>SUMIF(Ingredients!$B$3:$B$217,J184,Ingredients!$D$3:$D$217)+SUMIF($B$3:$B$724,J184,$AP$3:$AP$724)</f>
        <v>0</v>
      </c>
      <c r="AM184" s="30">
        <f>SUMIF(Ingredients!$B$3:$B$217,K184,Ingredients!$D$3:$D$217)+SUMIF($B$3:$B$724,K184,$AP$3:$AP$724)</f>
        <v>0</v>
      </c>
      <c r="AN184" s="30">
        <f>SUMIF(Ingredients!$B$3:$B$217,L184,Ingredients!$D$3:$D$217)+SUMIF($B$3:$B$724,L184,$AP$3:$AP$724)</f>
        <v>0</v>
      </c>
      <c r="AO184" s="30">
        <f>SUMIF(Ingredients!$B$3:$B$217,M184,Ingredients!$D$3:$D$217)+SUMIF($B$3:$B$724,M184,$AP$3:$AP$724)</f>
        <v>0</v>
      </c>
      <c r="AP184" s="29">
        <f t="shared" si="29"/>
        <v>0</v>
      </c>
      <c r="AQ184" s="30">
        <f>SUMIF(Ingredients!$B$3:$B$217,F184,Ingredients!$E$3:$E$217)+SUMIF($B$3:$B$724,F184,$AY$3:$AY$727)</f>
        <v>0</v>
      </c>
      <c r="AR184" s="30">
        <f>SUMIF(Ingredients!$B$3:$B$217,G184,Ingredients!$E$3:$E$217)+SUMIF($B$3:$B$724,G184,$AY$3:$AY$727)</f>
        <v>16</v>
      </c>
      <c r="AS184" s="30">
        <f>SUMIF(Ingredients!$B$3:$B$217,H184,Ingredients!$E$3:$E$217)+SUMIF($B$3:$B$724,H184,$AY$3:$AY$727)</f>
        <v>43</v>
      </c>
      <c r="AT184" s="30">
        <f>SUMIF(Ingredients!$B$3:$B$217,I184,Ingredients!$E$3:$E$217)+SUMIF($B$3:$B$724,I184,$AY$3:$AY$727)</f>
        <v>73</v>
      </c>
      <c r="AU184" s="30">
        <f>SUMIF(Ingredients!$B$3:$B$217,J184,Ingredients!$E$3:$E$217)+SUMIF($B$3:$B$724,J184,$AY$3:$AY$727)</f>
        <v>0</v>
      </c>
      <c r="AV184" s="30">
        <f>SUMIF(Ingredients!$B$3:$B$217,K184,Ingredients!$E$3:$E$217)+SUMIF($B$3:$B$724,K184,$AY$3:$AY$727)</f>
        <v>0</v>
      </c>
      <c r="AW184" s="30">
        <f>SUMIF(Ingredients!$B$3:$B$217,L184,Ingredients!$E$3:$E$217)+SUMIF($B$3:$B$724,L184,$AY$3:$AY$727)</f>
        <v>0</v>
      </c>
      <c r="AX184" s="30">
        <f>SUMIF(Ingredients!$B$3:$B$217,M184,Ingredients!$E$3:$E$217)+SUMIF($B$3:$B$724,M184,$AY$3:$AY$727)</f>
        <v>0</v>
      </c>
      <c r="AY184" s="29">
        <f t="shared" si="30"/>
        <v>33</v>
      </c>
      <c r="AZ184" s="30">
        <f>SUMIF(Ingredients!$B$3:$B$217,F184,Ingredients!$F$3:$F$217)+SUMIF($B$3:$B$724,F184,$BH$3:$BH$724)</f>
        <v>0</v>
      </c>
      <c r="BA184" s="30">
        <f>SUMIF(Ingredients!$B$3:$B$217,G184,Ingredients!$F$3:$F$217)+SUMIF($B$3:$B$724,G184,$BH$3:$BH$724)</f>
        <v>0</v>
      </c>
      <c r="BB184" s="30">
        <f>SUMIF(Ingredients!$B$3:$B$217,H184,Ingredients!$F$3:$F$217)+SUMIF($B$3:$B$724,H184,$BH$3:$BH$724)</f>
        <v>0</v>
      </c>
      <c r="BC184" s="30">
        <f>SUMIF(Ingredients!$B$3:$B$217,I184,Ingredients!$F$3:$F$217)+SUMIF($B$3:$B$724,I184,$BH$3:$BH$724)</f>
        <v>0</v>
      </c>
      <c r="BD184" s="30">
        <f>SUMIF(Ingredients!$B$3:$B$217,J184,Ingredients!$F$3:$F$217)+SUMIF($B$3:$B$724,J184,$BH$3:$BH$724)</f>
        <v>0</v>
      </c>
      <c r="BE184" s="30">
        <f>SUMIF(Ingredients!$B$3:$B$217,K184,Ingredients!$F$3:$F$217)+SUMIF($B$3:$B$724,K184,$BH$3:$BH$724)</f>
        <v>0</v>
      </c>
      <c r="BF184" s="30">
        <f>SUMIF(Ingredients!$B$3:$B$217,L184,Ingredients!$F$3:$F$217)+SUMIF($B$3:$B$724,L184,$BH$3:$BH$724)</f>
        <v>0</v>
      </c>
      <c r="BG184" s="30">
        <f>SUMIF(Ingredients!$B$3:$B$217,M184,Ingredients!$F$3:$F$217)+SUMIF($B$3:$B$724,M184,$BH$3:$BH$724)</f>
        <v>0</v>
      </c>
      <c r="BH184" s="35">
        <f t="shared" si="31"/>
        <v>0</v>
      </c>
      <c r="BI184" s="30">
        <f>SUMIF(Ingredients!$B$3:$B$217,F184,Ingredients!$G$3:$G$217)+SUMIF($B$3:$B$724,F184,$BQ$3:$BQ$724)</f>
        <v>0</v>
      </c>
      <c r="BJ184" s="30">
        <f>SUMIF(Ingredients!$B$3:$B$217,G184,Ingredients!$G$3:$G$217)+SUMIF($B$3:$B$724,G184,$BQ$3:$BQ$724)</f>
        <v>0</v>
      </c>
      <c r="BK184" s="30">
        <f>SUMIF(Ingredients!$B$3:$B$217,H184,Ingredients!$G$3:$G$217)+SUMIF($B$3:$B$724,H184,$BQ$3:$BQ$724)</f>
        <v>0</v>
      </c>
      <c r="BL184" s="30">
        <f>SUMIF(Ingredients!$B$3:$B$217,I184,Ingredients!$G$3:$G$217)+SUMIF($B$3:$B$724,I184,$BQ$3:$BQ$724)</f>
        <v>0</v>
      </c>
      <c r="BM184" s="30">
        <f>SUMIF(Ingredients!$B$3:$B$217,J184,Ingredients!$G$3:$G$217)+SUMIF($B$3:$B$724,J184,$BQ$3:$BQ$724)</f>
        <v>0</v>
      </c>
      <c r="BN184" s="30">
        <f>SUMIF(Ingredients!$B$3:$B$217,K184,Ingredients!$G$3:$G$217)+SUMIF($B$3:$B$724,K184,$BQ$3:$BQ$724)</f>
        <v>0</v>
      </c>
      <c r="BO184" s="30">
        <f>SUMIF(Ingredients!$B$3:$B$217,L184,Ingredients!$G$3:$G$217)+SUMIF($B$3:$B$724,L184,$BQ$3:$BQ$724)</f>
        <v>0</v>
      </c>
      <c r="BP184" s="30">
        <f>SUMIF(Ingredients!$B$3:$B$217,M184,Ingredients!$G$3:$G$217)+SUMIF($B$3:$B$724,M184,$BQ$3:$BQ$724)</f>
        <v>0</v>
      </c>
      <c r="BQ184" s="36">
        <f t="shared" si="32"/>
        <v>0</v>
      </c>
      <c r="BR184" s="30">
        <f>SUMIF(Ingredients!$B$3:$B$217,F184,Ingredients!$H$3:$H$217)+SUMIF($B$3:$B$724,F184,$BZ$3:$BZ$724)</f>
        <v>0</v>
      </c>
      <c r="BS184" s="30">
        <f>SUMIF(Ingredients!$B$3:$B$217,G184,Ingredients!$H$3:$H$217)+SUMIF($B$3:$B$724,G184,$BZ$3:$BZ$724)</f>
        <v>0</v>
      </c>
      <c r="BT184" s="30">
        <f>SUMIF(Ingredients!$B$3:$B$217,H184,Ingredients!$H$3:$H$217)+SUMIF($B$3:$B$724,H184,$BZ$3:$BZ$724)</f>
        <v>1</v>
      </c>
      <c r="BU184" s="30">
        <f>SUMIF(Ingredients!$B$3:$B$217,I184,Ingredients!$H$3:$H$217)+SUMIF($B$3:$B$724,I184,$BZ$3:$BZ$724)</f>
        <v>0</v>
      </c>
      <c r="BV184" s="30">
        <f>SUMIF(Ingredients!$B$3:$B$217,J184,Ingredients!$H$3:$H$217)+SUMIF($B$3:$B$724,J184,$BZ$3:$BZ$724)</f>
        <v>0</v>
      </c>
      <c r="BW184" s="30">
        <f>SUMIF(Ingredients!$B$3:$B$217,K184,Ingredients!$H$3:$H$217)+SUMIF($B$3:$B$724,K184,$BZ$3:$BZ$724)</f>
        <v>0</v>
      </c>
      <c r="BX184" s="30">
        <f>SUMIF(Ingredients!$B$3:$B$217,L184,Ingredients!$H$3:$H$217)+SUMIF($B$3:$B$724,L184,$BZ$3:$BZ$724)</f>
        <v>0</v>
      </c>
      <c r="BY184" s="30">
        <f>SUMIF(Ingredients!$B$3:$B$217,M184,Ingredients!$H$3:$H$217)+SUMIF($B$3:$B$724,M184,$BZ$3:$BZ$724)</f>
        <v>0</v>
      </c>
      <c r="BZ184" s="42">
        <f t="shared" si="33"/>
        <v>1</v>
      </c>
      <c r="CA184" s="30">
        <f>SUMIF(Ingredients!$B$3:$B$217,F184,Ingredients!$I$3:$I$217)+SUMIF($B$3:$B$724,F184,$CI$3:$CI$724)</f>
        <v>0</v>
      </c>
      <c r="CB184" s="30">
        <f>SUMIF(Ingredients!$B$3:$B$217,G184,Ingredients!$I$3:$I$217)+SUMIF($B$3:$B$724,G184,$CI$3:$CI$724)</f>
        <v>0</v>
      </c>
      <c r="CC184" s="30">
        <f>SUMIF(Ingredients!$B$3:$B$217,H184,Ingredients!$I$3:$I$217)+SUMIF($B$3:$B$724,H184,$CI$3:$CI$724)</f>
        <v>0</v>
      </c>
      <c r="CD184" s="30">
        <f>SUMIF(Ingredients!$B$3:$B$217,I184,Ingredients!$I$3:$I$217)+SUMIF($B$3:$B$724,I184,$CI$3:$CI$724)</f>
        <v>0</v>
      </c>
      <c r="CE184" s="30">
        <f>SUMIF(Ingredients!$B$3:$B$217,J184,Ingredients!$I$3:$I$217)+SUMIF($B$3:$B$724,J184,$CI$3:$CI$724)</f>
        <v>0</v>
      </c>
      <c r="CF184" s="30">
        <f>SUMIF(Ingredients!$B$3:$B$217,K184,Ingredients!$I$3:$I$217)+SUMIF($B$3:$B$724,K184,$CI$3:$CI$724)</f>
        <v>0</v>
      </c>
      <c r="CG184" s="30">
        <f>SUMIF(Ingredients!$B$3:$B$217,L184,Ingredients!$I$3:$I$217)+SUMIF($B$3:$B$724,L184,$CI$3:$CI$724)</f>
        <v>0</v>
      </c>
      <c r="CH184" s="30">
        <f>SUMIF(Ingredients!$B$3:$B$217,M184,Ingredients!$I$3:$I$217)+SUMIF($B$3:$B$724,M184,$CI$3:$CI$724)</f>
        <v>0</v>
      </c>
      <c r="CI184" s="38">
        <f t="shared" si="34"/>
        <v>0</v>
      </c>
      <c r="CJ184" s="30">
        <f>SUMIF(Ingredients!$B$3:$B$217,F184,Ingredients!$J$3:$J$217)+SUMIF($B$3:$B$724,F184,$CR$3:$CR$724)</f>
        <v>0</v>
      </c>
      <c r="CK184" s="30">
        <f>SUMIF(Ingredients!$B$3:$B$217,G184,Ingredients!$J$3:$J$217)+SUMIF($B$3:$B$724,G184,$CR$3:$CR$724)</f>
        <v>0</v>
      </c>
      <c r="CL184" s="30">
        <f>SUMIF(Ingredients!$B$3:$B$217,H184,Ingredients!$J$3:$J$217)+SUMIF($B$3:$B$724,H184,$CR$3:$CR$724)</f>
        <v>0</v>
      </c>
      <c r="CM184" s="30">
        <f>SUMIF(Ingredients!$B$3:$B$217,I184,Ingredients!$J$3:$J$217)+SUMIF($B$3:$B$724,I184,$CR$3:$CR$724)</f>
        <v>3</v>
      </c>
      <c r="CN184" s="30">
        <f>SUMIF(Ingredients!$B$3:$B$217,J184,Ingredients!$J$3:$J$217)+SUMIF($B$3:$B$724,J184,$CR$3:$CR$724)</f>
        <v>0</v>
      </c>
      <c r="CO184" s="30">
        <f>SUMIF(Ingredients!$B$3:$B$217,K184,Ingredients!$J$3:$J$217)+SUMIF($B$3:$B$724,K184,$CR$3:$CR$724)</f>
        <v>0</v>
      </c>
      <c r="CP184" s="30">
        <f>SUMIF(Ingredients!$B$3:$B$217,L184,Ingredients!$J$3:$J$217)+SUMIF($B$3:$B$724,L184,$CR$3:$CR$724)</f>
        <v>0</v>
      </c>
      <c r="CQ184" s="30">
        <f>SUMIF(Ingredients!$B$3:$B$217,M184,Ingredients!$J$3:$J$217)+SUMIF($B$3:$B$724,M184,$CR$3:$CR$724)</f>
        <v>0</v>
      </c>
      <c r="CR184" s="43">
        <f t="shared" si="35"/>
        <v>3</v>
      </c>
      <c r="CS184" s="34">
        <v>12</v>
      </c>
      <c r="CT184" s="30">
        <v>0</v>
      </c>
      <c r="CU184" s="30">
        <v>33</v>
      </c>
      <c r="CV184" s="35">
        <v>0</v>
      </c>
      <c r="CW184" s="36">
        <v>0</v>
      </c>
      <c r="CX184" s="37">
        <v>1</v>
      </c>
      <c r="CY184" s="38">
        <v>0</v>
      </c>
      <c r="CZ184" s="39">
        <v>3</v>
      </c>
      <c r="DA184" t="s">
        <v>199</v>
      </c>
      <c r="DB184" t="str">
        <f t="shared" ca="1" si="36"/>
        <v>No</v>
      </c>
      <c r="DD184" t="s">
        <v>200</v>
      </c>
      <c r="DE184" t="str">
        <f t="shared" ca="1" si="37"/>
        <v/>
      </c>
      <c r="DF184" t="s">
        <v>2272</v>
      </c>
    </row>
    <row r="185" spans="2:110" x14ac:dyDescent="0.3">
      <c r="B185" t="s">
        <v>449</v>
      </c>
      <c r="C185" t="str">
        <f>INDEX('PH Itemnames'!$B$1:$B$723,MATCH(B185,'PH Itemnames'!$A$1:$A$723),1)</f>
        <v>asparagussoupItem</v>
      </c>
      <c r="D185" t="s">
        <v>245</v>
      </c>
      <c r="E185" t="s">
        <v>1192</v>
      </c>
      <c r="F185" s="10" t="s">
        <v>241</v>
      </c>
      <c r="G185" s="11" t="s">
        <v>64</v>
      </c>
      <c r="H185" s="11" t="s">
        <v>247</v>
      </c>
      <c r="I185" s="11" t="s">
        <v>270</v>
      </c>
      <c r="J185" s="11"/>
      <c r="K185" s="11"/>
      <c r="L185" s="11"/>
      <c r="M185" s="11"/>
      <c r="N185" s="46">
        <f ca="1">SUMIF(Ingredients!$B$3:$B$217,'PH complex foods'!F185,Ingredients!$A$3:$A$119)+SUMIF($B$3:$B$724,F185,$V$3:$V$723)</f>
        <v>0</v>
      </c>
      <c r="O185" s="11">
        <f ca="1">SUMIF(Ingredients!$B$3:$B$217,'PH complex foods'!G185,Ingredients!$A$3:$A$119)+SUMIF($B$3:$B$724,G185,$V$3:$V$723)</f>
        <v>1</v>
      </c>
      <c r="P185" s="11">
        <f ca="1">SUMIF(Ingredients!$B$3:$B$217,'PH complex foods'!H185,Ingredients!$A$3:$A$119)+SUMIF($B$3:$B$724,H185,$V$3:$V$723)</f>
        <v>1</v>
      </c>
      <c r="Q185" s="11">
        <f ca="1">SUMIF(Ingredients!$B$3:$B$217,'PH complex foods'!I185,Ingredients!$A$3:$A$119)+SUMIF($B$3:$B$724,I185,$V$3:$V$723)</f>
        <v>1</v>
      </c>
      <c r="R185" s="11">
        <f ca="1">SUMIF(Ingredients!$B$3:$B$217,'PH complex foods'!J185,Ingredients!$A$3:$A$119)+SUMIF($B$3:$B$724,J185,$V$3:$V$723)</f>
        <v>0</v>
      </c>
      <c r="S185" s="11">
        <f ca="1">SUMIF(Ingredients!$B$3:$B$217,'PH complex foods'!K185,Ingredients!$A$3:$A$119)+SUMIF($B$3:$B$724,K185,$V$3:$V$723)</f>
        <v>0</v>
      </c>
      <c r="T185" s="11">
        <f ca="1">SUMIF(Ingredients!$B$3:$B$217,'PH complex foods'!L185,Ingredients!$A$3:$A$119)+SUMIF($B$3:$B$724,L185,$V$3:$V$723)</f>
        <v>0</v>
      </c>
      <c r="U185" s="11">
        <f ca="1">SUMIF(Ingredients!$B$3:$B$217,'PH complex foods'!M185,Ingredients!$A$3:$A$119)+SUMIF($B$3:$B$724,M185,$V$3:$V$723)</f>
        <v>0</v>
      </c>
      <c r="V185" s="10">
        <f t="shared" ca="1" si="38"/>
        <v>0</v>
      </c>
      <c r="W185" s="11">
        <f t="shared" si="27"/>
        <v>0</v>
      </c>
      <c r="X185" s="44" t="str">
        <f t="shared" ca="1" si="39"/>
        <v>No</v>
      </c>
      <c r="Y185" s="34">
        <f>SUMIF(Ingredients!$B$3:$B$217,F185,Ingredients!$C$3:$C$217)+SUMIF($B$3:$B$724,F185,$AG$3:$AG$724)</f>
        <v>0</v>
      </c>
      <c r="Z185" s="30">
        <f>SUMIF(Ingredients!$B$3:$B$217,G185,Ingredients!$C$3:$C$217)+SUMIF($B$3:$B$724,G185,$AG$3:$AG$724)</f>
        <v>2</v>
      </c>
      <c r="AA185" s="30">
        <f>SUMIF(Ingredients!$B$3:$B$217,H185,Ingredients!$C$3:$C$217)+SUMIF($B$3:$B$724,H185,$AG$3:$AG$724)</f>
        <v>5</v>
      </c>
      <c r="AB185" s="30">
        <f>SUMIF(Ingredients!$B$3:$B$217,I185,Ingredients!$C$3:$C$217)+SUMIF($B$3:$B$724,I185,$AG$3:$AG$724)</f>
        <v>12.30952380952381</v>
      </c>
      <c r="AC185" s="30">
        <f>SUMIF(Ingredients!$B$3:$B$217,J185,Ingredients!$C$3:$C$217)+SUMIF($B$3:$B$724,J185,$AG$3:$AG$724)</f>
        <v>0</v>
      </c>
      <c r="AD185" s="30">
        <f>SUMIF(Ingredients!$B$3:$B$217,K185,Ingredients!$C$3:$C$217)+SUMIF($B$3:$B$724,K185,$AG$3:$AG$724)</f>
        <v>0</v>
      </c>
      <c r="AE185" s="30">
        <f>SUMIF(Ingredients!$B$3:$B$217,L185,Ingredients!$C$3:$C$217)+SUMIF($B$3:$B$724,L185,$AG$3:$AG$724)</f>
        <v>0</v>
      </c>
      <c r="AF185" s="30">
        <f>SUMIF(Ingredients!$B$3:$B$217,M185,Ingredients!$C$3:$C$217)+SUMIF($B$3:$B$724,M185,$AG$3:$AG$724)</f>
        <v>0</v>
      </c>
      <c r="AG185" s="29">
        <f t="shared" si="28"/>
        <v>19.30952380952381</v>
      </c>
      <c r="AH185" s="30">
        <f>SUMIF(Ingredients!$B$3:$B$217,F185,Ingredients!$D$3:$D$217)+SUMIF($B$3:$B$724,F185,$AP$3:$AP$724)</f>
        <v>0</v>
      </c>
      <c r="AI185" s="30">
        <f>SUMIF(Ingredients!$B$3:$B$217,G185,Ingredients!$D$3:$D$217)+SUMIF($B$3:$B$724,G185,$AP$3:$AP$724)</f>
        <v>0</v>
      </c>
      <c r="AJ185" s="30">
        <f>SUMIF(Ingredients!$B$3:$B$217,H185,Ingredients!$D$3:$D$217)+SUMIF($B$3:$B$724,H185,$AP$3:$AP$724)</f>
        <v>0</v>
      </c>
      <c r="AK185" s="30">
        <f>SUMIF(Ingredients!$B$3:$B$217,I185,Ingredients!$D$3:$D$217)+SUMIF($B$3:$B$724,I185,$AP$3:$AP$724)</f>
        <v>0.35714285714285715</v>
      </c>
      <c r="AL185" s="30">
        <f>SUMIF(Ingredients!$B$3:$B$217,J185,Ingredients!$D$3:$D$217)+SUMIF($B$3:$B$724,J185,$AP$3:$AP$724)</f>
        <v>0</v>
      </c>
      <c r="AM185" s="30">
        <f>SUMIF(Ingredients!$B$3:$B$217,K185,Ingredients!$D$3:$D$217)+SUMIF($B$3:$B$724,K185,$AP$3:$AP$724)</f>
        <v>0</v>
      </c>
      <c r="AN185" s="30">
        <f>SUMIF(Ingredients!$B$3:$B$217,L185,Ingredients!$D$3:$D$217)+SUMIF($B$3:$B$724,L185,$AP$3:$AP$724)</f>
        <v>0</v>
      </c>
      <c r="AO185" s="30">
        <f>SUMIF(Ingredients!$B$3:$B$217,M185,Ingredients!$D$3:$D$217)+SUMIF($B$3:$B$724,M185,$AP$3:$AP$724)</f>
        <v>0</v>
      </c>
      <c r="AP185" s="29">
        <f t="shared" si="29"/>
        <v>0.35714285714285715</v>
      </c>
      <c r="AQ185" s="30">
        <f>SUMIF(Ingredients!$B$3:$B$217,F185,Ingredients!$E$3:$E$217)+SUMIF($B$3:$B$724,F185,$AY$3:$AY$727)</f>
        <v>0</v>
      </c>
      <c r="AR185" s="30">
        <f>SUMIF(Ingredients!$B$3:$B$217,G185,Ingredients!$E$3:$E$217)+SUMIF($B$3:$B$724,G185,$AY$3:$AY$727)</f>
        <v>43</v>
      </c>
      <c r="AS185" s="30">
        <f>SUMIF(Ingredients!$B$3:$B$217,H185,Ingredients!$E$3:$E$217)+SUMIF($B$3:$B$724,H185,$AY$3:$AY$727)</f>
        <v>12</v>
      </c>
      <c r="AT185" s="30">
        <f>SUMIF(Ingredients!$B$3:$B$217,I185,Ingredients!$E$3:$E$217)+SUMIF($B$3:$B$724,I185,$AY$3:$AY$727)</f>
        <v>10.428571428571429</v>
      </c>
      <c r="AU185" s="30">
        <f>SUMIF(Ingredients!$B$3:$B$217,J185,Ingredients!$E$3:$E$217)+SUMIF($B$3:$B$724,J185,$AY$3:$AY$727)</f>
        <v>0</v>
      </c>
      <c r="AV185" s="30">
        <f>SUMIF(Ingredients!$B$3:$B$217,K185,Ingredients!$E$3:$E$217)+SUMIF($B$3:$B$724,K185,$AY$3:$AY$727)</f>
        <v>0</v>
      </c>
      <c r="AW185" s="30">
        <f>SUMIF(Ingredients!$B$3:$B$217,L185,Ingredients!$E$3:$E$217)+SUMIF($B$3:$B$724,L185,$AY$3:$AY$727)</f>
        <v>0</v>
      </c>
      <c r="AX185" s="30">
        <f>SUMIF(Ingredients!$B$3:$B$217,M185,Ingredients!$E$3:$E$217)+SUMIF($B$3:$B$724,M185,$AY$3:$AY$727)</f>
        <v>0</v>
      </c>
      <c r="AY185" s="29">
        <f t="shared" si="30"/>
        <v>16.357142857142858</v>
      </c>
      <c r="AZ185" s="30">
        <f>SUMIF(Ingredients!$B$3:$B$217,F185,Ingredients!$F$3:$F$217)+SUMIF($B$3:$B$724,F185,$BH$3:$BH$724)</f>
        <v>0</v>
      </c>
      <c r="BA185" s="30">
        <f>SUMIF(Ingredients!$B$3:$B$217,G185,Ingredients!$F$3:$F$217)+SUMIF($B$3:$B$724,G185,$BH$3:$BH$724)</f>
        <v>0</v>
      </c>
      <c r="BB185" s="30">
        <f>SUMIF(Ingredients!$B$3:$B$217,H185,Ingredients!$F$3:$F$217)+SUMIF($B$3:$B$724,H185,$BH$3:$BH$724)</f>
        <v>0</v>
      </c>
      <c r="BC185" s="30">
        <f>SUMIF(Ingredients!$B$3:$B$217,I185,Ingredients!$F$3:$F$217)+SUMIF($B$3:$B$724,I185,$BH$3:$BH$724)</f>
        <v>0</v>
      </c>
      <c r="BD185" s="30">
        <f>SUMIF(Ingredients!$B$3:$B$217,J185,Ingredients!$F$3:$F$217)+SUMIF($B$3:$B$724,J185,$BH$3:$BH$724)</f>
        <v>0</v>
      </c>
      <c r="BE185" s="30">
        <f>SUMIF(Ingredients!$B$3:$B$217,K185,Ingredients!$F$3:$F$217)+SUMIF($B$3:$B$724,K185,$BH$3:$BH$724)</f>
        <v>0</v>
      </c>
      <c r="BF185" s="30">
        <f>SUMIF(Ingredients!$B$3:$B$217,L185,Ingredients!$F$3:$F$217)+SUMIF($B$3:$B$724,L185,$BH$3:$BH$724)</f>
        <v>0</v>
      </c>
      <c r="BG185" s="30">
        <f>SUMIF(Ingredients!$B$3:$B$217,M185,Ingredients!$F$3:$F$217)+SUMIF($B$3:$B$724,M185,$BH$3:$BH$724)</f>
        <v>0</v>
      </c>
      <c r="BH185" s="35">
        <f t="shared" si="31"/>
        <v>0</v>
      </c>
      <c r="BI185" s="30">
        <f>SUMIF(Ingredients!$B$3:$B$217,F185,Ingredients!$G$3:$G$217)+SUMIF($B$3:$B$724,F185,$BQ$3:$BQ$724)</f>
        <v>0</v>
      </c>
      <c r="BJ185" s="30">
        <f>SUMIF(Ingredients!$B$3:$B$217,G185,Ingredients!$G$3:$G$217)+SUMIF($B$3:$B$724,G185,$BQ$3:$BQ$724)</f>
        <v>0</v>
      </c>
      <c r="BK185" s="30">
        <f>SUMIF(Ingredients!$B$3:$B$217,H185,Ingredients!$G$3:$G$217)+SUMIF($B$3:$B$724,H185,$BQ$3:$BQ$724)</f>
        <v>0</v>
      </c>
      <c r="BL185" s="30">
        <f>SUMIF(Ingredients!$B$3:$B$217,I185,Ingredients!$G$3:$G$217)+SUMIF($B$3:$B$724,I185,$BQ$3:$BQ$724)</f>
        <v>0</v>
      </c>
      <c r="BM185" s="30">
        <f>SUMIF(Ingredients!$B$3:$B$217,J185,Ingredients!$G$3:$G$217)+SUMIF($B$3:$B$724,J185,$BQ$3:$BQ$724)</f>
        <v>0</v>
      </c>
      <c r="BN185" s="30">
        <f>SUMIF(Ingredients!$B$3:$B$217,K185,Ingredients!$G$3:$G$217)+SUMIF($B$3:$B$724,K185,$BQ$3:$BQ$724)</f>
        <v>0</v>
      </c>
      <c r="BO185" s="30">
        <f>SUMIF(Ingredients!$B$3:$B$217,L185,Ingredients!$G$3:$G$217)+SUMIF($B$3:$B$724,L185,$BQ$3:$BQ$724)</f>
        <v>0</v>
      </c>
      <c r="BP185" s="30">
        <f>SUMIF(Ingredients!$B$3:$B$217,M185,Ingredients!$G$3:$G$217)+SUMIF($B$3:$B$724,M185,$BQ$3:$BQ$724)</f>
        <v>0</v>
      </c>
      <c r="BQ185" s="36">
        <f t="shared" si="32"/>
        <v>0</v>
      </c>
      <c r="BR185" s="30">
        <f>SUMIF(Ingredients!$B$3:$B$217,F185,Ingredients!$H$3:$H$217)+SUMIF($B$3:$B$724,F185,$BZ$3:$BZ$724)</f>
        <v>0</v>
      </c>
      <c r="BS185" s="30">
        <f>SUMIF(Ingredients!$B$3:$B$217,G185,Ingredients!$H$3:$H$217)+SUMIF($B$3:$B$724,G185,$BZ$3:$BZ$724)</f>
        <v>1</v>
      </c>
      <c r="BT185" s="30">
        <f>SUMIF(Ingredients!$B$3:$B$217,H185,Ingredients!$H$3:$H$217)+SUMIF($B$3:$B$724,H185,$BZ$3:$BZ$724)</f>
        <v>0</v>
      </c>
      <c r="BU185" s="30">
        <f>SUMIF(Ingredients!$B$3:$B$217,I185,Ingredients!$H$3:$H$217)+SUMIF($B$3:$B$724,I185,$BZ$3:$BZ$724)</f>
        <v>1.1428571428571428</v>
      </c>
      <c r="BV185" s="30">
        <f>SUMIF(Ingredients!$B$3:$B$217,J185,Ingredients!$H$3:$H$217)+SUMIF($B$3:$B$724,J185,$BZ$3:$BZ$724)</f>
        <v>0</v>
      </c>
      <c r="BW185" s="30">
        <f>SUMIF(Ingredients!$B$3:$B$217,K185,Ingredients!$H$3:$H$217)+SUMIF($B$3:$B$724,K185,$BZ$3:$BZ$724)</f>
        <v>0</v>
      </c>
      <c r="BX185" s="30">
        <f>SUMIF(Ingredients!$B$3:$B$217,L185,Ingredients!$H$3:$H$217)+SUMIF($B$3:$B$724,L185,$BZ$3:$BZ$724)</f>
        <v>0</v>
      </c>
      <c r="BY185" s="30">
        <f>SUMIF(Ingredients!$B$3:$B$217,M185,Ingredients!$H$3:$H$217)+SUMIF($B$3:$B$724,M185,$BZ$3:$BZ$724)</f>
        <v>0</v>
      </c>
      <c r="BZ185" s="42">
        <f t="shared" si="33"/>
        <v>2.1428571428571428</v>
      </c>
      <c r="CA185" s="30">
        <f>SUMIF(Ingredients!$B$3:$B$217,F185,Ingredients!$I$3:$I$217)+SUMIF($B$3:$B$724,F185,$CI$3:$CI$724)</f>
        <v>0</v>
      </c>
      <c r="CB185" s="30">
        <f>SUMIF(Ingredients!$B$3:$B$217,G185,Ingredients!$I$3:$I$217)+SUMIF($B$3:$B$724,G185,$CI$3:$CI$724)</f>
        <v>0</v>
      </c>
      <c r="CC185" s="30">
        <f>SUMIF(Ingredients!$B$3:$B$217,H185,Ingredients!$I$3:$I$217)+SUMIF($B$3:$B$724,H185,$CI$3:$CI$724)</f>
        <v>0</v>
      </c>
      <c r="CD185" s="30">
        <f>SUMIF(Ingredients!$B$3:$B$217,I185,Ingredients!$I$3:$I$217)+SUMIF($B$3:$B$724,I185,$CI$3:$CI$724)</f>
        <v>2.5</v>
      </c>
      <c r="CE185" s="30">
        <f>SUMIF(Ingredients!$B$3:$B$217,J185,Ingredients!$I$3:$I$217)+SUMIF($B$3:$B$724,J185,$CI$3:$CI$724)</f>
        <v>0</v>
      </c>
      <c r="CF185" s="30">
        <f>SUMIF(Ingredients!$B$3:$B$217,K185,Ingredients!$I$3:$I$217)+SUMIF($B$3:$B$724,K185,$CI$3:$CI$724)</f>
        <v>0</v>
      </c>
      <c r="CG185" s="30">
        <f>SUMIF(Ingredients!$B$3:$B$217,L185,Ingredients!$I$3:$I$217)+SUMIF($B$3:$B$724,L185,$CI$3:$CI$724)</f>
        <v>0</v>
      </c>
      <c r="CH185" s="30">
        <f>SUMIF(Ingredients!$B$3:$B$217,M185,Ingredients!$I$3:$I$217)+SUMIF($B$3:$B$724,M185,$CI$3:$CI$724)</f>
        <v>0</v>
      </c>
      <c r="CI185" s="38">
        <f t="shared" si="34"/>
        <v>2.5</v>
      </c>
      <c r="CJ185" s="30">
        <f>SUMIF(Ingredients!$B$3:$B$217,F185,Ingredients!$J$3:$J$217)+SUMIF($B$3:$B$724,F185,$CR$3:$CR$724)</f>
        <v>0</v>
      </c>
      <c r="CK185" s="30">
        <f>SUMIF(Ingredients!$B$3:$B$217,G185,Ingredients!$J$3:$J$217)+SUMIF($B$3:$B$724,G185,$CR$3:$CR$724)</f>
        <v>0</v>
      </c>
      <c r="CL185" s="30">
        <f>SUMIF(Ingredients!$B$3:$B$217,H185,Ingredients!$J$3:$J$217)+SUMIF($B$3:$B$724,H185,$CR$3:$CR$724)</f>
        <v>1</v>
      </c>
      <c r="CM185" s="30">
        <f>SUMIF(Ingredients!$B$3:$B$217,I185,Ingredients!$J$3:$J$217)+SUMIF($B$3:$B$724,I185,$CR$3:$CR$724)</f>
        <v>0</v>
      </c>
      <c r="CN185" s="30">
        <f>SUMIF(Ingredients!$B$3:$B$217,J185,Ingredients!$J$3:$J$217)+SUMIF($B$3:$B$724,J185,$CR$3:$CR$724)</f>
        <v>0</v>
      </c>
      <c r="CO185" s="30">
        <f>SUMIF(Ingredients!$B$3:$B$217,K185,Ingredients!$J$3:$J$217)+SUMIF($B$3:$B$724,K185,$CR$3:$CR$724)</f>
        <v>0</v>
      </c>
      <c r="CP185" s="30">
        <f>SUMIF(Ingredients!$B$3:$B$217,L185,Ingredients!$J$3:$J$217)+SUMIF($B$3:$B$724,L185,$CR$3:$CR$724)</f>
        <v>0</v>
      </c>
      <c r="CQ185" s="30">
        <f>SUMIF(Ingredients!$B$3:$B$217,M185,Ingredients!$J$3:$J$217)+SUMIF($B$3:$B$724,M185,$CR$3:$CR$724)</f>
        <v>0</v>
      </c>
      <c r="CR185" s="43">
        <f t="shared" si="35"/>
        <v>1</v>
      </c>
      <c r="CS185" s="34">
        <v>19.30952380952381</v>
      </c>
      <c r="CT185" s="30">
        <v>0.35714285714285715</v>
      </c>
      <c r="CU185" s="30">
        <v>16.357142857142858</v>
      </c>
      <c r="CV185" s="35">
        <v>0</v>
      </c>
      <c r="CW185" s="36">
        <v>0</v>
      </c>
      <c r="CX185" s="37">
        <v>2.1428571428571428</v>
      </c>
      <c r="CY185" s="38">
        <v>2.5</v>
      </c>
      <c r="CZ185" s="39">
        <v>1</v>
      </c>
      <c r="DA185" t="s">
        <v>199</v>
      </c>
      <c r="DB185" t="str">
        <f t="shared" ca="1" si="36"/>
        <v>No</v>
      </c>
      <c r="DD185" t="s">
        <v>200</v>
      </c>
      <c r="DE185" t="str">
        <f t="shared" ca="1" si="37"/>
        <v/>
      </c>
      <c r="DF185" t="s">
        <v>2272</v>
      </c>
    </row>
    <row r="186" spans="2:110" x14ac:dyDescent="0.3">
      <c r="B186" t="s">
        <v>450</v>
      </c>
      <c r="C186" t="str">
        <f>INDEX('PH Itemnames'!$B$1:$B$723,MATCH(B186,'PH Itemnames'!$A$1:$A$723),1)</f>
        <v>walnutraisinbreadItem</v>
      </c>
      <c r="D186" t="s">
        <v>245</v>
      </c>
      <c r="E186" t="s">
        <v>1192</v>
      </c>
      <c r="F186" s="10" t="s">
        <v>187</v>
      </c>
      <c r="G186" s="11" t="s">
        <v>261</v>
      </c>
      <c r="H186" s="11" t="s">
        <v>209</v>
      </c>
      <c r="I186" s="11" t="s">
        <v>400</v>
      </c>
      <c r="J186" s="11"/>
      <c r="K186" s="11"/>
      <c r="L186" s="11"/>
      <c r="M186" s="11"/>
      <c r="N186" s="46">
        <f ca="1">SUMIF(Ingredients!$B$3:$B$217,'PH complex foods'!F186,Ingredients!$A$3:$A$119)+SUMIF($B$3:$B$724,F186,$V$3:$V$723)</f>
        <v>0</v>
      </c>
      <c r="O186" s="11">
        <f ca="1">SUMIF(Ingredients!$B$3:$B$217,'PH complex foods'!G186,Ingredients!$A$3:$A$119)+SUMIF($B$3:$B$724,G186,$V$3:$V$723)</f>
        <v>1</v>
      </c>
      <c r="P186" s="11">
        <f ca="1">SUMIF(Ingredients!$B$3:$B$217,'PH complex foods'!H186,Ingredients!$A$3:$A$119)+SUMIF($B$3:$B$724,H186,$V$3:$V$723)</f>
        <v>1</v>
      </c>
      <c r="Q186" s="11">
        <f ca="1">SUMIF(Ingredients!$B$3:$B$217,'PH complex foods'!I186,Ingredients!$A$3:$A$119)+SUMIF($B$3:$B$724,I186,$V$3:$V$723)</f>
        <v>0</v>
      </c>
      <c r="R186" s="11">
        <f ca="1">SUMIF(Ingredients!$B$3:$B$217,'PH complex foods'!J186,Ingredients!$A$3:$A$119)+SUMIF($B$3:$B$724,J186,$V$3:$V$723)</f>
        <v>0</v>
      </c>
      <c r="S186" s="11">
        <f ca="1">SUMIF(Ingredients!$B$3:$B$217,'PH complex foods'!K186,Ingredients!$A$3:$A$119)+SUMIF($B$3:$B$724,K186,$V$3:$V$723)</f>
        <v>0</v>
      </c>
      <c r="T186" s="11">
        <f ca="1">SUMIF(Ingredients!$B$3:$B$217,'PH complex foods'!L186,Ingredients!$A$3:$A$119)+SUMIF($B$3:$B$724,L186,$V$3:$V$723)</f>
        <v>0</v>
      </c>
      <c r="U186" s="11">
        <f ca="1">SUMIF(Ingredients!$B$3:$B$217,'PH complex foods'!M186,Ingredients!$A$3:$A$119)+SUMIF($B$3:$B$724,M186,$V$3:$V$723)</f>
        <v>0</v>
      </c>
      <c r="V186" s="10">
        <f t="shared" ca="1" si="38"/>
        <v>-1</v>
      </c>
      <c r="W186" s="11">
        <f t="shared" si="27"/>
        <v>0</v>
      </c>
      <c r="X186" s="44" t="str">
        <f t="shared" ca="1" si="39"/>
        <v>No</v>
      </c>
      <c r="Y186" s="34">
        <f>SUMIF(Ingredients!$B$3:$B$217,F186,Ingredients!$C$3:$C$217)+SUMIF($B$3:$B$724,F186,$AG$3:$AG$724)</f>
        <v>0</v>
      </c>
      <c r="Z186" s="30">
        <f>SUMIF(Ingredients!$B$3:$B$217,G186,Ingredients!$C$3:$C$217)+SUMIF($B$3:$B$724,G186,$AG$3:$AG$724)</f>
        <v>2</v>
      </c>
      <c r="AA186" s="30">
        <f>SUMIF(Ingredients!$B$3:$B$217,H186,Ingredients!$C$3:$C$217)+SUMIF($B$3:$B$724,H186,$AG$3:$AG$724)</f>
        <v>5</v>
      </c>
      <c r="AB186" s="30">
        <f>SUMIF(Ingredients!$B$3:$B$217,I186,Ingredients!$C$3:$C$217)+SUMIF($B$3:$B$724,I186,$AG$3:$AG$724)</f>
        <v>0</v>
      </c>
      <c r="AC186" s="30">
        <f>SUMIF(Ingredients!$B$3:$B$217,J186,Ingredients!$C$3:$C$217)+SUMIF($B$3:$B$724,J186,$AG$3:$AG$724)</f>
        <v>0</v>
      </c>
      <c r="AD186" s="30">
        <f>SUMIF(Ingredients!$B$3:$B$217,K186,Ingredients!$C$3:$C$217)+SUMIF($B$3:$B$724,K186,$AG$3:$AG$724)</f>
        <v>0</v>
      </c>
      <c r="AE186" s="30">
        <f>SUMIF(Ingredients!$B$3:$B$217,L186,Ingredients!$C$3:$C$217)+SUMIF($B$3:$B$724,L186,$AG$3:$AG$724)</f>
        <v>0</v>
      </c>
      <c r="AF186" s="30">
        <f>SUMIF(Ingredients!$B$3:$B$217,M186,Ingredients!$C$3:$C$217)+SUMIF($B$3:$B$724,M186,$AG$3:$AG$724)</f>
        <v>0</v>
      </c>
      <c r="AG186" s="29">
        <f t="shared" si="28"/>
        <v>7</v>
      </c>
      <c r="AH186" s="30">
        <f>SUMIF(Ingredients!$B$3:$B$217,F186,Ingredients!$D$3:$D$217)+SUMIF($B$3:$B$724,F186,$AP$3:$AP$724)</f>
        <v>0</v>
      </c>
      <c r="AI186" s="30">
        <f>SUMIF(Ingredients!$B$3:$B$217,G186,Ingredients!$D$3:$D$217)+SUMIF($B$3:$B$724,G186,$AP$3:$AP$724)</f>
        <v>0</v>
      </c>
      <c r="AJ186" s="30">
        <f>SUMIF(Ingredients!$B$3:$B$217,H186,Ingredients!$D$3:$D$217)+SUMIF($B$3:$B$724,H186,$AP$3:$AP$724)</f>
        <v>0</v>
      </c>
      <c r="AK186" s="30">
        <f>SUMIF(Ingredients!$B$3:$B$217,I186,Ingredients!$D$3:$D$217)+SUMIF($B$3:$B$724,I186,$AP$3:$AP$724)</f>
        <v>0</v>
      </c>
      <c r="AL186" s="30">
        <f>SUMIF(Ingredients!$B$3:$B$217,J186,Ingredients!$D$3:$D$217)+SUMIF($B$3:$B$724,J186,$AP$3:$AP$724)</f>
        <v>0</v>
      </c>
      <c r="AM186" s="30">
        <f>SUMIF(Ingredients!$B$3:$B$217,K186,Ingredients!$D$3:$D$217)+SUMIF($B$3:$B$724,K186,$AP$3:$AP$724)</f>
        <v>0</v>
      </c>
      <c r="AN186" s="30">
        <f>SUMIF(Ingredients!$B$3:$B$217,L186,Ingredients!$D$3:$D$217)+SUMIF($B$3:$B$724,L186,$AP$3:$AP$724)</f>
        <v>0</v>
      </c>
      <c r="AO186" s="30">
        <f>SUMIF(Ingredients!$B$3:$B$217,M186,Ingredients!$D$3:$D$217)+SUMIF($B$3:$B$724,M186,$AP$3:$AP$724)</f>
        <v>0</v>
      </c>
      <c r="AP186" s="29">
        <f t="shared" si="29"/>
        <v>0</v>
      </c>
      <c r="AQ186" s="30">
        <f>SUMIF(Ingredients!$B$3:$B$217,F186,Ingredients!$E$3:$E$217)+SUMIF($B$3:$B$724,F186,$AY$3:$AY$727)</f>
        <v>0</v>
      </c>
      <c r="AR186" s="30">
        <f>SUMIF(Ingredients!$B$3:$B$217,G186,Ingredients!$E$3:$E$217)+SUMIF($B$3:$B$724,G186,$AY$3:$AY$727)</f>
        <v>12</v>
      </c>
      <c r="AS186" s="30">
        <f>SUMIF(Ingredients!$B$3:$B$217,H186,Ingredients!$E$3:$E$217)+SUMIF($B$3:$B$724,H186,$AY$3:$AY$727)</f>
        <v>7</v>
      </c>
      <c r="AT186" s="30">
        <f>SUMIF(Ingredients!$B$3:$B$217,I186,Ingredients!$E$3:$E$217)+SUMIF($B$3:$B$724,I186,$AY$3:$AY$727)</f>
        <v>0</v>
      </c>
      <c r="AU186" s="30">
        <f>SUMIF(Ingredients!$B$3:$B$217,J186,Ingredients!$E$3:$E$217)+SUMIF($B$3:$B$724,J186,$AY$3:$AY$727)</f>
        <v>0</v>
      </c>
      <c r="AV186" s="30">
        <f>SUMIF(Ingredients!$B$3:$B$217,K186,Ingredients!$E$3:$E$217)+SUMIF($B$3:$B$724,K186,$AY$3:$AY$727)</f>
        <v>0</v>
      </c>
      <c r="AW186" s="30">
        <f>SUMIF(Ingredients!$B$3:$B$217,L186,Ingredients!$E$3:$E$217)+SUMIF($B$3:$B$724,L186,$AY$3:$AY$727)</f>
        <v>0</v>
      </c>
      <c r="AX186" s="30">
        <f>SUMIF(Ingredients!$B$3:$B$217,M186,Ingredients!$E$3:$E$217)+SUMIF($B$3:$B$724,M186,$AY$3:$AY$727)</f>
        <v>0</v>
      </c>
      <c r="AY186" s="29">
        <f t="shared" si="30"/>
        <v>4.75</v>
      </c>
      <c r="AZ186" s="30">
        <f>SUMIF(Ingredients!$B$3:$B$217,F186,Ingredients!$F$3:$F$217)+SUMIF($B$3:$B$724,F186,$BH$3:$BH$724)</f>
        <v>0</v>
      </c>
      <c r="BA186" s="30">
        <f>SUMIF(Ingredients!$B$3:$B$217,G186,Ingredients!$F$3:$F$217)+SUMIF($B$3:$B$724,G186,$BH$3:$BH$724)</f>
        <v>0</v>
      </c>
      <c r="BB186" s="30">
        <f>SUMIF(Ingredients!$B$3:$B$217,H186,Ingredients!$F$3:$F$217)+SUMIF($B$3:$B$724,H186,$BH$3:$BH$724)</f>
        <v>1</v>
      </c>
      <c r="BC186" s="30">
        <f>SUMIF(Ingredients!$B$3:$B$217,I186,Ingredients!$F$3:$F$217)+SUMIF($B$3:$B$724,I186,$BH$3:$BH$724)</f>
        <v>0</v>
      </c>
      <c r="BD186" s="30">
        <f>SUMIF(Ingredients!$B$3:$B$217,J186,Ingredients!$F$3:$F$217)+SUMIF($B$3:$B$724,J186,$BH$3:$BH$724)</f>
        <v>0</v>
      </c>
      <c r="BE186" s="30">
        <f>SUMIF(Ingredients!$B$3:$B$217,K186,Ingredients!$F$3:$F$217)+SUMIF($B$3:$B$724,K186,$BH$3:$BH$724)</f>
        <v>0</v>
      </c>
      <c r="BF186" s="30">
        <f>SUMIF(Ingredients!$B$3:$B$217,L186,Ingredients!$F$3:$F$217)+SUMIF($B$3:$B$724,L186,$BH$3:$BH$724)</f>
        <v>0</v>
      </c>
      <c r="BG186" s="30">
        <f>SUMIF(Ingredients!$B$3:$B$217,M186,Ingredients!$F$3:$F$217)+SUMIF($B$3:$B$724,M186,$BH$3:$BH$724)</f>
        <v>0</v>
      </c>
      <c r="BH186" s="35">
        <f t="shared" si="31"/>
        <v>1</v>
      </c>
      <c r="BI186" s="30">
        <f>SUMIF(Ingredients!$B$3:$B$217,F186,Ingredients!$G$3:$G$217)+SUMIF($B$3:$B$724,F186,$BQ$3:$BQ$724)</f>
        <v>0</v>
      </c>
      <c r="BJ186" s="30">
        <f>SUMIF(Ingredients!$B$3:$B$217,G186,Ingredients!$G$3:$G$217)+SUMIF($B$3:$B$724,G186,$BQ$3:$BQ$724)</f>
        <v>1</v>
      </c>
      <c r="BK186" s="30">
        <f>SUMIF(Ingredients!$B$3:$B$217,H186,Ingredients!$G$3:$G$217)+SUMIF($B$3:$B$724,H186,$BQ$3:$BQ$724)</f>
        <v>0</v>
      </c>
      <c r="BL186" s="30">
        <f>SUMIF(Ingredients!$B$3:$B$217,I186,Ingredients!$G$3:$G$217)+SUMIF($B$3:$B$724,I186,$BQ$3:$BQ$724)</f>
        <v>0</v>
      </c>
      <c r="BM186" s="30">
        <f>SUMIF(Ingredients!$B$3:$B$217,J186,Ingredients!$G$3:$G$217)+SUMIF($B$3:$B$724,J186,$BQ$3:$BQ$724)</f>
        <v>0</v>
      </c>
      <c r="BN186" s="30">
        <f>SUMIF(Ingredients!$B$3:$B$217,K186,Ingredients!$G$3:$G$217)+SUMIF($B$3:$B$724,K186,$BQ$3:$BQ$724)</f>
        <v>0</v>
      </c>
      <c r="BO186" s="30">
        <f>SUMIF(Ingredients!$B$3:$B$217,L186,Ingredients!$G$3:$G$217)+SUMIF($B$3:$B$724,L186,$BQ$3:$BQ$724)</f>
        <v>0</v>
      </c>
      <c r="BP186" s="30">
        <f>SUMIF(Ingredients!$B$3:$B$217,M186,Ingredients!$G$3:$G$217)+SUMIF($B$3:$B$724,M186,$BQ$3:$BQ$724)</f>
        <v>0</v>
      </c>
      <c r="BQ186" s="36">
        <f t="shared" si="32"/>
        <v>1</v>
      </c>
      <c r="BR186" s="30">
        <f>SUMIF(Ingredients!$B$3:$B$217,F186,Ingredients!$H$3:$H$217)+SUMIF($B$3:$B$724,F186,$BZ$3:$BZ$724)</f>
        <v>0</v>
      </c>
      <c r="BS186" s="30">
        <f>SUMIF(Ingredients!$B$3:$B$217,G186,Ingredients!$H$3:$H$217)+SUMIF($B$3:$B$724,G186,$BZ$3:$BZ$724)</f>
        <v>0</v>
      </c>
      <c r="BT186" s="30">
        <f>SUMIF(Ingredients!$B$3:$B$217,H186,Ingredients!$H$3:$H$217)+SUMIF($B$3:$B$724,H186,$BZ$3:$BZ$724)</f>
        <v>0</v>
      </c>
      <c r="BU186" s="30">
        <f>SUMIF(Ingredients!$B$3:$B$217,I186,Ingredients!$H$3:$H$217)+SUMIF($B$3:$B$724,I186,$BZ$3:$BZ$724)</f>
        <v>0</v>
      </c>
      <c r="BV186" s="30">
        <f>SUMIF(Ingredients!$B$3:$B$217,J186,Ingredients!$H$3:$H$217)+SUMIF($B$3:$B$724,J186,$BZ$3:$BZ$724)</f>
        <v>0</v>
      </c>
      <c r="BW186" s="30">
        <f>SUMIF(Ingredients!$B$3:$B$217,K186,Ingredients!$H$3:$H$217)+SUMIF($B$3:$B$724,K186,$BZ$3:$BZ$724)</f>
        <v>0</v>
      </c>
      <c r="BX186" s="30">
        <f>SUMIF(Ingredients!$B$3:$B$217,L186,Ingredients!$H$3:$H$217)+SUMIF($B$3:$B$724,L186,$BZ$3:$BZ$724)</f>
        <v>0</v>
      </c>
      <c r="BY186" s="30">
        <f>SUMIF(Ingredients!$B$3:$B$217,M186,Ingredients!$H$3:$H$217)+SUMIF($B$3:$B$724,M186,$BZ$3:$BZ$724)</f>
        <v>0</v>
      </c>
      <c r="BZ186" s="42">
        <f t="shared" si="33"/>
        <v>0</v>
      </c>
      <c r="CA186" s="30">
        <f>SUMIF(Ingredients!$B$3:$B$217,F186,Ingredients!$I$3:$I$217)+SUMIF($B$3:$B$724,F186,$CI$3:$CI$724)</f>
        <v>0</v>
      </c>
      <c r="CB186" s="30">
        <f>SUMIF(Ingredients!$B$3:$B$217,G186,Ingredients!$I$3:$I$217)+SUMIF($B$3:$B$724,G186,$CI$3:$CI$724)</f>
        <v>0</v>
      </c>
      <c r="CC186" s="30">
        <f>SUMIF(Ingredients!$B$3:$B$217,H186,Ingredients!$I$3:$I$217)+SUMIF($B$3:$B$724,H186,$CI$3:$CI$724)</f>
        <v>0</v>
      </c>
      <c r="CD186" s="30">
        <f>SUMIF(Ingredients!$B$3:$B$217,I186,Ingredients!$I$3:$I$217)+SUMIF($B$3:$B$724,I186,$CI$3:$CI$724)</f>
        <v>0</v>
      </c>
      <c r="CE186" s="30">
        <f>SUMIF(Ingredients!$B$3:$B$217,J186,Ingredients!$I$3:$I$217)+SUMIF($B$3:$B$724,J186,$CI$3:$CI$724)</f>
        <v>0</v>
      </c>
      <c r="CF186" s="30">
        <f>SUMIF(Ingredients!$B$3:$B$217,K186,Ingredients!$I$3:$I$217)+SUMIF($B$3:$B$724,K186,$CI$3:$CI$724)</f>
        <v>0</v>
      </c>
      <c r="CG186" s="30">
        <f>SUMIF(Ingredients!$B$3:$B$217,L186,Ingredients!$I$3:$I$217)+SUMIF($B$3:$B$724,L186,$CI$3:$CI$724)</f>
        <v>0</v>
      </c>
      <c r="CH186" s="30">
        <f>SUMIF(Ingredients!$B$3:$B$217,M186,Ingredients!$I$3:$I$217)+SUMIF($B$3:$B$724,M186,$CI$3:$CI$724)</f>
        <v>0</v>
      </c>
      <c r="CI186" s="38">
        <f t="shared" si="34"/>
        <v>0</v>
      </c>
      <c r="CJ186" s="30">
        <f>SUMIF(Ingredients!$B$3:$B$217,F186,Ingredients!$J$3:$J$217)+SUMIF($B$3:$B$724,F186,$CR$3:$CR$724)</f>
        <v>0</v>
      </c>
      <c r="CK186" s="30">
        <f>SUMIF(Ingredients!$B$3:$B$217,G186,Ingredients!$J$3:$J$217)+SUMIF($B$3:$B$724,G186,$CR$3:$CR$724)</f>
        <v>0</v>
      </c>
      <c r="CL186" s="30">
        <f>SUMIF(Ingredients!$B$3:$B$217,H186,Ingredients!$J$3:$J$217)+SUMIF($B$3:$B$724,H186,$CR$3:$CR$724)</f>
        <v>0</v>
      </c>
      <c r="CM186" s="30">
        <f>SUMIF(Ingredients!$B$3:$B$217,I186,Ingredients!$J$3:$J$217)+SUMIF($B$3:$B$724,I186,$CR$3:$CR$724)</f>
        <v>0</v>
      </c>
      <c r="CN186" s="30">
        <f>SUMIF(Ingredients!$B$3:$B$217,J186,Ingredients!$J$3:$J$217)+SUMIF($B$3:$B$724,J186,$CR$3:$CR$724)</f>
        <v>0</v>
      </c>
      <c r="CO186" s="30">
        <f>SUMIF(Ingredients!$B$3:$B$217,K186,Ingredients!$J$3:$J$217)+SUMIF($B$3:$B$724,K186,$CR$3:$CR$724)</f>
        <v>0</v>
      </c>
      <c r="CP186" s="30">
        <f>SUMIF(Ingredients!$B$3:$B$217,L186,Ingredients!$J$3:$J$217)+SUMIF($B$3:$B$724,L186,$CR$3:$CR$724)</f>
        <v>0</v>
      </c>
      <c r="CQ186" s="30">
        <f>SUMIF(Ingredients!$B$3:$B$217,M186,Ingredients!$J$3:$J$217)+SUMIF($B$3:$B$724,M186,$CR$3:$CR$724)</f>
        <v>0</v>
      </c>
      <c r="CR186" s="43">
        <f t="shared" si="35"/>
        <v>0</v>
      </c>
      <c r="CS186" s="34">
        <v>7</v>
      </c>
      <c r="CT186" s="30">
        <v>0</v>
      </c>
      <c r="CU186" s="30">
        <v>4.75</v>
      </c>
      <c r="CV186" s="35">
        <v>1</v>
      </c>
      <c r="CW186" s="36">
        <v>1</v>
      </c>
      <c r="CX186" s="37">
        <v>0</v>
      </c>
      <c r="CY186" s="38">
        <v>0</v>
      </c>
      <c r="CZ186" s="39">
        <v>0</v>
      </c>
      <c r="DA186" t="s">
        <v>199</v>
      </c>
      <c r="DB186" t="str">
        <f t="shared" ca="1" si="36"/>
        <v>No</v>
      </c>
      <c r="DD186" t="s">
        <v>200</v>
      </c>
      <c r="DE186" t="str">
        <f t="shared" ca="1" si="37"/>
        <v/>
      </c>
      <c r="DF186" t="s">
        <v>2272</v>
      </c>
    </row>
    <row r="187" spans="2:110" x14ac:dyDescent="0.3">
      <c r="B187" t="s">
        <v>451</v>
      </c>
      <c r="C187" t="str">
        <f>INDEX('PH Itemnames'!$B$1:$B$723,MATCH(B187,'PH Itemnames'!$A$1:$A$723),1)</f>
        <v>candiedwalnutsItem</v>
      </c>
      <c r="D187" t="s">
        <v>240</v>
      </c>
      <c r="E187" t="s">
        <v>1192</v>
      </c>
      <c r="F187" s="10" t="s">
        <v>187</v>
      </c>
      <c r="G187" s="11" t="s">
        <v>173</v>
      </c>
      <c r="H187" s="11" t="s">
        <v>400</v>
      </c>
      <c r="I187" s="11" t="s">
        <v>210</v>
      </c>
      <c r="J187" s="11"/>
      <c r="K187" s="11"/>
      <c r="L187" s="11"/>
      <c r="M187" s="11"/>
      <c r="N187" s="46">
        <f ca="1">SUMIF(Ingredients!$B$3:$B$217,'PH complex foods'!F187,Ingredients!$A$3:$A$119)+SUMIF($B$3:$B$724,F187,$V$3:$V$723)</f>
        <v>0</v>
      </c>
      <c r="O187" s="11">
        <f ca="1">SUMIF(Ingredients!$B$3:$B$217,'PH complex foods'!G187,Ingredients!$A$3:$A$119)+SUMIF($B$3:$B$724,G187,$V$3:$V$723)</f>
        <v>0</v>
      </c>
      <c r="P187" s="11">
        <f ca="1">SUMIF(Ingredients!$B$3:$B$217,'PH complex foods'!H187,Ingredients!$A$3:$A$119)+SUMIF($B$3:$B$724,H187,$V$3:$V$723)</f>
        <v>0</v>
      </c>
      <c r="Q187" s="11">
        <f ca="1">SUMIF(Ingredients!$B$3:$B$217,'PH complex foods'!I187,Ingredients!$A$3:$A$119)+SUMIF($B$3:$B$724,I187,$V$3:$V$723)</f>
        <v>1</v>
      </c>
      <c r="R187" s="11">
        <f ca="1">SUMIF(Ingredients!$B$3:$B$217,'PH complex foods'!J187,Ingredients!$A$3:$A$119)+SUMIF($B$3:$B$724,J187,$V$3:$V$723)</f>
        <v>0</v>
      </c>
      <c r="S187" s="11">
        <f ca="1">SUMIF(Ingredients!$B$3:$B$217,'PH complex foods'!K187,Ingredients!$A$3:$A$119)+SUMIF($B$3:$B$724,K187,$V$3:$V$723)</f>
        <v>0</v>
      </c>
      <c r="T187" s="11">
        <f ca="1">SUMIF(Ingredients!$B$3:$B$217,'PH complex foods'!L187,Ingredients!$A$3:$A$119)+SUMIF($B$3:$B$724,L187,$V$3:$V$723)</f>
        <v>0</v>
      </c>
      <c r="U187" s="11">
        <f ca="1">SUMIF(Ingredients!$B$3:$B$217,'PH complex foods'!M187,Ingredients!$A$3:$A$119)+SUMIF($B$3:$B$724,M187,$V$3:$V$723)</f>
        <v>0</v>
      </c>
      <c r="V187" s="10">
        <f t="shared" ca="1" si="38"/>
        <v>-2</v>
      </c>
      <c r="W187" s="11">
        <f t="shared" si="27"/>
        <v>0</v>
      </c>
      <c r="X187" s="44" t="str">
        <f t="shared" ca="1" si="39"/>
        <v>No</v>
      </c>
      <c r="Y187" s="34">
        <f>SUMIF(Ingredients!$B$3:$B$217,F187,Ingredients!$C$3:$C$217)+SUMIF($B$3:$B$724,F187,$AG$3:$AG$724)</f>
        <v>0</v>
      </c>
      <c r="Z187" s="30">
        <f>SUMIF(Ingredients!$B$3:$B$217,G187,Ingredients!$C$3:$C$217)+SUMIF($B$3:$B$724,G187,$AG$3:$AG$724)</f>
        <v>1</v>
      </c>
      <c r="AA187" s="30">
        <f>SUMIF(Ingredients!$B$3:$B$217,H187,Ingredients!$C$3:$C$217)+SUMIF($B$3:$B$724,H187,$AG$3:$AG$724)</f>
        <v>0</v>
      </c>
      <c r="AB187" s="30">
        <f>SUMIF(Ingredients!$B$3:$B$217,I187,Ingredients!$C$3:$C$217)+SUMIF($B$3:$B$724,I187,$AG$3:$AG$724)</f>
        <v>0</v>
      </c>
      <c r="AC187" s="30">
        <f>SUMIF(Ingredients!$B$3:$B$217,J187,Ingredients!$C$3:$C$217)+SUMIF($B$3:$B$724,J187,$AG$3:$AG$724)</f>
        <v>0</v>
      </c>
      <c r="AD187" s="30">
        <f>SUMIF(Ingredients!$B$3:$B$217,K187,Ingredients!$C$3:$C$217)+SUMIF($B$3:$B$724,K187,$AG$3:$AG$724)</f>
        <v>0</v>
      </c>
      <c r="AE187" s="30">
        <f>SUMIF(Ingredients!$B$3:$B$217,L187,Ingredients!$C$3:$C$217)+SUMIF($B$3:$B$724,L187,$AG$3:$AG$724)</f>
        <v>0</v>
      </c>
      <c r="AF187" s="30">
        <f>SUMIF(Ingredients!$B$3:$B$217,M187,Ingredients!$C$3:$C$217)+SUMIF($B$3:$B$724,M187,$AG$3:$AG$724)</f>
        <v>0</v>
      </c>
      <c r="AG187" s="29">
        <f t="shared" si="28"/>
        <v>1</v>
      </c>
      <c r="AH187" s="30">
        <f>SUMIF(Ingredients!$B$3:$B$217,F187,Ingredients!$D$3:$D$217)+SUMIF($B$3:$B$724,F187,$AP$3:$AP$724)</f>
        <v>0</v>
      </c>
      <c r="AI187" s="30">
        <f>SUMIF(Ingredients!$B$3:$B$217,G187,Ingredients!$D$3:$D$217)+SUMIF($B$3:$B$724,G187,$AP$3:$AP$724)</f>
        <v>0</v>
      </c>
      <c r="AJ187" s="30">
        <f>SUMIF(Ingredients!$B$3:$B$217,H187,Ingredients!$D$3:$D$217)+SUMIF($B$3:$B$724,H187,$AP$3:$AP$724)</f>
        <v>0</v>
      </c>
      <c r="AK187" s="30">
        <f>SUMIF(Ingredients!$B$3:$B$217,I187,Ingredients!$D$3:$D$217)+SUMIF($B$3:$B$724,I187,$AP$3:$AP$724)</f>
        <v>0</v>
      </c>
      <c r="AL187" s="30">
        <f>SUMIF(Ingredients!$B$3:$B$217,J187,Ingredients!$D$3:$D$217)+SUMIF($B$3:$B$724,J187,$AP$3:$AP$724)</f>
        <v>0</v>
      </c>
      <c r="AM187" s="30">
        <f>SUMIF(Ingredients!$B$3:$B$217,K187,Ingredients!$D$3:$D$217)+SUMIF($B$3:$B$724,K187,$AP$3:$AP$724)</f>
        <v>0</v>
      </c>
      <c r="AN187" s="30">
        <f>SUMIF(Ingredients!$B$3:$B$217,L187,Ingredients!$D$3:$D$217)+SUMIF($B$3:$B$724,L187,$AP$3:$AP$724)</f>
        <v>0</v>
      </c>
      <c r="AO187" s="30">
        <f>SUMIF(Ingredients!$B$3:$B$217,M187,Ingredients!$D$3:$D$217)+SUMIF($B$3:$B$724,M187,$AP$3:$AP$724)</f>
        <v>0</v>
      </c>
      <c r="AP187" s="29">
        <f t="shared" si="29"/>
        <v>0</v>
      </c>
      <c r="AQ187" s="30">
        <f>SUMIF(Ingredients!$B$3:$B$217,F187,Ingredients!$E$3:$E$217)+SUMIF($B$3:$B$724,F187,$AY$3:$AY$727)</f>
        <v>0</v>
      </c>
      <c r="AR187" s="30">
        <f>SUMIF(Ingredients!$B$3:$B$217,G187,Ingredients!$E$3:$E$217)+SUMIF($B$3:$B$724,G187,$AY$3:$AY$727)</f>
        <v>18</v>
      </c>
      <c r="AS187" s="30">
        <f>SUMIF(Ingredients!$B$3:$B$217,H187,Ingredients!$E$3:$E$217)+SUMIF($B$3:$B$724,H187,$AY$3:$AY$727)</f>
        <v>0</v>
      </c>
      <c r="AT187" s="30">
        <f>SUMIF(Ingredients!$B$3:$B$217,I187,Ingredients!$E$3:$E$217)+SUMIF($B$3:$B$724,I187,$AY$3:$AY$727)</f>
        <v>30</v>
      </c>
      <c r="AU187" s="30">
        <f>SUMIF(Ingredients!$B$3:$B$217,J187,Ingredients!$E$3:$E$217)+SUMIF($B$3:$B$724,J187,$AY$3:$AY$727)</f>
        <v>0</v>
      </c>
      <c r="AV187" s="30">
        <f>SUMIF(Ingredients!$B$3:$B$217,K187,Ingredients!$E$3:$E$217)+SUMIF($B$3:$B$724,K187,$AY$3:$AY$727)</f>
        <v>0</v>
      </c>
      <c r="AW187" s="30">
        <f>SUMIF(Ingredients!$B$3:$B$217,L187,Ingredients!$E$3:$E$217)+SUMIF($B$3:$B$724,L187,$AY$3:$AY$727)</f>
        <v>0</v>
      </c>
      <c r="AX187" s="30">
        <f>SUMIF(Ingredients!$B$3:$B$217,M187,Ingredients!$E$3:$E$217)+SUMIF($B$3:$B$724,M187,$AY$3:$AY$727)</f>
        <v>0</v>
      </c>
      <c r="AY187" s="29">
        <f t="shared" si="30"/>
        <v>12</v>
      </c>
      <c r="AZ187" s="30">
        <f>SUMIF(Ingredients!$B$3:$B$217,F187,Ingredients!$F$3:$F$217)+SUMIF($B$3:$B$724,F187,$BH$3:$BH$724)</f>
        <v>0</v>
      </c>
      <c r="BA187" s="30">
        <f>SUMIF(Ingredients!$B$3:$B$217,G187,Ingredients!$F$3:$F$217)+SUMIF($B$3:$B$724,G187,$BH$3:$BH$724)</f>
        <v>0</v>
      </c>
      <c r="BB187" s="30">
        <f>SUMIF(Ingredients!$B$3:$B$217,H187,Ingredients!$F$3:$F$217)+SUMIF($B$3:$B$724,H187,$BH$3:$BH$724)</f>
        <v>0</v>
      </c>
      <c r="BC187" s="30">
        <f>SUMIF(Ingredients!$B$3:$B$217,I187,Ingredients!$F$3:$F$217)+SUMIF($B$3:$B$724,I187,$BH$3:$BH$724)</f>
        <v>0</v>
      </c>
      <c r="BD187" s="30">
        <f>SUMIF(Ingredients!$B$3:$B$217,J187,Ingredients!$F$3:$F$217)+SUMIF($B$3:$B$724,J187,$BH$3:$BH$724)</f>
        <v>0</v>
      </c>
      <c r="BE187" s="30">
        <f>SUMIF(Ingredients!$B$3:$B$217,K187,Ingredients!$F$3:$F$217)+SUMIF($B$3:$B$724,K187,$BH$3:$BH$724)</f>
        <v>0</v>
      </c>
      <c r="BF187" s="30">
        <f>SUMIF(Ingredients!$B$3:$B$217,L187,Ingredients!$F$3:$F$217)+SUMIF($B$3:$B$724,L187,$BH$3:$BH$724)</f>
        <v>0</v>
      </c>
      <c r="BG187" s="30">
        <f>SUMIF(Ingredients!$B$3:$B$217,M187,Ingredients!$F$3:$F$217)+SUMIF($B$3:$B$724,M187,$BH$3:$BH$724)</f>
        <v>0</v>
      </c>
      <c r="BH187" s="35">
        <f t="shared" si="31"/>
        <v>0</v>
      </c>
      <c r="BI187" s="30">
        <f>SUMIF(Ingredients!$B$3:$B$217,F187,Ingredients!$G$3:$G$217)+SUMIF($B$3:$B$724,F187,$BQ$3:$BQ$724)</f>
        <v>0</v>
      </c>
      <c r="BJ187" s="30">
        <f>SUMIF(Ingredients!$B$3:$B$217,G187,Ingredients!$G$3:$G$217)+SUMIF($B$3:$B$724,G187,$BQ$3:$BQ$724)</f>
        <v>0</v>
      </c>
      <c r="BK187" s="30">
        <f>SUMIF(Ingredients!$B$3:$B$217,H187,Ingredients!$G$3:$G$217)+SUMIF($B$3:$B$724,H187,$BQ$3:$BQ$724)</f>
        <v>0</v>
      </c>
      <c r="BL187" s="30">
        <f>SUMIF(Ingredients!$B$3:$B$217,I187,Ingredients!$G$3:$G$217)+SUMIF($B$3:$B$724,I187,$BQ$3:$BQ$724)</f>
        <v>0</v>
      </c>
      <c r="BM187" s="30">
        <f>SUMIF(Ingredients!$B$3:$B$217,J187,Ingredients!$G$3:$G$217)+SUMIF($B$3:$B$724,J187,$BQ$3:$BQ$724)</f>
        <v>0</v>
      </c>
      <c r="BN187" s="30">
        <f>SUMIF(Ingredients!$B$3:$B$217,K187,Ingredients!$G$3:$G$217)+SUMIF($B$3:$B$724,K187,$BQ$3:$BQ$724)</f>
        <v>0</v>
      </c>
      <c r="BO187" s="30">
        <f>SUMIF(Ingredients!$B$3:$B$217,L187,Ingredients!$G$3:$G$217)+SUMIF($B$3:$B$724,L187,$BQ$3:$BQ$724)</f>
        <v>0</v>
      </c>
      <c r="BP187" s="30">
        <f>SUMIF(Ingredients!$B$3:$B$217,M187,Ingredients!$G$3:$G$217)+SUMIF($B$3:$B$724,M187,$BQ$3:$BQ$724)</f>
        <v>0</v>
      </c>
      <c r="BQ187" s="36">
        <f t="shared" si="32"/>
        <v>0</v>
      </c>
      <c r="BR187" s="30">
        <f>SUMIF(Ingredients!$B$3:$B$217,F187,Ingredients!$H$3:$H$217)+SUMIF($B$3:$B$724,F187,$BZ$3:$BZ$724)</f>
        <v>0</v>
      </c>
      <c r="BS187" s="30">
        <f>SUMIF(Ingredients!$B$3:$B$217,G187,Ingredients!$H$3:$H$217)+SUMIF($B$3:$B$724,G187,$BZ$3:$BZ$724)</f>
        <v>0</v>
      </c>
      <c r="BT187" s="30">
        <f>SUMIF(Ingredients!$B$3:$B$217,H187,Ingredients!$H$3:$H$217)+SUMIF($B$3:$B$724,H187,$BZ$3:$BZ$724)</f>
        <v>0</v>
      </c>
      <c r="BU187" s="30">
        <f>SUMIF(Ingredients!$B$3:$B$217,I187,Ingredients!$H$3:$H$217)+SUMIF($B$3:$B$724,I187,$BZ$3:$BZ$724)</f>
        <v>0</v>
      </c>
      <c r="BV187" s="30">
        <f>SUMIF(Ingredients!$B$3:$B$217,J187,Ingredients!$H$3:$H$217)+SUMIF($B$3:$B$724,J187,$BZ$3:$BZ$724)</f>
        <v>0</v>
      </c>
      <c r="BW187" s="30">
        <f>SUMIF(Ingredients!$B$3:$B$217,K187,Ingredients!$H$3:$H$217)+SUMIF($B$3:$B$724,K187,$BZ$3:$BZ$724)</f>
        <v>0</v>
      </c>
      <c r="BX187" s="30">
        <f>SUMIF(Ingredients!$B$3:$B$217,L187,Ingredients!$H$3:$H$217)+SUMIF($B$3:$B$724,L187,$BZ$3:$BZ$724)</f>
        <v>0</v>
      </c>
      <c r="BY187" s="30">
        <f>SUMIF(Ingredients!$B$3:$B$217,M187,Ingredients!$H$3:$H$217)+SUMIF($B$3:$B$724,M187,$BZ$3:$BZ$724)</f>
        <v>0</v>
      </c>
      <c r="BZ187" s="42">
        <f t="shared" si="33"/>
        <v>0</v>
      </c>
      <c r="CA187" s="30">
        <f>SUMIF(Ingredients!$B$3:$B$217,F187,Ingredients!$I$3:$I$217)+SUMIF($B$3:$B$724,F187,$CI$3:$CI$724)</f>
        <v>0</v>
      </c>
      <c r="CB187" s="30">
        <f>SUMIF(Ingredients!$B$3:$B$217,G187,Ingredients!$I$3:$I$217)+SUMIF($B$3:$B$724,G187,$CI$3:$CI$724)</f>
        <v>0</v>
      </c>
      <c r="CC187" s="30">
        <f>SUMIF(Ingredients!$B$3:$B$217,H187,Ingredients!$I$3:$I$217)+SUMIF($B$3:$B$724,H187,$CI$3:$CI$724)</f>
        <v>0</v>
      </c>
      <c r="CD187" s="30">
        <f>SUMIF(Ingredients!$B$3:$B$217,I187,Ingredients!$I$3:$I$217)+SUMIF($B$3:$B$724,I187,$CI$3:$CI$724)</f>
        <v>0</v>
      </c>
      <c r="CE187" s="30">
        <f>SUMIF(Ingredients!$B$3:$B$217,J187,Ingredients!$I$3:$I$217)+SUMIF($B$3:$B$724,J187,$CI$3:$CI$724)</f>
        <v>0</v>
      </c>
      <c r="CF187" s="30">
        <f>SUMIF(Ingredients!$B$3:$B$217,K187,Ingredients!$I$3:$I$217)+SUMIF($B$3:$B$724,K187,$CI$3:$CI$724)</f>
        <v>0</v>
      </c>
      <c r="CG187" s="30">
        <f>SUMIF(Ingredients!$B$3:$B$217,L187,Ingredients!$I$3:$I$217)+SUMIF($B$3:$B$724,L187,$CI$3:$CI$724)</f>
        <v>0</v>
      </c>
      <c r="CH187" s="30">
        <f>SUMIF(Ingredients!$B$3:$B$217,M187,Ingredients!$I$3:$I$217)+SUMIF($B$3:$B$724,M187,$CI$3:$CI$724)</f>
        <v>0</v>
      </c>
      <c r="CI187" s="38">
        <f t="shared" si="34"/>
        <v>0</v>
      </c>
      <c r="CJ187" s="30">
        <f>SUMIF(Ingredients!$B$3:$B$217,F187,Ingredients!$J$3:$J$217)+SUMIF($B$3:$B$724,F187,$CR$3:$CR$724)</f>
        <v>0</v>
      </c>
      <c r="CK187" s="30">
        <f>SUMIF(Ingredients!$B$3:$B$217,G187,Ingredients!$J$3:$J$217)+SUMIF($B$3:$B$724,G187,$CR$3:$CR$724)</f>
        <v>0</v>
      </c>
      <c r="CL187" s="30">
        <f>SUMIF(Ingredients!$B$3:$B$217,H187,Ingredients!$J$3:$J$217)+SUMIF($B$3:$B$724,H187,$CR$3:$CR$724)</f>
        <v>0</v>
      </c>
      <c r="CM187" s="30">
        <f>SUMIF(Ingredients!$B$3:$B$217,I187,Ingredients!$J$3:$J$217)+SUMIF($B$3:$B$724,I187,$CR$3:$CR$724)</f>
        <v>0</v>
      </c>
      <c r="CN187" s="30">
        <f>SUMIF(Ingredients!$B$3:$B$217,J187,Ingredients!$J$3:$J$217)+SUMIF($B$3:$B$724,J187,$CR$3:$CR$724)</f>
        <v>0</v>
      </c>
      <c r="CO187" s="30">
        <f>SUMIF(Ingredients!$B$3:$B$217,K187,Ingredients!$J$3:$J$217)+SUMIF($B$3:$B$724,K187,$CR$3:$CR$724)</f>
        <v>0</v>
      </c>
      <c r="CP187" s="30">
        <f>SUMIF(Ingredients!$B$3:$B$217,L187,Ingredients!$J$3:$J$217)+SUMIF($B$3:$B$724,L187,$CR$3:$CR$724)</f>
        <v>0</v>
      </c>
      <c r="CQ187" s="30">
        <f>SUMIF(Ingredients!$B$3:$B$217,M187,Ingredients!$J$3:$J$217)+SUMIF($B$3:$B$724,M187,$CR$3:$CR$724)</f>
        <v>0</v>
      </c>
      <c r="CR187" s="43">
        <f t="shared" si="35"/>
        <v>0</v>
      </c>
      <c r="CS187" s="34">
        <v>1</v>
      </c>
      <c r="CT187" s="30">
        <v>0</v>
      </c>
      <c r="CU187" s="30">
        <v>12</v>
      </c>
      <c r="CV187" s="35">
        <v>0</v>
      </c>
      <c r="CW187" s="36">
        <v>0</v>
      </c>
      <c r="CX187" s="37">
        <v>0</v>
      </c>
      <c r="CY187" s="38">
        <v>0</v>
      </c>
      <c r="CZ187" s="39">
        <v>0</v>
      </c>
      <c r="DA187" t="s">
        <v>199</v>
      </c>
      <c r="DB187" t="str">
        <f t="shared" ca="1" si="36"/>
        <v>No</v>
      </c>
      <c r="DD187" t="s">
        <v>200</v>
      </c>
      <c r="DE187" t="str">
        <f t="shared" ca="1" si="37"/>
        <v/>
      </c>
      <c r="DF187" t="s">
        <v>2272</v>
      </c>
    </row>
    <row r="188" spans="2:110" x14ac:dyDescent="0.3">
      <c r="B188" t="s">
        <v>452</v>
      </c>
      <c r="C188" t="str">
        <f>INDEX('PH Itemnames'!$B$1:$B$723,MATCH(B188,'PH Itemnames'!$A$1:$A$723),1)</f>
        <v>brownieItem</v>
      </c>
      <c r="D188" t="s">
        <v>240</v>
      </c>
      <c r="E188" t="s">
        <v>1192</v>
      </c>
      <c r="F188" s="10" t="s">
        <v>187</v>
      </c>
      <c r="G188" s="11" t="s">
        <v>216</v>
      </c>
      <c r="H188" s="11" t="s">
        <v>247</v>
      </c>
      <c r="I188" s="11" t="s">
        <v>210</v>
      </c>
      <c r="J188" s="11" t="s">
        <v>221</v>
      </c>
      <c r="K188" s="11" t="s">
        <v>173</v>
      </c>
      <c r="L188" s="11"/>
      <c r="M188" s="11"/>
      <c r="N188" s="46">
        <f ca="1">SUMIF(Ingredients!$B$3:$B$217,'PH complex foods'!F188,Ingredients!$A$3:$A$119)+SUMIF($B$3:$B$724,F188,$V$3:$V$723)</f>
        <v>0</v>
      </c>
      <c r="O188" s="11">
        <f ca="1">SUMIF(Ingredients!$B$3:$B$217,'PH complex foods'!G188,Ingredients!$A$3:$A$119)+SUMIF($B$3:$B$724,G188,$V$3:$V$723)</f>
        <v>1</v>
      </c>
      <c r="P188" s="11">
        <f ca="1">SUMIF(Ingredients!$B$3:$B$217,'PH complex foods'!H188,Ingredients!$A$3:$A$119)+SUMIF($B$3:$B$724,H188,$V$3:$V$723)</f>
        <v>1</v>
      </c>
      <c r="Q188" s="11">
        <f ca="1">SUMIF(Ingredients!$B$3:$B$217,'PH complex foods'!I188,Ingredients!$A$3:$A$119)+SUMIF($B$3:$B$724,I188,$V$3:$V$723)</f>
        <v>1</v>
      </c>
      <c r="R188" s="11">
        <f ca="1">SUMIF(Ingredients!$B$3:$B$217,'PH complex foods'!J188,Ingredients!$A$3:$A$119)+SUMIF($B$3:$B$724,J188,$V$3:$V$723)</f>
        <v>0</v>
      </c>
      <c r="S188" s="11">
        <f ca="1">SUMIF(Ingredients!$B$3:$B$217,'PH complex foods'!K188,Ingredients!$A$3:$A$119)+SUMIF($B$3:$B$724,K188,$V$3:$V$723)</f>
        <v>0</v>
      </c>
      <c r="T188" s="11">
        <f ca="1">SUMIF(Ingredients!$B$3:$B$217,'PH complex foods'!L188,Ingredients!$A$3:$A$119)+SUMIF($B$3:$B$724,L188,$V$3:$V$723)</f>
        <v>0</v>
      </c>
      <c r="U188" s="11">
        <f ca="1">SUMIF(Ingredients!$B$3:$B$217,'PH complex foods'!M188,Ingredients!$A$3:$A$119)+SUMIF($B$3:$B$724,M188,$V$3:$V$723)</f>
        <v>0</v>
      </c>
      <c r="V188" s="10">
        <f t="shared" ca="1" si="38"/>
        <v>-2</v>
      </c>
      <c r="W188" s="11">
        <f t="shared" si="27"/>
        <v>0</v>
      </c>
      <c r="X188" s="44" t="str">
        <f t="shared" ca="1" si="39"/>
        <v>No</v>
      </c>
      <c r="Y188" s="34">
        <f>SUMIF(Ingredients!$B$3:$B$217,F188,Ingredients!$C$3:$C$217)+SUMIF($B$3:$B$724,F188,$AG$3:$AG$724)</f>
        <v>0</v>
      </c>
      <c r="Z188" s="30">
        <f>SUMIF(Ingredients!$B$3:$B$217,G188,Ingredients!$C$3:$C$217)+SUMIF($B$3:$B$724,G188,$AG$3:$AG$724)</f>
        <v>5</v>
      </c>
      <c r="AA188" s="30">
        <f>SUMIF(Ingredients!$B$3:$B$217,H188,Ingredients!$C$3:$C$217)+SUMIF($B$3:$B$724,H188,$AG$3:$AG$724)</f>
        <v>5</v>
      </c>
      <c r="AB188" s="30">
        <f>SUMIF(Ingredients!$B$3:$B$217,I188,Ingredients!$C$3:$C$217)+SUMIF($B$3:$B$724,I188,$AG$3:$AG$724)</f>
        <v>0</v>
      </c>
      <c r="AC188" s="30">
        <f>SUMIF(Ingredients!$B$3:$B$217,J188,Ingredients!$C$3:$C$217)+SUMIF($B$3:$B$724,J188,$AG$3:$AG$724)</f>
        <v>0</v>
      </c>
      <c r="AD188" s="30">
        <f>SUMIF(Ingredients!$B$3:$B$217,K188,Ingredients!$C$3:$C$217)+SUMIF($B$3:$B$724,K188,$AG$3:$AG$724)</f>
        <v>1</v>
      </c>
      <c r="AE188" s="30">
        <f>SUMIF(Ingredients!$B$3:$B$217,L188,Ingredients!$C$3:$C$217)+SUMIF($B$3:$B$724,L188,$AG$3:$AG$724)</f>
        <v>0</v>
      </c>
      <c r="AF188" s="30">
        <f>SUMIF(Ingredients!$B$3:$B$217,M188,Ingredients!$C$3:$C$217)+SUMIF($B$3:$B$724,M188,$AG$3:$AG$724)</f>
        <v>0</v>
      </c>
      <c r="AG188" s="29">
        <f t="shared" si="28"/>
        <v>11</v>
      </c>
      <c r="AH188" s="30">
        <f>SUMIF(Ingredients!$B$3:$B$217,F188,Ingredients!$D$3:$D$217)+SUMIF($B$3:$B$724,F188,$AP$3:$AP$724)</f>
        <v>0</v>
      </c>
      <c r="AI188" s="30">
        <f>SUMIF(Ingredients!$B$3:$B$217,G188,Ingredients!$D$3:$D$217)+SUMIF($B$3:$B$724,G188,$AP$3:$AP$724)</f>
        <v>0</v>
      </c>
      <c r="AJ188" s="30">
        <f>SUMIF(Ingredients!$B$3:$B$217,H188,Ingredients!$D$3:$D$217)+SUMIF($B$3:$B$724,H188,$AP$3:$AP$724)</f>
        <v>0</v>
      </c>
      <c r="AK188" s="30">
        <f>SUMIF(Ingredients!$B$3:$B$217,I188,Ingredients!$D$3:$D$217)+SUMIF($B$3:$B$724,I188,$AP$3:$AP$724)</f>
        <v>0</v>
      </c>
      <c r="AL188" s="30">
        <f>SUMIF(Ingredients!$B$3:$B$217,J188,Ingredients!$D$3:$D$217)+SUMIF($B$3:$B$724,J188,$AP$3:$AP$724)</f>
        <v>0</v>
      </c>
      <c r="AM188" s="30">
        <f>SUMIF(Ingredients!$B$3:$B$217,K188,Ingredients!$D$3:$D$217)+SUMIF($B$3:$B$724,K188,$AP$3:$AP$724)</f>
        <v>0</v>
      </c>
      <c r="AN188" s="30">
        <f>SUMIF(Ingredients!$B$3:$B$217,L188,Ingredients!$D$3:$D$217)+SUMIF($B$3:$B$724,L188,$AP$3:$AP$724)</f>
        <v>0</v>
      </c>
      <c r="AO188" s="30">
        <f>SUMIF(Ingredients!$B$3:$B$217,M188,Ingredients!$D$3:$D$217)+SUMIF($B$3:$B$724,M188,$AP$3:$AP$724)</f>
        <v>0</v>
      </c>
      <c r="AP188" s="29">
        <f t="shared" si="29"/>
        <v>0</v>
      </c>
      <c r="AQ188" s="30">
        <f>SUMIF(Ingredients!$B$3:$B$217,F188,Ingredients!$E$3:$E$217)+SUMIF($B$3:$B$724,F188,$AY$3:$AY$727)</f>
        <v>0</v>
      </c>
      <c r="AR188" s="30">
        <f>SUMIF(Ingredients!$B$3:$B$217,G188,Ingredients!$E$3:$E$217)+SUMIF($B$3:$B$724,G188,$AY$3:$AY$727)</f>
        <v>29.5</v>
      </c>
      <c r="AS188" s="30">
        <f>SUMIF(Ingredients!$B$3:$B$217,H188,Ingredients!$E$3:$E$217)+SUMIF($B$3:$B$724,H188,$AY$3:$AY$727)</f>
        <v>12</v>
      </c>
      <c r="AT188" s="30">
        <f>SUMIF(Ingredients!$B$3:$B$217,I188,Ingredients!$E$3:$E$217)+SUMIF($B$3:$B$724,I188,$AY$3:$AY$727)</f>
        <v>30</v>
      </c>
      <c r="AU188" s="30">
        <f>SUMIF(Ingredients!$B$3:$B$217,J188,Ingredients!$E$3:$E$217)+SUMIF($B$3:$B$724,J188,$AY$3:$AY$727)</f>
        <v>0</v>
      </c>
      <c r="AV188" s="30">
        <f>SUMIF(Ingredients!$B$3:$B$217,K188,Ingredients!$E$3:$E$217)+SUMIF($B$3:$B$724,K188,$AY$3:$AY$727)</f>
        <v>18</v>
      </c>
      <c r="AW188" s="30">
        <f>SUMIF(Ingredients!$B$3:$B$217,L188,Ingredients!$E$3:$E$217)+SUMIF($B$3:$B$724,L188,$AY$3:$AY$727)</f>
        <v>0</v>
      </c>
      <c r="AX188" s="30">
        <f>SUMIF(Ingredients!$B$3:$B$217,M188,Ingredients!$E$3:$E$217)+SUMIF($B$3:$B$724,M188,$AY$3:$AY$727)</f>
        <v>0</v>
      </c>
      <c r="AY188" s="29">
        <f t="shared" si="30"/>
        <v>14.916666666666666</v>
      </c>
      <c r="AZ188" s="30">
        <f>SUMIF(Ingredients!$B$3:$B$217,F188,Ingredients!$F$3:$F$217)+SUMIF($B$3:$B$724,F188,$BH$3:$BH$724)</f>
        <v>0</v>
      </c>
      <c r="BA188" s="30">
        <f>SUMIF(Ingredients!$B$3:$B$217,G188,Ingredients!$F$3:$F$217)+SUMIF($B$3:$B$724,G188,$BH$3:$BH$724)</f>
        <v>1</v>
      </c>
      <c r="BB188" s="30">
        <f>SUMIF(Ingredients!$B$3:$B$217,H188,Ingredients!$F$3:$F$217)+SUMIF($B$3:$B$724,H188,$BH$3:$BH$724)</f>
        <v>0</v>
      </c>
      <c r="BC188" s="30">
        <f>SUMIF(Ingredients!$B$3:$B$217,I188,Ingredients!$F$3:$F$217)+SUMIF($B$3:$B$724,I188,$BH$3:$BH$724)</f>
        <v>0</v>
      </c>
      <c r="BD188" s="30">
        <f>SUMIF(Ingredients!$B$3:$B$217,J188,Ingredients!$F$3:$F$217)+SUMIF($B$3:$B$724,J188,$BH$3:$BH$724)</f>
        <v>0</v>
      </c>
      <c r="BE188" s="30">
        <f>SUMIF(Ingredients!$B$3:$B$217,K188,Ingredients!$F$3:$F$217)+SUMIF($B$3:$B$724,K188,$BH$3:$BH$724)</f>
        <v>0</v>
      </c>
      <c r="BF188" s="30">
        <f>SUMIF(Ingredients!$B$3:$B$217,L188,Ingredients!$F$3:$F$217)+SUMIF($B$3:$B$724,L188,$BH$3:$BH$724)</f>
        <v>0</v>
      </c>
      <c r="BG188" s="30">
        <f>SUMIF(Ingredients!$B$3:$B$217,M188,Ingredients!$F$3:$F$217)+SUMIF($B$3:$B$724,M188,$BH$3:$BH$724)</f>
        <v>0</v>
      </c>
      <c r="BH188" s="35">
        <f t="shared" si="31"/>
        <v>1</v>
      </c>
      <c r="BI188" s="30">
        <f>SUMIF(Ingredients!$B$3:$B$217,F188,Ingredients!$G$3:$G$217)+SUMIF($B$3:$B$724,F188,$BQ$3:$BQ$724)</f>
        <v>0</v>
      </c>
      <c r="BJ188" s="30">
        <f>SUMIF(Ingredients!$B$3:$B$217,G188,Ingredients!$G$3:$G$217)+SUMIF($B$3:$B$724,G188,$BQ$3:$BQ$724)</f>
        <v>0</v>
      </c>
      <c r="BK188" s="30">
        <f>SUMIF(Ingredients!$B$3:$B$217,H188,Ingredients!$G$3:$G$217)+SUMIF($B$3:$B$724,H188,$BQ$3:$BQ$724)</f>
        <v>0</v>
      </c>
      <c r="BL188" s="30">
        <f>SUMIF(Ingredients!$B$3:$B$217,I188,Ingredients!$G$3:$G$217)+SUMIF($B$3:$B$724,I188,$BQ$3:$BQ$724)</f>
        <v>0</v>
      </c>
      <c r="BM188" s="30">
        <f>SUMIF(Ingredients!$B$3:$B$217,J188,Ingredients!$G$3:$G$217)+SUMIF($B$3:$B$724,J188,$BQ$3:$BQ$724)</f>
        <v>0</v>
      </c>
      <c r="BN188" s="30">
        <f>SUMIF(Ingredients!$B$3:$B$217,K188,Ingredients!$G$3:$G$217)+SUMIF($B$3:$B$724,K188,$BQ$3:$BQ$724)</f>
        <v>0</v>
      </c>
      <c r="BO188" s="30">
        <f>SUMIF(Ingredients!$B$3:$B$217,L188,Ingredients!$G$3:$G$217)+SUMIF($B$3:$B$724,L188,$BQ$3:$BQ$724)</f>
        <v>0</v>
      </c>
      <c r="BP188" s="30">
        <f>SUMIF(Ingredients!$B$3:$B$217,M188,Ingredients!$G$3:$G$217)+SUMIF($B$3:$B$724,M188,$BQ$3:$BQ$724)</f>
        <v>0</v>
      </c>
      <c r="BQ188" s="36">
        <f t="shared" si="32"/>
        <v>0</v>
      </c>
      <c r="BR188" s="30">
        <f>SUMIF(Ingredients!$B$3:$B$217,F188,Ingredients!$H$3:$H$217)+SUMIF($B$3:$B$724,F188,$BZ$3:$BZ$724)</f>
        <v>0</v>
      </c>
      <c r="BS188" s="30">
        <f>SUMIF(Ingredients!$B$3:$B$217,G188,Ingredients!$H$3:$H$217)+SUMIF($B$3:$B$724,G188,$BZ$3:$BZ$724)</f>
        <v>0</v>
      </c>
      <c r="BT188" s="30">
        <f>SUMIF(Ingredients!$B$3:$B$217,H188,Ingredients!$H$3:$H$217)+SUMIF($B$3:$B$724,H188,$BZ$3:$BZ$724)</f>
        <v>0</v>
      </c>
      <c r="BU188" s="30">
        <f>SUMIF(Ingredients!$B$3:$B$217,I188,Ingredients!$H$3:$H$217)+SUMIF($B$3:$B$724,I188,$BZ$3:$BZ$724)</f>
        <v>0</v>
      </c>
      <c r="BV188" s="30">
        <f>SUMIF(Ingredients!$B$3:$B$217,J188,Ingredients!$H$3:$H$217)+SUMIF($B$3:$B$724,J188,$BZ$3:$BZ$724)</f>
        <v>0</v>
      </c>
      <c r="BW188" s="30">
        <f>SUMIF(Ingredients!$B$3:$B$217,K188,Ingredients!$H$3:$H$217)+SUMIF($B$3:$B$724,K188,$BZ$3:$BZ$724)</f>
        <v>0</v>
      </c>
      <c r="BX188" s="30">
        <f>SUMIF(Ingredients!$B$3:$B$217,L188,Ingredients!$H$3:$H$217)+SUMIF($B$3:$B$724,L188,$BZ$3:$BZ$724)</f>
        <v>0</v>
      </c>
      <c r="BY188" s="30">
        <f>SUMIF(Ingredients!$B$3:$B$217,M188,Ingredients!$H$3:$H$217)+SUMIF($B$3:$B$724,M188,$BZ$3:$BZ$724)</f>
        <v>0</v>
      </c>
      <c r="BZ188" s="42">
        <f t="shared" si="33"/>
        <v>0</v>
      </c>
      <c r="CA188" s="30">
        <f>SUMIF(Ingredients!$B$3:$B$217,F188,Ingredients!$I$3:$I$217)+SUMIF($B$3:$B$724,F188,$CI$3:$CI$724)</f>
        <v>0</v>
      </c>
      <c r="CB188" s="30">
        <f>SUMIF(Ingredients!$B$3:$B$217,G188,Ingredients!$I$3:$I$217)+SUMIF($B$3:$B$724,G188,$CI$3:$CI$724)</f>
        <v>0</v>
      </c>
      <c r="CC188" s="30">
        <f>SUMIF(Ingredients!$B$3:$B$217,H188,Ingredients!$I$3:$I$217)+SUMIF($B$3:$B$724,H188,$CI$3:$CI$724)</f>
        <v>0</v>
      </c>
      <c r="CD188" s="30">
        <f>SUMIF(Ingredients!$B$3:$B$217,I188,Ingredients!$I$3:$I$217)+SUMIF($B$3:$B$724,I188,$CI$3:$CI$724)</f>
        <v>0</v>
      </c>
      <c r="CE188" s="30">
        <f>SUMIF(Ingredients!$B$3:$B$217,J188,Ingredients!$I$3:$I$217)+SUMIF($B$3:$B$724,J188,$CI$3:$CI$724)</f>
        <v>0</v>
      </c>
      <c r="CF188" s="30">
        <f>SUMIF(Ingredients!$B$3:$B$217,K188,Ingredients!$I$3:$I$217)+SUMIF($B$3:$B$724,K188,$CI$3:$CI$724)</f>
        <v>0</v>
      </c>
      <c r="CG188" s="30">
        <f>SUMIF(Ingredients!$B$3:$B$217,L188,Ingredients!$I$3:$I$217)+SUMIF($B$3:$B$724,L188,$CI$3:$CI$724)</f>
        <v>0</v>
      </c>
      <c r="CH188" s="30">
        <f>SUMIF(Ingredients!$B$3:$B$217,M188,Ingredients!$I$3:$I$217)+SUMIF($B$3:$B$724,M188,$CI$3:$CI$724)</f>
        <v>0</v>
      </c>
      <c r="CI188" s="38">
        <f t="shared" si="34"/>
        <v>0</v>
      </c>
      <c r="CJ188" s="30">
        <f>SUMIF(Ingredients!$B$3:$B$217,F188,Ingredients!$J$3:$J$217)+SUMIF($B$3:$B$724,F188,$CR$3:$CR$724)</f>
        <v>0</v>
      </c>
      <c r="CK188" s="30">
        <f>SUMIF(Ingredients!$B$3:$B$217,G188,Ingredients!$J$3:$J$217)+SUMIF($B$3:$B$724,G188,$CR$3:$CR$724)</f>
        <v>0</v>
      </c>
      <c r="CL188" s="30">
        <f>SUMIF(Ingredients!$B$3:$B$217,H188,Ingredients!$J$3:$J$217)+SUMIF($B$3:$B$724,H188,$CR$3:$CR$724)</f>
        <v>1</v>
      </c>
      <c r="CM188" s="30">
        <f>SUMIF(Ingredients!$B$3:$B$217,I188,Ingredients!$J$3:$J$217)+SUMIF($B$3:$B$724,I188,$CR$3:$CR$724)</f>
        <v>0</v>
      </c>
      <c r="CN188" s="30">
        <f>SUMIF(Ingredients!$B$3:$B$217,J188,Ingredients!$J$3:$J$217)+SUMIF($B$3:$B$724,J188,$CR$3:$CR$724)</f>
        <v>0</v>
      </c>
      <c r="CO188" s="30">
        <f>SUMIF(Ingredients!$B$3:$B$217,K188,Ingredients!$J$3:$J$217)+SUMIF($B$3:$B$724,K188,$CR$3:$CR$724)</f>
        <v>0</v>
      </c>
      <c r="CP188" s="30">
        <f>SUMIF(Ingredients!$B$3:$B$217,L188,Ingredients!$J$3:$J$217)+SUMIF($B$3:$B$724,L188,$CR$3:$CR$724)</f>
        <v>0</v>
      </c>
      <c r="CQ188" s="30">
        <f>SUMIF(Ingredients!$B$3:$B$217,M188,Ingredients!$J$3:$J$217)+SUMIF($B$3:$B$724,M188,$CR$3:$CR$724)</f>
        <v>0</v>
      </c>
      <c r="CR188" s="43">
        <f t="shared" si="35"/>
        <v>1</v>
      </c>
      <c r="CS188" s="34">
        <v>11</v>
      </c>
      <c r="CT188" s="30">
        <v>0</v>
      </c>
      <c r="CU188" s="30">
        <v>14.916666666666666</v>
      </c>
      <c r="CV188" s="35">
        <v>1</v>
      </c>
      <c r="CW188" s="36">
        <v>0</v>
      </c>
      <c r="CX188" s="37">
        <v>0</v>
      </c>
      <c r="CY188" s="38">
        <v>0</v>
      </c>
      <c r="CZ188" s="39">
        <v>1</v>
      </c>
      <c r="DA188" t="s">
        <v>199</v>
      </c>
      <c r="DB188" t="str">
        <f t="shared" ca="1" si="36"/>
        <v>No</v>
      </c>
      <c r="DD188" t="s">
        <v>200</v>
      </c>
      <c r="DE188" t="str">
        <f t="shared" ca="1" si="37"/>
        <v/>
      </c>
      <c r="DF188" t="s">
        <v>2272</v>
      </c>
    </row>
    <row r="189" spans="2:110" x14ac:dyDescent="0.3">
      <c r="B189" t="s">
        <v>453</v>
      </c>
      <c r="C189" t="str">
        <f>INDEX('PH Itemnames'!$B$1:$B$723,MATCH(B189,'PH Itemnames'!$A$1:$A$723),1)</f>
        <v>papayasmoothieItem</v>
      </c>
      <c r="D189" t="s">
        <v>240</v>
      </c>
      <c r="E189" t="s">
        <v>1185</v>
      </c>
      <c r="F189" s="10" t="s">
        <v>162</v>
      </c>
      <c r="G189" s="11" t="s">
        <v>162</v>
      </c>
      <c r="H189" s="11" t="s">
        <v>250</v>
      </c>
      <c r="I189" s="11"/>
      <c r="J189" s="11"/>
      <c r="K189" s="11"/>
      <c r="L189" s="11"/>
      <c r="M189" s="11"/>
      <c r="N189" s="46">
        <f ca="1">SUMIF(Ingredients!$B$3:$B$217,'PH complex foods'!F189,Ingredients!$A$3:$A$119)+SUMIF($B$3:$B$724,F189,$V$3:$V$723)</f>
        <v>0</v>
      </c>
      <c r="O189" s="11">
        <f ca="1">SUMIF(Ingredients!$B$3:$B$217,'PH complex foods'!G189,Ingredients!$A$3:$A$119)+SUMIF($B$3:$B$724,G189,$V$3:$V$723)</f>
        <v>0</v>
      </c>
      <c r="P189" s="11">
        <f ca="1">SUMIF(Ingredients!$B$3:$B$217,'PH complex foods'!H189,Ingredients!$A$3:$A$119)+SUMIF($B$3:$B$724,H189,$V$3:$V$723)</f>
        <v>1</v>
      </c>
      <c r="Q189" s="11">
        <f ca="1">SUMIF(Ingredients!$B$3:$B$217,'PH complex foods'!I189,Ingredients!$A$3:$A$119)+SUMIF($B$3:$B$724,I189,$V$3:$V$723)</f>
        <v>0</v>
      </c>
      <c r="R189" s="11">
        <f ca="1">SUMIF(Ingredients!$B$3:$B$217,'PH complex foods'!J189,Ingredients!$A$3:$A$119)+SUMIF($B$3:$B$724,J189,$V$3:$V$723)</f>
        <v>0</v>
      </c>
      <c r="S189" s="11">
        <f ca="1">SUMIF(Ingredients!$B$3:$B$217,'PH complex foods'!K189,Ingredients!$A$3:$A$119)+SUMIF($B$3:$B$724,K189,$V$3:$V$723)</f>
        <v>0</v>
      </c>
      <c r="T189" s="11">
        <f ca="1">SUMIF(Ingredients!$B$3:$B$217,'PH complex foods'!L189,Ingredients!$A$3:$A$119)+SUMIF($B$3:$B$724,L189,$V$3:$V$723)</f>
        <v>0</v>
      </c>
      <c r="U189" s="11">
        <f ca="1">SUMIF(Ingredients!$B$3:$B$217,'PH complex foods'!M189,Ingredients!$A$3:$A$119)+SUMIF($B$3:$B$724,M189,$V$3:$V$723)</f>
        <v>0</v>
      </c>
      <c r="V189" s="10">
        <f t="shared" ca="1" si="38"/>
        <v>-1</v>
      </c>
      <c r="W189" s="11">
        <f t="shared" si="27"/>
        <v>0</v>
      </c>
      <c r="X189" s="44" t="str">
        <f t="shared" ca="1" si="39"/>
        <v>No</v>
      </c>
      <c r="Y189" s="34">
        <f>SUMIF(Ingredients!$B$3:$B$217,F189,Ingredients!$C$3:$C$217)+SUMIF($B$3:$B$724,F189,$AG$3:$AG$724)</f>
        <v>0</v>
      </c>
      <c r="Z189" s="30">
        <f>SUMIF(Ingredients!$B$3:$B$217,G189,Ingredients!$C$3:$C$217)+SUMIF($B$3:$B$724,G189,$AG$3:$AG$724)</f>
        <v>0</v>
      </c>
      <c r="AA189" s="30">
        <f>SUMIF(Ingredients!$B$3:$B$217,H189,Ingredients!$C$3:$C$217)+SUMIF($B$3:$B$724,H189,$AG$3:$AG$724)</f>
        <v>0</v>
      </c>
      <c r="AB189" s="30">
        <f>SUMIF(Ingredients!$B$3:$B$217,I189,Ingredients!$C$3:$C$217)+SUMIF($B$3:$B$724,I189,$AG$3:$AG$724)</f>
        <v>0</v>
      </c>
      <c r="AC189" s="30">
        <f>SUMIF(Ingredients!$B$3:$B$217,J189,Ingredients!$C$3:$C$217)+SUMIF($B$3:$B$724,J189,$AG$3:$AG$724)</f>
        <v>0</v>
      </c>
      <c r="AD189" s="30">
        <f>SUMIF(Ingredients!$B$3:$B$217,K189,Ingredients!$C$3:$C$217)+SUMIF($B$3:$B$724,K189,$AG$3:$AG$724)</f>
        <v>0</v>
      </c>
      <c r="AE189" s="30">
        <f>SUMIF(Ingredients!$B$3:$B$217,L189,Ingredients!$C$3:$C$217)+SUMIF($B$3:$B$724,L189,$AG$3:$AG$724)</f>
        <v>0</v>
      </c>
      <c r="AF189" s="30">
        <f>SUMIF(Ingredients!$B$3:$B$217,M189,Ingredients!$C$3:$C$217)+SUMIF($B$3:$B$724,M189,$AG$3:$AG$724)</f>
        <v>0</v>
      </c>
      <c r="AG189" s="29">
        <f t="shared" si="28"/>
        <v>0</v>
      </c>
      <c r="AH189" s="30">
        <f>SUMIF(Ingredients!$B$3:$B$217,F189,Ingredients!$D$3:$D$217)+SUMIF($B$3:$B$724,F189,$AP$3:$AP$724)</f>
        <v>0</v>
      </c>
      <c r="AI189" s="30">
        <f>SUMIF(Ingredients!$B$3:$B$217,G189,Ingredients!$D$3:$D$217)+SUMIF($B$3:$B$724,G189,$AP$3:$AP$724)</f>
        <v>0</v>
      </c>
      <c r="AJ189" s="30">
        <f>SUMIF(Ingredients!$B$3:$B$217,H189,Ingredients!$D$3:$D$217)+SUMIF($B$3:$B$724,H189,$AP$3:$AP$724)</f>
        <v>5</v>
      </c>
      <c r="AK189" s="30">
        <f>SUMIF(Ingredients!$B$3:$B$217,I189,Ingredients!$D$3:$D$217)+SUMIF($B$3:$B$724,I189,$AP$3:$AP$724)</f>
        <v>0</v>
      </c>
      <c r="AL189" s="30">
        <f>SUMIF(Ingredients!$B$3:$B$217,J189,Ingredients!$D$3:$D$217)+SUMIF($B$3:$B$724,J189,$AP$3:$AP$724)</f>
        <v>0</v>
      </c>
      <c r="AM189" s="30">
        <f>SUMIF(Ingredients!$B$3:$B$217,K189,Ingredients!$D$3:$D$217)+SUMIF($B$3:$B$724,K189,$AP$3:$AP$724)</f>
        <v>0</v>
      </c>
      <c r="AN189" s="30">
        <f>SUMIF(Ingredients!$B$3:$B$217,L189,Ingredients!$D$3:$D$217)+SUMIF($B$3:$B$724,L189,$AP$3:$AP$724)</f>
        <v>0</v>
      </c>
      <c r="AO189" s="30">
        <f>SUMIF(Ingredients!$B$3:$B$217,M189,Ingredients!$D$3:$D$217)+SUMIF($B$3:$B$724,M189,$AP$3:$AP$724)</f>
        <v>0</v>
      </c>
      <c r="AP189" s="29">
        <f t="shared" si="29"/>
        <v>5</v>
      </c>
      <c r="AQ189" s="30">
        <f>SUMIF(Ingredients!$B$3:$B$217,F189,Ingredients!$E$3:$E$217)+SUMIF($B$3:$B$724,F189,$AY$3:$AY$727)</f>
        <v>0</v>
      </c>
      <c r="AR189" s="30">
        <f>SUMIF(Ingredients!$B$3:$B$217,G189,Ingredients!$E$3:$E$217)+SUMIF($B$3:$B$724,G189,$AY$3:$AY$727)</f>
        <v>0</v>
      </c>
      <c r="AS189" s="30">
        <f>SUMIF(Ingredients!$B$3:$B$217,H189,Ingredients!$E$3:$E$217)+SUMIF($B$3:$B$724,H189,$AY$3:$AY$727)</f>
        <v>0</v>
      </c>
      <c r="AT189" s="30">
        <f>SUMIF(Ingredients!$B$3:$B$217,I189,Ingredients!$E$3:$E$217)+SUMIF($B$3:$B$724,I189,$AY$3:$AY$727)</f>
        <v>0</v>
      </c>
      <c r="AU189" s="30">
        <f>SUMIF(Ingredients!$B$3:$B$217,J189,Ingredients!$E$3:$E$217)+SUMIF($B$3:$B$724,J189,$AY$3:$AY$727)</f>
        <v>0</v>
      </c>
      <c r="AV189" s="30">
        <f>SUMIF(Ingredients!$B$3:$B$217,K189,Ingredients!$E$3:$E$217)+SUMIF($B$3:$B$724,K189,$AY$3:$AY$727)</f>
        <v>0</v>
      </c>
      <c r="AW189" s="30">
        <f>SUMIF(Ingredients!$B$3:$B$217,L189,Ingredients!$E$3:$E$217)+SUMIF($B$3:$B$724,L189,$AY$3:$AY$727)</f>
        <v>0</v>
      </c>
      <c r="AX189" s="30">
        <f>SUMIF(Ingredients!$B$3:$B$217,M189,Ingredients!$E$3:$E$217)+SUMIF($B$3:$B$724,M189,$AY$3:$AY$727)</f>
        <v>0</v>
      </c>
      <c r="AY189" s="29">
        <f t="shared" si="30"/>
        <v>0</v>
      </c>
      <c r="AZ189" s="30">
        <f>SUMIF(Ingredients!$B$3:$B$217,F189,Ingredients!$F$3:$F$217)+SUMIF($B$3:$B$724,F189,$BH$3:$BH$724)</f>
        <v>0</v>
      </c>
      <c r="BA189" s="30">
        <f>SUMIF(Ingredients!$B$3:$B$217,G189,Ingredients!$F$3:$F$217)+SUMIF($B$3:$B$724,G189,$BH$3:$BH$724)</f>
        <v>0</v>
      </c>
      <c r="BB189" s="30">
        <f>SUMIF(Ingredients!$B$3:$B$217,H189,Ingredients!$F$3:$F$217)+SUMIF($B$3:$B$724,H189,$BH$3:$BH$724)</f>
        <v>0</v>
      </c>
      <c r="BC189" s="30">
        <f>SUMIF(Ingredients!$B$3:$B$217,I189,Ingredients!$F$3:$F$217)+SUMIF($B$3:$B$724,I189,$BH$3:$BH$724)</f>
        <v>0</v>
      </c>
      <c r="BD189" s="30">
        <f>SUMIF(Ingredients!$B$3:$B$217,J189,Ingredients!$F$3:$F$217)+SUMIF($B$3:$B$724,J189,$BH$3:$BH$724)</f>
        <v>0</v>
      </c>
      <c r="BE189" s="30">
        <f>SUMIF(Ingredients!$B$3:$B$217,K189,Ingredients!$F$3:$F$217)+SUMIF($B$3:$B$724,K189,$BH$3:$BH$724)</f>
        <v>0</v>
      </c>
      <c r="BF189" s="30">
        <f>SUMIF(Ingredients!$B$3:$B$217,L189,Ingredients!$F$3:$F$217)+SUMIF($B$3:$B$724,L189,$BH$3:$BH$724)</f>
        <v>0</v>
      </c>
      <c r="BG189" s="30">
        <f>SUMIF(Ingredients!$B$3:$B$217,M189,Ingredients!$F$3:$F$217)+SUMIF($B$3:$B$724,M189,$BH$3:$BH$724)</f>
        <v>0</v>
      </c>
      <c r="BH189" s="35">
        <f t="shared" si="31"/>
        <v>0</v>
      </c>
      <c r="BI189" s="30">
        <f>SUMIF(Ingredients!$B$3:$B$217,F189,Ingredients!$G$3:$G$217)+SUMIF($B$3:$B$724,F189,$BQ$3:$BQ$724)</f>
        <v>0</v>
      </c>
      <c r="BJ189" s="30">
        <f>SUMIF(Ingredients!$B$3:$B$217,G189,Ingredients!$G$3:$G$217)+SUMIF($B$3:$B$724,G189,$BQ$3:$BQ$724)</f>
        <v>0</v>
      </c>
      <c r="BK189" s="30">
        <f>SUMIF(Ingredients!$B$3:$B$217,H189,Ingredients!$G$3:$G$217)+SUMIF($B$3:$B$724,H189,$BQ$3:$BQ$724)</f>
        <v>0</v>
      </c>
      <c r="BL189" s="30">
        <f>SUMIF(Ingredients!$B$3:$B$217,I189,Ingredients!$G$3:$G$217)+SUMIF($B$3:$B$724,I189,$BQ$3:$BQ$724)</f>
        <v>0</v>
      </c>
      <c r="BM189" s="30">
        <f>SUMIF(Ingredients!$B$3:$B$217,J189,Ingredients!$G$3:$G$217)+SUMIF($B$3:$B$724,J189,$BQ$3:$BQ$724)</f>
        <v>0</v>
      </c>
      <c r="BN189" s="30">
        <f>SUMIF(Ingredients!$B$3:$B$217,K189,Ingredients!$G$3:$G$217)+SUMIF($B$3:$B$724,K189,$BQ$3:$BQ$724)</f>
        <v>0</v>
      </c>
      <c r="BO189" s="30">
        <f>SUMIF(Ingredients!$B$3:$B$217,L189,Ingredients!$G$3:$G$217)+SUMIF($B$3:$B$724,L189,$BQ$3:$BQ$724)</f>
        <v>0</v>
      </c>
      <c r="BP189" s="30">
        <f>SUMIF(Ingredients!$B$3:$B$217,M189,Ingredients!$G$3:$G$217)+SUMIF($B$3:$B$724,M189,$BQ$3:$BQ$724)</f>
        <v>0</v>
      </c>
      <c r="BQ189" s="36">
        <f t="shared" si="32"/>
        <v>0</v>
      </c>
      <c r="BR189" s="30">
        <f>SUMIF(Ingredients!$B$3:$B$217,F189,Ingredients!$H$3:$H$217)+SUMIF($B$3:$B$724,F189,$BZ$3:$BZ$724)</f>
        <v>0</v>
      </c>
      <c r="BS189" s="30">
        <f>SUMIF(Ingredients!$B$3:$B$217,G189,Ingredients!$H$3:$H$217)+SUMIF($B$3:$B$724,G189,$BZ$3:$BZ$724)</f>
        <v>0</v>
      </c>
      <c r="BT189" s="30">
        <f>SUMIF(Ingredients!$B$3:$B$217,H189,Ingredients!$H$3:$H$217)+SUMIF($B$3:$B$724,H189,$BZ$3:$BZ$724)</f>
        <v>0</v>
      </c>
      <c r="BU189" s="30">
        <f>SUMIF(Ingredients!$B$3:$B$217,I189,Ingredients!$H$3:$H$217)+SUMIF($B$3:$B$724,I189,$BZ$3:$BZ$724)</f>
        <v>0</v>
      </c>
      <c r="BV189" s="30">
        <f>SUMIF(Ingredients!$B$3:$B$217,J189,Ingredients!$H$3:$H$217)+SUMIF($B$3:$B$724,J189,$BZ$3:$BZ$724)</f>
        <v>0</v>
      </c>
      <c r="BW189" s="30">
        <f>SUMIF(Ingredients!$B$3:$B$217,K189,Ingredients!$H$3:$H$217)+SUMIF($B$3:$B$724,K189,$BZ$3:$BZ$724)</f>
        <v>0</v>
      </c>
      <c r="BX189" s="30">
        <f>SUMIF(Ingredients!$B$3:$B$217,L189,Ingredients!$H$3:$H$217)+SUMIF($B$3:$B$724,L189,$BZ$3:$BZ$724)</f>
        <v>0</v>
      </c>
      <c r="BY189" s="30">
        <f>SUMIF(Ingredients!$B$3:$B$217,M189,Ingredients!$H$3:$H$217)+SUMIF($B$3:$B$724,M189,$BZ$3:$BZ$724)</f>
        <v>0</v>
      </c>
      <c r="BZ189" s="42">
        <f t="shared" si="33"/>
        <v>0</v>
      </c>
      <c r="CA189" s="30">
        <f>SUMIF(Ingredients!$B$3:$B$217,F189,Ingredients!$I$3:$I$217)+SUMIF($B$3:$B$724,F189,$CI$3:$CI$724)</f>
        <v>0</v>
      </c>
      <c r="CB189" s="30">
        <f>SUMIF(Ingredients!$B$3:$B$217,G189,Ingredients!$I$3:$I$217)+SUMIF($B$3:$B$724,G189,$CI$3:$CI$724)</f>
        <v>0</v>
      </c>
      <c r="CC189" s="30">
        <f>SUMIF(Ingredients!$B$3:$B$217,H189,Ingredients!$I$3:$I$217)+SUMIF($B$3:$B$724,H189,$CI$3:$CI$724)</f>
        <v>0</v>
      </c>
      <c r="CD189" s="30">
        <f>SUMIF(Ingredients!$B$3:$B$217,I189,Ingredients!$I$3:$I$217)+SUMIF($B$3:$B$724,I189,$CI$3:$CI$724)</f>
        <v>0</v>
      </c>
      <c r="CE189" s="30">
        <f>SUMIF(Ingredients!$B$3:$B$217,J189,Ingredients!$I$3:$I$217)+SUMIF($B$3:$B$724,J189,$CI$3:$CI$724)</f>
        <v>0</v>
      </c>
      <c r="CF189" s="30">
        <f>SUMIF(Ingredients!$B$3:$B$217,K189,Ingredients!$I$3:$I$217)+SUMIF($B$3:$B$724,K189,$CI$3:$CI$724)</f>
        <v>0</v>
      </c>
      <c r="CG189" s="30">
        <f>SUMIF(Ingredients!$B$3:$B$217,L189,Ingredients!$I$3:$I$217)+SUMIF($B$3:$B$724,L189,$CI$3:$CI$724)</f>
        <v>0</v>
      </c>
      <c r="CH189" s="30">
        <f>SUMIF(Ingredients!$B$3:$B$217,M189,Ingredients!$I$3:$I$217)+SUMIF($B$3:$B$724,M189,$CI$3:$CI$724)</f>
        <v>0</v>
      </c>
      <c r="CI189" s="38">
        <f t="shared" si="34"/>
        <v>0</v>
      </c>
      <c r="CJ189" s="30">
        <f>SUMIF(Ingredients!$B$3:$B$217,F189,Ingredients!$J$3:$J$217)+SUMIF($B$3:$B$724,F189,$CR$3:$CR$724)</f>
        <v>0</v>
      </c>
      <c r="CK189" s="30">
        <f>SUMIF(Ingredients!$B$3:$B$217,G189,Ingredients!$J$3:$J$217)+SUMIF($B$3:$B$724,G189,$CR$3:$CR$724)</f>
        <v>0</v>
      </c>
      <c r="CL189" s="30">
        <f>SUMIF(Ingredients!$B$3:$B$217,H189,Ingredients!$J$3:$J$217)+SUMIF($B$3:$B$724,H189,$CR$3:$CR$724)</f>
        <v>0</v>
      </c>
      <c r="CM189" s="30">
        <f>SUMIF(Ingredients!$B$3:$B$217,I189,Ingredients!$J$3:$J$217)+SUMIF($B$3:$B$724,I189,$CR$3:$CR$724)</f>
        <v>0</v>
      </c>
      <c r="CN189" s="30">
        <f>SUMIF(Ingredients!$B$3:$B$217,J189,Ingredients!$J$3:$J$217)+SUMIF($B$3:$B$724,J189,$CR$3:$CR$724)</f>
        <v>0</v>
      </c>
      <c r="CO189" s="30">
        <f>SUMIF(Ingredients!$B$3:$B$217,K189,Ingredients!$J$3:$J$217)+SUMIF($B$3:$B$724,K189,$CR$3:$CR$724)</f>
        <v>0</v>
      </c>
      <c r="CP189" s="30">
        <f>SUMIF(Ingredients!$B$3:$B$217,L189,Ingredients!$J$3:$J$217)+SUMIF($B$3:$B$724,L189,$CR$3:$CR$724)</f>
        <v>0</v>
      </c>
      <c r="CQ189" s="30">
        <f>SUMIF(Ingredients!$B$3:$B$217,M189,Ingredients!$J$3:$J$217)+SUMIF($B$3:$B$724,M189,$CR$3:$CR$724)</f>
        <v>0</v>
      </c>
      <c r="CR189" s="43">
        <f t="shared" si="35"/>
        <v>0</v>
      </c>
      <c r="CS189" s="34">
        <v>0</v>
      </c>
      <c r="CT189" s="30">
        <v>5</v>
      </c>
      <c r="CU189" s="30">
        <v>0</v>
      </c>
      <c r="CV189" s="35">
        <v>0</v>
      </c>
      <c r="CW189" s="36">
        <v>0</v>
      </c>
      <c r="CX189" s="37">
        <v>0</v>
      </c>
      <c r="CY189" s="38">
        <v>0</v>
      </c>
      <c r="CZ189" s="39">
        <v>0</v>
      </c>
      <c r="DA189" t="s">
        <v>199</v>
      </c>
      <c r="DB189" t="str">
        <f t="shared" ca="1" si="36"/>
        <v>No</v>
      </c>
      <c r="DD189" t="s">
        <v>200</v>
      </c>
      <c r="DE189" t="str">
        <f t="shared" ca="1" si="37"/>
        <v/>
      </c>
      <c r="DF189" t="s">
        <v>2272</v>
      </c>
    </row>
    <row r="190" spans="2:110" x14ac:dyDescent="0.3">
      <c r="B190" t="s">
        <v>454</v>
      </c>
      <c r="C190" t="str">
        <f>INDEX('PH Itemnames'!$B$1:$B$723,MATCH(B190,'PH Itemnames'!$A$1:$A$723),1)</f>
        <v>papayayogurtItem</v>
      </c>
      <c r="D190" t="s">
        <v>240</v>
      </c>
      <c r="E190" t="s">
        <v>1191</v>
      </c>
      <c r="F190" s="10" t="s">
        <v>162</v>
      </c>
      <c r="G190" s="11" t="s">
        <v>455</v>
      </c>
      <c r="H190" s="11"/>
      <c r="I190" s="11"/>
      <c r="J190" s="11"/>
      <c r="K190" s="11"/>
      <c r="L190" s="11"/>
      <c r="M190" s="11"/>
      <c r="N190" s="46">
        <f ca="1">SUMIF(Ingredients!$B$3:$B$217,'PH complex foods'!F190,Ingredients!$A$3:$A$119)+SUMIF($B$3:$B$724,F190,$V$3:$V$723)</f>
        <v>0</v>
      </c>
      <c r="O190" s="11">
        <f ca="1">SUMIF(Ingredients!$B$3:$B$217,'PH complex foods'!G190,Ingredients!$A$3:$A$119)+SUMIF($B$3:$B$724,G190,$V$3:$V$723)</f>
        <v>1</v>
      </c>
      <c r="P190" s="11">
        <f ca="1">SUMIF(Ingredients!$B$3:$B$217,'PH complex foods'!H190,Ingredients!$A$3:$A$119)+SUMIF($B$3:$B$724,H190,$V$3:$V$723)</f>
        <v>0</v>
      </c>
      <c r="Q190" s="11">
        <f ca="1">SUMIF(Ingredients!$B$3:$B$217,'PH complex foods'!I190,Ingredients!$A$3:$A$119)+SUMIF($B$3:$B$724,I190,$V$3:$V$723)</f>
        <v>0</v>
      </c>
      <c r="R190" s="11">
        <f ca="1">SUMIF(Ingredients!$B$3:$B$217,'PH complex foods'!J190,Ingredients!$A$3:$A$119)+SUMIF($B$3:$B$724,J190,$V$3:$V$723)</f>
        <v>0</v>
      </c>
      <c r="S190" s="11">
        <f ca="1">SUMIF(Ingredients!$B$3:$B$217,'PH complex foods'!K190,Ingredients!$A$3:$A$119)+SUMIF($B$3:$B$724,K190,$V$3:$V$723)</f>
        <v>0</v>
      </c>
      <c r="T190" s="11">
        <f ca="1">SUMIF(Ingredients!$B$3:$B$217,'PH complex foods'!L190,Ingredients!$A$3:$A$119)+SUMIF($B$3:$B$724,L190,$V$3:$V$723)</f>
        <v>0</v>
      </c>
      <c r="U190" s="11">
        <f ca="1">SUMIF(Ingredients!$B$3:$B$217,'PH complex foods'!M190,Ingredients!$A$3:$A$119)+SUMIF($B$3:$B$724,M190,$V$3:$V$723)</f>
        <v>0</v>
      </c>
      <c r="V190" s="10">
        <f t="shared" ca="1" si="38"/>
        <v>0</v>
      </c>
      <c r="W190" s="11">
        <f t="shared" si="27"/>
        <v>0</v>
      </c>
      <c r="X190" s="44" t="str">
        <f t="shared" ca="1" si="39"/>
        <v>No</v>
      </c>
      <c r="Y190" s="34">
        <f>SUMIF(Ingredients!$B$3:$B$217,F190,Ingredients!$C$3:$C$217)+SUMIF($B$3:$B$724,F190,$AG$3:$AG$724)</f>
        <v>0</v>
      </c>
      <c r="Z190" s="30">
        <f>SUMIF(Ingredients!$B$3:$B$217,G190,Ingredients!$C$3:$C$217)+SUMIF($B$3:$B$724,G190,$AG$3:$AG$724)</f>
        <v>10</v>
      </c>
      <c r="AA190" s="30">
        <f>SUMIF(Ingredients!$B$3:$B$217,H190,Ingredients!$C$3:$C$217)+SUMIF($B$3:$B$724,H190,$AG$3:$AG$724)</f>
        <v>0</v>
      </c>
      <c r="AB190" s="30">
        <f>SUMIF(Ingredients!$B$3:$B$217,I190,Ingredients!$C$3:$C$217)+SUMIF($B$3:$B$724,I190,$AG$3:$AG$724)</f>
        <v>0</v>
      </c>
      <c r="AC190" s="30">
        <f>SUMIF(Ingredients!$B$3:$B$217,J190,Ingredients!$C$3:$C$217)+SUMIF($B$3:$B$724,J190,$AG$3:$AG$724)</f>
        <v>0</v>
      </c>
      <c r="AD190" s="30">
        <f>SUMIF(Ingredients!$B$3:$B$217,K190,Ingredients!$C$3:$C$217)+SUMIF($B$3:$B$724,K190,$AG$3:$AG$724)</f>
        <v>0</v>
      </c>
      <c r="AE190" s="30">
        <f>SUMIF(Ingredients!$B$3:$B$217,L190,Ingredients!$C$3:$C$217)+SUMIF($B$3:$B$724,L190,$AG$3:$AG$724)</f>
        <v>0</v>
      </c>
      <c r="AF190" s="30">
        <f>SUMIF(Ingredients!$B$3:$B$217,M190,Ingredients!$C$3:$C$217)+SUMIF($B$3:$B$724,M190,$AG$3:$AG$724)</f>
        <v>0</v>
      </c>
      <c r="AG190" s="29">
        <f t="shared" si="28"/>
        <v>10</v>
      </c>
      <c r="AH190" s="30">
        <f>SUMIF(Ingredients!$B$3:$B$217,F190,Ingredients!$D$3:$D$217)+SUMIF($B$3:$B$724,F190,$AP$3:$AP$724)</f>
        <v>0</v>
      </c>
      <c r="AI190" s="30">
        <f>SUMIF(Ingredients!$B$3:$B$217,G190,Ingredients!$D$3:$D$217)+SUMIF($B$3:$B$724,G190,$AP$3:$AP$724)</f>
        <v>5</v>
      </c>
      <c r="AJ190" s="30">
        <f>SUMIF(Ingredients!$B$3:$B$217,H190,Ingredients!$D$3:$D$217)+SUMIF($B$3:$B$724,H190,$AP$3:$AP$724)</f>
        <v>0</v>
      </c>
      <c r="AK190" s="30">
        <f>SUMIF(Ingredients!$B$3:$B$217,I190,Ingredients!$D$3:$D$217)+SUMIF($B$3:$B$724,I190,$AP$3:$AP$724)</f>
        <v>0</v>
      </c>
      <c r="AL190" s="30">
        <f>SUMIF(Ingredients!$B$3:$B$217,J190,Ingredients!$D$3:$D$217)+SUMIF($B$3:$B$724,J190,$AP$3:$AP$724)</f>
        <v>0</v>
      </c>
      <c r="AM190" s="30">
        <f>SUMIF(Ingredients!$B$3:$B$217,K190,Ingredients!$D$3:$D$217)+SUMIF($B$3:$B$724,K190,$AP$3:$AP$724)</f>
        <v>0</v>
      </c>
      <c r="AN190" s="30">
        <f>SUMIF(Ingredients!$B$3:$B$217,L190,Ingredients!$D$3:$D$217)+SUMIF($B$3:$B$724,L190,$AP$3:$AP$724)</f>
        <v>0</v>
      </c>
      <c r="AO190" s="30">
        <f>SUMIF(Ingredients!$B$3:$B$217,M190,Ingredients!$D$3:$D$217)+SUMIF($B$3:$B$724,M190,$AP$3:$AP$724)</f>
        <v>0</v>
      </c>
      <c r="AP190" s="29">
        <f t="shared" si="29"/>
        <v>5</v>
      </c>
      <c r="AQ190" s="30">
        <f>SUMIF(Ingredients!$B$3:$B$217,F190,Ingredients!$E$3:$E$217)+SUMIF($B$3:$B$724,F190,$AY$3:$AY$727)</f>
        <v>0</v>
      </c>
      <c r="AR190" s="30">
        <f>SUMIF(Ingredients!$B$3:$B$217,G190,Ingredients!$E$3:$E$217)+SUMIF($B$3:$B$724,G190,$AY$3:$AY$727)</f>
        <v>7</v>
      </c>
      <c r="AS190" s="30">
        <f>SUMIF(Ingredients!$B$3:$B$217,H190,Ingredients!$E$3:$E$217)+SUMIF($B$3:$B$724,H190,$AY$3:$AY$727)</f>
        <v>0</v>
      </c>
      <c r="AT190" s="30">
        <f>SUMIF(Ingredients!$B$3:$B$217,I190,Ingredients!$E$3:$E$217)+SUMIF($B$3:$B$724,I190,$AY$3:$AY$727)</f>
        <v>0</v>
      </c>
      <c r="AU190" s="30">
        <f>SUMIF(Ingredients!$B$3:$B$217,J190,Ingredients!$E$3:$E$217)+SUMIF($B$3:$B$724,J190,$AY$3:$AY$727)</f>
        <v>0</v>
      </c>
      <c r="AV190" s="30">
        <f>SUMIF(Ingredients!$B$3:$B$217,K190,Ingredients!$E$3:$E$217)+SUMIF($B$3:$B$724,K190,$AY$3:$AY$727)</f>
        <v>0</v>
      </c>
      <c r="AW190" s="30">
        <f>SUMIF(Ingredients!$B$3:$B$217,L190,Ingredients!$E$3:$E$217)+SUMIF($B$3:$B$724,L190,$AY$3:$AY$727)</f>
        <v>0</v>
      </c>
      <c r="AX190" s="30">
        <f>SUMIF(Ingredients!$B$3:$B$217,M190,Ingredients!$E$3:$E$217)+SUMIF($B$3:$B$724,M190,$AY$3:$AY$727)</f>
        <v>0</v>
      </c>
      <c r="AY190" s="29">
        <f t="shared" si="30"/>
        <v>3.5</v>
      </c>
      <c r="AZ190" s="30">
        <f>SUMIF(Ingredients!$B$3:$B$217,F190,Ingredients!$F$3:$F$217)+SUMIF($B$3:$B$724,F190,$BH$3:$BH$724)</f>
        <v>0</v>
      </c>
      <c r="BA190" s="30">
        <f>SUMIF(Ingredients!$B$3:$B$217,G190,Ingredients!$F$3:$F$217)+SUMIF($B$3:$B$724,G190,$BH$3:$BH$724)</f>
        <v>0</v>
      </c>
      <c r="BB190" s="30">
        <f>SUMIF(Ingredients!$B$3:$B$217,H190,Ingredients!$F$3:$F$217)+SUMIF($B$3:$B$724,H190,$BH$3:$BH$724)</f>
        <v>0</v>
      </c>
      <c r="BC190" s="30">
        <f>SUMIF(Ingredients!$B$3:$B$217,I190,Ingredients!$F$3:$F$217)+SUMIF($B$3:$B$724,I190,$BH$3:$BH$724)</f>
        <v>0</v>
      </c>
      <c r="BD190" s="30">
        <f>SUMIF(Ingredients!$B$3:$B$217,J190,Ingredients!$F$3:$F$217)+SUMIF($B$3:$B$724,J190,$BH$3:$BH$724)</f>
        <v>0</v>
      </c>
      <c r="BE190" s="30">
        <f>SUMIF(Ingredients!$B$3:$B$217,K190,Ingredients!$F$3:$F$217)+SUMIF($B$3:$B$724,K190,$BH$3:$BH$724)</f>
        <v>0</v>
      </c>
      <c r="BF190" s="30">
        <f>SUMIF(Ingredients!$B$3:$B$217,L190,Ingredients!$F$3:$F$217)+SUMIF($B$3:$B$724,L190,$BH$3:$BH$724)</f>
        <v>0</v>
      </c>
      <c r="BG190" s="30">
        <f>SUMIF(Ingredients!$B$3:$B$217,M190,Ingredients!$F$3:$F$217)+SUMIF($B$3:$B$724,M190,$BH$3:$BH$724)</f>
        <v>0</v>
      </c>
      <c r="BH190" s="35">
        <f t="shared" si="31"/>
        <v>0</v>
      </c>
      <c r="BI190" s="30">
        <f>SUMIF(Ingredients!$B$3:$B$217,F190,Ingredients!$G$3:$G$217)+SUMIF($B$3:$B$724,F190,$BQ$3:$BQ$724)</f>
        <v>0</v>
      </c>
      <c r="BJ190" s="30">
        <f>SUMIF(Ingredients!$B$3:$B$217,G190,Ingredients!$G$3:$G$217)+SUMIF($B$3:$B$724,G190,$BQ$3:$BQ$724)</f>
        <v>0</v>
      </c>
      <c r="BK190" s="30">
        <f>SUMIF(Ingredients!$B$3:$B$217,H190,Ingredients!$G$3:$G$217)+SUMIF($B$3:$B$724,H190,$BQ$3:$BQ$724)</f>
        <v>0</v>
      </c>
      <c r="BL190" s="30">
        <f>SUMIF(Ingredients!$B$3:$B$217,I190,Ingredients!$G$3:$G$217)+SUMIF($B$3:$B$724,I190,$BQ$3:$BQ$724)</f>
        <v>0</v>
      </c>
      <c r="BM190" s="30">
        <f>SUMIF(Ingredients!$B$3:$B$217,J190,Ingredients!$G$3:$G$217)+SUMIF($B$3:$B$724,J190,$BQ$3:$BQ$724)</f>
        <v>0</v>
      </c>
      <c r="BN190" s="30">
        <f>SUMIF(Ingredients!$B$3:$B$217,K190,Ingredients!$G$3:$G$217)+SUMIF($B$3:$B$724,K190,$BQ$3:$BQ$724)</f>
        <v>0</v>
      </c>
      <c r="BO190" s="30">
        <f>SUMIF(Ingredients!$B$3:$B$217,L190,Ingredients!$G$3:$G$217)+SUMIF($B$3:$B$724,L190,$BQ$3:$BQ$724)</f>
        <v>0</v>
      </c>
      <c r="BP190" s="30">
        <f>SUMIF(Ingredients!$B$3:$B$217,M190,Ingredients!$G$3:$G$217)+SUMIF($B$3:$B$724,M190,$BQ$3:$BQ$724)</f>
        <v>0</v>
      </c>
      <c r="BQ190" s="36">
        <f t="shared" si="32"/>
        <v>0</v>
      </c>
      <c r="BR190" s="30">
        <f>SUMIF(Ingredients!$B$3:$B$217,F190,Ingredients!$H$3:$H$217)+SUMIF($B$3:$B$724,F190,$BZ$3:$BZ$724)</f>
        <v>0</v>
      </c>
      <c r="BS190" s="30">
        <f>SUMIF(Ingredients!$B$3:$B$217,G190,Ingredients!$H$3:$H$217)+SUMIF($B$3:$B$724,G190,$BZ$3:$BZ$724)</f>
        <v>0</v>
      </c>
      <c r="BT190" s="30">
        <f>SUMIF(Ingredients!$B$3:$B$217,H190,Ingredients!$H$3:$H$217)+SUMIF($B$3:$B$724,H190,$BZ$3:$BZ$724)</f>
        <v>0</v>
      </c>
      <c r="BU190" s="30">
        <f>SUMIF(Ingredients!$B$3:$B$217,I190,Ingredients!$H$3:$H$217)+SUMIF($B$3:$B$724,I190,$BZ$3:$BZ$724)</f>
        <v>0</v>
      </c>
      <c r="BV190" s="30">
        <f>SUMIF(Ingredients!$B$3:$B$217,J190,Ingredients!$H$3:$H$217)+SUMIF($B$3:$B$724,J190,$BZ$3:$BZ$724)</f>
        <v>0</v>
      </c>
      <c r="BW190" s="30">
        <f>SUMIF(Ingredients!$B$3:$B$217,K190,Ingredients!$H$3:$H$217)+SUMIF($B$3:$B$724,K190,$BZ$3:$BZ$724)</f>
        <v>0</v>
      </c>
      <c r="BX190" s="30">
        <f>SUMIF(Ingredients!$B$3:$B$217,L190,Ingredients!$H$3:$H$217)+SUMIF($B$3:$B$724,L190,$BZ$3:$BZ$724)</f>
        <v>0</v>
      </c>
      <c r="BY190" s="30">
        <f>SUMIF(Ingredients!$B$3:$B$217,M190,Ingredients!$H$3:$H$217)+SUMIF($B$3:$B$724,M190,$BZ$3:$BZ$724)</f>
        <v>0</v>
      </c>
      <c r="BZ190" s="42">
        <f t="shared" si="33"/>
        <v>0</v>
      </c>
      <c r="CA190" s="30">
        <f>SUMIF(Ingredients!$B$3:$B$217,F190,Ingredients!$I$3:$I$217)+SUMIF($B$3:$B$724,F190,$CI$3:$CI$724)</f>
        <v>0</v>
      </c>
      <c r="CB190" s="30">
        <f>SUMIF(Ingredients!$B$3:$B$217,G190,Ingredients!$I$3:$I$217)+SUMIF($B$3:$B$724,G190,$CI$3:$CI$724)</f>
        <v>0</v>
      </c>
      <c r="CC190" s="30">
        <f>SUMIF(Ingredients!$B$3:$B$217,H190,Ingredients!$I$3:$I$217)+SUMIF($B$3:$B$724,H190,$CI$3:$CI$724)</f>
        <v>0</v>
      </c>
      <c r="CD190" s="30">
        <f>SUMIF(Ingredients!$B$3:$B$217,I190,Ingredients!$I$3:$I$217)+SUMIF($B$3:$B$724,I190,$CI$3:$CI$724)</f>
        <v>0</v>
      </c>
      <c r="CE190" s="30">
        <f>SUMIF(Ingredients!$B$3:$B$217,J190,Ingredients!$I$3:$I$217)+SUMIF($B$3:$B$724,J190,$CI$3:$CI$724)</f>
        <v>0</v>
      </c>
      <c r="CF190" s="30">
        <f>SUMIF(Ingredients!$B$3:$B$217,K190,Ingredients!$I$3:$I$217)+SUMIF($B$3:$B$724,K190,$CI$3:$CI$724)</f>
        <v>0</v>
      </c>
      <c r="CG190" s="30">
        <f>SUMIF(Ingredients!$B$3:$B$217,L190,Ingredients!$I$3:$I$217)+SUMIF($B$3:$B$724,L190,$CI$3:$CI$724)</f>
        <v>0</v>
      </c>
      <c r="CH190" s="30">
        <f>SUMIF(Ingredients!$B$3:$B$217,M190,Ingredients!$I$3:$I$217)+SUMIF($B$3:$B$724,M190,$CI$3:$CI$724)</f>
        <v>0</v>
      </c>
      <c r="CI190" s="38">
        <f t="shared" si="34"/>
        <v>0</v>
      </c>
      <c r="CJ190" s="30">
        <f>SUMIF(Ingredients!$B$3:$B$217,F190,Ingredients!$J$3:$J$217)+SUMIF($B$3:$B$724,F190,$CR$3:$CR$724)</f>
        <v>0</v>
      </c>
      <c r="CK190" s="30">
        <f>SUMIF(Ingredients!$B$3:$B$217,G190,Ingredients!$J$3:$J$217)+SUMIF($B$3:$B$724,G190,$CR$3:$CR$724)</f>
        <v>1.5</v>
      </c>
      <c r="CL190" s="30">
        <f>SUMIF(Ingredients!$B$3:$B$217,H190,Ingredients!$J$3:$J$217)+SUMIF($B$3:$B$724,H190,$CR$3:$CR$724)</f>
        <v>0</v>
      </c>
      <c r="CM190" s="30">
        <f>SUMIF(Ingredients!$B$3:$B$217,I190,Ingredients!$J$3:$J$217)+SUMIF($B$3:$B$724,I190,$CR$3:$CR$724)</f>
        <v>0</v>
      </c>
      <c r="CN190" s="30">
        <f>SUMIF(Ingredients!$B$3:$B$217,J190,Ingredients!$J$3:$J$217)+SUMIF($B$3:$B$724,J190,$CR$3:$CR$724)</f>
        <v>0</v>
      </c>
      <c r="CO190" s="30">
        <f>SUMIF(Ingredients!$B$3:$B$217,K190,Ingredients!$J$3:$J$217)+SUMIF($B$3:$B$724,K190,$CR$3:$CR$724)</f>
        <v>0</v>
      </c>
      <c r="CP190" s="30">
        <f>SUMIF(Ingredients!$B$3:$B$217,L190,Ingredients!$J$3:$J$217)+SUMIF($B$3:$B$724,L190,$CR$3:$CR$724)</f>
        <v>0</v>
      </c>
      <c r="CQ190" s="30">
        <f>SUMIF(Ingredients!$B$3:$B$217,M190,Ingredients!$J$3:$J$217)+SUMIF($B$3:$B$724,M190,$CR$3:$CR$724)</f>
        <v>0</v>
      </c>
      <c r="CR190" s="43">
        <f t="shared" si="35"/>
        <v>1.5</v>
      </c>
      <c r="CS190" s="34">
        <v>10</v>
      </c>
      <c r="CT190" s="30">
        <v>5</v>
      </c>
      <c r="CU190" s="30">
        <v>3.5</v>
      </c>
      <c r="CV190" s="35">
        <v>0</v>
      </c>
      <c r="CW190" s="36">
        <v>0</v>
      </c>
      <c r="CX190" s="37">
        <v>0</v>
      </c>
      <c r="CY190" s="38">
        <v>0</v>
      </c>
      <c r="CZ190" s="39">
        <v>1.5</v>
      </c>
      <c r="DA190" t="s">
        <v>199</v>
      </c>
      <c r="DB190" t="str">
        <f t="shared" ca="1" si="36"/>
        <v>No</v>
      </c>
      <c r="DD190" t="s">
        <v>200</v>
      </c>
      <c r="DE190" t="str">
        <f t="shared" ca="1" si="37"/>
        <v/>
      </c>
      <c r="DF190" t="s">
        <v>2272</v>
      </c>
    </row>
    <row r="191" spans="2:110" x14ac:dyDescent="0.3">
      <c r="B191" t="s">
        <v>456</v>
      </c>
      <c r="C191" t="str">
        <f>INDEX('PH Itemnames'!$B$1:$B$723,MATCH(B191,'PH Itemnames'!$A$1:$A$723),1)</f>
        <v>starfruitsmoothieItem</v>
      </c>
      <c r="D191" t="s">
        <v>240</v>
      </c>
      <c r="E191" t="s">
        <v>1185</v>
      </c>
      <c r="F191" s="10" t="s">
        <v>174</v>
      </c>
      <c r="G191" s="11" t="s">
        <v>174</v>
      </c>
      <c r="H191" s="11" t="s">
        <v>250</v>
      </c>
      <c r="I191" s="11"/>
      <c r="J191" s="11"/>
      <c r="K191" s="11"/>
      <c r="L191" s="11"/>
      <c r="M191" s="11"/>
      <c r="N191" s="46">
        <f ca="1">SUMIF(Ingredients!$B$3:$B$217,'PH complex foods'!F191,Ingredients!$A$3:$A$119)+SUMIF($B$3:$B$724,F191,$V$3:$V$723)</f>
        <v>0</v>
      </c>
      <c r="O191" s="11">
        <f ca="1">SUMIF(Ingredients!$B$3:$B$217,'PH complex foods'!G191,Ingredients!$A$3:$A$119)+SUMIF($B$3:$B$724,G191,$V$3:$V$723)</f>
        <v>0</v>
      </c>
      <c r="P191" s="11">
        <f ca="1">SUMIF(Ingredients!$B$3:$B$217,'PH complex foods'!H191,Ingredients!$A$3:$A$119)+SUMIF($B$3:$B$724,H191,$V$3:$V$723)</f>
        <v>1</v>
      </c>
      <c r="Q191" s="11">
        <f ca="1">SUMIF(Ingredients!$B$3:$B$217,'PH complex foods'!I191,Ingredients!$A$3:$A$119)+SUMIF($B$3:$B$724,I191,$V$3:$V$723)</f>
        <v>0</v>
      </c>
      <c r="R191" s="11">
        <f ca="1">SUMIF(Ingredients!$B$3:$B$217,'PH complex foods'!J191,Ingredients!$A$3:$A$119)+SUMIF($B$3:$B$724,J191,$V$3:$V$723)</f>
        <v>0</v>
      </c>
      <c r="S191" s="11">
        <f ca="1">SUMIF(Ingredients!$B$3:$B$217,'PH complex foods'!K191,Ingredients!$A$3:$A$119)+SUMIF($B$3:$B$724,K191,$V$3:$V$723)</f>
        <v>0</v>
      </c>
      <c r="T191" s="11">
        <f ca="1">SUMIF(Ingredients!$B$3:$B$217,'PH complex foods'!L191,Ingredients!$A$3:$A$119)+SUMIF($B$3:$B$724,L191,$V$3:$V$723)</f>
        <v>0</v>
      </c>
      <c r="U191" s="11">
        <f ca="1">SUMIF(Ingredients!$B$3:$B$217,'PH complex foods'!M191,Ingredients!$A$3:$A$119)+SUMIF($B$3:$B$724,M191,$V$3:$V$723)</f>
        <v>0</v>
      </c>
      <c r="V191" s="10">
        <f t="shared" ca="1" si="38"/>
        <v>-1</v>
      </c>
      <c r="W191" s="11">
        <f t="shared" si="27"/>
        <v>0</v>
      </c>
      <c r="X191" s="44" t="str">
        <f t="shared" ca="1" si="39"/>
        <v>No</v>
      </c>
      <c r="Y191" s="34">
        <f>SUMIF(Ingredients!$B$3:$B$217,F191,Ingredients!$C$3:$C$217)+SUMIF($B$3:$B$724,F191,$AG$3:$AG$724)</f>
        <v>0</v>
      </c>
      <c r="Z191" s="30">
        <f>SUMIF(Ingredients!$B$3:$B$217,G191,Ingredients!$C$3:$C$217)+SUMIF($B$3:$B$724,G191,$AG$3:$AG$724)</f>
        <v>0</v>
      </c>
      <c r="AA191" s="30">
        <f>SUMIF(Ingredients!$B$3:$B$217,H191,Ingredients!$C$3:$C$217)+SUMIF($B$3:$B$724,H191,$AG$3:$AG$724)</f>
        <v>0</v>
      </c>
      <c r="AB191" s="30">
        <f>SUMIF(Ingredients!$B$3:$B$217,I191,Ingredients!$C$3:$C$217)+SUMIF($B$3:$B$724,I191,$AG$3:$AG$724)</f>
        <v>0</v>
      </c>
      <c r="AC191" s="30">
        <f>SUMIF(Ingredients!$B$3:$B$217,J191,Ingredients!$C$3:$C$217)+SUMIF($B$3:$B$724,J191,$AG$3:$AG$724)</f>
        <v>0</v>
      </c>
      <c r="AD191" s="30">
        <f>SUMIF(Ingredients!$B$3:$B$217,K191,Ingredients!$C$3:$C$217)+SUMIF($B$3:$B$724,K191,$AG$3:$AG$724)</f>
        <v>0</v>
      </c>
      <c r="AE191" s="30">
        <f>SUMIF(Ingredients!$B$3:$B$217,L191,Ingredients!$C$3:$C$217)+SUMIF($B$3:$B$724,L191,$AG$3:$AG$724)</f>
        <v>0</v>
      </c>
      <c r="AF191" s="30">
        <f>SUMIF(Ingredients!$B$3:$B$217,M191,Ingredients!$C$3:$C$217)+SUMIF($B$3:$B$724,M191,$AG$3:$AG$724)</f>
        <v>0</v>
      </c>
      <c r="AG191" s="29">
        <f t="shared" si="28"/>
        <v>0</v>
      </c>
      <c r="AH191" s="30">
        <f>SUMIF(Ingredients!$B$3:$B$217,F191,Ingredients!$D$3:$D$217)+SUMIF($B$3:$B$724,F191,$AP$3:$AP$724)</f>
        <v>0</v>
      </c>
      <c r="AI191" s="30">
        <f>SUMIF(Ingredients!$B$3:$B$217,G191,Ingredients!$D$3:$D$217)+SUMIF($B$3:$B$724,G191,$AP$3:$AP$724)</f>
        <v>0</v>
      </c>
      <c r="AJ191" s="30">
        <f>SUMIF(Ingredients!$B$3:$B$217,H191,Ingredients!$D$3:$D$217)+SUMIF($B$3:$B$724,H191,$AP$3:$AP$724)</f>
        <v>5</v>
      </c>
      <c r="AK191" s="30">
        <f>SUMIF(Ingredients!$B$3:$B$217,I191,Ingredients!$D$3:$D$217)+SUMIF($B$3:$B$724,I191,$AP$3:$AP$724)</f>
        <v>0</v>
      </c>
      <c r="AL191" s="30">
        <f>SUMIF(Ingredients!$B$3:$B$217,J191,Ingredients!$D$3:$D$217)+SUMIF($B$3:$B$724,J191,$AP$3:$AP$724)</f>
        <v>0</v>
      </c>
      <c r="AM191" s="30">
        <f>SUMIF(Ingredients!$B$3:$B$217,K191,Ingredients!$D$3:$D$217)+SUMIF($B$3:$B$724,K191,$AP$3:$AP$724)</f>
        <v>0</v>
      </c>
      <c r="AN191" s="30">
        <f>SUMIF(Ingredients!$B$3:$B$217,L191,Ingredients!$D$3:$D$217)+SUMIF($B$3:$B$724,L191,$AP$3:$AP$724)</f>
        <v>0</v>
      </c>
      <c r="AO191" s="30">
        <f>SUMIF(Ingredients!$B$3:$B$217,M191,Ingredients!$D$3:$D$217)+SUMIF($B$3:$B$724,M191,$AP$3:$AP$724)</f>
        <v>0</v>
      </c>
      <c r="AP191" s="29">
        <f t="shared" si="29"/>
        <v>5</v>
      </c>
      <c r="AQ191" s="30">
        <f>SUMIF(Ingredients!$B$3:$B$217,F191,Ingredients!$E$3:$E$217)+SUMIF($B$3:$B$724,F191,$AY$3:$AY$727)</f>
        <v>0</v>
      </c>
      <c r="AR191" s="30">
        <f>SUMIF(Ingredients!$B$3:$B$217,G191,Ingredients!$E$3:$E$217)+SUMIF($B$3:$B$724,G191,$AY$3:$AY$727)</f>
        <v>0</v>
      </c>
      <c r="AS191" s="30">
        <f>SUMIF(Ingredients!$B$3:$B$217,H191,Ingredients!$E$3:$E$217)+SUMIF($B$3:$B$724,H191,$AY$3:$AY$727)</f>
        <v>0</v>
      </c>
      <c r="AT191" s="30">
        <f>SUMIF(Ingredients!$B$3:$B$217,I191,Ingredients!$E$3:$E$217)+SUMIF($B$3:$B$724,I191,$AY$3:$AY$727)</f>
        <v>0</v>
      </c>
      <c r="AU191" s="30">
        <f>SUMIF(Ingredients!$B$3:$B$217,J191,Ingredients!$E$3:$E$217)+SUMIF($B$3:$B$724,J191,$AY$3:$AY$727)</f>
        <v>0</v>
      </c>
      <c r="AV191" s="30">
        <f>SUMIF(Ingredients!$B$3:$B$217,K191,Ingredients!$E$3:$E$217)+SUMIF($B$3:$B$724,K191,$AY$3:$AY$727)</f>
        <v>0</v>
      </c>
      <c r="AW191" s="30">
        <f>SUMIF(Ingredients!$B$3:$B$217,L191,Ingredients!$E$3:$E$217)+SUMIF($B$3:$B$724,L191,$AY$3:$AY$727)</f>
        <v>0</v>
      </c>
      <c r="AX191" s="30">
        <f>SUMIF(Ingredients!$B$3:$B$217,M191,Ingredients!$E$3:$E$217)+SUMIF($B$3:$B$724,M191,$AY$3:$AY$727)</f>
        <v>0</v>
      </c>
      <c r="AY191" s="29">
        <f t="shared" si="30"/>
        <v>0</v>
      </c>
      <c r="AZ191" s="30">
        <f>SUMIF(Ingredients!$B$3:$B$217,F191,Ingredients!$F$3:$F$217)+SUMIF($B$3:$B$724,F191,$BH$3:$BH$724)</f>
        <v>0</v>
      </c>
      <c r="BA191" s="30">
        <f>SUMIF(Ingredients!$B$3:$B$217,G191,Ingredients!$F$3:$F$217)+SUMIF($B$3:$B$724,G191,$BH$3:$BH$724)</f>
        <v>0</v>
      </c>
      <c r="BB191" s="30">
        <f>SUMIF(Ingredients!$B$3:$B$217,H191,Ingredients!$F$3:$F$217)+SUMIF($B$3:$B$724,H191,$BH$3:$BH$724)</f>
        <v>0</v>
      </c>
      <c r="BC191" s="30">
        <f>SUMIF(Ingredients!$B$3:$B$217,I191,Ingredients!$F$3:$F$217)+SUMIF($B$3:$B$724,I191,$BH$3:$BH$724)</f>
        <v>0</v>
      </c>
      <c r="BD191" s="30">
        <f>SUMIF(Ingredients!$B$3:$B$217,J191,Ingredients!$F$3:$F$217)+SUMIF($B$3:$B$724,J191,$BH$3:$BH$724)</f>
        <v>0</v>
      </c>
      <c r="BE191" s="30">
        <f>SUMIF(Ingredients!$B$3:$B$217,K191,Ingredients!$F$3:$F$217)+SUMIF($B$3:$B$724,K191,$BH$3:$BH$724)</f>
        <v>0</v>
      </c>
      <c r="BF191" s="30">
        <f>SUMIF(Ingredients!$B$3:$B$217,L191,Ingredients!$F$3:$F$217)+SUMIF($B$3:$B$724,L191,$BH$3:$BH$724)</f>
        <v>0</v>
      </c>
      <c r="BG191" s="30">
        <f>SUMIF(Ingredients!$B$3:$B$217,M191,Ingredients!$F$3:$F$217)+SUMIF($B$3:$B$724,M191,$BH$3:$BH$724)</f>
        <v>0</v>
      </c>
      <c r="BH191" s="35">
        <f t="shared" si="31"/>
        <v>0</v>
      </c>
      <c r="BI191" s="30">
        <f>SUMIF(Ingredients!$B$3:$B$217,F191,Ingredients!$G$3:$G$217)+SUMIF($B$3:$B$724,F191,$BQ$3:$BQ$724)</f>
        <v>0</v>
      </c>
      <c r="BJ191" s="30">
        <f>SUMIF(Ingredients!$B$3:$B$217,G191,Ingredients!$G$3:$G$217)+SUMIF($B$3:$B$724,G191,$BQ$3:$BQ$724)</f>
        <v>0</v>
      </c>
      <c r="BK191" s="30">
        <f>SUMIF(Ingredients!$B$3:$B$217,H191,Ingredients!$G$3:$G$217)+SUMIF($B$3:$B$724,H191,$BQ$3:$BQ$724)</f>
        <v>0</v>
      </c>
      <c r="BL191" s="30">
        <f>SUMIF(Ingredients!$B$3:$B$217,I191,Ingredients!$G$3:$G$217)+SUMIF($B$3:$B$724,I191,$BQ$3:$BQ$724)</f>
        <v>0</v>
      </c>
      <c r="BM191" s="30">
        <f>SUMIF(Ingredients!$B$3:$B$217,J191,Ingredients!$G$3:$G$217)+SUMIF($B$3:$B$724,J191,$BQ$3:$BQ$724)</f>
        <v>0</v>
      </c>
      <c r="BN191" s="30">
        <f>SUMIF(Ingredients!$B$3:$B$217,K191,Ingredients!$G$3:$G$217)+SUMIF($B$3:$B$724,K191,$BQ$3:$BQ$724)</f>
        <v>0</v>
      </c>
      <c r="BO191" s="30">
        <f>SUMIF(Ingredients!$B$3:$B$217,L191,Ingredients!$G$3:$G$217)+SUMIF($B$3:$B$724,L191,$BQ$3:$BQ$724)</f>
        <v>0</v>
      </c>
      <c r="BP191" s="30">
        <f>SUMIF(Ingredients!$B$3:$B$217,M191,Ingredients!$G$3:$G$217)+SUMIF($B$3:$B$724,M191,$BQ$3:$BQ$724)</f>
        <v>0</v>
      </c>
      <c r="BQ191" s="36">
        <f t="shared" si="32"/>
        <v>0</v>
      </c>
      <c r="BR191" s="30">
        <f>SUMIF(Ingredients!$B$3:$B$217,F191,Ingredients!$H$3:$H$217)+SUMIF($B$3:$B$724,F191,$BZ$3:$BZ$724)</f>
        <v>0</v>
      </c>
      <c r="BS191" s="30">
        <f>SUMIF(Ingredients!$B$3:$B$217,G191,Ingredients!$H$3:$H$217)+SUMIF($B$3:$B$724,G191,$BZ$3:$BZ$724)</f>
        <v>0</v>
      </c>
      <c r="BT191" s="30">
        <f>SUMIF(Ingredients!$B$3:$B$217,H191,Ingredients!$H$3:$H$217)+SUMIF($B$3:$B$724,H191,$BZ$3:$BZ$724)</f>
        <v>0</v>
      </c>
      <c r="BU191" s="30">
        <f>SUMIF(Ingredients!$B$3:$B$217,I191,Ingredients!$H$3:$H$217)+SUMIF($B$3:$B$724,I191,$BZ$3:$BZ$724)</f>
        <v>0</v>
      </c>
      <c r="BV191" s="30">
        <f>SUMIF(Ingredients!$B$3:$B$217,J191,Ingredients!$H$3:$H$217)+SUMIF($B$3:$B$724,J191,$BZ$3:$BZ$724)</f>
        <v>0</v>
      </c>
      <c r="BW191" s="30">
        <f>SUMIF(Ingredients!$B$3:$B$217,K191,Ingredients!$H$3:$H$217)+SUMIF($B$3:$B$724,K191,$BZ$3:$BZ$724)</f>
        <v>0</v>
      </c>
      <c r="BX191" s="30">
        <f>SUMIF(Ingredients!$B$3:$B$217,L191,Ingredients!$H$3:$H$217)+SUMIF($B$3:$B$724,L191,$BZ$3:$BZ$724)</f>
        <v>0</v>
      </c>
      <c r="BY191" s="30">
        <f>SUMIF(Ingredients!$B$3:$B$217,M191,Ingredients!$H$3:$H$217)+SUMIF($B$3:$B$724,M191,$BZ$3:$BZ$724)</f>
        <v>0</v>
      </c>
      <c r="BZ191" s="42">
        <f t="shared" si="33"/>
        <v>0</v>
      </c>
      <c r="CA191" s="30">
        <f>SUMIF(Ingredients!$B$3:$B$217,F191,Ingredients!$I$3:$I$217)+SUMIF($B$3:$B$724,F191,$CI$3:$CI$724)</f>
        <v>0</v>
      </c>
      <c r="CB191" s="30">
        <f>SUMIF(Ingredients!$B$3:$B$217,G191,Ingredients!$I$3:$I$217)+SUMIF($B$3:$B$724,G191,$CI$3:$CI$724)</f>
        <v>0</v>
      </c>
      <c r="CC191" s="30">
        <f>SUMIF(Ingredients!$B$3:$B$217,H191,Ingredients!$I$3:$I$217)+SUMIF($B$3:$B$724,H191,$CI$3:$CI$724)</f>
        <v>0</v>
      </c>
      <c r="CD191" s="30">
        <f>SUMIF(Ingredients!$B$3:$B$217,I191,Ingredients!$I$3:$I$217)+SUMIF($B$3:$B$724,I191,$CI$3:$CI$724)</f>
        <v>0</v>
      </c>
      <c r="CE191" s="30">
        <f>SUMIF(Ingredients!$B$3:$B$217,J191,Ingredients!$I$3:$I$217)+SUMIF($B$3:$B$724,J191,$CI$3:$CI$724)</f>
        <v>0</v>
      </c>
      <c r="CF191" s="30">
        <f>SUMIF(Ingredients!$B$3:$B$217,K191,Ingredients!$I$3:$I$217)+SUMIF($B$3:$B$724,K191,$CI$3:$CI$724)</f>
        <v>0</v>
      </c>
      <c r="CG191" s="30">
        <f>SUMIF(Ingredients!$B$3:$B$217,L191,Ingredients!$I$3:$I$217)+SUMIF($B$3:$B$724,L191,$CI$3:$CI$724)</f>
        <v>0</v>
      </c>
      <c r="CH191" s="30">
        <f>SUMIF(Ingredients!$B$3:$B$217,M191,Ingredients!$I$3:$I$217)+SUMIF($B$3:$B$724,M191,$CI$3:$CI$724)</f>
        <v>0</v>
      </c>
      <c r="CI191" s="38">
        <f t="shared" si="34"/>
        <v>0</v>
      </c>
      <c r="CJ191" s="30">
        <f>SUMIF(Ingredients!$B$3:$B$217,F191,Ingredients!$J$3:$J$217)+SUMIF($B$3:$B$724,F191,$CR$3:$CR$724)</f>
        <v>0</v>
      </c>
      <c r="CK191" s="30">
        <f>SUMIF(Ingredients!$B$3:$B$217,G191,Ingredients!$J$3:$J$217)+SUMIF($B$3:$B$724,G191,$CR$3:$CR$724)</f>
        <v>0</v>
      </c>
      <c r="CL191" s="30">
        <f>SUMIF(Ingredients!$B$3:$B$217,H191,Ingredients!$J$3:$J$217)+SUMIF($B$3:$B$724,H191,$CR$3:$CR$724)</f>
        <v>0</v>
      </c>
      <c r="CM191" s="30">
        <f>SUMIF(Ingredients!$B$3:$B$217,I191,Ingredients!$J$3:$J$217)+SUMIF($B$3:$B$724,I191,$CR$3:$CR$724)</f>
        <v>0</v>
      </c>
      <c r="CN191" s="30">
        <f>SUMIF(Ingredients!$B$3:$B$217,J191,Ingredients!$J$3:$J$217)+SUMIF($B$3:$B$724,J191,$CR$3:$CR$724)</f>
        <v>0</v>
      </c>
      <c r="CO191" s="30">
        <f>SUMIF(Ingredients!$B$3:$B$217,K191,Ingredients!$J$3:$J$217)+SUMIF($B$3:$B$724,K191,$CR$3:$CR$724)</f>
        <v>0</v>
      </c>
      <c r="CP191" s="30">
        <f>SUMIF(Ingredients!$B$3:$B$217,L191,Ingredients!$J$3:$J$217)+SUMIF($B$3:$B$724,L191,$CR$3:$CR$724)</f>
        <v>0</v>
      </c>
      <c r="CQ191" s="30">
        <f>SUMIF(Ingredients!$B$3:$B$217,M191,Ingredients!$J$3:$J$217)+SUMIF($B$3:$B$724,M191,$CR$3:$CR$724)</f>
        <v>0</v>
      </c>
      <c r="CR191" s="43">
        <f t="shared" si="35"/>
        <v>0</v>
      </c>
      <c r="CS191" s="34">
        <v>0</v>
      </c>
      <c r="CT191" s="30">
        <v>5</v>
      </c>
      <c r="CU191" s="30">
        <v>0</v>
      </c>
      <c r="CV191" s="35">
        <v>0</v>
      </c>
      <c r="CW191" s="36">
        <v>0</v>
      </c>
      <c r="CX191" s="37">
        <v>0</v>
      </c>
      <c r="CY191" s="38">
        <v>0</v>
      </c>
      <c r="CZ191" s="39">
        <v>0</v>
      </c>
      <c r="DA191" t="s">
        <v>199</v>
      </c>
      <c r="DB191" t="str">
        <f t="shared" ca="1" si="36"/>
        <v>No</v>
      </c>
      <c r="DD191" t="s">
        <v>200</v>
      </c>
      <c r="DE191" t="str">
        <f t="shared" ca="1" si="37"/>
        <v/>
      </c>
      <c r="DF191" t="s">
        <v>2272</v>
      </c>
    </row>
    <row r="192" spans="2:110" x14ac:dyDescent="0.3">
      <c r="B192" t="s">
        <v>457</v>
      </c>
      <c r="C192" t="str">
        <f>INDEX('PH Itemnames'!$B$1:$B$723,MATCH(B192,'PH Itemnames'!$A$1:$A$723),1)</f>
        <v>starfruityogurtItem</v>
      </c>
      <c r="D192" t="s">
        <v>240</v>
      </c>
      <c r="E192" t="s">
        <v>1191</v>
      </c>
      <c r="F192" s="10" t="s">
        <v>174</v>
      </c>
      <c r="G192" s="11" t="s">
        <v>455</v>
      </c>
      <c r="H192" s="11"/>
      <c r="I192" s="11"/>
      <c r="J192" s="11"/>
      <c r="K192" s="11"/>
      <c r="L192" s="11"/>
      <c r="M192" s="11"/>
      <c r="N192" s="46">
        <f ca="1">SUMIF(Ingredients!$B$3:$B$217,'PH complex foods'!F192,Ingredients!$A$3:$A$119)+SUMIF($B$3:$B$724,F192,$V$3:$V$723)</f>
        <v>0</v>
      </c>
      <c r="O192" s="11">
        <f ca="1">SUMIF(Ingredients!$B$3:$B$217,'PH complex foods'!G192,Ingredients!$A$3:$A$119)+SUMIF($B$3:$B$724,G192,$V$3:$V$723)</f>
        <v>1</v>
      </c>
      <c r="P192" s="11">
        <f ca="1">SUMIF(Ingredients!$B$3:$B$217,'PH complex foods'!H192,Ingredients!$A$3:$A$119)+SUMIF($B$3:$B$724,H192,$V$3:$V$723)</f>
        <v>0</v>
      </c>
      <c r="Q192" s="11">
        <f ca="1">SUMIF(Ingredients!$B$3:$B$217,'PH complex foods'!I192,Ingredients!$A$3:$A$119)+SUMIF($B$3:$B$724,I192,$V$3:$V$723)</f>
        <v>0</v>
      </c>
      <c r="R192" s="11">
        <f ca="1">SUMIF(Ingredients!$B$3:$B$217,'PH complex foods'!J192,Ingredients!$A$3:$A$119)+SUMIF($B$3:$B$724,J192,$V$3:$V$723)</f>
        <v>0</v>
      </c>
      <c r="S192" s="11">
        <f ca="1">SUMIF(Ingredients!$B$3:$B$217,'PH complex foods'!K192,Ingredients!$A$3:$A$119)+SUMIF($B$3:$B$724,K192,$V$3:$V$723)</f>
        <v>0</v>
      </c>
      <c r="T192" s="11">
        <f ca="1">SUMIF(Ingredients!$B$3:$B$217,'PH complex foods'!L192,Ingredients!$A$3:$A$119)+SUMIF($B$3:$B$724,L192,$V$3:$V$723)</f>
        <v>0</v>
      </c>
      <c r="U192" s="11">
        <f ca="1">SUMIF(Ingredients!$B$3:$B$217,'PH complex foods'!M192,Ingredients!$A$3:$A$119)+SUMIF($B$3:$B$724,M192,$V$3:$V$723)</f>
        <v>0</v>
      </c>
      <c r="V192" s="10">
        <f t="shared" ca="1" si="38"/>
        <v>0</v>
      </c>
      <c r="W192" s="11">
        <f t="shared" si="27"/>
        <v>0</v>
      </c>
      <c r="X192" s="44" t="str">
        <f t="shared" ca="1" si="39"/>
        <v>No</v>
      </c>
      <c r="Y192" s="34">
        <f>SUMIF(Ingredients!$B$3:$B$217,F192,Ingredients!$C$3:$C$217)+SUMIF($B$3:$B$724,F192,$AG$3:$AG$724)</f>
        <v>0</v>
      </c>
      <c r="Z192" s="30">
        <f>SUMIF(Ingredients!$B$3:$B$217,G192,Ingredients!$C$3:$C$217)+SUMIF($B$3:$B$724,G192,$AG$3:$AG$724)</f>
        <v>10</v>
      </c>
      <c r="AA192" s="30">
        <f>SUMIF(Ingredients!$B$3:$B$217,H192,Ingredients!$C$3:$C$217)+SUMIF($B$3:$B$724,H192,$AG$3:$AG$724)</f>
        <v>0</v>
      </c>
      <c r="AB192" s="30">
        <f>SUMIF(Ingredients!$B$3:$B$217,I192,Ingredients!$C$3:$C$217)+SUMIF($B$3:$B$724,I192,$AG$3:$AG$724)</f>
        <v>0</v>
      </c>
      <c r="AC192" s="30">
        <f>SUMIF(Ingredients!$B$3:$B$217,J192,Ingredients!$C$3:$C$217)+SUMIF($B$3:$B$724,J192,$AG$3:$AG$724)</f>
        <v>0</v>
      </c>
      <c r="AD192" s="30">
        <f>SUMIF(Ingredients!$B$3:$B$217,K192,Ingredients!$C$3:$C$217)+SUMIF($B$3:$B$724,K192,$AG$3:$AG$724)</f>
        <v>0</v>
      </c>
      <c r="AE192" s="30">
        <f>SUMIF(Ingredients!$B$3:$B$217,L192,Ingredients!$C$3:$C$217)+SUMIF($B$3:$B$724,L192,$AG$3:$AG$724)</f>
        <v>0</v>
      </c>
      <c r="AF192" s="30">
        <f>SUMIF(Ingredients!$B$3:$B$217,M192,Ingredients!$C$3:$C$217)+SUMIF($B$3:$B$724,M192,$AG$3:$AG$724)</f>
        <v>0</v>
      </c>
      <c r="AG192" s="29">
        <f t="shared" si="28"/>
        <v>10</v>
      </c>
      <c r="AH192" s="30">
        <f>SUMIF(Ingredients!$B$3:$B$217,F192,Ingredients!$D$3:$D$217)+SUMIF($B$3:$B$724,F192,$AP$3:$AP$724)</f>
        <v>0</v>
      </c>
      <c r="AI192" s="30">
        <f>SUMIF(Ingredients!$B$3:$B$217,G192,Ingredients!$D$3:$D$217)+SUMIF($B$3:$B$724,G192,$AP$3:$AP$724)</f>
        <v>5</v>
      </c>
      <c r="AJ192" s="30">
        <f>SUMIF(Ingredients!$B$3:$B$217,H192,Ingredients!$D$3:$D$217)+SUMIF($B$3:$B$724,H192,$AP$3:$AP$724)</f>
        <v>0</v>
      </c>
      <c r="AK192" s="30">
        <f>SUMIF(Ingredients!$B$3:$B$217,I192,Ingredients!$D$3:$D$217)+SUMIF($B$3:$B$724,I192,$AP$3:$AP$724)</f>
        <v>0</v>
      </c>
      <c r="AL192" s="30">
        <f>SUMIF(Ingredients!$B$3:$B$217,J192,Ingredients!$D$3:$D$217)+SUMIF($B$3:$B$724,J192,$AP$3:$AP$724)</f>
        <v>0</v>
      </c>
      <c r="AM192" s="30">
        <f>SUMIF(Ingredients!$B$3:$B$217,K192,Ingredients!$D$3:$D$217)+SUMIF($B$3:$B$724,K192,$AP$3:$AP$724)</f>
        <v>0</v>
      </c>
      <c r="AN192" s="30">
        <f>SUMIF(Ingredients!$B$3:$B$217,L192,Ingredients!$D$3:$D$217)+SUMIF($B$3:$B$724,L192,$AP$3:$AP$724)</f>
        <v>0</v>
      </c>
      <c r="AO192" s="30">
        <f>SUMIF(Ingredients!$B$3:$B$217,M192,Ingredients!$D$3:$D$217)+SUMIF($B$3:$B$724,M192,$AP$3:$AP$724)</f>
        <v>0</v>
      </c>
      <c r="AP192" s="29">
        <f t="shared" si="29"/>
        <v>5</v>
      </c>
      <c r="AQ192" s="30">
        <f>SUMIF(Ingredients!$B$3:$B$217,F192,Ingredients!$E$3:$E$217)+SUMIF($B$3:$B$724,F192,$AY$3:$AY$727)</f>
        <v>0</v>
      </c>
      <c r="AR192" s="30">
        <f>SUMIF(Ingredients!$B$3:$B$217,G192,Ingredients!$E$3:$E$217)+SUMIF($B$3:$B$724,G192,$AY$3:$AY$727)</f>
        <v>7</v>
      </c>
      <c r="AS192" s="30">
        <f>SUMIF(Ingredients!$B$3:$B$217,H192,Ingredients!$E$3:$E$217)+SUMIF($B$3:$B$724,H192,$AY$3:$AY$727)</f>
        <v>0</v>
      </c>
      <c r="AT192" s="30">
        <f>SUMIF(Ingredients!$B$3:$B$217,I192,Ingredients!$E$3:$E$217)+SUMIF($B$3:$B$724,I192,$AY$3:$AY$727)</f>
        <v>0</v>
      </c>
      <c r="AU192" s="30">
        <f>SUMIF(Ingredients!$B$3:$B$217,J192,Ingredients!$E$3:$E$217)+SUMIF($B$3:$B$724,J192,$AY$3:$AY$727)</f>
        <v>0</v>
      </c>
      <c r="AV192" s="30">
        <f>SUMIF(Ingredients!$B$3:$B$217,K192,Ingredients!$E$3:$E$217)+SUMIF($B$3:$B$724,K192,$AY$3:$AY$727)</f>
        <v>0</v>
      </c>
      <c r="AW192" s="30">
        <f>SUMIF(Ingredients!$B$3:$B$217,L192,Ingredients!$E$3:$E$217)+SUMIF($B$3:$B$724,L192,$AY$3:$AY$727)</f>
        <v>0</v>
      </c>
      <c r="AX192" s="30">
        <f>SUMIF(Ingredients!$B$3:$B$217,M192,Ingredients!$E$3:$E$217)+SUMIF($B$3:$B$724,M192,$AY$3:$AY$727)</f>
        <v>0</v>
      </c>
      <c r="AY192" s="29">
        <f t="shared" si="30"/>
        <v>3.5</v>
      </c>
      <c r="AZ192" s="30">
        <f>SUMIF(Ingredients!$B$3:$B$217,F192,Ingredients!$F$3:$F$217)+SUMIF($B$3:$B$724,F192,$BH$3:$BH$724)</f>
        <v>0</v>
      </c>
      <c r="BA192" s="30">
        <f>SUMIF(Ingredients!$B$3:$B$217,G192,Ingredients!$F$3:$F$217)+SUMIF($B$3:$B$724,G192,$BH$3:$BH$724)</f>
        <v>0</v>
      </c>
      <c r="BB192" s="30">
        <f>SUMIF(Ingredients!$B$3:$B$217,H192,Ingredients!$F$3:$F$217)+SUMIF($B$3:$B$724,H192,$BH$3:$BH$724)</f>
        <v>0</v>
      </c>
      <c r="BC192" s="30">
        <f>SUMIF(Ingredients!$B$3:$B$217,I192,Ingredients!$F$3:$F$217)+SUMIF($B$3:$B$724,I192,$BH$3:$BH$724)</f>
        <v>0</v>
      </c>
      <c r="BD192" s="30">
        <f>SUMIF(Ingredients!$B$3:$B$217,J192,Ingredients!$F$3:$F$217)+SUMIF($B$3:$B$724,J192,$BH$3:$BH$724)</f>
        <v>0</v>
      </c>
      <c r="BE192" s="30">
        <f>SUMIF(Ingredients!$B$3:$B$217,K192,Ingredients!$F$3:$F$217)+SUMIF($B$3:$B$724,K192,$BH$3:$BH$724)</f>
        <v>0</v>
      </c>
      <c r="BF192" s="30">
        <f>SUMIF(Ingredients!$B$3:$B$217,L192,Ingredients!$F$3:$F$217)+SUMIF($B$3:$B$724,L192,$BH$3:$BH$724)</f>
        <v>0</v>
      </c>
      <c r="BG192" s="30">
        <f>SUMIF(Ingredients!$B$3:$B$217,M192,Ingredients!$F$3:$F$217)+SUMIF($B$3:$B$724,M192,$BH$3:$BH$724)</f>
        <v>0</v>
      </c>
      <c r="BH192" s="35">
        <f t="shared" si="31"/>
        <v>0</v>
      </c>
      <c r="BI192" s="30">
        <f>SUMIF(Ingredients!$B$3:$B$217,F192,Ingredients!$G$3:$G$217)+SUMIF($B$3:$B$724,F192,$BQ$3:$BQ$724)</f>
        <v>0</v>
      </c>
      <c r="BJ192" s="30">
        <f>SUMIF(Ingredients!$B$3:$B$217,G192,Ingredients!$G$3:$G$217)+SUMIF($B$3:$B$724,G192,$BQ$3:$BQ$724)</f>
        <v>0</v>
      </c>
      <c r="BK192" s="30">
        <f>SUMIF(Ingredients!$B$3:$B$217,H192,Ingredients!$G$3:$G$217)+SUMIF($B$3:$B$724,H192,$BQ$3:$BQ$724)</f>
        <v>0</v>
      </c>
      <c r="BL192" s="30">
        <f>SUMIF(Ingredients!$B$3:$B$217,I192,Ingredients!$G$3:$G$217)+SUMIF($B$3:$B$724,I192,$BQ$3:$BQ$724)</f>
        <v>0</v>
      </c>
      <c r="BM192" s="30">
        <f>SUMIF(Ingredients!$B$3:$B$217,J192,Ingredients!$G$3:$G$217)+SUMIF($B$3:$B$724,J192,$BQ$3:$BQ$724)</f>
        <v>0</v>
      </c>
      <c r="BN192" s="30">
        <f>SUMIF(Ingredients!$B$3:$B$217,K192,Ingredients!$G$3:$G$217)+SUMIF($B$3:$B$724,K192,$BQ$3:$BQ$724)</f>
        <v>0</v>
      </c>
      <c r="BO192" s="30">
        <f>SUMIF(Ingredients!$B$3:$B$217,L192,Ingredients!$G$3:$G$217)+SUMIF($B$3:$B$724,L192,$BQ$3:$BQ$724)</f>
        <v>0</v>
      </c>
      <c r="BP192" s="30">
        <f>SUMIF(Ingredients!$B$3:$B$217,M192,Ingredients!$G$3:$G$217)+SUMIF($B$3:$B$724,M192,$BQ$3:$BQ$724)</f>
        <v>0</v>
      </c>
      <c r="BQ192" s="36">
        <f t="shared" si="32"/>
        <v>0</v>
      </c>
      <c r="BR192" s="30">
        <f>SUMIF(Ingredients!$B$3:$B$217,F192,Ingredients!$H$3:$H$217)+SUMIF($B$3:$B$724,F192,$BZ$3:$BZ$724)</f>
        <v>0</v>
      </c>
      <c r="BS192" s="30">
        <f>SUMIF(Ingredients!$B$3:$B$217,G192,Ingredients!$H$3:$H$217)+SUMIF($B$3:$B$724,G192,$BZ$3:$BZ$724)</f>
        <v>0</v>
      </c>
      <c r="BT192" s="30">
        <f>SUMIF(Ingredients!$B$3:$B$217,H192,Ingredients!$H$3:$H$217)+SUMIF($B$3:$B$724,H192,$BZ$3:$BZ$724)</f>
        <v>0</v>
      </c>
      <c r="BU192" s="30">
        <f>SUMIF(Ingredients!$B$3:$B$217,I192,Ingredients!$H$3:$H$217)+SUMIF($B$3:$B$724,I192,$BZ$3:$BZ$724)</f>
        <v>0</v>
      </c>
      <c r="BV192" s="30">
        <f>SUMIF(Ingredients!$B$3:$B$217,J192,Ingredients!$H$3:$H$217)+SUMIF($B$3:$B$724,J192,$BZ$3:$BZ$724)</f>
        <v>0</v>
      </c>
      <c r="BW192" s="30">
        <f>SUMIF(Ingredients!$B$3:$B$217,K192,Ingredients!$H$3:$H$217)+SUMIF($B$3:$B$724,K192,$BZ$3:$BZ$724)</f>
        <v>0</v>
      </c>
      <c r="BX192" s="30">
        <f>SUMIF(Ingredients!$B$3:$B$217,L192,Ingredients!$H$3:$H$217)+SUMIF($B$3:$B$724,L192,$BZ$3:$BZ$724)</f>
        <v>0</v>
      </c>
      <c r="BY192" s="30">
        <f>SUMIF(Ingredients!$B$3:$B$217,M192,Ingredients!$H$3:$H$217)+SUMIF($B$3:$B$724,M192,$BZ$3:$BZ$724)</f>
        <v>0</v>
      </c>
      <c r="BZ192" s="42">
        <f t="shared" si="33"/>
        <v>0</v>
      </c>
      <c r="CA192" s="30">
        <f>SUMIF(Ingredients!$B$3:$B$217,F192,Ingredients!$I$3:$I$217)+SUMIF($B$3:$B$724,F192,$CI$3:$CI$724)</f>
        <v>0</v>
      </c>
      <c r="CB192" s="30">
        <f>SUMIF(Ingredients!$B$3:$B$217,G192,Ingredients!$I$3:$I$217)+SUMIF($B$3:$B$724,G192,$CI$3:$CI$724)</f>
        <v>0</v>
      </c>
      <c r="CC192" s="30">
        <f>SUMIF(Ingredients!$B$3:$B$217,H192,Ingredients!$I$3:$I$217)+SUMIF($B$3:$B$724,H192,$CI$3:$CI$724)</f>
        <v>0</v>
      </c>
      <c r="CD192" s="30">
        <f>SUMIF(Ingredients!$B$3:$B$217,I192,Ingredients!$I$3:$I$217)+SUMIF($B$3:$B$724,I192,$CI$3:$CI$724)</f>
        <v>0</v>
      </c>
      <c r="CE192" s="30">
        <f>SUMIF(Ingredients!$B$3:$B$217,J192,Ingredients!$I$3:$I$217)+SUMIF($B$3:$B$724,J192,$CI$3:$CI$724)</f>
        <v>0</v>
      </c>
      <c r="CF192" s="30">
        <f>SUMIF(Ingredients!$B$3:$B$217,K192,Ingredients!$I$3:$I$217)+SUMIF($B$3:$B$724,K192,$CI$3:$CI$724)</f>
        <v>0</v>
      </c>
      <c r="CG192" s="30">
        <f>SUMIF(Ingredients!$B$3:$B$217,L192,Ingredients!$I$3:$I$217)+SUMIF($B$3:$B$724,L192,$CI$3:$CI$724)</f>
        <v>0</v>
      </c>
      <c r="CH192" s="30">
        <f>SUMIF(Ingredients!$B$3:$B$217,M192,Ingredients!$I$3:$I$217)+SUMIF($B$3:$B$724,M192,$CI$3:$CI$724)</f>
        <v>0</v>
      </c>
      <c r="CI192" s="38">
        <f t="shared" si="34"/>
        <v>0</v>
      </c>
      <c r="CJ192" s="30">
        <f>SUMIF(Ingredients!$B$3:$B$217,F192,Ingredients!$J$3:$J$217)+SUMIF($B$3:$B$724,F192,$CR$3:$CR$724)</f>
        <v>0</v>
      </c>
      <c r="CK192" s="30">
        <f>SUMIF(Ingredients!$B$3:$B$217,G192,Ingredients!$J$3:$J$217)+SUMIF($B$3:$B$724,G192,$CR$3:$CR$724)</f>
        <v>1.5</v>
      </c>
      <c r="CL192" s="30">
        <f>SUMIF(Ingredients!$B$3:$B$217,H192,Ingredients!$J$3:$J$217)+SUMIF($B$3:$B$724,H192,$CR$3:$CR$724)</f>
        <v>0</v>
      </c>
      <c r="CM192" s="30">
        <f>SUMIF(Ingredients!$B$3:$B$217,I192,Ingredients!$J$3:$J$217)+SUMIF($B$3:$B$724,I192,$CR$3:$CR$724)</f>
        <v>0</v>
      </c>
      <c r="CN192" s="30">
        <f>SUMIF(Ingredients!$B$3:$B$217,J192,Ingredients!$J$3:$J$217)+SUMIF($B$3:$B$724,J192,$CR$3:$CR$724)</f>
        <v>0</v>
      </c>
      <c r="CO192" s="30">
        <f>SUMIF(Ingredients!$B$3:$B$217,K192,Ingredients!$J$3:$J$217)+SUMIF($B$3:$B$724,K192,$CR$3:$CR$724)</f>
        <v>0</v>
      </c>
      <c r="CP192" s="30">
        <f>SUMIF(Ingredients!$B$3:$B$217,L192,Ingredients!$J$3:$J$217)+SUMIF($B$3:$B$724,L192,$CR$3:$CR$724)</f>
        <v>0</v>
      </c>
      <c r="CQ192" s="30">
        <f>SUMIF(Ingredients!$B$3:$B$217,M192,Ingredients!$J$3:$J$217)+SUMIF($B$3:$B$724,M192,$CR$3:$CR$724)</f>
        <v>0</v>
      </c>
      <c r="CR192" s="43">
        <f t="shared" si="35"/>
        <v>1.5</v>
      </c>
      <c r="CS192" s="34">
        <v>10</v>
      </c>
      <c r="CT192" s="30">
        <v>5</v>
      </c>
      <c r="CU192" s="30">
        <v>3.5</v>
      </c>
      <c r="CV192" s="35">
        <v>0</v>
      </c>
      <c r="CW192" s="36">
        <v>0</v>
      </c>
      <c r="CX192" s="37">
        <v>0</v>
      </c>
      <c r="CY192" s="38">
        <v>0</v>
      </c>
      <c r="CZ192" s="39">
        <v>1.5</v>
      </c>
      <c r="DA192" t="s">
        <v>199</v>
      </c>
      <c r="DB192" t="str">
        <f t="shared" ca="1" si="36"/>
        <v>No</v>
      </c>
      <c r="DD192" t="s">
        <v>200</v>
      </c>
      <c r="DE192" t="str">
        <f t="shared" ca="1" si="37"/>
        <v/>
      </c>
      <c r="DF192" t="s">
        <v>2272</v>
      </c>
    </row>
    <row r="193" spans="2:110" x14ac:dyDescent="0.3">
      <c r="B193" t="s">
        <v>458</v>
      </c>
      <c r="C193" t="str">
        <f>INDEX('PH Itemnames'!$B$1:$B$723,MATCH(B193,'PH Itemnames'!$A$1:$A$723),1)</f>
        <v>guacamoleItem</v>
      </c>
      <c r="D193" t="s">
        <v>245</v>
      </c>
      <c r="E193" t="s">
        <v>1192</v>
      </c>
      <c r="F193" s="10" t="s">
        <v>175</v>
      </c>
      <c r="G193" s="11" t="s">
        <v>133</v>
      </c>
      <c r="H193" s="11" t="s">
        <v>70</v>
      </c>
      <c r="I193" s="11" t="s">
        <v>64</v>
      </c>
      <c r="J193" s="11" t="s">
        <v>122</v>
      </c>
      <c r="K193" s="11"/>
      <c r="L193" s="11"/>
      <c r="M193" s="11"/>
      <c r="N193" s="46">
        <f ca="1">SUMIF(Ingredients!$B$3:$B$217,'PH complex foods'!F193,Ingredients!$A$3:$A$119)+SUMIF($B$3:$B$724,F193,$V$3:$V$723)</f>
        <v>0</v>
      </c>
      <c r="O193" s="11">
        <f ca="1">SUMIF(Ingredients!$B$3:$B$217,'PH complex foods'!G193,Ingredients!$A$3:$A$119)+SUMIF($B$3:$B$724,G193,$V$3:$V$723)</f>
        <v>1</v>
      </c>
      <c r="P193" s="11">
        <f ca="1">SUMIF(Ingredients!$B$3:$B$217,'PH complex foods'!H193,Ingredients!$A$3:$A$119)+SUMIF($B$3:$B$724,H193,$V$3:$V$723)</f>
        <v>1</v>
      </c>
      <c r="Q193" s="11">
        <f ca="1">SUMIF(Ingredients!$B$3:$B$217,'PH complex foods'!I193,Ingredients!$A$3:$A$119)+SUMIF($B$3:$B$724,I193,$V$3:$V$723)</f>
        <v>1</v>
      </c>
      <c r="R193" s="11">
        <f ca="1">SUMIF(Ingredients!$B$3:$B$217,'PH complex foods'!J193,Ingredients!$A$3:$A$119)+SUMIF($B$3:$B$724,J193,$V$3:$V$723)</f>
        <v>1</v>
      </c>
      <c r="S193" s="11">
        <f ca="1">SUMIF(Ingredients!$B$3:$B$217,'PH complex foods'!K193,Ingredients!$A$3:$A$119)+SUMIF($B$3:$B$724,K193,$V$3:$V$723)</f>
        <v>0</v>
      </c>
      <c r="T193" s="11">
        <f ca="1">SUMIF(Ingredients!$B$3:$B$217,'PH complex foods'!L193,Ingredients!$A$3:$A$119)+SUMIF($B$3:$B$724,L193,$V$3:$V$723)</f>
        <v>0</v>
      </c>
      <c r="U193" s="11">
        <f ca="1">SUMIF(Ingredients!$B$3:$B$217,'PH complex foods'!M193,Ingredients!$A$3:$A$119)+SUMIF($B$3:$B$724,M193,$V$3:$V$723)</f>
        <v>0</v>
      </c>
      <c r="V193" s="10">
        <f t="shared" ca="1" si="38"/>
        <v>0</v>
      </c>
      <c r="W193" s="11">
        <f t="shared" si="27"/>
        <v>0</v>
      </c>
      <c r="X193" s="44" t="str">
        <f t="shared" ca="1" si="39"/>
        <v>No</v>
      </c>
      <c r="Y193" s="34">
        <f>SUMIF(Ingredients!$B$3:$B$217,F193,Ingredients!$C$3:$C$217)+SUMIF($B$3:$B$724,F193,$AG$3:$AG$724)</f>
        <v>0</v>
      </c>
      <c r="Z193" s="30">
        <f>SUMIF(Ingredients!$B$3:$B$217,G193,Ingredients!$C$3:$C$217)+SUMIF($B$3:$B$724,G193,$AG$3:$AG$724)</f>
        <v>1</v>
      </c>
      <c r="AA193" s="30">
        <f>SUMIF(Ingredients!$B$3:$B$217,H193,Ingredients!$C$3:$C$217)+SUMIF($B$3:$B$724,H193,$AG$3:$AG$724)</f>
        <v>2</v>
      </c>
      <c r="AB193" s="30">
        <f>SUMIF(Ingredients!$B$3:$B$217,I193,Ingredients!$C$3:$C$217)+SUMIF($B$3:$B$724,I193,$AG$3:$AG$724)</f>
        <v>2</v>
      </c>
      <c r="AC193" s="30">
        <f>SUMIF(Ingredients!$B$3:$B$217,J193,Ingredients!$C$3:$C$217)+SUMIF($B$3:$B$724,J193,$AG$3:$AG$724)</f>
        <v>0</v>
      </c>
      <c r="AD193" s="30">
        <f>SUMIF(Ingredients!$B$3:$B$217,K193,Ingredients!$C$3:$C$217)+SUMIF($B$3:$B$724,K193,$AG$3:$AG$724)</f>
        <v>0</v>
      </c>
      <c r="AE193" s="30">
        <f>SUMIF(Ingredients!$B$3:$B$217,L193,Ingredients!$C$3:$C$217)+SUMIF($B$3:$B$724,L193,$AG$3:$AG$724)</f>
        <v>0</v>
      </c>
      <c r="AF193" s="30">
        <f>SUMIF(Ingredients!$B$3:$B$217,M193,Ingredients!$C$3:$C$217)+SUMIF($B$3:$B$724,M193,$AG$3:$AG$724)</f>
        <v>0</v>
      </c>
      <c r="AG193" s="29">
        <f t="shared" si="28"/>
        <v>5</v>
      </c>
      <c r="AH193" s="30">
        <f>SUMIF(Ingredients!$B$3:$B$217,F193,Ingredients!$D$3:$D$217)+SUMIF($B$3:$B$724,F193,$AP$3:$AP$724)</f>
        <v>0</v>
      </c>
      <c r="AI193" s="30">
        <f>SUMIF(Ingredients!$B$3:$B$217,G193,Ingredients!$D$3:$D$217)+SUMIF($B$3:$B$724,G193,$AP$3:$AP$724)</f>
        <v>0</v>
      </c>
      <c r="AJ193" s="30">
        <f>SUMIF(Ingredients!$B$3:$B$217,H193,Ingredients!$D$3:$D$217)+SUMIF($B$3:$B$724,H193,$AP$3:$AP$724)</f>
        <v>5</v>
      </c>
      <c r="AK193" s="30">
        <f>SUMIF(Ingredients!$B$3:$B$217,I193,Ingredients!$D$3:$D$217)+SUMIF($B$3:$B$724,I193,$AP$3:$AP$724)</f>
        <v>0</v>
      </c>
      <c r="AL193" s="30">
        <f>SUMIF(Ingredients!$B$3:$B$217,J193,Ingredients!$D$3:$D$217)+SUMIF($B$3:$B$724,J193,$AP$3:$AP$724)</f>
        <v>0</v>
      </c>
      <c r="AM193" s="30">
        <f>SUMIF(Ingredients!$B$3:$B$217,K193,Ingredients!$D$3:$D$217)+SUMIF($B$3:$B$724,K193,$AP$3:$AP$724)</f>
        <v>0</v>
      </c>
      <c r="AN193" s="30">
        <f>SUMIF(Ingredients!$B$3:$B$217,L193,Ingredients!$D$3:$D$217)+SUMIF($B$3:$B$724,L193,$AP$3:$AP$724)</f>
        <v>0</v>
      </c>
      <c r="AO193" s="30">
        <f>SUMIF(Ingredients!$B$3:$B$217,M193,Ingredients!$D$3:$D$217)+SUMIF($B$3:$B$724,M193,$AP$3:$AP$724)</f>
        <v>0</v>
      </c>
      <c r="AP193" s="29">
        <f t="shared" si="29"/>
        <v>5</v>
      </c>
      <c r="AQ193" s="30">
        <f>SUMIF(Ingredients!$B$3:$B$217,F193,Ingredients!$E$3:$E$217)+SUMIF($B$3:$B$724,F193,$AY$3:$AY$727)</f>
        <v>0</v>
      </c>
      <c r="AR193" s="30">
        <f>SUMIF(Ingredients!$B$3:$B$217,G193,Ingredients!$E$3:$E$217)+SUMIF($B$3:$B$724,G193,$AY$3:$AY$727)</f>
        <v>32</v>
      </c>
      <c r="AS193" s="30">
        <f>SUMIF(Ingredients!$B$3:$B$217,H193,Ingredients!$E$3:$E$217)+SUMIF($B$3:$B$724,H193,$AY$3:$AY$727)</f>
        <v>5</v>
      </c>
      <c r="AT193" s="30">
        <f>SUMIF(Ingredients!$B$3:$B$217,I193,Ingredients!$E$3:$E$217)+SUMIF($B$3:$B$724,I193,$AY$3:$AY$727)</f>
        <v>43</v>
      </c>
      <c r="AU193" s="30">
        <f>SUMIF(Ingredients!$B$3:$B$217,J193,Ingredients!$E$3:$E$217)+SUMIF($B$3:$B$724,J193,$AY$3:$AY$727)</f>
        <v>48</v>
      </c>
      <c r="AV193" s="30">
        <f>SUMIF(Ingredients!$B$3:$B$217,K193,Ingredients!$E$3:$E$217)+SUMIF($B$3:$B$724,K193,$AY$3:$AY$727)</f>
        <v>0</v>
      </c>
      <c r="AW193" s="30">
        <f>SUMIF(Ingredients!$B$3:$B$217,L193,Ingredients!$E$3:$E$217)+SUMIF($B$3:$B$724,L193,$AY$3:$AY$727)</f>
        <v>0</v>
      </c>
      <c r="AX193" s="30">
        <f>SUMIF(Ingredients!$B$3:$B$217,M193,Ingredients!$E$3:$E$217)+SUMIF($B$3:$B$724,M193,$AY$3:$AY$727)</f>
        <v>0</v>
      </c>
      <c r="AY193" s="29">
        <f t="shared" si="30"/>
        <v>25.6</v>
      </c>
      <c r="AZ193" s="30">
        <f>SUMIF(Ingredients!$B$3:$B$217,F193,Ingredients!$F$3:$F$217)+SUMIF($B$3:$B$724,F193,$BH$3:$BH$724)</f>
        <v>0</v>
      </c>
      <c r="BA193" s="30">
        <f>SUMIF(Ingredients!$B$3:$B$217,G193,Ingredients!$F$3:$F$217)+SUMIF($B$3:$B$724,G193,$BH$3:$BH$724)</f>
        <v>0</v>
      </c>
      <c r="BB193" s="30">
        <f>SUMIF(Ingredients!$B$3:$B$217,H193,Ingredients!$F$3:$F$217)+SUMIF($B$3:$B$724,H193,$BH$3:$BH$724)</f>
        <v>0</v>
      </c>
      <c r="BC193" s="30">
        <f>SUMIF(Ingredients!$B$3:$B$217,I193,Ingredients!$F$3:$F$217)+SUMIF($B$3:$B$724,I193,$BH$3:$BH$724)</f>
        <v>0</v>
      </c>
      <c r="BD193" s="30">
        <f>SUMIF(Ingredients!$B$3:$B$217,J193,Ingredients!$F$3:$F$217)+SUMIF($B$3:$B$724,J193,$BH$3:$BH$724)</f>
        <v>0</v>
      </c>
      <c r="BE193" s="30">
        <f>SUMIF(Ingredients!$B$3:$B$217,K193,Ingredients!$F$3:$F$217)+SUMIF($B$3:$B$724,K193,$BH$3:$BH$724)</f>
        <v>0</v>
      </c>
      <c r="BF193" s="30">
        <f>SUMIF(Ingredients!$B$3:$B$217,L193,Ingredients!$F$3:$F$217)+SUMIF($B$3:$B$724,L193,$BH$3:$BH$724)</f>
        <v>0</v>
      </c>
      <c r="BG193" s="30">
        <f>SUMIF(Ingredients!$B$3:$B$217,M193,Ingredients!$F$3:$F$217)+SUMIF($B$3:$B$724,M193,$BH$3:$BH$724)</f>
        <v>0</v>
      </c>
      <c r="BH193" s="35">
        <f t="shared" si="31"/>
        <v>0</v>
      </c>
      <c r="BI193" s="30">
        <f>SUMIF(Ingredients!$B$3:$B$217,F193,Ingredients!$G$3:$G$217)+SUMIF($B$3:$B$724,F193,$BQ$3:$BQ$724)</f>
        <v>0</v>
      </c>
      <c r="BJ193" s="30">
        <f>SUMIF(Ingredients!$B$3:$B$217,G193,Ingredients!$G$3:$G$217)+SUMIF($B$3:$B$724,G193,$BQ$3:$BQ$724)</f>
        <v>0</v>
      </c>
      <c r="BK193" s="30">
        <f>SUMIF(Ingredients!$B$3:$B$217,H193,Ingredients!$G$3:$G$217)+SUMIF($B$3:$B$724,H193,$BQ$3:$BQ$724)</f>
        <v>0</v>
      </c>
      <c r="BL193" s="30">
        <f>SUMIF(Ingredients!$B$3:$B$217,I193,Ingredients!$G$3:$G$217)+SUMIF($B$3:$B$724,I193,$BQ$3:$BQ$724)</f>
        <v>0</v>
      </c>
      <c r="BM193" s="30">
        <f>SUMIF(Ingredients!$B$3:$B$217,J193,Ingredients!$G$3:$G$217)+SUMIF($B$3:$B$724,J193,$BQ$3:$BQ$724)</f>
        <v>0</v>
      </c>
      <c r="BN193" s="30">
        <f>SUMIF(Ingredients!$B$3:$B$217,K193,Ingredients!$G$3:$G$217)+SUMIF($B$3:$B$724,K193,$BQ$3:$BQ$724)</f>
        <v>0</v>
      </c>
      <c r="BO193" s="30">
        <f>SUMIF(Ingredients!$B$3:$B$217,L193,Ingredients!$G$3:$G$217)+SUMIF($B$3:$B$724,L193,$BQ$3:$BQ$724)</f>
        <v>0</v>
      </c>
      <c r="BP193" s="30">
        <f>SUMIF(Ingredients!$B$3:$B$217,M193,Ingredients!$G$3:$G$217)+SUMIF($B$3:$B$724,M193,$BQ$3:$BQ$724)</f>
        <v>0</v>
      </c>
      <c r="BQ193" s="36">
        <f t="shared" si="32"/>
        <v>0</v>
      </c>
      <c r="BR193" s="30">
        <f>SUMIF(Ingredients!$B$3:$B$217,F193,Ingredients!$H$3:$H$217)+SUMIF($B$3:$B$724,F193,$BZ$3:$BZ$724)</f>
        <v>0</v>
      </c>
      <c r="BS193" s="30">
        <f>SUMIF(Ingredients!$B$3:$B$217,G193,Ingredients!$H$3:$H$217)+SUMIF($B$3:$B$724,G193,$BZ$3:$BZ$724)</f>
        <v>0.5</v>
      </c>
      <c r="BT193" s="30">
        <f>SUMIF(Ingredients!$B$3:$B$217,H193,Ingredients!$H$3:$H$217)+SUMIF($B$3:$B$724,H193,$BZ$3:$BZ$724)</f>
        <v>1.5</v>
      </c>
      <c r="BU193" s="30">
        <f>SUMIF(Ingredients!$B$3:$B$217,I193,Ingredients!$H$3:$H$217)+SUMIF($B$3:$B$724,I193,$BZ$3:$BZ$724)</f>
        <v>1</v>
      </c>
      <c r="BV193" s="30">
        <f>SUMIF(Ingredients!$B$3:$B$217,J193,Ingredients!$H$3:$H$217)+SUMIF($B$3:$B$724,J193,$BZ$3:$BZ$724)</f>
        <v>0</v>
      </c>
      <c r="BW193" s="30">
        <f>SUMIF(Ingredients!$B$3:$B$217,K193,Ingredients!$H$3:$H$217)+SUMIF($B$3:$B$724,K193,$BZ$3:$BZ$724)</f>
        <v>0</v>
      </c>
      <c r="BX193" s="30">
        <f>SUMIF(Ingredients!$B$3:$B$217,L193,Ingredients!$H$3:$H$217)+SUMIF($B$3:$B$724,L193,$BZ$3:$BZ$724)</f>
        <v>0</v>
      </c>
      <c r="BY193" s="30">
        <f>SUMIF(Ingredients!$B$3:$B$217,M193,Ingredients!$H$3:$H$217)+SUMIF($B$3:$B$724,M193,$BZ$3:$BZ$724)</f>
        <v>0</v>
      </c>
      <c r="BZ193" s="42">
        <f t="shared" si="33"/>
        <v>3</v>
      </c>
      <c r="CA193" s="30">
        <f>SUMIF(Ingredients!$B$3:$B$217,F193,Ingredients!$I$3:$I$217)+SUMIF($B$3:$B$724,F193,$CI$3:$CI$724)</f>
        <v>0</v>
      </c>
      <c r="CB193" s="30">
        <f>SUMIF(Ingredients!$B$3:$B$217,G193,Ingredients!$I$3:$I$217)+SUMIF($B$3:$B$724,G193,$CI$3:$CI$724)</f>
        <v>0</v>
      </c>
      <c r="CC193" s="30">
        <f>SUMIF(Ingredients!$B$3:$B$217,H193,Ingredients!$I$3:$I$217)+SUMIF($B$3:$B$724,H193,$CI$3:$CI$724)</f>
        <v>0</v>
      </c>
      <c r="CD193" s="30">
        <f>SUMIF(Ingredients!$B$3:$B$217,I193,Ingredients!$I$3:$I$217)+SUMIF($B$3:$B$724,I193,$CI$3:$CI$724)</f>
        <v>0</v>
      </c>
      <c r="CE193" s="30">
        <f>SUMIF(Ingredients!$B$3:$B$217,J193,Ingredients!$I$3:$I$217)+SUMIF($B$3:$B$724,J193,$CI$3:$CI$724)</f>
        <v>0</v>
      </c>
      <c r="CF193" s="30">
        <f>SUMIF(Ingredients!$B$3:$B$217,K193,Ingredients!$I$3:$I$217)+SUMIF($B$3:$B$724,K193,$CI$3:$CI$724)</f>
        <v>0</v>
      </c>
      <c r="CG193" s="30">
        <f>SUMIF(Ingredients!$B$3:$B$217,L193,Ingredients!$I$3:$I$217)+SUMIF($B$3:$B$724,L193,$CI$3:$CI$724)</f>
        <v>0</v>
      </c>
      <c r="CH193" s="30">
        <f>SUMIF(Ingredients!$B$3:$B$217,M193,Ingredients!$I$3:$I$217)+SUMIF($B$3:$B$724,M193,$CI$3:$CI$724)</f>
        <v>0</v>
      </c>
      <c r="CI193" s="38">
        <f t="shared" si="34"/>
        <v>0</v>
      </c>
      <c r="CJ193" s="30">
        <f>SUMIF(Ingredients!$B$3:$B$217,F193,Ingredients!$J$3:$J$217)+SUMIF($B$3:$B$724,F193,$CR$3:$CR$724)</f>
        <v>0</v>
      </c>
      <c r="CK193" s="30">
        <f>SUMIF(Ingredients!$B$3:$B$217,G193,Ingredients!$J$3:$J$217)+SUMIF($B$3:$B$724,G193,$CR$3:$CR$724)</f>
        <v>0</v>
      </c>
      <c r="CL193" s="30">
        <f>SUMIF(Ingredients!$B$3:$B$217,H193,Ingredients!$J$3:$J$217)+SUMIF($B$3:$B$724,H193,$CR$3:$CR$724)</f>
        <v>0</v>
      </c>
      <c r="CM193" s="30">
        <f>SUMIF(Ingredients!$B$3:$B$217,I193,Ingredients!$J$3:$J$217)+SUMIF($B$3:$B$724,I193,$CR$3:$CR$724)</f>
        <v>0</v>
      </c>
      <c r="CN193" s="30">
        <f>SUMIF(Ingredients!$B$3:$B$217,J193,Ingredients!$J$3:$J$217)+SUMIF($B$3:$B$724,J193,$CR$3:$CR$724)</f>
        <v>0</v>
      </c>
      <c r="CO193" s="30">
        <f>SUMIF(Ingredients!$B$3:$B$217,K193,Ingredients!$J$3:$J$217)+SUMIF($B$3:$B$724,K193,$CR$3:$CR$724)</f>
        <v>0</v>
      </c>
      <c r="CP193" s="30">
        <f>SUMIF(Ingredients!$B$3:$B$217,L193,Ingredients!$J$3:$J$217)+SUMIF($B$3:$B$724,L193,$CR$3:$CR$724)</f>
        <v>0</v>
      </c>
      <c r="CQ193" s="30">
        <f>SUMIF(Ingredients!$B$3:$B$217,M193,Ingredients!$J$3:$J$217)+SUMIF($B$3:$B$724,M193,$CR$3:$CR$724)</f>
        <v>0</v>
      </c>
      <c r="CR193" s="43">
        <f t="shared" si="35"/>
        <v>0</v>
      </c>
      <c r="CS193" s="34">
        <v>5</v>
      </c>
      <c r="CT193" s="30">
        <v>5</v>
      </c>
      <c r="CU193" s="30">
        <v>16</v>
      </c>
      <c r="CV193" s="35">
        <v>0</v>
      </c>
      <c r="CW193" s="36">
        <v>0</v>
      </c>
      <c r="CX193" s="37">
        <v>3</v>
      </c>
      <c r="CY193" s="38">
        <v>0</v>
      </c>
      <c r="CZ193" s="39">
        <v>0</v>
      </c>
      <c r="DA193" t="s">
        <v>199</v>
      </c>
      <c r="DB193" t="str">
        <f t="shared" ca="1" si="36"/>
        <v>No</v>
      </c>
      <c r="DD193" t="s">
        <v>200</v>
      </c>
      <c r="DE193" t="str">
        <f t="shared" ca="1" si="37"/>
        <v/>
      </c>
      <c r="DF193" t="s">
        <v>2272</v>
      </c>
    </row>
    <row r="194" spans="2:110" x14ac:dyDescent="0.3">
      <c r="B194" t="s">
        <v>459</v>
      </c>
      <c r="C194" t="str">
        <f>INDEX('PH Itemnames'!$B$1:$B$723,MATCH(B194,'PH Itemnames'!$A$1:$A$723),1)</f>
        <v>creamofavocadosoupItem</v>
      </c>
      <c r="D194" t="s">
        <v>245</v>
      </c>
      <c r="E194" t="s">
        <v>1192</v>
      </c>
      <c r="F194" s="10" t="s">
        <v>175</v>
      </c>
      <c r="G194" s="11" t="s">
        <v>217</v>
      </c>
      <c r="H194" s="11" t="s">
        <v>179</v>
      </c>
      <c r="I194" s="11" t="s">
        <v>122</v>
      </c>
      <c r="J194" s="11" t="s">
        <v>270</v>
      </c>
      <c r="K194" s="11"/>
      <c r="L194" s="11"/>
      <c r="M194" s="11"/>
      <c r="N194" s="46">
        <f ca="1">SUMIF(Ingredients!$B$3:$B$217,'PH complex foods'!F194,Ingredients!$A$3:$A$119)+SUMIF($B$3:$B$724,F194,$V$3:$V$723)</f>
        <v>0</v>
      </c>
      <c r="O194" s="11">
        <f ca="1">SUMIF(Ingredients!$B$3:$B$217,'PH complex foods'!G194,Ingredients!$A$3:$A$119)+SUMIF($B$3:$B$724,G194,$V$3:$V$723)</f>
        <v>1</v>
      </c>
      <c r="P194" s="11">
        <f ca="1">SUMIF(Ingredients!$B$3:$B$217,'PH complex foods'!H194,Ingredients!$A$3:$A$119)+SUMIF($B$3:$B$724,H194,$V$3:$V$723)</f>
        <v>0</v>
      </c>
      <c r="Q194" s="11">
        <f ca="1">SUMIF(Ingredients!$B$3:$B$217,'PH complex foods'!I194,Ingredients!$A$3:$A$119)+SUMIF($B$3:$B$724,I194,$V$3:$V$723)</f>
        <v>1</v>
      </c>
      <c r="R194" s="11">
        <f ca="1">SUMIF(Ingredients!$B$3:$B$217,'PH complex foods'!J194,Ingredients!$A$3:$A$119)+SUMIF($B$3:$B$724,J194,$V$3:$V$723)</f>
        <v>1</v>
      </c>
      <c r="S194" s="11">
        <f ca="1">SUMIF(Ingredients!$B$3:$B$217,'PH complex foods'!K194,Ingredients!$A$3:$A$119)+SUMIF($B$3:$B$724,K194,$V$3:$V$723)</f>
        <v>0</v>
      </c>
      <c r="T194" s="11">
        <f ca="1">SUMIF(Ingredients!$B$3:$B$217,'PH complex foods'!L194,Ingredients!$A$3:$A$119)+SUMIF($B$3:$B$724,L194,$V$3:$V$723)</f>
        <v>0</v>
      </c>
      <c r="U194" s="11">
        <f ca="1">SUMIF(Ingredients!$B$3:$B$217,'PH complex foods'!M194,Ingredients!$A$3:$A$119)+SUMIF($B$3:$B$724,M194,$V$3:$V$723)</f>
        <v>0</v>
      </c>
      <c r="V194" s="10">
        <f t="shared" ca="1" si="38"/>
        <v>-1</v>
      </c>
      <c r="W194" s="11">
        <f t="shared" si="27"/>
        <v>0</v>
      </c>
      <c r="X194" s="44" t="str">
        <f t="shared" ca="1" si="39"/>
        <v>No</v>
      </c>
      <c r="Y194" s="34">
        <f>SUMIF(Ingredients!$B$3:$B$217,F194,Ingredients!$C$3:$C$217)+SUMIF($B$3:$B$724,F194,$AG$3:$AG$724)</f>
        <v>0</v>
      </c>
      <c r="Z194" s="30">
        <f>SUMIF(Ingredients!$B$3:$B$217,G194,Ingredients!$C$3:$C$217)+SUMIF($B$3:$B$724,G194,$AG$3:$AG$724)</f>
        <v>5</v>
      </c>
      <c r="AA194" s="30">
        <f>SUMIF(Ingredients!$B$3:$B$217,H194,Ingredients!$C$3:$C$217)+SUMIF($B$3:$B$724,H194,$AG$3:$AG$724)</f>
        <v>1</v>
      </c>
      <c r="AB194" s="30">
        <f>SUMIF(Ingredients!$B$3:$B$217,I194,Ingredients!$C$3:$C$217)+SUMIF($B$3:$B$724,I194,$AG$3:$AG$724)</f>
        <v>0</v>
      </c>
      <c r="AC194" s="30">
        <f>SUMIF(Ingredients!$B$3:$B$217,J194,Ingredients!$C$3:$C$217)+SUMIF($B$3:$B$724,J194,$AG$3:$AG$724)</f>
        <v>12.30952380952381</v>
      </c>
      <c r="AD194" s="30">
        <f>SUMIF(Ingredients!$B$3:$B$217,K194,Ingredients!$C$3:$C$217)+SUMIF($B$3:$B$724,K194,$AG$3:$AG$724)</f>
        <v>0</v>
      </c>
      <c r="AE194" s="30">
        <f>SUMIF(Ingredients!$B$3:$B$217,L194,Ingredients!$C$3:$C$217)+SUMIF($B$3:$B$724,L194,$AG$3:$AG$724)</f>
        <v>0</v>
      </c>
      <c r="AF194" s="30">
        <f>SUMIF(Ingredients!$B$3:$B$217,M194,Ingredients!$C$3:$C$217)+SUMIF($B$3:$B$724,M194,$AG$3:$AG$724)</f>
        <v>0</v>
      </c>
      <c r="AG194" s="29">
        <f t="shared" si="28"/>
        <v>18.30952380952381</v>
      </c>
      <c r="AH194" s="30">
        <f>SUMIF(Ingredients!$B$3:$B$217,F194,Ingredients!$D$3:$D$217)+SUMIF($B$3:$B$724,F194,$AP$3:$AP$724)</f>
        <v>0</v>
      </c>
      <c r="AI194" s="30">
        <f>SUMIF(Ingredients!$B$3:$B$217,G194,Ingredients!$D$3:$D$217)+SUMIF($B$3:$B$724,G194,$AP$3:$AP$724)</f>
        <v>0</v>
      </c>
      <c r="AJ194" s="30">
        <f>SUMIF(Ingredients!$B$3:$B$217,H194,Ingredients!$D$3:$D$217)+SUMIF($B$3:$B$724,H194,$AP$3:$AP$724)</f>
        <v>5</v>
      </c>
      <c r="AK194" s="30">
        <f>SUMIF(Ingredients!$B$3:$B$217,I194,Ingredients!$D$3:$D$217)+SUMIF($B$3:$B$724,I194,$AP$3:$AP$724)</f>
        <v>0</v>
      </c>
      <c r="AL194" s="30">
        <f>SUMIF(Ingredients!$B$3:$B$217,J194,Ingredients!$D$3:$D$217)+SUMIF($B$3:$B$724,J194,$AP$3:$AP$724)</f>
        <v>0.35714285714285715</v>
      </c>
      <c r="AM194" s="30">
        <f>SUMIF(Ingredients!$B$3:$B$217,K194,Ingredients!$D$3:$D$217)+SUMIF($B$3:$B$724,K194,$AP$3:$AP$724)</f>
        <v>0</v>
      </c>
      <c r="AN194" s="30">
        <f>SUMIF(Ingredients!$B$3:$B$217,L194,Ingredients!$D$3:$D$217)+SUMIF($B$3:$B$724,L194,$AP$3:$AP$724)</f>
        <v>0</v>
      </c>
      <c r="AO194" s="30">
        <f>SUMIF(Ingredients!$B$3:$B$217,M194,Ingredients!$D$3:$D$217)+SUMIF($B$3:$B$724,M194,$AP$3:$AP$724)</f>
        <v>0</v>
      </c>
      <c r="AP194" s="29">
        <f t="shared" si="29"/>
        <v>5.3571428571428568</v>
      </c>
      <c r="AQ194" s="30">
        <f>SUMIF(Ingredients!$B$3:$B$217,F194,Ingredients!$E$3:$E$217)+SUMIF($B$3:$B$724,F194,$AY$3:$AY$727)</f>
        <v>0</v>
      </c>
      <c r="AR194" s="30">
        <f>SUMIF(Ingredients!$B$3:$B$217,G194,Ingredients!$E$3:$E$217)+SUMIF($B$3:$B$724,G194,$AY$3:$AY$727)</f>
        <v>7</v>
      </c>
      <c r="AS194" s="30">
        <f>SUMIF(Ingredients!$B$3:$B$217,H194,Ingredients!$E$3:$E$217)+SUMIF($B$3:$B$724,H194,$AY$3:$AY$727)</f>
        <v>10</v>
      </c>
      <c r="AT194" s="30">
        <f>SUMIF(Ingredients!$B$3:$B$217,I194,Ingredients!$E$3:$E$217)+SUMIF($B$3:$B$724,I194,$AY$3:$AY$727)</f>
        <v>48</v>
      </c>
      <c r="AU194" s="30">
        <f>SUMIF(Ingredients!$B$3:$B$217,J194,Ingredients!$E$3:$E$217)+SUMIF($B$3:$B$724,J194,$AY$3:$AY$727)</f>
        <v>10.428571428571429</v>
      </c>
      <c r="AV194" s="30">
        <f>SUMIF(Ingredients!$B$3:$B$217,K194,Ingredients!$E$3:$E$217)+SUMIF($B$3:$B$724,K194,$AY$3:$AY$727)</f>
        <v>0</v>
      </c>
      <c r="AW194" s="30">
        <f>SUMIF(Ingredients!$B$3:$B$217,L194,Ingredients!$E$3:$E$217)+SUMIF($B$3:$B$724,L194,$AY$3:$AY$727)</f>
        <v>0</v>
      </c>
      <c r="AX194" s="30">
        <f>SUMIF(Ingredients!$B$3:$B$217,M194,Ingredients!$E$3:$E$217)+SUMIF($B$3:$B$724,M194,$AY$3:$AY$727)</f>
        <v>0</v>
      </c>
      <c r="AY194" s="29">
        <f t="shared" si="30"/>
        <v>15.085714285714285</v>
      </c>
      <c r="AZ194" s="30">
        <f>SUMIF(Ingredients!$B$3:$B$217,F194,Ingredients!$F$3:$F$217)+SUMIF($B$3:$B$724,F194,$BH$3:$BH$724)</f>
        <v>0</v>
      </c>
      <c r="BA194" s="30">
        <f>SUMIF(Ingredients!$B$3:$B$217,G194,Ingredients!$F$3:$F$217)+SUMIF($B$3:$B$724,G194,$BH$3:$BH$724)</f>
        <v>0</v>
      </c>
      <c r="BB194" s="30">
        <f>SUMIF(Ingredients!$B$3:$B$217,H194,Ingredients!$F$3:$F$217)+SUMIF($B$3:$B$724,H194,$BH$3:$BH$724)</f>
        <v>0</v>
      </c>
      <c r="BC194" s="30">
        <f>SUMIF(Ingredients!$B$3:$B$217,I194,Ingredients!$F$3:$F$217)+SUMIF($B$3:$B$724,I194,$BH$3:$BH$724)</f>
        <v>0</v>
      </c>
      <c r="BD194" s="30">
        <f>SUMIF(Ingredients!$B$3:$B$217,J194,Ingredients!$F$3:$F$217)+SUMIF($B$3:$B$724,J194,$BH$3:$BH$724)</f>
        <v>0</v>
      </c>
      <c r="BE194" s="30">
        <f>SUMIF(Ingredients!$B$3:$B$217,K194,Ingredients!$F$3:$F$217)+SUMIF($B$3:$B$724,K194,$BH$3:$BH$724)</f>
        <v>0</v>
      </c>
      <c r="BF194" s="30">
        <f>SUMIF(Ingredients!$B$3:$B$217,L194,Ingredients!$F$3:$F$217)+SUMIF($B$3:$B$724,L194,$BH$3:$BH$724)</f>
        <v>0</v>
      </c>
      <c r="BG194" s="30">
        <f>SUMIF(Ingredients!$B$3:$B$217,M194,Ingredients!$F$3:$F$217)+SUMIF($B$3:$B$724,M194,$BH$3:$BH$724)</f>
        <v>0</v>
      </c>
      <c r="BH194" s="35">
        <f t="shared" si="31"/>
        <v>0</v>
      </c>
      <c r="BI194" s="30">
        <f>SUMIF(Ingredients!$B$3:$B$217,F194,Ingredients!$G$3:$G$217)+SUMIF($B$3:$B$724,F194,$BQ$3:$BQ$724)</f>
        <v>0</v>
      </c>
      <c r="BJ194" s="30">
        <f>SUMIF(Ingredients!$B$3:$B$217,G194,Ingredients!$G$3:$G$217)+SUMIF($B$3:$B$724,G194,$BQ$3:$BQ$724)</f>
        <v>0</v>
      </c>
      <c r="BK194" s="30">
        <f>SUMIF(Ingredients!$B$3:$B$217,H194,Ingredients!$G$3:$G$217)+SUMIF($B$3:$B$724,H194,$BQ$3:$BQ$724)</f>
        <v>0.8</v>
      </c>
      <c r="BL194" s="30">
        <f>SUMIF(Ingredients!$B$3:$B$217,I194,Ingredients!$G$3:$G$217)+SUMIF($B$3:$B$724,I194,$BQ$3:$BQ$724)</f>
        <v>0</v>
      </c>
      <c r="BM194" s="30">
        <f>SUMIF(Ingredients!$B$3:$B$217,J194,Ingredients!$G$3:$G$217)+SUMIF($B$3:$B$724,J194,$BQ$3:$BQ$724)</f>
        <v>0</v>
      </c>
      <c r="BN194" s="30">
        <f>SUMIF(Ingredients!$B$3:$B$217,K194,Ingredients!$G$3:$G$217)+SUMIF($B$3:$B$724,K194,$BQ$3:$BQ$724)</f>
        <v>0</v>
      </c>
      <c r="BO194" s="30">
        <f>SUMIF(Ingredients!$B$3:$B$217,L194,Ingredients!$G$3:$G$217)+SUMIF($B$3:$B$724,L194,$BQ$3:$BQ$724)</f>
        <v>0</v>
      </c>
      <c r="BP194" s="30">
        <f>SUMIF(Ingredients!$B$3:$B$217,M194,Ingredients!$G$3:$G$217)+SUMIF($B$3:$B$724,M194,$BQ$3:$BQ$724)</f>
        <v>0</v>
      </c>
      <c r="BQ194" s="36">
        <f t="shared" si="32"/>
        <v>0.8</v>
      </c>
      <c r="BR194" s="30">
        <f>SUMIF(Ingredients!$B$3:$B$217,F194,Ingredients!$H$3:$H$217)+SUMIF($B$3:$B$724,F194,$BZ$3:$BZ$724)</f>
        <v>0</v>
      </c>
      <c r="BS194" s="30">
        <f>SUMIF(Ingredients!$B$3:$B$217,G194,Ingredients!$H$3:$H$217)+SUMIF($B$3:$B$724,G194,$BZ$3:$BZ$724)</f>
        <v>0</v>
      </c>
      <c r="BT194" s="30">
        <f>SUMIF(Ingredients!$B$3:$B$217,H194,Ingredients!$H$3:$H$217)+SUMIF($B$3:$B$724,H194,$BZ$3:$BZ$724)</f>
        <v>0</v>
      </c>
      <c r="BU194" s="30">
        <f>SUMIF(Ingredients!$B$3:$B$217,I194,Ingredients!$H$3:$H$217)+SUMIF($B$3:$B$724,I194,$BZ$3:$BZ$724)</f>
        <v>0</v>
      </c>
      <c r="BV194" s="30">
        <f>SUMIF(Ingredients!$B$3:$B$217,J194,Ingredients!$H$3:$H$217)+SUMIF($B$3:$B$724,J194,$BZ$3:$BZ$724)</f>
        <v>1.1428571428571428</v>
      </c>
      <c r="BW194" s="30">
        <f>SUMIF(Ingredients!$B$3:$B$217,K194,Ingredients!$H$3:$H$217)+SUMIF($B$3:$B$724,K194,$BZ$3:$BZ$724)</f>
        <v>0</v>
      </c>
      <c r="BX194" s="30">
        <f>SUMIF(Ingredients!$B$3:$B$217,L194,Ingredients!$H$3:$H$217)+SUMIF($B$3:$B$724,L194,$BZ$3:$BZ$724)</f>
        <v>0</v>
      </c>
      <c r="BY194" s="30">
        <f>SUMIF(Ingredients!$B$3:$B$217,M194,Ingredients!$H$3:$H$217)+SUMIF($B$3:$B$724,M194,$BZ$3:$BZ$724)</f>
        <v>0</v>
      </c>
      <c r="BZ194" s="42">
        <f t="shared" si="33"/>
        <v>1.1428571428571428</v>
      </c>
      <c r="CA194" s="30">
        <f>SUMIF(Ingredients!$B$3:$B$217,F194,Ingredients!$I$3:$I$217)+SUMIF($B$3:$B$724,F194,$CI$3:$CI$724)</f>
        <v>0</v>
      </c>
      <c r="CB194" s="30">
        <f>SUMIF(Ingredients!$B$3:$B$217,G194,Ingredients!$I$3:$I$217)+SUMIF($B$3:$B$724,G194,$CI$3:$CI$724)</f>
        <v>0</v>
      </c>
      <c r="CC194" s="30">
        <f>SUMIF(Ingredients!$B$3:$B$217,H194,Ingredients!$I$3:$I$217)+SUMIF($B$3:$B$724,H194,$CI$3:$CI$724)</f>
        <v>0</v>
      </c>
      <c r="CD194" s="30">
        <f>SUMIF(Ingredients!$B$3:$B$217,I194,Ingredients!$I$3:$I$217)+SUMIF($B$3:$B$724,I194,$CI$3:$CI$724)</f>
        <v>0</v>
      </c>
      <c r="CE194" s="30">
        <f>SUMIF(Ingredients!$B$3:$B$217,J194,Ingredients!$I$3:$I$217)+SUMIF($B$3:$B$724,J194,$CI$3:$CI$724)</f>
        <v>2.5</v>
      </c>
      <c r="CF194" s="30">
        <f>SUMIF(Ingredients!$B$3:$B$217,K194,Ingredients!$I$3:$I$217)+SUMIF($B$3:$B$724,K194,$CI$3:$CI$724)</f>
        <v>0</v>
      </c>
      <c r="CG194" s="30">
        <f>SUMIF(Ingredients!$B$3:$B$217,L194,Ingredients!$I$3:$I$217)+SUMIF($B$3:$B$724,L194,$CI$3:$CI$724)</f>
        <v>0</v>
      </c>
      <c r="CH194" s="30">
        <f>SUMIF(Ingredients!$B$3:$B$217,M194,Ingredients!$I$3:$I$217)+SUMIF($B$3:$B$724,M194,$CI$3:$CI$724)</f>
        <v>0</v>
      </c>
      <c r="CI194" s="38">
        <f t="shared" si="34"/>
        <v>2.5</v>
      </c>
      <c r="CJ194" s="30">
        <f>SUMIF(Ingredients!$B$3:$B$217,F194,Ingredients!$J$3:$J$217)+SUMIF($B$3:$B$724,F194,$CR$3:$CR$724)</f>
        <v>0</v>
      </c>
      <c r="CK194" s="30">
        <f>SUMIF(Ingredients!$B$3:$B$217,G194,Ingredients!$J$3:$J$217)+SUMIF($B$3:$B$724,G194,$CR$3:$CR$724)</f>
        <v>1</v>
      </c>
      <c r="CL194" s="30">
        <f>SUMIF(Ingredients!$B$3:$B$217,H194,Ingredients!$J$3:$J$217)+SUMIF($B$3:$B$724,H194,$CR$3:$CR$724)</f>
        <v>0</v>
      </c>
      <c r="CM194" s="30">
        <f>SUMIF(Ingredients!$B$3:$B$217,I194,Ingredients!$J$3:$J$217)+SUMIF($B$3:$B$724,I194,$CR$3:$CR$724)</f>
        <v>0</v>
      </c>
      <c r="CN194" s="30">
        <f>SUMIF(Ingredients!$B$3:$B$217,J194,Ingredients!$J$3:$J$217)+SUMIF($B$3:$B$724,J194,$CR$3:$CR$724)</f>
        <v>0</v>
      </c>
      <c r="CO194" s="30">
        <f>SUMIF(Ingredients!$B$3:$B$217,K194,Ingredients!$J$3:$J$217)+SUMIF($B$3:$B$724,K194,$CR$3:$CR$724)</f>
        <v>0</v>
      </c>
      <c r="CP194" s="30">
        <f>SUMIF(Ingredients!$B$3:$B$217,L194,Ingredients!$J$3:$J$217)+SUMIF($B$3:$B$724,L194,$CR$3:$CR$724)</f>
        <v>0</v>
      </c>
      <c r="CQ194" s="30">
        <f>SUMIF(Ingredients!$B$3:$B$217,M194,Ingredients!$J$3:$J$217)+SUMIF($B$3:$B$724,M194,$CR$3:$CR$724)</f>
        <v>0</v>
      </c>
      <c r="CR194" s="43">
        <f t="shared" si="35"/>
        <v>1</v>
      </c>
      <c r="CS194" s="34">
        <v>18.30952380952381</v>
      </c>
      <c r="CT194" s="30">
        <v>5.3571428571428568</v>
      </c>
      <c r="CU194" s="30">
        <v>5.4857142857142858</v>
      </c>
      <c r="CV194" s="35">
        <v>0</v>
      </c>
      <c r="CW194" s="36">
        <v>0.8</v>
      </c>
      <c r="CX194" s="37">
        <v>1.1428571428571428</v>
      </c>
      <c r="CY194" s="38">
        <v>2.5</v>
      </c>
      <c r="CZ194" s="39">
        <v>1</v>
      </c>
      <c r="DA194" t="s">
        <v>199</v>
      </c>
      <c r="DB194" t="str">
        <f t="shared" ca="1" si="36"/>
        <v>No</v>
      </c>
      <c r="DD194" t="s">
        <v>200</v>
      </c>
      <c r="DE194" t="str">
        <f t="shared" ca="1" si="37"/>
        <v/>
      </c>
      <c r="DF194" t="s">
        <v>2272</v>
      </c>
    </row>
    <row r="195" spans="2:110" x14ac:dyDescent="0.3">
      <c r="B195" t="s">
        <v>460</v>
      </c>
      <c r="C195" t="str">
        <f>INDEX('PH Itemnames'!$B$1:$B$723,MATCH(B195,'PH Itemnames'!$A$1:$A$723),1)</f>
        <v>avocadoburritoItem</v>
      </c>
      <c r="D195" t="s">
        <v>240</v>
      </c>
      <c r="E195" t="s">
        <v>1192</v>
      </c>
      <c r="F195" s="10" t="s">
        <v>175</v>
      </c>
      <c r="G195" s="11" t="s">
        <v>335</v>
      </c>
      <c r="H195" s="11" t="s">
        <v>73</v>
      </c>
      <c r="I195" s="11" t="s">
        <v>287</v>
      </c>
      <c r="J195" s="11"/>
      <c r="K195" s="11"/>
      <c r="L195" s="11"/>
      <c r="M195" s="11"/>
      <c r="N195" s="46">
        <f ca="1">SUMIF(Ingredients!$B$3:$B$217,'PH complex foods'!F195,Ingredients!$A$3:$A$119)+SUMIF($B$3:$B$724,F195,$V$3:$V$723)</f>
        <v>0</v>
      </c>
      <c r="O195" s="11">
        <f ca="1">SUMIF(Ingredients!$B$3:$B$217,'PH complex foods'!G195,Ingredients!$A$3:$A$119)+SUMIF($B$3:$B$724,G195,$V$3:$V$723)</f>
        <v>1</v>
      </c>
      <c r="P195" s="11">
        <f ca="1">SUMIF(Ingredients!$B$3:$B$217,'PH complex foods'!H195,Ingredients!$A$3:$A$119)+SUMIF($B$3:$B$724,H195,$V$3:$V$723)</f>
        <v>1</v>
      </c>
      <c r="Q195" s="11">
        <f ca="1">SUMIF(Ingredients!$B$3:$B$217,'PH complex foods'!I195,Ingredients!$A$3:$A$119)+SUMIF($B$3:$B$724,I195,$V$3:$V$723)</f>
        <v>1</v>
      </c>
      <c r="R195" s="11">
        <f ca="1">SUMIF(Ingredients!$B$3:$B$217,'PH complex foods'!J195,Ingredients!$A$3:$A$119)+SUMIF($B$3:$B$724,J195,$V$3:$V$723)</f>
        <v>0</v>
      </c>
      <c r="S195" s="11">
        <f ca="1">SUMIF(Ingredients!$B$3:$B$217,'PH complex foods'!K195,Ingredients!$A$3:$A$119)+SUMIF($B$3:$B$724,K195,$V$3:$V$723)</f>
        <v>0</v>
      </c>
      <c r="T195" s="11">
        <f ca="1">SUMIF(Ingredients!$B$3:$B$217,'PH complex foods'!L195,Ingredients!$A$3:$A$119)+SUMIF($B$3:$B$724,L195,$V$3:$V$723)</f>
        <v>0</v>
      </c>
      <c r="U195" s="11">
        <f ca="1">SUMIF(Ingredients!$B$3:$B$217,'PH complex foods'!M195,Ingredients!$A$3:$A$119)+SUMIF($B$3:$B$724,M195,$V$3:$V$723)</f>
        <v>0</v>
      </c>
      <c r="V195" s="10">
        <f t="shared" ca="1" si="38"/>
        <v>0</v>
      </c>
      <c r="W195" s="11">
        <f t="shared" si="27"/>
        <v>0</v>
      </c>
      <c r="X195" s="44" t="str">
        <f t="shared" ca="1" si="39"/>
        <v>No</v>
      </c>
      <c r="Y195" s="34">
        <f>SUMIF(Ingredients!$B$3:$B$217,F195,Ingredients!$C$3:$C$217)+SUMIF($B$3:$B$724,F195,$AG$3:$AG$724)</f>
        <v>0</v>
      </c>
      <c r="Z195" s="30">
        <f>SUMIF(Ingredients!$B$3:$B$217,G195,Ingredients!$C$3:$C$217)+SUMIF($B$3:$B$724,G195,$AG$3:$AG$724)</f>
        <v>0</v>
      </c>
      <c r="AA195" s="30">
        <f>SUMIF(Ingredients!$B$3:$B$217,H195,Ingredients!$C$3:$C$217)+SUMIF($B$3:$B$724,H195,$AG$3:$AG$724)</f>
        <v>10</v>
      </c>
      <c r="AB195" s="30">
        <f>SUMIF(Ingredients!$B$3:$B$217,I195,Ingredients!$C$3:$C$217)+SUMIF($B$3:$B$724,I195,$AG$3:$AG$724)</f>
        <v>10</v>
      </c>
      <c r="AC195" s="30">
        <f>SUMIF(Ingredients!$B$3:$B$217,J195,Ingredients!$C$3:$C$217)+SUMIF($B$3:$B$724,J195,$AG$3:$AG$724)</f>
        <v>0</v>
      </c>
      <c r="AD195" s="30">
        <f>SUMIF(Ingredients!$B$3:$B$217,K195,Ingredients!$C$3:$C$217)+SUMIF($B$3:$B$724,K195,$AG$3:$AG$724)</f>
        <v>0</v>
      </c>
      <c r="AE195" s="30">
        <f>SUMIF(Ingredients!$B$3:$B$217,L195,Ingredients!$C$3:$C$217)+SUMIF($B$3:$B$724,L195,$AG$3:$AG$724)</f>
        <v>0</v>
      </c>
      <c r="AF195" s="30">
        <f>SUMIF(Ingredients!$B$3:$B$217,M195,Ingredients!$C$3:$C$217)+SUMIF($B$3:$B$724,M195,$AG$3:$AG$724)</f>
        <v>0</v>
      </c>
      <c r="AG195" s="29">
        <f t="shared" si="28"/>
        <v>20</v>
      </c>
      <c r="AH195" s="30">
        <f>SUMIF(Ingredients!$B$3:$B$217,F195,Ingredients!$D$3:$D$217)+SUMIF($B$3:$B$724,F195,$AP$3:$AP$724)</f>
        <v>0</v>
      </c>
      <c r="AI195" s="30">
        <f>SUMIF(Ingredients!$B$3:$B$217,G195,Ingredients!$D$3:$D$217)+SUMIF($B$3:$B$724,G195,$AP$3:$AP$724)</f>
        <v>10</v>
      </c>
      <c r="AJ195" s="30">
        <f>SUMIF(Ingredients!$B$3:$B$217,H195,Ingredients!$D$3:$D$217)+SUMIF($B$3:$B$724,H195,$AP$3:$AP$724)</f>
        <v>0</v>
      </c>
      <c r="AK195" s="30">
        <f>SUMIF(Ingredients!$B$3:$B$217,I195,Ingredients!$D$3:$D$217)+SUMIF($B$3:$B$724,I195,$AP$3:$AP$724)</f>
        <v>0</v>
      </c>
      <c r="AL195" s="30">
        <f>SUMIF(Ingredients!$B$3:$B$217,J195,Ingredients!$D$3:$D$217)+SUMIF($B$3:$B$724,J195,$AP$3:$AP$724)</f>
        <v>0</v>
      </c>
      <c r="AM195" s="30">
        <f>SUMIF(Ingredients!$B$3:$B$217,K195,Ingredients!$D$3:$D$217)+SUMIF($B$3:$B$724,K195,$AP$3:$AP$724)</f>
        <v>0</v>
      </c>
      <c r="AN195" s="30">
        <f>SUMIF(Ingredients!$B$3:$B$217,L195,Ingredients!$D$3:$D$217)+SUMIF($B$3:$B$724,L195,$AP$3:$AP$724)</f>
        <v>0</v>
      </c>
      <c r="AO195" s="30">
        <f>SUMIF(Ingredients!$B$3:$B$217,M195,Ingredients!$D$3:$D$217)+SUMIF($B$3:$B$724,M195,$AP$3:$AP$724)</f>
        <v>0</v>
      </c>
      <c r="AP195" s="29">
        <f t="shared" si="29"/>
        <v>10</v>
      </c>
      <c r="AQ195" s="30">
        <f>SUMIF(Ingredients!$B$3:$B$217,F195,Ingredients!$E$3:$E$217)+SUMIF($B$3:$B$724,F195,$AY$3:$AY$727)</f>
        <v>0</v>
      </c>
      <c r="AR195" s="30">
        <f>SUMIF(Ingredients!$B$3:$B$217,G195,Ingredients!$E$3:$E$217)+SUMIF($B$3:$B$724,G195,$AY$3:$AY$727)</f>
        <v>21.5</v>
      </c>
      <c r="AS195" s="30">
        <f>SUMIF(Ingredients!$B$3:$B$217,H195,Ingredients!$E$3:$E$217)+SUMIF($B$3:$B$724,H195,$AY$3:$AY$727)</f>
        <v>73</v>
      </c>
      <c r="AT195" s="30">
        <f>SUMIF(Ingredients!$B$3:$B$217,I195,Ingredients!$E$3:$E$217)+SUMIF($B$3:$B$724,I195,$AY$3:$AY$727)</f>
        <v>7</v>
      </c>
      <c r="AU195" s="30">
        <f>SUMIF(Ingredients!$B$3:$B$217,J195,Ingredients!$E$3:$E$217)+SUMIF($B$3:$B$724,J195,$AY$3:$AY$727)</f>
        <v>0</v>
      </c>
      <c r="AV195" s="30">
        <f>SUMIF(Ingredients!$B$3:$B$217,K195,Ingredients!$E$3:$E$217)+SUMIF($B$3:$B$724,K195,$AY$3:$AY$727)</f>
        <v>0</v>
      </c>
      <c r="AW195" s="30">
        <f>SUMIF(Ingredients!$B$3:$B$217,L195,Ingredients!$E$3:$E$217)+SUMIF($B$3:$B$724,L195,$AY$3:$AY$727)</f>
        <v>0</v>
      </c>
      <c r="AX195" s="30">
        <f>SUMIF(Ingredients!$B$3:$B$217,M195,Ingredients!$E$3:$E$217)+SUMIF($B$3:$B$724,M195,$AY$3:$AY$727)</f>
        <v>0</v>
      </c>
      <c r="AY195" s="29">
        <f t="shared" si="30"/>
        <v>25.375</v>
      </c>
      <c r="AZ195" s="30">
        <f>SUMIF(Ingredients!$B$3:$B$217,F195,Ingredients!$F$3:$F$217)+SUMIF($B$3:$B$724,F195,$BH$3:$BH$724)</f>
        <v>0</v>
      </c>
      <c r="BA195" s="30">
        <f>SUMIF(Ingredients!$B$3:$B$217,G195,Ingredients!$F$3:$F$217)+SUMIF($B$3:$B$724,G195,$BH$3:$BH$724)</f>
        <v>0</v>
      </c>
      <c r="BB195" s="30">
        <f>SUMIF(Ingredients!$B$3:$B$217,H195,Ingredients!$F$3:$F$217)+SUMIF($B$3:$B$724,H195,$BH$3:$BH$724)</f>
        <v>0</v>
      </c>
      <c r="BC195" s="30">
        <f>SUMIF(Ingredients!$B$3:$B$217,I195,Ingredients!$F$3:$F$217)+SUMIF($B$3:$B$724,I195,$BH$3:$BH$724)</f>
        <v>0</v>
      </c>
      <c r="BD195" s="30">
        <f>SUMIF(Ingredients!$B$3:$B$217,J195,Ingredients!$F$3:$F$217)+SUMIF($B$3:$B$724,J195,$BH$3:$BH$724)</f>
        <v>0</v>
      </c>
      <c r="BE195" s="30">
        <f>SUMIF(Ingredients!$B$3:$B$217,K195,Ingredients!$F$3:$F$217)+SUMIF($B$3:$B$724,K195,$BH$3:$BH$724)</f>
        <v>0</v>
      </c>
      <c r="BF195" s="30">
        <f>SUMIF(Ingredients!$B$3:$B$217,L195,Ingredients!$F$3:$F$217)+SUMIF($B$3:$B$724,L195,$BH$3:$BH$724)</f>
        <v>0</v>
      </c>
      <c r="BG195" s="30">
        <f>SUMIF(Ingredients!$B$3:$B$217,M195,Ingredients!$F$3:$F$217)+SUMIF($B$3:$B$724,M195,$BH$3:$BH$724)</f>
        <v>0</v>
      </c>
      <c r="BH195" s="35">
        <f t="shared" si="31"/>
        <v>0</v>
      </c>
      <c r="BI195" s="30">
        <f>SUMIF(Ingredients!$B$3:$B$217,F195,Ingredients!$G$3:$G$217)+SUMIF($B$3:$B$724,F195,$BQ$3:$BQ$724)</f>
        <v>0</v>
      </c>
      <c r="BJ195" s="30">
        <f>SUMIF(Ingredients!$B$3:$B$217,G195,Ingredients!$G$3:$G$217)+SUMIF($B$3:$B$724,G195,$BQ$3:$BQ$724)</f>
        <v>0</v>
      </c>
      <c r="BK195" s="30">
        <f>SUMIF(Ingredients!$B$3:$B$217,H195,Ingredients!$G$3:$G$217)+SUMIF($B$3:$B$724,H195,$BQ$3:$BQ$724)</f>
        <v>0</v>
      </c>
      <c r="BL195" s="30">
        <f>SUMIF(Ingredients!$B$3:$B$217,I195,Ingredients!$G$3:$G$217)+SUMIF($B$3:$B$724,I195,$BQ$3:$BQ$724)</f>
        <v>0</v>
      </c>
      <c r="BM195" s="30">
        <f>SUMIF(Ingredients!$B$3:$B$217,J195,Ingredients!$G$3:$G$217)+SUMIF($B$3:$B$724,J195,$BQ$3:$BQ$724)</f>
        <v>0</v>
      </c>
      <c r="BN195" s="30">
        <f>SUMIF(Ingredients!$B$3:$B$217,K195,Ingredients!$G$3:$G$217)+SUMIF($B$3:$B$724,K195,$BQ$3:$BQ$724)</f>
        <v>0</v>
      </c>
      <c r="BO195" s="30">
        <f>SUMIF(Ingredients!$B$3:$B$217,L195,Ingredients!$G$3:$G$217)+SUMIF($B$3:$B$724,L195,$BQ$3:$BQ$724)</f>
        <v>0</v>
      </c>
      <c r="BP195" s="30">
        <f>SUMIF(Ingredients!$B$3:$B$217,M195,Ingredients!$G$3:$G$217)+SUMIF($B$3:$B$724,M195,$BQ$3:$BQ$724)</f>
        <v>0</v>
      </c>
      <c r="BQ195" s="36">
        <f t="shared" si="32"/>
        <v>0</v>
      </c>
      <c r="BR195" s="30">
        <f>SUMIF(Ingredients!$B$3:$B$217,F195,Ingredients!$H$3:$H$217)+SUMIF($B$3:$B$724,F195,$BZ$3:$BZ$724)</f>
        <v>0</v>
      </c>
      <c r="BS195" s="30">
        <f>SUMIF(Ingredients!$B$3:$B$217,G195,Ingredients!$H$3:$H$217)+SUMIF($B$3:$B$724,G195,$BZ$3:$BZ$724)</f>
        <v>0</v>
      </c>
      <c r="BT195" s="30">
        <f>SUMIF(Ingredients!$B$3:$B$217,H195,Ingredients!$H$3:$H$217)+SUMIF($B$3:$B$724,H195,$BZ$3:$BZ$724)</f>
        <v>0</v>
      </c>
      <c r="BU195" s="30">
        <f>SUMIF(Ingredients!$B$3:$B$217,I195,Ingredients!$H$3:$H$217)+SUMIF($B$3:$B$724,I195,$BZ$3:$BZ$724)</f>
        <v>0</v>
      </c>
      <c r="BV195" s="30">
        <f>SUMIF(Ingredients!$B$3:$B$217,J195,Ingredients!$H$3:$H$217)+SUMIF($B$3:$B$724,J195,$BZ$3:$BZ$724)</f>
        <v>0</v>
      </c>
      <c r="BW195" s="30">
        <f>SUMIF(Ingredients!$B$3:$B$217,K195,Ingredients!$H$3:$H$217)+SUMIF($B$3:$B$724,K195,$BZ$3:$BZ$724)</f>
        <v>0</v>
      </c>
      <c r="BX195" s="30">
        <f>SUMIF(Ingredients!$B$3:$B$217,L195,Ingredients!$H$3:$H$217)+SUMIF($B$3:$B$724,L195,$BZ$3:$BZ$724)</f>
        <v>0</v>
      </c>
      <c r="BY195" s="30">
        <f>SUMIF(Ingredients!$B$3:$B$217,M195,Ingredients!$H$3:$H$217)+SUMIF($B$3:$B$724,M195,$BZ$3:$BZ$724)</f>
        <v>0</v>
      </c>
      <c r="BZ195" s="42">
        <f t="shared" si="33"/>
        <v>0</v>
      </c>
      <c r="CA195" s="30">
        <f>SUMIF(Ingredients!$B$3:$B$217,F195,Ingredients!$I$3:$I$217)+SUMIF($B$3:$B$724,F195,$CI$3:$CI$724)</f>
        <v>0</v>
      </c>
      <c r="CB195" s="30">
        <f>SUMIF(Ingredients!$B$3:$B$217,G195,Ingredients!$I$3:$I$217)+SUMIF($B$3:$B$724,G195,$CI$3:$CI$724)</f>
        <v>0</v>
      </c>
      <c r="CC195" s="30">
        <f>SUMIF(Ingredients!$B$3:$B$217,H195,Ingredients!$I$3:$I$217)+SUMIF($B$3:$B$724,H195,$CI$3:$CI$724)</f>
        <v>0</v>
      </c>
      <c r="CD195" s="30">
        <f>SUMIF(Ingredients!$B$3:$B$217,I195,Ingredients!$I$3:$I$217)+SUMIF($B$3:$B$724,I195,$CI$3:$CI$724)</f>
        <v>2.5</v>
      </c>
      <c r="CE195" s="30">
        <f>SUMIF(Ingredients!$B$3:$B$217,J195,Ingredients!$I$3:$I$217)+SUMIF($B$3:$B$724,J195,$CI$3:$CI$724)</f>
        <v>0</v>
      </c>
      <c r="CF195" s="30">
        <f>SUMIF(Ingredients!$B$3:$B$217,K195,Ingredients!$I$3:$I$217)+SUMIF($B$3:$B$724,K195,$CI$3:$CI$724)</f>
        <v>0</v>
      </c>
      <c r="CG195" s="30">
        <f>SUMIF(Ingredients!$B$3:$B$217,L195,Ingredients!$I$3:$I$217)+SUMIF($B$3:$B$724,L195,$CI$3:$CI$724)</f>
        <v>0</v>
      </c>
      <c r="CH195" s="30">
        <f>SUMIF(Ingredients!$B$3:$B$217,M195,Ingredients!$I$3:$I$217)+SUMIF($B$3:$B$724,M195,$CI$3:$CI$724)</f>
        <v>0</v>
      </c>
      <c r="CI195" s="38">
        <f t="shared" si="34"/>
        <v>2.5</v>
      </c>
      <c r="CJ195" s="30">
        <f>SUMIF(Ingredients!$B$3:$B$217,F195,Ingredients!$J$3:$J$217)+SUMIF($B$3:$B$724,F195,$CR$3:$CR$724)</f>
        <v>0</v>
      </c>
      <c r="CK195" s="30">
        <f>SUMIF(Ingredients!$B$3:$B$217,G195,Ingredients!$J$3:$J$217)+SUMIF($B$3:$B$724,G195,$CR$3:$CR$724)</f>
        <v>0</v>
      </c>
      <c r="CL195" s="30">
        <f>SUMIF(Ingredients!$B$3:$B$217,H195,Ingredients!$J$3:$J$217)+SUMIF($B$3:$B$724,H195,$CR$3:$CR$724)</f>
        <v>3</v>
      </c>
      <c r="CM195" s="30">
        <f>SUMIF(Ingredients!$B$3:$B$217,I195,Ingredients!$J$3:$J$217)+SUMIF($B$3:$B$724,I195,$CR$3:$CR$724)</f>
        <v>0</v>
      </c>
      <c r="CN195" s="30">
        <f>SUMIF(Ingredients!$B$3:$B$217,J195,Ingredients!$J$3:$J$217)+SUMIF($B$3:$B$724,J195,$CR$3:$CR$724)</f>
        <v>0</v>
      </c>
      <c r="CO195" s="30">
        <f>SUMIF(Ingredients!$B$3:$B$217,K195,Ingredients!$J$3:$J$217)+SUMIF($B$3:$B$724,K195,$CR$3:$CR$724)</f>
        <v>0</v>
      </c>
      <c r="CP195" s="30">
        <f>SUMIF(Ingredients!$B$3:$B$217,L195,Ingredients!$J$3:$J$217)+SUMIF($B$3:$B$724,L195,$CR$3:$CR$724)</f>
        <v>0</v>
      </c>
      <c r="CQ195" s="30">
        <f>SUMIF(Ingredients!$B$3:$B$217,M195,Ingredients!$J$3:$J$217)+SUMIF($B$3:$B$724,M195,$CR$3:$CR$724)</f>
        <v>0</v>
      </c>
      <c r="CR195" s="43">
        <f t="shared" si="35"/>
        <v>3</v>
      </c>
      <c r="CS195" s="34">
        <v>20</v>
      </c>
      <c r="CT195" s="30">
        <v>10</v>
      </c>
      <c r="CU195" s="30">
        <v>25.375</v>
      </c>
      <c r="CV195" s="35">
        <v>0</v>
      </c>
      <c r="CW195" s="36">
        <v>0</v>
      </c>
      <c r="CX195" s="37">
        <v>0</v>
      </c>
      <c r="CY195" s="38">
        <v>2.5</v>
      </c>
      <c r="CZ195" s="39">
        <v>3</v>
      </c>
      <c r="DA195" t="s">
        <v>199</v>
      </c>
      <c r="DB195" t="str">
        <f t="shared" ca="1" si="36"/>
        <v>No</v>
      </c>
      <c r="DC195" t="s">
        <v>461</v>
      </c>
      <c r="DD195" t="s">
        <v>200</v>
      </c>
      <c r="DE195" t="str">
        <f t="shared" ca="1" si="37"/>
        <v/>
      </c>
      <c r="DF195" t="s">
        <v>2272</v>
      </c>
    </row>
    <row r="196" spans="2:110" x14ac:dyDescent="0.3">
      <c r="B196" t="s">
        <v>462</v>
      </c>
      <c r="C196" t="str">
        <f>INDEX('PH Itemnames'!$B$1:$B$723,MATCH(B196,'PH Itemnames'!$A$1:$A$723),1)</f>
        <v>poachedpearItem</v>
      </c>
      <c r="D196" t="s">
        <v>240</v>
      </c>
      <c r="E196" t="s">
        <v>1192</v>
      </c>
      <c r="F196" s="10" t="s">
        <v>169</v>
      </c>
      <c r="G196" s="11" t="s">
        <v>173</v>
      </c>
      <c r="H196" s="11" t="s">
        <v>210</v>
      </c>
      <c r="I196" s="11"/>
      <c r="J196" s="11"/>
      <c r="K196" s="11"/>
      <c r="L196" s="11"/>
      <c r="M196" s="11"/>
      <c r="N196" s="46">
        <f ca="1">SUMIF(Ingredients!$B$3:$B$217,'PH complex foods'!F196,Ingredients!$A$3:$A$119)+SUMIF($B$3:$B$724,F196,$V$3:$V$723)</f>
        <v>0</v>
      </c>
      <c r="O196" s="11">
        <f ca="1">SUMIF(Ingredients!$B$3:$B$217,'PH complex foods'!G196,Ingredients!$A$3:$A$119)+SUMIF($B$3:$B$724,G196,$V$3:$V$723)</f>
        <v>0</v>
      </c>
      <c r="P196" s="11">
        <f ca="1">SUMIF(Ingredients!$B$3:$B$217,'PH complex foods'!H196,Ingredients!$A$3:$A$119)+SUMIF($B$3:$B$724,H196,$V$3:$V$723)</f>
        <v>1</v>
      </c>
      <c r="Q196" s="11">
        <f ca="1">SUMIF(Ingredients!$B$3:$B$217,'PH complex foods'!I196,Ingredients!$A$3:$A$119)+SUMIF($B$3:$B$724,I196,$V$3:$V$723)</f>
        <v>0</v>
      </c>
      <c r="R196" s="11">
        <f ca="1">SUMIF(Ingredients!$B$3:$B$217,'PH complex foods'!J196,Ingredients!$A$3:$A$119)+SUMIF($B$3:$B$724,J196,$V$3:$V$723)</f>
        <v>0</v>
      </c>
      <c r="S196" s="11">
        <f ca="1">SUMIF(Ingredients!$B$3:$B$217,'PH complex foods'!K196,Ingredients!$A$3:$A$119)+SUMIF($B$3:$B$724,K196,$V$3:$V$723)</f>
        <v>0</v>
      </c>
      <c r="T196" s="11">
        <f ca="1">SUMIF(Ingredients!$B$3:$B$217,'PH complex foods'!L196,Ingredients!$A$3:$A$119)+SUMIF($B$3:$B$724,L196,$V$3:$V$723)</f>
        <v>0</v>
      </c>
      <c r="U196" s="11">
        <f ca="1">SUMIF(Ingredients!$B$3:$B$217,'PH complex foods'!M196,Ingredients!$A$3:$A$119)+SUMIF($B$3:$B$724,M196,$V$3:$V$723)</f>
        <v>0</v>
      </c>
      <c r="V196" s="10">
        <f t="shared" ca="1" si="38"/>
        <v>-1</v>
      </c>
      <c r="W196" s="11">
        <f t="shared" ref="W196:W259" si="40">COUNTIF(F196:M918,B196)</f>
        <v>0</v>
      </c>
      <c r="X196" s="44" t="str">
        <f t="shared" ca="1" si="39"/>
        <v>No</v>
      </c>
      <c r="Y196" s="34">
        <f>SUMIF(Ingredients!$B$3:$B$217,F196,Ingredients!$C$3:$C$217)+SUMIF($B$3:$B$724,F196,$AG$3:$AG$724)</f>
        <v>0</v>
      </c>
      <c r="Z196" s="30">
        <f>SUMIF(Ingredients!$B$3:$B$217,G196,Ingredients!$C$3:$C$217)+SUMIF($B$3:$B$724,G196,$AG$3:$AG$724)</f>
        <v>1</v>
      </c>
      <c r="AA196" s="30">
        <f>SUMIF(Ingredients!$B$3:$B$217,H196,Ingredients!$C$3:$C$217)+SUMIF($B$3:$B$724,H196,$AG$3:$AG$724)</f>
        <v>0</v>
      </c>
      <c r="AB196" s="30">
        <f>SUMIF(Ingredients!$B$3:$B$217,I196,Ingredients!$C$3:$C$217)+SUMIF($B$3:$B$724,I196,$AG$3:$AG$724)</f>
        <v>0</v>
      </c>
      <c r="AC196" s="30">
        <f>SUMIF(Ingredients!$B$3:$B$217,J196,Ingredients!$C$3:$C$217)+SUMIF($B$3:$B$724,J196,$AG$3:$AG$724)</f>
        <v>0</v>
      </c>
      <c r="AD196" s="30">
        <f>SUMIF(Ingredients!$B$3:$B$217,K196,Ingredients!$C$3:$C$217)+SUMIF($B$3:$B$724,K196,$AG$3:$AG$724)</f>
        <v>0</v>
      </c>
      <c r="AE196" s="30">
        <f>SUMIF(Ingredients!$B$3:$B$217,L196,Ingredients!$C$3:$C$217)+SUMIF($B$3:$B$724,L196,$AG$3:$AG$724)</f>
        <v>0</v>
      </c>
      <c r="AF196" s="30">
        <f>SUMIF(Ingredients!$B$3:$B$217,M196,Ingredients!$C$3:$C$217)+SUMIF($B$3:$B$724,M196,$AG$3:$AG$724)</f>
        <v>0</v>
      </c>
      <c r="AG196" s="29">
        <f t="shared" ref="AG196:AG259" si="41">SUM(Y196:AF196)</f>
        <v>1</v>
      </c>
      <c r="AH196" s="30">
        <f>SUMIF(Ingredients!$B$3:$B$217,F196,Ingredients!$D$3:$D$217)+SUMIF($B$3:$B$724,F196,$AP$3:$AP$724)</f>
        <v>0</v>
      </c>
      <c r="AI196" s="30">
        <f>SUMIF(Ingredients!$B$3:$B$217,G196,Ingredients!$D$3:$D$217)+SUMIF($B$3:$B$724,G196,$AP$3:$AP$724)</f>
        <v>0</v>
      </c>
      <c r="AJ196" s="30">
        <f>SUMIF(Ingredients!$B$3:$B$217,H196,Ingredients!$D$3:$D$217)+SUMIF($B$3:$B$724,H196,$AP$3:$AP$724)</f>
        <v>0</v>
      </c>
      <c r="AK196" s="30">
        <f>SUMIF(Ingredients!$B$3:$B$217,I196,Ingredients!$D$3:$D$217)+SUMIF($B$3:$B$724,I196,$AP$3:$AP$724)</f>
        <v>0</v>
      </c>
      <c r="AL196" s="30">
        <f>SUMIF(Ingredients!$B$3:$B$217,J196,Ingredients!$D$3:$D$217)+SUMIF($B$3:$B$724,J196,$AP$3:$AP$724)</f>
        <v>0</v>
      </c>
      <c r="AM196" s="30">
        <f>SUMIF(Ingredients!$B$3:$B$217,K196,Ingredients!$D$3:$D$217)+SUMIF($B$3:$B$724,K196,$AP$3:$AP$724)</f>
        <v>0</v>
      </c>
      <c r="AN196" s="30">
        <f>SUMIF(Ingredients!$B$3:$B$217,L196,Ingredients!$D$3:$D$217)+SUMIF($B$3:$B$724,L196,$AP$3:$AP$724)</f>
        <v>0</v>
      </c>
      <c r="AO196" s="30">
        <f>SUMIF(Ingredients!$B$3:$B$217,M196,Ingredients!$D$3:$D$217)+SUMIF($B$3:$B$724,M196,$AP$3:$AP$724)</f>
        <v>0</v>
      </c>
      <c r="AP196" s="29">
        <f t="shared" ref="AP196:AP259" si="42">SUM(AH196:AO196)</f>
        <v>0</v>
      </c>
      <c r="AQ196" s="30">
        <f>SUMIF(Ingredients!$B$3:$B$217,F196,Ingredients!$E$3:$E$217)+SUMIF($B$3:$B$724,F196,$AY$3:$AY$727)</f>
        <v>0</v>
      </c>
      <c r="AR196" s="30">
        <f>SUMIF(Ingredients!$B$3:$B$217,G196,Ingredients!$E$3:$E$217)+SUMIF($B$3:$B$724,G196,$AY$3:$AY$727)</f>
        <v>18</v>
      </c>
      <c r="AS196" s="30">
        <f>SUMIF(Ingredients!$B$3:$B$217,H196,Ingredients!$E$3:$E$217)+SUMIF($B$3:$B$724,H196,$AY$3:$AY$727)</f>
        <v>30</v>
      </c>
      <c r="AT196" s="30">
        <f>SUMIF(Ingredients!$B$3:$B$217,I196,Ingredients!$E$3:$E$217)+SUMIF($B$3:$B$724,I196,$AY$3:$AY$727)</f>
        <v>0</v>
      </c>
      <c r="AU196" s="30">
        <f>SUMIF(Ingredients!$B$3:$B$217,J196,Ingredients!$E$3:$E$217)+SUMIF($B$3:$B$724,J196,$AY$3:$AY$727)</f>
        <v>0</v>
      </c>
      <c r="AV196" s="30">
        <f>SUMIF(Ingredients!$B$3:$B$217,K196,Ingredients!$E$3:$E$217)+SUMIF($B$3:$B$724,K196,$AY$3:$AY$727)</f>
        <v>0</v>
      </c>
      <c r="AW196" s="30">
        <f>SUMIF(Ingredients!$B$3:$B$217,L196,Ingredients!$E$3:$E$217)+SUMIF($B$3:$B$724,L196,$AY$3:$AY$727)</f>
        <v>0</v>
      </c>
      <c r="AX196" s="30">
        <f>SUMIF(Ingredients!$B$3:$B$217,M196,Ingredients!$E$3:$E$217)+SUMIF($B$3:$B$724,M196,$AY$3:$AY$727)</f>
        <v>0</v>
      </c>
      <c r="AY196" s="29">
        <f t="shared" ref="AY196:AY259" si="43">SUM(AQ196:AX196)/COUNTA(F196:M196)</f>
        <v>16</v>
      </c>
      <c r="AZ196" s="30">
        <f>SUMIF(Ingredients!$B$3:$B$217,F196,Ingredients!$F$3:$F$217)+SUMIF($B$3:$B$724,F196,$BH$3:$BH$724)</f>
        <v>0</v>
      </c>
      <c r="BA196" s="30">
        <f>SUMIF(Ingredients!$B$3:$B$217,G196,Ingredients!$F$3:$F$217)+SUMIF($B$3:$B$724,G196,$BH$3:$BH$724)</f>
        <v>0</v>
      </c>
      <c r="BB196" s="30">
        <f>SUMIF(Ingredients!$B$3:$B$217,H196,Ingredients!$F$3:$F$217)+SUMIF($B$3:$B$724,H196,$BH$3:$BH$724)</f>
        <v>0</v>
      </c>
      <c r="BC196" s="30">
        <f>SUMIF(Ingredients!$B$3:$B$217,I196,Ingredients!$F$3:$F$217)+SUMIF($B$3:$B$724,I196,$BH$3:$BH$724)</f>
        <v>0</v>
      </c>
      <c r="BD196" s="30">
        <f>SUMIF(Ingredients!$B$3:$B$217,J196,Ingredients!$F$3:$F$217)+SUMIF($B$3:$B$724,J196,$BH$3:$BH$724)</f>
        <v>0</v>
      </c>
      <c r="BE196" s="30">
        <f>SUMIF(Ingredients!$B$3:$B$217,K196,Ingredients!$F$3:$F$217)+SUMIF($B$3:$B$724,K196,$BH$3:$BH$724)</f>
        <v>0</v>
      </c>
      <c r="BF196" s="30">
        <f>SUMIF(Ingredients!$B$3:$B$217,L196,Ingredients!$F$3:$F$217)+SUMIF($B$3:$B$724,L196,$BH$3:$BH$724)</f>
        <v>0</v>
      </c>
      <c r="BG196" s="30">
        <f>SUMIF(Ingredients!$B$3:$B$217,M196,Ingredients!$F$3:$F$217)+SUMIF($B$3:$B$724,M196,$BH$3:$BH$724)</f>
        <v>0</v>
      </c>
      <c r="BH196" s="35">
        <f t="shared" ref="BH196:BH259" si="44">SUM(AZ196:BG196)</f>
        <v>0</v>
      </c>
      <c r="BI196" s="30">
        <f>SUMIF(Ingredients!$B$3:$B$217,F196,Ingredients!$G$3:$G$217)+SUMIF($B$3:$B$724,F196,$BQ$3:$BQ$724)</f>
        <v>0</v>
      </c>
      <c r="BJ196" s="30">
        <f>SUMIF(Ingredients!$B$3:$B$217,G196,Ingredients!$G$3:$G$217)+SUMIF($B$3:$B$724,G196,$BQ$3:$BQ$724)</f>
        <v>0</v>
      </c>
      <c r="BK196" s="30">
        <f>SUMIF(Ingredients!$B$3:$B$217,H196,Ingredients!$G$3:$G$217)+SUMIF($B$3:$B$724,H196,$BQ$3:$BQ$724)</f>
        <v>0</v>
      </c>
      <c r="BL196" s="30">
        <f>SUMIF(Ingredients!$B$3:$B$217,I196,Ingredients!$G$3:$G$217)+SUMIF($B$3:$B$724,I196,$BQ$3:$BQ$724)</f>
        <v>0</v>
      </c>
      <c r="BM196" s="30">
        <f>SUMIF(Ingredients!$B$3:$B$217,J196,Ingredients!$G$3:$G$217)+SUMIF($B$3:$B$724,J196,$BQ$3:$BQ$724)</f>
        <v>0</v>
      </c>
      <c r="BN196" s="30">
        <f>SUMIF(Ingredients!$B$3:$B$217,K196,Ingredients!$G$3:$G$217)+SUMIF($B$3:$B$724,K196,$BQ$3:$BQ$724)</f>
        <v>0</v>
      </c>
      <c r="BO196" s="30">
        <f>SUMIF(Ingredients!$B$3:$B$217,L196,Ingredients!$G$3:$G$217)+SUMIF($B$3:$B$724,L196,$BQ$3:$BQ$724)</f>
        <v>0</v>
      </c>
      <c r="BP196" s="30">
        <f>SUMIF(Ingredients!$B$3:$B$217,M196,Ingredients!$G$3:$G$217)+SUMIF($B$3:$B$724,M196,$BQ$3:$BQ$724)</f>
        <v>0</v>
      </c>
      <c r="BQ196" s="36">
        <f t="shared" ref="BQ196:BQ259" si="45">SUM(BI196:BP196)</f>
        <v>0</v>
      </c>
      <c r="BR196" s="30">
        <f>SUMIF(Ingredients!$B$3:$B$217,F196,Ingredients!$H$3:$H$217)+SUMIF($B$3:$B$724,F196,$BZ$3:$BZ$724)</f>
        <v>0</v>
      </c>
      <c r="BS196" s="30">
        <f>SUMIF(Ingredients!$B$3:$B$217,G196,Ingredients!$H$3:$H$217)+SUMIF($B$3:$B$724,G196,$BZ$3:$BZ$724)</f>
        <v>0</v>
      </c>
      <c r="BT196" s="30">
        <f>SUMIF(Ingredients!$B$3:$B$217,H196,Ingredients!$H$3:$H$217)+SUMIF($B$3:$B$724,H196,$BZ$3:$BZ$724)</f>
        <v>0</v>
      </c>
      <c r="BU196" s="30">
        <f>SUMIF(Ingredients!$B$3:$B$217,I196,Ingredients!$H$3:$H$217)+SUMIF($B$3:$B$724,I196,$BZ$3:$BZ$724)</f>
        <v>0</v>
      </c>
      <c r="BV196" s="30">
        <f>SUMIF(Ingredients!$B$3:$B$217,J196,Ingredients!$H$3:$H$217)+SUMIF($B$3:$B$724,J196,$BZ$3:$BZ$724)</f>
        <v>0</v>
      </c>
      <c r="BW196" s="30">
        <f>SUMIF(Ingredients!$B$3:$B$217,K196,Ingredients!$H$3:$H$217)+SUMIF($B$3:$B$724,K196,$BZ$3:$BZ$724)</f>
        <v>0</v>
      </c>
      <c r="BX196" s="30">
        <f>SUMIF(Ingredients!$B$3:$B$217,L196,Ingredients!$H$3:$H$217)+SUMIF($B$3:$B$724,L196,$BZ$3:$BZ$724)</f>
        <v>0</v>
      </c>
      <c r="BY196" s="30">
        <f>SUMIF(Ingredients!$B$3:$B$217,M196,Ingredients!$H$3:$H$217)+SUMIF($B$3:$B$724,M196,$BZ$3:$BZ$724)</f>
        <v>0</v>
      </c>
      <c r="BZ196" s="42">
        <f t="shared" ref="BZ196:BZ259" si="46">SUM(BR196:BY196)</f>
        <v>0</v>
      </c>
      <c r="CA196" s="30">
        <f>SUMIF(Ingredients!$B$3:$B$217,F196,Ingredients!$I$3:$I$217)+SUMIF($B$3:$B$724,F196,$CI$3:$CI$724)</f>
        <v>0</v>
      </c>
      <c r="CB196" s="30">
        <f>SUMIF(Ingredients!$B$3:$B$217,G196,Ingredients!$I$3:$I$217)+SUMIF($B$3:$B$724,G196,$CI$3:$CI$724)</f>
        <v>0</v>
      </c>
      <c r="CC196" s="30">
        <f>SUMIF(Ingredients!$B$3:$B$217,H196,Ingredients!$I$3:$I$217)+SUMIF($B$3:$B$724,H196,$CI$3:$CI$724)</f>
        <v>0</v>
      </c>
      <c r="CD196" s="30">
        <f>SUMIF(Ingredients!$B$3:$B$217,I196,Ingredients!$I$3:$I$217)+SUMIF($B$3:$B$724,I196,$CI$3:$CI$724)</f>
        <v>0</v>
      </c>
      <c r="CE196" s="30">
        <f>SUMIF(Ingredients!$B$3:$B$217,J196,Ingredients!$I$3:$I$217)+SUMIF($B$3:$B$724,J196,$CI$3:$CI$724)</f>
        <v>0</v>
      </c>
      <c r="CF196" s="30">
        <f>SUMIF(Ingredients!$B$3:$B$217,K196,Ingredients!$I$3:$I$217)+SUMIF($B$3:$B$724,K196,$CI$3:$CI$724)</f>
        <v>0</v>
      </c>
      <c r="CG196" s="30">
        <f>SUMIF(Ingredients!$B$3:$B$217,L196,Ingredients!$I$3:$I$217)+SUMIF($B$3:$B$724,L196,$CI$3:$CI$724)</f>
        <v>0</v>
      </c>
      <c r="CH196" s="30">
        <f>SUMIF(Ingredients!$B$3:$B$217,M196,Ingredients!$I$3:$I$217)+SUMIF($B$3:$B$724,M196,$CI$3:$CI$724)</f>
        <v>0</v>
      </c>
      <c r="CI196" s="38">
        <f t="shared" ref="CI196:CI259" si="47">SUM(CA196:CH196)</f>
        <v>0</v>
      </c>
      <c r="CJ196" s="30">
        <f>SUMIF(Ingredients!$B$3:$B$217,F196,Ingredients!$J$3:$J$217)+SUMIF($B$3:$B$724,F196,$CR$3:$CR$724)</f>
        <v>0</v>
      </c>
      <c r="CK196" s="30">
        <f>SUMIF(Ingredients!$B$3:$B$217,G196,Ingredients!$J$3:$J$217)+SUMIF($B$3:$B$724,G196,$CR$3:$CR$724)</f>
        <v>0</v>
      </c>
      <c r="CL196" s="30">
        <f>SUMIF(Ingredients!$B$3:$B$217,H196,Ingredients!$J$3:$J$217)+SUMIF($B$3:$B$724,H196,$CR$3:$CR$724)</f>
        <v>0</v>
      </c>
      <c r="CM196" s="30">
        <f>SUMIF(Ingredients!$B$3:$B$217,I196,Ingredients!$J$3:$J$217)+SUMIF($B$3:$B$724,I196,$CR$3:$CR$724)</f>
        <v>0</v>
      </c>
      <c r="CN196" s="30">
        <f>SUMIF(Ingredients!$B$3:$B$217,J196,Ingredients!$J$3:$J$217)+SUMIF($B$3:$B$724,J196,$CR$3:$CR$724)</f>
        <v>0</v>
      </c>
      <c r="CO196" s="30">
        <f>SUMIF(Ingredients!$B$3:$B$217,K196,Ingredients!$J$3:$J$217)+SUMIF($B$3:$B$724,K196,$CR$3:$CR$724)</f>
        <v>0</v>
      </c>
      <c r="CP196" s="30">
        <f>SUMIF(Ingredients!$B$3:$B$217,L196,Ingredients!$J$3:$J$217)+SUMIF($B$3:$B$724,L196,$CR$3:$CR$724)</f>
        <v>0</v>
      </c>
      <c r="CQ196" s="30">
        <f>SUMIF(Ingredients!$B$3:$B$217,M196,Ingredients!$J$3:$J$217)+SUMIF($B$3:$B$724,M196,$CR$3:$CR$724)</f>
        <v>0</v>
      </c>
      <c r="CR196" s="43">
        <f t="shared" ref="CR196:CR259" si="48">SUM(CJ196:CQ196)</f>
        <v>0</v>
      </c>
      <c r="CS196" s="34">
        <v>1</v>
      </c>
      <c r="CT196" s="30">
        <v>0</v>
      </c>
      <c r="CU196" s="30">
        <v>16</v>
      </c>
      <c r="CV196" s="35">
        <v>0</v>
      </c>
      <c r="CW196" s="36">
        <v>0</v>
      </c>
      <c r="CX196" s="37">
        <v>0</v>
      </c>
      <c r="CY196" s="38">
        <v>0</v>
      </c>
      <c r="CZ196" s="39">
        <v>0</v>
      </c>
      <c r="DA196" t="s">
        <v>199</v>
      </c>
      <c r="DB196" t="str">
        <f t="shared" ref="DB196:DB259" ca="1" si="49">IF(X196="No", "No", "-")</f>
        <v>No</v>
      </c>
      <c r="DD196" t="s">
        <v>200</v>
      </c>
      <c r="DE196" t="str">
        <f t="shared" ref="DE196:DE259" ca="1" si="50">IF(AND(X196="Yes",NOT(DD196="No")),CONCATENATE(UPPER(C196), "(", E196, ", ItemRegistry.",C196,", ",4," ,", ROUND(CS196/5,2),"f,",ROUND(CT196,2),"f,",ROUND(CV196,2),"f,",ROUND(CX196,2),"f,",ROUND(CW196,2),"f,",ROUND(CY196,2),"f,",ROUND(CZ196,2),"f,",ROUND(21/CU196,2), "f),"),"")</f>
        <v/>
      </c>
      <c r="DF196" t="s">
        <v>2272</v>
      </c>
    </row>
    <row r="197" spans="2:110" x14ac:dyDescent="0.3">
      <c r="B197" t="s">
        <v>463</v>
      </c>
      <c r="C197" t="str">
        <f>INDEX('PH Itemnames'!$B$1:$B$723,MATCH(B197,'PH Itemnames'!$A$1:$A$723),1)</f>
        <v>fruitcrumbleItem</v>
      </c>
      <c r="D197" t="s">
        <v>245</v>
      </c>
      <c r="E197" t="s">
        <v>1192</v>
      </c>
      <c r="F197" s="10" t="s">
        <v>5</v>
      </c>
      <c r="G197" s="11" t="s">
        <v>400</v>
      </c>
      <c r="H197" s="11" t="s">
        <v>264</v>
      </c>
      <c r="I197" s="11" t="s">
        <v>247</v>
      </c>
      <c r="J197" s="11"/>
      <c r="K197" s="11"/>
      <c r="L197" s="11"/>
      <c r="M197" s="11"/>
      <c r="N197" s="46">
        <f ca="1">SUMIF(Ingredients!$B$3:$B$217,'PH complex foods'!F197,Ingredients!$A$3:$A$119)+SUMIF($B$3:$B$724,F197,$V$3:$V$723)</f>
        <v>1</v>
      </c>
      <c r="O197" s="11">
        <f ca="1">SUMIF(Ingredients!$B$3:$B$217,'PH complex foods'!G197,Ingredients!$A$3:$A$119)+SUMIF($B$3:$B$724,G197,$V$3:$V$723)</f>
        <v>0</v>
      </c>
      <c r="P197" s="11">
        <f ca="1">SUMIF(Ingredients!$B$3:$B$217,'PH complex foods'!H197,Ingredients!$A$3:$A$119)+SUMIF($B$3:$B$724,H197,$V$3:$V$723)</f>
        <v>1</v>
      </c>
      <c r="Q197" s="11">
        <f ca="1">SUMIF(Ingredients!$B$3:$B$217,'PH complex foods'!I197,Ingredients!$A$3:$A$119)+SUMIF($B$3:$B$724,I197,$V$3:$V$723)</f>
        <v>1</v>
      </c>
      <c r="R197" s="11">
        <f ca="1">SUMIF(Ingredients!$B$3:$B$217,'PH complex foods'!J197,Ingredients!$A$3:$A$119)+SUMIF($B$3:$B$724,J197,$V$3:$V$723)</f>
        <v>0</v>
      </c>
      <c r="S197" s="11">
        <f ca="1">SUMIF(Ingredients!$B$3:$B$217,'PH complex foods'!K197,Ingredients!$A$3:$A$119)+SUMIF($B$3:$B$724,K197,$V$3:$V$723)</f>
        <v>0</v>
      </c>
      <c r="T197" s="11">
        <f ca="1">SUMIF(Ingredients!$B$3:$B$217,'PH complex foods'!L197,Ingredients!$A$3:$A$119)+SUMIF($B$3:$B$724,L197,$V$3:$V$723)</f>
        <v>0</v>
      </c>
      <c r="U197" s="11">
        <f ca="1">SUMIF(Ingredients!$B$3:$B$217,'PH complex foods'!M197,Ingredients!$A$3:$A$119)+SUMIF($B$3:$B$724,M197,$V$3:$V$723)</f>
        <v>0</v>
      </c>
      <c r="V197" s="10">
        <f t="shared" ref="V197:V260" ca="1" si="51">SUM(N197:U197)-COUNTA(F197:M197)+1</f>
        <v>0</v>
      </c>
      <c r="W197" s="11">
        <f t="shared" si="40"/>
        <v>0</v>
      </c>
      <c r="X197" s="44" t="str">
        <f t="shared" ca="1" si="39"/>
        <v>No</v>
      </c>
      <c r="Y197" s="34">
        <f>SUMIF(Ingredients!$B$3:$B$217,F197,Ingredients!$C$3:$C$217)+SUMIF($B$3:$B$724,F197,$AG$3:$AG$724)</f>
        <v>1.5</v>
      </c>
      <c r="Z197" s="30">
        <f>SUMIF(Ingredients!$B$3:$B$217,G197,Ingredients!$C$3:$C$217)+SUMIF($B$3:$B$724,G197,$AG$3:$AG$724)</f>
        <v>0</v>
      </c>
      <c r="AA197" s="30">
        <f>SUMIF(Ingredients!$B$3:$B$217,H197,Ingredients!$C$3:$C$217)+SUMIF($B$3:$B$724,H197,$AG$3:$AG$724)</f>
        <v>5</v>
      </c>
      <c r="AB197" s="30">
        <f>SUMIF(Ingredients!$B$3:$B$217,I197,Ingredients!$C$3:$C$217)+SUMIF($B$3:$B$724,I197,$AG$3:$AG$724)</f>
        <v>5</v>
      </c>
      <c r="AC197" s="30">
        <f>SUMIF(Ingredients!$B$3:$B$217,J197,Ingredients!$C$3:$C$217)+SUMIF($B$3:$B$724,J197,$AG$3:$AG$724)</f>
        <v>0</v>
      </c>
      <c r="AD197" s="30">
        <f>SUMIF(Ingredients!$B$3:$B$217,K197,Ingredients!$C$3:$C$217)+SUMIF($B$3:$B$724,K197,$AG$3:$AG$724)</f>
        <v>0</v>
      </c>
      <c r="AE197" s="30">
        <f>SUMIF(Ingredients!$B$3:$B$217,L197,Ingredients!$C$3:$C$217)+SUMIF($B$3:$B$724,L197,$AG$3:$AG$724)</f>
        <v>0</v>
      </c>
      <c r="AF197" s="30">
        <f>SUMIF(Ingredients!$B$3:$B$217,M197,Ingredients!$C$3:$C$217)+SUMIF($B$3:$B$724,M197,$AG$3:$AG$724)</f>
        <v>0</v>
      </c>
      <c r="AG197" s="29">
        <f t="shared" si="41"/>
        <v>11.5</v>
      </c>
      <c r="AH197" s="30">
        <f>SUMIF(Ingredients!$B$3:$B$217,F197,Ingredients!$D$3:$D$217)+SUMIF($B$3:$B$724,F197,$AP$3:$AP$724)</f>
        <v>4.75</v>
      </c>
      <c r="AI197" s="30">
        <f>SUMIF(Ingredients!$B$3:$B$217,G197,Ingredients!$D$3:$D$217)+SUMIF($B$3:$B$724,G197,$AP$3:$AP$724)</f>
        <v>0</v>
      </c>
      <c r="AJ197" s="30">
        <f>SUMIF(Ingredients!$B$3:$B$217,H197,Ingredients!$D$3:$D$217)+SUMIF($B$3:$B$724,H197,$AP$3:$AP$724)</f>
        <v>0</v>
      </c>
      <c r="AK197" s="30">
        <f>SUMIF(Ingredients!$B$3:$B$217,I197,Ingredients!$D$3:$D$217)+SUMIF($B$3:$B$724,I197,$AP$3:$AP$724)</f>
        <v>0</v>
      </c>
      <c r="AL197" s="30">
        <f>SUMIF(Ingredients!$B$3:$B$217,J197,Ingredients!$D$3:$D$217)+SUMIF($B$3:$B$724,J197,$AP$3:$AP$724)</f>
        <v>0</v>
      </c>
      <c r="AM197" s="30">
        <f>SUMIF(Ingredients!$B$3:$B$217,K197,Ingredients!$D$3:$D$217)+SUMIF($B$3:$B$724,K197,$AP$3:$AP$724)</f>
        <v>0</v>
      </c>
      <c r="AN197" s="30">
        <f>SUMIF(Ingredients!$B$3:$B$217,L197,Ingredients!$D$3:$D$217)+SUMIF($B$3:$B$724,L197,$AP$3:$AP$724)</f>
        <v>0</v>
      </c>
      <c r="AO197" s="30">
        <f>SUMIF(Ingredients!$B$3:$B$217,M197,Ingredients!$D$3:$D$217)+SUMIF($B$3:$B$724,M197,$AP$3:$AP$724)</f>
        <v>0</v>
      </c>
      <c r="AP197" s="29">
        <f t="shared" si="42"/>
        <v>4.75</v>
      </c>
      <c r="AQ197" s="30">
        <f>SUMIF(Ingredients!$B$3:$B$217,F197,Ingredients!$E$3:$E$217)+SUMIF($B$3:$B$724,F197,$AY$3:$AY$727)</f>
        <v>6.65</v>
      </c>
      <c r="AR197" s="30">
        <f>SUMIF(Ingredients!$B$3:$B$217,G197,Ingredients!$E$3:$E$217)+SUMIF($B$3:$B$724,G197,$AY$3:$AY$727)</f>
        <v>0</v>
      </c>
      <c r="AS197" s="30">
        <f>SUMIF(Ingredients!$B$3:$B$217,H197,Ingredients!$E$3:$E$217)+SUMIF($B$3:$B$724,H197,$AY$3:$AY$727)</f>
        <v>43</v>
      </c>
      <c r="AT197" s="30">
        <f>SUMIF(Ingredients!$B$3:$B$217,I197,Ingredients!$E$3:$E$217)+SUMIF($B$3:$B$724,I197,$AY$3:$AY$727)</f>
        <v>12</v>
      </c>
      <c r="AU197" s="30">
        <f>SUMIF(Ingredients!$B$3:$B$217,J197,Ingredients!$E$3:$E$217)+SUMIF($B$3:$B$724,J197,$AY$3:$AY$727)</f>
        <v>0</v>
      </c>
      <c r="AV197" s="30">
        <f>SUMIF(Ingredients!$B$3:$B$217,K197,Ingredients!$E$3:$E$217)+SUMIF($B$3:$B$724,K197,$AY$3:$AY$727)</f>
        <v>0</v>
      </c>
      <c r="AW197" s="30">
        <f>SUMIF(Ingredients!$B$3:$B$217,L197,Ingredients!$E$3:$E$217)+SUMIF($B$3:$B$724,L197,$AY$3:$AY$727)</f>
        <v>0</v>
      </c>
      <c r="AX197" s="30">
        <f>SUMIF(Ingredients!$B$3:$B$217,M197,Ingredients!$E$3:$E$217)+SUMIF($B$3:$B$724,M197,$AY$3:$AY$727)</f>
        <v>0</v>
      </c>
      <c r="AY197" s="29">
        <f t="shared" si="43"/>
        <v>15.4125</v>
      </c>
      <c r="AZ197" s="30">
        <f>SUMIF(Ingredients!$B$3:$B$217,F197,Ingredients!$F$3:$F$217)+SUMIF($B$3:$B$724,F197,$BH$3:$BH$724)</f>
        <v>0</v>
      </c>
      <c r="BA197" s="30">
        <f>SUMIF(Ingredients!$B$3:$B$217,G197,Ingredients!$F$3:$F$217)+SUMIF($B$3:$B$724,G197,$BH$3:$BH$724)</f>
        <v>0</v>
      </c>
      <c r="BB197" s="30">
        <f>SUMIF(Ingredients!$B$3:$B$217,H197,Ingredients!$F$3:$F$217)+SUMIF($B$3:$B$724,H197,$BH$3:$BH$724)</f>
        <v>1</v>
      </c>
      <c r="BC197" s="30">
        <f>SUMIF(Ingredients!$B$3:$B$217,I197,Ingredients!$F$3:$F$217)+SUMIF($B$3:$B$724,I197,$BH$3:$BH$724)</f>
        <v>0</v>
      </c>
      <c r="BD197" s="30">
        <f>SUMIF(Ingredients!$B$3:$B$217,J197,Ingredients!$F$3:$F$217)+SUMIF($B$3:$B$724,J197,$BH$3:$BH$724)</f>
        <v>0</v>
      </c>
      <c r="BE197" s="30">
        <f>SUMIF(Ingredients!$B$3:$B$217,K197,Ingredients!$F$3:$F$217)+SUMIF($B$3:$B$724,K197,$BH$3:$BH$724)</f>
        <v>0</v>
      </c>
      <c r="BF197" s="30">
        <f>SUMIF(Ingredients!$B$3:$B$217,L197,Ingredients!$F$3:$F$217)+SUMIF($B$3:$B$724,L197,$BH$3:$BH$724)</f>
        <v>0</v>
      </c>
      <c r="BG197" s="30">
        <f>SUMIF(Ingredients!$B$3:$B$217,M197,Ingredients!$F$3:$F$217)+SUMIF($B$3:$B$724,M197,$BH$3:$BH$724)</f>
        <v>0</v>
      </c>
      <c r="BH197" s="35">
        <f t="shared" si="44"/>
        <v>1</v>
      </c>
      <c r="BI197" s="30">
        <f>SUMIF(Ingredients!$B$3:$B$217,F197,Ingredients!$G$3:$G$217)+SUMIF($B$3:$B$724,F197,$BQ$3:$BQ$724)</f>
        <v>0.84500000000000008</v>
      </c>
      <c r="BJ197" s="30">
        <f>SUMIF(Ingredients!$B$3:$B$217,G197,Ingredients!$G$3:$G$217)+SUMIF($B$3:$B$724,G197,$BQ$3:$BQ$724)</f>
        <v>0</v>
      </c>
      <c r="BK197" s="30">
        <f>SUMIF(Ingredients!$B$3:$B$217,H197,Ingredients!$G$3:$G$217)+SUMIF($B$3:$B$724,H197,$BQ$3:$BQ$724)</f>
        <v>0</v>
      </c>
      <c r="BL197" s="30">
        <f>SUMIF(Ingredients!$B$3:$B$217,I197,Ingredients!$G$3:$G$217)+SUMIF($B$3:$B$724,I197,$BQ$3:$BQ$724)</f>
        <v>0</v>
      </c>
      <c r="BM197" s="30">
        <f>SUMIF(Ingredients!$B$3:$B$217,J197,Ingredients!$G$3:$G$217)+SUMIF($B$3:$B$724,J197,$BQ$3:$BQ$724)</f>
        <v>0</v>
      </c>
      <c r="BN197" s="30">
        <f>SUMIF(Ingredients!$B$3:$B$217,K197,Ingredients!$G$3:$G$217)+SUMIF($B$3:$B$724,K197,$BQ$3:$BQ$724)</f>
        <v>0</v>
      </c>
      <c r="BO197" s="30">
        <f>SUMIF(Ingredients!$B$3:$B$217,L197,Ingredients!$G$3:$G$217)+SUMIF($B$3:$B$724,L197,$BQ$3:$BQ$724)</f>
        <v>0</v>
      </c>
      <c r="BP197" s="30">
        <f>SUMIF(Ingredients!$B$3:$B$217,M197,Ingredients!$G$3:$G$217)+SUMIF($B$3:$B$724,M197,$BQ$3:$BQ$724)</f>
        <v>0</v>
      </c>
      <c r="BQ197" s="36">
        <f t="shared" si="45"/>
        <v>0.84500000000000008</v>
      </c>
      <c r="BR197" s="30">
        <f>SUMIF(Ingredients!$B$3:$B$217,F197,Ingredients!$H$3:$H$217)+SUMIF($B$3:$B$724,F197,$BZ$3:$BZ$724)</f>
        <v>0</v>
      </c>
      <c r="BS197" s="30">
        <f>SUMIF(Ingredients!$B$3:$B$217,G197,Ingredients!$H$3:$H$217)+SUMIF($B$3:$B$724,G197,$BZ$3:$BZ$724)</f>
        <v>0</v>
      </c>
      <c r="BT197" s="30">
        <f>SUMIF(Ingredients!$B$3:$B$217,H197,Ingredients!$H$3:$H$217)+SUMIF($B$3:$B$724,H197,$BZ$3:$BZ$724)</f>
        <v>0</v>
      </c>
      <c r="BU197" s="30">
        <f>SUMIF(Ingredients!$B$3:$B$217,I197,Ingredients!$H$3:$H$217)+SUMIF($B$3:$B$724,I197,$BZ$3:$BZ$724)</f>
        <v>0</v>
      </c>
      <c r="BV197" s="30">
        <f>SUMIF(Ingredients!$B$3:$B$217,J197,Ingredients!$H$3:$H$217)+SUMIF($B$3:$B$724,J197,$BZ$3:$BZ$724)</f>
        <v>0</v>
      </c>
      <c r="BW197" s="30">
        <f>SUMIF(Ingredients!$B$3:$B$217,K197,Ingredients!$H$3:$H$217)+SUMIF($B$3:$B$724,K197,$BZ$3:$BZ$724)</f>
        <v>0</v>
      </c>
      <c r="BX197" s="30">
        <f>SUMIF(Ingredients!$B$3:$B$217,L197,Ingredients!$H$3:$H$217)+SUMIF($B$3:$B$724,L197,$BZ$3:$BZ$724)</f>
        <v>0</v>
      </c>
      <c r="BY197" s="30">
        <f>SUMIF(Ingredients!$B$3:$B$217,M197,Ingredients!$H$3:$H$217)+SUMIF($B$3:$B$724,M197,$BZ$3:$BZ$724)</f>
        <v>0</v>
      </c>
      <c r="BZ197" s="42">
        <f t="shared" si="46"/>
        <v>0</v>
      </c>
      <c r="CA197" s="30">
        <f>SUMIF(Ingredients!$B$3:$B$217,F197,Ingredients!$I$3:$I$217)+SUMIF($B$3:$B$724,F197,$CI$3:$CI$724)</f>
        <v>0</v>
      </c>
      <c r="CB197" s="30">
        <f>SUMIF(Ingredients!$B$3:$B$217,G197,Ingredients!$I$3:$I$217)+SUMIF($B$3:$B$724,G197,$CI$3:$CI$724)</f>
        <v>0</v>
      </c>
      <c r="CC197" s="30">
        <f>SUMIF(Ingredients!$B$3:$B$217,H197,Ingredients!$I$3:$I$217)+SUMIF($B$3:$B$724,H197,$CI$3:$CI$724)</f>
        <v>0</v>
      </c>
      <c r="CD197" s="30">
        <f>SUMIF(Ingredients!$B$3:$B$217,I197,Ingredients!$I$3:$I$217)+SUMIF($B$3:$B$724,I197,$CI$3:$CI$724)</f>
        <v>0</v>
      </c>
      <c r="CE197" s="30">
        <f>SUMIF(Ingredients!$B$3:$B$217,J197,Ingredients!$I$3:$I$217)+SUMIF($B$3:$B$724,J197,$CI$3:$CI$724)</f>
        <v>0</v>
      </c>
      <c r="CF197" s="30">
        <f>SUMIF(Ingredients!$B$3:$B$217,K197,Ingredients!$I$3:$I$217)+SUMIF($B$3:$B$724,K197,$CI$3:$CI$724)</f>
        <v>0</v>
      </c>
      <c r="CG197" s="30">
        <f>SUMIF(Ingredients!$B$3:$B$217,L197,Ingredients!$I$3:$I$217)+SUMIF($B$3:$B$724,L197,$CI$3:$CI$724)</f>
        <v>0</v>
      </c>
      <c r="CH197" s="30">
        <f>SUMIF(Ingredients!$B$3:$B$217,M197,Ingredients!$I$3:$I$217)+SUMIF($B$3:$B$724,M197,$CI$3:$CI$724)</f>
        <v>0</v>
      </c>
      <c r="CI197" s="38">
        <f t="shared" si="47"/>
        <v>0</v>
      </c>
      <c r="CJ197" s="30">
        <f>SUMIF(Ingredients!$B$3:$B$217,F197,Ingredients!$J$3:$J$217)+SUMIF($B$3:$B$724,F197,$CR$3:$CR$724)</f>
        <v>0</v>
      </c>
      <c r="CK197" s="30">
        <f>SUMIF(Ingredients!$B$3:$B$217,G197,Ingredients!$J$3:$J$217)+SUMIF($B$3:$B$724,G197,$CR$3:$CR$724)</f>
        <v>0</v>
      </c>
      <c r="CL197" s="30">
        <f>SUMIF(Ingredients!$B$3:$B$217,H197,Ingredients!$J$3:$J$217)+SUMIF($B$3:$B$724,H197,$CR$3:$CR$724)</f>
        <v>0</v>
      </c>
      <c r="CM197" s="30">
        <f>SUMIF(Ingredients!$B$3:$B$217,I197,Ingredients!$J$3:$J$217)+SUMIF($B$3:$B$724,I197,$CR$3:$CR$724)</f>
        <v>1</v>
      </c>
      <c r="CN197" s="30">
        <f>SUMIF(Ingredients!$B$3:$B$217,J197,Ingredients!$J$3:$J$217)+SUMIF($B$3:$B$724,J197,$CR$3:$CR$724)</f>
        <v>0</v>
      </c>
      <c r="CO197" s="30">
        <f>SUMIF(Ingredients!$B$3:$B$217,K197,Ingredients!$J$3:$J$217)+SUMIF($B$3:$B$724,K197,$CR$3:$CR$724)</f>
        <v>0</v>
      </c>
      <c r="CP197" s="30">
        <f>SUMIF(Ingredients!$B$3:$B$217,L197,Ingredients!$J$3:$J$217)+SUMIF($B$3:$B$724,L197,$CR$3:$CR$724)</f>
        <v>0</v>
      </c>
      <c r="CQ197" s="30">
        <f>SUMIF(Ingredients!$B$3:$B$217,M197,Ingredients!$J$3:$J$217)+SUMIF($B$3:$B$724,M197,$CR$3:$CR$724)</f>
        <v>0</v>
      </c>
      <c r="CR197" s="43">
        <f t="shared" si="48"/>
        <v>1</v>
      </c>
      <c r="CS197" s="34">
        <v>11.5</v>
      </c>
      <c r="CT197" s="30">
        <v>4.75</v>
      </c>
      <c r="CU197" s="30">
        <v>15.4125</v>
      </c>
      <c r="CV197" s="35">
        <v>1</v>
      </c>
      <c r="CW197" s="36">
        <v>0.84500000000000008</v>
      </c>
      <c r="CX197" s="37">
        <v>0</v>
      </c>
      <c r="CY197" s="38">
        <v>0</v>
      </c>
      <c r="CZ197" s="39">
        <v>1</v>
      </c>
      <c r="DA197" t="s">
        <v>199</v>
      </c>
      <c r="DB197" t="str">
        <f t="shared" ca="1" si="49"/>
        <v>No</v>
      </c>
      <c r="DD197" t="s">
        <v>200</v>
      </c>
      <c r="DE197" t="str">
        <f t="shared" ca="1" si="50"/>
        <v/>
      </c>
      <c r="DF197" t="s">
        <v>2272</v>
      </c>
    </row>
    <row r="198" spans="2:110" x14ac:dyDescent="0.3">
      <c r="B198" t="s">
        <v>464</v>
      </c>
      <c r="C198" t="str">
        <f>INDEX('PH Itemnames'!$B$1:$B$723,MATCH(B198,'PH Itemnames'!$A$1:$A$723),1)</f>
        <v>pearyogurtItem</v>
      </c>
      <c r="D198" t="s">
        <v>240</v>
      </c>
      <c r="E198" t="s">
        <v>1191</v>
      </c>
      <c r="F198" s="10" t="s">
        <v>169</v>
      </c>
      <c r="G198" s="11" t="s">
        <v>455</v>
      </c>
      <c r="H198" s="11"/>
      <c r="I198" s="11"/>
      <c r="J198" s="11"/>
      <c r="K198" s="11"/>
      <c r="L198" s="11"/>
      <c r="M198" s="11"/>
      <c r="N198" s="46">
        <f ca="1">SUMIF(Ingredients!$B$3:$B$217,'PH complex foods'!F198,Ingredients!$A$3:$A$119)+SUMIF($B$3:$B$724,F198,$V$3:$V$723)</f>
        <v>0</v>
      </c>
      <c r="O198" s="11">
        <f ca="1">SUMIF(Ingredients!$B$3:$B$217,'PH complex foods'!G198,Ingredients!$A$3:$A$119)+SUMIF($B$3:$B$724,G198,$V$3:$V$723)</f>
        <v>1</v>
      </c>
      <c r="P198" s="11">
        <f ca="1">SUMIF(Ingredients!$B$3:$B$217,'PH complex foods'!H198,Ingredients!$A$3:$A$119)+SUMIF($B$3:$B$724,H198,$V$3:$V$723)</f>
        <v>0</v>
      </c>
      <c r="Q198" s="11">
        <f ca="1">SUMIF(Ingredients!$B$3:$B$217,'PH complex foods'!I198,Ingredients!$A$3:$A$119)+SUMIF($B$3:$B$724,I198,$V$3:$V$723)</f>
        <v>0</v>
      </c>
      <c r="R198" s="11">
        <f ca="1">SUMIF(Ingredients!$B$3:$B$217,'PH complex foods'!J198,Ingredients!$A$3:$A$119)+SUMIF($B$3:$B$724,J198,$V$3:$V$723)</f>
        <v>0</v>
      </c>
      <c r="S198" s="11">
        <f ca="1">SUMIF(Ingredients!$B$3:$B$217,'PH complex foods'!K198,Ingredients!$A$3:$A$119)+SUMIF($B$3:$B$724,K198,$V$3:$V$723)</f>
        <v>0</v>
      </c>
      <c r="T198" s="11">
        <f ca="1">SUMIF(Ingredients!$B$3:$B$217,'PH complex foods'!L198,Ingredients!$A$3:$A$119)+SUMIF($B$3:$B$724,L198,$V$3:$V$723)</f>
        <v>0</v>
      </c>
      <c r="U198" s="11">
        <f ca="1">SUMIF(Ingredients!$B$3:$B$217,'PH complex foods'!M198,Ingredients!$A$3:$A$119)+SUMIF($B$3:$B$724,M198,$V$3:$V$723)</f>
        <v>0</v>
      </c>
      <c r="V198" s="10">
        <f t="shared" ca="1" si="51"/>
        <v>0</v>
      </c>
      <c r="W198" s="11">
        <f t="shared" si="40"/>
        <v>0</v>
      </c>
      <c r="X198" s="44" t="str">
        <f t="shared" ref="X198:X261" ca="1" si="52">IF(V198=1,"Yes","No")</f>
        <v>No</v>
      </c>
      <c r="Y198" s="34">
        <f>SUMIF(Ingredients!$B$3:$B$217,F198,Ingredients!$C$3:$C$217)+SUMIF($B$3:$B$724,F198,$AG$3:$AG$724)</f>
        <v>0</v>
      </c>
      <c r="Z198" s="30">
        <f>SUMIF(Ingredients!$B$3:$B$217,G198,Ingredients!$C$3:$C$217)+SUMIF($B$3:$B$724,G198,$AG$3:$AG$724)</f>
        <v>10</v>
      </c>
      <c r="AA198" s="30">
        <f>SUMIF(Ingredients!$B$3:$B$217,H198,Ingredients!$C$3:$C$217)+SUMIF($B$3:$B$724,H198,$AG$3:$AG$724)</f>
        <v>0</v>
      </c>
      <c r="AB198" s="30">
        <f>SUMIF(Ingredients!$B$3:$B$217,I198,Ingredients!$C$3:$C$217)+SUMIF($B$3:$B$724,I198,$AG$3:$AG$724)</f>
        <v>0</v>
      </c>
      <c r="AC198" s="30">
        <f>SUMIF(Ingredients!$B$3:$B$217,J198,Ingredients!$C$3:$C$217)+SUMIF($B$3:$B$724,J198,$AG$3:$AG$724)</f>
        <v>0</v>
      </c>
      <c r="AD198" s="30">
        <f>SUMIF(Ingredients!$B$3:$B$217,K198,Ingredients!$C$3:$C$217)+SUMIF($B$3:$B$724,K198,$AG$3:$AG$724)</f>
        <v>0</v>
      </c>
      <c r="AE198" s="30">
        <f>SUMIF(Ingredients!$B$3:$B$217,L198,Ingredients!$C$3:$C$217)+SUMIF($B$3:$B$724,L198,$AG$3:$AG$724)</f>
        <v>0</v>
      </c>
      <c r="AF198" s="30">
        <f>SUMIF(Ingredients!$B$3:$B$217,M198,Ingredients!$C$3:$C$217)+SUMIF($B$3:$B$724,M198,$AG$3:$AG$724)</f>
        <v>0</v>
      </c>
      <c r="AG198" s="29">
        <f t="shared" si="41"/>
        <v>10</v>
      </c>
      <c r="AH198" s="30">
        <f>SUMIF(Ingredients!$B$3:$B$217,F198,Ingredients!$D$3:$D$217)+SUMIF($B$3:$B$724,F198,$AP$3:$AP$724)</f>
        <v>0</v>
      </c>
      <c r="AI198" s="30">
        <f>SUMIF(Ingredients!$B$3:$B$217,G198,Ingredients!$D$3:$D$217)+SUMIF($B$3:$B$724,G198,$AP$3:$AP$724)</f>
        <v>5</v>
      </c>
      <c r="AJ198" s="30">
        <f>SUMIF(Ingredients!$B$3:$B$217,H198,Ingredients!$D$3:$D$217)+SUMIF($B$3:$B$724,H198,$AP$3:$AP$724)</f>
        <v>0</v>
      </c>
      <c r="AK198" s="30">
        <f>SUMIF(Ingredients!$B$3:$B$217,I198,Ingredients!$D$3:$D$217)+SUMIF($B$3:$B$724,I198,$AP$3:$AP$724)</f>
        <v>0</v>
      </c>
      <c r="AL198" s="30">
        <f>SUMIF(Ingredients!$B$3:$B$217,J198,Ingredients!$D$3:$D$217)+SUMIF($B$3:$B$724,J198,$AP$3:$AP$724)</f>
        <v>0</v>
      </c>
      <c r="AM198" s="30">
        <f>SUMIF(Ingredients!$B$3:$B$217,K198,Ingredients!$D$3:$D$217)+SUMIF($B$3:$B$724,K198,$AP$3:$AP$724)</f>
        <v>0</v>
      </c>
      <c r="AN198" s="30">
        <f>SUMIF(Ingredients!$B$3:$B$217,L198,Ingredients!$D$3:$D$217)+SUMIF($B$3:$B$724,L198,$AP$3:$AP$724)</f>
        <v>0</v>
      </c>
      <c r="AO198" s="30">
        <f>SUMIF(Ingredients!$B$3:$B$217,M198,Ingredients!$D$3:$D$217)+SUMIF($B$3:$B$724,M198,$AP$3:$AP$724)</f>
        <v>0</v>
      </c>
      <c r="AP198" s="29">
        <f t="shared" si="42"/>
        <v>5</v>
      </c>
      <c r="AQ198" s="30">
        <f>SUMIF(Ingredients!$B$3:$B$217,F198,Ingredients!$E$3:$E$217)+SUMIF($B$3:$B$724,F198,$AY$3:$AY$727)</f>
        <v>0</v>
      </c>
      <c r="AR198" s="30">
        <f>SUMIF(Ingredients!$B$3:$B$217,G198,Ingredients!$E$3:$E$217)+SUMIF($B$3:$B$724,G198,$AY$3:$AY$727)</f>
        <v>7</v>
      </c>
      <c r="AS198" s="30">
        <f>SUMIF(Ingredients!$B$3:$B$217,H198,Ingredients!$E$3:$E$217)+SUMIF($B$3:$B$724,H198,$AY$3:$AY$727)</f>
        <v>0</v>
      </c>
      <c r="AT198" s="30">
        <f>SUMIF(Ingredients!$B$3:$B$217,I198,Ingredients!$E$3:$E$217)+SUMIF($B$3:$B$724,I198,$AY$3:$AY$727)</f>
        <v>0</v>
      </c>
      <c r="AU198" s="30">
        <f>SUMIF(Ingredients!$B$3:$B$217,J198,Ingredients!$E$3:$E$217)+SUMIF($B$3:$B$724,J198,$AY$3:$AY$727)</f>
        <v>0</v>
      </c>
      <c r="AV198" s="30">
        <f>SUMIF(Ingredients!$B$3:$B$217,K198,Ingredients!$E$3:$E$217)+SUMIF($B$3:$B$724,K198,$AY$3:$AY$727)</f>
        <v>0</v>
      </c>
      <c r="AW198" s="30">
        <f>SUMIF(Ingredients!$B$3:$B$217,L198,Ingredients!$E$3:$E$217)+SUMIF($B$3:$B$724,L198,$AY$3:$AY$727)</f>
        <v>0</v>
      </c>
      <c r="AX198" s="30">
        <f>SUMIF(Ingredients!$B$3:$B$217,M198,Ingredients!$E$3:$E$217)+SUMIF($B$3:$B$724,M198,$AY$3:$AY$727)</f>
        <v>0</v>
      </c>
      <c r="AY198" s="29">
        <f t="shared" si="43"/>
        <v>3.5</v>
      </c>
      <c r="AZ198" s="30">
        <f>SUMIF(Ingredients!$B$3:$B$217,F198,Ingredients!$F$3:$F$217)+SUMIF($B$3:$B$724,F198,$BH$3:$BH$724)</f>
        <v>0</v>
      </c>
      <c r="BA198" s="30">
        <f>SUMIF(Ingredients!$B$3:$B$217,G198,Ingredients!$F$3:$F$217)+SUMIF($B$3:$B$724,G198,$BH$3:$BH$724)</f>
        <v>0</v>
      </c>
      <c r="BB198" s="30">
        <f>SUMIF(Ingredients!$B$3:$B$217,H198,Ingredients!$F$3:$F$217)+SUMIF($B$3:$B$724,H198,$BH$3:$BH$724)</f>
        <v>0</v>
      </c>
      <c r="BC198" s="30">
        <f>SUMIF(Ingredients!$B$3:$B$217,I198,Ingredients!$F$3:$F$217)+SUMIF($B$3:$B$724,I198,$BH$3:$BH$724)</f>
        <v>0</v>
      </c>
      <c r="BD198" s="30">
        <f>SUMIF(Ingredients!$B$3:$B$217,J198,Ingredients!$F$3:$F$217)+SUMIF($B$3:$B$724,J198,$BH$3:$BH$724)</f>
        <v>0</v>
      </c>
      <c r="BE198" s="30">
        <f>SUMIF(Ingredients!$B$3:$B$217,K198,Ingredients!$F$3:$F$217)+SUMIF($B$3:$B$724,K198,$BH$3:$BH$724)</f>
        <v>0</v>
      </c>
      <c r="BF198" s="30">
        <f>SUMIF(Ingredients!$B$3:$B$217,L198,Ingredients!$F$3:$F$217)+SUMIF($B$3:$B$724,L198,$BH$3:$BH$724)</f>
        <v>0</v>
      </c>
      <c r="BG198" s="30">
        <f>SUMIF(Ingredients!$B$3:$B$217,M198,Ingredients!$F$3:$F$217)+SUMIF($B$3:$B$724,M198,$BH$3:$BH$724)</f>
        <v>0</v>
      </c>
      <c r="BH198" s="35">
        <f t="shared" si="44"/>
        <v>0</v>
      </c>
      <c r="BI198" s="30">
        <f>SUMIF(Ingredients!$B$3:$B$217,F198,Ingredients!$G$3:$G$217)+SUMIF($B$3:$B$724,F198,$BQ$3:$BQ$724)</f>
        <v>0</v>
      </c>
      <c r="BJ198" s="30">
        <f>SUMIF(Ingredients!$B$3:$B$217,G198,Ingredients!$G$3:$G$217)+SUMIF($B$3:$B$724,G198,$BQ$3:$BQ$724)</f>
        <v>0</v>
      </c>
      <c r="BK198" s="30">
        <f>SUMIF(Ingredients!$B$3:$B$217,H198,Ingredients!$G$3:$G$217)+SUMIF($B$3:$B$724,H198,$BQ$3:$BQ$724)</f>
        <v>0</v>
      </c>
      <c r="BL198" s="30">
        <f>SUMIF(Ingredients!$B$3:$B$217,I198,Ingredients!$G$3:$G$217)+SUMIF($B$3:$B$724,I198,$BQ$3:$BQ$724)</f>
        <v>0</v>
      </c>
      <c r="BM198" s="30">
        <f>SUMIF(Ingredients!$B$3:$B$217,J198,Ingredients!$G$3:$G$217)+SUMIF($B$3:$B$724,J198,$BQ$3:$BQ$724)</f>
        <v>0</v>
      </c>
      <c r="BN198" s="30">
        <f>SUMIF(Ingredients!$B$3:$B$217,K198,Ingredients!$G$3:$G$217)+SUMIF($B$3:$B$724,K198,$BQ$3:$BQ$724)</f>
        <v>0</v>
      </c>
      <c r="BO198" s="30">
        <f>SUMIF(Ingredients!$B$3:$B$217,L198,Ingredients!$G$3:$G$217)+SUMIF($B$3:$B$724,L198,$BQ$3:$BQ$724)</f>
        <v>0</v>
      </c>
      <c r="BP198" s="30">
        <f>SUMIF(Ingredients!$B$3:$B$217,M198,Ingredients!$G$3:$G$217)+SUMIF($B$3:$B$724,M198,$BQ$3:$BQ$724)</f>
        <v>0</v>
      </c>
      <c r="BQ198" s="36">
        <f t="shared" si="45"/>
        <v>0</v>
      </c>
      <c r="BR198" s="30">
        <f>SUMIF(Ingredients!$B$3:$B$217,F198,Ingredients!$H$3:$H$217)+SUMIF($B$3:$B$724,F198,$BZ$3:$BZ$724)</f>
        <v>0</v>
      </c>
      <c r="BS198" s="30">
        <f>SUMIF(Ingredients!$B$3:$B$217,G198,Ingredients!$H$3:$H$217)+SUMIF($B$3:$B$724,G198,$BZ$3:$BZ$724)</f>
        <v>0</v>
      </c>
      <c r="BT198" s="30">
        <f>SUMIF(Ingredients!$B$3:$B$217,H198,Ingredients!$H$3:$H$217)+SUMIF($B$3:$B$724,H198,$BZ$3:$BZ$724)</f>
        <v>0</v>
      </c>
      <c r="BU198" s="30">
        <f>SUMIF(Ingredients!$B$3:$B$217,I198,Ingredients!$H$3:$H$217)+SUMIF($B$3:$B$724,I198,$BZ$3:$BZ$724)</f>
        <v>0</v>
      </c>
      <c r="BV198" s="30">
        <f>SUMIF(Ingredients!$B$3:$B$217,J198,Ingredients!$H$3:$H$217)+SUMIF($B$3:$B$724,J198,$BZ$3:$BZ$724)</f>
        <v>0</v>
      </c>
      <c r="BW198" s="30">
        <f>SUMIF(Ingredients!$B$3:$B$217,K198,Ingredients!$H$3:$H$217)+SUMIF($B$3:$B$724,K198,$BZ$3:$BZ$724)</f>
        <v>0</v>
      </c>
      <c r="BX198" s="30">
        <f>SUMIF(Ingredients!$B$3:$B$217,L198,Ingredients!$H$3:$H$217)+SUMIF($B$3:$B$724,L198,$BZ$3:$BZ$724)</f>
        <v>0</v>
      </c>
      <c r="BY198" s="30">
        <f>SUMIF(Ingredients!$B$3:$B$217,M198,Ingredients!$H$3:$H$217)+SUMIF($B$3:$B$724,M198,$BZ$3:$BZ$724)</f>
        <v>0</v>
      </c>
      <c r="BZ198" s="42">
        <f t="shared" si="46"/>
        <v>0</v>
      </c>
      <c r="CA198" s="30">
        <f>SUMIF(Ingredients!$B$3:$B$217,F198,Ingredients!$I$3:$I$217)+SUMIF($B$3:$B$724,F198,$CI$3:$CI$724)</f>
        <v>0</v>
      </c>
      <c r="CB198" s="30">
        <f>SUMIF(Ingredients!$B$3:$B$217,G198,Ingredients!$I$3:$I$217)+SUMIF($B$3:$B$724,G198,$CI$3:$CI$724)</f>
        <v>0</v>
      </c>
      <c r="CC198" s="30">
        <f>SUMIF(Ingredients!$B$3:$B$217,H198,Ingredients!$I$3:$I$217)+SUMIF($B$3:$B$724,H198,$CI$3:$CI$724)</f>
        <v>0</v>
      </c>
      <c r="CD198" s="30">
        <f>SUMIF(Ingredients!$B$3:$B$217,I198,Ingredients!$I$3:$I$217)+SUMIF($B$3:$B$724,I198,$CI$3:$CI$724)</f>
        <v>0</v>
      </c>
      <c r="CE198" s="30">
        <f>SUMIF(Ingredients!$B$3:$B$217,J198,Ingredients!$I$3:$I$217)+SUMIF($B$3:$B$724,J198,$CI$3:$CI$724)</f>
        <v>0</v>
      </c>
      <c r="CF198" s="30">
        <f>SUMIF(Ingredients!$B$3:$B$217,K198,Ingredients!$I$3:$I$217)+SUMIF($B$3:$B$724,K198,$CI$3:$CI$724)</f>
        <v>0</v>
      </c>
      <c r="CG198" s="30">
        <f>SUMIF(Ingredients!$B$3:$B$217,L198,Ingredients!$I$3:$I$217)+SUMIF($B$3:$B$724,L198,$CI$3:$CI$724)</f>
        <v>0</v>
      </c>
      <c r="CH198" s="30">
        <f>SUMIF(Ingredients!$B$3:$B$217,M198,Ingredients!$I$3:$I$217)+SUMIF($B$3:$B$724,M198,$CI$3:$CI$724)</f>
        <v>0</v>
      </c>
      <c r="CI198" s="38">
        <f t="shared" si="47"/>
        <v>0</v>
      </c>
      <c r="CJ198" s="30">
        <f>SUMIF(Ingredients!$B$3:$B$217,F198,Ingredients!$J$3:$J$217)+SUMIF($B$3:$B$724,F198,$CR$3:$CR$724)</f>
        <v>0</v>
      </c>
      <c r="CK198" s="30">
        <f>SUMIF(Ingredients!$B$3:$B$217,G198,Ingredients!$J$3:$J$217)+SUMIF($B$3:$B$724,G198,$CR$3:$CR$724)</f>
        <v>1.5</v>
      </c>
      <c r="CL198" s="30">
        <f>SUMIF(Ingredients!$B$3:$B$217,H198,Ingredients!$J$3:$J$217)+SUMIF($B$3:$B$724,H198,$CR$3:$CR$724)</f>
        <v>0</v>
      </c>
      <c r="CM198" s="30">
        <f>SUMIF(Ingredients!$B$3:$B$217,I198,Ingredients!$J$3:$J$217)+SUMIF($B$3:$B$724,I198,$CR$3:$CR$724)</f>
        <v>0</v>
      </c>
      <c r="CN198" s="30">
        <f>SUMIF(Ingredients!$B$3:$B$217,J198,Ingredients!$J$3:$J$217)+SUMIF($B$3:$B$724,J198,$CR$3:$CR$724)</f>
        <v>0</v>
      </c>
      <c r="CO198" s="30">
        <f>SUMIF(Ingredients!$B$3:$B$217,K198,Ingredients!$J$3:$J$217)+SUMIF($B$3:$B$724,K198,$CR$3:$CR$724)</f>
        <v>0</v>
      </c>
      <c r="CP198" s="30">
        <f>SUMIF(Ingredients!$B$3:$B$217,L198,Ingredients!$J$3:$J$217)+SUMIF($B$3:$B$724,L198,$CR$3:$CR$724)</f>
        <v>0</v>
      </c>
      <c r="CQ198" s="30">
        <f>SUMIF(Ingredients!$B$3:$B$217,M198,Ingredients!$J$3:$J$217)+SUMIF($B$3:$B$724,M198,$CR$3:$CR$724)</f>
        <v>0</v>
      </c>
      <c r="CR198" s="43">
        <f t="shared" si="48"/>
        <v>1.5</v>
      </c>
      <c r="CS198" s="34">
        <v>10</v>
      </c>
      <c r="CT198" s="30">
        <v>5</v>
      </c>
      <c r="CU198" s="30">
        <v>3.5</v>
      </c>
      <c r="CV198" s="35">
        <v>0</v>
      </c>
      <c r="CW198" s="36">
        <v>0</v>
      </c>
      <c r="CX198" s="37">
        <v>0</v>
      </c>
      <c r="CY198" s="38">
        <v>0</v>
      </c>
      <c r="CZ198" s="39">
        <v>1.5</v>
      </c>
      <c r="DA198" t="s">
        <v>199</v>
      </c>
      <c r="DB198" t="str">
        <f t="shared" ca="1" si="49"/>
        <v>No</v>
      </c>
      <c r="DD198" t="s">
        <v>200</v>
      </c>
      <c r="DE198" t="str">
        <f t="shared" ca="1" si="50"/>
        <v/>
      </c>
      <c r="DF198" t="s">
        <v>2272</v>
      </c>
    </row>
    <row r="199" spans="2:110" x14ac:dyDescent="0.3">
      <c r="B199" t="s">
        <v>465</v>
      </c>
      <c r="C199" t="str">
        <f>INDEX('PH Itemnames'!$B$1:$B$723,MATCH(B199,'PH Itemnames'!$A$1:$A$723),1)</f>
        <v>plumyogurtItem</v>
      </c>
      <c r="D199" t="s">
        <v>240</v>
      </c>
      <c r="E199" t="s">
        <v>1191</v>
      </c>
      <c r="F199" s="10" t="s">
        <v>24</v>
      </c>
      <c r="G199" s="11" t="s">
        <v>455</v>
      </c>
      <c r="H199" s="11"/>
      <c r="I199" s="11"/>
      <c r="J199" s="11"/>
      <c r="K199" s="11"/>
      <c r="L199" s="11"/>
      <c r="M199" s="11"/>
      <c r="N199" s="46">
        <f ca="1">SUMIF(Ingredients!$B$3:$B$217,'PH complex foods'!F199,Ingredients!$A$3:$A$119)+SUMIF($B$3:$B$724,F199,$V$3:$V$723)</f>
        <v>1</v>
      </c>
      <c r="O199" s="11">
        <f ca="1">SUMIF(Ingredients!$B$3:$B$217,'PH complex foods'!G199,Ingredients!$A$3:$A$119)+SUMIF($B$3:$B$724,G199,$V$3:$V$723)</f>
        <v>1</v>
      </c>
      <c r="P199" s="11">
        <f ca="1">SUMIF(Ingredients!$B$3:$B$217,'PH complex foods'!H199,Ingredients!$A$3:$A$119)+SUMIF($B$3:$B$724,H199,$V$3:$V$723)</f>
        <v>0</v>
      </c>
      <c r="Q199" s="11">
        <f ca="1">SUMIF(Ingredients!$B$3:$B$217,'PH complex foods'!I199,Ingredients!$A$3:$A$119)+SUMIF($B$3:$B$724,I199,$V$3:$V$723)</f>
        <v>0</v>
      </c>
      <c r="R199" s="11">
        <f ca="1">SUMIF(Ingredients!$B$3:$B$217,'PH complex foods'!J199,Ingredients!$A$3:$A$119)+SUMIF($B$3:$B$724,J199,$V$3:$V$723)</f>
        <v>0</v>
      </c>
      <c r="S199" s="11">
        <f ca="1">SUMIF(Ingredients!$B$3:$B$217,'PH complex foods'!K199,Ingredients!$A$3:$A$119)+SUMIF($B$3:$B$724,K199,$V$3:$V$723)</f>
        <v>0</v>
      </c>
      <c r="T199" s="11">
        <f ca="1">SUMIF(Ingredients!$B$3:$B$217,'PH complex foods'!L199,Ingredients!$A$3:$A$119)+SUMIF($B$3:$B$724,L199,$V$3:$V$723)</f>
        <v>0</v>
      </c>
      <c r="U199" s="11">
        <f ca="1">SUMIF(Ingredients!$B$3:$B$217,'PH complex foods'!M199,Ingredients!$A$3:$A$119)+SUMIF($B$3:$B$724,M199,$V$3:$V$723)</f>
        <v>0</v>
      </c>
      <c r="V199" s="10">
        <f t="shared" ca="1" si="51"/>
        <v>1</v>
      </c>
      <c r="W199" s="11">
        <f t="shared" si="40"/>
        <v>0</v>
      </c>
      <c r="X199" s="44" t="str">
        <f t="shared" ca="1" si="52"/>
        <v>Yes</v>
      </c>
      <c r="Y199" s="34">
        <f>SUMIF(Ingredients!$B$3:$B$217,F199,Ingredients!$C$3:$C$217)+SUMIF($B$3:$B$724,F199,$AG$3:$AG$724)</f>
        <v>2</v>
      </c>
      <c r="Z199" s="30">
        <f>SUMIF(Ingredients!$B$3:$B$217,G199,Ingredients!$C$3:$C$217)+SUMIF($B$3:$B$724,G199,$AG$3:$AG$724)</f>
        <v>10</v>
      </c>
      <c r="AA199" s="30">
        <f>SUMIF(Ingredients!$B$3:$B$217,H199,Ingredients!$C$3:$C$217)+SUMIF($B$3:$B$724,H199,$AG$3:$AG$724)</f>
        <v>0</v>
      </c>
      <c r="AB199" s="30">
        <f>SUMIF(Ingredients!$B$3:$B$217,I199,Ingredients!$C$3:$C$217)+SUMIF($B$3:$B$724,I199,$AG$3:$AG$724)</f>
        <v>0</v>
      </c>
      <c r="AC199" s="30">
        <f>SUMIF(Ingredients!$B$3:$B$217,J199,Ingredients!$C$3:$C$217)+SUMIF($B$3:$B$724,J199,$AG$3:$AG$724)</f>
        <v>0</v>
      </c>
      <c r="AD199" s="30">
        <f>SUMIF(Ingredients!$B$3:$B$217,K199,Ingredients!$C$3:$C$217)+SUMIF($B$3:$B$724,K199,$AG$3:$AG$724)</f>
        <v>0</v>
      </c>
      <c r="AE199" s="30">
        <f>SUMIF(Ingredients!$B$3:$B$217,L199,Ingredients!$C$3:$C$217)+SUMIF($B$3:$B$724,L199,$AG$3:$AG$724)</f>
        <v>0</v>
      </c>
      <c r="AF199" s="30">
        <f>SUMIF(Ingredients!$B$3:$B$217,M199,Ingredients!$C$3:$C$217)+SUMIF($B$3:$B$724,M199,$AG$3:$AG$724)</f>
        <v>0</v>
      </c>
      <c r="AG199" s="29">
        <f t="shared" si="41"/>
        <v>12</v>
      </c>
      <c r="AH199" s="30">
        <f>SUMIF(Ingredients!$B$3:$B$217,F199,Ingredients!$D$3:$D$217)+SUMIF($B$3:$B$724,F199,$AP$3:$AP$724)</f>
        <v>5</v>
      </c>
      <c r="AI199" s="30">
        <f>SUMIF(Ingredients!$B$3:$B$217,G199,Ingredients!$D$3:$D$217)+SUMIF($B$3:$B$724,G199,$AP$3:$AP$724)</f>
        <v>5</v>
      </c>
      <c r="AJ199" s="30">
        <f>SUMIF(Ingredients!$B$3:$B$217,H199,Ingredients!$D$3:$D$217)+SUMIF($B$3:$B$724,H199,$AP$3:$AP$724)</f>
        <v>0</v>
      </c>
      <c r="AK199" s="30">
        <f>SUMIF(Ingredients!$B$3:$B$217,I199,Ingredients!$D$3:$D$217)+SUMIF($B$3:$B$724,I199,$AP$3:$AP$724)</f>
        <v>0</v>
      </c>
      <c r="AL199" s="30">
        <f>SUMIF(Ingredients!$B$3:$B$217,J199,Ingredients!$D$3:$D$217)+SUMIF($B$3:$B$724,J199,$AP$3:$AP$724)</f>
        <v>0</v>
      </c>
      <c r="AM199" s="30">
        <f>SUMIF(Ingredients!$B$3:$B$217,K199,Ingredients!$D$3:$D$217)+SUMIF($B$3:$B$724,K199,$AP$3:$AP$724)</f>
        <v>0</v>
      </c>
      <c r="AN199" s="30">
        <f>SUMIF(Ingredients!$B$3:$B$217,L199,Ingredients!$D$3:$D$217)+SUMIF($B$3:$B$724,L199,$AP$3:$AP$724)</f>
        <v>0</v>
      </c>
      <c r="AO199" s="30">
        <f>SUMIF(Ingredients!$B$3:$B$217,M199,Ingredients!$D$3:$D$217)+SUMIF($B$3:$B$724,M199,$AP$3:$AP$724)</f>
        <v>0</v>
      </c>
      <c r="AP199" s="29">
        <f t="shared" si="42"/>
        <v>10</v>
      </c>
      <c r="AQ199" s="30">
        <f>SUMIF(Ingredients!$B$3:$B$217,F199,Ingredients!$E$3:$E$217)+SUMIF($B$3:$B$724,F199,$AY$3:$AY$727)</f>
        <v>7</v>
      </c>
      <c r="AR199" s="30">
        <f>SUMIF(Ingredients!$B$3:$B$217,G199,Ingredients!$E$3:$E$217)+SUMIF($B$3:$B$724,G199,$AY$3:$AY$727)</f>
        <v>7</v>
      </c>
      <c r="AS199" s="30">
        <f>SUMIF(Ingredients!$B$3:$B$217,H199,Ingredients!$E$3:$E$217)+SUMIF($B$3:$B$724,H199,$AY$3:$AY$727)</f>
        <v>0</v>
      </c>
      <c r="AT199" s="30">
        <f>SUMIF(Ingredients!$B$3:$B$217,I199,Ingredients!$E$3:$E$217)+SUMIF($B$3:$B$724,I199,$AY$3:$AY$727)</f>
        <v>0</v>
      </c>
      <c r="AU199" s="30">
        <f>SUMIF(Ingredients!$B$3:$B$217,J199,Ingredients!$E$3:$E$217)+SUMIF($B$3:$B$724,J199,$AY$3:$AY$727)</f>
        <v>0</v>
      </c>
      <c r="AV199" s="30">
        <f>SUMIF(Ingredients!$B$3:$B$217,K199,Ingredients!$E$3:$E$217)+SUMIF($B$3:$B$724,K199,$AY$3:$AY$727)</f>
        <v>0</v>
      </c>
      <c r="AW199" s="30">
        <f>SUMIF(Ingredients!$B$3:$B$217,L199,Ingredients!$E$3:$E$217)+SUMIF($B$3:$B$724,L199,$AY$3:$AY$727)</f>
        <v>0</v>
      </c>
      <c r="AX199" s="30">
        <f>SUMIF(Ingredients!$B$3:$B$217,M199,Ingredients!$E$3:$E$217)+SUMIF($B$3:$B$724,M199,$AY$3:$AY$727)</f>
        <v>0</v>
      </c>
      <c r="AY199" s="29">
        <f t="shared" si="43"/>
        <v>7</v>
      </c>
      <c r="AZ199" s="30">
        <f>SUMIF(Ingredients!$B$3:$B$217,F199,Ingredients!$F$3:$F$217)+SUMIF($B$3:$B$724,F199,$BH$3:$BH$724)</f>
        <v>0</v>
      </c>
      <c r="BA199" s="30">
        <f>SUMIF(Ingredients!$B$3:$B$217,G199,Ingredients!$F$3:$F$217)+SUMIF($B$3:$B$724,G199,$BH$3:$BH$724)</f>
        <v>0</v>
      </c>
      <c r="BB199" s="30">
        <f>SUMIF(Ingredients!$B$3:$B$217,H199,Ingredients!$F$3:$F$217)+SUMIF($B$3:$B$724,H199,$BH$3:$BH$724)</f>
        <v>0</v>
      </c>
      <c r="BC199" s="30">
        <f>SUMIF(Ingredients!$B$3:$B$217,I199,Ingredients!$F$3:$F$217)+SUMIF($B$3:$B$724,I199,$BH$3:$BH$724)</f>
        <v>0</v>
      </c>
      <c r="BD199" s="30">
        <f>SUMIF(Ingredients!$B$3:$B$217,J199,Ingredients!$F$3:$F$217)+SUMIF($B$3:$B$724,J199,$BH$3:$BH$724)</f>
        <v>0</v>
      </c>
      <c r="BE199" s="30">
        <f>SUMIF(Ingredients!$B$3:$B$217,K199,Ingredients!$F$3:$F$217)+SUMIF($B$3:$B$724,K199,$BH$3:$BH$724)</f>
        <v>0</v>
      </c>
      <c r="BF199" s="30">
        <f>SUMIF(Ingredients!$B$3:$B$217,L199,Ingredients!$F$3:$F$217)+SUMIF($B$3:$B$724,L199,$BH$3:$BH$724)</f>
        <v>0</v>
      </c>
      <c r="BG199" s="30">
        <f>SUMIF(Ingredients!$B$3:$B$217,M199,Ingredients!$F$3:$F$217)+SUMIF($B$3:$B$724,M199,$BH$3:$BH$724)</f>
        <v>0</v>
      </c>
      <c r="BH199" s="35">
        <f t="shared" si="44"/>
        <v>0</v>
      </c>
      <c r="BI199" s="30">
        <f>SUMIF(Ingredients!$B$3:$B$217,F199,Ingredients!$G$3:$G$217)+SUMIF($B$3:$B$724,F199,$BQ$3:$BQ$724)</f>
        <v>0.8</v>
      </c>
      <c r="BJ199" s="30">
        <f>SUMIF(Ingredients!$B$3:$B$217,G199,Ingredients!$G$3:$G$217)+SUMIF($B$3:$B$724,G199,$BQ$3:$BQ$724)</f>
        <v>0</v>
      </c>
      <c r="BK199" s="30">
        <f>SUMIF(Ingredients!$B$3:$B$217,H199,Ingredients!$G$3:$G$217)+SUMIF($B$3:$B$724,H199,$BQ$3:$BQ$724)</f>
        <v>0</v>
      </c>
      <c r="BL199" s="30">
        <f>SUMIF(Ingredients!$B$3:$B$217,I199,Ingredients!$G$3:$G$217)+SUMIF($B$3:$B$724,I199,$BQ$3:$BQ$724)</f>
        <v>0</v>
      </c>
      <c r="BM199" s="30">
        <f>SUMIF(Ingredients!$B$3:$B$217,J199,Ingredients!$G$3:$G$217)+SUMIF($B$3:$B$724,J199,$BQ$3:$BQ$724)</f>
        <v>0</v>
      </c>
      <c r="BN199" s="30">
        <f>SUMIF(Ingredients!$B$3:$B$217,K199,Ingredients!$G$3:$G$217)+SUMIF($B$3:$B$724,K199,$BQ$3:$BQ$724)</f>
        <v>0</v>
      </c>
      <c r="BO199" s="30">
        <f>SUMIF(Ingredients!$B$3:$B$217,L199,Ingredients!$G$3:$G$217)+SUMIF($B$3:$B$724,L199,$BQ$3:$BQ$724)</f>
        <v>0</v>
      </c>
      <c r="BP199" s="30">
        <f>SUMIF(Ingredients!$B$3:$B$217,M199,Ingredients!$G$3:$G$217)+SUMIF($B$3:$B$724,M199,$BQ$3:$BQ$724)</f>
        <v>0</v>
      </c>
      <c r="BQ199" s="36">
        <f t="shared" si="45"/>
        <v>0.8</v>
      </c>
      <c r="BR199" s="30">
        <f>SUMIF(Ingredients!$B$3:$B$217,F199,Ingredients!$H$3:$H$217)+SUMIF($B$3:$B$724,F199,$BZ$3:$BZ$724)</f>
        <v>0</v>
      </c>
      <c r="BS199" s="30">
        <f>SUMIF(Ingredients!$B$3:$B$217,G199,Ingredients!$H$3:$H$217)+SUMIF($B$3:$B$724,G199,$BZ$3:$BZ$724)</f>
        <v>0</v>
      </c>
      <c r="BT199" s="30">
        <f>SUMIF(Ingredients!$B$3:$B$217,H199,Ingredients!$H$3:$H$217)+SUMIF($B$3:$B$724,H199,$BZ$3:$BZ$724)</f>
        <v>0</v>
      </c>
      <c r="BU199" s="30">
        <f>SUMIF(Ingredients!$B$3:$B$217,I199,Ingredients!$H$3:$H$217)+SUMIF($B$3:$B$724,I199,$BZ$3:$BZ$724)</f>
        <v>0</v>
      </c>
      <c r="BV199" s="30">
        <f>SUMIF(Ingredients!$B$3:$B$217,J199,Ingredients!$H$3:$H$217)+SUMIF($B$3:$B$724,J199,$BZ$3:$BZ$724)</f>
        <v>0</v>
      </c>
      <c r="BW199" s="30">
        <f>SUMIF(Ingredients!$B$3:$B$217,K199,Ingredients!$H$3:$H$217)+SUMIF($B$3:$B$724,K199,$BZ$3:$BZ$724)</f>
        <v>0</v>
      </c>
      <c r="BX199" s="30">
        <f>SUMIF(Ingredients!$B$3:$B$217,L199,Ingredients!$H$3:$H$217)+SUMIF($B$3:$B$724,L199,$BZ$3:$BZ$724)</f>
        <v>0</v>
      </c>
      <c r="BY199" s="30">
        <f>SUMIF(Ingredients!$B$3:$B$217,M199,Ingredients!$H$3:$H$217)+SUMIF($B$3:$B$724,M199,$BZ$3:$BZ$724)</f>
        <v>0</v>
      </c>
      <c r="BZ199" s="42">
        <f t="shared" si="46"/>
        <v>0</v>
      </c>
      <c r="CA199" s="30">
        <f>SUMIF(Ingredients!$B$3:$B$217,F199,Ingredients!$I$3:$I$217)+SUMIF($B$3:$B$724,F199,$CI$3:$CI$724)</f>
        <v>0</v>
      </c>
      <c r="CB199" s="30">
        <f>SUMIF(Ingredients!$B$3:$B$217,G199,Ingredients!$I$3:$I$217)+SUMIF($B$3:$B$724,G199,$CI$3:$CI$724)</f>
        <v>0</v>
      </c>
      <c r="CC199" s="30">
        <f>SUMIF(Ingredients!$B$3:$B$217,H199,Ingredients!$I$3:$I$217)+SUMIF($B$3:$B$724,H199,$CI$3:$CI$724)</f>
        <v>0</v>
      </c>
      <c r="CD199" s="30">
        <f>SUMIF(Ingredients!$B$3:$B$217,I199,Ingredients!$I$3:$I$217)+SUMIF($B$3:$B$724,I199,$CI$3:$CI$724)</f>
        <v>0</v>
      </c>
      <c r="CE199" s="30">
        <f>SUMIF(Ingredients!$B$3:$B$217,J199,Ingredients!$I$3:$I$217)+SUMIF($B$3:$B$724,J199,$CI$3:$CI$724)</f>
        <v>0</v>
      </c>
      <c r="CF199" s="30">
        <f>SUMIF(Ingredients!$B$3:$B$217,K199,Ingredients!$I$3:$I$217)+SUMIF($B$3:$B$724,K199,$CI$3:$CI$724)</f>
        <v>0</v>
      </c>
      <c r="CG199" s="30">
        <f>SUMIF(Ingredients!$B$3:$B$217,L199,Ingredients!$I$3:$I$217)+SUMIF($B$3:$B$724,L199,$CI$3:$CI$724)</f>
        <v>0</v>
      </c>
      <c r="CH199" s="30">
        <f>SUMIF(Ingredients!$B$3:$B$217,M199,Ingredients!$I$3:$I$217)+SUMIF($B$3:$B$724,M199,$CI$3:$CI$724)</f>
        <v>0</v>
      </c>
      <c r="CI199" s="38">
        <f t="shared" si="47"/>
        <v>0</v>
      </c>
      <c r="CJ199" s="30">
        <f>SUMIF(Ingredients!$B$3:$B$217,F199,Ingredients!$J$3:$J$217)+SUMIF($B$3:$B$724,F199,$CR$3:$CR$724)</f>
        <v>0</v>
      </c>
      <c r="CK199" s="30">
        <f>SUMIF(Ingredients!$B$3:$B$217,G199,Ingredients!$J$3:$J$217)+SUMIF($B$3:$B$724,G199,$CR$3:$CR$724)</f>
        <v>1.5</v>
      </c>
      <c r="CL199" s="30">
        <f>SUMIF(Ingredients!$B$3:$B$217,H199,Ingredients!$J$3:$J$217)+SUMIF($B$3:$B$724,H199,$CR$3:$CR$724)</f>
        <v>0</v>
      </c>
      <c r="CM199" s="30">
        <f>SUMIF(Ingredients!$B$3:$B$217,I199,Ingredients!$J$3:$J$217)+SUMIF($B$3:$B$724,I199,$CR$3:$CR$724)</f>
        <v>0</v>
      </c>
      <c r="CN199" s="30">
        <f>SUMIF(Ingredients!$B$3:$B$217,J199,Ingredients!$J$3:$J$217)+SUMIF($B$3:$B$724,J199,$CR$3:$CR$724)</f>
        <v>0</v>
      </c>
      <c r="CO199" s="30">
        <f>SUMIF(Ingredients!$B$3:$B$217,K199,Ingredients!$J$3:$J$217)+SUMIF($B$3:$B$724,K199,$CR$3:$CR$724)</f>
        <v>0</v>
      </c>
      <c r="CP199" s="30">
        <f>SUMIF(Ingredients!$B$3:$B$217,L199,Ingredients!$J$3:$J$217)+SUMIF($B$3:$B$724,L199,$CR$3:$CR$724)</f>
        <v>0</v>
      </c>
      <c r="CQ199" s="30">
        <f>SUMIF(Ingredients!$B$3:$B$217,M199,Ingredients!$J$3:$J$217)+SUMIF($B$3:$B$724,M199,$CR$3:$CR$724)</f>
        <v>0</v>
      </c>
      <c r="CR199" s="43">
        <f t="shared" si="48"/>
        <v>1.5</v>
      </c>
      <c r="CS199" s="34">
        <v>15</v>
      </c>
      <c r="CT199" s="30">
        <v>5</v>
      </c>
      <c r="CU199" s="30">
        <v>7</v>
      </c>
      <c r="CV199" s="35">
        <v>0</v>
      </c>
      <c r="CW199" s="36">
        <v>1</v>
      </c>
      <c r="CX199" s="37">
        <v>0</v>
      </c>
      <c r="CY199" s="38">
        <v>0</v>
      </c>
      <c r="CZ199" s="39">
        <v>1.5</v>
      </c>
      <c r="DA199" t="s">
        <v>202</v>
      </c>
      <c r="DB199" t="str">
        <f t="shared" ca="1" si="49"/>
        <v>-</v>
      </c>
      <c r="DD199" t="s">
        <v>199</v>
      </c>
      <c r="DE199" t="str">
        <f t="shared" ca="1" si="50"/>
        <v/>
      </c>
      <c r="DF199" t="s">
        <v>2272</v>
      </c>
    </row>
    <row r="200" spans="2:110" x14ac:dyDescent="0.3">
      <c r="B200" t="s">
        <v>466</v>
      </c>
      <c r="C200" t="str">
        <f>INDEX('PH Itemnames'!$B$1:$B$723,MATCH(B200,'PH Itemnames'!$A$1:$A$723),1)</f>
        <v>bananasplitItem</v>
      </c>
      <c r="D200" t="s">
        <v>245</v>
      </c>
      <c r="E200" t="s">
        <v>1192</v>
      </c>
      <c r="F200" s="10" t="s">
        <v>1</v>
      </c>
      <c r="G200" s="11" t="s">
        <v>221</v>
      </c>
      <c r="H200" s="11" t="s">
        <v>14</v>
      </c>
      <c r="I200" s="11" t="s">
        <v>248</v>
      </c>
      <c r="J200" s="11" t="s">
        <v>105</v>
      </c>
      <c r="K200" s="11"/>
      <c r="L200" s="11"/>
      <c r="M200" s="11"/>
      <c r="N200" s="46">
        <f ca="1">SUMIF(Ingredients!$B$3:$B$217,'PH complex foods'!F200,Ingredients!$A$3:$A$119)+SUMIF($B$3:$B$724,F200,$V$3:$V$723)</f>
        <v>1</v>
      </c>
      <c r="O200" s="11">
        <f ca="1">SUMIF(Ingredients!$B$3:$B$217,'PH complex foods'!G200,Ingredients!$A$3:$A$119)+SUMIF($B$3:$B$724,G200,$V$3:$V$723)</f>
        <v>0</v>
      </c>
      <c r="P200" s="11">
        <f ca="1">SUMIF(Ingredients!$B$3:$B$217,'PH complex foods'!H200,Ingredients!$A$3:$A$119)+SUMIF($B$3:$B$724,H200,$V$3:$V$723)</f>
        <v>1</v>
      </c>
      <c r="Q200" s="11">
        <f ca="1">SUMIF(Ingredients!$B$3:$B$217,'PH complex foods'!I200,Ingredients!$A$3:$A$119)+SUMIF($B$3:$B$724,I200,$V$3:$V$723)</f>
        <v>1</v>
      </c>
      <c r="R200" s="11">
        <f ca="1">SUMIF(Ingredients!$B$3:$B$217,'PH complex foods'!J200,Ingredients!$A$3:$A$119)+SUMIF($B$3:$B$724,J200,$V$3:$V$723)</f>
        <v>1</v>
      </c>
      <c r="S200" s="11">
        <f ca="1">SUMIF(Ingredients!$B$3:$B$217,'PH complex foods'!K200,Ingredients!$A$3:$A$119)+SUMIF($B$3:$B$724,K200,$V$3:$V$723)</f>
        <v>0</v>
      </c>
      <c r="T200" s="11">
        <f ca="1">SUMIF(Ingredients!$B$3:$B$217,'PH complex foods'!L200,Ingredients!$A$3:$A$119)+SUMIF($B$3:$B$724,L200,$V$3:$V$723)</f>
        <v>0</v>
      </c>
      <c r="U200" s="11">
        <f ca="1">SUMIF(Ingredients!$B$3:$B$217,'PH complex foods'!M200,Ingredients!$A$3:$A$119)+SUMIF($B$3:$B$724,M200,$V$3:$V$723)</f>
        <v>0</v>
      </c>
      <c r="V200" s="10">
        <f t="shared" ca="1" si="51"/>
        <v>0</v>
      </c>
      <c r="W200" s="11">
        <f t="shared" si="40"/>
        <v>0</v>
      </c>
      <c r="X200" s="44" t="str">
        <f t="shared" ca="1" si="52"/>
        <v>No</v>
      </c>
      <c r="Y200" s="34">
        <f>SUMIF(Ingredients!$B$3:$B$217,F200,Ingredients!$C$3:$C$217)+SUMIF($B$3:$B$724,F200,$AG$3:$AG$724)</f>
        <v>1</v>
      </c>
      <c r="Z200" s="30">
        <f>SUMIF(Ingredients!$B$3:$B$217,G200,Ingredients!$C$3:$C$217)+SUMIF($B$3:$B$724,G200,$AG$3:$AG$724)</f>
        <v>0</v>
      </c>
      <c r="AA200" s="30">
        <f>SUMIF(Ingredients!$B$3:$B$217,H200,Ingredients!$C$3:$C$217)+SUMIF($B$3:$B$724,H200,$AG$3:$AG$724)</f>
        <v>1</v>
      </c>
      <c r="AB200" s="30">
        <f>SUMIF(Ingredients!$B$3:$B$217,I200,Ingredients!$C$3:$C$217)+SUMIF($B$3:$B$724,I200,$AG$3:$AG$724)</f>
        <v>5</v>
      </c>
      <c r="AC200" s="30">
        <f>SUMIF(Ingredients!$B$3:$B$217,J200,Ingredients!$C$3:$C$217)+SUMIF($B$3:$B$724,J200,$AG$3:$AG$724)</f>
        <v>2</v>
      </c>
      <c r="AD200" s="30">
        <f>SUMIF(Ingredients!$B$3:$B$217,K200,Ingredients!$C$3:$C$217)+SUMIF($B$3:$B$724,K200,$AG$3:$AG$724)</f>
        <v>0</v>
      </c>
      <c r="AE200" s="30">
        <f>SUMIF(Ingredients!$B$3:$B$217,L200,Ingredients!$C$3:$C$217)+SUMIF($B$3:$B$724,L200,$AG$3:$AG$724)</f>
        <v>0</v>
      </c>
      <c r="AF200" s="30">
        <f>SUMIF(Ingredients!$B$3:$B$217,M200,Ingredients!$C$3:$C$217)+SUMIF($B$3:$B$724,M200,$AG$3:$AG$724)</f>
        <v>0</v>
      </c>
      <c r="AG200" s="29">
        <f t="shared" si="41"/>
        <v>9</v>
      </c>
      <c r="AH200" s="30">
        <f>SUMIF(Ingredients!$B$3:$B$217,F200,Ingredients!$D$3:$D$217)+SUMIF($B$3:$B$724,F200,$AP$3:$AP$724)</f>
        <v>0</v>
      </c>
      <c r="AI200" s="30">
        <f>SUMIF(Ingredients!$B$3:$B$217,G200,Ingredients!$D$3:$D$217)+SUMIF($B$3:$B$724,G200,$AP$3:$AP$724)</f>
        <v>0</v>
      </c>
      <c r="AJ200" s="30">
        <f>SUMIF(Ingredients!$B$3:$B$217,H200,Ingredients!$D$3:$D$217)+SUMIF($B$3:$B$724,H200,$AP$3:$AP$724)</f>
        <v>5</v>
      </c>
      <c r="AK200" s="30">
        <f>SUMIF(Ingredients!$B$3:$B$217,I200,Ingredients!$D$3:$D$217)+SUMIF($B$3:$B$724,I200,$AP$3:$AP$724)</f>
        <v>10</v>
      </c>
      <c r="AL200" s="30">
        <f>SUMIF(Ingredients!$B$3:$B$217,J200,Ingredients!$D$3:$D$217)+SUMIF($B$3:$B$724,J200,$AP$3:$AP$724)</f>
        <v>10</v>
      </c>
      <c r="AM200" s="30">
        <f>SUMIF(Ingredients!$B$3:$B$217,K200,Ingredients!$D$3:$D$217)+SUMIF($B$3:$B$724,K200,$AP$3:$AP$724)</f>
        <v>0</v>
      </c>
      <c r="AN200" s="30">
        <f>SUMIF(Ingredients!$B$3:$B$217,L200,Ingredients!$D$3:$D$217)+SUMIF($B$3:$B$724,L200,$AP$3:$AP$724)</f>
        <v>0</v>
      </c>
      <c r="AO200" s="30">
        <f>SUMIF(Ingredients!$B$3:$B$217,M200,Ingredients!$D$3:$D$217)+SUMIF($B$3:$B$724,M200,$AP$3:$AP$724)</f>
        <v>0</v>
      </c>
      <c r="AP200" s="29">
        <f t="shared" si="42"/>
        <v>25</v>
      </c>
      <c r="AQ200" s="30">
        <f>SUMIF(Ingredients!$B$3:$B$217,F200,Ingredients!$E$3:$E$217)+SUMIF($B$3:$B$724,F200,$AY$3:$AY$727)</f>
        <v>10</v>
      </c>
      <c r="AR200" s="30">
        <f>SUMIF(Ingredients!$B$3:$B$217,G200,Ingredients!$E$3:$E$217)+SUMIF($B$3:$B$724,G200,$AY$3:$AY$727)</f>
        <v>0</v>
      </c>
      <c r="AS200" s="30">
        <f>SUMIF(Ingredients!$B$3:$B$217,H200,Ingredients!$E$3:$E$217)+SUMIF($B$3:$B$724,H200,$AY$3:$AY$727)</f>
        <v>5</v>
      </c>
      <c r="AT200" s="30">
        <f>SUMIF(Ingredients!$B$3:$B$217,I200,Ingredients!$E$3:$E$217)+SUMIF($B$3:$B$724,I200,$AY$3:$AY$727)</f>
        <v>17.666666666666668</v>
      </c>
      <c r="AU200" s="30">
        <f>SUMIF(Ingredients!$B$3:$B$217,J200,Ingredients!$E$3:$E$217)+SUMIF($B$3:$B$724,J200,$AY$3:$AY$727)</f>
        <v>4</v>
      </c>
      <c r="AV200" s="30">
        <f>SUMIF(Ingredients!$B$3:$B$217,K200,Ingredients!$E$3:$E$217)+SUMIF($B$3:$B$724,K200,$AY$3:$AY$727)</f>
        <v>0</v>
      </c>
      <c r="AW200" s="30">
        <f>SUMIF(Ingredients!$B$3:$B$217,L200,Ingredients!$E$3:$E$217)+SUMIF($B$3:$B$724,L200,$AY$3:$AY$727)</f>
        <v>0</v>
      </c>
      <c r="AX200" s="30">
        <f>SUMIF(Ingredients!$B$3:$B$217,M200,Ingredients!$E$3:$E$217)+SUMIF($B$3:$B$724,M200,$AY$3:$AY$727)</f>
        <v>0</v>
      </c>
      <c r="AY200" s="29">
        <f t="shared" si="43"/>
        <v>7.3333333333333339</v>
      </c>
      <c r="AZ200" s="30">
        <f>SUMIF(Ingredients!$B$3:$B$217,F200,Ingredients!$F$3:$F$217)+SUMIF($B$3:$B$724,F200,$BH$3:$BH$724)</f>
        <v>0</v>
      </c>
      <c r="BA200" s="30">
        <f>SUMIF(Ingredients!$B$3:$B$217,G200,Ingredients!$F$3:$F$217)+SUMIF($B$3:$B$724,G200,$BH$3:$BH$724)</f>
        <v>0</v>
      </c>
      <c r="BB200" s="30">
        <f>SUMIF(Ingredients!$B$3:$B$217,H200,Ingredients!$F$3:$F$217)+SUMIF($B$3:$B$724,H200,$BH$3:$BH$724)</f>
        <v>0</v>
      </c>
      <c r="BC200" s="30">
        <f>SUMIF(Ingredients!$B$3:$B$217,I200,Ingredients!$F$3:$F$217)+SUMIF($B$3:$B$724,I200,$BH$3:$BH$724)</f>
        <v>0</v>
      </c>
      <c r="BD200" s="30">
        <f>SUMIF(Ingredients!$B$3:$B$217,J200,Ingredients!$F$3:$F$217)+SUMIF($B$3:$B$724,J200,$BH$3:$BH$724)</f>
        <v>0</v>
      </c>
      <c r="BE200" s="30">
        <f>SUMIF(Ingredients!$B$3:$B$217,K200,Ingredients!$F$3:$F$217)+SUMIF($B$3:$B$724,K200,$BH$3:$BH$724)</f>
        <v>0</v>
      </c>
      <c r="BF200" s="30">
        <f>SUMIF(Ingredients!$B$3:$B$217,L200,Ingredients!$F$3:$F$217)+SUMIF($B$3:$B$724,L200,$BH$3:$BH$724)</f>
        <v>0</v>
      </c>
      <c r="BG200" s="30">
        <f>SUMIF(Ingredients!$B$3:$B$217,M200,Ingredients!$F$3:$F$217)+SUMIF($B$3:$B$724,M200,$BH$3:$BH$724)</f>
        <v>0</v>
      </c>
      <c r="BH200" s="35">
        <f t="shared" si="44"/>
        <v>0</v>
      </c>
      <c r="BI200" s="30">
        <f>SUMIF(Ingredients!$B$3:$B$217,F200,Ingredients!$G$3:$G$217)+SUMIF($B$3:$B$724,F200,$BQ$3:$BQ$724)</f>
        <v>1</v>
      </c>
      <c r="BJ200" s="30">
        <f>SUMIF(Ingredients!$B$3:$B$217,G200,Ingredients!$G$3:$G$217)+SUMIF($B$3:$B$724,G200,$BQ$3:$BQ$724)</f>
        <v>0</v>
      </c>
      <c r="BK200" s="30">
        <f>SUMIF(Ingredients!$B$3:$B$217,H200,Ingredients!$G$3:$G$217)+SUMIF($B$3:$B$724,H200,$BQ$3:$BQ$724)</f>
        <v>1</v>
      </c>
      <c r="BL200" s="30">
        <f>SUMIF(Ingredients!$B$3:$B$217,I200,Ingredients!$G$3:$G$217)+SUMIF($B$3:$B$724,I200,$BQ$3:$BQ$724)</f>
        <v>0</v>
      </c>
      <c r="BM200" s="30">
        <f>SUMIF(Ingredients!$B$3:$B$217,J200,Ingredients!$G$3:$G$217)+SUMIF($B$3:$B$724,J200,$BQ$3:$BQ$724)</f>
        <v>0.5</v>
      </c>
      <c r="BN200" s="30">
        <f>SUMIF(Ingredients!$B$3:$B$217,K200,Ingredients!$G$3:$G$217)+SUMIF($B$3:$B$724,K200,$BQ$3:$BQ$724)</f>
        <v>0</v>
      </c>
      <c r="BO200" s="30">
        <f>SUMIF(Ingredients!$B$3:$B$217,L200,Ingredients!$G$3:$G$217)+SUMIF($B$3:$B$724,L200,$BQ$3:$BQ$724)</f>
        <v>0</v>
      </c>
      <c r="BP200" s="30">
        <f>SUMIF(Ingredients!$B$3:$B$217,M200,Ingredients!$G$3:$G$217)+SUMIF($B$3:$B$724,M200,$BQ$3:$BQ$724)</f>
        <v>0</v>
      </c>
      <c r="BQ200" s="36">
        <f t="shared" si="45"/>
        <v>2.5</v>
      </c>
      <c r="BR200" s="30">
        <f>SUMIF(Ingredients!$B$3:$B$217,F200,Ingredients!$H$3:$H$217)+SUMIF($B$3:$B$724,F200,$BZ$3:$BZ$724)</f>
        <v>0</v>
      </c>
      <c r="BS200" s="30">
        <f>SUMIF(Ingredients!$B$3:$B$217,G200,Ingredients!$H$3:$H$217)+SUMIF($B$3:$B$724,G200,$BZ$3:$BZ$724)</f>
        <v>0</v>
      </c>
      <c r="BT200" s="30">
        <f>SUMIF(Ingredients!$B$3:$B$217,H200,Ingredients!$H$3:$H$217)+SUMIF($B$3:$B$724,H200,$BZ$3:$BZ$724)</f>
        <v>0</v>
      </c>
      <c r="BU200" s="30">
        <f>SUMIF(Ingredients!$B$3:$B$217,I200,Ingredients!$H$3:$H$217)+SUMIF($B$3:$B$724,I200,$BZ$3:$BZ$724)</f>
        <v>0</v>
      </c>
      <c r="BV200" s="30">
        <f>SUMIF(Ingredients!$B$3:$B$217,J200,Ingredients!$H$3:$H$217)+SUMIF($B$3:$B$724,J200,$BZ$3:$BZ$724)</f>
        <v>0</v>
      </c>
      <c r="BW200" s="30">
        <f>SUMIF(Ingredients!$B$3:$B$217,K200,Ingredients!$H$3:$H$217)+SUMIF($B$3:$B$724,K200,$BZ$3:$BZ$724)</f>
        <v>0</v>
      </c>
      <c r="BX200" s="30">
        <f>SUMIF(Ingredients!$B$3:$B$217,L200,Ingredients!$H$3:$H$217)+SUMIF($B$3:$B$724,L200,$BZ$3:$BZ$724)</f>
        <v>0</v>
      </c>
      <c r="BY200" s="30">
        <f>SUMIF(Ingredients!$B$3:$B$217,M200,Ingredients!$H$3:$H$217)+SUMIF($B$3:$B$724,M200,$BZ$3:$BZ$724)</f>
        <v>0</v>
      </c>
      <c r="BZ200" s="42">
        <f t="shared" si="46"/>
        <v>0</v>
      </c>
      <c r="CA200" s="30">
        <f>SUMIF(Ingredients!$B$3:$B$217,F200,Ingredients!$I$3:$I$217)+SUMIF($B$3:$B$724,F200,$CI$3:$CI$724)</f>
        <v>0</v>
      </c>
      <c r="CB200" s="30">
        <f>SUMIF(Ingredients!$B$3:$B$217,G200,Ingredients!$I$3:$I$217)+SUMIF($B$3:$B$724,G200,$CI$3:$CI$724)</f>
        <v>0</v>
      </c>
      <c r="CC200" s="30">
        <f>SUMIF(Ingredients!$B$3:$B$217,H200,Ingredients!$I$3:$I$217)+SUMIF($B$3:$B$724,H200,$CI$3:$CI$724)</f>
        <v>0</v>
      </c>
      <c r="CD200" s="30">
        <f>SUMIF(Ingredients!$B$3:$B$217,I200,Ingredients!$I$3:$I$217)+SUMIF($B$3:$B$724,I200,$CI$3:$CI$724)</f>
        <v>0</v>
      </c>
      <c r="CE200" s="30">
        <f>SUMIF(Ingredients!$B$3:$B$217,J200,Ingredients!$I$3:$I$217)+SUMIF($B$3:$B$724,J200,$CI$3:$CI$724)</f>
        <v>0</v>
      </c>
      <c r="CF200" s="30">
        <f>SUMIF(Ingredients!$B$3:$B$217,K200,Ingredients!$I$3:$I$217)+SUMIF($B$3:$B$724,K200,$CI$3:$CI$724)</f>
        <v>0</v>
      </c>
      <c r="CG200" s="30">
        <f>SUMIF(Ingredients!$B$3:$B$217,L200,Ingredients!$I$3:$I$217)+SUMIF($B$3:$B$724,L200,$CI$3:$CI$724)</f>
        <v>0</v>
      </c>
      <c r="CH200" s="30">
        <f>SUMIF(Ingredients!$B$3:$B$217,M200,Ingredients!$I$3:$I$217)+SUMIF($B$3:$B$724,M200,$CI$3:$CI$724)</f>
        <v>0</v>
      </c>
      <c r="CI200" s="38">
        <f t="shared" si="47"/>
        <v>0</v>
      </c>
      <c r="CJ200" s="30">
        <f>SUMIF(Ingredients!$B$3:$B$217,F200,Ingredients!$J$3:$J$217)+SUMIF($B$3:$B$724,F200,$CR$3:$CR$724)</f>
        <v>0</v>
      </c>
      <c r="CK200" s="30">
        <f>SUMIF(Ingredients!$B$3:$B$217,G200,Ingredients!$J$3:$J$217)+SUMIF($B$3:$B$724,G200,$CR$3:$CR$724)</f>
        <v>0</v>
      </c>
      <c r="CL200" s="30">
        <f>SUMIF(Ingredients!$B$3:$B$217,H200,Ingredients!$J$3:$J$217)+SUMIF($B$3:$B$724,H200,$CR$3:$CR$724)</f>
        <v>0</v>
      </c>
      <c r="CM200" s="30">
        <f>SUMIF(Ingredients!$B$3:$B$217,I200,Ingredients!$J$3:$J$217)+SUMIF($B$3:$B$724,I200,$CR$3:$CR$724)</f>
        <v>2</v>
      </c>
      <c r="CN200" s="30">
        <f>SUMIF(Ingredients!$B$3:$B$217,J200,Ingredients!$J$3:$J$217)+SUMIF($B$3:$B$724,J200,$CR$3:$CR$724)</f>
        <v>0</v>
      </c>
      <c r="CO200" s="30">
        <f>SUMIF(Ingredients!$B$3:$B$217,K200,Ingredients!$J$3:$J$217)+SUMIF($B$3:$B$724,K200,$CR$3:$CR$724)</f>
        <v>0</v>
      </c>
      <c r="CP200" s="30">
        <f>SUMIF(Ingredients!$B$3:$B$217,L200,Ingredients!$J$3:$J$217)+SUMIF($B$3:$B$724,L200,$CR$3:$CR$724)</f>
        <v>0</v>
      </c>
      <c r="CQ200" s="30">
        <f>SUMIF(Ingredients!$B$3:$B$217,M200,Ingredients!$J$3:$J$217)+SUMIF($B$3:$B$724,M200,$CR$3:$CR$724)</f>
        <v>0</v>
      </c>
      <c r="CR200" s="43">
        <f t="shared" si="48"/>
        <v>2</v>
      </c>
      <c r="CS200" s="34">
        <v>9</v>
      </c>
      <c r="CT200" s="30">
        <v>25</v>
      </c>
      <c r="CU200" s="30">
        <v>7.3333333333333339</v>
      </c>
      <c r="CV200" s="35">
        <v>0</v>
      </c>
      <c r="CW200" s="36">
        <v>2.5</v>
      </c>
      <c r="CX200" s="37">
        <v>0</v>
      </c>
      <c r="CY200" s="38">
        <v>0</v>
      </c>
      <c r="CZ200" s="39">
        <v>2</v>
      </c>
      <c r="DA200" t="s">
        <v>199</v>
      </c>
      <c r="DB200" t="str">
        <f t="shared" ca="1" si="49"/>
        <v>No</v>
      </c>
      <c r="DD200" t="s">
        <v>200</v>
      </c>
      <c r="DE200" t="str">
        <f t="shared" ca="1" si="50"/>
        <v/>
      </c>
      <c r="DF200" t="s">
        <v>2272</v>
      </c>
    </row>
    <row r="201" spans="2:110" x14ac:dyDescent="0.3">
      <c r="B201" t="s">
        <v>467</v>
      </c>
      <c r="C201" t="str">
        <f>INDEX('PH Itemnames'!$B$1:$B$723,MATCH(B201,'PH Itemnames'!$A$1:$A$723),1)</f>
        <v>banananutbreadItem</v>
      </c>
      <c r="D201" t="s">
        <v>245</v>
      </c>
      <c r="E201" t="s">
        <v>1192</v>
      </c>
      <c r="F201" s="10" t="s">
        <v>1</v>
      </c>
      <c r="G201" s="11" t="s">
        <v>264</v>
      </c>
      <c r="H201" s="11" t="s">
        <v>187</v>
      </c>
      <c r="I201" s="11" t="s">
        <v>238</v>
      </c>
      <c r="J201" s="11" t="s">
        <v>249</v>
      </c>
      <c r="K201" s="11"/>
      <c r="L201" s="11"/>
      <c r="M201" s="11"/>
      <c r="N201" s="46">
        <f ca="1">SUMIF(Ingredients!$B$3:$B$217,'PH complex foods'!F201,Ingredients!$A$3:$A$119)+SUMIF($B$3:$B$724,F201,$V$3:$V$723)</f>
        <v>1</v>
      </c>
      <c r="O201" s="11">
        <f ca="1">SUMIF(Ingredients!$B$3:$B$217,'PH complex foods'!G201,Ingredients!$A$3:$A$119)+SUMIF($B$3:$B$724,G201,$V$3:$V$723)</f>
        <v>1</v>
      </c>
      <c r="P201" s="11">
        <f ca="1">SUMIF(Ingredients!$B$3:$B$217,'PH complex foods'!H201,Ingredients!$A$3:$A$119)+SUMIF($B$3:$B$724,H201,$V$3:$V$723)</f>
        <v>0</v>
      </c>
      <c r="Q201" s="11">
        <f ca="1">SUMIF(Ingredients!$B$3:$B$217,'PH complex foods'!I201,Ingredients!$A$3:$A$119)+SUMIF($B$3:$B$724,I201,$V$3:$V$723)</f>
        <v>1</v>
      </c>
      <c r="R201" s="11">
        <f ca="1">SUMIF(Ingredients!$B$3:$B$217,'PH complex foods'!J201,Ingredients!$A$3:$A$119)+SUMIF($B$3:$B$724,J201,$V$3:$V$723)</f>
        <v>1</v>
      </c>
      <c r="S201" s="11">
        <f ca="1">SUMIF(Ingredients!$B$3:$B$217,'PH complex foods'!K201,Ingredients!$A$3:$A$119)+SUMIF($B$3:$B$724,K201,$V$3:$V$723)</f>
        <v>0</v>
      </c>
      <c r="T201" s="11">
        <f ca="1">SUMIF(Ingredients!$B$3:$B$217,'PH complex foods'!L201,Ingredients!$A$3:$A$119)+SUMIF($B$3:$B$724,L201,$V$3:$V$723)</f>
        <v>0</v>
      </c>
      <c r="U201" s="11">
        <f ca="1">SUMIF(Ingredients!$B$3:$B$217,'PH complex foods'!M201,Ingredients!$A$3:$A$119)+SUMIF($B$3:$B$724,M201,$V$3:$V$723)</f>
        <v>0</v>
      </c>
      <c r="V201" s="10">
        <f t="shared" ca="1" si="51"/>
        <v>0</v>
      </c>
      <c r="W201" s="11">
        <f t="shared" si="40"/>
        <v>0</v>
      </c>
      <c r="X201" s="44" t="str">
        <f t="shared" ca="1" si="52"/>
        <v>No</v>
      </c>
      <c r="Y201" s="34">
        <f>SUMIF(Ingredients!$B$3:$B$217,F201,Ingredients!$C$3:$C$217)+SUMIF($B$3:$B$724,F201,$AG$3:$AG$724)</f>
        <v>1</v>
      </c>
      <c r="Z201" s="30">
        <f>SUMIF(Ingredients!$B$3:$B$217,G201,Ingredients!$C$3:$C$217)+SUMIF($B$3:$B$724,G201,$AG$3:$AG$724)</f>
        <v>5</v>
      </c>
      <c r="AA201" s="30">
        <f>SUMIF(Ingredients!$B$3:$B$217,H201,Ingredients!$C$3:$C$217)+SUMIF($B$3:$B$724,H201,$AG$3:$AG$724)</f>
        <v>0</v>
      </c>
      <c r="AB201" s="30">
        <f>SUMIF(Ingredients!$B$3:$B$217,I201,Ingredients!$C$3:$C$217)+SUMIF($B$3:$B$724,I201,$AG$3:$AG$724)</f>
        <v>5</v>
      </c>
      <c r="AC201" s="30">
        <f>SUMIF(Ingredients!$B$3:$B$217,J201,Ingredients!$C$3:$C$217)+SUMIF($B$3:$B$724,J201,$AG$3:$AG$724)</f>
        <v>0</v>
      </c>
      <c r="AD201" s="30">
        <f>SUMIF(Ingredients!$B$3:$B$217,K201,Ingredients!$C$3:$C$217)+SUMIF($B$3:$B$724,K201,$AG$3:$AG$724)</f>
        <v>0</v>
      </c>
      <c r="AE201" s="30">
        <f>SUMIF(Ingredients!$B$3:$B$217,L201,Ingredients!$C$3:$C$217)+SUMIF($B$3:$B$724,L201,$AG$3:$AG$724)</f>
        <v>0</v>
      </c>
      <c r="AF201" s="30">
        <f>SUMIF(Ingredients!$B$3:$B$217,M201,Ingredients!$C$3:$C$217)+SUMIF($B$3:$B$724,M201,$AG$3:$AG$724)</f>
        <v>0</v>
      </c>
      <c r="AG201" s="29">
        <f t="shared" si="41"/>
        <v>11</v>
      </c>
      <c r="AH201" s="30">
        <f>SUMIF(Ingredients!$B$3:$B$217,F201,Ingredients!$D$3:$D$217)+SUMIF($B$3:$B$724,F201,$AP$3:$AP$724)</f>
        <v>0</v>
      </c>
      <c r="AI201" s="30">
        <f>SUMIF(Ingredients!$B$3:$B$217,G201,Ingredients!$D$3:$D$217)+SUMIF($B$3:$B$724,G201,$AP$3:$AP$724)</f>
        <v>0</v>
      </c>
      <c r="AJ201" s="30">
        <f>SUMIF(Ingredients!$B$3:$B$217,H201,Ingredients!$D$3:$D$217)+SUMIF($B$3:$B$724,H201,$AP$3:$AP$724)</f>
        <v>0</v>
      </c>
      <c r="AK201" s="30">
        <f>SUMIF(Ingredients!$B$3:$B$217,I201,Ingredients!$D$3:$D$217)+SUMIF($B$3:$B$724,I201,$AP$3:$AP$724)</f>
        <v>5</v>
      </c>
      <c r="AL201" s="30">
        <f>SUMIF(Ingredients!$B$3:$B$217,J201,Ingredients!$D$3:$D$217)+SUMIF($B$3:$B$724,J201,$AP$3:$AP$724)</f>
        <v>0</v>
      </c>
      <c r="AM201" s="30">
        <f>SUMIF(Ingredients!$B$3:$B$217,K201,Ingredients!$D$3:$D$217)+SUMIF($B$3:$B$724,K201,$AP$3:$AP$724)</f>
        <v>0</v>
      </c>
      <c r="AN201" s="30">
        <f>SUMIF(Ingredients!$B$3:$B$217,L201,Ingredients!$D$3:$D$217)+SUMIF($B$3:$B$724,L201,$AP$3:$AP$724)</f>
        <v>0</v>
      </c>
      <c r="AO201" s="30">
        <f>SUMIF(Ingredients!$B$3:$B$217,M201,Ingredients!$D$3:$D$217)+SUMIF($B$3:$B$724,M201,$AP$3:$AP$724)</f>
        <v>0</v>
      </c>
      <c r="AP201" s="29">
        <f t="shared" si="42"/>
        <v>5</v>
      </c>
      <c r="AQ201" s="30">
        <f>SUMIF(Ingredients!$B$3:$B$217,F201,Ingredients!$E$3:$E$217)+SUMIF($B$3:$B$724,F201,$AY$3:$AY$727)</f>
        <v>10</v>
      </c>
      <c r="AR201" s="30">
        <f>SUMIF(Ingredients!$B$3:$B$217,G201,Ingredients!$E$3:$E$217)+SUMIF($B$3:$B$724,G201,$AY$3:$AY$727)</f>
        <v>43</v>
      </c>
      <c r="AS201" s="30">
        <f>SUMIF(Ingredients!$B$3:$B$217,H201,Ingredients!$E$3:$E$217)+SUMIF($B$3:$B$724,H201,$AY$3:$AY$727)</f>
        <v>0</v>
      </c>
      <c r="AT201" s="30">
        <f>SUMIF(Ingredients!$B$3:$B$217,I201,Ingredients!$E$3:$E$217)+SUMIF($B$3:$B$724,I201,$AY$3:$AY$727)</f>
        <v>23</v>
      </c>
      <c r="AU201" s="30">
        <f>SUMIF(Ingredients!$B$3:$B$217,J201,Ingredients!$E$3:$E$217)+SUMIF($B$3:$B$724,J201,$AY$3:$AY$727)</f>
        <v>30</v>
      </c>
      <c r="AV201" s="30">
        <f>SUMIF(Ingredients!$B$3:$B$217,K201,Ingredients!$E$3:$E$217)+SUMIF($B$3:$B$724,K201,$AY$3:$AY$727)</f>
        <v>0</v>
      </c>
      <c r="AW201" s="30">
        <f>SUMIF(Ingredients!$B$3:$B$217,L201,Ingredients!$E$3:$E$217)+SUMIF($B$3:$B$724,L201,$AY$3:$AY$727)</f>
        <v>0</v>
      </c>
      <c r="AX201" s="30">
        <f>SUMIF(Ingredients!$B$3:$B$217,M201,Ingredients!$E$3:$E$217)+SUMIF($B$3:$B$724,M201,$AY$3:$AY$727)</f>
        <v>0</v>
      </c>
      <c r="AY201" s="29">
        <f t="shared" si="43"/>
        <v>21.2</v>
      </c>
      <c r="AZ201" s="30">
        <f>SUMIF(Ingredients!$B$3:$B$217,F201,Ingredients!$F$3:$F$217)+SUMIF($B$3:$B$724,F201,$BH$3:$BH$724)</f>
        <v>0</v>
      </c>
      <c r="BA201" s="30">
        <f>SUMIF(Ingredients!$B$3:$B$217,G201,Ingredients!$F$3:$F$217)+SUMIF($B$3:$B$724,G201,$BH$3:$BH$724)</f>
        <v>1</v>
      </c>
      <c r="BB201" s="30">
        <f>SUMIF(Ingredients!$B$3:$B$217,H201,Ingredients!$F$3:$F$217)+SUMIF($B$3:$B$724,H201,$BH$3:$BH$724)</f>
        <v>0</v>
      </c>
      <c r="BC201" s="30">
        <f>SUMIF(Ingredients!$B$3:$B$217,I201,Ingredients!$F$3:$F$217)+SUMIF($B$3:$B$724,I201,$BH$3:$BH$724)</f>
        <v>0</v>
      </c>
      <c r="BD201" s="30">
        <f>SUMIF(Ingredients!$B$3:$B$217,J201,Ingredients!$F$3:$F$217)+SUMIF($B$3:$B$724,J201,$BH$3:$BH$724)</f>
        <v>0</v>
      </c>
      <c r="BE201" s="30">
        <f>SUMIF(Ingredients!$B$3:$B$217,K201,Ingredients!$F$3:$F$217)+SUMIF($B$3:$B$724,K201,$BH$3:$BH$724)</f>
        <v>0</v>
      </c>
      <c r="BF201" s="30">
        <f>SUMIF(Ingredients!$B$3:$B$217,L201,Ingredients!$F$3:$F$217)+SUMIF($B$3:$B$724,L201,$BH$3:$BH$724)</f>
        <v>0</v>
      </c>
      <c r="BG201" s="30">
        <f>SUMIF(Ingredients!$B$3:$B$217,M201,Ingredients!$F$3:$F$217)+SUMIF($B$3:$B$724,M201,$BH$3:$BH$724)</f>
        <v>0</v>
      </c>
      <c r="BH201" s="35">
        <f t="shared" si="44"/>
        <v>1</v>
      </c>
      <c r="BI201" s="30">
        <f>SUMIF(Ingredients!$B$3:$B$217,F201,Ingredients!$G$3:$G$217)+SUMIF($B$3:$B$724,F201,$BQ$3:$BQ$724)</f>
        <v>1</v>
      </c>
      <c r="BJ201" s="30">
        <f>SUMIF(Ingredients!$B$3:$B$217,G201,Ingredients!$G$3:$G$217)+SUMIF($B$3:$B$724,G201,$BQ$3:$BQ$724)</f>
        <v>0</v>
      </c>
      <c r="BK201" s="30">
        <f>SUMIF(Ingredients!$B$3:$B$217,H201,Ingredients!$G$3:$G$217)+SUMIF($B$3:$B$724,H201,$BQ$3:$BQ$724)</f>
        <v>0</v>
      </c>
      <c r="BL201" s="30">
        <f>SUMIF(Ingredients!$B$3:$B$217,I201,Ingredients!$G$3:$G$217)+SUMIF($B$3:$B$724,I201,$BQ$3:$BQ$724)</f>
        <v>0</v>
      </c>
      <c r="BM201" s="30">
        <f>SUMIF(Ingredients!$B$3:$B$217,J201,Ingredients!$G$3:$G$217)+SUMIF($B$3:$B$724,J201,$BQ$3:$BQ$724)</f>
        <v>0</v>
      </c>
      <c r="BN201" s="30">
        <f>SUMIF(Ingredients!$B$3:$B$217,K201,Ingredients!$G$3:$G$217)+SUMIF($B$3:$B$724,K201,$BQ$3:$BQ$724)</f>
        <v>0</v>
      </c>
      <c r="BO201" s="30">
        <f>SUMIF(Ingredients!$B$3:$B$217,L201,Ingredients!$G$3:$G$217)+SUMIF($B$3:$B$724,L201,$BQ$3:$BQ$724)</f>
        <v>0</v>
      </c>
      <c r="BP201" s="30">
        <f>SUMIF(Ingredients!$B$3:$B$217,M201,Ingredients!$G$3:$G$217)+SUMIF($B$3:$B$724,M201,$BQ$3:$BQ$724)</f>
        <v>0</v>
      </c>
      <c r="BQ201" s="36">
        <f t="shared" si="45"/>
        <v>1</v>
      </c>
      <c r="BR201" s="30">
        <f>SUMIF(Ingredients!$B$3:$B$217,F201,Ingredients!$H$3:$H$217)+SUMIF($B$3:$B$724,F201,$BZ$3:$BZ$724)</f>
        <v>0</v>
      </c>
      <c r="BS201" s="30">
        <f>SUMIF(Ingredients!$B$3:$B$217,G201,Ingredients!$H$3:$H$217)+SUMIF($B$3:$B$724,G201,$BZ$3:$BZ$724)</f>
        <v>0</v>
      </c>
      <c r="BT201" s="30">
        <f>SUMIF(Ingredients!$B$3:$B$217,H201,Ingredients!$H$3:$H$217)+SUMIF($B$3:$B$724,H201,$BZ$3:$BZ$724)</f>
        <v>0</v>
      </c>
      <c r="BU201" s="30">
        <f>SUMIF(Ingredients!$B$3:$B$217,I201,Ingredients!$H$3:$H$217)+SUMIF($B$3:$B$724,I201,$BZ$3:$BZ$724)</f>
        <v>0</v>
      </c>
      <c r="BV201" s="30">
        <f>SUMIF(Ingredients!$B$3:$B$217,J201,Ingredients!$H$3:$H$217)+SUMIF($B$3:$B$724,J201,$BZ$3:$BZ$724)</f>
        <v>0</v>
      </c>
      <c r="BW201" s="30">
        <f>SUMIF(Ingredients!$B$3:$B$217,K201,Ingredients!$H$3:$H$217)+SUMIF($B$3:$B$724,K201,$BZ$3:$BZ$724)</f>
        <v>0</v>
      </c>
      <c r="BX201" s="30">
        <f>SUMIF(Ingredients!$B$3:$B$217,L201,Ingredients!$H$3:$H$217)+SUMIF($B$3:$B$724,L201,$BZ$3:$BZ$724)</f>
        <v>0</v>
      </c>
      <c r="BY201" s="30">
        <f>SUMIF(Ingredients!$B$3:$B$217,M201,Ingredients!$H$3:$H$217)+SUMIF($B$3:$B$724,M201,$BZ$3:$BZ$724)</f>
        <v>0</v>
      </c>
      <c r="BZ201" s="42">
        <f t="shared" si="46"/>
        <v>0</v>
      </c>
      <c r="CA201" s="30">
        <f>SUMIF(Ingredients!$B$3:$B$217,F201,Ingredients!$I$3:$I$217)+SUMIF($B$3:$B$724,F201,$CI$3:$CI$724)</f>
        <v>0</v>
      </c>
      <c r="CB201" s="30">
        <f>SUMIF(Ingredients!$B$3:$B$217,G201,Ingredients!$I$3:$I$217)+SUMIF($B$3:$B$724,G201,$CI$3:$CI$724)</f>
        <v>0</v>
      </c>
      <c r="CC201" s="30">
        <f>SUMIF(Ingredients!$B$3:$B$217,H201,Ingredients!$I$3:$I$217)+SUMIF($B$3:$B$724,H201,$CI$3:$CI$724)</f>
        <v>0</v>
      </c>
      <c r="CD201" s="30">
        <f>SUMIF(Ingredients!$B$3:$B$217,I201,Ingredients!$I$3:$I$217)+SUMIF($B$3:$B$724,I201,$CI$3:$CI$724)</f>
        <v>0</v>
      </c>
      <c r="CE201" s="30">
        <f>SUMIF(Ingredients!$B$3:$B$217,J201,Ingredients!$I$3:$I$217)+SUMIF($B$3:$B$724,J201,$CI$3:$CI$724)</f>
        <v>0</v>
      </c>
      <c r="CF201" s="30">
        <f>SUMIF(Ingredients!$B$3:$B$217,K201,Ingredients!$I$3:$I$217)+SUMIF($B$3:$B$724,K201,$CI$3:$CI$724)</f>
        <v>0</v>
      </c>
      <c r="CG201" s="30">
        <f>SUMIF(Ingredients!$B$3:$B$217,L201,Ingredients!$I$3:$I$217)+SUMIF($B$3:$B$724,L201,$CI$3:$CI$724)</f>
        <v>0</v>
      </c>
      <c r="CH201" s="30">
        <f>SUMIF(Ingredients!$B$3:$B$217,M201,Ingredients!$I$3:$I$217)+SUMIF($B$3:$B$724,M201,$CI$3:$CI$724)</f>
        <v>0</v>
      </c>
      <c r="CI201" s="38">
        <f t="shared" si="47"/>
        <v>0</v>
      </c>
      <c r="CJ201" s="30">
        <f>SUMIF(Ingredients!$B$3:$B$217,F201,Ingredients!$J$3:$J$217)+SUMIF($B$3:$B$724,F201,$CR$3:$CR$724)</f>
        <v>0</v>
      </c>
      <c r="CK201" s="30">
        <f>SUMIF(Ingredients!$B$3:$B$217,G201,Ingredients!$J$3:$J$217)+SUMIF($B$3:$B$724,G201,$CR$3:$CR$724)</f>
        <v>0</v>
      </c>
      <c r="CL201" s="30">
        <f>SUMIF(Ingredients!$B$3:$B$217,H201,Ingredients!$J$3:$J$217)+SUMIF($B$3:$B$724,H201,$CR$3:$CR$724)</f>
        <v>0</v>
      </c>
      <c r="CM201" s="30">
        <f>SUMIF(Ingredients!$B$3:$B$217,I201,Ingredients!$J$3:$J$217)+SUMIF($B$3:$B$724,I201,$CR$3:$CR$724)</f>
        <v>2</v>
      </c>
      <c r="CN201" s="30">
        <f>SUMIF(Ingredients!$B$3:$B$217,J201,Ingredients!$J$3:$J$217)+SUMIF($B$3:$B$724,J201,$CR$3:$CR$724)</f>
        <v>0</v>
      </c>
      <c r="CO201" s="30">
        <f>SUMIF(Ingredients!$B$3:$B$217,K201,Ingredients!$J$3:$J$217)+SUMIF($B$3:$B$724,K201,$CR$3:$CR$724)</f>
        <v>0</v>
      </c>
      <c r="CP201" s="30">
        <f>SUMIF(Ingredients!$B$3:$B$217,L201,Ingredients!$J$3:$J$217)+SUMIF($B$3:$B$724,L201,$CR$3:$CR$724)</f>
        <v>0</v>
      </c>
      <c r="CQ201" s="30">
        <f>SUMIF(Ingredients!$B$3:$B$217,M201,Ingredients!$J$3:$J$217)+SUMIF($B$3:$B$724,M201,$CR$3:$CR$724)</f>
        <v>0</v>
      </c>
      <c r="CR201" s="43">
        <f t="shared" si="48"/>
        <v>2</v>
      </c>
      <c r="CS201" s="34">
        <v>11</v>
      </c>
      <c r="CT201" s="30">
        <v>5</v>
      </c>
      <c r="CU201" s="30">
        <v>21.2</v>
      </c>
      <c r="CV201" s="35">
        <v>1</v>
      </c>
      <c r="CW201" s="36">
        <v>1</v>
      </c>
      <c r="CX201" s="37">
        <v>0</v>
      </c>
      <c r="CY201" s="38">
        <v>0</v>
      </c>
      <c r="CZ201" s="39">
        <v>2</v>
      </c>
      <c r="DA201" t="s">
        <v>199</v>
      </c>
      <c r="DB201" t="str">
        <f t="shared" ca="1" si="49"/>
        <v>No</v>
      </c>
      <c r="DD201" t="s">
        <v>200</v>
      </c>
      <c r="DE201" t="str">
        <f t="shared" ca="1" si="50"/>
        <v/>
      </c>
      <c r="DF201" t="s">
        <v>2272</v>
      </c>
    </row>
    <row r="202" spans="2:110" x14ac:dyDescent="0.3">
      <c r="B202" t="s">
        <v>468</v>
      </c>
      <c r="C202" t="str">
        <f>INDEX('PH Itemnames'!$B$1:$B$723,MATCH(B202,'PH Itemnames'!$A$1:$A$723),1)</f>
        <v>bananasmoothieItem</v>
      </c>
      <c r="D202" t="s">
        <v>240</v>
      </c>
      <c r="E202" t="s">
        <v>1185</v>
      </c>
      <c r="F202" s="10" t="s">
        <v>1</v>
      </c>
      <c r="G202" s="11" t="s">
        <v>1</v>
      </c>
      <c r="H202" s="11" t="s">
        <v>250</v>
      </c>
      <c r="I202" s="11"/>
      <c r="J202" s="11"/>
      <c r="K202" s="11"/>
      <c r="L202" s="11"/>
      <c r="M202" s="11"/>
      <c r="N202" s="46">
        <f ca="1">SUMIF(Ingredients!$B$3:$B$217,'PH complex foods'!F202,Ingredients!$A$3:$A$119)+SUMIF($B$3:$B$724,F202,$V$3:$V$723)</f>
        <v>1</v>
      </c>
      <c r="O202" s="11">
        <f ca="1">SUMIF(Ingredients!$B$3:$B$217,'PH complex foods'!G202,Ingredients!$A$3:$A$119)+SUMIF($B$3:$B$724,G202,$V$3:$V$723)</f>
        <v>1</v>
      </c>
      <c r="P202" s="11">
        <f ca="1">SUMIF(Ingredients!$B$3:$B$217,'PH complex foods'!H202,Ingredients!$A$3:$A$119)+SUMIF($B$3:$B$724,H202,$V$3:$V$723)</f>
        <v>1</v>
      </c>
      <c r="Q202" s="11">
        <f ca="1">SUMIF(Ingredients!$B$3:$B$217,'PH complex foods'!I202,Ingredients!$A$3:$A$119)+SUMIF($B$3:$B$724,I202,$V$3:$V$723)</f>
        <v>0</v>
      </c>
      <c r="R202" s="11">
        <f ca="1">SUMIF(Ingredients!$B$3:$B$217,'PH complex foods'!J202,Ingredients!$A$3:$A$119)+SUMIF($B$3:$B$724,J202,$V$3:$V$723)</f>
        <v>0</v>
      </c>
      <c r="S202" s="11">
        <f ca="1">SUMIF(Ingredients!$B$3:$B$217,'PH complex foods'!K202,Ingredients!$A$3:$A$119)+SUMIF($B$3:$B$724,K202,$V$3:$V$723)</f>
        <v>0</v>
      </c>
      <c r="T202" s="11">
        <f ca="1">SUMIF(Ingredients!$B$3:$B$217,'PH complex foods'!L202,Ingredients!$A$3:$A$119)+SUMIF($B$3:$B$724,L202,$V$3:$V$723)</f>
        <v>0</v>
      </c>
      <c r="U202" s="11">
        <f ca="1">SUMIF(Ingredients!$B$3:$B$217,'PH complex foods'!M202,Ingredients!$A$3:$A$119)+SUMIF($B$3:$B$724,M202,$V$3:$V$723)</f>
        <v>0</v>
      </c>
      <c r="V202" s="10">
        <f t="shared" ca="1" si="51"/>
        <v>1</v>
      </c>
      <c r="W202" s="11">
        <f t="shared" si="40"/>
        <v>0</v>
      </c>
      <c r="X202" s="44" t="str">
        <f t="shared" ca="1" si="52"/>
        <v>Yes</v>
      </c>
      <c r="Y202" s="34">
        <f>SUMIF(Ingredients!$B$3:$B$217,F202,Ingredients!$C$3:$C$217)+SUMIF($B$3:$B$724,F202,$AG$3:$AG$724)</f>
        <v>1</v>
      </c>
      <c r="Z202" s="30">
        <f>SUMIF(Ingredients!$B$3:$B$217,G202,Ingredients!$C$3:$C$217)+SUMIF($B$3:$B$724,G202,$AG$3:$AG$724)</f>
        <v>1</v>
      </c>
      <c r="AA202" s="30">
        <f>SUMIF(Ingredients!$B$3:$B$217,H202,Ingredients!$C$3:$C$217)+SUMIF($B$3:$B$724,H202,$AG$3:$AG$724)</f>
        <v>0</v>
      </c>
      <c r="AB202" s="30">
        <f>SUMIF(Ingredients!$B$3:$B$217,I202,Ingredients!$C$3:$C$217)+SUMIF($B$3:$B$724,I202,$AG$3:$AG$724)</f>
        <v>0</v>
      </c>
      <c r="AC202" s="30">
        <f>SUMIF(Ingredients!$B$3:$B$217,J202,Ingredients!$C$3:$C$217)+SUMIF($B$3:$B$724,J202,$AG$3:$AG$724)</f>
        <v>0</v>
      </c>
      <c r="AD202" s="30">
        <f>SUMIF(Ingredients!$B$3:$B$217,K202,Ingredients!$C$3:$C$217)+SUMIF($B$3:$B$724,K202,$AG$3:$AG$724)</f>
        <v>0</v>
      </c>
      <c r="AE202" s="30">
        <f>SUMIF(Ingredients!$B$3:$B$217,L202,Ingredients!$C$3:$C$217)+SUMIF($B$3:$B$724,L202,$AG$3:$AG$724)</f>
        <v>0</v>
      </c>
      <c r="AF202" s="30">
        <f>SUMIF(Ingredients!$B$3:$B$217,M202,Ingredients!$C$3:$C$217)+SUMIF($B$3:$B$724,M202,$AG$3:$AG$724)</f>
        <v>0</v>
      </c>
      <c r="AG202" s="29">
        <f t="shared" si="41"/>
        <v>2</v>
      </c>
      <c r="AH202" s="30">
        <f>SUMIF(Ingredients!$B$3:$B$217,F202,Ingredients!$D$3:$D$217)+SUMIF($B$3:$B$724,F202,$AP$3:$AP$724)</f>
        <v>0</v>
      </c>
      <c r="AI202" s="30">
        <f>SUMIF(Ingredients!$B$3:$B$217,G202,Ingredients!$D$3:$D$217)+SUMIF($B$3:$B$724,G202,$AP$3:$AP$724)</f>
        <v>0</v>
      </c>
      <c r="AJ202" s="30">
        <f>SUMIF(Ingredients!$B$3:$B$217,H202,Ingredients!$D$3:$D$217)+SUMIF($B$3:$B$724,H202,$AP$3:$AP$724)</f>
        <v>5</v>
      </c>
      <c r="AK202" s="30">
        <f>SUMIF(Ingredients!$B$3:$B$217,I202,Ingredients!$D$3:$D$217)+SUMIF($B$3:$B$724,I202,$AP$3:$AP$724)</f>
        <v>0</v>
      </c>
      <c r="AL202" s="30">
        <f>SUMIF(Ingredients!$B$3:$B$217,J202,Ingredients!$D$3:$D$217)+SUMIF($B$3:$B$724,J202,$AP$3:$AP$724)</f>
        <v>0</v>
      </c>
      <c r="AM202" s="30">
        <f>SUMIF(Ingredients!$B$3:$B$217,K202,Ingredients!$D$3:$D$217)+SUMIF($B$3:$B$724,K202,$AP$3:$AP$724)</f>
        <v>0</v>
      </c>
      <c r="AN202" s="30">
        <f>SUMIF(Ingredients!$B$3:$B$217,L202,Ingredients!$D$3:$D$217)+SUMIF($B$3:$B$724,L202,$AP$3:$AP$724)</f>
        <v>0</v>
      </c>
      <c r="AO202" s="30">
        <f>SUMIF(Ingredients!$B$3:$B$217,M202,Ingredients!$D$3:$D$217)+SUMIF($B$3:$B$724,M202,$AP$3:$AP$724)</f>
        <v>0</v>
      </c>
      <c r="AP202" s="29">
        <f t="shared" si="42"/>
        <v>5</v>
      </c>
      <c r="AQ202" s="30">
        <f>SUMIF(Ingredients!$B$3:$B$217,F202,Ingredients!$E$3:$E$217)+SUMIF($B$3:$B$724,F202,$AY$3:$AY$727)</f>
        <v>10</v>
      </c>
      <c r="AR202" s="30">
        <f>SUMIF(Ingredients!$B$3:$B$217,G202,Ingredients!$E$3:$E$217)+SUMIF($B$3:$B$724,G202,$AY$3:$AY$727)</f>
        <v>10</v>
      </c>
      <c r="AS202" s="30">
        <f>SUMIF(Ingredients!$B$3:$B$217,H202,Ingredients!$E$3:$E$217)+SUMIF($B$3:$B$724,H202,$AY$3:$AY$727)</f>
        <v>0</v>
      </c>
      <c r="AT202" s="30">
        <f>SUMIF(Ingredients!$B$3:$B$217,I202,Ingredients!$E$3:$E$217)+SUMIF($B$3:$B$724,I202,$AY$3:$AY$727)</f>
        <v>0</v>
      </c>
      <c r="AU202" s="30">
        <f>SUMIF(Ingredients!$B$3:$B$217,J202,Ingredients!$E$3:$E$217)+SUMIF($B$3:$B$724,J202,$AY$3:$AY$727)</f>
        <v>0</v>
      </c>
      <c r="AV202" s="30">
        <f>SUMIF(Ingredients!$B$3:$B$217,K202,Ingredients!$E$3:$E$217)+SUMIF($B$3:$B$724,K202,$AY$3:$AY$727)</f>
        <v>0</v>
      </c>
      <c r="AW202" s="30">
        <f>SUMIF(Ingredients!$B$3:$B$217,L202,Ingredients!$E$3:$E$217)+SUMIF($B$3:$B$724,L202,$AY$3:$AY$727)</f>
        <v>0</v>
      </c>
      <c r="AX202" s="30">
        <f>SUMIF(Ingredients!$B$3:$B$217,M202,Ingredients!$E$3:$E$217)+SUMIF($B$3:$B$724,M202,$AY$3:$AY$727)</f>
        <v>0</v>
      </c>
      <c r="AY202" s="29">
        <f t="shared" si="43"/>
        <v>6.666666666666667</v>
      </c>
      <c r="AZ202" s="30">
        <f>SUMIF(Ingredients!$B$3:$B$217,F202,Ingredients!$F$3:$F$217)+SUMIF($B$3:$B$724,F202,$BH$3:$BH$724)</f>
        <v>0</v>
      </c>
      <c r="BA202" s="30">
        <f>SUMIF(Ingredients!$B$3:$B$217,G202,Ingredients!$F$3:$F$217)+SUMIF($B$3:$B$724,G202,$BH$3:$BH$724)</f>
        <v>0</v>
      </c>
      <c r="BB202" s="30">
        <f>SUMIF(Ingredients!$B$3:$B$217,H202,Ingredients!$F$3:$F$217)+SUMIF($B$3:$B$724,H202,$BH$3:$BH$724)</f>
        <v>0</v>
      </c>
      <c r="BC202" s="30">
        <f>SUMIF(Ingredients!$B$3:$B$217,I202,Ingredients!$F$3:$F$217)+SUMIF($B$3:$B$724,I202,$BH$3:$BH$724)</f>
        <v>0</v>
      </c>
      <c r="BD202" s="30">
        <f>SUMIF(Ingredients!$B$3:$B$217,J202,Ingredients!$F$3:$F$217)+SUMIF($B$3:$B$724,J202,$BH$3:$BH$724)</f>
        <v>0</v>
      </c>
      <c r="BE202" s="30">
        <f>SUMIF(Ingredients!$B$3:$B$217,K202,Ingredients!$F$3:$F$217)+SUMIF($B$3:$B$724,K202,$BH$3:$BH$724)</f>
        <v>0</v>
      </c>
      <c r="BF202" s="30">
        <f>SUMIF(Ingredients!$B$3:$B$217,L202,Ingredients!$F$3:$F$217)+SUMIF($B$3:$B$724,L202,$BH$3:$BH$724)</f>
        <v>0</v>
      </c>
      <c r="BG202" s="30">
        <f>SUMIF(Ingredients!$B$3:$B$217,M202,Ingredients!$F$3:$F$217)+SUMIF($B$3:$B$724,M202,$BH$3:$BH$724)</f>
        <v>0</v>
      </c>
      <c r="BH202" s="35">
        <f t="shared" si="44"/>
        <v>0</v>
      </c>
      <c r="BI202" s="30">
        <f>SUMIF(Ingredients!$B$3:$B$217,F202,Ingredients!$G$3:$G$217)+SUMIF($B$3:$B$724,F202,$BQ$3:$BQ$724)</f>
        <v>1</v>
      </c>
      <c r="BJ202" s="30">
        <f>SUMIF(Ingredients!$B$3:$B$217,G202,Ingredients!$G$3:$G$217)+SUMIF($B$3:$B$724,G202,$BQ$3:$BQ$724)</f>
        <v>1</v>
      </c>
      <c r="BK202" s="30">
        <f>SUMIF(Ingredients!$B$3:$B$217,H202,Ingredients!$G$3:$G$217)+SUMIF($B$3:$B$724,H202,$BQ$3:$BQ$724)</f>
        <v>0</v>
      </c>
      <c r="BL202" s="30">
        <f>SUMIF(Ingredients!$B$3:$B$217,I202,Ingredients!$G$3:$G$217)+SUMIF($B$3:$B$724,I202,$BQ$3:$BQ$724)</f>
        <v>0</v>
      </c>
      <c r="BM202" s="30">
        <f>SUMIF(Ingredients!$B$3:$B$217,J202,Ingredients!$G$3:$G$217)+SUMIF($B$3:$B$724,J202,$BQ$3:$BQ$724)</f>
        <v>0</v>
      </c>
      <c r="BN202" s="30">
        <f>SUMIF(Ingredients!$B$3:$B$217,K202,Ingredients!$G$3:$G$217)+SUMIF($B$3:$B$724,K202,$BQ$3:$BQ$724)</f>
        <v>0</v>
      </c>
      <c r="BO202" s="30">
        <f>SUMIF(Ingredients!$B$3:$B$217,L202,Ingredients!$G$3:$G$217)+SUMIF($B$3:$B$724,L202,$BQ$3:$BQ$724)</f>
        <v>0</v>
      </c>
      <c r="BP202" s="30">
        <f>SUMIF(Ingredients!$B$3:$B$217,M202,Ingredients!$G$3:$G$217)+SUMIF($B$3:$B$724,M202,$BQ$3:$BQ$724)</f>
        <v>0</v>
      </c>
      <c r="BQ202" s="36">
        <f t="shared" si="45"/>
        <v>2</v>
      </c>
      <c r="BR202" s="30">
        <f>SUMIF(Ingredients!$B$3:$B$217,F202,Ingredients!$H$3:$H$217)+SUMIF($B$3:$B$724,F202,$BZ$3:$BZ$724)</f>
        <v>0</v>
      </c>
      <c r="BS202" s="30">
        <f>SUMIF(Ingredients!$B$3:$B$217,G202,Ingredients!$H$3:$H$217)+SUMIF($B$3:$B$724,G202,$BZ$3:$BZ$724)</f>
        <v>0</v>
      </c>
      <c r="BT202" s="30">
        <f>SUMIF(Ingredients!$B$3:$B$217,H202,Ingredients!$H$3:$H$217)+SUMIF($B$3:$B$724,H202,$BZ$3:$BZ$724)</f>
        <v>0</v>
      </c>
      <c r="BU202" s="30">
        <f>SUMIF(Ingredients!$B$3:$B$217,I202,Ingredients!$H$3:$H$217)+SUMIF($B$3:$B$724,I202,$BZ$3:$BZ$724)</f>
        <v>0</v>
      </c>
      <c r="BV202" s="30">
        <f>SUMIF(Ingredients!$B$3:$B$217,J202,Ingredients!$H$3:$H$217)+SUMIF($B$3:$B$724,J202,$BZ$3:$BZ$724)</f>
        <v>0</v>
      </c>
      <c r="BW202" s="30">
        <f>SUMIF(Ingredients!$B$3:$B$217,K202,Ingredients!$H$3:$H$217)+SUMIF($B$3:$B$724,K202,$BZ$3:$BZ$724)</f>
        <v>0</v>
      </c>
      <c r="BX202" s="30">
        <f>SUMIF(Ingredients!$B$3:$B$217,L202,Ingredients!$H$3:$H$217)+SUMIF($B$3:$B$724,L202,$BZ$3:$BZ$724)</f>
        <v>0</v>
      </c>
      <c r="BY202" s="30">
        <f>SUMIF(Ingredients!$B$3:$B$217,M202,Ingredients!$H$3:$H$217)+SUMIF($B$3:$B$724,M202,$BZ$3:$BZ$724)</f>
        <v>0</v>
      </c>
      <c r="BZ202" s="42">
        <f t="shared" si="46"/>
        <v>0</v>
      </c>
      <c r="CA202" s="30">
        <f>SUMIF(Ingredients!$B$3:$B$217,F202,Ingredients!$I$3:$I$217)+SUMIF($B$3:$B$724,F202,$CI$3:$CI$724)</f>
        <v>0</v>
      </c>
      <c r="CB202" s="30">
        <f>SUMIF(Ingredients!$B$3:$B$217,G202,Ingredients!$I$3:$I$217)+SUMIF($B$3:$B$724,G202,$CI$3:$CI$724)</f>
        <v>0</v>
      </c>
      <c r="CC202" s="30">
        <f>SUMIF(Ingredients!$B$3:$B$217,H202,Ingredients!$I$3:$I$217)+SUMIF($B$3:$B$724,H202,$CI$3:$CI$724)</f>
        <v>0</v>
      </c>
      <c r="CD202" s="30">
        <f>SUMIF(Ingredients!$B$3:$B$217,I202,Ingredients!$I$3:$I$217)+SUMIF($B$3:$B$724,I202,$CI$3:$CI$724)</f>
        <v>0</v>
      </c>
      <c r="CE202" s="30">
        <f>SUMIF(Ingredients!$B$3:$B$217,J202,Ingredients!$I$3:$I$217)+SUMIF($B$3:$B$724,J202,$CI$3:$CI$724)</f>
        <v>0</v>
      </c>
      <c r="CF202" s="30">
        <f>SUMIF(Ingredients!$B$3:$B$217,K202,Ingredients!$I$3:$I$217)+SUMIF($B$3:$B$724,K202,$CI$3:$CI$724)</f>
        <v>0</v>
      </c>
      <c r="CG202" s="30">
        <f>SUMIF(Ingredients!$B$3:$B$217,L202,Ingredients!$I$3:$I$217)+SUMIF($B$3:$B$724,L202,$CI$3:$CI$724)</f>
        <v>0</v>
      </c>
      <c r="CH202" s="30">
        <f>SUMIF(Ingredients!$B$3:$B$217,M202,Ingredients!$I$3:$I$217)+SUMIF($B$3:$B$724,M202,$CI$3:$CI$724)</f>
        <v>0</v>
      </c>
      <c r="CI202" s="38">
        <f t="shared" si="47"/>
        <v>0</v>
      </c>
      <c r="CJ202" s="30">
        <f>SUMIF(Ingredients!$B$3:$B$217,F202,Ingredients!$J$3:$J$217)+SUMIF($B$3:$B$724,F202,$CR$3:$CR$724)</f>
        <v>0</v>
      </c>
      <c r="CK202" s="30">
        <f>SUMIF(Ingredients!$B$3:$B$217,G202,Ingredients!$J$3:$J$217)+SUMIF($B$3:$B$724,G202,$CR$3:$CR$724)</f>
        <v>0</v>
      </c>
      <c r="CL202" s="30">
        <f>SUMIF(Ingredients!$B$3:$B$217,H202,Ingredients!$J$3:$J$217)+SUMIF($B$3:$B$724,H202,$CR$3:$CR$724)</f>
        <v>0</v>
      </c>
      <c r="CM202" s="30">
        <f>SUMIF(Ingredients!$B$3:$B$217,I202,Ingredients!$J$3:$J$217)+SUMIF($B$3:$B$724,I202,$CR$3:$CR$724)</f>
        <v>0</v>
      </c>
      <c r="CN202" s="30">
        <f>SUMIF(Ingredients!$B$3:$B$217,J202,Ingredients!$J$3:$J$217)+SUMIF($B$3:$B$724,J202,$CR$3:$CR$724)</f>
        <v>0</v>
      </c>
      <c r="CO202" s="30">
        <f>SUMIF(Ingredients!$B$3:$B$217,K202,Ingredients!$J$3:$J$217)+SUMIF($B$3:$B$724,K202,$CR$3:$CR$724)</f>
        <v>0</v>
      </c>
      <c r="CP202" s="30">
        <f>SUMIF(Ingredients!$B$3:$B$217,L202,Ingredients!$J$3:$J$217)+SUMIF($B$3:$B$724,L202,$CR$3:$CR$724)</f>
        <v>0</v>
      </c>
      <c r="CQ202" s="30">
        <f>SUMIF(Ingredients!$B$3:$B$217,M202,Ingredients!$J$3:$J$217)+SUMIF($B$3:$B$724,M202,$CR$3:$CR$724)</f>
        <v>0</v>
      </c>
      <c r="CR202" s="43">
        <f t="shared" si="48"/>
        <v>0</v>
      </c>
      <c r="CS202" s="34">
        <v>5</v>
      </c>
      <c r="CT202" s="30">
        <v>15</v>
      </c>
      <c r="CU202" s="30">
        <v>9</v>
      </c>
      <c r="CV202" s="35">
        <v>0</v>
      </c>
      <c r="CW202" s="36">
        <v>1.5</v>
      </c>
      <c r="CX202" s="37">
        <v>0</v>
      </c>
      <c r="CY202" s="38">
        <v>0</v>
      </c>
      <c r="CZ202" s="39">
        <v>0</v>
      </c>
      <c r="DA202" t="s">
        <v>202</v>
      </c>
      <c r="DB202" t="str">
        <f t="shared" ca="1" si="49"/>
        <v>-</v>
      </c>
      <c r="DD202" t="s">
        <v>199</v>
      </c>
      <c r="DE202" t="str">
        <f t="shared" ca="1" si="50"/>
        <v/>
      </c>
      <c r="DF202" t="s">
        <v>2272</v>
      </c>
    </row>
    <row r="203" spans="2:110" x14ac:dyDescent="0.3">
      <c r="B203" t="s">
        <v>469</v>
      </c>
      <c r="C203" t="str">
        <f>INDEX('PH Itemnames'!$B$1:$B$723,MATCH(B203,'PH Itemnames'!$A$1:$A$723),1)</f>
        <v>bananayogurtItem</v>
      </c>
      <c r="D203" t="s">
        <v>240</v>
      </c>
      <c r="E203" t="s">
        <v>1191</v>
      </c>
      <c r="F203" s="10" t="s">
        <v>1</v>
      </c>
      <c r="G203" s="11" t="s">
        <v>455</v>
      </c>
      <c r="H203" s="11"/>
      <c r="I203" s="11"/>
      <c r="J203" s="11"/>
      <c r="K203" s="11"/>
      <c r="L203" s="11"/>
      <c r="M203" s="11"/>
      <c r="N203" s="46">
        <f ca="1">SUMIF(Ingredients!$B$3:$B$217,'PH complex foods'!F203,Ingredients!$A$3:$A$119)+SUMIF($B$3:$B$724,F203,$V$3:$V$723)</f>
        <v>1</v>
      </c>
      <c r="O203" s="11">
        <f ca="1">SUMIF(Ingredients!$B$3:$B$217,'PH complex foods'!G203,Ingredients!$A$3:$A$119)+SUMIF($B$3:$B$724,G203,$V$3:$V$723)</f>
        <v>1</v>
      </c>
      <c r="P203" s="11">
        <f ca="1">SUMIF(Ingredients!$B$3:$B$217,'PH complex foods'!H203,Ingredients!$A$3:$A$119)+SUMIF($B$3:$B$724,H203,$V$3:$V$723)</f>
        <v>0</v>
      </c>
      <c r="Q203" s="11">
        <f ca="1">SUMIF(Ingredients!$B$3:$B$217,'PH complex foods'!I203,Ingredients!$A$3:$A$119)+SUMIF($B$3:$B$724,I203,$V$3:$V$723)</f>
        <v>0</v>
      </c>
      <c r="R203" s="11">
        <f ca="1">SUMIF(Ingredients!$B$3:$B$217,'PH complex foods'!J203,Ingredients!$A$3:$A$119)+SUMIF($B$3:$B$724,J203,$V$3:$V$723)</f>
        <v>0</v>
      </c>
      <c r="S203" s="11">
        <f ca="1">SUMIF(Ingredients!$B$3:$B$217,'PH complex foods'!K203,Ingredients!$A$3:$A$119)+SUMIF($B$3:$B$724,K203,$V$3:$V$723)</f>
        <v>0</v>
      </c>
      <c r="T203" s="11">
        <f ca="1">SUMIF(Ingredients!$B$3:$B$217,'PH complex foods'!L203,Ingredients!$A$3:$A$119)+SUMIF($B$3:$B$724,L203,$V$3:$V$723)</f>
        <v>0</v>
      </c>
      <c r="U203" s="11">
        <f ca="1">SUMIF(Ingredients!$B$3:$B$217,'PH complex foods'!M203,Ingredients!$A$3:$A$119)+SUMIF($B$3:$B$724,M203,$V$3:$V$723)</f>
        <v>0</v>
      </c>
      <c r="V203" s="10">
        <f t="shared" ca="1" si="51"/>
        <v>1</v>
      </c>
      <c r="W203" s="11">
        <f t="shared" si="40"/>
        <v>0</v>
      </c>
      <c r="X203" s="44" t="str">
        <f t="shared" ca="1" si="52"/>
        <v>Yes</v>
      </c>
      <c r="Y203" s="34">
        <f>SUMIF(Ingredients!$B$3:$B$217,F203,Ingredients!$C$3:$C$217)+SUMIF($B$3:$B$724,F203,$AG$3:$AG$724)</f>
        <v>1</v>
      </c>
      <c r="Z203" s="30">
        <f>SUMIF(Ingredients!$B$3:$B$217,G203,Ingredients!$C$3:$C$217)+SUMIF($B$3:$B$724,G203,$AG$3:$AG$724)</f>
        <v>10</v>
      </c>
      <c r="AA203" s="30">
        <f>SUMIF(Ingredients!$B$3:$B$217,H203,Ingredients!$C$3:$C$217)+SUMIF($B$3:$B$724,H203,$AG$3:$AG$724)</f>
        <v>0</v>
      </c>
      <c r="AB203" s="30">
        <f>SUMIF(Ingredients!$B$3:$B$217,I203,Ingredients!$C$3:$C$217)+SUMIF($B$3:$B$724,I203,$AG$3:$AG$724)</f>
        <v>0</v>
      </c>
      <c r="AC203" s="30">
        <f>SUMIF(Ingredients!$B$3:$B$217,J203,Ingredients!$C$3:$C$217)+SUMIF($B$3:$B$724,J203,$AG$3:$AG$724)</f>
        <v>0</v>
      </c>
      <c r="AD203" s="30">
        <f>SUMIF(Ingredients!$B$3:$B$217,K203,Ingredients!$C$3:$C$217)+SUMIF($B$3:$B$724,K203,$AG$3:$AG$724)</f>
        <v>0</v>
      </c>
      <c r="AE203" s="30">
        <f>SUMIF(Ingredients!$B$3:$B$217,L203,Ingredients!$C$3:$C$217)+SUMIF($B$3:$B$724,L203,$AG$3:$AG$724)</f>
        <v>0</v>
      </c>
      <c r="AF203" s="30">
        <f>SUMIF(Ingredients!$B$3:$B$217,M203,Ingredients!$C$3:$C$217)+SUMIF($B$3:$B$724,M203,$AG$3:$AG$724)</f>
        <v>0</v>
      </c>
      <c r="AG203" s="29">
        <f t="shared" si="41"/>
        <v>11</v>
      </c>
      <c r="AH203" s="30">
        <f>SUMIF(Ingredients!$B$3:$B$217,F203,Ingredients!$D$3:$D$217)+SUMIF($B$3:$B$724,F203,$AP$3:$AP$724)</f>
        <v>0</v>
      </c>
      <c r="AI203" s="30">
        <f>SUMIF(Ingredients!$B$3:$B$217,G203,Ingredients!$D$3:$D$217)+SUMIF($B$3:$B$724,G203,$AP$3:$AP$724)</f>
        <v>5</v>
      </c>
      <c r="AJ203" s="30">
        <f>SUMIF(Ingredients!$B$3:$B$217,H203,Ingredients!$D$3:$D$217)+SUMIF($B$3:$B$724,H203,$AP$3:$AP$724)</f>
        <v>0</v>
      </c>
      <c r="AK203" s="30">
        <f>SUMIF(Ingredients!$B$3:$B$217,I203,Ingredients!$D$3:$D$217)+SUMIF($B$3:$B$724,I203,$AP$3:$AP$724)</f>
        <v>0</v>
      </c>
      <c r="AL203" s="30">
        <f>SUMIF(Ingredients!$B$3:$B$217,J203,Ingredients!$D$3:$D$217)+SUMIF($B$3:$B$724,J203,$AP$3:$AP$724)</f>
        <v>0</v>
      </c>
      <c r="AM203" s="30">
        <f>SUMIF(Ingredients!$B$3:$B$217,K203,Ingredients!$D$3:$D$217)+SUMIF($B$3:$B$724,K203,$AP$3:$AP$724)</f>
        <v>0</v>
      </c>
      <c r="AN203" s="30">
        <f>SUMIF(Ingredients!$B$3:$B$217,L203,Ingredients!$D$3:$D$217)+SUMIF($B$3:$B$724,L203,$AP$3:$AP$724)</f>
        <v>0</v>
      </c>
      <c r="AO203" s="30">
        <f>SUMIF(Ingredients!$B$3:$B$217,M203,Ingredients!$D$3:$D$217)+SUMIF($B$3:$B$724,M203,$AP$3:$AP$724)</f>
        <v>0</v>
      </c>
      <c r="AP203" s="29">
        <f t="shared" si="42"/>
        <v>5</v>
      </c>
      <c r="AQ203" s="30">
        <f>SUMIF(Ingredients!$B$3:$B$217,F203,Ingredients!$E$3:$E$217)+SUMIF($B$3:$B$724,F203,$AY$3:$AY$727)</f>
        <v>10</v>
      </c>
      <c r="AR203" s="30">
        <f>SUMIF(Ingredients!$B$3:$B$217,G203,Ingredients!$E$3:$E$217)+SUMIF($B$3:$B$724,G203,$AY$3:$AY$727)</f>
        <v>7</v>
      </c>
      <c r="AS203" s="30">
        <f>SUMIF(Ingredients!$B$3:$B$217,H203,Ingredients!$E$3:$E$217)+SUMIF($B$3:$B$724,H203,$AY$3:$AY$727)</f>
        <v>0</v>
      </c>
      <c r="AT203" s="30">
        <f>SUMIF(Ingredients!$B$3:$B$217,I203,Ingredients!$E$3:$E$217)+SUMIF($B$3:$B$724,I203,$AY$3:$AY$727)</f>
        <v>0</v>
      </c>
      <c r="AU203" s="30">
        <f>SUMIF(Ingredients!$B$3:$B$217,J203,Ingredients!$E$3:$E$217)+SUMIF($B$3:$B$724,J203,$AY$3:$AY$727)</f>
        <v>0</v>
      </c>
      <c r="AV203" s="30">
        <f>SUMIF(Ingredients!$B$3:$B$217,K203,Ingredients!$E$3:$E$217)+SUMIF($B$3:$B$724,K203,$AY$3:$AY$727)</f>
        <v>0</v>
      </c>
      <c r="AW203" s="30">
        <f>SUMIF(Ingredients!$B$3:$B$217,L203,Ingredients!$E$3:$E$217)+SUMIF($B$3:$B$724,L203,$AY$3:$AY$727)</f>
        <v>0</v>
      </c>
      <c r="AX203" s="30">
        <f>SUMIF(Ingredients!$B$3:$B$217,M203,Ingredients!$E$3:$E$217)+SUMIF($B$3:$B$724,M203,$AY$3:$AY$727)</f>
        <v>0</v>
      </c>
      <c r="AY203" s="29">
        <f t="shared" si="43"/>
        <v>8.5</v>
      </c>
      <c r="AZ203" s="30">
        <f>SUMIF(Ingredients!$B$3:$B$217,F203,Ingredients!$F$3:$F$217)+SUMIF($B$3:$B$724,F203,$BH$3:$BH$724)</f>
        <v>0</v>
      </c>
      <c r="BA203" s="30">
        <f>SUMIF(Ingredients!$B$3:$B$217,G203,Ingredients!$F$3:$F$217)+SUMIF($B$3:$B$724,G203,$BH$3:$BH$724)</f>
        <v>0</v>
      </c>
      <c r="BB203" s="30">
        <f>SUMIF(Ingredients!$B$3:$B$217,H203,Ingredients!$F$3:$F$217)+SUMIF($B$3:$B$724,H203,$BH$3:$BH$724)</f>
        <v>0</v>
      </c>
      <c r="BC203" s="30">
        <f>SUMIF(Ingredients!$B$3:$B$217,I203,Ingredients!$F$3:$F$217)+SUMIF($B$3:$B$724,I203,$BH$3:$BH$724)</f>
        <v>0</v>
      </c>
      <c r="BD203" s="30">
        <f>SUMIF(Ingredients!$B$3:$B$217,J203,Ingredients!$F$3:$F$217)+SUMIF($B$3:$B$724,J203,$BH$3:$BH$724)</f>
        <v>0</v>
      </c>
      <c r="BE203" s="30">
        <f>SUMIF(Ingredients!$B$3:$B$217,K203,Ingredients!$F$3:$F$217)+SUMIF($B$3:$B$724,K203,$BH$3:$BH$724)</f>
        <v>0</v>
      </c>
      <c r="BF203" s="30">
        <f>SUMIF(Ingredients!$B$3:$B$217,L203,Ingredients!$F$3:$F$217)+SUMIF($B$3:$B$724,L203,$BH$3:$BH$724)</f>
        <v>0</v>
      </c>
      <c r="BG203" s="30">
        <f>SUMIF(Ingredients!$B$3:$B$217,M203,Ingredients!$F$3:$F$217)+SUMIF($B$3:$B$724,M203,$BH$3:$BH$724)</f>
        <v>0</v>
      </c>
      <c r="BH203" s="35">
        <f t="shared" si="44"/>
        <v>0</v>
      </c>
      <c r="BI203" s="30">
        <f>SUMIF(Ingredients!$B$3:$B$217,F203,Ingredients!$G$3:$G$217)+SUMIF($B$3:$B$724,F203,$BQ$3:$BQ$724)</f>
        <v>1</v>
      </c>
      <c r="BJ203" s="30">
        <f>SUMIF(Ingredients!$B$3:$B$217,G203,Ingredients!$G$3:$G$217)+SUMIF($B$3:$B$724,G203,$BQ$3:$BQ$724)</f>
        <v>0</v>
      </c>
      <c r="BK203" s="30">
        <f>SUMIF(Ingredients!$B$3:$B$217,H203,Ingredients!$G$3:$G$217)+SUMIF($B$3:$B$724,H203,$BQ$3:$BQ$724)</f>
        <v>0</v>
      </c>
      <c r="BL203" s="30">
        <f>SUMIF(Ingredients!$B$3:$B$217,I203,Ingredients!$G$3:$G$217)+SUMIF($B$3:$B$724,I203,$BQ$3:$BQ$724)</f>
        <v>0</v>
      </c>
      <c r="BM203" s="30">
        <f>SUMIF(Ingredients!$B$3:$B$217,J203,Ingredients!$G$3:$G$217)+SUMIF($B$3:$B$724,J203,$BQ$3:$BQ$724)</f>
        <v>0</v>
      </c>
      <c r="BN203" s="30">
        <f>SUMIF(Ingredients!$B$3:$B$217,K203,Ingredients!$G$3:$G$217)+SUMIF($B$3:$B$724,K203,$BQ$3:$BQ$724)</f>
        <v>0</v>
      </c>
      <c r="BO203" s="30">
        <f>SUMIF(Ingredients!$B$3:$B$217,L203,Ingredients!$G$3:$G$217)+SUMIF($B$3:$B$724,L203,$BQ$3:$BQ$724)</f>
        <v>0</v>
      </c>
      <c r="BP203" s="30">
        <f>SUMIF(Ingredients!$B$3:$B$217,M203,Ingredients!$G$3:$G$217)+SUMIF($B$3:$B$724,M203,$BQ$3:$BQ$724)</f>
        <v>0</v>
      </c>
      <c r="BQ203" s="36">
        <f t="shared" si="45"/>
        <v>1</v>
      </c>
      <c r="BR203" s="30">
        <f>SUMIF(Ingredients!$B$3:$B$217,F203,Ingredients!$H$3:$H$217)+SUMIF($B$3:$B$724,F203,$BZ$3:$BZ$724)</f>
        <v>0</v>
      </c>
      <c r="BS203" s="30">
        <f>SUMIF(Ingredients!$B$3:$B$217,G203,Ingredients!$H$3:$H$217)+SUMIF($B$3:$B$724,G203,$BZ$3:$BZ$724)</f>
        <v>0</v>
      </c>
      <c r="BT203" s="30">
        <f>SUMIF(Ingredients!$B$3:$B$217,H203,Ingredients!$H$3:$H$217)+SUMIF($B$3:$B$724,H203,$BZ$3:$BZ$724)</f>
        <v>0</v>
      </c>
      <c r="BU203" s="30">
        <f>SUMIF(Ingredients!$B$3:$B$217,I203,Ingredients!$H$3:$H$217)+SUMIF($B$3:$B$724,I203,$BZ$3:$BZ$724)</f>
        <v>0</v>
      </c>
      <c r="BV203" s="30">
        <f>SUMIF(Ingredients!$B$3:$B$217,J203,Ingredients!$H$3:$H$217)+SUMIF($B$3:$B$724,J203,$BZ$3:$BZ$724)</f>
        <v>0</v>
      </c>
      <c r="BW203" s="30">
        <f>SUMIF(Ingredients!$B$3:$B$217,K203,Ingredients!$H$3:$H$217)+SUMIF($B$3:$B$724,K203,$BZ$3:$BZ$724)</f>
        <v>0</v>
      </c>
      <c r="BX203" s="30">
        <f>SUMIF(Ingredients!$B$3:$B$217,L203,Ingredients!$H$3:$H$217)+SUMIF($B$3:$B$724,L203,$BZ$3:$BZ$724)</f>
        <v>0</v>
      </c>
      <c r="BY203" s="30">
        <f>SUMIF(Ingredients!$B$3:$B$217,M203,Ingredients!$H$3:$H$217)+SUMIF($B$3:$B$724,M203,$BZ$3:$BZ$724)</f>
        <v>0</v>
      </c>
      <c r="BZ203" s="42">
        <f t="shared" si="46"/>
        <v>0</v>
      </c>
      <c r="CA203" s="30">
        <f>SUMIF(Ingredients!$B$3:$B$217,F203,Ingredients!$I$3:$I$217)+SUMIF($B$3:$B$724,F203,$CI$3:$CI$724)</f>
        <v>0</v>
      </c>
      <c r="CB203" s="30">
        <f>SUMIF(Ingredients!$B$3:$B$217,G203,Ingredients!$I$3:$I$217)+SUMIF($B$3:$B$724,G203,$CI$3:$CI$724)</f>
        <v>0</v>
      </c>
      <c r="CC203" s="30">
        <f>SUMIF(Ingredients!$B$3:$B$217,H203,Ingredients!$I$3:$I$217)+SUMIF($B$3:$B$724,H203,$CI$3:$CI$724)</f>
        <v>0</v>
      </c>
      <c r="CD203" s="30">
        <f>SUMIF(Ingredients!$B$3:$B$217,I203,Ingredients!$I$3:$I$217)+SUMIF($B$3:$B$724,I203,$CI$3:$CI$724)</f>
        <v>0</v>
      </c>
      <c r="CE203" s="30">
        <f>SUMIF(Ingredients!$B$3:$B$217,J203,Ingredients!$I$3:$I$217)+SUMIF($B$3:$B$724,J203,$CI$3:$CI$724)</f>
        <v>0</v>
      </c>
      <c r="CF203" s="30">
        <f>SUMIF(Ingredients!$B$3:$B$217,K203,Ingredients!$I$3:$I$217)+SUMIF($B$3:$B$724,K203,$CI$3:$CI$724)</f>
        <v>0</v>
      </c>
      <c r="CG203" s="30">
        <f>SUMIF(Ingredients!$B$3:$B$217,L203,Ingredients!$I$3:$I$217)+SUMIF($B$3:$B$724,L203,$CI$3:$CI$724)</f>
        <v>0</v>
      </c>
      <c r="CH203" s="30">
        <f>SUMIF(Ingredients!$B$3:$B$217,M203,Ingredients!$I$3:$I$217)+SUMIF($B$3:$B$724,M203,$CI$3:$CI$724)</f>
        <v>0</v>
      </c>
      <c r="CI203" s="38">
        <f t="shared" si="47"/>
        <v>0</v>
      </c>
      <c r="CJ203" s="30">
        <f>SUMIF(Ingredients!$B$3:$B$217,F203,Ingredients!$J$3:$J$217)+SUMIF($B$3:$B$724,F203,$CR$3:$CR$724)</f>
        <v>0</v>
      </c>
      <c r="CK203" s="30">
        <f>SUMIF(Ingredients!$B$3:$B$217,G203,Ingredients!$J$3:$J$217)+SUMIF($B$3:$B$724,G203,$CR$3:$CR$724)</f>
        <v>1.5</v>
      </c>
      <c r="CL203" s="30">
        <f>SUMIF(Ingredients!$B$3:$B$217,H203,Ingredients!$J$3:$J$217)+SUMIF($B$3:$B$724,H203,$CR$3:$CR$724)</f>
        <v>0</v>
      </c>
      <c r="CM203" s="30">
        <f>SUMIF(Ingredients!$B$3:$B$217,I203,Ingredients!$J$3:$J$217)+SUMIF($B$3:$B$724,I203,$CR$3:$CR$724)</f>
        <v>0</v>
      </c>
      <c r="CN203" s="30">
        <f>SUMIF(Ingredients!$B$3:$B$217,J203,Ingredients!$J$3:$J$217)+SUMIF($B$3:$B$724,J203,$CR$3:$CR$724)</f>
        <v>0</v>
      </c>
      <c r="CO203" s="30">
        <f>SUMIF(Ingredients!$B$3:$B$217,K203,Ingredients!$J$3:$J$217)+SUMIF($B$3:$B$724,K203,$CR$3:$CR$724)</f>
        <v>0</v>
      </c>
      <c r="CP203" s="30">
        <f>SUMIF(Ingredients!$B$3:$B$217,L203,Ingredients!$J$3:$J$217)+SUMIF($B$3:$B$724,L203,$CR$3:$CR$724)</f>
        <v>0</v>
      </c>
      <c r="CQ203" s="30">
        <f>SUMIF(Ingredients!$B$3:$B$217,M203,Ingredients!$J$3:$J$217)+SUMIF($B$3:$B$724,M203,$CR$3:$CR$724)</f>
        <v>0</v>
      </c>
      <c r="CR203" s="43">
        <f t="shared" si="48"/>
        <v>1.5</v>
      </c>
      <c r="CS203" s="34">
        <v>15</v>
      </c>
      <c r="CT203" s="30">
        <v>5</v>
      </c>
      <c r="CU203" s="30">
        <v>7</v>
      </c>
      <c r="CV203" s="35">
        <v>0</v>
      </c>
      <c r="CW203" s="36">
        <v>1</v>
      </c>
      <c r="CX203" s="37">
        <v>0</v>
      </c>
      <c r="CY203" s="38">
        <v>0</v>
      </c>
      <c r="CZ203" s="39">
        <v>1.5</v>
      </c>
      <c r="DA203" t="s">
        <v>202</v>
      </c>
      <c r="DB203" t="str">
        <f t="shared" ca="1" si="49"/>
        <v>-</v>
      </c>
      <c r="DD203" t="s">
        <v>199</v>
      </c>
      <c r="DE203" t="str">
        <f t="shared" ca="1" si="50"/>
        <v/>
      </c>
      <c r="DF203" t="s">
        <v>2272</v>
      </c>
    </row>
    <row r="204" spans="2:110" x14ac:dyDescent="0.3">
      <c r="B204" t="s">
        <v>360</v>
      </c>
      <c r="C204" t="str">
        <f>INDEX('PH Itemnames'!$B$1:$B$723,MATCH(B204,'PH Itemnames'!$A$1:$A$723),1)</f>
        <v>coconutmilkItem</v>
      </c>
      <c r="D204" t="s">
        <v>240</v>
      </c>
      <c r="E204" t="s">
        <v>1192</v>
      </c>
      <c r="F204" s="10" t="s">
        <v>184</v>
      </c>
      <c r="G204" s="11"/>
      <c r="H204" s="11"/>
      <c r="I204" s="11"/>
      <c r="J204" s="11"/>
      <c r="K204" s="11"/>
      <c r="L204" s="11"/>
      <c r="M204" s="11"/>
      <c r="N204" s="46">
        <f ca="1">SUMIF(Ingredients!$B$3:$B$217,'PH complex foods'!F204,Ingredients!$A$3:$A$119)+SUMIF($B$3:$B$724,F204,$V$3:$V$723)</f>
        <v>0</v>
      </c>
      <c r="O204" s="11">
        <f ca="1">SUMIF(Ingredients!$B$3:$B$217,'PH complex foods'!G204,Ingredients!$A$3:$A$119)+SUMIF($B$3:$B$724,G204,$V$3:$V$723)</f>
        <v>0</v>
      </c>
      <c r="P204" s="11">
        <f ca="1">SUMIF(Ingredients!$B$3:$B$217,'PH complex foods'!H204,Ingredients!$A$3:$A$119)+SUMIF($B$3:$B$724,H204,$V$3:$V$723)</f>
        <v>0</v>
      </c>
      <c r="Q204" s="11">
        <f ca="1">SUMIF(Ingredients!$B$3:$B$217,'PH complex foods'!I204,Ingredients!$A$3:$A$119)+SUMIF($B$3:$B$724,I204,$V$3:$V$723)</f>
        <v>0</v>
      </c>
      <c r="R204" s="11">
        <f ca="1">SUMIF(Ingredients!$B$3:$B$217,'PH complex foods'!J204,Ingredients!$A$3:$A$119)+SUMIF($B$3:$B$724,J204,$V$3:$V$723)</f>
        <v>0</v>
      </c>
      <c r="S204" s="11">
        <f ca="1">SUMIF(Ingredients!$B$3:$B$217,'PH complex foods'!K204,Ingredients!$A$3:$A$119)+SUMIF($B$3:$B$724,K204,$V$3:$V$723)</f>
        <v>0</v>
      </c>
      <c r="T204" s="11">
        <f ca="1">SUMIF(Ingredients!$B$3:$B$217,'PH complex foods'!L204,Ingredients!$A$3:$A$119)+SUMIF($B$3:$B$724,L204,$V$3:$V$723)</f>
        <v>0</v>
      </c>
      <c r="U204" s="11">
        <f ca="1">SUMIF(Ingredients!$B$3:$B$217,'PH complex foods'!M204,Ingredients!$A$3:$A$119)+SUMIF($B$3:$B$724,M204,$V$3:$V$723)</f>
        <v>0</v>
      </c>
      <c r="V204" s="10">
        <f t="shared" ca="1" si="51"/>
        <v>0</v>
      </c>
      <c r="W204" s="11">
        <f t="shared" si="40"/>
        <v>1</v>
      </c>
      <c r="X204" s="44" t="str">
        <f t="shared" ca="1" si="52"/>
        <v>No</v>
      </c>
      <c r="Y204" s="34">
        <f>SUMIF(Ingredients!$B$3:$B$217,F204,Ingredients!$C$3:$C$217)+SUMIF($B$3:$B$724,F204,$AG$3:$AG$724)</f>
        <v>0</v>
      </c>
      <c r="Z204" s="30">
        <f>SUMIF(Ingredients!$B$3:$B$217,G204,Ingredients!$C$3:$C$217)+SUMIF($B$3:$B$724,G204,$AG$3:$AG$724)</f>
        <v>0</v>
      </c>
      <c r="AA204" s="30">
        <f>SUMIF(Ingredients!$B$3:$B$217,H204,Ingredients!$C$3:$C$217)+SUMIF($B$3:$B$724,H204,$AG$3:$AG$724)</f>
        <v>0</v>
      </c>
      <c r="AB204" s="30">
        <f>SUMIF(Ingredients!$B$3:$B$217,I204,Ingredients!$C$3:$C$217)+SUMIF($B$3:$B$724,I204,$AG$3:$AG$724)</f>
        <v>0</v>
      </c>
      <c r="AC204" s="30">
        <f>SUMIF(Ingredients!$B$3:$B$217,J204,Ingredients!$C$3:$C$217)+SUMIF($B$3:$B$724,J204,$AG$3:$AG$724)</f>
        <v>0</v>
      </c>
      <c r="AD204" s="30">
        <f>SUMIF(Ingredients!$B$3:$B$217,K204,Ingredients!$C$3:$C$217)+SUMIF($B$3:$B$724,K204,$AG$3:$AG$724)</f>
        <v>0</v>
      </c>
      <c r="AE204" s="30">
        <f>SUMIF(Ingredients!$B$3:$B$217,L204,Ingredients!$C$3:$C$217)+SUMIF($B$3:$B$724,L204,$AG$3:$AG$724)</f>
        <v>0</v>
      </c>
      <c r="AF204" s="30">
        <f>SUMIF(Ingredients!$B$3:$B$217,M204,Ingredients!$C$3:$C$217)+SUMIF($B$3:$B$724,M204,$AG$3:$AG$724)</f>
        <v>0</v>
      </c>
      <c r="AG204" s="29">
        <f t="shared" si="41"/>
        <v>0</v>
      </c>
      <c r="AH204" s="30">
        <f>SUMIF(Ingredients!$B$3:$B$217,F204,Ingredients!$D$3:$D$217)+SUMIF($B$3:$B$724,F204,$AP$3:$AP$724)</f>
        <v>0</v>
      </c>
      <c r="AI204" s="30">
        <f>SUMIF(Ingredients!$B$3:$B$217,G204,Ingredients!$D$3:$D$217)+SUMIF($B$3:$B$724,G204,$AP$3:$AP$724)</f>
        <v>0</v>
      </c>
      <c r="AJ204" s="30">
        <f>SUMIF(Ingredients!$B$3:$B$217,H204,Ingredients!$D$3:$D$217)+SUMIF($B$3:$B$724,H204,$AP$3:$AP$724)</f>
        <v>0</v>
      </c>
      <c r="AK204" s="30">
        <f>SUMIF(Ingredients!$B$3:$B$217,I204,Ingredients!$D$3:$D$217)+SUMIF($B$3:$B$724,I204,$AP$3:$AP$724)</f>
        <v>0</v>
      </c>
      <c r="AL204" s="30">
        <f>SUMIF(Ingredients!$B$3:$B$217,J204,Ingredients!$D$3:$D$217)+SUMIF($B$3:$B$724,J204,$AP$3:$AP$724)</f>
        <v>0</v>
      </c>
      <c r="AM204" s="30">
        <f>SUMIF(Ingredients!$B$3:$B$217,K204,Ingredients!$D$3:$D$217)+SUMIF($B$3:$B$724,K204,$AP$3:$AP$724)</f>
        <v>0</v>
      </c>
      <c r="AN204" s="30">
        <f>SUMIF(Ingredients!$B$3:$B$217,L204,Ingredients!$D$3:$D$217)+SUMIF($B$3:$B$724,L204,$AP$3:$AP$724)</f>
        <v>0</v>
      </c>
      <c r="AO204" s="30">
        <f>SUMIF(Ingredients!$B$3:$B$217,M204,Ingredients!$D$3:$D$217)+SUMIF($B$3:$B$724,M204,$AP$3:$AP$724)</f>
        <v>0</v>
      </c>
      <c r="AP204" s="29">
        <f t="shared" si="42"/>
        <v>0</v>
      </c>
      <c r="AQ204" s="30">
        <f>SUMIF(Ingredients!$B$3:$B$217,F204,Ingredients!$E$3:$E$217)+SUMIF($B$3:$B$724,F204,$AY$3:$AY$727)</f>
        <v>0</v>
      </c>
      <c r="AR204" s="30">
        <f>SUMIF(Ingredients!$B$3:$B$217,G204,Ingredients!$E$3:$E$217)+SUMIF($B$3:$B$724,G204,$AY$3:$AY$727)</f>
        <v>0</v>
      </c>
      <c r="AS204" s="30">
        <f>SUMIF(Ingredients!$B$3:$B$217,H204,Ingredients!$E$3:$E$217)+SUMIF($B$3:$B$724,H204,$AY$3:$AY$727)</f>
        <v>0</v>
      </c>
      <c r="AT204" s="30">
        <f>SUMIF(Ingredients!$B$3:$B$217,I204,Ingredients!$E$3:$E$217)+SUMIF($B$3:$B$724,I204,$AY$3:$AY$727)</f>
        <v>0</v>
      </c>
      <c r="AU204" s="30">
        <f>SUMIF(Ingredients!$B$3:$B$217,J204,Ingredients!$E$3:$E$217)+SUMIF($B$3:$B$724,J204,$AY$3:$AY$727)</f>
        <v>0</v>
      </c>
      <c r="AV204" s="30">
        <f>SUMIF(Ingredients!$B$3:$B$217,K204,Ingredients!$E$3:$E$217)+SUMIF($B$3:$B$724,K204,$AY$3:$AY$727)</f>
        <v>0</v>
      </c>
      <c r="AW204" s="30">
        <f>SUMIF(Ingredients!$B$3:$B$217,L204,Ingredients!$E$3:$E$217)+SUMIF($B$3:$B$724,L204,$AY$3:$AY$727)</f>
        <v>0</v>
      </c>
      <c r="AX204" s="30">
        <f>SUMIF(Ingredients!$B$3:$B$217,M204,Ingredients!$E$3:$E$217)+SUMIF($B$3:$B$724,M204,$AY$3:$AY$727)</f>
        <v>0</v>
      </c>
      <c r="AY204" s="29">
        <f t="shared" si="43"/>
        <v>0</v>
      </c>
      <c r="AZ204" s="30">
        <f>SUMIF(Ingredients!$B$3:$B$217,F204,Ingredients!$F$3:$F$217)+SUMIF($B$3:$B$724,F204,$BH$3:$BH$724)</f>
        <v>0</v>
      </c>
      <c r="BA204" s="30">
        <f>SUMIF(Ingredients!$B$3:$B$217,G204,Ingredients!$F$3:$F$217)+SUMIF($B$3:$B$724,G204,$BH$3:$BH$724)</f>
        <v>0</v>
      </c>
      <c r="BB204" s="30">
        <f>SUMIF(Ingredients!$B$3:$B$217,H204,Ingredients!$F$3:$F$217)+SUMIF($B$3:$B$724,H204,$BH$3:$BH$724)</f>
        <v>0</v>
      </c>
      <c r="BC204" s="30">
        <f>SUMIF(Ingredients!$B$3:$B$217,I204,Ingredients!$F$3:$F$217)+SUMIF($B$3:$B$724,I204,$BH$3:$BH$724)</f>
        <v>0</v>
      </c>
      <c r="BD204" s="30">
        <f>SUMIF(Ingredients!$B$3:$B$217,J204,Ingredients!$F$3:$F$217)+SUMIF($B$3:$B$724,J204,$BH$3:$BH$724)</f>
        <v>0</v>
      </c>
      <c r="BE204" s="30">
        <f>SUMIF(Ingredients!$B$3:$B$217,K204,Ingredients!$F$3:$F$217)+SUMIF($B$3:$B$724,K204,$BH$3:$BH$724)</f>
        <v>0</v>
      </c>
      <c r="BF204" s="30">
        <f>SUMIF(Ingredients!$B$3:$B$217,L204,Ingredients!$F$3:$F$217)+SUMIF($B$3:$B$724,L204,$BH$3:$BH$724)</f>
        <v>0</v>
      </c>
      <c r="BG204" s="30">
        <f>SUMIF(Ingredients!$B$3:$B$217,M204,Ingredients!$F$3:$F$217)+SUMIF($B$3:$B$724,M204,$BH$3:$BH$724)</f>
        <v>0</v>
      </c>
      <c r="BH204" s="35">
        <f t="shared" si="44"/>
        <v>0</v>
      </c>
      <c r="BI204" s="30">
        <f>SUMIF(Ingredients!$B$3:$B$217,F204,Ingredients!$G$3:$G$217)+SUMIF($B$3:$B$724,F204,$BQ$3:$BQ$724)</f>
        <v>0</v>
      </c>
      <c r="BJ204" s="30">
        <f>SUMIF(Ingredients!$B$3:$B$217,G204,Ingredients!$G$3:$G$217)+SUMIF($B$3:$B$724,G204,$BQ$3:$BQ$724)</f>
        <v>0</v>
      </c>
      <c r="BK204" s="30">
        <f>SUMIF(Ingredients!$B$3:$B$217,H204,Ingredients!$G$3:$G$217)+SUMIF($B$3:$B$724,H204,$BQ$3:$BQ$724)</f>
        <v>0</v>
      </c>
      <c r="BL204" s="30">
        <f>SUMIF(Ingredients!$B$3:$B$217,I204,Ingredients!$G$3:$G$217)+SUMIF($B$3:$B$724,I204,$BQ$3:$BQ$724)</f>
        <v>0</v>
      </c>
      <c r="BM204" s="30">
        <f>SUMIF(Ingredients!$B$3:$B$217,J204,Ingredients!$G$3:$G$217)+SUMIF($B$3:$B$724,J204,$BQ$3:$BQ$724)</f>
        <v>0</v>
      </c>
      <c r="BN204" s="30">
        <f>SUMIF(Ingredients!$B$3:$B$217,K204,Ingredients!$G$3:$G$217)+SUMIF($B$3:$B$724,K204,$BQ$3:$BQ$724)</f>
        <v>0</v>
      </c>
      <c r="BO204" s="30">
        <f>SUMIF(Ingredients!$B$3:$B$217,L204,Ingredients!$G$3:$G$217)+SUMIF($B$3:$B$724,L204,$BQ$3:$BQ$724)</f>
        <v>0</v>
      </c>
      <c r="BP204" s="30">
        <f>SUMIF(Ingredients!$B$3:$B$217,M204,Ingredients!$G$3:$G$217)+SUMIF($B$3:$B$724,M204,$BQ$3:$BQ$724)</f>
        <v>0</v>
      </c>
      <c r="BQ204" s="36">
        <f t="shared" si="45"/>
        <v>0</v>
      </c>
      <c r="BR204" s="30">
        <f>SUMIF(Ingredients!$B$3:$B$217,F204,Ingredients!$H$3:$H$217)+SUMIF($B$3:$B$724,F204,$BZ$3:$BZ$724)</f>
        <v>0</v>
      </c>
      <c r="BS204" s="30">
        <f>SUMIF(Ingredients!$B$3:$B$217,G204,Ingredients!$H$3:$H$217)+SUMIF($B$3:$B$724,G204,$BZ$3:$BZ$724)</f>
        <v>0</v>
      </c>
      <c r="BT204" s="30">
        <f>SUMIF(Ingredients!$B$3:$B$217,H204,Ingredients!$H$3:$H$217)+SUMIF($B$3:$B$724,H204,$BZ$3:$BZ$724)</f>
        <v>0</v>
      </c>
      <c r="BU204" s="30">
        <f>SUMIF(Ingredients!$B$3:$B$217,I204,Ingredients!$H$3:$H$217)+SUMIF($B$3:$B$724,I204,$BZ$3:$BZ$724)</f>
        <v>0</v>
      </c>
      <c r="BV204" s="30">
        <f>SUMIF(Ingredients!$B$3:$B$217,J204,Ingredients!$H$3:$H$217)+SUMIF($B$3:$B$724,J204,$BZ$3:$BZ$724)</f>
        <v>0</v>
      </c>
      <c r="BW204" s="30">
        <f>SUMIF(Ingredients!$B$3:$B$217,K204,Ingredients!$H$3:$H$217)+SUMIF($B$3:$B$724,K204,$BZ$3:$BZ$724)</f>
        <v>0</v>
      </c>
      <c r="BX204" s="30">
        <f>SUMIF(Ingredients!$B$3:$B$217,L204,Ingredients!$H$3:$H$217)+SUMIF($B$3:$B$724,L204,$BZ$3:$BZ$724)</f>
        <v>0</v>
      </c>
      <c r="BY204" s="30">
        <f>SUMIF(Ingredients!$B$3:$B$217,M204,Ingredients!$H$3:$H$217)+SUMIF($B$3:$B$724,M204,$BZ$3:$BZ$724)</f>
        <v>0</v>
      </c>
      <c r="BZ204" s="42">
        <f t="shared" si="46"/>
        <v>0</v>
      </c>
      <c r="CA204" s="30">
        <f>SUMIF(Ingredients!$B$3:$B$217,F204,Ingredients!$I$3:$I$217)+SUMIF($B$3:$B$724,F204,$CI$3:$CI$724)</f>
        <v>0</v>
      </c>
      <c r="CB204" s="30">
        <f>SUMIF(Ingredients!$B$3:$B$217,G204,Ingredients!$I$3:$I$217)+SUMIF($B$3:$B$724,G204,$CI$3:$CI$724)</f>
        <v>0</v>
      </c>
      <c r="CC204" s="30">
        <f>SUMIF(Ingredients!$B$3:$B$217,H204,Ingredients!$I$3:$I$217)+SUMIF($B$3:$B$724,H204,$CI$3:$CI$724)</f>
        <v>0</v>
      </c>
      <c r="CD204" s="30">
        <f>SUMIF(Ingredients!$B$3:$B$217,I204,Ingredients!$I$3:$I$217)+SUMIF($B$3:$B$724,I204,$CI$3:$CI$724)</f>
        <v>0</v>
      </c>
      <c r="CE204" s="30">
        <f>SUMIF(Ingredients!$B$3:$B$217,J204,Ingredients!$I$3:$I$217)+SUMIF($B$3:$B$724,J204,$CI$3:$CI$724)</f>
        <v>0</v>
      </c>
      <c r="CF204" s="30">
        <f>SUMIF(Ingredients!$B$3:$B$217,K204,Ingredients!$I$3:$I$217)+SUMIF($B$3:$B$724,K204,$CI$3:$CI$724)</f>
        <v>0</v>
      </c>
      <c r="CG204" s="30">
        <f>SUMIF(Ingredients!$B$3:$B$217,L204,Ingredients!$I$3:$I$217)+SUMIF($B$3:$B$724,L204,$CI$3:$CI$724)</f>
        <v>0</v>
      </c>
      <c r="CH204" s="30">
        <f>SUMIF(Ingredients!$B$3:$B$217,M204,Ingredients!$I$3:$I$217)+SUMIF($B$3:$B$724,M204,$CI$3:$CI$724)</f>
        <v>0</v>
      </c>
      <c r="CI204" s="38">
        <f t="shared" si="47"/>
        <v>0</v>
      </c>
      <c r="CJ204" s="30">
        <f>SUMIF(Ingredients!$B$3:$B$217,F204,Ingredients!$J$3:$J$217)+SUMIF($B$3:$B$724,F204,$CR$3:$CR$724)</f>
        <v>0</v>
      </c>
      <c r="CK204" s="30">
        <f>SUMIF(Ingredients!$B$3:$B$217,G204,Ingredients!$J$3:$J$217)+SUMIF($B$3:$B$724,G204,$CR$3:$CR$724)</f>
        <v>0</v>
      </c>
      <c r="CL204" s="30">
        <f>SUMIF(Ingredients!$B$3:$B$217,H204,Ingredients!$J$3:$J$217)+SUMIF($B$3:$B$724,H204,$CR$3:$CR$724)</f>
        <v>0</v>
      </c>
      <c r="CM204" s="30">
        <f>SUMIF(Ingredients!$B$3:$B$217,I204,Ingredients!$J$3:$J$217)+SUMIF($B$3:$B$724,I204,$CR$3:$CR$724)</f>
        <v>0</v>
      </c>
      <c r="CN204" s="30">
        <f>SUMIF(Ingredients!$B$3:$B$217,J204,Ingredients!$J$3:$J$217)+SUMIF($B$3:$B$724,J204,$CR$3:$CR$724)</f>
        <v>0</v>
      </c>
      <c r="CO204" s="30">
        <f>SUMIF(Ingredients!$B$3:$B$217,K204,Ingredients!$J$3:$J$217)+SUMIF($B$3:$B$724,K204,$CR$3:$CR$724)</f>
        <v>0</v>
      </c>
      <c r="CP204" s="30">
        <f>SUMIF(Ingredients!$B$3:$B$217,L204,Ingredients!$J$3:$J$217)+SUMIF($B$3:$B$724,L204,$CR$3:$CR$724)</f>
        <v>0</v>
      </c>
      <c r="CQ204" s="30">
        <f>SUMIF(Ingredients!$B$3:$B$217,M204,Ingredients!$J$3:$J$217)+SUMIF($B$3:$B$724,M204,$CR$3:$CR$724)</f>
        <v>0</v>
      </c>
      <c r="CR204" s="43">
        <f t="shared" si="48"/>
        <v>0</v>
      </c>
      <c r="CS204" s="34">
        <v>0</v>
      </c>
      <c r="CT204" s="30">
        <v>0</v>
      </c>
      <c r="CU204" s="30">
        <v>0</v>
      </c>
      <c r="CV204" s="35">
        <v>0</v>
      </c>
      <c r="CW204" s="36">
        <v>0</v>
      </c>
      <c r="CX204" s="37">
        <v>0</v>
      </c>
      <c r="CY204" s="38">
        <v>0</v>
      </c>
      <c r="CZ204" s="39">
        <v>0</v>
      </c>
      <c r="DA204" t="s">
        <v>199</v>
      </c>
      <c r="DB204" t="str">
        <f t="shared" ca="1" si="49"/>
        <v>No</v>
      </c>
      <c r="DD204" t="s">
        <v>200</v>
      </c>
      <c r="DE204" t="str">
        <f t="shared" ca="1" si="50"/>
        <v/>
      </c>
      <c r="DF204" t="s">
        <v>2272</v>
      </c>
    </row>
    <row r="205" spans="2:110" x14ac:dyDescent="0.3">
      <c r="B205" t="s">
        <v>470</v>
      </c>
      <c r="C205" t="str">
        <f>INDEX('PH Itemnames'!$B$1:$B$723,MATCH(B205,'PH Itemnames'!$A$1:$A$723),1)</f>
        <v>chickencurryItem</v>
      </c>
      <c r="D205" t="s">
        <v>245</v>
      </c>
      <c r="E205" t="s">
        <v>1192</v>
      </c>
      <c r="F205" s="10" t="s">
        <v>184</v>
      </c>
      <c r="G205" s="11" t="s">
        <v>455</v>
      </c>
      <c r="H205" s="11" t="s">
        <v>287</v>
      </c>
      <c r="I205" s="11" t="s">
        <v>361</v>
      </c>
      <c r="J205" s="11" t="s">
        <v>133</v>
      </c>
      <c r="K205" s="11" t="s">
        <v>44</v>
      </c>
      <c r="L205" s="11" t="s">
        <v>400</v>
      </c>
      <c r="M205" s="11" t="s">
        <v>62</v>
      </c>
      <c r="N205" s="46">
        <f ca="1">SUMIF(Ingredients!$B$3:$B$217,'PH complex foods'!F205,Ingredients!$A$3:$A$119)+SUMIF($B$3:$B$724,F205,$V$3:$V$723)</f>
        <v>0</v>
      </c>
      <c r="O205" s="11">
        <f ca="1">SUMIF(Ingredients!$B$3:$B$217,'PH complex foods'!G205,Ingredients!$A$3:$A$119)+SUMIF($B$3:$B$724,G205,$V$3:$V$723)</f>
        <v>1</v>
      </c>
      <c r="P205" s="11">
        <f ca="1">SUMIF(Ingredients!$B$3:$B$217,'PH complex foods'!H205,Ingredients!$A$3:$A$119)+SUMIF($B$3:$B$724,H205,$V$3:$V$723)</f>
        <v>1</v>
      </c>
      <c r="Q205" s="11">
        <f ca="1">SUMIF(Ingredients!$B$3:$B$217,'PH complex foods'!I205,Ingredients!$A$3:$A$119)+SUMIF($B$3:$B$724,I205,$V$3:$V$723)</f>
        <v>0</v>
      </c>
      <c r="R205" s="11">
        <f ca="1">SUMIF(Ingredients!$B$3:$B$217,'PH complex foods'!J205,Ingredients!$A$3:$A$119)+SUMIF($B$3:$B$724,J205,$V$3:$V$723)</f>
        <v>1</v>
      </c>
      <c r="S205" s="11">
        <f ca="1">SUMIF(Ingredients!$B$3:$B$217,'PH complex foods'!K205,Ingredients!$A$3:$A$119)+SUMIF($B$3:$B$724,K205,$V$3:$V$723)</f>
        <v>1</v>
      </c>
      <c r="T205" s="11">
        <f ca="1">SUMIF(Ingredients!$B$3:$B$217,'PH complex foods'!L205,Ingredients!$A$3:$A$119)+SUMIF($B$3:$B$724,L205,$V$3:$V$723)</f>
        <v>0</v>
      </c>
      <c r="U205" s="11">
        <f ca="1">SUMIF(Ingredients!$B$3:$B$217,'PH complex foods'!M205,Ingredients!$A$3:$A$119)+SUMIF($B$3:$B$724,M205,$V$3:$V$723)</f>
        <v>1</v>
      </c>
      <c r="V205" s="10">
        <f t="shared" ca="1" si="51"/>
        <v>-2</v>
      </c>
      <c r="W205" s="11">
        <f t="shared" si="40"/>
        <v>1</v>
      </c>
      <c r="X205" s="44" t="str">
        <f t="shared" ca="1" si="52"/>
        <v>No</v>
      </c>
      <c r="Y205" s="34">
        <f>SUMIF(Ingredients!$B$3:$B$217,F205,Ingredients!$C$3:$C$217)+SUMIF($B$3:$B$724,F205,$AG$3:$AG$724)</f>
        <v>0</v>
      </c>
      <c r="Z205" s="30">
        <f>SUMIF(Ingredients!$B$3:$B$217,G205,Ingredients!$C$3:$C$217)+SUMIF($B$3:$B$724,G205,$AG$3:$AG$724)</f>
        <v>10</v>
      </c>
      <c r="AA205" s="30">
        <f>SUMIF(Ingredients!$B$3:$B$217,H205,Ingredients!$C$3:$C$217)+SUMIF($B$3:$B$724,H205,$AG$3:$AG$724)</f>
        <v>10</v>
      </c>
      <c r="AB205" s="30">
        <f>SUMIF(Ingredients!$B$3:$B$217,I205,Ingredients!$C$3:$C$217)+SUMIF($B$3:$B$724,I205,$AG$3:$AG$724)</f>
        <v>0</v>
      </c>
      <c r="AC205" s="30">
        <f>SUMIF(Ingredients!$B$3:$B$217,J205,Ingredients!$C$3:$C$217)+SUMIF($B$3:$B$724,J205,$AG$3:$AG$724)</f>
        <v>1</v>
      </c>
      <c r="AD205" s="30">
        <f>SUMIF(Ingredients!$B$3:$B$217,K205,Ingredients!$C$3:$C$217)+SUMIF($B$3:$B$724,K205,$AG$3:$AG$724)</f>
        <v>0</v>
      </c>
      <c r="AE205" s="30">
        <f>SUMIF(Ingredients!$B$3:$B$217,L205,Ingredients!$C$3:$C$217)+SUMIF($B$3:$B$724,L205,$AG$3:$AG$724)</f>
        <v>0</v>
      </c>
      <c r="AF205" s="30">
        <f>SUMIF(Ingredients!$B$3:$B$217,M205,Ingredients!$C$3:$C$217)+SUMIF($B$3:$B$724,M205,$AG$3:$AG$724)</f>
        <v>2</v>
      </c>
      <c r="AG205" s="29">
        <f t="shared" si="41"/>
        <v>23</v>
      </c>
      <c r="AH205" s="30">
        <f>SUMIF(Ingredients!$B$3:$B$217,F205,Ingredients!$D$3:$D$217)+SUMIF($B$3:$B$724,F205,$AP$3:$AP$724)</f>
        <v>0</v>
      </c>
      <c r="AI205" s="30">
        <f>SUMIF(Ingredients!$B$3:$B$217,G205,Ingredients!$D$3:$D$217)+SUMIF($B$3:$B$724,G205,$AP$3:$AP$724)</f>
        <v>5</v>
      </c>
      <c r="AJ205" s="30">
        <f>SUMIF(Ingredients!$B$3:$B$217,H205,Ingredients!$D$3:$D$217)+SUMIF($B$3:$B$724,H205,$AP$3:$AP$724)</f>
        <v>0</v>
      </c>
      <c r="AK205" s="30">
        <f>SUMIF(Ingredients!$B$3:$B$217,I205,Ingredients!$D$3:$D$217)+SUMIF($B$3:$B$724,I205,$AP$3:$AP$724)</f>
        <v>0</v>
      </c>
      <c r="AL205" s="30">
        <f>SUMIF(Ingredients!$B$3:$B$217,J205,Ingredients!$D$3:$D$217)+SUMIF($B$3:$B$724,J205,$AP$3:$AP$724)</f>
        <v>0</v>
      </c>
      <c r="AM205" s="30">
        <f>SUMIF(Ingredients!$B$3:$B$217,K205,Ingredients!$D$3:$D$217)+SUMIF($B$3:$B$724,K205,$AP$3:$AP$724)</f>
        <v>0</v>
      </c>
      <c r="AN205" s="30">
        <f>SUMIF(Ingredients!$B$3:$B$217,L205,Ingredients!$D$3:$D$217)+SUMIF($B$3:$B$724,L205,$AP$3:$AP$724)</f>
        <v>0</v>
      </c>
      <c r="AO205" s="30">
        <f>SUMIF(Ingredients!$B$3:$B$217,M205,Ingredients!$D$3:$D$217)+SUMIF($B$3:$B$724,M205,$AP$3:$AP$724)</f>
        <v>0</v>
      </c>
      <c r="AP205" s="29">
        <f t="shared" si="42"/>
        <v>5</v>
      </c>
      <c r="AQ205" s="30">
        <f>SUMIF(Ingredients!$B$3:$B$217,F205,Ingredients!$E$3:$E$217)+SUMIF($B$3:$B$724,F205,$AY$3:$AY$727)</f>
        <v>0</v>
      </c>
      <c r="AR205" s="30">
        <f>SUMIF(Ingredients!$B$3:$B$217,G205,Ingredients!$E$3:$E$217)+SUMIF($B$3:$B$724,G205,$AY$3:$AY$727)</f>
        <v>7</v>
      </c>
      <c r="AS205" s="30">
        <f>SUMIF(Ingredients!$B$3:$B$217,H205,Ingredients!$E$3:$E$217)+SUMIF($B$3:$B$724,H205,$AY$3:$AY$727)</f>
        <v>7</v>
      </c>
      <c r="AT205" s="30">
        <f>SUMIF(Ingredients!$B$3:$B$217,I205,Ingredients!$E$3:$E$217)+SUMIF($B$3:$B$724,I205,$AY$3:$AY$727)</f>
        <v>0</v>
      </c>
      <c r="AU205" s="30">
        <f>SUMIF(Ingredients!$B$3:$B$217,J205,Ingredients!$E$3:$E$217)+SUMIF($B$3:$B$724,J205,$AY$3:$AY$727)</f>
        <v>32</v>
      </c>
      <c r="AV205" s="30">
        <f>SUMIF(Ingredients!$B$3:$B$217,K205,Ingredients!$E$3:$E$217)+SUMIF($B$3:$B$724,K205,$AY$3:$AY$727)</f>
        <v>10</v>
      </c>
      <c r="AW205" s="30">
        <f>SUMIF(Ingredients!$B$3:$B$217,L205,Ingredients!$E$3:$E$217)+SUMIF($B$3:$B$724,L205,$AY$3:$AY$727)</f>
        <v>0</v>
      </c>
      <c r="AX205" s="30">
        <f>SUMIF(Ingredients!$B$3:$B$217,M205,Ingredients!$E$3:$E$217)+SUMIF($B$3:$B$724,M205,$AY$3:$AY$727)</f>
        <v>54</v>
      </c>
      <c r="AY205" s="29">
        <f t="shared" si="43"/>
        <v>13.75</v>
      </c>
      <c r="AZ205" s="30">
        <f>SUMIF(Ingredients!$B$3:$B$217,F205,Ingredients!$F$3:$F$217)+SUMIF($B$3:$B$724,F205,$BH$3:$BH$724)</f>
        <v>0</v>
      </c>
      <c r="BA205" s="30">
        <f>SUMIF(Ingredients!$B$3:$B$217,G205,Ingredients!$F$3:$F$217)+SUMIF($B$3:$B$724,G205,$BH$3:$BH$724)</f>
        <v>0</v>
      </c>
      <c r="BB205" s="30">
        <f>SUMIF(Ingredients!$B$3:$B$217,H205,Ingredients!$F$3:$F$217)+SUMIF($B$3:$B$724,H205,$BH$3:$BH$724)</f>
        <v>0</v>
      </c>
      <c r="BC205" s="30">
        <f>SUMIF(Ingredients!$B$3:$B$217,I205,Ingredients!$F$3:$F$217)+SUMIF($B$3:$B$724,I205,$BH$3:$BH$724)</f>
        <v>0</v>
      </c>
      <c r="BD205" s="30">
        <f>SUMIF(Ingredients!$B$3:$B$217,J205,Ingredients!$F$3:$F$217)+SUMIF($B$3:$B$724,J205,$BH$3:$BH$724)</f>
        <v>0</v>
      </c>
      <c r="BE205" s="30">
        <f>SUMIF(Ingredients!$B$3:$B$217,K205,Ingredients!$F$3:$F$217)+SUMIF($B$3:$B$724,K205,$BH$3:$BH$724)</f>
        <v>0</v>
      </c>
      <c r="BF205" s="30">
        <f>SUMIF(Ingredients!$B$3:$B$217,L205,Ingredients!$F$3:$F$217)+SUMIF($B$3:$B$724,L205,$BH$3:$BH$724)</f>
        <v>0</v>
      </c>
      <c r="BG205" s="30">
        <f>SUMIF(Ingredients!$B$3:$B$217,M205,Ingredients!$F$3:$F$217)+SUMIF($B$3:$B$724,M205,$BH$3:$BH$724)</f>
        <v>0</v>
      </c>
      <c r="BH205" s="35">
        <f t="shared" si="44"/>
        <v>0</v>
      </c>
      <c r="BI205" s="30">
        <f>SUMIF(Ingredients!$B$3:$B$217,F205,Ingredients!$G$3:$G$217)+SUMIF($B$3:$B$724,F205,$BQ$3:$BQ$724)</f>
        <v>0</v>
      </c>
      <c r="BJ205" s="30">
        <f>SUMIF(Ingredients!$B$3:$B$217,G205,Ingredients!$G$3:$G$217)+SUMIF($B$3:$B$724,G205,$BQ$3:$BQ$724)</f>
        <v>0</v>
      </c>
      <c r="BK205" s="30">
        <f>SUMIF(Ingredients!$B$3:$B$217,H205,Ingredients!$G$3:$G$217)+SUMIF($B$3:$B$724,H205,$BQ$3:$BQ$724)</f>
        <v>0</v>
      </c>
      <c r="BL205" s="30">
        <f>SUMIF(Ingredients!$B$3:$B$217,I205,Ingredients!$G$3:$G$217)+SUMIF($B$3:$B$724,I205,$BQ$3:$BQ$724)</f>
        <v>0</v>
      </c>
      <c r="BM205" s="30">
        <f>SUMIF(Ingredients!$B$3:$B$217,J205,Ingredients!$G$3:$G$217)+SUMIF($B$3:$B$724,J205,$BQ$3:$BQ$724)</f>
        <v>0</v>
      </c>
      <c r="BN205" s="30">
        <f>SUMIF(Ingredients!$B$3:$B$217,K205,Ingredients!$G$3:$G$217)+SUMIF($B$3:$B$724,K205,$BQ$3:$BQ$724)</f>
        <v>0</v>
      </c>
      <c r="BO205" s="30">
        <f>SUMIF(Ingredients!$B$3:$B$217,L205,Ingredients!$G$3:$G$217)+SUMIF($B$3:$B$724,L205,$BQ$3:$BQ$724)</f>
        <v>0</v>
      </c>
      <c r="BP205" s="30">
        <f>SUMIF(Ingredients!$B$3:$B$217,M205,Ingredients!$G$3:$G$217)+SUMIF($B$3:$B$724,M205,$BQ$3:$BQ$724)</f>
        <v>0</v>
      </c>
      <c r="BQ205" s="36">
        <f t="shared" si="45"/>
        <v>0</v>
      </c>
      <c r="BR205" s="30">
        <f>SUMIF(Ingredients!$B$3:$B$217,F205,Ingredients!$H$3:$H$217)+SUMIF($B$3:$B$724,F205,$BZ$3:$BZ$724)</f>
        <v>0</v>
      </c>
      <c r="BS205" s="30">
        <f>SUMIF(Ingredients!$B$3:$B$217,G205,Ingredients!$H$3:$H$217)+SUMIF($B$3:$B$724,G205,$BZ$3:$BZ$724)</f>
        <v>0</v>
      </c>
      <c r="BT205" s="30">
        <f>SUMIF(Ingredients!$B$3:$B$217,H205,Ingredients!$H$3:$H$217)+SUMIF($B$3:$B$724,H205,$BZ$3:$BZ$724)</f>
        <v>0</v>
      </c>
      <c r="BU205" s="30">
        <f>SUMIF(Ingredients!$B$3:$B$217,I205,Ingredients!$H$3:$H$217)+SUMIF($B$3:$B$724,I205,$BZ$3:$BZ$724)</f>
        <v>0</v>
      </c>
      <c r="BV205" s="30">
        <f>SUMIF(Ingredients!$B$3:$B$217,J205,Ingredients!$H$3:$H$217)+SUMIF($B$3:$B$724,J205,$BZ$3:$BZ$724)</f>
        <v>0.5</v>
      </c>
      <c r="BW205" s="30">
        <f>SUMIF(Ingredients!$B$3:$B$217,K205,Ingredients!$H$3:$H$217)+SUMIF($B$3:$B$724,K205,$BZ$3:$BZ$724)</f>
        <v>0</v>
      </c>
      <c r="BX205" s="30">
        <f>SUMIF(Ingredients!$B$3:$B$217,L205,Ingredients!$H$3:$H$217)+SUMIF($B$3:$B$724,L205,$BZ$3:$BZ$724)</f>
        <v>0</v>
      </c>
      <c r="BY205" s="30">
        <f>SUMIF(Ingredients!$B$3:$B$217,M205,Ingredients!$H$3:$H$217)+SUMIF($B$3:$B$724,M205,$BZ$3:$BZ$724)</f>
        <v>2</v>
      </c>
      <c r="BZ205" s="42">
        <f t="shared" si="46"/>
        <v>2.5</v>
      </c>
      <c r="CA205" s="30">
        <f>SUMIF(Ingredients!$B$3:$B$217,F205,Ingredients!$I$3:$I$217)+SUMIF($B$3:$B$724,F205,$CI$3:$CI$724)</f>
        <v>0</v>
      </c>
      <c r="CB205" s="30">
        <f>SUMIF(Ingredients!$B$3:$B$217,G205,Ingredients!$I$3:$I$217)+SUMIF($B$3:$B$724,G205,$CI$3:$CI$724)</f>
        <v>0</v>
      </c>
      <c r="CC205" s="30">
        <f>SUMIF(Ingredients!$B$3:$B$217,H205,Ingredients!$I$3:$I$217)+SUMIF($B$3:$B$724,H205,$CI$3:$CI$724)</f>
        <v>2.5</v>
      </c>
      <c r="CD205" s="30">
        <f>SUMIF(Ingredients!$B$3:$B$217,I205,Ingredients!$I$3:$I$217)+SUMIF($B$3:$B$724,I205,$CI$3:$CI$724)</f>
        <v>0</v>
      </c>
      <c r="CE205" s="30">
        <f>SUMIF(Ingredients!$B$3:$B$217,J205,Ingredients!$I$3:$I$217)+SUMIF($B$3:$B$724,J205,$CI$3:$CI$724)</f>
        <v>0</v>
      </c>
      <c r="CF205" s="30">
        <f>SUMIF(Ingredients!$B$3:$B$217,K205,Ingredients!$I$3:$I$217)+SUMIF($B$3:$B$724,K205,$CI$3:$CI$724)</f>
        <v>0</v>
      </c>
      <c r="CG205" s="30">
        <f>SUMIF(Ingredients!$B$3:$B$217,L205,Ingredients!$I$3:$I$217)+SUMIF($B$3:$B$724,L205,$CI$3:$CI$724)</f>
        <v>0</v>
      </c>
      <c r="CH205" s="30">
        <f>SUMIF(Ingredients!$B$3:$B$217,M205,Ingredients!$I$3:$I$217)+SUMIF($B$3:$B$724,M205,$CI$3:$CI$724)</f>
        <v>0</v>
      </c>
      <c r="CI205" s="38">
        <f t="shared" si="47"/>
        <v>2.5</v>
      </c>
      <c r="CJ205" s="30">
        <f>SUMIF(Ingredients!$B$3:$B$217,F205,Ingredients!$J$3:$J$217)+SUMIF($B$3:$B$724,F205,$CR$3:$CR$724)</f>
        <v>0</v>
      </c>
      <c r="CK205" s="30">
        <f>SUMIF(Ingredients!$B$3:$B$217,G205,Ingredients!$J$3:$J$217)+SUMIF($B$3:$B$724,G205,$CR$3:$CR$724)</f>
        <v>1.5</v>
      </c>
      <c r="CL205" s="30">
        <f>SUMIF(Ingredients!$B$3:$B$217,H205,Ingredients!$J$3:$J$217)+SUMIF($B$3:$B$724,H205,$CR$3:$CR$724)</f>
        <v>0</v>
      </c>
      <c r="CM205" s="30">
        <f>SUMIF(Ingredients!$B$3:$B$217,I205,Ingredients!$J$3:$J$217)+SUMIF($B$3:$B$724,I205,$CR$3:$CR$724)</f>
        <v>0</v>
      </c>
      <c r="CN205" s="30">
        <f>SUMIF(Ingredients!$B$3:$B$217,J205,Ingredients!$J$3:$J$217)+SUMIF($B$3:$B$724,J205,$CR$3:$CR$724)</f>
        <v>0</v>
      </c>
      <c r="CO205" s="30">
        <f>SUMIF(Ingredients!$B$3:$B$217,K205,Ingredients!$J$3:$J$217)+SUMIF($B$3:$B$724,K205,$CR$3:$CR$724)</f>
        <v>0</v>
      </c>
      <c r="CP205" s="30">
        <f>SUMIF(Ingredients!$B$3:$B$217,L205,Ingredients!$J$3:$J$217)+SUMIF($B$3:$B$724,L205,$CR$3:$CR$724)</f>
        <v>0</v>
      </c>
      <c r="CQ205" s="30">
        <f>SUMIF(Ingredients!$B$3:$B$217,M205,Ingredients!$J$3:$J$217)+SUMIF($B$3:$B$724,M205,$CR$3:$CR$724)</f>
        <v>0</v>
      </c>
      <c r="CR205" s="43">
        <f t="shared" si="48"/>
        <v>1.5</v>
      </c>
      <c r="CS205" s="34">
        <v>23</v>
      </c>
      <c r="CT205" s="30">
        <v>5</v>
      </c>
      <c r="CU205" s="30">
        <v>13.75</v>
      </c>
      <c r="CV205" s="35">
        <v>0</v>
      </c>
      <c r="CW205" s="36">
        <v>0</v>
      </c>
      <c r="CX205" s="37">
        <v>2.5</v>
      </c>
      <c r="CY205" s="38">
        <v>2.5</v>
      </c>
      <c r="CZ205" s="39">
        <v>1.5</v>
      </c>
      <c r="DA205" t="s">
        <v>199</v>
      </c>
      <c r="DB205" t="str">
        <f t="shared" ca="1" si="49"/>
        <v>No</v>
      </c>
      <c r="DD205" t="s">
        <v>200</v>
      </c>
      <c r="DE205" t="str">
        <f t="shared" ca="1" si="50"/>
        <v/>
      </c>
      <c r="DF205" t="s">
        <v>2272</v>
      </c>
    </row>
    <row r="206" spans="2:110" x14ac:dyDescent="0.3">
      <c r="B206" t="s">
        <v>471</v>
      </c>
      <c r="C206" t="str">
        <f>INDEX('PH Itemnames'!$B$1:$B$723,MATCH(B206,'PH Itemnames'!$A$1:$A$723),1)</f>
        <v>coconutshrimpItem</v>
      </c>
      <c r="D206" t="s">
        <v>240</v>
      </c>
      <c r="E206" t="s">
        <v>1192</v>
      </c>
      <c r="F206" s="10" t="s">
        <v>184</v>
      </c>
      <c r="G206" s="11" t="s">
        <v>226</v>
      </c>
      <c r="H206" s="11" t="s">
        <v>264</v>
      </c>
      <c r="I206" s="11" t="s">
        <v>472</v>
      </c>
      <c r="J206" s="11" t="s">
        <v>346</v>
      </c>
      <c r="K206" s="11"/>
      <c r="L206" s="11"/>
      <c r="M206" s="11"/>
      <c r="N206" s="46">
        <f ca="1">SUMIF(Ingredients!$B$3:$B$217,'PH complex foods'!F206,Ingredients!$A$3:$A$119)+SUMIF($B$3:$B$724,F206,$V$3:$V$723)</f>
        <v>0</v>
      </c>
      <c r="O206" s="11">
        <f ca="1">SUMIF(Ingredients!$B$3:$B$217,'PH complex foods'!G206,Ingredients!$A$3:$A$119)+SUMIF($B$3:$B$724,G206,$V$3:$V$723)</f>
        <v>1</v>
      </c>
      <c r="P206" s="11">
        <f ca="1">SUMIF(Ingredients!$B$3:$B$217,'PH complex foods'!H206,Ingredients!$A$3:$A$119)+SUMIF($B$3:$B$724,H206,$V$3:$V$723)</f>
        <v>1</v>
      </c>
      <c r="Q206" s="11">
        <f ca="1">SUMIF(Ingredients!$B$3:$B$217,'PH complex foods'!I206,Ingredients!$A$3:$A$119)+SUMIF($B$3:$B$724,I206,$V$3:$V$723)</f>
        <v>0</v>
      </c>
      <c r="R206" s="11">
        <f ca="1">SUMIF(Ingredients!$B$3:$B$217,'PH complex foods'!J206,Ingredients!$A$3:$A$119)+SUMIF($B$3:$B$724,J206,$V$3:$V$723)</f>
        <v>1</v>
      </c>
      <c r="S206" s="11">
        <f ca="1">SUMIF(Ingredients!$B$3:$B$217,'PH complex foods'!K206,Ingredients!$A$3:$A$119)+SUMIF($B$3:$B$724,K206,$V$3:$V$723)</f>
        <v>0</v>
      </c>
      <c r="T206" s="11">
        <f ca="1">SUMIF(Ingredients!$B$3:$B$217,'PH complex foods'!L206,Ingredients!$A$3:$A$119)+SUMIF($B$3:$B$724,L206,$V$3:$V$723)</f>
        <v>0</v>
      </c>
      <c r="U206" s="11">
        <f ca="1">SUMIF(Ingredients!$B$3:$B$217,'PH complex foods'!M206,Ingredients!$A$3:$A$119)+SUMIF($B$3:$B$724,M206,$V$3:$V$723)</f>
        <v>0</v>
      </c>
      <c r="V206" s="10">
        <f t="shared" ca="1" si="51"/>
        <v>-1</v>
      </c>
      <c r="W206" s="11">
        <f t="shared" si="40"/>
        <v>0</v>
      </c>
      <c r="X206" s="44" t="str">
        <f t="shared" ca="1" si="52"/>
        <v>No</v>
      </c>
      <c r="Y206" s="34">
        <f>SUMIF(Ingredients!$B$3:$B$217,F206,Ingredients!$C$3:$C$217)+SUMIF($B$3:$B$724,F206,$AG$3:$AG$724)</f>
        <v>0</v>
      </c>
      <c r="Z206" s="30">
        <f>SUMIF(Ingredients!$B$3:$B$217,G206,Ingredients!$C$3:$C$217)+SUMIF($B$3:$B$724,G206,$AG$3:$AG$724)</f>
        <v>0</v>
      </c>
      <c r="AA206" s="30">
        <f>SUMIF(Ingredients!$B$3:$B$217,H206,Ingredients!$C$3:$C$217)+SUMIF($B$3:$B$724,H206,$AG$3:$AG$724)</f>
        <v>5</v>
      </c>
      <c r="AB206" s="30">
        <f>SUMIF(Ingredients!$B$3:$B$217,I206,Ingredients!$C$3:$C$217)+SUMIF($B$3:$B$724,I206,$AG$3:$AG$724)</f>
        <v>0</v>
      </c>
      <c r="AC206" s="30">
        <f>SUMIF(Ingredients!$B$3:$B$217,J206,Ingredients!$C$3:$C$217)+SUMIF($B$3:$B$724,J206,$AG$3:$AG$724)</f>
        <v>4</v>
      </c>
      <c r="AD206" s="30">
        <f>SUMIF(Ingredients!$B$3:$B$217,K206,Ingredients!$C$3:$C$217)+SUMIF($B$3:$B$724,K206,$AG$3:$AG$724)</f>
        <v>0</v>
      </c>
      <c r="AE206" s="30">
        <f>SUMIF(Ingredients!$B$3:$B$217,L206,Ingredients!$C$3:$C$217)+SUMIF($B$3:$B$724,L206,$AG$3:$AG$724)</f>
        <v>0</v>
      </c>
      <c r="AF206" s="30">
        <f>SUMIF(Ingredients!$B$3:$B$217,M206,Ingredients!$C$3:$C$217)+SUMIF($B$3:$B$724,M206,$AG$3:$AG$724)</f>
        <v>0</v>
      </c>
      <c r="AG206" s="29">
        <f t="shared" si="41"/>
        <v>9</v>
      </c>
      <c r="AH206" s="30">
        <f>SUMIF(Ingredients!$B$3:$B$217,F206,Ingredients!$D$3:$D$217)+SUMIF($B$3:$B$724,F206,$AP$3:$AP$724)</f>
        <v>0</v>
      </c>
      <c r="AI206" s="30">
        <f>SUMIF(Ingredients!$B$3:$B$217,G206,Ingredients!$D$3:$D$217)+SUMIF($B$3:$B$724,G206,$AP$3:$AP$724)</f>
        <v>0</v>
      </c>
      <c r="AJ206" s="30">
        <f>SUMIF(Ingredients!$B$3:$B$217,H206,Ingredients!$D$3:$D$217)+SUMIF($B$3:$B$724,H206,$AP$3:$AP$724)</f>
        <v>0</v>
      </c>
      <c r="AK206" s="30">
        <f>SUMIF(Ingredients!$B$3:$B$217,I206,Ingredients!$D$3:$D$217)+SUMIF($B$3:$B$724,I206,$AP$3:$AP$724)</f>
        <v>0</v>
      </c>
      <c r="AL206" s="30">
        <f>SUMIF(Ingredients!$B$3:$B$217,J206,Ingredients!$D$3:$D$217)+SUMIF($B$3:$B$724,J206,$AP$3:$AP$724)</f>
        <v>0</v>
      </c>
      <c r="AM206" s="30">
        <f>SUMIF(Ingredients!$B$3:$B$217,K206,Ingredients!$D$3:$D$217)+SUMIF($B$3:$B$724,K206,$AP$3:$AP$724)</f>
        <v>0</v>
      </c>
      <c r="AN206" s="30">
        <f>SUMIF(Ingredients!$B$3:$B$217,L206,Ingredients!$D$3:$D$217)+SUMIF($B$3:$B$724,L206,$AP$3:$AP$724)</f>
        <v>0</v>
      </c>
      <c r="AO206" s="30">
        <f>SUMIF(Ingredients!$B$3:$B$217,M206,Ingredients!$D$3:$D$217)+SUMIF($B$3:$B$724,M206,$AP$3:$AP$724)</f>
        <v>0</v>
      </c>
      <c r="AP206" s="29">
        <f t="shared" si="42"/>
        <v>0</v>
      </c>
      <c r="AQ206" s="30">
        <f>SUMIF(Ingredients!$B$3:$B$217,F206,Ingredients!$E$3:$E$217)+SUMIF($B$3:$B$724,F206,$AY$3:$AY$727)</f>
        <v>0</v>
      </c>
      <c r="AR206" s="30">
        <f>SUMIF(Ingredients!$B$3:$B$217,G206,Ingredients!$E$3:$E$217)+SUMIF($B$3:$B$724,G206,$AY$3:$AY$727)</f>
        <v>16</v>
      </c>
      <c r="AS206" s="30">
        <f>SUMIF(Ingredients!$B$3:$B$217,H206,Ingredients!$E$3:$E$217)+SUMIF($B$3:$B$724,H206,$AY$3:$AY$727)</f>
        <v>43</v>
      </c>
      <c r="AT206" s="30">
        <f>SUMIF(Ingredients!$B$3:$B$217,I206,Ingredients!$E$3:$E$217)+SUMIF($B$3:$B$724,I206,$AY$3:$AY$727)</f>
        <v>0</v>
      </c>
      <c r="AU206" s="30">
        <f>SUMIF(Ingredients!$B$3:$B$217,J206,Ingredients!$E$3:$E$217)+SUMIF($B$3:$B$724,J206,$AY$3:$AY$727)</f>
        <v>0</v>
      </c>
      <c r="AV206" s="30">
        <f>SUMIF(Ingredients!$B$3:$B$217,K206,Ingredients!$E$3:$E$217)+SUMIF($B$3:$B$724,K206,$AY$3:$AY$727)</f>
        <v>0</v>
      </c>
      <c r="AW206" s="30">
        <f>SUMIF(Ingredients!$B$3:$B$217,L206,Ingredients!$E$3:$E$217)+SUMIF($B$3:$B$724,L206,$AY$3:$AY$727)</f>
        <v>0</v>
      </c>
      <c r="AX206" s="30">
        <f>SUMIF(Ingredients!$B$3:$B$217,M206,Ingredients!$E$3:$E$217)+SUMIF($B$3:$B$724,M206,$AY$3:$AY$727)</f>
        <v>0</v>
      </c>
      <c r="AY206" s="29">
        <f t="shared" si="43"/>
        <v>11.8</v>
      </c>
      <c r="AZ206" s="30">
        <f>SUMIF(Ingredients!$B$3:$B$217,F206,Ingredients!$F$3:$F$217)+SUMIF($B$3:$B$724,F206,$BH$3:$BH$724)</f>
        <v>0</v>
      </c>
      <c r="BA206" s="30">
        <f>SUMIF(Ingredients!$B$3:$B$217,G206,Ingredients!$F$3:$F$217)+SUMIF($B$3:$B$724,G206,$BH$3:$BH$724)</f>
        <v>0</v>
      </c>
      <c r="BB206" s="30">
        <f>SUMIF(Ingredients!$B$3:$B$217,H206,Ingredients!$F$3:$F$217)+SUMIF($B$3:$B$724,H206,$BH$3:$BH$724)</f>
        <v>1</v>
      </c>
      <c r="BC206" s="30">
        <f>SUMIF(Ingredients!$B$3:$B$217,I206,Ingredients!$F$3:$F$217)+SUMIF($B$3:$B$724,I206,$BH$3:$BH$724)</f>
        <v>0</v>
      </c>
      <c r="BD206" s="30">
        <f>SUMIF(Ingredients!$B$3:$B$217,J206,Ingredients!$F$3:$F$217)+SUMIF($B$3:$B$724,J206,$BH$3:$BH$724)</f>
        <v>0</v>
      </c>
      <c r="BE206" s="30">
        <f>SUMIF(Ingredients!$B$3:$B$217,K206,Ingredients!$F$3:$F$217)+SUMIF($B$3:$B$724,K206,$BH$3:$BH$724)</f>
        <v>0</v>
      </c>
      <c r="BF206" s="30">
        <f>SUMIF(Ingredients!$B$3:$B$217,L206,Ingredients!$F$3:$F$217)+SUMIF($B$3:$B$724,L206,$BH$3:$BH$724)</f>
        <v>0</v>
      </c>
      <c r="BG206" s="30">
        <f>SUMIF(Ingredients!$B$3:$B$217,M206,Ingredients!$F$3:$F$217)+SUMIF($B$3:$B$724,M206,$BH$3:$BH$724)</f>
        <v>0</v>
      </c>
      <c r="BH206" s="35">
        <f t="shared" si="44"/>
        <v>1</v>
      </c>
      <c r="BI206" s="30">
        <f>SUMIF(Ingredients!$B$3:$B$217,F206,Ingredients!$G$3:$G$217)+SUMIF($B$3:$B$724,F206,$BQ$3:$BQ$724)</f>
        <v>0</v>
      </c>
      <c r="BJ206" s="30">
        <f>SUMIF(Ingredients!$B$3:$B$217,G206,Ingredients!$G$3:$G$217)+SUMIF($B$3:$B$724,G206,$BQ$3:$BQ$724)</f>
        <v>0</v>
      </c>
      <c r="BK206" s="30">
        <f>SUMIF(Ingredients!$B$3:$B$217,H206,Ingredients!$G$3:$G$217)+SUMIF($B$3:$B$724,H206,$BQ$3:$BQ$724)</f>
        <v>0</v>
      </c>
      <c r="BL206" s="30">
        <f>SUMIF(Ingredients!$B$3:$B$217,I206,Ingredients!$G$3:$G$217)+SUMIF($B$3:$B$724,I206,$BQ$3:$BQ$724)</f>
        <v>0</v>
      </c>
      <c r="BM206" s="30">
        <f>SUMIF(Ingredients!$B$3:$B$217,J206,Ingredients!$G$3:$G$217)+SUMIF($B$3:$B$724,J206,$BQ$3:$BQ$724)</f>
        <v>0</v>
      </c>
      <c r="BN206" s="30">
        <f>SUMIF(Ingredients!$B$3:$B$217,K206,Ingredients!$G$3:$G$217)+SUMIF($B$3:$B$724,K206,$BQ$3:$BQ$724)</f>
        <v>0</v>
      </c>
      <c r="BO206" s="30">
        <f>SUMIF(Ingredients!$B$3:$B$217,L206,Ingredients!$G$3:$G$217)+SUMIF($B$3:$B$724,L206,$BQ$3:$BQ$724)</f>
        <v>0</v>
      </c>
      <c r="BP206" s="30">
        <f>SUMIF(Ingredients!$B$3:$B$217,M206,Ingredients!$G$3:$G$217)+SUMIF($B$3:$B$724,M206,$BQ$3:$BQ$724)</f>
        <v>0</v>
      </c>
      <c r="BQ206" s="36">
        <f t="shared" si="45"/>
        <v>0</v>
      </c>
      <c r="BR206" s="30">
        <f>SUMIF(Ingredients!$B$3:$B$217,F206,Ingredients!$H$3:$H$217)+SUMIF($B$3:$B$724,F206,$BZ$3:$BZ$724)</f>
        <v>0</v>
      </c>
      <c r="BS206" s="30">
        <f>SUMIF(Ingredients!$B$3:$B$217,G206,Ingredients!$H$3:$H$217)+SUMIF($B$3:$B$724,G206,$BZ$3:$BZ$724)</f>
        <v>0</v>
      </c>
      <c r="BT206" s="30">
        <f>SUMIF(Ingredients!$B$3:$B$217,H206,Ingredients!$H$3:$H$217)+SUMIF($B$3:$B$724,H206,$BZ$3:$BZ$724)</f>
        <v>0</v>
      </c>
      <c r="BU206" s="30">
        <f>SUMIF(Ingredients!$B$3:$B$217,I206,Ingredients!$H$3:$H$217)+SUMIF($B$3:$B$724,I206,$BZ$3:$BZ$724)</f>
        <v>0</v>
      </c>
      <c r="BV206" s="30">
        <f>SUMIF(Ingredients!$B$3:$B$217,J206,Ingredients!$H$3:$H$217)+SUMIF($B$3:$B$724,J206,$BZ$3:$BZ$724)</f>
        <v>0</v>
      </c>
      <c r="BW206" s="30">
        <f>SUMIF(Ingredients!$B$3:$B$217,K206,Ingredients!$H$3:$H$217)+SUMIF($B$3:$B$724,K206,$BZ$3:$BZ$724)</f>
        <v>0</v>
      </c>
      <c r="BX206" s="30">
        <f>SUMIF(Ingredients!$B$3:$B$217,L206,Ingredients!$H$3:$H$217)+SUMIF($B$3:$B$724,L206,$BZ$3:$BZ$724)</f>
        <v>0</v>
      </c>
      <c r="BY206" s="30">
        <f>SUMIF(Ingredients!$B$3:$B$217,M206,Ingredients!$H$3:$H$217)+SUMIF($B$3:$B$724,M206,$BZ$3:$BZ$724)</f>
        <v>0</v>
      </c>
      <c r="BZ206" s="42">
        <f t="shared" si="46"/>
        <v>0</v>
      </c>
      <c r="CA206" s="30">
        <f>SUMIF(Ingredients!$B$3:$B$217,F206,Ingredients!$I$3:$I$217)+SUMIF($B$3:$B$724,F206,$CI$3:$CI$724)</f>
        <v>0</v>
      </c>
      <c r="CB206" s="30">
        <f>SUMIF(Ingredients!$B$3:$B$217,G206,Ingredients!$I$3:$I$217)+SUMIF($B$3:$B$724,G206,$CI$3:$CI$724)</f>
        <v>0</v>
      </c>
      <c r="CC206" s="30">
        <f>SUMIF(Ingredients!$B$3:$B$217,H206,Ingredients!$I$3:$I$217)+SUMIF($B$3:$B$724,H206,$CI$3:$CI$724)</f>
        <v>0</v>
      </c>
      <c r="CD206" s="30">
        <f>SUMIF(Ingredients!$B$3:$B$217,I206,Ingredients!$I$3:$I$217)+SUMIF($B$3:$B$724,I206,$CI$3:$CI$724)</f>
        <v>0</v>
      </c>
      <c r="CE206" s="30">
        <f>SUMIF(Ingredients!$B$3:$B$217,J206,Ingredients!$I$3:$I$217)+SUMIF($B$3:$B$724,J206,$CI$3:$CI$724)</f>
        <v>0</v>
      </c>
      <c r="CF206" s="30">
        <f>SUMIF(Ingredients!$B$3:$B$217,K206,Ingredients!$I$3:$I$217)+SUMIF($B$3:$B$724,K206,$CI$3:$CI$724)</f>
        <v>0</v>
      </c>
      <c r="CG206" s="30">
        <f>SUMIF(Ingredients!$B$3:$B$217,L206,Ingredients!$I$3:$I$217)+SUMIF($B$3:$B$724,L206,$CI$3:$CI$724)</f>
        <v>0</v>
      </c>
      <c r="CH206" s="30">
        <f>SUMIF(Ingredients!$B$3:$B$217,M206,Ingredients!$I$3:$I$217)+SUMIF($B$3:$B$724,M206,$CI$3:$CI$724)</f>
        <v>0</v>
      </c>
      <c r="CI206" s="38">
        <f t="shared" si="47"/>
        <v>0</v>
      </c>
      <c r="CJ206" s="30">
        <f>SUMIF(Ingredients!$B$3:$B$217,F206,Ingredients!$J$3:$J$217)+SUMIF($B$3:$B$724,F206,$CR$3:$CR$724)</f>
        <v>0</v>
      </c>
      <c r="CK206" s="30">
        <f>SUMIF(Ingredients!$B$3:$B$217,G206,Ingredients!$J$3:$J$217)+SUMIF($B$3:$B$724,G206,$CR$3:$CR$724)</f>
        <v>0</v>
      </c>
      <c r="CL206" s="30">
        <f>SUMIF(Ingredients!$B$3:$B$217,H206,Ingredients!$J$3:$J$217)+SUMIF($B$3:$B$724,H206,$CR$3:$CR$724)</f>
        <v>0</v>
      </c>
      <c r="CM206" s="30">
        <f>SUMIF(Ingredients!$B$3:$B$217,I206,Ingredients!$J$3:$J$217)+SUMIF($B$3:$B$724,I206,$CR$3:$CR$724)</f>
        <v>0</v>
      </c>
      <c r="CN206" s="30">
        <f>SUMIF(Ingredients!$B$3:$B$217,J206,Ingredients!$J$3:$J$217)+SUMIF($B$3:$B$724,J206,$CR$3:$CR$724)</f>
        <v>0</v>
      </c>
      <c r="CO206" s="30">
        <f>SUMIF(Ingredients!$B$3:$B$217,K206,Ingredients!$J$3:$J$217)+SUMIF($B$3:$B$724,K206,$CR$3:$CR$724)</f>
        <v>0</v>
      </c>
      <c r="CP206" s="30">
        <f>SUMIF(Ingredients!$B$3:$B$217,L206,Ingredients!$J$3:$J$217)+SUMIF($B$3:$B$724,L206,$CR$3:$CR$724)</f>
        <v>0</v>
      </c>
      <c r="CQ206" s="30">
        <f>SUMIF(Ingredients!$B$3:$B$217,M206,Ingredients!$J$3:$J$217)+SUMIF($B$3:$B$724,M206,$CR$3:$CR$724)</f>
        <v>0</v>
      </c>
      <c r="CR206" s="43">
        <f t="shared" si="48"/>
        <v>0</v>
      </c>
      <c r="CS206" s="34">
        <v>9</v>
      </c>
      <c r="CT206" s="30">
        <v>0</v>
      </c>
      <c r="CU206" s="30">
        <v>11.8</v>
      </c>
      <c r="CV206" s="35">
        <v>1</v>
      </c>
      <c r="CW206" s="36">
        <v>0</v>
      </c>
      <c r="CX206" s="37">
        <v>0</v>
      </c>
      <c r="CY206" s="38">
        <v>0</v>
      </c>
      <c r="CZ206" s="39">
        <v>0</v>
      </c>
      <c r="DA206" t="s">
        <v>199</v>
      </c>
      <c r="DB206" t="str">
        <f t="shared" ca="1" si="49"/>
        <v>No</v>
      </c>
      <c r="DD206" t="s">
        <v>200</v>
      </c>
      <c r="DE206" t="str">
        <f t="shared" ca="1" si="50"/>
        <v/>
      </c>
      <c r="DF206" t="s">
        <v>2272</v>
      </c>
    </row>
    <row r="207" spans="2:110" x14ac:dyDescent="0.3">
      <c r="B207" t="s">
        <v>473</v>
      </c>
      <c r="C207" t="str">
        <f>INDEX('PH Itemnames'!$B$1:$B$723,MATCH(B207,'PH Itemnames'!$A$1:$A$723),1)</f>
        <v>coconutyogurtItem</v>
      </c>
      <c r="D207" t="s">
        <v>240</v>
      </c>
      <c r="E207" t="s">
        <v>1191</v>
      </c>
      <c r="F207" s="10" t="s">
        <v>184</v>
      </c>
      <c r="G207" s="11" t="s">
        <v>455</v>
      </c>
      <c r="H207" s="11"/>
      <c r="I207" s="11"/>
      <c r="J207" s="11"/>
      <c r="K207" s="11"/>
      <c r="L207" s="11"/>
      <c r="M207" s="11"/>
      <c r="N207" s="46">
        <f ca="1">SUMIF(Ingredients!$B$3:$B$217,'PH complex foods'!F207,Ingredients!$A$3:$A$119)+SUMIF($B$3:$B$724,F207,$V$3:$V$723)</f>
        <v>0</v>
      </c>
      <c r="O207" s="11">
        <f ca="1">SUMIF(Ingredients!$B$3:$B$217,'PH complex foods'!G207,Ingredients!$A$3:$A$119)+SUMIF($B$3:$B$724,G207,$V$3:$V$723)</f>
        <v>1</v>
      </c>
      <c r="P207" s="11">
        <f ca="1">SUMIF(Ingredients!$B$3:$B$217,'PH complex foods'!H207,Ingredients!$A$3:$A$119)+SUMIF($B$3:$B$724,H207,$V$3:$V$723)</f>
        <v>0</v>
      </c>
      <c r="Q207" s="11">
        <f ca="1">SUMIF(Ingredients!$B$3:$B$217,'PH complex foods'!I207,Ingredients!$A$3:$A$119)+SUMIF($B$3:$B$724,I207,$V$3:$V$723)</f>
        <v>0</v>
      </c>
      <c r="R207" s="11">
        <f ca="1">SUMIF(Ingredients!$B$3:$B$217,'PH complex foods'!J207,Ingredients!$A$3:$A$119)+SUMIF($B$3:$B$724,J207,$V$3:$V$723)</f>
        <v>0</v>
      </c>
      <c r="S207" s="11">
        <f ca="1">SUMIF(Ingredients!$B$3:$B$217,'PH complex foods'!K207,Ingredients!$A$3:$A$119)+SUMIF($B$3:$B$724,K207,$V$3:$V$723)</f>
        <v>0</v>
      </c>
      <c r="T207" s="11">
        <f ca="1">SUMIF(Ingredients!$B$3:$B$217,'PH complex foods'!L207,Ingredients!$A$3:$A$119)+SUMIF($B$3:$B$724,L207,$V$3:$V$723)</f>
        <v>0</v>
      </c>
      <c r="U207" s="11">
        <f ca="1">SUMIF(Ingredients!$B$3:$B$217,'PH complex foods'!M207,Ingredients!$A$3:$A$119)+SUMIF($B$3:$B$724,M207,$V$3:$V$723)</f>
        <v>0</v>
      </c>
      <c r="V207" s="10">
        <f t="shared" ca="1" si="51"/>
        <v>0</v>
      </c>
      <c r="W207" s="11">
        <f t="shared" si="40"/>
        <v>0</v>
      </c>
      <c r="X207" s="44" t="str">
        <f t="shared" ca="1" si="52"/>
        <v>No</v>
      </c>
      <c r="Y207" s="34">
        <f>SUMIF(Ingredients!$B$3:$B$217,F207,Ingredients!$C$3:$C$217)+SUMIF($B$3:$B$724,F207,$AG$3:$AG$724)</f>
        <v>0</v>
      </c>
      <c r="Z207" s="30">
        <f>SUMIF(Ingredients!$B$3:$B$217,G207,Ingredients!$C$3:$C$217)+SUMIF($B$3:$B$724,G207,$AG$3:$AG$724)</f>
        <v>10</v>
      </c>
      <c r="AA207" s="30">
        <f>SUMIF(Ingredients!$B$3:$B$217,H207,Ingredients!$C$3:$C$217)+SUMIF($B$3:$B$724,H207,$AG$3:$AG$724)</f>
        <v>0</v>
      </c>
      <c r="AB207" s="30">
        <f>SUMIF(Ingredients!$B$3:$B$217,I207,Ingredients!$C$3:$C$217)+SUMIF($B$3:$B$724,I207,$AG$3:$AG$724)</f>
        <v>0</v>
      </c>
      <c r="AC207" s="30">
        <f>SUMIF(Ingredients!$B$3:$B$217,J207,Ingredients!$C$3:$C$217)+SUMIF($B$3:$B$724,J207,$AG$3:$AG$724)</f>
        <v>0</v>
      </c>
      <c r="AD207" s="30">
        <f>SUMIF(Ingredients!$B$3:$B$217,K207,Ingredients!$C$3:$C$217)+SUMIF($B$3:$B$724,K207,$AG$3:$AG$724)</f>
        <v>0</v>
      </c>
      <c r="AE207" s="30">
        <f>SUMIF(Ingredients!$B$3:$B$217,L207,Ingredients!$C$3:$C$217)+SUMIF($B$3:$B$724,L207,$AG$3:$AG$724)</f>
        <v>0</v>
      </c>
      <c r="AF207" s="30">
        <f>SUMIF(Ingredients!$B$3:$B$217,M207,Ingredients!$C$3:$C$217)+SUMIF($B$3:$B$724,M207,$AG$3:$AG$724)</f>
        <v>0</v>
      </c>
      <c r="AG207" s="29">
        <f t="shared" si="41"/>
        <v>10</v>
      </c>
      <c r="AH207" s="30">
        <f>SUMIF(Ingredients!$B$3:$B$217,F207,Ingredients!$D$3:$D$217)+SUMIF($B$3:$B$724,F207,$AP$3:$AP$724)</f>
        <v>0</v>
      </c>
      <c r="AI207" s="30">
        <f>SUMIF(Ingredients!$B$3:$B$217,G207,Ingredients!$D$3:$D$217)+SUMIF($B$3:$B$724,G207,$AP$3:$AP$724)</f>
        <v>5</v>
      </c>
      <c r="AJ207" s="30">
        <f>SUMIF(Ingredients!$B$3:$B$217,H207,Ingredients!$D$3:$D$217)+SUMIF($B$3:$B$724,H207,$AP$3:$AP$724)</f>
        <v>0</v>
      </c>
      <c r="AK207" s="30">
        <f>SUMIF(Ingredients!$B$3:$B$217,I207,Ingredients!$D$3:$D$217)+SUMIF($B$3:$B$724,I207,$AP$3:$AP$724)</f>
        <v>0</v>
      </c>
      <c r="AL207" s="30">
        <f>SUMIF(Ingredients!$B$3:$B$217,J207,Ingredients!$D$3:$D$217)+SUMIF($B$3:$B$724,J207,$AP$3:$AP$724)</f>
        <v>0</v>
      </c>
      <c r="AM207" s="30">
        <f>SUMIF(Ingredients!$B$3:$B$217,K207,Ingredients!$D$3:$D$217)+SUMIF($B$3:$B$724,K207,$AP$3:$AP$724)</f>
        <v>0</v>
      </c>
      <c r="AN207" s="30">
        <f>SUMIF(Ingredients!$B$3:$B$217,L207,Ingredients!$D$3:$D$217)+SUMIF($B$3:$B$724,L207,$AP$3:$AP$724)</f>
        <v>0</v>
      </c>
      <c r="AO207" s="30">
        <f>SUMIF(Ingredients!$B$3:$B$217,M207,Ingredients!$D$3:$D$217)+SUMIF($B$3:$B$724,M207,$AP$3:$AP$724)</f>
        <v>0</v>
      </c>
      <c r="AP207" s="29">
        <f t="shared" si="42"/>
        <v>5</v>
      </c>
      <c r="AQ207" s="30">
        <f>SUMIF(Ingredients!$B$3:$B$217,F207,Ingredients!$E$3:$E$217)+SUMIF($B$3:$B$724,F207,$AY$3:$AY$727)</f>
        <v>0</v>
      </c>
      <c r="AR207" s="30">
        <f>SUMIF(Ingredients!$B$3:$B$217,G207,Ingredients!$E$3:$E$217)+SUMIF($B$3:$B$724,G207,$AY$3:$AY$727)</f>
        <v>7</v>
      </c>
      <c r="AS207" s="30">
        <f>SUMIF(Ingredients!$B$3:$B$217,H207,Ingredients!$E$3:$E$217)+SUMIF($B$3:$B$724,H207,$AY$3:$AY$727)</f>
        <v>0</v>
      </c>
      <c r="AT207" s="30">
        <f>SUMIF(Ingredients!$B$3:$B$217,I207,Ingredients!$E$3:$E$217)+SUMIF($B$3:$B$724,I207,$AY$3:$AY$727)</f>
        <v>0</v>
      </c>
      <c r="AU207" s="30">
        <f>SUMIF(Ingredients!$B$3:$B$217,J207,Ingredients!$E$3:$E$217)+SUMIF($B$3:$B$724,J207,$AY$3:$AY$727)</f>
        <v>0</v>
      </c>
      <c r="AV207" s="30">
        <f>SUMIF(Ingredients!$B$3:$B$217,K207,Ingredients!$E$3:$E$217)+SUMIF($B$3:$B$724,K207,$AY$3:$AY$727)</f>
        <v>0</v>
      </c>
      <c r="AW207" s="30">
        <f>SUMIF(Ingredients!$B$3:$B$217,L207,Ingredients!$E$3:$E$217)+SUMIF($B$3:$B$724,L207,$AY$3:$AY$727)</f>
        <v>0</v>
      </c>
      <c r="AX207" s="30">
        <f>SUMIF(Ingredients!$B$3:$B$217,M207,Ingredients!$E$3:$E$217)+SUMIF($B$3:$B$724,M207,$AY$3:$AY$727)</f>
        <v>0</v>
      </c>
      <c r="AY207" s="29">
        <f t="shared" si="43"/>
        <v>3.5</v>
      </c>
      <c r="AZ207" s="30">
        <f>SUMIF(Ingredients!$B$3:$B$217,F207,Ingredients!$F$3:$F$217)+SUMIF($B$3:$B$724,F207,$BH$3:$BH$724)</f>
        <v>0</v>
      </c>
      <c r="BA207" s="30">
        <f>SUMIF(Ingredients!$B$3:$B$217,G207,Ingredients!$F$3:$F$217)+SUMIF($B$3:$B$724,G207,$BH$3:$BH$724)</f>
        <v>0</v>
      </c>
      <c r="BB207" s="30">
        <f>SUMIF(Ingredients!$B$3:$B$217,H207,Ingredients!$F$3:$F$217)+SUMIF($B$3:$B$724,H207,$BH$3:$BH$724)</f>
        <v>0</v>
      </c>
      <c r="BC207" s="30">
        <f>SUMIF(Ingredients!$B$3:$B$217,I207,Ingredients!$F$3:$F$217)+SUMIF($B$3:$B$724,I207,$BH$3:$BH$724)</f>
        <v>0</v>
      </c>
      <c r="BD207" s="30">
        <f>SUMIF(Ingredients!$B$3:$B$217,J207,Ingredients!$F$3:$F$217)+SUMIF($B$3:$B$724,J207,$BH$3:$BH$724)</f>
        <v>0</v>
      </c>
      <c r="BE207" s="30">
        <f>SUMIF(Ingredients!$B$3:$B$217,K207,Ingredients!$F$3:$F$217)+SUMIF($B$3:$B$724,K207,$BH$3:$BH$724)</f>
        <v>0</v>
      </c>
      <c r="BF207" s="30">
        <f>SUMIF(Ingredients!$B$3:$B$217,L207,Ingredients!$F$3:$F$217)+SUMIF($B$3:$B$724,L207,$BH$3:$BH$724)</f>
        <v>0</v>
      </c>
      <c r="BG207" s="30">
        <f>SUMIF(Ingredients!$B$3:$B$217,M207,Ingredients!$F$3:$F$217)+SUMIF($B$3:$B$724,M207,$BH$3:$BH$724)</f>
        <v>0</v>
      </c>
      <c r="BH207" s="35">
        <f t="shared" si="44"/>
        <v>0</v>
      </c>
      <c r="BI207" s="30">
        <f>SUMIF(Ingredients!$B$3:$B$217,F207,Ingredients!$G$3:$G$217)+SUMIF($B$3:$B$724,F207,$BQ$3:$BQ$724)</f>
        <v>0</v>
      </c>
      <c r="BJ207" s="30">
        <f>SUMIF(Ingredients!$B$3:$B$217,G207,Ingredients!$G$3:$G$217)+SUMIF($B$3:$B$724,G207,$BQ$3:$BQ$724)</f>
        <v>0</v>
      </c>
      <c r="BK207" s="30">
        <f>SUMIF(Ingredients!$B$3:$B$217,H207,Ingredients!$G$3:$G$217)+SUMIF($B$3:$B$724,H207,$BQ$3:$BQ$724)</f>
        <v>0</v>
      </c>
      <c r="BL207" s="30">
        <f>SUMIF(Ingredients!$B$3:$B$217,I207,Ingredients!$G$3:$G$217)+SUMIF($B$3:$B$724,I207,$BQ$3:$BQ$724)</f>
        <v>0</v>
      </c>
      <c r="BM207" s="30">
        <f>SUMIF(Ingredients!$B$3:$B$217,J207,Ingredients!$G$3:$G$217)+SUMIF($B$3:$B$724,J207,$BQ$3:$BQ$724)</f>
        <v>0</v>
      </c>
      <c r="BN207" s="30">
        <f>SUMIF(Ingredients!$B$3:$B$217,K207,Ingredients!$G$3:$G$217)+SUMIF($B$3:$B$724,K207,$BQ$3:$BQ$724)</f>
        <v>0</v>
      </c>
      <c r="BO207" s="30">
        <f>SUMIF(Ingredients!$B$3:$B$217,L207,Ingredients!$G$3:$G$217)+SUMIF($B$3:$B$724,L207,$BQ$3:$BQ$724)</f>
        <v>0</v>
      </c>
      <c r="BP207" s="30">
        <f>SUMIF(Ingredients!$B$3:$B$217,M207,Ingredients!$G$3:$G$217)+SUMIF($B$3:$B$724,M207,$BQ$3:$BQ$724)</f>
        <v>0</v>
      </c>
      <c r="BQ207" s="36">
        <f t="shared" si="45"/>
        <v>0</v>
      </c>
      <c r="BR207" s="30">
        <f>SUMIF(Ingredients!$B$3:$B$217,F207,Ingredients!$H$3:$H$217)+SUMIF($B$3:$B$724,F207,$BZ$3:$BZ$724)</f>
        <v>0</v>
      </c>
      <c r="BS207" s="30">
        <f>SUMIF(Ingredients!$B$3:$B$217,G207,Ingredients!$H$3:$H$217)+SUMIF($B$3:$B$724,G207,$BZ$3:$BZ$724)</f>
        <v>0</v>
      </c>
      <c r="BT207" s="30">
        <f>SUMIF(Ingredients!$B$3:$B$217,H207,Ingredients!$H$3:$H$217)+SUMIF($B$3:$B$724,H207,$BZ$3:$BZ$724)</f>
        <v>0</v>
      </c>
      <c r="BU207" s="30">
        <f>SUMIF(Ingredients!$B$3:$B$217,I207,Ingredients!$H$3:$H$217)+SUMIF($B$3:$B$724,I207,$BZ$3:$BZ$724)</f>
        <v>0</v>
      </c>
      <c r="BV207" s="30">
        <f>SUMIF(Ingredients!$B$3:$B$217,J207,Ingredients!$H$3:$H$217)+SUMIF($B$3:$B$724,J207,$BZ$3:$BZ$724)</f>
        <v>0</v>
      </c>
      <c r="BW207" s="30">
        <f>SUMIF(Ingredients!$B$3:$B$217,K207,Ingredients!$H$3:$H$217)+SUMIF($B$3:$B$724,K207,$BZ$3:$BZ$724)</f>
        <v>0</v>
      </c>
      <c r="BX207" s="30">
        <f>SUMIF(Ingredients!$B$3:$B$217,L207,Ingredients!$H$3:$H$217)+SUMIF($B$3:$B$724,L207,$BZ$3:$BZ$724)</f>
        <v>0</v>
      </c>
      <c r="BY207" s="30">
        <f>SUMIF(Ingredients!$B$3:$B$217,M207,Ingredients!$H$3:$H$217)+SUMIF($B$3:$B$724,M207,$BZ$3:$BZ$724)</f>
        <v>0</v>
      </c>
      <c r="BZ207" s="42">
        <f t="shared" si="46"/>
        <v>0</v>
      </c>
      <c r="CA207" s="30">
        <f>SUMIF(Ingredients!$B$3:$B$217,F207,Ingredients!$I$3:$I$217)+SUMIF($B$3:$B$724,F207,$CI$3:$CI$724)</f>
        <v>0</v>
      </c>
      <c r="CB207" s="30">
        <f>SUMIF(Ingredients!$B$3:$B$217,G207,Ingredients!$I$3:$I$217)+SUMIF($B$3:$B$724,G207,$CI$3:$CI$724)</f>
        <v>0</v>
      </c>
      <c r="CC207" s="30">
        <f>SUMIF(Ingredients!$B$3:$B$217,H207,Ingredients!$I$3:$I$217)+SUMIF($B$3:$B$724,H207,$CI$3:$CI$724)</f>
        <v>0</v>
      </c>
      <c r="CD207" s="30">
        <f>SUMIF(Ingredients!$B$3:$B$217,I207,Ingredients!$I$3:$I$217)+SUMIF($B$3:$B$724,I207,$CI$3:$CI$724)</f>
        <v>0</v>
      </c>
      <c r="CE207" s="30">
        <f>SUMIF(Ingredients!$B$3:$B$217,J207,Ingredients!$I$3:$I$217)+SUMIF($B$3:$B$724,J207,$CI$3:$CI$724)</f>
        <v>0</v>
      </c>
      <c r="CF207" s="30">
        <f>SUMIF(Ingredients!$B$3:$B$217,K207,Ingredients!$I$3:$I$217)+SUMIF($B$3:$B$724,K207,$CI$3:$CI$724)</f>
        <v>0</v>
      </c>
      <c r="CG207" s="30">
        <f>SUMIF(Ingredients!$B$3:$B$217,L207,Ingredients!$I$3:$I$217)+SUMIF($B$3:$B$724,L207,$CI$3:$CI$724)</f>
        <v>0</v>
      </c>
      <c r="CH207" s="30">
        <f>SUMIF(Ingredients!$B$3:$B$217,M207,Ingredients!$I$3:$I$217)+SUMIF($B$3:$B$724,M207,$CI$3:$CI$724)</f>
        <v>0</v>
      </c>
      <c r="CI207" s="38">
        <f t="shared" si="47"/>
        <v>0</v>
      </c>
      <c r="CJ207" s="30">
        <f>SUMIF(Ingredients!$B$3:$B$217,F207,Ingredients!$J$3:$J$217)+SUMIF($B$3:$B$724,F207,$CR$3:$CR$724)</f>
        <v>0</v>
      </c>
      <c r="CK207" s="30">
        <f>SUMIF(Ingredients!$B$3:$B$217,G207,Ingredients!$J$3:$J$217)+SUMIF($B$3:$B$724,G207,$CR$3:$CR$724)</f>
        <v>1.5</v>
      </c>
      <c r="CL207" s="30">
        <f>SUMIF(Ingredients!$B$3:$B$217,H207,Ingredients!$J$3:$J$217)+SUMIF($B$3:$B$724,H207,$CR$3:$CR$724)</f>
        <v>0</v>
      </c>
      <c r="CM207" s="30">
        <f>SUMIF(Ingredients!$B$3:$B$217,I207,Ingredients!$J$3:$J$217)+SUMIF($B$3:$B$724,I207,$CR$3:$CR$724)</f>
        <v>0</v>
      </c>
      <c r="CN207" s="30">
        <f>SUMIF(Ingredients!$B$3:$B$217,J207,Ingredients!$J$3:$J$217)+SUMIF($B$3:$B$724,J207,$CR$3:$CR$724)</f>
        <v>0</v>
      </c>
      <c r="CO207" s="30">
        <f>SUMIF(Ingredients!$B$3:$B$217,K207,Ingredients!$J$3:$J$217)+SUMIF($B$3:$B$724,K207,$CR$3:$CR$724)</f>
        <v>0</v>
      </c>
      <c r="CP207" s="30">
        <f>SUMIF(Ingredients!$B$3:$B$217,L207,Ingredients!$J$3:$J$217)+SUMIF($B$3:$B$724,L207,$CR$3:$CR$724)</f>
        <v>0</v>
      </c>
      <c r="CQ207" s="30">
        <f>SUMIF(Ingredients!$B$3:$B$217,M207,Ingredients!$J$3:$J$217)+SUMIF($B$3:$B$724,M207,$CR$3:$CR$724)</f>
        <v>0</v>
      </c>
      <c r="CR207" s="43">
        <f t="shared" si="48"/>
        <v>1.5</v>
      </c>
      <c r="CS207" s="34">
        <v>10</v>
      </c>
      <c r="CT207" s="30">
        <v>5</v>
      </c>
      <c r="CU207" s="30">
        <v>3.5</v>
      </c>
      <c r="CV207" s="35">
        <v>0</v>
      </c>
      <c r="CW207" s="36">
        <v>0</v>
      </c>
      <c r="CX207" s="37">
        <v>0</v>
      </c>
      <c r="CY207" s="38">
        <v>0</v>
      </c>
      <c r="CZ207" s="39">
        <v>1.5</v>
      </c>
      <c r="DA207" t="s">
        <v>199</v>
      </c>
      <c r="DB207" t="str">
        <f t="shared" ca="1" si="49"/>
        <v>No</v>
      </c>
      <c r="DD207" t="s">
        <v>200</v>
      </c>
      <c r="DE207" t="str">
        <f t="shared" ca="1" si="50"/>
        <v/>
      </c>
      <c r="DF207" t="s">
        <v>2272</v>
      </c>
    </row>
    <row r="208" spans="2:110" x14ac:dyDescent="0.3">
      <c r="B208" t="s">
        <v>474</v>
      </c>
      <c r="C208" t="str">
        <f>INDEX('PH Itemnames'!$B$1:$B$723,MATCH(B208,'PH Itemnames'!$A$1:$A$723),1)</f>
        <v>orangechickenItem</v>
      </c>
      <c r="D208" t="s">
        <v>245</v>
      </c>
      <c r="E208" t="s">
        <v>1192</v>
      </c>
      <c r="F208" s="10" t="s">
        <v>22</v>
      </c>
      <c r="G208" s="11" t="s">
        <v>287</v>
      </c>
      <c r="H208" s="11" t="s">
        <v>210</v>
      </c>
      <c r="I208" s="11" t="s">
        <v>44</v>
      </c>
      <c r="J208" s="11" t="s">
        <v>410</v>
      </c>
      <c r="K208" s="11"/>
      <c r="L208" s="11"/>
      <c r="M208" s="11"/>
      <c r="N208" s="46">
        <f ca="1">SUMIF(Ingredients!$B$3:$B$217,'PH complex foods'!F208,Ingredients!$A$3:$A$119)+SUMIF($B$3:$B$724,F208,$V$3:$V$723)</f>
        <v>1</v>
      </c>
      <c r="O208" s="11">
        <f ca="1">SUMIF(Ingredients!$B$3:$B$217,'PH complex foods'!G208,Ingredients!$A$3:$A$119)+SUMIF($B$3:$B$724,G208,$V$3:$V$723)</f>
        <v>1</v>
      </c>
      <c r="P208" s="11">
        <f ca="1">SUMIF(Ingredients!$B$3:$B$217,'PH complex foods'!H208,Ingredients!$A$3:$A$119)+SUMIF($B$3:$B$724,H208,$V$3:$V$723)</f>
        <v>1</v>
      </c>
      <c r="Q208" s="11">
        <f ca="1">SUMIF(Ingredients!$B$3:$B$217,'PH complex foods'!I208,Ingredients!$A$3:$A$119)+SUMIF($B$3:$B$724,I208,$V$3:$V$723)</f>
        <v>1</v>
      </c>
      <c r="R208" s="11">
        <f ca="1">SUMIF(Ingredients!$B$3:$B$217,'PH complex foods'!J208,Ingredients!$A$3:$A$119)+SUMIF($B$3:$B$724,J208,$V$3:$V$723)</f>
        <v>1</v>
      </c>
      <c r="S208" s="11">
        <f ca="1">SUMIF(Ingredients!$B$3:$B$217,'PH complex foods'!K208,Ingredients!$A$3:$A$119)+SUMIF($B$3:$B$724,K208,$V$3:$V$723)</f>
        <v>0</v>
      </c>
      <c r="T208" s="11">
        <f ca="1">SUMIF(Ingredients!$B$3:$B$217,'PH complex foods'!L208,Ingredients!$A$3:$A$119)+SUMIF($B$3:$B$724,L208,$V$3:$V$723)</f>
        <v>0</v>
      </c>
      <c r="U208" s="11">
        <f ca="1">SUMIF(Ingredients!$B$3:$B$217,'PH complex foods'!M208,Ingredients!$A$3:$A$119)+SUMIF($B$3:$B$724,M208,$V$3:$V$723)</f>
        <v>0</v>
      </c>
      <c r="V208" s="10">
        <f t="shared" ca="1" si="51"/>
        <v>1</v>
      </c>
      <c r="W208" s="11">
        <f t="shared" si="40"/>
        <v>0</v>
      </c>
      <c r="X208" s="44" t="str">
        <f t="shared" ca="1" si="52"/>
        <v>Yes</v>
      </c>
      <c r="Y208" s="34">
        <f>SUMIF(Ingredients!$B$3:$B$217,F208,Ingredients!$C$3:$C$217)+SUMIF($B$3:$B$724,F208,$AG$3:$AG$724)</f>
        <v>2</v>
      </c>
      <c r="Z208" s="30">
        <f>SUMIF(Ingredients!$B$3:$B$217,G208,Ingredients!$C$3:$C$217)+SUMIF($B$3:$B$724,G208,$AG$3:$AG$724)</f>
        <v>10</v>
      </c>
      <c r="AA208" s="30">
        <f>SUMIF(Ingredients!$B$3:$B$217,H208,Ingredients!$C$3:$C$217)+SUMIF($B$3:$B$724,H208,$AG$3:$AG$724)</f>
        <v>0</v>
      </c>
      <c r="AB208" s="30">
        <f>SUMIF(Ingredients!$B$3:$B$217,I208,Ingredients!$C$3:$C$217)+SUMIF($B$3:$B$724,I208,$AG$3:$AG$724)</f>
        <v>0</v>
      </c>
      <c r="AC208" s="30">
        <f>SUMIF(Ingredients!$B$3:$B$217,J208,Ingredients!$C$3:$C$217)+SUMIF($B$3:$B$724,J208,$AG$3:$AG$724)</f>
        <v>2</v>
      </c>
      <c r="AD208" s="30">
        <f>SUMIF(Ingredients!$B$3:$B$217,K208,Ingredients!$C$3:$C$217)+SUMIF($B$3:$B$724,K208,$AG$3:$AG$724)</f>
        <v>0</v>
      </c>
      <c r="AE208" s="30">
        <f>SUMIF(Ingredients!$B$3:$B$217,L208,Ingredients!$C$3:$C$217)+SUMIF($B$3:$B$724,L208,$AG$3:$AG$724)</f>
        <v>0</v>
      </c>
      <c r="AF208" s="30">
        <f>SUMIF(Ingredients!$B$3:$B$217,M208,Ingredients!$C$3:$C$217)+SUMIF($B$3:$B$724,M208,$AG$3:$AG$724)</f>
        <v>0</v>
      </c>
      <c r="AG208" s="29">
        <f t="shared" si="41"/>
        <v>14</v>
      </c>
      <c r="AH208" s="30">
        <f>SUMIF(Ingredients!$B$3:$B$217,F208,Ingredients!$D$3:$D$217)+SUMIF($B$3:$B$724,F208,$AP$3:$AP$724)</f>
        <v>10</v>
      </c>
      <c r="AI208" s="30">
        <f>SUMIF(Ingredients!$B$3:$B$217,G208,Ingredients!$D$3:$D$217)+SUMIF($B$3:$B$724,G208,$AP$3:$AP$724)</f>
        <v>0</v>
      </c>
      <c r="AJ208" s="30">
        <f>SUMIF(Ingredients!$B$3:$B$217,H208,Ingredients!$D$3:$D$217)+SUMIF($B$3:$B$724,H208,$AP$3:$AP$724)</f>
        <v>0</v>
      </c>
      <c r="AK208" s="30">
        <f>SUMIF(Ingredients!$B$3:$B$217,I208,Ingredients!$D$3:$D$217)+SUMIF($B$3:$B$724,I208,$AP$3:$AP$724)</f>
        <v>0</v>
      </c>
      <c r="AL208" s="30">
        <f>SUMIF(Ingredients!$B$3:$B$217,J208,Ingredients!$D$3:$D$217)+SUMIF($B$3:$B$724,J208,$AP$3:$AP$724)</f>
        <v>0</v>
      </c>
      <c r="AM208" s="30">
        <f>SUMIF(Ingredients!$B$3:$B$217,K208,Ingredients!$D$3:$D$217)+SUMIF($B$3:$B$724,K208,$AP$3:$AP$724)</f>
        <v>0</v>
      </c>
      <c r="AN208" s="30">
        <f>SUMIF(Ingredients!$B$3:$B$217,L208,Ingredients!$D$3:$D$217)+SUMIF($B$3:$B$724,L208,$AP$3:$AP$724)</f>
        <v>0</v>
      </c>
      <c r="AO208" s="30">
        <f>SUMIF(Ingredients!$B$3:$B$217,M208,Ingredients!$D$3:$D$217)+SUMIF($B$3:$B$724,M208,$AP$3:$AP$724)</f>
        <v>0</v>
      </c>
      <c r="AP208" s="29">
        <f t="shared" si="42"/>
        <v>10</v>
      </c>
      <c r="AQ208" s="30">
        <f>SUMIF(Ingredients!$B$3:$B$217,F208,Ingredients!$E$3:$E$217)+SUMIF($B$3:$B$724,F208,$AY$3:$AY$727)</f>
        <v>9</v>
      </c>
      <c r="AR208" s="30">
        <f>SUMIF(Ingredients!$B$3:$B$217,G208,Ingredients!$E$3:$E$217)+SUMIF($B$3:$B$724,G208,$AY$3:$AY$727)</f>
        <v>7</v>
      </c>
      <c r="AS208" s="30">
        <f>SUMIF(Ingredients!$B$3:$B$217,H208,Ingredients!$E$3:$E$217)+SUMIF($B$3:$B$724,H208,$AY$3:$AY$727)</f>
        <v>30</v>
      </c>
      <c r="AT208" s="30">
        <f>SUMIF(Ingredients!$B$3:$B$217,I208,Ingredients!$E$3:$E$217)+SUMIF($B$3:$B$724,I208,$AY$3:$AY$727)</f>
        <v>10</v>
      </c>
      <c r="AU208" s="30">
        <f>SUMIF(Ingredients!$B$3:$B$217,J208,Ingredients!$E$3:$E$217)+SUMIF($B$3:$B$724,J208,$AY$3:$AY$727)</f>
        <v>7</v>
      </c>
      <c r="AV208" s="30">
        <f>SUMIF(Ingredients!$B$3:$B$217,K208,Ingredients!$E$3:$E$217)+SUMIF($B$3:$B$724,K208,$AY$3:$AY$727)</f>
        <v>0</v>
      </c>
      <c r="AW208" s="30">
        <f>SUMIF(Ingredients!$B$3:$B$217,L208,Ingredients!$E$3:$E$217)+SUMIF($B$3:$B$724,L208,$AY$3:$AY$727)</f>
        <v>0</v>
      </c>
      <c r="AX208" s="30">
        <f>SUMIF(Ingredients!$B$3:$B$217,M208,Ingredients!$E$3:$E$217)+SUMIF($B$3:$B$724,M208,$AY$3:$AY$727)</f>
        <v>0</v>
      </c>
      <c r="AY208" s="29">
        <f t="shared" si="43"/>
        <v>12.6</v>
      </c>
      <c r="AZ208" s="30">
        <f>SUMIF(Ingredients!$B$3:$B$217,F208,Ingredients!$F$3:$F$217)+SUMIF($B$3:$B$724,F208,$BH$3:$BH$724)</f>
        <v>0</v>
      </c>
      <c r="BA208" s="30">
        <f>SUMIF(Ingredients!$B$3:$B$217,G208,Ingredients!$F$3:$F$217)+SUMIF($B$3:$B$724,G208,$BH$3:$BH$724)</f>
        <v>0</v>
      </c>
      <c r="BB208" s="30">
        <f>SUMIF(Ingredients!$B$3:$B$217,H208,Ingredients!$F$3:$F$217)+SUMIF($B$3:$B$724,H208,$BH$3:$BH$724)</f>
        <v>0</v>
      </c>
      <c r="BC208" s="30">
        <f>SUMIF(Ingredients!$B$3:$B$217,I208,Ingredients!$F$3:$F$217)+SUMIF($B$3:$B$724,I208,$BH$3:$BH$724)</f>
        <v>0</v>
      </c>
      <c r="BD208" s="30">
        <f>SUMIF(Ingredients!$B$3:$B$217,J208,Ingredients!$F$3:$F$217)+SUMIF($B$3:$B$724,J208,$BH$3:$BH$724)</f>
        <v>0</v>
      </c>
      <c r="BE208" s="30">
        <f>SUMIF(Ingredients!$B$3:$B$217,K208,Ingredients!$F$3:$F$217)+SUMIF($B$3:$B$724,K208,$BH$3:$BH$724)</f>
        <v>0</v>
      </c>
      <c r="BF208" s="30">
        <f>SUMIF(Ingredients!$B$3:$B$217,L208,Ingredients!$F$3:$F$217)+SUMIF($B$3:$B$724,L208,$BH$3:$BH$724)</f>
        <v>0</v>
      </c>
      <c r="BG208" s="30">
        <f>SUMIF(Ingredients!$B$3:$B$217,M208,Ingredients!$F$3:$F$217)+SUMIF($B$3:$B$724,M208,$BH$3:$BH$724)</f>
        <v>0</v>
      </c>
      <c r="BH208" s="35">
        <f t="shared" si="44"/>
        <v>0</v>
      </c>
      <c r="BI208" s="30">
        <f>SUMIF(Ingredients!$B$3:$B$217,F208,Ingredients!$G$3:$G$217)+SUMIF($B$3:$B$724,F208,$BQ$3:$BQ$724)</f>
        <v>0.5</v>
      </c>
      <c r="BJ208" s="30">
        <f>SUMIF(Ingredients!$B$3:$B$217,G208,Ingredients!$G$3:$G$217)+SUMIF($B$3:$B$724,G208,$BQ$3:$BQ$724)</f>
        <v>0</v>
      </c>
      <c r="BK208" s="30">
        <f>SUMIF(Ingredients!$B$3:$B$217,H208,Ingredients!$G$3:$G$217)+SUMIF($B$3:$B$724,H208,$BQ$3:$BQ$724)</f>
        <v>0</v>
      </c>
      <c r="BL208" s="30">
        <f>SUMIF(Ingredients!$B$3:$B$217,I208,Ingredients!$G$3:$G$217)+SUMIF($B$3:$B$724,I208,$BQ$3:$BQ$724)</f>
        <v>0</v>
      </c>
      <c r="BM208" s="30">
        <f>SUMIF(Ingredients!$B$3:$B$217,J208,Ingredients!$G$3:$G$217)+SUMIF($B$3:$B$724,J208,$BQ$3:$BQ$724)</f>
        <v>0</v>
      </c>
      <c r="BN208" s="30">
        <f>SUMIF(Ingredients!$B$3:$B$217,K208,Ingredients!$G$3:$G$217)+SUMIF($B$3:$B$724,K208,$BQ$3:$BQ$724)</f>
        <v>0</v>
      </c>
      <c r="BO208" s="30">
        <f>SUMIF(Ingredients!$B$3:$B$217,L208,Ingredients!$G$3:$G$217)+SUMIF($B$3:$B$724,L208,$BQ$3:$BQ$724)</f>
        <v>0</v>
      </c>
      <c r="BP208" s="30">
        <f>SUMIF(Ingredients!$B$3:$B$217,M208,Ingredients!$G$3:$G$217)+SUMIF($B$3:$B$724,M208,$BQ$3:$BQ$724)</f>
        <v>0</v>
      </c>
      <c r="BQ208" s="36">
        <f t="shared" si="45"/>
        <v>0.5</v>
      </c>
      <c r="BR208" s="30">
        <f>SUMIF(Ingredients!$B$3:$B$217,F208,Ingredients!$H$3:$H$217)+SUMIF($B$3:$B$724,F208,$BZ$3:$BZ$724)</f>
        <v>0</v>
      </c>
      <c r="BS208" s="30">
        <f>SUMIF(Ingredients!$B$3:$B$217,G208,Ingredients!$H$3:$H$217)+SUMIF($B$3:$B$724,G208,$BZ$3:$BZ$724)</f>
        <v>0</v>
      </c>
      <c r="BT208" s="30">
        <f>SUMIF(Ingredients!$B$3:$B$217,H208,Ingredients!$H$3:$H$217)+SUMIF($B$3:$B$724,H208,$BZ$3:$BZ$724)</f>
        <v>0</v>
      </c>
      <c r="BU208" s="30">
        <f>SUMIF(Ingredients!$B$3:$B$217,I208,Ingredients!$H$3:$H$217)+SUMIF($B$3:$B$724,I208,$BZ$3:$BZ$724)</f>
        <v>0</v>
      </c>
      <c r="BV208" s="30">
        <f>SUMIF(Ingredients!$B$3:$B$217,J208,Ingredients!$H$3:$H$217)+SUMIF($B$3:$B$724,J208,$BZ$3:$BZ$724)</f>
        <v>1</v>
      </c>
      <c r="BW208" s="30">
        <f>SUMIF(Ingredients!$B$3:$B$217,K208,Ingredients!$H$3:$H$217)+SUMIF($B$3:$B$724,K208,$BZ$3:$BZ$724)</f>
        <v>0</v>
      </c>
      <c r="BX208" s="30">
        <f>SUMIF(Ingredients!$B$3:$B$217,L208,Ingredients!$H$3:$H$217)+SUMIF($B$3:$B$724,L208,$BZ$3:$BZ$724)</f>
        <v>0</v>
      </c>
      <c r="BY208" s="30">
        <f>SUMIF(Ingredients!$B$3:$B$217,M208,Ingredients!$H$3:$H$217)+SUMIF($B$3:$B$724,M208,$BZ$3:$BZ$724)</f>
        <v>0</v>
      </c>
      <c r="BZ208" s="42">
        <f t="shared" si="46"/>
        <v>1</v>
      </c>
      <c r="CA208" s="30">
        <f>SUMIF(Ingredients!$B$3:$B$217,F208,Ingredients!$I$3:$I$217)+SUMIF($B$3:$B$724,F208,$CI$3:$CI$724)</f>
        <v>0</v>
      </c>
      <c r="CB208" s="30">
        <f>SUMIF(Ingredients!$B$3:$B$217,G208,Ingredients!$I$3:$I$217)+SUMIF($B$3:$B$724,G208,$CI$3:$CI$724)</f>
        <v>2.5</v>
      </c>
      <c r="CC208" s="30">
        <f>SUMIF(Ingredients!$B$3:$B$217,H208,Ingredients!$I$3:$I$217)+SUMIF($B$3:$B$724,H208,$CI$3:$CI$724)</f>
        <v>0</v>
      </c>
      <c r="CD208" s="30">
        <f>SUMIF(Ingredients!$B$3:$B$217,I208,Ingredients!$I$3:$I$217)+SUMIF($B$3:$B$724,I208,$CI$3:$CI$724)</f>
        <v>0</v>
      </c>
      <c r="CE208" s="30">
        <f>SUMIF(Ingredients!$B$3:$B$217,J208,Ingredients!$I$3:$I$217)+SUMIF($B$3:$B$724,J208,$CI$3:$CI$724)</f>
        <v>0</v>
      </c>
      <c r="CF208" s="30">
        <f>SUMIF(Ingredients!$B$3:$B$217,K208,Ingredients!$I$3:$I$217)+SUMIF($B$3:$B$724,K208,$CI$3:$CI$724)</f>
        <v>0</v>
      </c>
      <c r="CG208" s="30">
        <f>SUMIF(Ingredients!$B$3:$B$217,L208,Ingredients!$I$3:$I$217)+SUMIF($B$3:$B$724,L208,$CI$3:$CI$724)</f>
        <v>0</v>
      </c>
      <c r="CH208" s="30">
        <f>SUMIF(Ingredients!$B$3:$B$217,M208,Ingredients!$I$3:$I$217)+SUMIF($B$3:$B$724,M208,$CI$3:$CI$724)</f>
        <v>0</v>
      </c>
      <c r="CI208" s="38">
        <f t="shared" si="47"/>
        <v>2.5</v>
      </c>
      <c r="CJ208" s="30">
        <f>SUMIF(Ingredients!$B$3:$B$217,F208,Ingredients!$J$3:$J$217)+SUMIF($B$3:$B$724,F208,$CR$3:$CR$724)</f>
        <v>0</v>
      </c>
      <c r="CK208" s="30">
        <f>SUMIF(Ingredients!$B$3:$B$217,G208,Ingredients!$J$3:$J$217)+SUMIF($B$3:$B$724,G208,$CR$3:$CR$724)</f>
        <v>0</v>
      </c>
      <c r="CL208" s="30">
        <f>SUMIF(Ingredients!$B$3:$B$217,H208,Ingredients!$J$3:$J$217)+SUMIF($B$3:$B$724,H208,$CR$3:$CR$724)</f>
        <v>0</v>
      </c>
      <c r="CM208" s="30">
        <f>SUMIF(Ingredients!$B$3:$B$217,I208,Ingredients!$J$3:$J$217)+SUMIF($B$3:$B$724,I208,$CR$3:$CR$724)</f>
        <v>0</v>
      </c>
      <c r="CN208" s="30">
        <f>SUMIF(Ingredients!$B$3:$B$217,J208,Ingredients!$J$3:$J$217)+SUMIF($B$3:$B$724,J208,$CR$3:$CR$724)</f>
        <v>0</v>
      </c>
      <c r="CO208" s="30">
        <f>SUMIF(Ingredients!$B$3:$B$217,K208,Ingredients!$J$3:$J$217)+SUMIF($B$3:$B$724,K208,$CR$3:$CR$724)</f>
        <v>0</v>
      </c>
      <c r="CP208" s="30">
        <f>SUMIF(Ingredients!$B$3:$B$217,L208,Ingredients!$J$3:$J$217)+SUMIF($B$3:$B$724,L208,$CR$3:$CR$724)</f>
        <v>0</v>
      </c>
      <c r="CQ208" s="30">
        <f>SUMIF(Ingredients!$B$3:$B$217,M208,Ingredients!$J$3:$J$217)+SUMIF($B$3:$B$724,M208,$CR$3:$CR$724)</f>
        <v>0</v>
      </c>
      <c r="CR208" s="43">
        <f t="shared" si="48"/>
        <v>0</v>
      </c>
      <c r="CS208" s="34">
        <v>15</v>
      </c>
      <c r="CT208" s="30">
        <v>0</v>
      </c>
      <c r="CU208" s="30">
        <v>12.6</v>
      </c>
      <c r="CV208" s="35">
        <v>0</v>
      </c>
      <c r="CW208" s="36">
        <v>0.5</v>
      </c>
      <c r="CX208" s="37">
        <v>1</v>
      </c>
      <c r="CY208" s="38">
        <v>2.5</v>
      </c>
      <c r="CZ208" s="39">
        <v>0</v>
      </c>
      <c r="DA208" t="s">
        <v>202</v>
      </c>
      <c r="DB208" t="str">
        <f t="shared" ca="1" si="49"/>
        <v>-</v>
      </c>
      <c r="DD208" t="s">
        <v>200</v>
      </c>
      <c r="DE208" t="str">
        <f t="shared" ca="1" si="50"/>
        <v>ORANGECHICKENITEM(MEAL, ItemRegistry.orangechickenItem, 4 ,3f,0f,0f,1f,0.5f,2.5f,0f,1.67f),</v>
      </c>
      <c r="DF208" t="s">
        <v>2422</v>
      </c>
    </row>
    <row r="209" spans="2:110" x14ac:dyDescent="0.3">
      <c r="B209" t="s">
        <v>475</v>
      </c>
      <c r="C209" t="str">
        <f>INDEX('PH Itemnames'!$B$1:$B$723,MATCH(B209,'PH Itemnames'!$A$1:$A$723),1)</f>
        <v>orangesmoothieItem</v>
      </c>
      <c r="D209" t="s">
        <v>240</v>
      </c>
      <c r="E209" t="s">
        <v>1192</v>
      </c>
      <c r="F209" s="10" t="s">
        <v>22</v>
      </c>
      <c r="G209" s="11" t="s">
        <v>22</v>
      </c>
      <c r="H209" s="11" t="s">
        <v>250</v>
      </c>
      <c r="I209" s="11"/>
      <c r="J209" s="11"/>
      <c r="K209" s="11"/>
      <c r="L209" s="11"/>
      <c r="M209" s="11"/>
      <c r="N209" s="46">
        <f ca="1">SUMIF(Ingredients!$B$3:$B$217,'PH complex foods'!F209,Ingredients!$A$3:$A$119)+SUMIF($B$3:$B$724,F209,$V$3:$V$723)</f>
        <v>1</v>
      </c>
      <c r="O209" s="11">
        <f ca="1">SUMIF(Ingredients!$B$3:$B$217,'PH complex foods'!G209,Ingredients!$A$3:$A$119)+SUMIF($B$3:$B$724,G209,$V$3:$V$723)</f>
        <v>1</v>
      </c>
      <c r="P209" s="11">
        <f ca="1">SUMIF(Ingredients!$B$3:$B$217,'PH complex foods'!H209,Ingredients!$A$3:$A$119)+SUMIF($B$3:$B$724,H209,$V$3:$V$723)</f>
        <v>1</v>
      </c>
      <c r="Q209" s="11">
        <f ca="1">SUMIF(Ingredients!$B$3:$B$217,'PH complex foods'!I209,Ingredients!$A$3:$A$119)+SUMIF($B$3:$B$724,I209,$V$3:$V$723)</f>
        <v>0</v>
      </c>
      <c r="R209" s="11">
        <f ca="1">SUMIF(Ingredients!$B$3:$B$217,'PH complex foods'!J209,Ingredients!$A$3:$A$119)+SUMIF($B$3:$B$724,J209,$V$3:$V$723)</f>
        <v>0</v>
      </c>
      <c r="S209" s="11">
        <f ca="1">SUMIF(Ingredients!$B$3:$B$217,'PH complex foods'!K209,Ingredients!$A$3:$A$119)+SUMIF($B$3:$B$724,K209,$V$3:$V$723)</f>
        <v>0</v>
      </c>
      <c r="T209" s="11">
        <f ca="1">SUMIF(Ingredients!$B$3:$B$217,'PH complex foods'!L209,Ingredients!$A$3:$A$119)+SUMIF($B$3:$B$724,L209,$V$3:$V$723)</f>
        <v>0</v>
      </c>
      <c r="U209" s="11">
        <f ca="1">SUMIF(Ingredients!$B$3:$B$217,'PH complex foods'!M209,Ingredients!$A$3:$A$119)+SUMIF($B$3:$B$724,M209,$V$3:$V$723)</f>
        <v>0</v>
      </c>
      <c r="V209" s="10">
        <f t="shared" ca="1" si="51"/>
        <v>1</v>
      </c>
      <c r="W209" s="11">
        <f t="shared" si="40"/>
        <v>0</v>
      </c>
      <c r="X209" s="44" t="str">
        <f t="shared" ca="1" si="52"/>
        <v>Yes</v>
      </c>
      <c r="Y209" s="34">
        <f>SUMIF(Ingredients!$B$3:$B$217,F209,Ingredients!$C$3:$C$217)+SUMIF($B$3:$B$724,F209,$AG$3:$AG$724)</f>
        <v>2</v>
      </c>
      <c r="Z209" s="30">
        <f>SUMIF(Ingredients!$B$3:$B$217,G209,Ingredients!$C$3:$C$217)+SUMIF($B$3:$B$724,G209,$AG$3:$AG$724)</f>
        <v>2</v>
      </c>
      <c r="AA209" s="30">
        <f>SUMIF(Ingredients!$B$3:$B$217,H209,Ingredients!$C$3:$C$217)+SUMIF($B$3:$B$724,H209,$AG$3:$AG$724)</f>
        <v>0</v>
      </c>
      <c r="AB209" s="30">
        <f>SUMIF(Ingredients!$B$3:$B$217,I209,Ingredients!$C$3:$C$217)+SUMIF($B$3:$B$724,I209,$AG$3:$AG$724)</f>
        <v>0</v>
      </c>
      <c r="AC209" s="30">
        <f>SUMIF(Ingredients!$B$3:$B$217,J209,Ingredients!$C$3:$C$217)+SUMIF($B$3:$B$724,J209,$AG$3:$AG$724)</f>
        <v>0</v>
      </c>
      <c r="AD209" s="30">
        <f>SUMIF(Ingredients!$B$3:$B$217,K209,Ingredients!$C$3:$C$217)+SUMIF($B$3:$B$724,K209,$AG$3:$AG$724)</f>
        <v>0</v>
      </c>
      <c r="AE209" s="30">
        <f>SUMIF(Ingredients!$B$3:$B$217,L209,Ingredients!$C$3:$C$217)+SUMIF($B$3:$B$724,L209,$AG$3:$AG$724)</f>
        <v>0</v>
      </c>
      <c r="AF209" s="30">
        <f>SUMIF(Ingredients!$B$3:$B$217,M209,Ingredients!$C$3:$C$217)+SUMIF($B$3:$B$724,M209,$AG$3:$AG$724)</f>
        <v>0</v>
      </c>
      <c r="AG209" s="29">
        <f t="shared" si="41"/>
        <v>4</v>
      </c>
      <c r="AH209" s="30">
        <f>SUMIF(Ingredients!$B$3:$B$217,F209,Ingredients!$D$3:$D$217)+SUMIF($B$3:$B$724,F209,$AP$3:$AP$724)</f>
        <v>10</v>
      </c>
      <c r="AI209" s="30">
        <f>SUMIF(Ingredients!$B$3:$B$217,G209,Ingredients!$D$3:$D$217)+SUMIF($B$3:$B$724,G209,$AP$3:$AP$724)</f>
        <v>10</v>
      </c>
      <c r="AJ209" s="30">
        <f>SUMIF(Ingredients!$B$3:$B$217,H209,Ingredients!$D$3:$D$217)+SUMIF($B$3:$B$724,H209,$AP$3:$AP$724)</f>
        <v>5</v>
      </c>
      <c r="AK209" s="30">
        <f>SUMIF(Ingredients!$B$3:$B$217,I209,Ingredients!$D$3:$D$217)+SUMIF($B$3:$B$724,I209,$AP$3:$AP$724)</f>
        <v>0</v>
      </c>
      <c r="AL209" s="30">
        <f>SUMIF(Ingredients!$B$3:$B$217,J209,Ingredients!$D$3:$D$217)+SUMIF($B$3:$B$724,J209,$AP$3:$AP$724)</f>
        <v>0</v>
      </c>
      <c r="AM209" s="30">
        <f>SUMIF(Ingredients!$B$3:$B$217,K209,Ingredients!$D$3:$D$217)+SUMIF($B$3:$B$724,K209,$AP$3:$AP$724)</f>
        <v>0</v>
      </c>
      <c r="AN209" s="30">
        <f>SUMIF(Ingredients!$B$3:$B$217,L209,Ingredients!$D$3:$D$217)+SUMIF($B$3:$B$724,L209,$AP$3:$AP$724)</f>
        <v>0</v>
      </c>
      <c r="AO209" s="30">
        <f>SUMIF(Ingredients!$B$3:$B$217,M209,Ingredients!$D$3:$D$217)+SUMIF($B$3:$B$724,M209,$AP$3:$AP$724)</f>
        <v>0</v>
      </c>
      <c r="AP209" s="29">
        <f t="shared" si="42"/>
        <v>25</v>
      </c>
      <c r="AQ209" s="30">
        <f>SUMIF(Ingredients!$B$3:$B$217,F209,Ingredients!$E$3:$E$217)+SUMIF($B$3:$B$724,F209,$AY$3:$AY$727)</f>
        <v>9</v>
      </c>
      <c r="AR209" s="30">
        <f>SUMIF(Ingredients!$B$3:$B$217,G209,Ingredients!$E$3:$E$217)+SUMIF($B$3:$B$724,G209,$AY$3:$AY$727)</f>
        <v>9</v>
      </c>
      <c r="AS209" s="30">
        <f>SUMIF(Ingredients!$B$3:$B$217,H209,Ingredients!$E$3:$E$217)+SUMIF($B$3:$B$724,H209,$AY$3:$AY$727)</f>
        <v>0</v>
      </c>
      <c r="AT209" s="30">
        <f>SUMIF(Ingredients!$B$3:$B$217,I209,Ingredients!$E$3:$E$217)+SUMIF($B$3:$B$724,I209,$AY$3:$AY$727)</f>
        <v>0</v>
      </c>
      <c r="AU209" s="30">
        <f>SUMIF(Ingredients!$B$3:$B$217,J209,Ingredients!$E$3:$E$217)+SUMIF($B$3:$B$724,J209,$AY$3:$AY$727)</f>
        <v>0</v>
      </c>
      <c r="AV209" s="30">
        <f>SUMIF(Ingredients!$B$3:$B$217,K209,Ingredients!$E$3:$E$217)+SUMIF($B$3:$B$724,K209,$AY$3:$AY$727)</f>
        <v>0</v>
      </c>
      <c r="AW209" s="30">
        <f>SUMIF(Ingredients!$B$3:$B$217,L209,Ingredients!$E$3:$E$217)+SUMIF($B$3:$B$724,L209,$AY$3:$AY$727)</f>
        <v>0</v>
      </c>
      <c r="AX209" s="30">
        <f>SUMIF(Ingredients!$B$3:$B$217,M209,Ingredients!$E$3:$E$217)+SUMIF($B$3:$B$724,M209,$AY$3:$AY$727)</f>
        <v>0</v>
      </c>
      <c r="AY209" s="29">
        <f t="shared" si="43"/>
        <v>6</v>
      </c>
      <c r="AZ209" s="30">
        <f>SUMIF(Ingredients!$B$3:$B$217,F209,Ingredients!$F$3:$F$217)+SUMIF($B$3:$B$724,F209,$BH$3:$BH$724)</f>
        <v>0</v>
      </c>
      <c r="BA209" s="30">
        <f>SUMIF(Ingredients!$B$3:$B$217,G209,Ingredients!$F$3:$F$217)+SUMIF($B$3:$B$724,G209,$BH$3:$BH$724)</f>
        <v>0</v>
      </c>
      <c r="BB209" s="30">
        <f>SUMIF(Ingredients!$B$3:$B$217,H209,Ingredients!$F$3:$F$217)+SUMIF($B$3:$B$724,H209,$BH$3:$BH$724)</f>
        <v>0</v>
      </c>
      <c r="BC209" s="30">
        <f>SUMIF(Ingredients!$B$3:$B$217,I209,Ingredients!$F$3:$F$217)+SUMIF($B$3:$B$724,I209,$BH$3:$BH$724)</f>
        <v>0</v>
      </c>
      <c r="BD209" s="30">
        <f>SUMIF(Ingredients!$B$3:$B$217,J209,Ingredients!$F$3:$F$217)+SUMIF($B$3:$B$724,J209,$BH$3:$BH$724)</f>
        <v>0</v>
      </c>
      <c r="BE209" s="30">
        <f>SUMIF(Ingredients!$B$3:$B$217,K209,Ingredients!$F$3:$F$217)+SUMIF($B$3:$B$724,K209,$BH$3:$BH$724)</f>
        <v>0</v>
      </c>
      <c r="BF209" s="30">
        <f>SUMIF(Ingredients!$B$3:$B$217,L209,Ingredients!$F$3:$F$217)+SUMIF($B$3:$B$724,L209,$BH$3:$BH$724)</f>
        <v>0</v>
      </c>
      <c r="BG209" s="30">
        <f>SUMIF(Ingredients!$B$3:$B$217,M209,Ingredients!$F$3:$F$217)+SUMIF($B$3:$B$724,M209,$BH$3:$BH$724)</f>
        <v>0</v>
      </c>
      <c r="BH209" s="35">
        <f t="shared" si="44"/>
        <v>0</v>
      </c>
      <c r="BI209" s="30">
        <f>SUMIF(Ingredients!$B$3:$B$217,F209,Ingredients!$G$3:$G$217)+SUMIF($B$3:$B$724,F209,$BQ$3:$BQ$724)</f>
        <v>0.5</v>
      </c>
      <c r="BJ209" s="30">
        <f>SUMIF(Ingredients!$B$3:$B$217,G209,Ingredients!$G$3:$G$217)+SUMIF($B$3:$B$724,G209,$BQ$3:$BQ$724)</f>
        <v>0.5</v>
      </c>
      <c r="BK209" s="30">
        <f>SUMIF(Ingredients!$B$3:$B$217,H209,Ingredients!$G$3:$G$217)+SUMIF($B$3:$B$724,H209,$BQ$3:$BQ$724)</f>
        <v>0</v>
      </c>
      <c r="BL209" s="30">
        <f>SUMIF(Ingredients!$B$3:$B$217,I209,Ingredients!$G$3:$G$217)+SUMIF($B$3:$B$724,I209,$BQ$3:$BQ$724)</f>
        <v>0</v>
      </c>
      <c r="BM209" s="30">
        <f>SUMIF(Ingredients!$B$3:$B$217,J209,Ingredients!$G$3:$G$217)+SUMIF($B$3:$B$724,J209,$BQ$3:$BQ$724)</f>
        <v>0</v>
      </c>
      <c r="BN209" s="30">
        <f>SUMIF(Ingredients!$B$3:$B$217,K209,Ingredients!$G$3:$G$217)+SUMIF($B$3:$B$724,K209,$BQ$3:$BQ$724)</f>
        <v>0</v>
      </c>
      <c r="BO209" s="30">
        <f>SUMIF(Ingredients!$B$3:$B$217,L209,Ingredients!$G$3:$G$217)+SUMIF($B$3:$B$724,L209,$BQ$3:$BQ$724)</f>
        <v>0</v>
      </c>
      <c r="BP209" s="30">
        <f>SUMIF(Ingredients!$B$3:$B$217,M209,Ingredients!$G$3:$G$217)+SUMIF($B$3:$B$724,M209,$BQ$3:$BQ$724)</f>
        <v>0</v>
      </c>
      <c r="BQ209" s="36">
        <f t="shared" si="45"/>
        <v>1</v>
      </c>
      <c r="BR209" s="30">
        <f>SUMIF(Ingredients!$B$3:$B$217,F209,Ingredients!$H$3:$H$217)+SUMIF($B$3:$B$724,F209,$BZ$3:$BZ$724)</f>
        <v>0</v>
      </c>
      <c r="BS209" s="30">
        <f>SUMIF(Ingredients!$B$3:$B$217,G209,Ingredients!$H$3:$H$217)+SUMIF($B$3:$B$724,G209,$BZ$3:$BZ$724)</f>
        <v>0</v>
      </c>
      <c r="BT209" s="30">
        <f>SUMIF(Ingredients!$B$3:$B$217,H209,Ingredients!$H$3:$H$217)+SUMIF($B$3:$B$724,H209,$BZ$3:$BZ$724)</f>
        <v>0</v>
      </c>
      <c r="BU209" s="30">
        <f>SUMIF(Ingredients!$B$3:$B$217,I209,Ingredients!$H$3:$H$217)+SUMIF($B$3:$B$724,I209,$BZ$3:$BZ$724)</f>
        <v>0</v>
      </c>
      <c r="BV209" s="30">
        <f>SUMIF(Ingredients!$B$3:$B$217,J209,Ingredients!$H$3:$H$217)+SUMIF($B$3:$B$724,J209,$BZ$3:$BZ$724)</f>
        <v>0</v>
      </c>
      <c r="BW209" s="30">
        <f>SUMIF(Ingredients!$B$3:$B$217,K209,Ingredients!$H$3:$H$217)+SUMIF($B$3:$B$724,K209,$BZ$3:$BZ$724)</f>
        <v>0</v>
      </c>
      <c r="BX209" s="30">
        <f>SUMIF(Ingredients!$B$3:$B$217,L209,Ingredients!$H$3:$H$217)+SUMIF($B$3:$B$724,L209,$BZ$3:$BZ$724)</f>
        <v>0</v>
      </c>
      <c r="BY209" s="30">
        <f>SUMIF(Ingredients!$B$3:$B$217,M209,Ingredients!$H$3:$H$217)+SUMIF($B$3:$B$724,M209,$BZ$3:$BZ$724)</f>
        <v>0</v>
      </c>
      <c r="BZ209" s="42">
        <f t="shared" si="46"/>
        <v>0</v>
      </c>
      <c r="CA209" s="30">
        <f>SUMIF(Ingredients!$B$3:$B$217,F209,Ingredients!$I$3:$I$217)+SUMIF($B$3:$B$724,F209,$CI$3:$CI$724)</f>
        <v>0</v>
      </c>
      <c r="CB209" s="30">
        <f>SUMIF(Ingredients!$B$3:$B$217,G209,Ingredients!$I$3:$I$217)+SUMIF($B$3:$B$724,G209,$CI$3:$CI$724)</f>
        <v>0</v>
      </c>
      <c r="CC209" s="30">
        <f>SUMIF(Ingredients!$B$3:$B$217,H209,Ingredients!$I$3:$I$217)+SUMIF($B$3:$B$724,H209,$CI$3:$CI$724)</f>
        <v>0</v>
      </c>
      <c r="CD209" s="30">
        <f>SUMIF(Ingredients!$B$3:$B$217,I209,Ingredients!$I$3:$I$217)+SUMIF($B$3:$B$724,I209,$CI$3:$CI$724)</f>
        <v>0</v>
      </c>
      <c r="CE209" s="30">
        <f>SUMIF(Ingredients!$B$3:$B$217,J209,Ingredients!$I$3:$I$217)+SUMIF($B$3:$B$724,J209,$CI$3:$CI$724)</f>
        <v>0</v>
      </c>
      <c r="CF209" s="30">
        <f>SUMIF(Ingredients!$B$3:$B$217,K209,Ingredients!$I$3:$I$217)+SUMIF($B$3:$B$724,K209,$CI$3:$CI$724)</f>
        <v>0</v>
      </c>
      <c r="CG209" s="30">
        <f>SUMIF(Ingredients!$B$3:$B$217,L209,Ingredients!$I$3:$I$217)+SUMIF($B$3:$B$724,L209,$CI$3:$CI$724)</f>
        <v>0</v>
      </c>
      <c r="CH209" s="30">
        <f>SUMIF(Ingredients!$B$3:$B$217,M209,Ingredients!$I$3:$I$217)+SUMIF($B$3:$B$724,M209,$CI$3:$CI$724)</f>
        <v>0</v>
      </c>
      <c r="CI209" s="38">
        <f t="shared" si="47"/>
        <v>0</v>
      </c>
      <c r="CJ209" s="30">
        <f>SUMIF(Ingredients!$B$3:$B$217,F209,Ingredients!$J$3:$J$217)+SUMIF($B$3:$B$724,F209,$CR$3:$CR$724)</f>
        <v>0</v>
      </c>
      <c r="CK209" s="30">
        <f>SUMIF(Ingredients!$B$3:$B$217,G209,Ingredients!$J$3:$J$217)+SUMIF($B$3:$B$724,G209,$CR$3:$CR$724)</f>
        <v>0</v>
      </c>
      <c r="CL209" s="30">
        <f>SUMIF(Ingredients!$B$3:$B$217,H209,Ingredients!$J$3:$J$217)+SUMIF($B$3:$B$724,H209,$CR$3:$CR$724)</f>
        <v>0</v>
      </c>
      <c r="CM209" s="30">
        <f>SUMIF(Ingredients!$B$3:$B$217,I209,Ingredients!$J$3:$J$217)+SUMIF($B$3:$B$724,I209,$CR$3:$CR$724)</f>
        <v>0</v>
      </c>
      <c r="CN209" s="30">
        <f>SUMIF(Ingredients!$B$3:$B$217,J209,Ingredients!$J$3:$J$217)+SUMIF($B$3:$B$724,J209,$CR$3:$CR$724)</f>
        <v>0</v>
      </c>
      <c r="CO209" s="30">
        <f>SUMIF(Ingredients!$B$3:$B$217,K209,Ingredients!$J$3:$J$217)+SUMIF($B$3:$B$724,K209,$CR$3:$CR$724)</f>
        <v>0</v>
      </c>
      <c r="CP209" s="30">
        <f>SUMIF(Ingredients!$B$3:$B$217,L209,Ingredients!$J$3:$J$217)+SUMIF($B$3:$B$724,L209,$CR$3:$CR$724)</f>
        <v>0</v>
      </c>
      <c r="CQ209" s="30">
        <f>SUMIF(Ingredients!$B$3:$B$217,M209,Ingredients!$J$3:$J$217)+SUMIF($B$3:$B$724,M209,$CR$3:$CR$724)</f>
        <v>0</v>
      </c>
      <c r="CR209" s="43">
        <f t="shared" si="48"/>
        <v>0</v>
      </c>
      <c r="CS209" s="34">
        <v>5</v>
      </c>
      <c r="CT209" s="30">
        <v>15</v>
      </c>
      <c r="CU209" s="30">
        <v>9</v>
      </c>
      <c r="CV209" s="35">
        <v>0</v>
      </c>
      <c r="CW209" s="36">
        <v>1.5</v>
      </c>
      <c r="CX209" s="37">
        <v>0</v>
      </c>
      <c r="CY209" s="38">
        <v>0</v>
      </c>
      <c r="CZ209" s="39">
        <v>0</v>
      </c>
      <c r="DA209" t="s">
        <v>202</v>
      </c>
      <c r="DB209" t="str">
        <f t="shared" ca="1" si="49"/>
        <v>-</v>
      </c>
      <c r="DD209" t="s">
        <v>199</v>
      </c>
      <c r="DE209" t="str">
        <f t="shared" ca="1" si="50"/>
        <v/>
      </c>
      <c r="DF209" t="s">
        <v>2272</v>
      </c>
    </row>
    <row r="210" spans="2:110" x14ac:dyDescent="0.3">
      <c r="B210" t="s">
        <v>476</v>
      </c>
      <c r="C210" t="str">
        <f>INDEX('PH Itemnames'!$B$1:$B$723,MATCH(B210,'PH Itemnames'!$A$1:$A$723),1)</f>
        <v>orangeyogurtItem</v>
      </c>
      <c r="D210" t="s">
        <v>240</v>
      </c>
      <c r="E210" t="s">
        <v>1192</v>
      </c>
      <c r="F210" s="10" t="s">
        <v>22</v>
      </c>
      <c r="G210" s="11" t="s">
        <v>455</v>
      </c>
      <c r="H210" s="11"/>
      <c r="I210" s="11"/>
      <c r="J210" s="11"/>
      <c r="K210" s="11"/>
      <c r="L210" s="11"/>
      <c r="M210" s="11"/>
      <c r="N210" s="46">
        <f ca="1">SUMIF(Ingredients!$B$3:$B$217,'PH complex foods'!F210,Ingredients!$A$3:$A$119)+SUMIF($B$3:$B$724,F210,$V$3:$V$723)</f>
        <v>1</v>
      </c>
      <c r="O210" s="11">
        <f ca="1">SUMIF(Ingredients!$B$3:$B$217,'PH complex foods'!G210,Ingredients!$A$3:$A$119)+SUMIF($B$3:$B$724,G210,$V$3:$V$723)</f>
        <v>1</v>
      </c>
      <c r="P210" s="11">
        <f ca="1">SUMIF(Ingredients!$B$3:$B$217,'PH complex foods'!H210,Ingredients!$A$3:$A$119)+SUMIF($B$3:$B$724,H210,$V$3:$V$723)</f>
        <v>0</v>
      </c>
      <c r="Q210" s="11">
        <f ca="1">SUMIF(Ingredients!$B$3:$B$217,'PH complex foods'!I210,Ingredients!$A$3:$A$119)+SUMIF($B$3:$B$724,I210,$V$3:$V$723)</f>
        <v>0</v>
      </c>
      <c r="R210" s="11">
        <f ca="1">SUMIF(Ingredients!$B$3:$B$217,'PH complex foods'!J210,Ingredients!$A$3:$A$119)+SUMIF($B$3:$B$724,J210,$V$3:$V$723)</f>
        <v>0</v>
      </c>
      <c r="S210" s="11">
        <f ca="1">SUMIF(Ingredients!$B$3:$B$217,'PH complex foods'!K210,Ingredients!$A$3:$A$119)+SUMIF($B$3:$B$724,K210,$V$3:$V$723)</f>
        <v>0</v>
      </c>
      <c r="T210" s="11">
        <f ca="1">SUMIF(Ingredients!$B$3:$B$217,'PH complex foods'!L210,Ingredients!$A$3:$A$119)+SUMIF($B$3:$B$724,L210,$V$3:$V$723)</f>
        <v>0</v>
      </c>
      <c r="U210" s="11">
        <f ca="1">SUMIF(Ingredients!$B$3:$B$217,'PH complex foods'!M210,Ingredients!$A$3:$A$119)+SUMIF($B$3:$B$724,M210,$V$3:$V$723)</f>
        <v>0</v>
      </c>
      <c r="V210" s="10">
        <f t="shared" ca="1" si="51"/>
        <v>1</v>
      </c>
      <c r="W210" s="11">
        <f t="shared" si="40"/>
        <v>0</v>
      </c>
      <c r="X210" s="44" t="str">
        <f t="shared" ca="1" si="52"/>
        <v>Yes</v>
      </c>
      <c r="Y210" s="34">
        <f>SUMIF(Ingredients!$B$3:$B$217,F210,Ingredients!$C$3:$C$217)+SUMIF($B$3:$B$724,F210,$AG$3:$AG$724)</f>
        <v>2</v>
      </c>
      <c r="Z210" s="30">
        <f>SUMIF(Ingredients!$B$3:$B$217,G210,Ingredients!$C$3:$C$217)+SUMIF($B$3:$B$724,G210,$AG$3:$AG$724)</f>
        <v>10</v>
      </c>
      <c r="AA210" s="30">
        <f>SUMIF(Ingredients!$B$3:$B$217,H210,Ingredients!$C$3:$C$217)+SUMIF($B$3:$B$724,H210,$AG$3:$AG$724)</f>
        <v>0</v>
      </c>
      <c r="AB210" s="30">
        <f>SUMIF(Ingredients!$B$3:$B$217,I210,Ingredients!$C$3:$C$217)+SUMIF($B$3:$B$724,I210,$AG$3:$AG$724)</f>
        <v>0</v>
      </c>
      <c r="AC210" s="30">
        <f>SUMIF(Ingredients!$B$3:$B$217,J210,Ingredients!$C$3:$C$217)+SUMIF($B$3:$B$724,J210,$AG$3:$AG$724)</f>
        <v>0</v>
      </c>
      <c r="AD210" s="30">
        <f>SUMIF(Ingredients!$B$3:$B$217,K210,Ingredients!$C$3:$C$217)+SUMIF($B$3:$B$724,K210,$AG$3:$AG$724)</f>
        <v>0</v>
      </c>
      <c r="AE210" s="30">
        <f>SUMIF(Ingredients!$B$3:$B$217,L210,Ingredients!$C$3:$C$217)+SUMIF($B$3:$B$724,L210,$AG$3:$AG$724)</f>
        <v>0</v>
      </c>
      <c r="AF210" s="30">
        <f>SUMIF(Ingredients!$B$3:$B$217,M210,Ingredients!$C$3:$C$217)+SUMIF($B$3:$B$724,M210,$AG$3:$AG$724)</f>
        <v>0</v>
      </c>
      <c r="AG210" s="29">
        <f t="shared" si="41"/>
        <v>12</v>
      </c>
      <c r="AH210" s="30">
        <f>SUMIF(Ingredients!$B$3:$B$217,F210,Ingredients!$D$3:$D$217)+SUMIF($B$3:$B$724,F210,$AP$3:$AP$724)</f>
        <v>10</v>
      </c>
      <c r="AI210" s="30">
        <f>SUMIF(Ingredients!$B$3:$B$217,G210,Ingredients!$D$3:$D$217)+SUMIF($B$3:$B$724,G210,$AP$3:$AP$724)</f>
        <v>5</v>
      </c>
      <c r="AJ210" s="30">
        <f>SUMIF(Ingredients!$B$3:$B$217,H210,Ingredients!$D$3:$D$217)+SUMIF($B$3:$B$724,H210,$AP$3:$AP$724)</f>
        <v>0</v>
      </c>
      <c r="AK210" s="30">
        <f>SUMIF(Ingredients!$B$3:$B$217,I210,Ingredients!$D$3:$D$217)+SUMIF($B$3:$B$724,I210,$AP$3:$AP$724)</f>
        <v>0</v>
      </c>
      <c r="AL210" s="30">
        <f>SUMIF(Ingredients!$B$3:$B$217,J210,Ingredients!$D$3:$D$217)+SUMIF($B$3:$B$724,J210,$AP$3:$AP$724)</f>
        <v>0</v>
      </c>
      <c r="AM210" s="30">
        <f>SUMIF(Ingredients!$B$3:$B$217,K210,Ingredients!$D$3:$D$217)+SUMIF($B$3:$B$724,K210,$AP$3:$AP$724)</f>
        <v>0</v>
      </c>
      <c r="AN210" s="30">
        <f>SUMIF(Ingredients!$B$3:$B$217,L210,Ingredients!$D$3:$D$217)+SUMIF($B$3:$B$724,L210,$AP$3:$AP$724)</f>
        <v>0</v>
      </c>
      <c r="AO210" s="30">
        <f>SUMIF(Ingredients!$B$3:$B$217,M210,Ingredients!$D$3:$D$217)+SUMIF($B$3:$B$724,M210,$AP$3:$AP$724)</f>
        <v>0</v>
      </c>
      <c r="AP210" s="29">
        <f t="shared" si="42"/>
        <v>15</v>
      </c>
      <c r="AQ210" s="30">
        <f>SUMIF(Ingredients!$B$3:$B$217,F210,Ingredients!$E$3:$E$217)+SUMIF($B$3:$B$724,F210,$AY$3:$AY$727)</f>
        <v>9</v>
      </c>
      <c r="AR210" s="30">
        <f>SUMIF(Ingredients!$B$3:$B$217,G210,Ingredients!$E$3:$E$217)+SUMIF($B$3:$B$724,G210,$AY$3:$AY$727)</f>
        <v>7</v>
      </c>
      <c r="AS210" s="30">
        <f>SUMIF(Ingredients!$B$3:$B$217,H210,Ingredients!$E$3:$E$217)+SUMIF($B$3:$B$724,H210,$AY$3:$AY$727)</f>
        <v>0</v>
      </c>
      <c r="AT210" s="30">
        <f>SUMIF(Ingredients!$B$3:$B$217,I210,Ingredients!$E$3:$E$217)+SUMIF($B$3:$B$724,I210,$AY$3:$AY$727)</f>
        <v>0</v>
      </c>
      <c r="AU210" s="30">
        <f>SUMIF(Ingredients!$B$3:$B$217,J210,Ingredients!$E$3:$E$217)+SUMIF($B$3:$B$724,J210,$AY$3:$AY$727)</f>
        <v>0</v>
      </c>
      <c r="AV210" s="30">
        <f>SUMIF(Ingredients!$B$3:$B$217,K210,Ingredients!$E$3:$E$217)+SUMIF($B$3:$B$724,K210,$AY$3:$AY$727)</f>
        <v>0</v>
      </c>
      <c r="AW210" s="30">
        <f>SUMIF(Ingredients!$B$3:$B$217,L210,Ingredients!$E$3:$E$217)+SUMIF($B$3:$B$724,L210,$AY$3:$AY$727)</f>
        <v>0</v>
      </c>
      <c r="AX210" s="30">
        <f>SUMIF(Ingredients!$B$3:$B$217,M210,Ingredients!$E$3:$E$217)+SUMIF($B$3:$B$724,M210,$AY$3:$AY$727)</f>
        <v>0</v>
      </c>
      <c r="AY210" s="29">
        <f t="shared" si="43"/>
        <v>8</v>
      </c>
      <c r="AZ210" s="30">
        <f>SUMIF(Ingredients!$B$3:$B$217,F210,Ingredients!$F$3:$F$217)+SUMIF($B$3:$B$724,F210,$BH$3:$BH$724)</f>
        <v>0</v>
      </c>
      <c r="BA210" s="30">
        <f>SUMIF(Ingredients!$B$3:$B$217,G210,Ingredients!$F$3:$F$217)+SUMIF($B$3:$B$724,G210,$BH$3:$BH$724)</f>
        <v>0</v>
      </c>
      <c r="BB210" s="30">
        <f>SUMIF(Ingredients!$B$3:$B$217,H210,Ingredients!$F$3:$F$217)+SUMIF($B$3:$B$724,H210,$BH$3:$BH$724)</f>
        <v>0</v>
      </c>
      <c r="BC210" s="30">
        <f>SUMIF(Ingredients!$B$3:$B$217,I210,Ingredients!$F$3:$F$217)+SUMIF($B$3:$B$724,I210,$BH$3:$BH$724)</f>
        <v>0</v>
      </c>
      <c r="BD210" s="30">
        <f>SUMIF(Ingredients!$B$3:$B$217,J210,Ingredients!$F$3:$F$217)+SUMIF($B$3:$B$724,J210,$BH$3:$BH$724)</f>
        <v>0</v>
      </c>
      <c r="BE210" s="30">
        <f>SUMIF(Ingredients!$B$3:$B$217,K210,Ingredients!$F$3:$F$217)+SUMIF($B$3:$B$724,K210,$BH$3:$BH$724)</f>
        <v>0</v>
      </c>
      <c r="BF210" s="30">
        <f>SUMIF(Ingredients!$B$3:$B$217,L210,Ingredients!$F$3:$F$217)+SUMIF($B$3:$B$724,L210,$BH$3:$BH$724)</f>
        <v>0</v>
      </c>
      <c r="BG210" s="30">
        <f>SUMIF(Ingredients!$B$3:$B$217,M210,Ingredients!$F$3:$F$217)+SUMIF($B$3:$B$724,M210,$BH$3:$BH$724)</f>
        <v>0</v>
      </c>
      <c r="BH210" s="35">
        <f t="shared" si="44"/>
        <v>0</v>
      </c>
      <c r="BI210" s="30">
        <f>SUMIF(Ingredients!$B$3:$B$217,F210,Ingredients!$G$3:$G$217)+SUMIF($B$3:$B$724,F210,$BQ$3:$BQ$724)</f>
        <v>0.5</v>
      </c>
      <c r="BJ210" s="30">
        <f>SUMIF(Ingredients!$B$3:$B$217,G210,Ingredients!$G$3:$G$217)+SUMIF($B$3:$B$724,G210,$BQ$3:$BQ$724)</f>
        <v>0</v>
      </c>
      <c r="BK210" s="30">
        <f>SUMIF(Ingredients!$B$3:$B$217,H210,Ingredients!$G$3:$G$217)+SUMIF($B$3:$B$724,H210,$BQ$3:$BQ$724)</f>
        <v>0</v>
      </c>
      <c r="BL210" s="30">
        <f>SUMIF(Ingredients!$B$3:$B$217,I210,Ingredients!$G$3:$G$217)+SUMIF($B$3:$B$724,I210,$BQ$3:$BQ$724)</f>
        <v>0</v>
      </c>
      <c r="BM210" s="30">
        <f>SUMIF(Ingredients!$B$3:$B$217,J210,Ingredients!$G$3:$G$217)+SUMIF($B$3:$B$724,J210,$BQ$3:$BQ$724)</f>
        <v>0</v>
      </c>
      <c r="BN210" s="30">
        <f>SUMIF(Ingredients!$B$3:$B$217,K210,Ingredients!$G$3:$G$217)+SUMIF($B$3:$B$724,K210,$BQ$3:$BQ$724)</f>
        <v>0</v>
      </c>
      <c r="BO210" s="30">
        <f>SUMIF(Ingredients!$B$3:$B$217,L210,Ingredients!$G$3:$G$217)+SUMIF($B$3:$B$724,L210,$BQ$3:$BQ$724)</f>
        <v>0</v>
      </c>
      <c r="BP210" s="30">
        <f>SUMIF(Ingredients!$B$3:$B$217,M210,Ingredients!$G$3:$G$217)+SUMIF($B$3:$B$724,M210,$BQ$3:$BQ$724)</f>
        <v>0</v>
      </c>
      <c r="BQ210" s="36">
        <f t="shared" si="45"/>
        <v>0.5</v>
      </c>
      <c r="BR210" s="30">
        <f>SUMIF(Ingredients!$B$3:$B$217,F210,Ingredients!$H$3:$H$217)+SUMIF($B$3:$B$724,F210,$BZ$3:$BZ$724)</f>
        <v>0</v>
      </c>
      <c r="BS210" s="30">
        <f>SUMIF(Ingredients!$B$3:$B$217,G210,Ingredients!$H$3:$H$217)+SUMIF($B$3:$B$724,G210,$BZ$3:$BZ$724)</f>
        <v>0</v>
      </c>
      <c r="BT210" s="30">
        <f>SUMIF(Ingredients!$B$3:$B$217,H210,Ingredients!$H$3:$H$217)+SUMIF($B$3:$B$724,H210,$BZ$3:$BZ$724)</f>
        <v>0</v>
      </c>
      <c r="BU210" s="30">
        <f>SUMIF(Ingredients!$B$3:$B$217,I210,Ingredients!$H$3:$H$217)+SUMIF($B$3:$B$724,I210,$BZ$3:$BZ$724)</f>
        <v>0</v>
      </c>
      <c r="BV210" s="30">
        <f>SUMIF(Ingredients!$B$3:$B$217,J210,Ingredients!$H$3:$H$217)+SUMIF($B$3:$B$724,J210,$BZ$3:$BZ$724)</f>
        <v>0</v>
      </c>
      <c r="BW210" s="30">
        <f>SUMIF(Ingredients!$B$3:$B$217,K210,Ingredients!$H$3:$H$217)+SUMIF($B$3:$B$724,K210,$BZ$3:$BZ$724)</f>
        <v>0</v>
      </c>
      <c r="BX210" s="30">
        <f>SUMIF(Ingredients!$B$3:$B$217,L210,Ingredients!$H$3:$H$217)+SUMIF($B$3:$B$724,L210,$BZ$3:$BZ$724)</f>
        <v>0</v>
      </c>
      <c r="BY210" s="30">
        <f>SUMIF(Ingredients!$B$3:$B$217,M210,Ingredients!$H$3:$H$217)+SUMIF($B$3:$B$724,M210,$BZ$3:$BZ$724)</f>
        <v>0</v>
      </c>
      <c r="BZ210" s="42">
        <f t="shared" si="46"/>
        <v>0</v>
      </c>
      <c r="CA210" s="30">
        <f>SUMIF(Ingredients!$B$3:$B$217,F210,Ingredients!$I$3:$I$217)+SUMIF($B$3:$B$724,F210,$CI$3:$CI$724)</f>
        <v>0</v>
      </c>
      <c r="CB210" s="30">
        <f>SUMIF(Ingredients!$B$3:$B$217,G210,Ingredients!$I$3:$I$217)+SUMIF($B$3:$B$724,G210,$CI$3:$CI$724)</f>
        <v>0</v>
      </c>
      <c r="CC210" s="30">
        <f>SUMIF(Ingredients!$B$3:$B$217,H210,Ingredients!$I$3:$I$217)+SUMIF($B$3:$B$724,H210,$CI$3:$CI$724)</f>
        <v>0</v>
      </c>
      <c r="CD210" s="30">
        <f>SUMIF(Ingredients!$B$3:$B$217,I210,Ingredients!$I$3:$I$217)+SUMIF($B$3:$B$724,I210,$CI$3:$CI$724)</f>
        <v>0</v>
      </c>
      <c r="CE210" s="30">
        <f>SUMIF(Ingredients!$B$3:$B$217,J210,Ingredients!$I$3:$I$217)+SUMIF($B$3:$B$724,J210,$CI$3:$CI$724)</f>
        <v>0</v>
      </c>
      <c r="CF210" s="30">
        <f>SUMIF(Ingredients!$B$3:$B$217,K210,Ingredients!$I$3:$I$217)+SUMIF($B$3:$B$724,K210,$CI$3:$CI$724)</f>
        <v>0</v>
      </c>
      <c r="CG210" s="30">
        <f>SUMIF(Ingredients!$B$3:$B$217,L210,Ingredients!$I$3:$I$217)+SUMIF($B$3:$B$724,L210,$CI$3:$CI$724)</f>
        <v>0</v>
      </c>
      <c r="CH210" s="30">
        <f>SUMIF(Ingredients!$B$3:$B$217,M210,Ingredients!$I$3:$I$217)+SUMIF($B$3:$B$724,M210,$CI$3:$CI$724)</f>
        <v>0</v>
      </c>
      <c r="CI210" s="38">
        <f t="shared" si="47"/>
        <v>0</v>
      </c>
      <c r="CJ210" s="30">
        <f>SUMIF(Ingredients!$B$3:$B$217,F210,Ingredients!$J$3:$J$217)+SUMIF($B$3:$B$724,F210,$CR$3:$CR$724)</f>
        <v>0</v>
      </c>
      <c r="CK210" s="30">
        <f>SUMIF(Ingredients!$B$3:$B$217,G210,Ingredients!$J$3:$J$217)+SUMIF($B$3:$B$724,G210,$CR$3:$CR$724)</f>
        <v>1.5</v>
      </c>
      <c r="CL210" s="30">
        <f>SUMIF(Ingredients!$B$3:$B$217,H210,Ingredients!$J$3:$J$217)+SUMIF($B$3:$B$724,H210,$CR$3:$CR$724)</f>
        <v>0</v>
      </c>
      <c r="CM210" s="30">
        <f>SUMIF(Ingredients!$B$3:$B$217,I210,Ingredients!$J$3:$J$217)+SUMIF($B$3:$B$724,I210,$CR$3:$CR$724)</f>
        <v>0</v>
      </c>
      <c r="CN210" s="30">
        <f>SUMIF(Ingredients!$B$3:$B$217,J210,Ingredients!$J$3:$J$217)+SUMIF($B$3:$B$724,J210,$CR$3:$CR$724)</f>
        <v>0</v>
      </c>
      <c r="CO210" s="30">
        <f>SUMIF(Ingredients!$B$3:$B$217,K210,Ingredients!$J$3:$J$217)+SUMIF($B$3:$B$724,K210,$CR$3:$CR$724)</f>
        <v>0</v>
      </c>
      <c r="CP210" s="30">
        <f>SUMIF(Ingredients!$B$3:$B$217,L210,Ingredients!$J$3:$J$217)+SUMIF($B$3:$B$724,L210,$CR$3:$CR$724)</f>
        <v>0</v>
      </c>
      <c r="CQ210" s="30">
        <f>SUMIF(Ingredients!$B$3:$B$217,M210,Ingredients!$J$3:$J$217)+SUMIF($B$3:$B$724,M210,$CR$3:$CR$724)</f>
        <v>0</v>
      </c>
      <c r="CR210" s="43">
        <f t="shared" si="48"/>
        <v>1.5</v>
      </c>
      <c r="CS210" s="34">
        <v>15</v>
      </c>
      <c r="CT210" s="30">
        <v>5</v>
      </c>
      <c r="CU210" s="30">
        <v>7</v>
      </c>
      <c r="CV210" s="35">
        <v>0</v>
      </c>
      <c r="CW210" s="36">
        <v>1</v>
      </c>
      <c r="CX210" s="37">
        <v>0</v>
      </c>
      <c r="CY210" s="38">
        <v>0</v>
      </c>
      <c r="CZ210" s="39">
        <v>1.5</v>
      </c>
      <c r="DA210" t="s">
        <v>202</v>
      </c>
      <c r="DB210" t="str">
        <f t="shared" ca="1" si="49"/>
        <v>-</v>
      </c>
      <c r="DD210" t="s">
        <v>199</v>
      </c>
      <c r="DE210" t="str">
        <f t="shared" ca="1" si="50"/>
        <v/>
      </c>
      <c r="DF210" t="s">
        <v>2272</v>
      </c>
    </row>
    <row r="211" spans="2:110" x14ac:dyDescent="0.3">
      <c r="B211" t="s">
        <v>477</v>
      </c>
      <c r="C211" t="str">
        <f>INDEX('PH Itemnames'!$B$1:$B$723,MATCH(B211,'PH Itemnames'!$A$1:$A$723),1)</f>
        <v>keylimepieItem</v>
      </c>
      <c r="D211" t="s">
        <v>240</v>
      </c>
      <c r="E211" t="s">
        <v>1192</v>
      </c>
      <c r="F211" s="10" t="s">
        <v>179</v>
      </c>
      <c r="G211" s="11" t="s">
        <v>233</v>
      </c>
      <c r="H211" s="11" t="s">
        <v>210</v>
      </c>
      <c r="I211" s="11" t="s">
        <v>209</v>
      </c>
      <c r="J211" s="11"/>
      <c r="K211" s="11"/>
      <c r="L211" s="11"/>
      <c r="M211" s="11"/>
      <c r="N211" s="46">
        <f ca="1">SUMIF(Ingredients!$B$3:$B$217,'PH complex foods'!F211,Ingredients!$A$3:$A$119)+SUMIF($B$3:$B$724,F211,$V$3:$V$723)</f>
        <v>0</v>
      </c>
      <c r="O211" s="11">
        <f ca="1">SUMIF(Ingredients!$B$3:$B$217,'PH complex foods'!G211,Ingredients!$A$3:$A$119)+SUMIF($B$3:$B$724,G211,$V$3:$V$723)</f>
        <v>1</v>
      </c>
      <c r="P211" s="11">
        <f ca="1">SUMIF(Ingredients!$B$3:$B$217,'PH complex foods'!H211,Ingredients!$A$3:$A$119)+SUMIF($B$3:$B$724,H211,$V$3:$V$723)</f>
        <v>1</v>
      </c>
      <c r="Q211" s="11">
        <f ca="1">SUMIF(Ingredients!$B$3:$B$217,'PH complex foods'!I211,Ingredients!$A$3:$A$119)+SUMIF($B$3:$B$724,I211,$V$3:$V$723)</f>
        <v>1</v>
      </c>
      <c r="R211" s="11">
        <f ca="1">SUMIF(Ingredients!$B$3:$B$217,'PH complex foods'!J211,Ingredients!$A$3:$A$119)+SUMIF($B$3:$B$724,J211,$V$3:$V$723)</f>
        <v>0</v>
      </c>
      <c r="S211" s="11">
        <f ca="1">SUMIF(Ingredients!$B$3:$B$217,'PH complex foods'!K211,Ingredients!$A$3:$A$119)+SUMIF($B$3:$B$724,K211,$V$3:$V$723)</f>
        <v>0</v>
      </c>
      <c r="T211" s="11">
        <f ca="1">SUMIF(Ingredients!$B$3:$B$217,'PH complex foods'!L211,Ingredients!$A$3:$A$119)+SUMIF($B$3:$B$724,L211,$V$3:$V$723)</f>
        <v>0</v>
      </c>
      <c r="U211" s="11">
        <f ca="1">SUMIF(Ingredients!$B$3:$B$217,'PH complex foods'!M211,Ingredients!$A$3:$A$119)+SUMIF($B$3:$B$724,M211,$V$3:$V$723)</f>
        <v>0</v>
      </c>
      <c r="V211" s="10">
        <f t="shared" ca="1" si="51"/>
        <v>0</v>
      </c>
      <c r="W211" s="11">
        <f t="shared" si="40"/>
        <v>0</v>
      </c>
      <c r="X211" s="44" t="str">
        <f t="shared" ca="1" si="52"/>
        <v>No</v>
      </c>
      <c r="Y211" s="34">
        <f>SUMIF(Ingredients!$B$3:$B$217,F211,Ingredients!$C$3:$C$217)+SUMIF($B$3:$B$724,F211,$AG$3:$AG$724)</f>
        <v>1</v>
      </c>
      <c r="Z211" s="30">
        <f>SUMIF(Ingredients!$B$3:$B$217,G211,Ingredients!$C$3:$C$217)+SUMIF($B$3:$B$724,G211,$AG$3:$AG$724)</f>
        <v>1</v>
      </c>
      <c r="AA211" s="30">
        <f>SUMIF(Ingredients!$B$3:$B$217,H211,Ingredients!$C$3:$C$217)+SUMIF($B$3:$B$724,H211,$AG$3:$AG$724)</f>
        <v>0</v>
      </c>
      <c r="AB211" s="30">
        <f>SUMIF(Ingredients!$B$3:$B$217,I211,Ingredients!$C$3:$C$217)+SUMIF($B$3:$B$724,I211,$AG$3:$AG$724)</f>
        <v>5</v>
      </c>
      <c r="AC211" s="30">
        <f>SUMIF(Ingredients!$B$3:$B$217,J211,Ingredients!$C$3:$C$217)+SUMIF($B$3:$B$724,J211,$AG$3:$AG$724)</f>
        <v>0</v>
      </c>
      <c r="AD211" s="30">
        <f>SUMIF(Ingredients!$B$3:$B$217,K211,Ingredients!$C$3:$C$217)+SUMIF($B$3:$B$724,K211,$AG$3:$AG$724)</f>
        <v>0</v>
      </c>
      <c r="AE211" s="30">
        <f>SUMIF(Ingredients!$B$3:$B$217,L211,Ingredients!$C$3:$C$217)+SUMIF($B$3:$B$724,L211,$AG$3:$AG$724)</f>
        <v>0</v>
      </c>
      <c r="AF211" s="30">
        <f>SUMIF(Ingredients!$B$3:$B$217,M211,Ingredients!$C$3:$C$217)+SUMIF($B$3:$B$724,M211,$AG$3:$AG$724)</f>
        <v>0</v>
      </c>
      <c r="AG211" s="29">
        <f t="shared" si="41"/>
        <v>7</v>
      </c>
      <c r="AH211" s="30">
        <f>SUMIF(Ingredients!$B$3:$B$217,F211,Ingredients!$D$3:$D$217)+SUMIF($B$3:$B$724,F211,$AP$3:$AP$724)</f>
        <v>5</v>
      </c>
      <c r="AI211" s="30">
        <f>SUMIF(Ingredients!$B$3:$B$217,G211,Ingredients!$D$3:$D$217)+SUMIF($B$3:$B$724,G211,$AP$3:$AP$724)</f>
        <v>5</v>
      </c>
      <c r="AJ211" s="30">
        <f>SUMIF(Ingredients!$B$3:$B$217,H211,Ingredients!$D$3:$D$217)+SUMIF($B$3:$B$724,H211,$AP$3:$AP$724)</f>
        <v>0</v>
      </c>
      <c r="AK211" s="30">
        <f>SUMIF(Ingredients!$B$3:$B$217,I211,Ingredients!$D$3:$D$217)+SUMIF($B$3:$B$724,I211,$AP$3:$AP$724)</f>
        <v>0</v>
      </c>
      <c r="AL211" s="30">
        <f>SUMIF(Ingredients!$B$3:$B$217,J211,Ingredients!$D$3:$D$217)+SUMIF($B$3:$B$724,J211,$AP$3:$AP$724)</f>
        <v>0</v>
      </c>
      <c r="AM211" s="30">
        <f>SUMIF(Ingredients!$B$3:$B$217,K211,Ingredients!$D$3:$D$217)+SUMIF($B$3:$B$724,K211,$AP$3:$AP$724)</f>
        <v>0</v>
      </c>
      <c r="AN211" s="30">
        <f>SUMIF(Ingredients!$B$3:$B$217,L211,Ingredients!$D$3:$D$217)+SUMIF($B$3:$B$724,L211,$AP$3:$AP$724)</f>
        <v>0</v>
      </c>
      <c r="AO211" s="30">
        <f>SUMIF(Ingredients!$B$3:$B$217,M211,Ingredients!$D$3:$D$217)+SUMIF($B$3:$B$724,M211,$AP$3:$AP$724)</f>
        <v>0</v>
      </c>
      <c r="AP211" s="29">
        <f t="shared" si="42"/>
        <v>10</v>
      </c>
      <c r="AQ211" s="30">
        <f>SUMIF(Ingredients!$B$3:$B$217,F211,Ingredients!$E$3:$E$217)+SUMIF($B$3:$B$724,F211,$AY$3:$AY$727)</f>
        <v>10</v>
      </c>
      <c r="AR211" s="30">
        <f>SUMIF(Ingredients!$B$3:$B$217,G211,Ingredients!$E$3:$E$217)+SUMIF($B$3:$B$724,G211,$AY$3:$AY$727)</f>
        <v>24.75</v>
      </c>
      <c r="AS211" s="30">
        <f>SUMIF(Ingredients!$B$3:$B$217,H211,Ingredients!$E$3:$E$217)+SUMIF($B$3:$B$724,H211,$AY$3:$AY$727)</f>
        <v>30</v>
      </c>
      <c r="AT211" s="30">
        <f>SUMIF(Ingredients!$B$3:$B$217,I211,Ingredients!$E$3:$E$217)+SUMIF($B$3:$B$724,I211,$AY$3:$AY$727)</f>
        <v>7</v>
      </c>
      <c r="AU211" s="30">
        <f>SUMIF(Ingredients!$B$3:$B$217,J211,Ingredients!$E$3:$E$217)+SUMIF($B$3:$B$724,J211,$AY$3:$AY$727)</f>
        <v>0</v>
      </c>
      <c r="AV211" s="30">
        <f>SUMIF(Ingredients!$B$3:$B$217,K211,Ingredients!$E$3:$E$217)+SUMIF($B$3:$B$724,K211,$AY$3:$AY$727)</f>
        <v>0</v>
      </c>
      <c r="AW211" s="30">
        <f>SUMIF(Ingredients!$B$3:$B$217,L211,Ingredients!$E$3:$E$217)+SUMIF($B$3:$B$724,L211,$AY$3:$AY$727)</f>
        <v>0</v>
      </c>
      <c r="AX211" s="30">
        <f>SUMIF(Ingredients!$B$3:$B$217,M211,Ingredients!$E$3:$E$217)+SUMIF($B$3:$B$724,M211,$AY$3:$AY$727)</f>
        <v>0</v>
      </c>
      <c r="AY211" s="29">
        <f t="shared" si="43"/>
        <v>17.9375</v>
      </c>
      <c r="AZ211" s="30">
        <f>SUMIF(Ingredients!$B$3:$B$217,F211,Ingredients!$F$3:$F$217)+SUMIF($B$3:$B$724,F211,$BH$3:$BH$724)</f>
        <v>0</v>
      </c>
      <c r="BA211" s="30">
        <f>SUMIF(Ingredients!$B$3:$B$217,G211,Ingredients!$F$3:$F$217)+SUMIF($B$3:$B$724,G211,$BH$3:$BH$724)</f>
        <v>0</v>
      </c>
      <c r="BB211" s="30">
        <f>SUMIF(Ingredients!$B$3:$B$217,H211,Ingredients!$F$3:$F$217)+SUMIF($B$3:$B$724,H211,$BH$3:$BH$724)</f>
        <v>0</v>
      </c>
      <c r="BC211" s="30">
        <f>SUMIF(Ingredients!$B$3:$B$217,I211,Ingredients!$F$3:$F$217)+SUMIF($B$3:$B$724,I211,$BH$3:$BH$724)</f>
        <v>1</v>
      </c>
      <c r="BD211" s="30">
        <f>SUMIF(Ingredients!$B$3:$B$217,J211,Ingredients!$F$3:$F$217)+SUMIF($B$3:$B$724,J211,$BH$3:$BH$724)</f>
        <v>0</v>
      </c>
      <c r="BE211" s="30">
        <f>SUMIF(Ingredients!$B$3:$B$217,K211,Ingredients!$F$3:$F$217)+SUMIF($B$3:$B$724,K211,$BH$3:$BH$724)</f>
        <v>0</v>
      </c>
      <c r="BF211" s="30">
        <f>SUMIF(Ingredients!$B$3:$B$217,L211,Ingredients!$F$3:$F$217)+SUMIF($B$3:$B$724,L211,$BH$3:$BH$724)</f>
        <v>0</v>
      </c>
      <c r="BG211" s="30">
        <f>SUMIF(Ingredients!$B$3:$B$217,M211,Ingredients!$F$3:$F$217)+SUMIF($B$3:$B$724,M211,$BH$3:$BH$724)</f>
        <v>0</v>
      </c>
      <c r="BH211" s="35">
        <f t="shared" si="44"/>
        <v>1</v>
      </c>
      <c r="BI211" s="30">
        <f>SUMIF(Ingredients!$B$3:$B$217,F211,Ingredients!$G$3:$G$217)+SUMIF($B$3:$B$724,F211,$BQ$3:$BQ$724)</f>
        <v>0.8</v>
      </c>
      <c r="BJ211" s="30">
        <f>SUMIF(Ingredients!$B$3:$B$217,G211,Ingredients!$G$3:$G$217)+SUMIF($B$3:$B$724,G211,$BQ$3:$BQ$724)</f>
        <v>0.8</v>
      </c>
      <c r="BK211" s="30">
        <f>SUMIF(Ingredients!$B$3:$B$217,H211,Ingredients!$G$3:$G$217)+SUMIF($B$3:$B$724,H211,$BQ$3:$BQ$724)</f>
        <v>0</v>
      </c>
      <c r="BL211" s="30">
        <f>SUMIF(Ingredients!$B$3:$B$217,I211,Ingredients!$G$3:$G$217)+SUMIF($B$3:$B$724,I211,$BQ$3:$BQ$724)</f>
        <v>0</v>
      </c>
      <c r="BM211" s="30">
        <f>SUMIF(Ingredients!$B$3:$B$217,J211,Ingredients!$G$3:$G$217)+SUMIF($B$3:$B$724,J211,$BQ$3:$BQ$724)</f>
        <v>0</v>
      </c>
      <c r="BN211" s="30">
        <f>SUMIF(Ingredients!$B$3:$B$217,K211,Ingredients!$G$3:$G$217)+SUMIF($B$3:$B$724,K211,$BQ$3:$BQ$724)</f>
        <v>0</v>
      </c>
      <c r="BO211" s="30">
        <f>SUMIF(Ingredients!$B$3:$B$217,L211,Ingredients!$G$3:$G$217)+SUMIF($B$3:$B$724,L211,$BQ$3:$BQ$724)</f>
        <v>0</v>
      </c>
      <c r="BP211" s="30">
        <f>SUMIF(Ingredients!$B$3:$B$217,M211,Ingredients!$G$3:$G$217)+SUMIF($B$3:$B$724,M211,$BQ$3:$BQ$724)</f>
        <v>0</v>
      </c>
      <c r="BQ211" s="36">
        <f t="shared" si="45"/>
        <v>1.6</v>
      </c>
      <c r="BR211" s="30">
        <f>SUMIF(Ingredients!$B$3:$B$217,F211,Ingredients!$H$3:$H$217)+SUMIF($B$3:$B$724,F211,$BZ$3:$BZ$724)</f>
        <v>0</v>
      </c>
      <c r="BS211" s="30">
        <f>SUMIF(Ingredients!$B$3:$B$217,G211,Ingredients!$H$3:$H$217)+SUMIF($B$3:$B$724,G211,$BZ$3:$BZ$724)</f>
        <v>0</v>
      </c>
      <c r="BT211" s="30">
        <f>SUMIF(Ingredients!$B$3:$B$217,H211,Ingredients!$H$3:$H$217)+SUMIF($B$3:$B$724,H211,$BZ$3:$BZ$724)</f>
        <v>0</v>
      </c>
      <c r="BU211" s="30">
        <f>SUMIF(Ingredients!$B$3:$B$217,I211,Ingredients!$H$3:$H$217)+SUMIF($B$3:$B$724,I211,$BZ$3:$BZ$724)</f>
        <v>0</v>
      </c>
      <c r="BV211" s="30">
        <f>SUMIF(Ingredients!$B$3:$B$217,J211,Ingredients!$H$3:$H$217)+SUMIF($B$3:$B$724,J211,$BZ$3:$BZ$724)</f>
        <v>0</v>
      </c>
      <c r="BW211" s="30">
        <f>SUMIF(Ingredients!$B$3:$B$217,K211,Ingredients!$H$3:$H$217)+SUMIF($B$3:$B$724,K211,$BZ$3:$BZ$724)</f>
        <v>0</v>
      </c>
      <c r="BX211" s="30">
        <f>SUMIF(Ingredients!$B$3:$B$217,L211,Ingredients!$H$3:$H$217)+SUMIF($B$3:$B$724,L211,$BZ$3:$BZ$724)</f>
        <v>0</v>
      </c>
      <c r="BY211" s="30">
        <f>SUMIF(Ingredients!$B$3:$B$217,M211,Ingredients!$H$3:$H$217)+SUMIF($B$3:$B$724,M211,$BZ$3:$BZ$724)</f>
        <v>0</v>
      </c>
      <c r="BZ211" s="42">
        <f t="shared" si="46"/>
        <v>0</v>
      </c>
      <c r="CA211" s="30">
        <f>SUMIF(Ingredients!$B$3:$B$217,F211,Ingredients!$I$3:$I$217)+SUMIF($B$3:$B$724,F211,$CI$3:$CI$724)</f>
        <v>0</v>
      </c>
      <c r="CB211" s="30">
        <f>SUMIF(Ingredients!$B$3:$B$217,G211,Ingredients!$I$3:$I$217)+SUMIF($B$3:$B$724,G211,$CI$3:$CI$724)</f>
        <v>0</v>
      </c>
      <c r="CC211" s="30">
        <f>SUMIF(Ingredients!$B$3:$B$217,H211,Ingredients!$I$3:$I$217)+SUMIF($B$3:$B$724,H211,$CI$3:$CI$724)</f>
        <v>0</v>
      </c>
      <c r="CD211" s="30">
        <f>SUMIF(Ingredients!$B$3:$B$217,I211,Ingredients!$I$3:$I$217)+SUMIF($B$3:$B$724,I211,$CI$3:$CI$724)</f>
        <v>0</v>
      </c>
      <c r="CE211" s="30">
        <f>SUMIF(Ingredients!$B$3:$B$217,J211,Ingredients!$I$3:$I$217)+SUMIF($B$3:$B$724,J211,$CI$3:$CI$724)</f>
        <v>0</v>
      </c>
      <c r="CF211" s="30">
        <f>SUMIF(Ingredients!$B$3:$B$217,K211,Ingredients!$I$3:$I$217)+SUMIF($B$3:$B$724,K211,$CI$3:$CI$724)</f>
        <v>0</v>
      </c>
      <c r="CG211" s="30">
        <f>SUMIF(Ingredients!$B$3:$B$217,L211,Ingredients!$I$3:$I$217)+SUMIF($B$3:$B$724,L211,$CI$3:$CI$724)</f>
        <v>0</v>
      </c>
      <c r="CH211" s="30">
        <f>SUMIF(Ingredients!$B$3:$B$217,M211,Ingredients!$I$3:$I$217)+SUMIF($B$3:$B$724,M211,$CI$3:$CI$724)</f>
        <v>0</v>
      </c>
      <c r="CI211" s="38">
        <f t="shared" si="47"/>
        <v>0</v>
      </c>
      <c r="CJ211" s="30">
        <f>SUMIF(Ingredients!$B$3:$B$217,F211,Ingredients!$J$3:$J$217)+SUMIF($B$3:$B$724,F211,$CR$3:$CR$724)</f>
        <v>0</v>
      </c>
      <c r="CK211" s="30">
        <f>SUMIF(Ingredients!$B$3:$B$217,G211,Ingredients!$J$3:$J$217)+SUMIF($B$3:$B$724,G211,$CR$3:$CR$724)</f>
        <v>0</v>
      </c>
      <c r="CL211" s="30">
        <f>SUMIF(Ingredients!$B$3:$B$217,H211,Ingredients!$J$3:$J$217)+SUMIF($B$3:$B$724,H211,$CR$3:$CR$724)</f>
        <v>0</v>
      </c>
      <c r="CM211" s="30">
        <f>SUMIF(Ingredients!$B$3:$B$217,I211,Ingredients!$J$3:$J$217)+SUMIF($B$3:$B$724,I211,$CR$3:$CR$724)</f>
        <v>0</v>
      </c>
      <c r="CN211" s="30">
        <f>SUMIF(Ingredients!$B$3:$B$217,J211,Ingredients!$J$3:$J$217)+SUMIF($B$3:$B$724,J211,$CR$3:$CR$724)</f>
        <v>0</v>
      </c>
      <c r="CO211" s="30">
        <f>SUMIF(Ingredients!$B$3:$B$217,K211,Ingredients!$J$3:$J$217)+SUMIF($B$3:$B$724,K211,$CR$3:$CR$724)</f>
        <v>0</v>
      </c>
      <c r="CP211" s="30">
        <f>SUMIF(Ingredients!$B$3:$B$217,L211,Ingredients!$J$3:$J$217)+SUMIF($B$3:$B$724,L211,$CR$3:$CR$724)</f>
        <v>0</v>
      </c>
      <c r="CQ211" s="30">
        <f>SUMIF(Ingredients!$B$3:$B$217,M211,Ingredients!$J$3:$J$217)+SUMIF($B$3:$B$724,M211,$CR$3:$CR$724)</f>
        <v>0</v>
      </c>
      <c r="CR211" s="43">
        <f t="shared" si="48"/>
        <v>0</v>
      </c>
      <c r="CS211" s="34">
        <v>10</v>
      </c>
      <c r="CT211" s="30">
        <v>0</v>
      </c>
      <c r="CU211" s="30">
        <v>11</v>
      </c>
      <c r="CV211" s="35">
        <v>1</v>
      </c>
      <c r="CW211" s="36">
        <v>1.5</v>
      </c>
      <c r="CX211" s="37">
        <v>0</v>
      </c>
      <c r="CY211" s="38">
        <v>0</v>
      </c>
      <c r="CZ211" s="39">
        <v>0</v>
      </c>
      <c r="DA211" t="s">
        <v>202</v>
      </c>
      <c r="DB211" t="str">
        <f t="shared" ca="1" si="49"/>
        <v>No</v>
      </c>
      <c r="DD211" t="s">
        <v>200</v>
      </c>
      <c r="DE211" t="str">
        <f t="shared" ca="1" si="50"/>
        <v/>
      </c>
      <c r="DF211" t="s">
        <v>2423</v>
      </c>
    </row>
    <row r="212" spans="2:110" x14ac:dyDescent="0.3">
      <c r="B212" t="s">
        <v>478</v>
      </c>
      <c r="C212" t="str">
        <f>INDEX('PH Itemnames'!$B$1:$B$723,MATCH(B212,'PH Itemnames'!$A$1:$A$723),1)</f>
        <v>limesmoothieItem</v>
      </c>
      <c r="D212" t="s">
        <v>240</v>
      </c>
      <c r="E212" t="s">
        <v>1192</v>
      </c>
      <c r="F212" s="10" t="s">
        <v>179</v>
      </c>
      <c r="G212" s="11" t="s">
        <v>179</v>
      </c>
      <c r="H212" s="11" t="s">
        <v>250</v>
      </c>
      <c r="I212" s="11"/>
      <c r="J212" s="11"/>
      <c r="K212" s="11"/>
      <c r="L212" s="11"/>
      <c r="M212" s="11"/>
      <c r="N212" s="46">
        <f ca="1">SUMIF(Ingredients!$B$3:$B$217,'PH complex foods'!F212,Ingredients!$A$3:$A$119)+SUMIF($B$3:$B$724,F212,$V$3:$V$723)</f>
        <v>0</v>
      </c>
      <c r="O212" s="11">
        <f ca="1">SUMIF(Ingredients!$B$3:$B$217,'PH complex foods'!G212,Ingredients!$A$3:$A$119)+SUMIF($B$3:$B$724,G212,$V$3:$V$723)</f>
        <v>0</v>
      </c>
      <c r="P212" s="11">
        <f ca="1">SUMIF(Ingredients!$B$3:$B$217,'PH complex foods'!H212,Ingredients!$A$3:$A$119)+SUMIF($B$3:$B$724,H212,$V$3:$V$723)</f>
        <v>1</v>
      </c>
      <c r="Q212" s="11">
        <f ca="1">SUMIF(Ingredients!$B$3:$B$217,'PH complex foods'!I212,Ingredients!$A$3:$A$119)+SUMIF($B$3:$B$724,I212,$V$3:$V$723)</f>
        <v>0</v>
      </c>
      <c r="R212" s="11">
        <f ca="1">SUMIF(Ingredients!$B$3:$B$217,'PH complex foods'!J212,Ingredients!$A$3:$A$119)+SUMIF($B$3:$B$724,J212,$V$3:$V$723)</f>
        <v>0</v>
      </c>
      <c r="S212" s="11">
        <f ca="1">SUMIF(Ingredients!$B$3:$B$217,'PH complex foods'!K212,Ingredients!$A$3:$A$119)+SUMIF($B$3:$B$724,K212,$V$3:$V$723)</f>
        <v>0</v>
      </c>
      <c r="T212" s="11">
        <f ca="1">SUMIF(Ingredients!$B$3:$B$217,'PH complex foods'!L212,Ingredients!$A$3:$A$119)+SUMIF($B$3:$B$724,L212,$V$3:$V$723)</f>
        <v>0</v>
      </c>
      <c r="U212" s="11">
        <f ca="1">SUMIF(Ingredients!$B$3:$B$217,'PH complex foods'!M212,Ingredients!$A$3:$A$119)+SUMIF($B$3:$B$724,M212,$V$3:$V$723)</f>
        <v>0</v>
      </c>
      <c r="V212" s="10">
        <f t="shared" ca="1" si="51"/>
        <v>-1</v>
      </c>
      <c r="W212" s="11">
        <f t="shared" si="40"/>
        <v>0</v>
      </c>
      <c r="X212" s="44" t="s">
        <v>199</v>
      </c>
      <c r="Y212" s="34">
        <f>SUMIF(Ingredients!$B$3:$B$217,F212,Ingredients!$C$3:$C$217)+SUMIF($B$3:$B$724,F212,$AG$3:$AG$724)</f>
        <v>1</v>
      </c>
      <c r="Z212" s="30">
        <f>SUMIF(Ingredients!$B$3:$B$217,G212,Ingredients!$C$3:$C$217)+SUMIF($B$3:$B$724,G212,$AG$3:$AG$724)</f>
        <v>1</v>
      </c>
      <c r="AA212" s="30">
        <f>SUMIF(Ingredients!$B$3:$B$217,H212,Ingredients!$C$3:$C$217)+SUMIF($B$3:$B$724,H212,$AG$3:$AG$724)</f>
        <v>0</v>
      </c>
      <c r="AB212" s="30">
        <f>SUMIF(Ingredients!$B$3:$B$217,I212,Ingredients!$C$3:$C$217)+SUMIF($B$3:$B$724,I212,$AG$3:$AG$724)</f>
        <v>0</v>
      </c>
      <c r="AC212" s="30">
        <f>SUMIF(Ingredients!$B$3:$B$217,J212,Ingredients!$C$3:$C$217)+SUMIF($B$3:$B$724,J212,$AG$3:$AG$724)</f>
        <v>0</v>
      </c>
      <c r="AD212" s="30">
        <f>SUMIF(Ingredients!$B$3:$B$217,K212,Ingredients!$C$3:$C$217)+SUMIF($B$3:$B$724,K212,$AG$3:$AG$724)</f>
        <v>0</v>
      </c>
      <c r="AE212" s="30">
        <f>SUMIF(Ingredients!$B$3:$B$217,L212,Ingredients!$C$3:$C$217)+SUMIF($B$3:$B$724,L212,$AG$3:$AG$724)</f>
        <v>0</v>
      </c>
      <c r="AF212" s="30">
        <f>SUMIF(Ingredients!$B$3:$B$217,M212,Ingredients!$C$3:$C$217)+SUMIF($B$3:$B$724,M212,$AG$3:$AG$724)</f>
        <v>0</v>
      </c>
      <c r="AG212" s="29">
        <f t="shared" si="41"/>
        <v>2</v>
      </c>
      <c r="AH212" s="30">
        <f>SUMIF(Ingredients!$B$3:$B$217,F212,Ingredients!$D$3:$D$217)+SUMIF($B$3:$B$724,F212,$AP$3:$AP$724)</f>
        <v>5</v>
      </c>
      <c r="AI212" s="30">
        <f>SUMIF(Ingredients!$B$3:$B$217,G212,Ingredients!$D$3:$D$217)+SUMIF($B$3:$B$724,G212,$AP$3:$AP$724)</f>
        <v>5</v>
      </c>
      <c r="AJ212" s="30">
        <f>SUMIF(Ingredients!$B$3:$B$217,H212,Ingredients!$D$3:$D$217)+SUMIF($B$3:$B$724,H212,$AP$3:$AP$724)</f>
        <v>5</v>
      </c>
      <c r="AK212" s="30">
        <f>SUMIF(Ingredients!$B$3:$B$217,I212,Ingredients!$D$3:$D$217)+SUMIF($B$3:$B$724,I212,$AP$3:$AP$724)</f>
        <v>0</v>
      </c>
      <c r="AL212" s="30">
        <f>SUMIF(Ingredients!$B$3:$B$217,J212,Ingredients!$D$3:$D$217)+SUMIF($B$3:$B$724,J212,$AP$3:$AP$724)</f>
        <v>0</v>
      </c>
      <c r="AM212" s="30">
        <f>SUMIF(Ingredients!$B$3:$B$217,K212,Ingredients!$D$3:$D$217)+SUMIF($B$3:$B$724,K212,$AP$3:$AP$724)</f>
        <v>0</v>
      </c>
      <c r="AN212" s="30">
        <f>SUMIF(Ingredients!$B$3:$B$217,L212,Ingredients!$D$3:$D$217)+SUMIF($B$3:$B$724,L212,$AP$3:$AP$724)</f>
        <v>0</v>
      </c>
      <c r="AO212" s="30">
        <f>SUMIF(Ingredients!$B$3:$B$217,M212,Ingredients!$D$3:$D$217)+SUMIF($B$3:$B$724,M212,$AP$3:$AP$724)</f>
        <v>0</v>
      </c>
      <c r="AP212" s="29">
        <f t="shared" si="42"/>
        <v>15</v>
      </c>
      <c r="AQ212" s="30">
        <f>SUMIF(Ingredients!$B$3:$B$217,F212,Ingredients!$E$3:$E$217)+SUMIF($B$3:$B$724,F212,$AY$3:$AY$727)</f>
        <v>10</v>
      </c>
      <c r="AR212" s="30">
        <f>SUMIF(Ingredients!$B$3:$B$217,G212,Ingredients!$E$3:$E$217)+SUMIF($B$3:$B$724,G212,$AY$3:$AY$727)</f>
        <v>10</v>
      </c>
      <c r="AS212" s="30">
        <f>SUMIF(Ingredients!$B$3:$B$217,H212,Ingredients!$E$3:$E$217)+SUMIF($B$3:$B$724,H212,$AY$3:$AY$727)</f>
        <v>0</v>
      </c>
      <c r="AT212" s="30">
        <f>SUMIF(Ingredients!$B$3:$B$217,I212,Ingredients!$E$3:$E$217)+SUMIF($B$3:$B$724,I212,$AY$3:$AY$727)</f>
        <v>0</v>
      </c>
      <c r="AU212" s="30">
        <f>SUMIF(Ingredients!$B$3:$B$217,J212,Ingredients!$E$3:$E$217)+SUMIF($B$3:$B$724,J212,$AY$3:$AY$727)</f>
        <v>0</v>
      </c>
      <c r="AV212" s="30">
        <f>SUMIF(Ingredients!$B$3:$B$217,K212,Ingredients!$E$3:$E$217)+SUMIF($B$3:$B$724,K212,$AY$3:$AY$727)</f>
        <v>0</v>
      </c>
      <c r="AW212" s="30">
        <f>SUMIF(Ingredients!$B$3:$B$217,L212,Ingredients!$E$3:$E$217)+SUMIF($B$3:$B$724,L212,$AY$3:$AY$727)</f>
        <v>0</v>
      </c>
      <c r="AX212" s="30">
        <f>SUMIF(Ingredients!$B$3:$B$217,M212,Ingredients!$E$3:$E$217)+SUMIF($B$3:$B$724,M212,$AY$3:$AY$727)</f>
        <v>0</v>
      </c>
      <c r="AY212" s="29">
        <f t="shared" si="43"/>
        <v>6.666666666666667</v>
      </c>
      <c r="AZ212" s="30">
        <f>SUMIF(Ingredients!$B$3:$B$217,F212,Ingredients!$F$3:$F$217)+SUMIF($B$3:$B$724,F212,$BH$3:$BH$724)</f>
        <v>0</v>
      </c>
      <c r="BA212" s="30">
        <f>SUMIF(Ingredients!$B$3:$B$217,G212,Ingredients!$F$3:$F$217)+SUMIF($B$3:$B$724,G212,$BH$3:$BH$724)</f>
        <v>0</v>
      </c>
      <c r="BB212" s="30">
        <f>SUMIF(Ingredients!$B$3:$B$217,H212,Ingredients!$F$3:$F$217)+SUMIF($B$3:$B$724,H212,$BH$3:$BH$724)</f>
        <v>0</v>
      </c>
      <c r="BC212" s="30">
        <f>SUMIF(Ingredients!$B$3:$B$217,I212,Ingredients!$F$3:$F$217)+SUMIF($B$3:$B$724,I212,$BH$3:$BH$724)</f>
        <v>0</v>
      </c>
      <c r="BD212" s="30">
        <f>SUMIF(Ingredients!$B$3:$B$217,J212,Ingredients!$F$3:$F$217)+SUMIF($B$3:$B$724,J212,$BH$3:$BH$724)</f>
        <v>0</v>
      </c>
      <c r="BE212" s="30">
        <f>SUMIF(Ingredients!$B$3:$B$217,K212,Ingredients!$F$3:$F$217)+SUMIF($B$3:$B$724,K212,$BH$3:$BH$724)</f>
        <v>0</v>
      </c>
      <c r="BF212" s="30">
        <f>SUMIF(Ingredients!$B$3:$B$217,L212,Ingredients!$F$3:$F$217)+SUMIF($B$3:$B$724,L212,$BH$3:$BH$724)</f>
        <v>0</v>
      </c>
      <c r="BG212" s="30">
        <f>SUMIF(Ingredients!$B$3:$B$217,M212,Ingredients!$F$3:$F$217)+SUMIF($B$3:$B$724,M212,$BH$3:$BH$724)</f>
        <v>0</v>
      </c>
      <c r="BH212" s="35">
        <f t="shared" si="44"/>
        <v>0</v>
      </c>
      <c r="BI212" s="30">
        <f>SUMIF(Ingredients!$B$3:$B$217,F212,Ingredients!$G$3:$G$217)+SUMIF($B$3:$B$724,F212,$BQ$3:$BQ$724)</f>
        <v>0.8</v>
      </c>
      <c r="BJ212" s="30">
        <f>SUMIF(Ingredients!$B$3:$B$217,G212,Ingredients!$G$3:$G$217)+SUMIF($B$3:$B$724,G212,$BQ$3:$BQ$724)</f>
        <v>0.8</v>
      </c>
      <c r="BK212" s="30">
        <f>SUMIF(Ingredients!$B$3:$B$217,H212,Ingredients!$G$3:$G$217)+SUMIF($B$3:$B$724,H212,$BQ$3:$BQ$724)</f>
        <v>0</v>
      </c>
      <c r="BL212" s="30">
        <f>SUMIF(Ingredients!$B$3:$B$217,I212,Ingredients!$G$3:$G$217)+SUMIF($B$3:$B$724,I212,$BQ$3:$BQ$724)</f>
        <v>0</v>
      </c>
      <c r="BM212" s="30">
        <f>SUMIF(Ingredients!$B$3:$B$217,J212,Ingredients!$G$3:$G$217)+SUMIF($B$3:$B$724,J212,$BQ$3:$BQ$724)</f>
        <v>0</v>
      </c>
      <c r="BN212" s="30">
        <f>SUMIF(Ingredients!$B$3:$B$217,K212,Ingredients!$G$3:$G$217)+SUMIF($B$3:$B$724,K212,$BQ$3:$BQ$724)</f>
        <v>0</v>
      </c>
      <c r="BO212" s="30">
        <f>SUMIF(Ingredients!$B$3:$B$217,L212,Ingredients!$G$3:$G$217)+SUMIF($B$3:$B$724,L212,$BQ$3:$BQ$724)</f>
        <v>0</v>
      </c>
      <c r="BP212" s="30">
        <f>SUMIF(Ingredients!$B$3:$B$217,M212,Ingredients!$G$3:$G$217)+SUMIF($B$3:$B$724,M212,$BQ$3:$BQ$724)</f>
        <v>0</v>
      </c>
      <c r="BQ212" s="36">
        <f t="shared" si="45"/>
        <v>1.6</v>
      </c>
      <c r="BR212" s="30">
        <f>SUMIF(Ingredients!$B$3:$B$217,F212,Ingredients!$H$3:$H$217)+SUMIF($B$3:$B$724,F212,$BZ$3:$BZ$724)</f>
        <v>0</v>
      </c>
      <c r="BS212" s="30">
        <f>SUMIF(Ingredients!$B$3:$B$217,G212,Ingredients!$H$3:$H$217)+SUMIF($B$3:$B$724,G212,$BZ$3:$BZ$724)</f>
        <v>0</v>
      </c>
      <c r="BT212" s="30">
        <f>SUMIF(Ingredients!$B$3:$B$217,H212,Ingredients!$H$3:$H$217)+SUMIF($B$3:$B$724,H212,$BZ$3:$BZ$724)</f>
        <v>0</v>
      </c>
      <c r="BU212" s="30">
        <f>SUMIF(Ingredients!$B$3:$B$217,I212,Ingredients!$H$3:$H$217)+SUMIF($B$3:$B$724,I212,$BZ$3:$BZ$724)</f>
        <v>0</v>
      </c>
      <c r="BV212" s="30">
        <f>SUMIF(Ingredients!$B$3:$B$217,J212,Ingredients!$H$3:$H$217)+SUMIF($B$3:$B$724,J212,$BZ$3:$BZ$724)</f>
        <v>0</v>
      </c>
      <c r="BW212" s="30">
        <f>SUMIF(Ingredients!$B$3:$B$217,K212,Ingredients!$H$3:$H$217)+SUMIF($B$3:$B$724,K212,$BZ$3:$BZ$724)</f>
        <v>0</v>
      </c>
      <c r="BX212" s="30">
        <f>SUMIF(Ingredients!$B$3:$B$217,L212,Ingredients!$H$3:$H$217)+SUMIF($B$3:$B$724,L212,$BZ$3:$BZ$724)</f>
        <v>0</v>
      </c>
      <c r="BY212" s="30">
        <f>SUMIF(Ingredients!$B$3:$B$217,M212,Ingredients!$H$3:$H$217)+SUMIF($B$3:$B$724,M212,$BZ$3:$BZ$724)</f>
        <v>0</v>
      </c>
      <c r="BZ212" s="42">
        <f t="shared" si="46"/>
        <v>0</v>
      </c>
      <c r="CA212" s="30">
        <f>SUMIF(Ingredients!$B$3:$B$217,F212,Ingredients!$I$3:$I$217)+SUMIF($B$3:$B$724,F212,$CI$3:$CI$724)</f>
        <v>0</v>
      </c>
      <c r="CB212" s="30">
        <f>SUMIF(Ingredients!$B$3:$B$217,G212,Ingredients!$I$3:$I$217)+SUMIF($B$3:$B$724,G212,$CI$3:$CI$724)</f>
        <v>0</v>
      </c>
      <c r="CC212" s="30">
        <f>SUMIF(Ingredients!$B$3:$B$217,H212,Ingredients!$I$3:$I$217)+SUMIF($B$3:$B$724,H212,$CI$3:$CI$724)</f>
        <v>0</v>
      </c>
      <c r="CD212" s="30">
        <f>SUMIF(Ingredients!$B$3:$B$217,I212,Ingredients!$I$3:$I$217)+SUMIF($B$3:$B$724,I212,$CI$3:$CI$724)</f>
        <v>0</v>
      </c>
      <c r="CE212" s="30">
        <f>SUMIF(Ingredients!$B$3:$B$217,J212,Ingredients!$I$3:$I$217)+SUMIF($B$3:$B$724,J212,$CI$3:$CI$724)</f>
        <v>0</v>
      </c>
      <c r="CF212" s="30">
        <f>SUMIF(Ingredients!$B$3:$B$217,K212,Ingredients!$I$3:$I$217)+SUMIF($B$3:$B$724,K212,$CI$3:$CI$724)</f>
        <v>0</v>
      </c>
      <c r="CG212" s="30">
        <f>SUMIF(Ingredients!$B$3:$B$217,L212,Ingredients!$I$3:$I$217)+SUMIF($B$3:$B$724,L212,$CI$3:$CI$724)</f>
        <v>0</v>
      </c>
      <c r="CH212" s="30">
        <f>SUMIF(Ingredients!$B$3:$B$217,M212,Ingredients!$I$3:$I$217)+SUMIF($B$3:$B$724,M212,$CI$3:$CI$724)</f>
        <v>0</v>
      </c>
      <c r="CI212" s="38">
        <f t="shared" si="47"/>
        <v>0</v>
      </c>
      <c r="CJ212" s="30">
        <f>SUMIF(Ingredients!$B$3:$B$217,F212,Ingredients!$J$3:$J$217)+SUMIF($B$3:$B$724,F212,$CR$3:$CR$724)</f>
        <v>0</v>
      </c>
      <c r="CK212" s="30">
        <f>SUMIF(Ingredients!$B$3:$B$217,G212,Ingredients!$J$3:$J$217)+SUMIF($B$3:$B$724,G212,$CR$3:$CR$724)</f>
        <v>0</v>
      </c>
      <c r="CL212" s="30">
        <f>SUMIF(Ingredients!$B$3:$B$217,H212,Ingredients!$J$3:$J$217)+SUMIF($B$3:$B$724,H212,$CR$3:$CR$724)</f>
        <v>0</v>
      </c>
      <c r="CM212" s="30">
        <f>SUMIF(Ingredients!$B$3:$B$217,I212,Ingredients!$J$3:$J$217)+SUMIF($B$3:$B$724,I212,$CR$3:$CR$724)</f>
        <v>0</v>
      </c>
      <c r="CN212" s="30">
        <f>SUMIF(Ingredients!$B$3:$B$217,J212,Ingredients!$J$3:$J$217)+SUMIF($B$3:$B$724,J212,$CR$3:$CR$724)</f>
        <v>0</v>
      </c>
      <c r="CO212" s="30">
        <f>SUMIF(Ingredients!$B$3:$B$217,K212,Ingredients!$J$3:$J$217)+SUMIF($B$3:$B$724,K212,$CR$3:$CR$724)</f>
        <v>0</v>
      </c>
      <c r="CP212" s="30">
        <f>SUMIF(Ingredients!$B$3:$B$217,L212,Ingredients!$J$3:$J$217)+SUMIF($B$3:$B$724,L212,$CR$3:$CR$724)</f>
        <v>0</v>
      </c>
      <c r="CQ212" s="30">
        <f>SUMIF(Ingredients!$B$3:$B$217,M212,Ingredients!$J$3:$J$217)+SUMIF($B$3:$B$724,M212,$CR$3:$CR$724)</f>
        <v>0</v>
      </c>
      <c r="CR212" s="43">
        <f t="shared" si="48"/>
        <v>0</v>
      </c>
      <c r="CS212" s="34">
        <v>5</v>
      </c>
      <c r="CT212" s="30">
        <v>15</v>
      </c>
      <c r="CU212" s="30">
        <v>9</v>
      </c>
      <c r="CV212" s="35">
        <v>0</v>
      </c>
      <c r="CW212" s="36">
        <v>1.5</v>
      </c>
      <c r="CX212" s="37">
        <v>0</v>
      </c>
      <c r="CY212" s="38">
        <v>0</v>
      </c>
      <c r="CZ212" s="39">
        <v>0</v>
      </c>
      <c r="DA212" t="s">
        <v>202</v>
      </c>
      <c r="DB212" t="str">
        <f t="shared" si="49"/>
        <v>No</v>
      </c>
      <c r="DC212" t="s">
        <v>1157</v>
      </c>
      <c r="DD212" t="s">
        <v>200</v>
      </c>
      <c r="DE212" t="str">
        <f t="shared" si="50"/>
        <v/>
      </c>
      <c r="DF212" t="s">
        <v>2272</v>
      </c>
    </row>
    <row r="213" spans="2:110" x14ac:dyDescent="0.3">
      <c r="B213" t="s">
        <v>479</v>
      </c>
      <c r="C213" t="str">
        <f>INDEX('PH Itemnames'!$B$1:$B$723,MATCH(B213,'PH Itemnames'!$A$1:$A$723),1)</f>
        <v>limeyogurtItem</v>
      </c>
      <c r="D213" t="s">
        <v>240</v>
      </c>
      <c r="E213" t="s">
        <v>1192</v>
      </c>
      <c r="F213" s="10" t="s">
        <v>179</v>
      </c>
      <c r="G213" s="11" t="s">
        <v>455</v>
      </c>
      <c r="H213" s="11"/>
      <c r="I213" s="11"/>
      <c r="J213" s="11"/>
      <c r="K213" s="11"/>
      <c r="L213" s="11"/>
      <c r="M213" s="11"/>
      <c r="N213" s="46">
        <f ca="1">SUMIF(Ingredients!$B$3:$B$217,'PH complex foods'!F213,Ingredients!$A$3:$A$119)+SUMIF($B$3:$B$724,F213,$V$3:$V$723)</f>
        <v>0</v>
      </c>
      <c r="O213" s="11">
        <f ca="1">SUMIF(Ingredients!$B$3:$B$217,'PH complex foods'!G213,Ingredients!$A$3:$A$119)+SUMIF($B$3:$B$724,G213,$V$3:$V$723)</f>
        <v>1</v>
      </c>
      <c r="P213" s="11">
        <f ca="1">SUMIF(Ingredients!$B$3:$B$217,'PH complex foods'!H213,Ingredients!$A$3:$A$119)+SUMIF($B$3:$B$724,H213,$V$3:$V$723)</f>
        <v>0</v>
      </c>
      <c r="Q213" s="11">
        <f ca="1">SUMIF(Ingredients!$B$3:$B$217,'PH complex foods'!I213,Ingredients!$A$3:$A$119)+SUMIF($B$3:$B$724,I213,$V$3:$V$723)</f>
        <v>0</v>
      </c>
      <c r="R213" s="11">
        <f ca="1">SUMIF(Ingredients!$B$3:$B$217,'PH complex foods'!J213,Ingredients!$A$3:$A$119)+SUMIF($B$3:$B$724,J213,$V$3:$V$723)</f>
        <v>0</v>
      </c>
      <c r="S213" s="11">
        <f ca="1">SUMIF(Ingredients!$B$3:$B$217,'PH complex foods'!K213,Ingredients!$A$3:$A$119)+SUMIF($B$3:$B$724,K213,$V$3:$V$723)</f>
        <v>0</v>
      </c>
      <c r="T213" s="11">
        <f ca="1">SUMIF(Ingredients!$B$3:$B$217,'PH complex foods'!L213,Ingredients!$A$3:$A$119)+SUMIF($B$3:$B$724,L213,$V$3:$V$723)</f>
        <v>0</v>
      </c>
      <c r="U213" s="11">
        <f ca="1">SUMIF(Ingredients!$B$3:$B$217,'PH complex foods'!M213,Ingredients!$A$3:$A$119)+SUMIF($B$3:$B$724,M213,$V$3:$V$723)</f>
        <v>0</v>
      </c>
      <c r="V213" s="10">
        <f t="shared" ca="1" si="51"/>
        <v>0</v>
      </c>
      <c r="W213" s="11">
        <f t="shared" si="40"/>
        <v>0</v>
      </c>
      <c r="X213" s="44" t="s">
        <v>199</v>
      </c>
      <c r="Y213" s="34">
        <f>SUMIF(Ingredients!$B$3:$B$217,F213,Ingredients!$C$3:$C$217)+SUMIF($B$3:$B$724,F213,$AG$3:$AG$724)</f>
        <v>1</v>
      </c>
      <c r="Z213" s="30">
        <f>SUMIF(Ingredients!$B$3:$B$217,G213,Ingredients!$C$3:$C$217)+SUMIF($B$3:$B$724,G213,$AG$3:$AG$724)</f>
        <v>10</v>
      </c>
      <c r="AA213" s="30">
        <f>SUMIF(Ingredients!$B$3:$B$217,H213,Ingredients!$C$3:$C$217)+SUMIF($B$3:$B$724,H213,$AG$3:$AG$724)</f>
        <v>0</v>
      </c>
      <c r="AB213" s="30">
        <f>SUMIF(Ingredients!$B$3:$B$217,I213,Ingredients!$C$3:$C$217)+SUMIF($B$3:$B$724,I213,$AG$3:$AG$724)</f>
        <v>0</v>
      </c>
      <c r="AC213" s="30">
        <f>SUMIF(Ingredients!$B$3:$B$217,J213,Ingredients!$C$3:$C$217)+SUMIF($B$3:$B$724,J213,$AG$3:$AG$724)</f>
        <v>0</v>
      </c>
      <c r="AD213" s="30">
        <f>SUMIF(Ingredients!$B$3:$B$217,K213,Ingredients!$C$3:$C$217)+SUMIF($B$3:$B$724,K213,$AG$3:$AG$724)</f>
        <v>0</v>
      </c>
      <c r="AE213" s="30">
        <f>SUMIF(Ingredients!$B$3:$B$217,L213,Ingredients!$C$3:$C$217)+SUMIF($B$3:$B$724,L213,$AG$3:$AG$724)</f>
        <v>0</v>
      </c>
      <c r="AF213" s="30">
        <f>SUMIF(Ingredients!$B$3:$B$217,M213,Ingredients!$C$3:$C$217)+SUMIF($B$3:$B$724,M213,$AG$3:$AG$724)</f>
        <v>0</v>
      </c>
      <c r="AG213" s="29">
        <f t="shared" si="41"/>
        <v>11</v>
      </c>
      <c r="AH213" s="30">
        <f>SUMIF(Ingredients!$B$3:$B$217,F213,Ingredients!$D$3:$D$217)+SUMIF($B$3:$B$724,F213,$AP$3:$AP$724)</f>
        <v>5</v>
      </c>
      <c r="AI213" s="30">
        <f>SUMIF(Ingredients!$B$3:$B$217,G213,Ingredients!$D$3:$D$217)+SUMIF($B$3:$B$724,G213,$AP$3:$AP$724)</f>
        <v>5</v>
      </c>
      <c r="AJ213" s="30">
        <f>SUMIF(Ingredients!$B$3:$B$217,H213,Ingredients!$D$3:$D$217)+SUMIF($B$3:$B$724,H213,$AP$3:$AP$724)</f>
        <v>0</v>
      </c>
      <c r="AK213" s="30">
        <f>SUMIF(Ingredients!$B$3:$B$217,I213,Ingredients!$D$3:$D$217)+SUMIF($B$3:$B$724,I213,$AP$3:$AP$724)</f>
        <v>0</v>
      </c>
      <c r="AL213" s="30">
        <f>SUMIF(Ingredients!$B$3:$B$217,J213,Ingredients!$D$3:$D$217)+SUMIF($B$3:$B$724,J213,$AP$3:$AP$724)</f>
        <v>0</v>
      </c>
      <c r="AM213" s="30">
        <f>SUMIF(Ingredients!$B$3:$B$217,K213,Ingredients!$D$3:$D$217)+SUMIF($B$3:$B$724,K213,$AP$3:$AP$724)</f>
        <v>0</v>
      </c>
      <c r="AN213" s="30">
        <f>SUMIF(Ingredients!$B$3:$B$217,L213,Ingredients!$D$3:$D$217)+SUMIF($B$3:$B$724,L213,$AP$3:$AP$724)</f>
        <v>0</v>
      </c>
      <c r="AO213" s="30">
        <f>SUMIF(Ingredients!$B$3:$B$217,M213,Ingredients!$D$3:$D$217)+SUMIF($B$3:$B$724,M213,$AP$3:$AP$724)</f>
        <v>0</v>
      </c>
      <c r="AP213" s="29">
        <f t="shared" si="42"/>
        <v>10</v>
      </c>
      <c r="AQ213" s="30">
        <f>SUMIF(Ingredients!$B$3:$B$217,F213,Ingredients!$E$3:$E$217)+SUMIF($B$3:$B$724,F213,$AY$3:$AY$727)</f>
        <v>10</v>
      </c>
      <c r="AR213" s="30">
        <f>SUMIF(Ingredients!$B$3:$B$217,G213,Ingredients!$E$3:$E$217)+SUMIF($B$3:$B$724,G213,$AY$3:$AY$727)</f>
        <v>7</v>
      </c>
      <c r="AS213" s="30">
        <f>SUMIF(Ingredients!$B$3:$B$217,H213,Ingredients!$E$3:$E$217)+SUMIF($B$3:$B$724,H213,$AY$3:$AY$727)</f>
        <v>0</v>
      </c>
      <c r="AT213" s="30">
        <f>SUMIF(Ingredients!$B$3:$B$217,I213,Ingredients!$E$3:$E$217)+SUMIF($B$3:$B$724,I213,$AY$3:$AY$727)</f>
        <v>0</v>
      </c>
      <c r="AU213" s="30">
        <f>SUMIF(Ingredients!$B$3:$B$217,J213,Ingredients!$E$3:$E$217)+SUMIF($B$3:$B$724,J213,$AY$3:$AY$727)</f>
        <v>0</v>
      </c>
      <c r="AV213" s="30">
        <f>SUMIF(Ingredients!$B$3:$B$217,K213,Ingredients!$E$3:$E$217)+SUMIF($B$3:$B$724,K213,$AY$3:$AY$727)</f>
        <v>0</v>
      </c>
      <c r="AW213" s="30">
        <f>SUMIF(Ingredients!$B$3:$B$217,L213,Ingredients!$E$3:$E$217)+SUMIF($B$3:$B$724,L213,$AY$3:$AY$727)</f>
        <v>0</v>
      </c>
      <c r="AX213" s="30">
        <f>SUMIF(Ingredients!$B$3:$B$217,M213,Ingredients!$E$3:$E$217)+SUMIF($B$3:$B$724,M213,$AY$3:$AY$727)</f>
        <v>0</v>
      </c>
      <c r="AY213" s="29">
        <f t="shared" si="43"/>
        <v>8.5</v>
      </c>
      <c r="AZ213" s="30">
        <f>SUMIF(Ingredients!$B$3:$B$217,F213,Ingredients!$F$3:$F$217)+SUMIF($B$3:$B$724,F213,$BH$3:$BH$724)</f>
        <v>0</v>
      </c>
      <c r="BA213" s="30">
        <f>SUMIF(Ingredients!$B$3:$B$217,G213,Ingredients!$F$3:$F$217)+SUMIF($B$3:$B$724,G213,$BH$3:$BH$724)</f>
        <v>0</v>
      </c>
      <c r="BB213" s="30">
        <f>SUMIF(Ingredients!$B$3:$B$217,H213,Ingredients!$F$3:$F$217)+SUMIF($B$3:$B$724,H213,$BH$3:$BH$724)</f>
        <v>0</v>
      </c>
      <c r="BC213" s="30">
        <f>SUMIF(Ingredients!$B$3:$B$217,I213,Ingredients!$F$3:$F$217)+SUMIF($B$3:$B$724,I213,$BH$3:$BH$724)</f>
        <v>0</v>
      </c>
      <c r="BD213" s="30">
        <f>SUMIF(Ingredients!$B$3:$B$217,J213,Ingredients!$F$3:$F$217)+SUMIF($B$3:$B$724,J213,$BH$3:$BH$724)</f>
        <v>0</v>
      </c>
      <c r="BE213" s="30">
        <f>SUMIF(Ingredients!$B$3:$B$217,K213,Ingredients!$F$3:$F$217)+SUMIF($B$3:$B$724,K213,$BH$3:$BH$724)</f>
        <v>0</v>
      </c>
      <c r="BF213" s="30">
        <f>SUMIF(Ingredients!$B$3:$B$217,L213,Ingredients!$F$3:$F$217)+SUMIF($B$3:$B$724,L213,$BH$3:$BH$724)</f>
        <v>0</v>
      </c>
      <c r="BG213" s="30">
        <f>SUMIF(Ingredients!$B$3:$B$217,M213,Ingredients!$F$3:$F$217)+SUMIF($B$3:$B$724,M213,$BH$3:$BH$724)</f>
        <v>0</v>
      </c>
      <c r="BH213" s="35">
        <f t="shared" si="44"/>
        <v>0</v>
      </c>
      <c r="BI213" s="30">
        <f>SUMIF(Ingredients!$B$3:$B$217,F213,Ingredients!$G$3:$G$217)+SUMIF($B$3:$B$724,F213,$BQ$3:$BQ$724)</f>
        <v>0.8</v>
      </c>
      <c r="BJ213" s="30">
        <f>SUMIF(Ingredients!$B$3:$B$217,G213,Ingredients!$G$3:$G$217)+SUMIF($B$3:$B$724,G213,$BQ$3:$BQ$724)</f>
        <v>0</v>
      </c>
      <c r="BK213" s="30">
        <f>SUMIF(Ingredients!$B$3:$B$217,H213,Ingredients!$G$3:$G$217)+SUMIF($B$3:$B$724,H213,$BQ$3:$BQ$724)</f>
        <v>0</v>
      </c>
      <c r="BL213" s="30">
        <f>SUMIF(Ingredients!$B$3:$B$217,I213,Ingredients!$G$3:$G$217)+SUMIF($B$3:$B$724,I213,$BQ$3:$BQ$724)</f>
        <v>0</v>
      </c>
      <c r="BM213" s="30">
        <f>SUMIF(Ingredients!$B$3:$B$217,J213,Ingredients!$G$3:$G$217)+SUMIF($B$3:$B$724,J213,$BQ$3:$BQ$724)</f>
        <v>0</v>
      </c>
      <c r="BN213" s="30">
        <f>SUMIF(Ingredients!$B$3:$B$217,K213,Ingredients!$G$3:$G$217)+SUMIF($B$3:$B$724,K213,$BQ$3:$BQ$724)</f>
        <v>0</v>
      </c>
      <c r="BO213" s="30">
        <f>SUMIF(Ingredients!$B$3:$B$217,L213,Ingredients!$G$3:$G$217)+SUMIF($B$3:$B$724,L213,$BQ$3:$BQ$724)</f>
        <v>0</v>
      </c>
      <c r="BP213" s="30">
        <f>SUMIF(Ingredients!$B$3:$B$217,M213,Ingredients!$G$3:$G$217)+SUMIF($B$3:$B$724,M213,$BQ$3:$BQ$724)</f>
        <v>0</v>
      </c>
      <c r="BQ213" s="36">
        <f t="shared" si="45"/>
        <v>0.8</v>
      </c>
      <c r="BR213" s="30">
        <f>SUMIF(Ingredients!$B$3:$B$217,F213,Ingredients!$H$3:$H$217)+SUMIF($B$3:$B$724,F213,$BZ$3:$BZ$724)</f>
        <v>0</v>
      </c>
      <c r="BS213" s="30">
        <f>SUMIF(Ingredients!$B$3:$B$217,G213,Ingredients!$H$3:$H$217)+SUMIF($B$3:$B$724,G213,$BZ$3:$BZ$724)</f>
        <v>0</v>
      </c>
      <c r="BT213" s="30">
        <f>SUMIF(Ingredients!$B$3:$B$217,H213,Ingredients!$H$3:$H$217)+SUMIF($B$3:$B$724,H213,$BZ$3:$BZ$724)</f>
        <v>0</v>
      </c>
      <c r="BU213" s="30">
        <f>SUMIF(Ingredients!$B$3:$B$217,I213,Ingredients!$H$3:$H$217)+SUMIF($B$3:$B$724,I213,$BZ$3:$BZ$724)</f>
        <v>0</v>
      </c>
      <c r="BV213" s="30">
        <f>SUMIF(Ingredients!$B$3:$B$217,J213,Ingredients!$H$3:$H$217)+SUMIF($B$3:$B$724,J213,$BZ$3:$BZ$724)</f>
        <v>0</v>
      </c>
      <c r="BW213" s="30">
        <f>SUMIF(Ingredients!$B$3:$B$217,K213,Ingredients!$H$3:$H$217)+SUMIF($B$3:$B$724,K213,$BZ$3:$BZ$724)</f>
        <v>0</v>
      </c>
      <c r="BX213" s="30">
        <f>SUMIF(Ingredients!$B$3:$B$217,L213,Ingredients!$H$3:$H$217)+SUMIF($B$3:$B$724,L213,$BZ$3:$BZ$724)</f>
        <v>0</v>
      </c>
      <c r="BY213" s="30">
        <f>SUMIF(Ingredients!$B$3:$B$217,M213,Ingredients!$H$3:$H$217)+SUMIF($B$3:$B$724,M213,$BZ$3:$BZ$724)</f>
        <v>0</v>
      </c>
      <c r="BZ213" s="42">
        <f t="shared" si="46"/>
        <v>0</v>
      </c>
      <c r="CA213" s="30">
        <f>SUMIF(Ingredients!$B$3:$B$217,F213,Ingredients!$I$3:$I$217)+SUMIF($B$3:$B$724,F213,$CI$3:$CI$724)</f>
        <v>0</v>
      </c>
      <c r="CB213" s="30">
        <f>SUMIF(Ingredients!$B$3:$B$217,G213,Ingredients!$I$3:$I$217)+SUMIF($B$3:$B$724,G213,$CI$3:$CI$724)</f>
        <v>0</v>
      </c>
      <c r="CC213" s="30">
        <f>SUMIF(Ingredients!$B$3:$B$217,H213,Ingredients!$I$3:$I$217)+SUMIF($B$3:$B$724,H213,$CI$3:$CI$724)</f>
        <v>0</v>
      </c>
      <c r="CD213" s="30">
        <f>SUMIF(Ingredients!$B$3:$B$217,I213,Ingredients!$I$3:$I$217)+SUMIF($B$3:$B$724,I213,$CI$3:$CI$724)</f>
        <v>0</v>
      </c>
      <c r="CE213" s="30">
        <f>SUMIF(Ingredients!$B$3:$B$217,J213,Ingredients!$I$3:$I$217)+SUMIF($B$3:$B$724,J213,$CI$3:$CI$724)</f>
        <v>0</v>
      </c>
      <c r="CF213" s="30">
        <f>SUMIF(Ingredients!$B$3:$B$217,K213,Ingredients!$I$3:$I$217)+SUMIF($B$3:$B$724,K213,$CI$3:$CI$724)</f>
        <v>0</v>
      </c>
      <c r="CG213" s="30">
        <f>SUMIF(Ingredients!$B$3:$B$217,L213,Ingredients!$I$3:$I$217)+SUMIF($B$3:$B$724,L213,$CI$3:$CI$724)</f>
        <v>0</v>
      </c>
      <c r="CH213" s="30">
        <f>SUMIF(Ingredients!$B$3:$B$217,M213,Ingredients!$I$3:$I$217)+SUMIF($B$3:$B$724,M213,$CI$3:$CI$724)</f>
        <v>0</v>
      </c>
      <c r="CI213" s="38">
        <f t="shared" si="47"/>
        <v>0</v>
      </c>
      <c r="CJ213" s="30">
        <f>SUMIF(Ingredients!$B$3:$B$217,F213,Ingredients!$J$3:$J$217)+SUMIF($B$3:$B$724,F213,$CR$3:$CR$724)</f>
        <v>0</v>
      </c>
      <c r="CK213" s="30">
        <f>SUMIF(Ingredients!$B$3:$B$217,G213,Ingredients!$J$3:$J$217)+SUMIF($B$3:$B$724,G213,$CR$3:$CR$724)</f>
        <v>1.5</v>
      </c>
      <c r="CL213" s="30">
        <f>SUMIF(Ingredients!$B$3:$B$217,H213,Ingredients!$J$3:$J$217)+SUMIF($B$3:$B$724,H213,$CR$3:$CR$724)</f>
        <v>0</v>
      </c>
      <c r="CM213" s="30">
        <f>SUMIF(Ingredients!$B$3:$B$217,I213,Ingredients!$J$3:$J$217)+SUMIF($B$3:$B$724,I213,$CR$3:$CR$724)</f>
        <v>0</v>
      </c>
      <c r="CN213" s="30">
        <f>SUMIF(Ingredients!$B$3:$B$217,J213,Ingredients!$J$3:$J$217)+SUMIF($B$3:$B$724,J213,$CR$3:$CR$724)</f>
        <v>0</v>
      </c>
      <c r="CO213" s="30">
        <f>SUMIF(Ingredients!$B$3:$B$217,K213,Ingredients!$J$3:$J$217)+SUMIF($B$3:$B$724,K213,$CR$3:$CR$724)</f>
        <v>0</v>
      </c>
      <c r="CP213" s="30">
        <f>SUMIF(Ingredients!$B$3:$B$217,L213,Ingredients!$J$3:$J$217)+SUMIF($B$3:$B$724,L213,$CR$3:$CR$724)</f>
        <v>0</v>
      </c>
      <c r="CQ213" s="30">
        <f>SUMIF(Ingredients!$B$3:$B$217,M213,Ingredients!$J$3:$J$217)+SUMIF($B$3:$B$724,M213,$CR$3:$CR$724)</f>
        <v>0</v>
      </c>
      <c r="CR213" s="43">
        <f t="shared" si="48"/>
        <v>1.5</v>
      </c>
      <c r="CS213" s="34">
        <v>15</v>
      </c>
      <c r="CT213" s="30">
        <v>5</v>
      </c>
      <c r="CU213" s="30">
        <v>7</v>
      </c>
      <c r="CV213" s="35">
        <v>0</v>
      </c>
      <c r="CW213" s="36">
        <v>1</v>
      </c>
      <c r="CX213" s="37">
        <v>0</v>
      </c>
      <c r="CY213" s="38">
        <v>0</v>
      </c>
      <c r="CZ213" s="39">
        <v>1.5</v>
      </c>
      <c r="DA213" t="s">
        <v>202</v>
      </c>
      <c r="DB213" t="str">
        <f t="shared" si="49"/>
        <v>No</v>
      </c>
      <c r="DC213" t="s">
        <v>1157</v>
      </c>
      <c r="DD213" t="s">
        <v>200</v>
      </c>
      <c r="DE213" t="str">
        <f t="shared" si="50"/>
        <v/>
      </c>
      <c r="DF213" t="s">
        <v>2272</v>
      </c>
    </row>
    <row r="214" spans="2:110" x14ac:dyDescent="0.3">
      <c r="B214" t="s">
        <v>480</v>
      </c>
      <c r="C214">
        <f>INDEX('PH Itemnames'!$B$1:$B$723,MATCH(B214,'PH Itemnames'!$A$1:$A$723),1)</f>
        <v>0</v>
      </c>
      <c r="D214" t="s">
        <v>240</v>
      </c>
      <c r="E214" t="s">
        <v>1185</v>
      </c>
      <c r="F214" s="10" t="s">
        <v>481</v>
      </c>
      <c r="G214" s="11" t="s">
        <v>481</v>
      </c>
      <c r="H214" s="11" t="s">
        <v>250</v>
      </c>
      <c r="I214" s="11"/>
      <c r="J214" s="11"/>
      <c r="K214" s="11"/>
      <c r="L214" s="11"/>
      <c r="M214" s="11"/>
      <c r="N214" s="46">
        <f ca="1">SUMIF(Ingredients!$B$3:$B$217,'PH complex foods'!F214,Ingredients!$A$3:$A$119)+SUMIF($B$3:$B$724,F214,$V$3:$V$723)</f>
        <v>1</v>
      </c>
      <c r="O214" s="11">
        <f ca="1">SUMIF(Ingredients!$B$3:$B$217,'PH complex foods'!G214,Ingredients!$A$3:$A$119)+SUMIF($B$3:$B$724,G214,$V$3:$V$723)</f>
        <v>1</v>
      </c>
      <c r="P214" s="11">
        <f ca="1">SUMIF(Ingredients!$B$3:$B$217,'PH complex foods'!H214,Ingredients!$A$3:$A$119)+SUMIF($B$3:$B$724,H214,$V$3:$V$723)</f>
        <v>1</v>
      </c>
      <c r="Q214" s="11">
        <f ca="1">SUMIF(Ingredients!$B$3:$B$217,'PH complex foods'!I214,Ingredients!$A$3:$A$119)+SUMIF($B$3:$B$724,I214,$V$3:$V$723)</f>
        <v>0</v>
      </c>
      <c r="R214" s="11">
        <f ca="1">SUMIF(Ingredients!$B$3:$B$217,'PH complex foods'!J214,Ingredients!$A$3:$A$119)+SUMIF($B$3:$B$724,J214,$V$3:$V$723)</f>
        <v>0</v>
      </c>
      <c r="S214" s="11">
        <f ca="1">SUMIF(Ingredients!$B$3:$B$217,'PH complex foods'!K214,Ingredients!$A$3:$A$119)+SUMIF($B$3:$B$724,K214,$V$3:$V$723)</f>
        <v>0</v>
      </c>
      <c r="T214" s="11">
        <f ca="1">SUMIF(Ingredients!$B$3:$B$217,'PH complex foods'!L214,Ingredients!$A$3:$A$119)+SUMIF($B$3:$B$724,L214,$V$3:$V$723)</f>
        <v>0</v>
      </c>
      <c r="U214" s="11">
        <f ca="1">SUMIF(Ingredients!$B$3:$B$217,'PH complex foods'!M214,Ingredients!$A$3:$A$119)+SUMIF($B$3:$B$724,M214,$V$3:$V$723)</f>
        <v>0</v>
      </c>
      <c r="V214" s="10">
        <f t="shared" ca="1" si="51"/>
        <v>1</v>
      </c>
      <c r="W214" s="11">
        <f t="shared" si="40"/>
        <v>1</v>
      </c>
      <c r="X214" s="44" t="str">
        <f t="shared" ca="1" si="52"/>
        <v>Yes</v>
      </c>
      <c r="Y214" s="34">
        <f>SUMIF(Ingredients!$B$3:$B$217,F214,Ingredients!$C$3:$C$217)+SUMIF($B$3:$B$724,F214,$AG$3:$AG$724)</f>
        <v>1.5</v>
      </c>
      <c r="Z214" s="30">
        <f>SUMIF(Ingredients!$B$3:$B$217,G214,Ingredients!$C$3:$C$217)+SUMIF($B$3:$B$724,G214,$AG$3:$AG$724)</f>
        <v>1.5</v>
      </c>
      <c r="AA214" s="30">
        <f>SUMIF(Ingredients!$B$3:$B$217,H214,Ingredients!$C$3:$C$217)+SUMIF($B$3:$B$724,H214,$AG$3:$AG$724)</f>
        <v>0</v>
      </c>
      <c r="AB214" s="30">
        <f>SUMIF(Ingredients!$B$3:$B$217,I214,Ingredients!$C$3:$C$217)+SUMIF($B$3:$B$724,I214,$AG$3:$AG$724)</f>
        <v>0</v>
      </c>
      <c r="AC214" s="30">
        <f>SUMIF(Ingredients!$B$3:$B$217,J214,Ingredients!$C$3:$C$217)+SUMIF($B$3:$B$724,J214,$AG$3:$AG$724)</f>
        <v>0</v>
      </c>
      <c r="AD214" s="30">
        <f>SUMIF(Ingredients!$B$3:$B$217,K214,Ingredients!$C$3:$C$217)+SUMIF($B$3:$B$724,K214,$AG$3:$AG$724)</f>
        <v>0</v>
      </c>
      <c r="AE214" s="30">
        <f>SUMIF(Ingredients!$B$3:$B$217,L214,Ingredients!$C$3:$C$217)+SUMIF($B$3:$B$724,L214,$AG$3:$AG$724)</f>
        <v>0</v>
      </c>
      <c r="AF214" s="30">
        <f>SUMIF(Ingredients!$B$3:$B$217,M214,Ingredients!$C$3:$C$217)+SUMIF($B$3:$B$724,M214,$AG$3:$AG$724)</f>
        <v>0</v>
      </c>
      <c r="AG214" s="29">
        <f t="shared" si="41"/>
        <v>3</v>
      </c>
      <c r="AH214" s="30">
        <f>SUMIF(Ingredients!$B$3:$B$217,F214,Ingredients!$D$3:$D$217)+SUMIF($B$3:$B$724,F214,$AP$3:$AP$724)</f>
        <v>4.75</v>
      </c>
      <c r="AI214" s="30">
        <f>SUMIF(Ingredients!$B$3:$B$217,G214,Ingredients!$D$3:$D$217)+SUMIF($B$3:$B$724,G214,$AP$3:$AP$724)</f>
        <v>4.75</v>
      </c>
      <c r="AJ214" s="30">
        <f>SUMIF(Ingredients!$B$3:$B$217,H214,Ingredients!$D$3:$D$217)+SUMIF($B$3:$B$724,H214,$AP$3:$AP$724)</f>
        <v>5</v>
      </c>
      <c r="AK214" s="30">
        <f>SUMIF(Ingredients!$B$3:$B$217,I214,Ingredients!$D$3:$D$217)+SUMIF($B$3:$B$724,I214,$AP$3:$AP$724)</f>
        <v>0</v>
      </c>
      <c r="AL214" s="30">
        <f>SUMIF(Ingredients!$B$3:$B$217,J214,Ingredients!$D$3:$D$217)+SUMIF($B$3:$B$724,J214,$AP$3:$AP$724)</f>
        <v>0</v>
      </c>
      <c r="AM214" s="30">
        <f>SUMIF(Ingredients!$B$3:$B$217,K214,Ingredients!$D$3:$D$217)+SUMIF($B$3:$B$724,K214,$AP$3:$AP$724)</f>
        <v>0</v>
      </c>
      <c r="AN214" s="30">
        <f>SUMIF(Ingredients!$B$3:$B$217,L214,Ingredients!$D$3:$D$217)+SUMIF($B$3:$B$724,L214,$AP$3:$AP$724)</f>
        <v>0</v>
      </c>
      <c r="AO214" s="30">
        <f>SUMIF(Ingredients!$B$3:$B$217,M214,Ingredients!$D$3:$D$217)+SUMIF($B$3:$B$724,M214,$AP$3:$AP$724)</f>
        <v>0</v>
      </c>
      <c r="AP214" s="29">
        <f t="shared" si="42"/>
        <v>14.5</v>
      </c>
      <c r="AQ214" s="30">
        <f>SUMIF(Ingredients!$B$3:$B$217,F214,Ingredients!$E$3:$E$217)+SUMIF($B$3:$B$724,F214,$AY$3:$AY$727)</f>
        <v>6.65</v>
      </c>
      <c r="AR214" s="30">
        <f>SUMIF(Ingredients!$B$3:$B$217,G214,Ingredients!$E$3:$E$217)+SUMIF($B$3:$B$724,G214,$AY$3:$AY$727)</f>
        <v>6.65</v>
      </c>
      <c r="AS214" s="30">
        <f>SUMIF(Ingredients!$B$3:$B$217,H214,Ingredients!$E$3:$E$217)+SUMIF($B$3:$B$724,H214,$AY$3:$AY$727)</f>
        <v>0</v>
      </c>
      <c r="AT214" s="30">
        <f>SUMIF(Ingredients!$B$3:$B$217,I214,Ingredients!$E$3:$E$217)+SUMIF($B$3:$B$724,I214,$AY$3:$AY$727)</f>
        <v>0</v>
      </c>
      <c r="AU214" s="30">
        <f>SUMIF(Ingredients!$B$3:$B$217,J214,Ingredients!$E$3:$E$217)+SUMIF($B$3:$B$724,J214,$AY$3:$AY$727)</f>
        <v>0</v>
      </c>
      <c r="AV214" s="30">
        <f>SUMIF(Ingredients!$B$3:$B$217,K214,Ingredients!$E$3:$E$217)+SUMIF($B$3:$B$724,K214,$AY$3:$AY$727)</f>
        <v>0</v>
      </c>
      <c r="AW214" s="30">
        <f>SUMIF(Ingredients!$B$3:$B$217,L214,Ingredients!$E$3:$E$217)+SUMIF($B$3:$B$724,L214,$AY$3:$AY$727)</f>
        <v>0</v>
      </c>
      <c r="AX214" s="30">
        <f>SUMIF(Ingredients!$B$3:$B$217,M214,Ingredients!$E$3:$E$217)+SUMIF($B$3:$B$724,M214,$AY$3:$AY$727)</f>
        <v>0</v>
      </c>
      <c r="AY214" s="29">
        <f t="shared" si="43"/>
        <v>4.4333333333333336</v>
      </c>
      <c r="AZ214" s="30">
        <f>SUMIF(Ingredients!$B$3:$B$217,F214,Ingredients!$F$3:$F$217)+SUMIF($B$3:$B$724,F214,$BH$3:$BH$724)</f>
        <v>0</v>
      </c>
      <c r="BA214" s="30">
        <f>SUMIF(Ingredients!$B$3:$B$217,G214,Ingredients!$F$3:$F$217)+SUMIF($B$3:$B$724,G214,$BH$3:$BH$724)</f>
        <v>0</v>
      </c>
      <c r="BB214" s="30">
        <f>SUMIF(Ingredients!$B$3:$B$217,H214,Ingredients!$F$3:$F$217)+SUMIF($B$3:$B$724,H214,$BH$3:$BH$724)</f>
        <v>0</v>
      </c>
      <c r="BC214" s="30">
        <f>SUMIF(Ingredients!$B$3:$B$217,I214,Ingredients!$F$3:$F$217)+SUMIF($B$3:$B$724,I214,$BH$3:$BH$724)</f>
        <v>0</v>
      </c>
      <c r="BD214" s="30">
        <f>SUMIF(Ingredients!$B$3:$B$217,J214,Ingredients!$F$3:$F$217)+SUMIF($B$3:$B$724,J214,$BH$3:$BH$724)</f>
        <v>0</v>
      </c>
      <c r="BE214" s="30">
        <f>SUMIF(Ingredients!$B$3:$B$217,K214,Ingredients!$F$3:$F$217)+SUMIF($B$3:$B$724,K214,$BH$3:$BH$724)</f>
        <v>0</v>
      </c>
      <c r="BF214" s="30">
        <f>SUMIF(Ingredients!$B$3:$B$217,L214,Ingredients!$F$3:$F$217)+SUMIF($B$3:$B$724,L214,$BH$3:$BH$724)</f>
        <v>0</v>
      </c>
      <c r="BG214" s="30">
        <f>SUMIF(Ingredients!$B$3:$B$217,M214,Ingredients!$F$3:$F$217)+SUMIF($B$3:$B$724,M214,$BH$3:$BH$724)</f>
        <v>0</v>
      </c>
      <c r="BH214" s="35">
        <f t="shared" si="44"/>
        <v>0</v>
      </c>
      <c r="BI214" s="30">
        <f>SUMIF(Ingredients!$B$3:$B$217,F214,Ingredients!$G$3:$G$217)+SUMIF($B$3:$B$724,F214,$BQ$3:$BQ$724)</f>
        <v>0.84500000000000008</v>
      </c>
      <c r="BJ214" s="30">
        <f>SUMIF(Ingredients!$B$3:$B$217,G214,Ingredients!$G$3:$G$217)+SUMIF($B$3:$B$724,G214,$BQ$3:$BQ$724)</f>
        <v>0.84500000000000008</v>
      </c>
      <c r="BK214" s="30">
        <f>SUMIF(Ingredients!$B$3:$B$217,H214,Ingredients!$G$3:$G$217)+SUMIF($B$3:$B$724,H214,$BQ$3:$BQ$724)</f>
        <v>0</v>
      </c>
      <c r="BL214" s="30">
        <f>SUMIF(Ingredients!$B$3:$B$217,I214,Ingredients!$G$3:$G$217)+SUMIF($B$3:$B$724,I214,$BQ$3:$BQ$724)</f>
        <v>0</v>
      </c>
      <c r="BM214" s="30">
        <f>SUMIF(Ingredients!$B$3:$B$217,J214,Ingredients!$G$3:$G$217)+SUMIF($B$3:$B$724,J214,$BQ$3:$BQ$724)</f>
        <v>0</v>
      </c>
      <c r="BN214" s="30">
        <f>SUMIF(Ingredients!$B$3:$B$217,K214,Ingredients!$G$3:$G$217)+SUMIF($B$3:$B$724,K214,$BQ$3:$BQ$724)</f>
        <v>0</v>
      </c>
      <c r="BO214" s="30">
        <f>SUMIF(Ingredients!$B$3:$B$217,L214,Ingredients!$G$3:$G$217)+SUMIF($B$3:$B$724,L214,$BQ$3:$BQ$724)</f>
        <v>0</v>
      </c>
      <c r="BP214" s="30">
        <f>SUMIF(Ingredients!$B$3:$B$217,M214,Ingredients!$G$3:$G$217)+SUMIF($B$3:$B$724,M214,$BQ$3:$BQ$724)</f>
        <v>0</v>
      </c>
      <c r="BQ214" s="36">
        <f t="shared" si="45"/>
        <v>1.6900000000000002</v>
      </c>
      <c r="BR214" s="30">
        <f>SUMIF(Ingredients!$B$3:$B$217,F214,Ingredients!$H$3:$H$217)+SUMIF($B$3:$B$724,F214,$BZ$3:$BZ$724)</f>
        <v>0</v>
      </c>
      <c r="BS214" s="30">
        <f>SUMIF(Ingredients!$B$3:$B$217,G214,Ingredients!$H$3:$H$217)+SUMIF($B$3:$B$724,G214,$BZ$3:$BZ$724)</f>
        <v>0</v>
      </c>
      <c r="BT214" s="30">
        <f>SUMIF(Ingredients!$B$3:$B$217,H214,Ingredients!$H$3:$H$217)+SUMIF($B$3:$B$724,H214,$BZ$3:$BZ$724)</f>
        <v>0</v>
      </c>
      <c r="BU214" s="30">
        <f>SUMIF(Ingredients!$B$3:$B$217,I214,Ingredients!$H$3:$H$217)+SUMIF($B$3:$B$724,I214,$BZ$3:$BZ$724)</f>
        <v>0</v>
      </c>
      <c r="BV214" s="30">
        <f>SUMIF(Ingredients!$B$3:$B$217,J214,Ingredients!$H$3:$H$217)+SUMIF($B$3:$B$724,J214,$BZ$3:$BZ$724)</f>
        <v>0</v>
      </c>
      <c r="BW214" s="30">
        <f>SUMIF(Ingredients!$B$3:$B$217,K214,Ingredients!$H$3:$H$217)+SUMIF($B$3:$B$724,K214,$BZ$3:$BZ$724)</f>
        <v>0</v>
      </c>
      <c r="BX214" s="30">
        <f>SUMIF(Ingredients!$B$3:$B$217,L214,Ingredients!$H$3:$H$217)+SUMIF($B$3:$B$724,L214,$BZ$3:$BZ$724)</f>
        <v>0</v>
      </c>
      <c r="BY214" s="30">
        <f>SUMIF(Ingredients!$B$3:$B$217,M214,Ingredients!$H$3:$H$217)+SUMIF($B$3:$B$724,M214,$BZ$3:$BZ$724)</f>
        <v>0</v>
      </c>
      <c r="BZ214" s="42">
        <f t="shared" si="46"/>
        <v>0</v>
      </c>
      <c r="CA214" s="30">
        <f>SUMIF(Ingredients!$B$3:$B$217,F214,Ingredients!$I$3:$I$217)+SUMIF($B$3:$B$724,F214,$CI$3:$CI$724)</f>
        <v>0</v>
      </c>
      <c r="CB214" s="30">
        <f>SUMIF(Ingredients!$B$3:$B$217,G214,Ingredients!$I$3:$I$217)+SUMIF($B$3:$B$724,G214,$CI$3:$CI$724)</f>
        <v>0</v>
      </c>
      <c r="CC214" s="30">
        <f>SUMIF(Ingredients!$B$3:$B$217,H214,Ingredients!$I$3:$I$217)+SUMIF($B$3:$B$724,H214,$CI$3:$CI$724)</f>
        <v>0</v>
      </c>
      <c r="CD214" s="30">
        <f>SUMIF(Ingredients!$B$3:$B$217,I214,Ingredients!$I$3:$I$217)+SUMIF($B$3:$B$724,I214,$CI$3:$CI$724)</f>
        <v>0</v>
      </c>
      <c r="CE214" s="30">
        <f>SUMIF(Ingredients!$B$3:$B$217,J214,Ingredients!$I$3:$I$217)+SUMIF($B$3:$B$724,J214,$CI$3:$CI$724)</f>
        <v>0</v>
      </c>
      <c r="CF214" s="30">
        <f>SUMIF(Ingredients!$B$3:$B$217,K214,Ingredients!$I$3:$I$217)+SUMIF($B$3:$B$724,K214,$CI$3:$CI$724)</f>
        <v>0</v>
      </c>
      <c r="CG214" s="30">
        <f>SUMIF(Ingredients!$B$3:$B$217,L214,Ingredients!$I$3:$I$217)+SUMIF($B$3:$B$724,L214,$CI$3:$CI$724)</f>
        <v>0</v>
      </c>
      <c r="CH214" s="30">
        <f>SUMIF(Ingredients!$B$3:$B$217,M214,Ingredients!$I$3:$I$217)+SUMIF($B$3:$B$724,M214,$CI$3:$CI$724)</f>
        <v>0</v>
      </c>
      <c r="CI214" s="38">
        <f t="shared" si="47"/>
        <v>0</v>
      </c>
      <c r="CJ214" s="30">
        <f>SUMIF(Ingredients!$B$3:$B$217,F214,Ingredients!$J$3:$J$217)+SUMIF($B$3:$B$724,F214,$CR$3:$CR$724)</f>
        <v>0</v>
      </c>
      <c r="CK214" s="30">
        <f>SUMIF(Ingredients!$B$3:$B$217,G214,Ingredients!$J$3:$J$217)+SUMIF($B$3:$B$724,G214,$CR$3:$CR$724)</f>
        <v>0</v>
      </c>
      <c r="CL214" s="30">
        <f>SUMIF(Ingredients!$B$3:$B$217,H214,Ingredients!$J$3:$J$217)+SUMIF($B$3:$B$724,H214,$CR$3:$CR$724)</f>
        <v>0</v>
      </c>
      <c r="CM214" s="30">
        <f>SUMIF(Ingredients!$B$3:$B$217,I214,Ingredients!$J$3:$J$217)+SUMIF($B$3:$B$724,I214,$CR$3:$CR$724)</f>
        <v>0</v>
      </c>
      <c r="CN214" s="30">
        <f>SUMIF(Ingredients!$B$3:$B$217,J214,Ingredients!$J$3:$J$217)+SUMIF($B$3:$B$724,J214,$CR$3:$CR$724)</f>
        <v>0</v>
      </c>
      <c r="CO214" s="30">
        <f>SUMIF(Ingredients!$B$3:$B$217,K214,Ingredients!$J$3:$J$217)+SUMIF($B$3:$B$724,K214,$CR$3:$CR$724)</f>
        <v>0</v>
      </c>
      <c r="CP214" s="30">
        <f>SUMIF(Ingredients!$B$3:$B$217,L214,Ingredients!$J$3:$J$217)+SUMIF($B$3:$B$724,L214,$CR$3:$CR$724)</f>
        <v>0</v>
      </c>
      <c r="CQ214" s="30">
        <f>SUMIF(Ingredients!$B$3:$B$217,M214,Ingredients!$J$3:$J$217)+SUMIF($B$3:$B$724,M214,$CR$3:$CR$724)</f>
        <v>0</v>
      </c>
      <c r="CR214" s="43">
        <f t="shared" si="48"/>
        <v>0</v>
      </c>
      <c r="CS214" s="34">
        <v>5</v>
      </c>
      <c r="CT214" s="30">
        <v>15</v>
      </c>
      <c r="CU214" s="30">
        <v>9</v>
      </c>
      <c r="CV214" s="35">
        <v>0</v>
      </c>
      <c r="CW214" s="36">
        <v>1.5</v>
      </c>
      <c r="CX214" s="37">
        <v>0</v>
      </c>
      <c r="CY214" s="38">
        <v>0</v>
      </c>
      <c r="CZ214" s="39">
        <v>0</v>
      </c>
      <c r="DA214" t="s">
        <v>202</v>
      </c>
      <c r="DB214" t="str">
        <f t="shared" ca="1" si="49"/>
        <v>-</v>
      </c>
      <c r="DD214" t="s">
        <v>199</v>
      </c>
      <c r="DE214" t="str">
        <f t="shared" ca="1" si="50"/>
        <v/>
      </c>
      <c r="DF214" t="s">
        <v>2272</v>
      </c>
    </row>
    <row r="215" spans="2:110" x14ac:dyDescent="0.3">
      <c r="B215" t="s">
        <v>482</v>
      </c>
      <c r="C215">
        <f>INDEX('PH Itemnames'!$B$1:$B$723,MATCH(B215,'PH Itemnames'!$A$1:$A$723),1)</f>
        <v>0</v>
      </c>
      <c r="D215" t="s">
        <v>240</v>
      </c>
      <c r="E215" t="s">
        <v>1191</v>
      </c>
      <c r="F215" s="10" t="s">
        <v>481</v>
      </c>
      <c r="G215" s="11" t="s">
        <v>455</v>
      </c>
      <c r="H215" s="11"/>
      <c r="I215" s="11"/>
      <c r="J215" s="11"/>
      <c r="K215" s="11"/>
      <c r="L215" s="11"/>
      <c r="M215" s="11"/>
      <c r="N215" s="46">
        <f ca="1">SUMIF(Ingredients!$B$3:$B$217,'PH complex foods'!F215,Ingredients!$A$3:$A$119)+SUMIF($B$3:$B$724,F215,$V$3:$V$723)</f>
        <v>1</v>
      </c>
      <c r="O215" s="11">
        <f ca="1">SUMIF(Ingredients!$B$3:$B$217,'PH complex foods'!G215,Ingredients!$A$3:$A$119)+SUMIF($B$3:$B$724,G215,$V$3:$V$723)</f>
        <v>1</v>
      </c>
      <c r="P215" s="11">
        <f ca="1">SUMIF(Ingredients!$B$3:$B$217,'PH complex foods'!H215,Ingredients!$A$3:$A$119)+SUMIF($B$3:$B$724,H215,$V$3:$V$723)</f>
        <v>0</v>
      </c>
      <c r="Q215" s="11">
        <f ca="1">SUMIF(Ingredients!$B$3:$B$217,'PH complex foods'!I215,Ingredients!$A$3:$A$119)+SUMIF($B$3:$B$724,I215,$V$3:$V$723)</f>
        <v>0</v>
      </c>
      <c r="R215" s="11">
        <f ca="1">SUMIF(Ingredients!$B$3:$B$217,'PH complex foods'!J215,Ingredients!$A$3:$A$119)+SUMIF($B$3:$B$724,J215,$V$3:$V$723)</f>
        <v>0</v>
      </c>
      <c r="S215" s="11">
        <f ca="1">SUMIF(Ingredients!$B$3:$B$217,'PH complex foods'!K215,Ingredients!$A$3:$A$119)+SUMIF($B$3:$B$724,K215,$V$3:$V$723)</f>
        <v>0</v>
      </c>
      <c r="T215" s="11">
        <f ca="1">SUMIF(Ingredients!$B$3:$B$217,'PH complex foods'!L215,Ingredients!$A$3:$A$119)+SUMIF($B$3:$B$724,L215,$V$3:$V$723)</f>
        <v>0</v>
      </c>
      <c r="U215" s="11">
        <f ca="1">SUMIF(Ingredients!$B$3:$B$217,'PH complex foods'!M215,Ingredients!$A$3:$A$119)+SUMIF($B$3:$B$724,M215,$V$3:$V$723)</f>
        <v>0</v>
      </c>
      <c r="V215" s="10">
        <f t="shared" ca="1" si="51"/>
        <v>1</v>
      </c>
      <c r="W215" s="11">
        <f t="shared" si="40"/>
        <v>1</v>
      </c>
      <c r="X215" s="44" t="str">
        <f t="shared" ca="1" si="52"/>
        <v>Yes</v>
      </c>
      <c r="Y215" s="34">
        <f>SUMIF(Ingredients!$B$3:$B$217,F215,Ingredients!$C$3:$C$217)+SUMIF($B$3:$B$724,F215,$AG$3:$AG$724)</f>
        <v>1.5</v>
      </c>
      <c r="Z215" s="30">
        <f>SUMIF(Ingredients!$B$3:$B$217,G215,Ingredients!$C$3:$C$217)+SUMIF($B$3:$B$724,G215,$AG$3:$AG$724)</f>
        <v>10</v>
      </c>
      <c r="AA215" s="30">
        <f>SUMIF(Ingredients!$B$3:$B$217,H215,Ingredients!$C$3:$C$217)+SUMIF($B$3:$B$724,H215,$AG$3:$AG$724)</f>
        <v>0</v>
      </c>
      <c r="AB215" s="30">
        <f>SUMIF(Ingredients!$B$3:$B$217,I215,Ingredients!$C$3:$C$217)+SUMIF($B$3:$B$724,I215,$AG$3:$AG$724)</f>
        <v>0</v>
      </c>
      <c r="AC215" s="30">
        <f>SUMIF(Ingredients!$B$3:$B$217,J215,Ingredients!$C$3:$C$217)+SUMIF($B$3:$B$724,J215,$AG$3:$AG$724)</f>
        <v>0</v>
      </c>
      <c r="AD215" s="30">
        <f>SUMIF(Ingredients!$B$3:$B$217,K215,Ingredients!$C$3:$C$217)+SUMIF($B$3:$B$724,K215,$AG$3:$AG$724)</f>
        <v>0</v>
      </c>
      <c r="AE215" s="30">
        <f>SUMIF(Ingredients!$B$3:$B$217,L215,Ingredients!$C$3:$C$217)+SUMIF($B$3:$B$724,L215,$AG$3:$AG$724)</f>
        <v>0</v>
      </c>
      <c r="AF215" s="30">
        <f>SUMIF(Ingredients!$B$3:$B$217,M215,Ingredients!$C$3:$C$217)+SUMIF($B$3:$B$724,M215,$AG$3:$AG$724)</f>
        <v>0</v>
      </c>
      <c r="AG215" s="29">
        <f t="shared" si="41"/>
        <v>11.5</v>
      </c>
      <c r="AH215" s="30">
        <f>SUMIF(Ingredients!$B$3:$B$217,F215,Ingredients!$D$3:$D$217)+SUMIF($B$3:$B$724,F215,$AP$3:$AP$724)</f>
        <v>4.75</v>
      </c>
      <c r="AI215" s="30">
        <f>SUMIF(Ingredients!$B$3:$B$217,G215,Ingredients!$D$3:$D$217)+SUMIF($B$3:$B$724,G215,$AP$3:$AP$724)</f>
        <v>5</v>
      </c>
      <c r="AJ215" s="30">
        <f>SUMIF(Ingredients!$B$3:$B$217,H215,Ingredients!$D$3:$D$217)+SUMIF($B$3:$B$724,H215,$AP$3:$AP$724)</f>
        <v>0</v>
      </c>
      <c r="AK215" s="30">
        <f>SUMIF(Ingredients!$B$3:$B$217,I215,Ingredients!$D$3:$D$217)+SUMIF($B$3:$B$724,I215,$AP$3:$AP$724)</f>
        <v>0</v>
      </c>
      <c r="AL215" s="30">
        <f>SUMIF(Ingredients!$B$3:$B$217,J215,Ingredients!$D$3:$D$217)+SUMIF($B$3:$B$724,J215,$AP$3:$AP$724)</f>
        <v>0</v>
      </c>
      <c r="AM215" s="30">
        <f>SUMIF(Ingredients!$B$3:$B$217,K215,Ingredients!$D$3:$D$217)+SUMIF($B$3:$B$724,K215,$AP$3:$AP$724)</f>
        <v>0</v>
      </c>
      <c r="AN215" s="30">
        <f>SUMIF(Ingredients!$B$3:$B$217,L215,Ingredients!$D$3:$D$217)+SUMIF($B$3:$B$724,L215,$AP$3:$AP$724)</f>
        <v>0</v>
      </c>
      <c r="AO215" s="30">
        <f>SUMIF(Ingredients!$B$3:$B$217,M215,Ingredients!$D$3:$D$217)+SUMIF($B$3:$B$724,M215,$AP$3:$AP$724)</f>
        <v>0</v>
      </c>
      <c r="AP215" s="29">
        <f t="shared" si="42"/>
        <v>9.75</v>
      </c>
      <c r="AQ215" s="30">
        <f>SUMIF(Ingredients!$B$3:$B$217,F215,Ingredients!$E$3:$E$217)+SUMIF($B$3:$B$724,F215,$AY$3:$AY$727)</f>
        <v>6.65</v>
      </c>
      <c r="AR215" s="30">
        <f>SUMIF(Ingredients!$B$3:$B$217,G215,Ingredients!$E$3:$E$217)+SUMIF($B$3:$B$724,G215,$AY$3:$AY$727)</f>
        <v>7</v>
      </c>
      <c r="AS215" s="30">
        <f>SUMIF(Ingredients!$B$3:$B$217,H215,Ingredients!$E$3:$E$217)+SUMIF($B$3:$B$724,H215,$AY$3:$AY$727)</f>
        <v>0</v>
      </c>
      <c r="AT215" s="30">
        <f>SUMIF(Ingredients!$B$3:$B$217,I215,Ingredients!$E$3:$E$217)+SUMIF($B$3:$B$724,I215,$AY$3:$AY$727)</f>
        <v>0</v>
      </c>
      <c r="AU215" s="30">
        <f>SUMIF(Ingredients!$B$3:$B$217,J215,Ingredients!$E$3:$E$217)+SUMIF($B$3:$B$724,J215,$AY$3:$AY$727)</f>
        <v>0</v>
      </c>
      <c r="AV215" s="30">
        <f>SUMIF(Ingredients!$B$3:$B$217,K215,Ingredients!$E$3:$E$217)+SUMIF($B$3:$B$724,K215,$AY$3:$AY$727)</f>
        <v>0</v>
      </c>
      <c r="AW215" s="30">
        <f>SUMIF(Ingredients!$B$3:$B$217,L215,Ingredients!$E$3:$E$217)+SUMIF($B$3:$B$724,L215,$AY$3:$AY$727)</f>
        <v>0</v>
      </c>
      <c r="AX215" s="30">
        <f>SUMIF(Ingredients!$B$3:$B$217,M215,Ingredients!$E$3:$E$217)+SUMIF($B$3:$B$724,M215,$AY$3:$AY$727)</f>
        <v>0</v>
      </c>
      <c r="AY215" s="29">
        <f t="shared" si="43"/>
        <v>6.8250000000000002</v>
      </c>
      <c r="AZ215" s="30">
        <f>SUMIF(Ingredients!$B$3:$B$217,F215,Ingredients!$F$3:$F$217)+SUMIF($B$3:$B$724,F215,$BH$3:$BH$724)</f>
        <v>0</v>
      </c>
      <c r="BA215" s="30">
        <f>SUMIF(Ingredients!$B$3:$B$217,G215,Ingredients!$F$3:$F$217)+SUMIF($B$3:$B$724,G215,$BH$3:$BH$724)</f>
        <v>0</v>
      </c>
      <c r="BB215" s="30">
        <f>SUMIF(Ingredients!$B$3:$B$217,H215,Ingredients!$F$3:$F$217)+SUMIF($B$3:$B$724,H215,$BH$3:$BH$724)</f>
        <v>0</v>
      </c>
      <c r="BC215" s="30">
        <f>SUMIF(Ingredients!$B$3:$B$217,I215,Ingredients!$F$3:$F$217)+SUMIF($B$3:$B$724,I215,$BH$3:$BH$724)</f>
        <v>0</v>
      </c>
      <c r="BD215" s="30">
        <f>SUMIF(Ingredients!$B$3:$B$217,J215,Ingredients!$F$3:$F$217)+SUMIF($B$3:$B$724,J215,$BH$3:$BH$724)</f>
        <v>0</v>
      </c>
      <c r="BE215" s="30">
        <f>SUMIF(Ingredients!$B$3:$B$217,K215,Ingredients!$F$3:$F$217)+SUMIF($B$3:$B$724,K215,$BH$3:$BH$724)</f>
        <v>0</v>
      </c>
      <c r="BF215" s="30">
        <f>SUMIF(Ingredients!$B$3:$B$217,L215,Ingredients!$F$3:$F$217)+SUMIF($B$3:$B$724,L215,$BH$3:$BH$724)</f>
        <v>0</v>
      </c>
      <c r="BG215" s="30">
        <f>SUMIF(Ingredients!$B$3:$B$217,M215,Ingredients!$F$3:$F$217)+SUMIF($B$3:$B$724,M215,$BH$3:$BH$724)</f>
        <v>0</v>
      </c>
      <c r="BH215" s="35">
        <f t="shared" si="44"/>
        <v>0</v>
      </c>
      <c r="BI215" s="30">
        <f>SUMIF(Ingredients!$B$3:$B$217,F215,Ingredients!$G$3:$G$217)+SUMIF($B$3:$B$724,F215,$BQ$3:$BQ$724)</f>
        <v>0.84500000000000008</v>
      </c>
      <c r="BJ215" s="30">
        <f>SUMIF(Ingredients!$B$3:$B$217,G215,Ingredients!$G$3:$G$217)+SUMIF($B$3:$B$724,G215,$BQ$3:$BQ$724)</f>
        <v>0</v>
      </c>
      <c r="BK215" s="30">
        <f>SUMIF(Ingredients!$B$3:$B$217,H215,Ingredients!$G$3:$G$217)+SUMIF($B$3:$B$724,H215,$BQ$3:$BQ$724)</f>
        <v>0</v>
      </c>
      <c r="BL215" s="30">
        <f>SUMIF(Ingredients!$B$3:$B$217,I215,Ingredients!$G$3:$G$217)+SUMIF($B$3:$B$724,I215,$BQ$3:$BQ$724)</f>
        <v>0</v>
      </c>
      <c r="BM215" s="30">
        <f>SUMIF(Ingredients!$B$3:$B$217,J215,Ingredients!$G$3:$G$217)+SUMIF($B$3:$B$724,J215,$BQ$3:$BQ$724)</f>
        <v>0</v>
      </c>
      <c r="BN215" s="30">
        <f>SUMIF(Ingredients!$B$3:$B$217,K215,Ingredients!$G$3:$G$217)+SUMIF($B$3:$B$724,K215,$BQ$3:$BQ$724)</f>
        <v>0</v>
      </c>
      <c r="BO215" s="30">
        <f>SUMIF(Ingredients!$B$3:$B$217,L215,Ingredients!$G$3:$G$217)+SUMIF($B$3:$B$724,L215,$BQ$3:$BQ$724)</f>
        <v>0</v>
      </c>
      <c r="BP215" s="30">
        <f>SUMIF(Ingredients!$B$3:$B$217,M215,Ingredients!$G$3:$G$217)+SUMIF($B$3:$B$724,M215,$BQ$3:$BQ$724)</f>
        <v>0</v>
      </c>
      <c r="BQ215" s="36">
        <f t="shared" si="45"/>
        <v>0.84500000000000008</v>
      </c>
      <c r="BR215" s="30">
        <f>SUMIF(Ingredients!$B$3:$B$217,F215,Ingredients!$H$3:$H$217)+SUMIF($B$3:$B$724,F215,$BZ$3:$BZ$724)</f>
        <v>0</v>
      </c>
      <c r="BS215" s="30">
        <f>SUMIF(Ingredients!$B$3:$B$217,G215,Ingredients!$H$3:$H$217)+SUMIF($B$3:$B$724,G215,$BZ$3:$BZ$724)</f>
        <v>0</v>
      </c>
      <c r="BT215" s="30">
        <f>SUMIF(Ingredients!$B$3:$B$217,H215,Ingredients!$H$3:$H$217)+SUMIF($B$3:$B$724,H215,$BZ$3:$BZ$724)</f>
        <v>0</v>
      </c>
      <c r="BU215" s="30">
        <f>SUMIF(Ingredients!$B$3:$B$217,I215,Ingredients!$H$3:$H$217)+SUMIF($B$3:$B$724,I215,$BZ$3:$BZ$724)</f>
        <v>0</v>
      </c>
      <c r="BV215" s="30">
        <f>SUMIF(Ingredients!$B$3:$B$217,J215,Ingredients!$H$3:$H$217)+SUMIF($B$3:$B$724,J215,$BZ$3:$BZ$724)</f>
        <v>0</v>
      </c>
      <c r="BW215" s="30">
        <f>SUMIF(Ingredients!$B$3:$B$217,K215,Ingredients!$H$3:$H$217)+SUMIF($B$3:$B$724,K215,$BZ$3:$BZ$724)</f>
        <v>0</v>
      </c>
      <c r="BX215" s="30">
        <f>SUMIF(Ingredients!$B$3:$B$217,L215,Ingredients!$H$3:$H$217)+SUMIF($B$3:$B$724,L215,$BZ$3:$BZ$724)</f>
        <v>0</v>
      </c>
      <c r="BY215" s="30">
        <f>SUMIF(Ingredients!$B$3:$B$217,M215,Ingredients!$H$3:$H$217)+SUMIF($B$3:$B$724,M215,$BZ$3:$BZ$724)</f>
        <v>0</v>
      </c>
      <c r="BZ215" s="42">
        <f t="shared" si="46"/>
        <v>0</v>
      </c>
      <c r="CA215" s="30">
        <f>SUMIF(Ingredients!$B$3:$B$217,F215,Ingredients!$I$3:$I$217)+SUMIF($B$3:$B$724,F215,$CI$3:$CI$724)</f>
        <v>0</v>
      </c>
      <c r="CB215" s="30">
        <f>SUMIF(Ingredients!$B$3:$B$217,G215,Ingredients!$I$3:$I$217)+SUMIF($B$3:$B$724,G215,$CI$3:$CI$724)</f>
        <v>0</v>
      </c>
      <c r="CC215" s="30">
        <f>SUMIF(Ingredients!$B$3:$B$217,H215,Ingredients!$I$3:$I$217)+SUMIF($B$3:$B$724,H215,$CI$3:$CI$724)</f>
        <v>0</v>
      </c>
      <c r="CD215" s="30">
        <f>SUMIF(Ingredients!$B$3:$B$217,I215,Ingredients!$I$3:$I$217)+SUMIF($B$3:$B$724,I215,$CI$3:$CI$724)</f>
        <v>0</v>
      </c>
      <c r="CE215" s="30">
        <f>SUMIF(Ingredients!$B$3:$B$217,J215,Ingredients!$I$3:$I$217)+SUMIF($B$3:$B$724,J215,$CI$3:$CI$724)</f>
        <v>0</v>
      </c>
      <c r="CF215" s="30">
        <f>SUMIF(Ingredients!$B$3:$B$217,K215,Ingredients!$I$3:$I$217)+SUMIF($B$3:$B$724,K215,$CI$3:$CI$724)</f>
        <v>0</v>
      </c>
      <c r="CG215" s="30">
        <f>SUMIF(Ingredients!$B$3:$B$217,L215,Ingredients!$I$3:$I$217)+SUMIF($B$3:$B$724,L215,$CI$3:$CI$724)</f>
        <v>0</v>
      </c>
      <c r="CH215" s="30">
        <f>SUMIF(Ingredients!$B$3:$B$217,M215,Ingredients!$I$3:$I$217)+SUMIF($B$3:$B$724,M215,$CI$3:$CI$724)</f>
        <v>0</v>
      </c>
      <c r="CI215" s="38">
        <f t="shared" si="47"/>
        <v>0</v>
      </c>
      <c r="CJ215" s="30">
        <f>SUMIF(Ingredients!$B$3:$B$217,F215,Ingredients!$J$3:$J$217)+SUMIF($B$3:$B$724,F215,$CR$3:$CR$724)</f>
        <v>0</v>
      </c>
      <c r="CK215" s="30">
        <f>SUMIF(Ingredients!$B$3:$B$217,G215,Ingredients!$J$3:$J$217)+SUMIF($B$3:$B$724,G215,$CR$3:$CR$724)</f>
        <v>1.5</v>
      </c>
      <c r="CL215" s="30">
        <f>SUMIF(Ingredients!$B$3:$B$217,H215,Ingredients!$J$3:$J$217)+SUMIF($B$3:$B$724,H215,$CR$3:$CR$724)</f>
        <v>0</v>
      </c>
      <c r="CM215" s="30">
        <f>SUMIF(Ingredients!$B$3:$B$217,I215,Ingredients!$J$3:$J$217)+SUMIF($B$3:$B$724,I215,$CR$3:$CR$724)</f>
        <v>0</v>
      </c>
      <c r="CN215" s="30">
        <f>SUMIF(Ingredients!$B$3:$B$217,J215,Ingredients!$J$3:$J$217)+SUMIF($B$3:$B$724,J215,$CR$3:$CR$724)</f>
        <v>0</v>
      </c>
      <c r="CO215" s="30">
        <f>SUMIF(Ingredients!$B$3:$B$217,K215,Ingredients!$J$3:$J$217)+SUMIF($B$3:$B$724,K215,$CR$3:$CR$724)</f>
        <v>0</v>
      </c>
      <c r="CP215" s="30">
        <f>SUMIF(Ingredients!$B$3:$B$217,L215,Ingredients!$J$3:$J$217)+SUMIF($B$3:$B$724,L215,$CR$3:$CR$724)</f>
        <v>0</v>
      </c>
      <c r="CQ215" s="30">
        <f>SUMIF(Ingredients!$B$3:$B$217,M215,Ingredients!$J$3:$J$217)+SUMIF($B$3:$B$724,M215,$CR$3:$CR$724)</f>
        <v>0</v>
      </c>
      <c r="CR215" s="43">
        <f t="shared" si="48"/>
        <v>1.5</v>
      </c>
      <c r="CS215" s="34">
        <v>15</v>
      </c>
      <c r="CT215" s="30">
        <v>5</v>
      </c>
      <c r="CU215" s="30">
        <v>6.8250000000000002</v>
      </c>
      <c r="CV215" s="35">
        <v>0</v>
      </c>
      <c r="CW215" s="36">
        <v>1</v>
      </c>
      <c r="CX215" s="37">
        <v>0</v>
      </c>
      <c r="CY215" s="38">
        <v>0</v>
      </c>
      <c r="CZ215" s="39">
        <v>1.5</v>
      </c>
      <c r="DA215" t="s">
        <v>202</v>
      </c>
      <c r="DB215" t="str">
        <f t="shared" ca="1" si="49"/>
        <v>-</v>
      </c>
      <c r="DD215" t="s">
        <v>199</v>
      </c>
      <c r="DE215" t="str">
        <f t="shared" ca="1" si="50"/>
        <v/>
      </c>
      <c r="DF215" t="s">
        <v>2272</v>
      </c>
    </row>
    <row r="216" spans="2:110" x14ac:dyDescent="0.3">
      <c r="B216" t="s">
        <v>483</v>
      </c>
      <c r="C216" t="str">
        <f>INDEX('PH Itemnames'!$B$1:$B$723,MATCH(B216,'PH Itemnames'!$A$1:$A$723),1)</f>
        <v>cinnamonrollItem</v>
      </c>
      <c r="D216" t="s">
        <v>240</v>
      </c>
      <c r="E216" t="s">
        <v>1192</v>
      </c>
      <c r="F216" s="10" t="s">
        <v>400</v>
      </c>
      <c r="G216" s="11" t="s">
        <v>210</v>
      </c>
      <c r="H216" s="11" t="s">
        <v>209</v>
      </c>
      <c r="I216" s="11"/>
      <c r="J216" s="11"/>
      <c r="K216" s="11"/>
      <c r="L216" s="11"/>
      <c r="M216" s="11"/>
      <c r="N216" s="46">
        <f ca="1">SUMIF(Ingredients!$B$3:$B$217,'PH complex foods'!F216,Ingredients!$A$3:$A$119)+SUMIF($B$3:$B$724,F216,$V$3:$V$723)</f>
        <v>0</v>
      </c>
      <c r="O216" s="11">
        <f ca="1">SUMIF(Ingredients!$B$3:$B$217,'PH complex foods'!G216,Ingredients!$A$3:$A$119)+SUMIF($B$3:$B$724,G216,$V$3:$V$723)</f>
        <v>1</v>
      </c>
      <c r="P216" s="11">
        <f ca="1">SUMIF(Ingredients!$B$3:$B$217,'PH complex foods'!H216,Ingredients!$A$3:$A$119)+SUMIF($B$3:$B$724,H216,$V$3:$V$723)</f>
        <v>1</v>
      </c>
      <c r="Q216" s="11">
        <f ca="1">SUMIF(Ingredients!$B$3:$B$217,'PH complex foods'!I216,Ingredients!$A$3:$A$119)+SUMIF($B$3:$B$724,I216,$V$3:$V$723)</f>
        <v>0</v>
      </c>
      <c r="R216" s="11">
        <f ca="1">SUMIF(Ingredients!$B$3:$B$217,'PH complex foods'!J216,Ingredients!$A$3:$A$119)+SUMIF($B$3:$B$724,J216,$V$3:$V$723)</f>
        <v>0</v>
      </c>
      <c r="S216" s="11">
        <f ca="1">SUMIF(Ingredients!$B$3:$B$217,'PH complex foods'!K216,Ingredients!$A$3:$A$119)+SUMIF($B$3:$B$724,K216,$V$3:$V$723)</f>
        <v>0</v>
      </c>
      <c r="T216" s="11">
        <f ca="1">SUMIF(Ingredients!$B$3:$B$217,'PH complex foods'!L216,Ingredients!$A$3:$A$119)+SUMIF($B$3:$B$724,L216,$V$3:$V$723)</f>
        <v>0</v>
      </c>
      <c r="U216" s="11">
        <f ca="1">SUMIF(Ingredients!$B$3:$B$217,'PH complex foods'!M216,Ingredients!$A$3:$A$119)+SUMIF($B$3:$B$724,M216,$V$3:$V$723)</f>
        <v>0</v>
      </c>
      <c r="V216" s="10">
        <f t="shared" ca="1" si="51"/>
        <v>0</v>
      </c>
      <c r="W216" s="11">
        <f t="shared" si="40"/>
        <v>0</v>
      </c>
      <c r="X216" s="44" t="str">
        <f t="shared" ca="1" si="52"/>
        <v>No</v>
      </c>
      <c r="Y216" s="34">
        <f>SUMIF(Ingredients!$B$3:$B$217,F216,Ingredients!$C$3:$C$217)+SUMIF($B$3:$B$724,F216,$AG$3:$AG$724)</f>
        <v>0</v>
      </c>
      <c r="Z216" s="30">
        <f>SUMIF(Ingredients!$B$3:$B$217,G216,Ingredients!$C$3:$C$217)+SUMIF($B$3:$B$724,G216,$AG$3:$AG$724)</f>
        <v>0</v>
      </c>
      <c r="AA216" s="30">
        <f>SUMIF(Ingredients!$B$3:$B$217,H216,Ingredients!$C$3:$C$217)+SUMIF($B$3:$B$724,H216,$AG$3:$AG$724)</f>
        <v>5</v>
      </c>
      <c r="AB216" s="30">
        <f>SUMIF(Ingredients!$B$3:$B$217,I216,Ingredients!$C$3:$C$217)+SUMIF($B$3:$B$724,I216,$AG$3:$AG$724)</f>
        <v>0</v>
      </c>
      <c r="AC216" s="30">
        <f>SUMIF(Ingredients!$B$3:$B$217,J216,Ingredients!$C$3:$C$217)+SUMIF($B$3:$B$724,J216,$AG$3:$AG$724)</f>
        <v>0</v>
      </c>
      <c r="AD216" s="30">
        <f>SUMIF(Ingredients!$B$3:$B$217,K216,Ingredients!$C$3:$C$217)+SUMIF($B$3:$B$724,K216,$AG$3:$AG$724)</f>
        <v>0</v>
      </c>
      <c r="AE216" s="30">
        <f>SUMIF(Ingredients!$B$3:$B$217,L216,Ingredients!$C$3:$C$217)+SUMIF($B$3:$B$724,L216,$AG$3:$AG$724)</f>
        <v>0</v>
      </c>
      <c r="AF216" s="30">
        <f>SUMIF(Ingredients!$B$3:$B$217,M216,Ingredients!$C$3:$C$217)+SUMIF($B$3:$B$724,M216,$AG$3:$AG$724)</f>
        <v>0</v>
      </c>
      <c r="AG216" s="29">
        <f t="shared" si="41"/>
        <v>5</v>
      </c>
      <c r="AH216" s="30">
        <f>SUMIF(Ingredients!$B$3:$B$217,F216,Ingredients!$D$3:$D$217)+SUMIF($B$3:$B$724,F216,$AP$3:$AP$724)</f>
        <v>0</v>
      </c>
      <c r="AI216" s="30">
        <f>SUMIF(Ingredients!$B$3:$B$217,G216,Ingredients!$D$3:$D$217)+SUMIF($B$3:$B$724,G216,$AP$3:$AP$724)</f>
        <v>0</v>
      </c>
      <c r="AJ216" s="30">
        <f>SUMIF(Ingredients!$B$3:$B$217,H216,Ingredients!$D$3:$D$217)+SUMIF($B$3:$B$724,H216,$AP$3:$AP$724)</f>
        <v>0</v>
      </c>
      <c r="AK216" s="30">
        <f>SUMIF(Ingredients!$B$3:$B$217,I216,Ingredients!$D$3:$D$217)+SUMIF($B$3:$B$724,I216,$AP$3:$AP$724)</f>
        <v>0</v>
      </c>
      <c r="AL216" s="30">
        <f>SUMIF(Ingredients!$B$3:$B$217,J216,Ingredients!$D$3:$D$217)+SUMIF($B$3:$B$724,J216,$AP$3:$AP$724)</f>
        <v>0</v>
      </c>
      <c r="AM216" s="30">
        <f>SUMIF(Ingredients!$B$3:$B$217,K216,Ingredients!$D$3:$D$217)+SUMIF($B$3:$B$724,K216,$AP$3:$AP$724)</f>
        <v>0</v>
      </c>
      <c r="AN216" s="30">
        <f>SUMIF(Ingredients!$B$3:$B$217,L216,Ingredients!$D$3:$D$217)+SUMIF($B$3:$B$724,L216,$AP$3:$AP$724)</f>
        <v>0</v>
      </c>
      <c r="AO216" s="30">
        <f>SUMIF(Ingredients!$B$3:$B$217,M216,Ingredients!$D$3:$D$217)+SUMIF($B$3:$B$724,M216,$AP$3:$AP$724)</f>
        <v>0</v>
      </c>
      <c r="AP216" s="29">
        <f t="shared" si="42"/>
        <v>0</v>
      </c>
      <c r="AQ216" s="30">
        <f>SUMIF(Ingredients!$B$3:$B$217,F216,Ingredients!$E$3:$E$217)+SUMIF($B$3:$B$724,F216,$AY$3:$AY$727)</f>
        <v>0</v>
      </c>
      <c r="AR216" s="30">
        <f>SUMIF(Ingredients!$B$3:$B$217,G216,Ingredients!$E$3:$E$217)+SUMIF($B$3:$B$724,G216,$AY$3:$AY$727)</f>
        <v>30</v>
      </c>
      <c r="AS216" s="30">
        <f>SUMIF(Ingredients!$B$3:$B$217,H216,Ingredients!$E$3:$E$217)+SUMIF($B$3:$B$724,H216,$AY$3:$AY$727)</f>
        <v>7</v>
      </c>
      <c r="AT216" s="30">
        <f>SUMIF(Ingredients!$B$3:$B$217,I216,Ingredients!$E$3:$E$217)+SUMIF($B$3:$B$724,I216,$AY$3:$AY$727)</f>
        <v>0</v>
      </c>
      <c r="AU216" s="30">
        <f>SUMIF(Ingredients!$B$3:$B$217,J216,Ingredients!$E$3:$E$217)+SUMIF($B$3:$B$724,J216,$AY$3:$AY$727)</f>
        <v>0</v>
      </c>
      <c r="AV216" s="30">
        <f>SUMIF(Ingredients!$B$3:$B$217,K216,Ingredients!$E$3:$E$217)+SUMIF($B$3:$B$724,K216,$AY$3:$AY$727)</f>
        <v>0</v>
      </c>
      <c r="AW216" s="30">
        <f>SUMIF(Ingredients!$B$3:$B$217,L216,Ingredients!$E$3:$E$217)+SUMIF($B$3:$B$724,L216,$AY$3:$AY$727)</f>
        <v>0</v>
      </c>
      <c r="AX216" s="30">
        <f>SUMIF(Ingredients!$B$3:$B$217,M216,Ingredients!$E$3:$E$217)+SUMIF($B$3:$B$724,M216,$AY$3:$AY$727)</f>
        <v>0</v>
      </c>
      <c r="AY216" s="29">
        <f t="shared" si="43"/>
        <v>12.333333333333334</v>
      </c>
      <c r="AZ216" s="30">
        <f>SUMIF(Ingredients!$B$3:$B$217,F216,Ingredients!$F$3:$F$217)+SUMIF($B$3:$B$724,F216,$BH$3:$BH$724)</f>
        <v>0</v>
      </c>
      <c r="BA216" s="30">
        <f>SUMIF(Ingredients!$B$3:$B$217,G216,Ingredients!$F$3:$F$217)+SUMIF($B$3:$B$724,G216,$BH$3:$BH$724)</f>
        <v>0</v>
      </c>
      <c r="BB216" s="30">
        <f>SUMIF(Ingredients!$B$3:$B$217,H216,Ingredients!$F$3:$F$217)+SUMIF($B$3:$B$724,H216,$BH$3:$BH$724)</f>
        <v>1</v>
      </c>
      <c r="BC216" s="30">
        <f>SUMIF(Ingredients!$B$3:$B$217,I216,Ingredients!$F$3:$F$217)+SUMIF($B$3:$B$724,I216,$BH$3:$BH$724)</f>
        <v>0</v>
      </c>
      <c r="BD216" s="30">
        <f>SUMIF(Ingredients!$B$3:$B$217,J216,Ingredients!$F$3:$F$217)+SUMIF($B$3:$B$724,J216,$BH$3:$BH$724)</f>
        <v>0</v>
      </c>
      <c r="BE216" s="30">
        <f>SUMIF(Ingredients!$B$3:$B$217,K216,Ingredients!$F$3:$F$217)+SUMIF($B$3:$B$724,K216,$BH$3:$BH$724)</f>
        <v>0</v>
      </c>
      <c r="BF216" s="30">
        <f>SUMIF(Ingredients!$B$3:$B$217,L216,Ingredients!$F$3:$F$217)+SUMIF($B$3:$B$724,L216,$BH$3:$BH$724)</f>
        <v>0</v>
      </c>
      <c r="BG216" s="30">
        <f>SUMIF(Ingredients!$B$3:$B$217,M216,Ingredients!$F$3:$F$217)+SUMIF($B$3:$B$724,M216,$BH$3:$BH$724)</f>
        <v>0</v>
      </c>
      <c r="BH216" s="35">
        <f t="shared" si="44"/>
        <v>1</v>
      </c>
      <c r="BI216" s="30">
        <f>SUMIF(Ingredients!$B$3:$B$217,F216,Ingredients!$G$3:$G$217)+SUMIF($B$3:$B$724,F216,$BQ$3:$BQ$724)</f>
        <v>0</v>
      </c>
      <c r="BJ216" s="30">
        <f>SUMIF(Ingredients!$B$3:$B$217,G216,Ingredients!$G$3:$G$217)+SUMIF($B$3:$B$724,G216,$BQ$3:$BQ$724)</f>
        <v>0</v>
      </c>
      <c r="BK216" s="30">
        <f>SUMIF(Ingredients!$B$3:$B$217,H216,Ingredients!$G$3:$G$217)+SUMIF($B$3:$B$724,H216,$BQ$3:$BQ$724)</f>
        <v>0</v>
      </c>
      <c r="BL216" s="30">
        <f>SUMIF(Ingredients!$B$3:$B$217,I216,Ingredients!$G$3:$G$217)+SUMIF($B$3:$B$724,I216,$BQ$3:$BQ$724)</f>
        <v>0</v>
      </c>
      <c r="BM216" s="30">
        <f>SUMIF(Ingredients!$B$3:$B$217,J216,Ingredients!$G$3:$G$217)+SUMIF($B$3:$B$724,J216,$BQ$3:$BQ$724)</f>
        <v>0</v>
      </c>
      <c r="BN216" s="30">
        <f>SUMIF(Ingredients!$B$3:$B$217,K216,Ingredients!$G$3:$G$217)+SUMIF($B$3:$B$724,K216,$BQ$3:$BQ$724)</f>
        <v>0</v>
      </c>
      <c r="BO216" s="30">
        <f>SUMIF(Ingredients!$B$3:$B$217,L216,Ingredients!$G$3:$G$217)+SUMIF($B$3:$B$724,L216,$BQ$3:$BQ$724)</f>
        <v>0</v>
      </c>
      <c r="BP216" s="30">
        <f>SUMIF(Ingredients!$B$3:$B$217,M216,Ingredients!$G$3:$G$217)+SUMIF($B$3:$B$724,M216,$BQ$3:$BQ$724)</f>
        <v>0</v>
      </c>
      <c r="BQ216" s="36">
        <f t="shared" si="45"/>
        <v>0</v>
      </c>
      <c r="BR216" s="30">
        <f>SUMIF(Ingredients!$B$3:$B$217,F216,Ingredients!$H$3:$H$217)+SUMIF($B$3:$B$724,F216,$BZ$3:$BZ$724)</f>
        <v>0</v>
      </c>
      <c r="BS216" s="30">
        <f>SUMIF(Ingredients!$B$3:$B$217,G216,Ingredients!$H$3:$H$217)+SUMIF($B$3:$B$724,G216,$BZ$3:$BZ$724)</f>
        <v>0</v>
      </c>
      <c r="BT216" s="30">
        <f>SUMIF(Ingredients!$B$3:$B$217,H216,Ingredients!$H$3:$H$217)+SUMIF($B$3:$B$724,H216,$BZ$3:$BZ$724)</f>
        <v>0</v>
      </c>
      <c r="BU216" s="30">
        <f>SUMIF(Ingredients!$B$3:$B$217,I216,Ingredients!$H$3:$H$217)+SUMIF($B$3:$B$724,I216,$BZ$3:$BZ$724)</f>
        <v>0</v>
      </c>
      <c r="BV216" s="30">
        <f>SUMIF(Ingredients!$B$3:$B$217,J216,Ingredients!$H$3:$H$217)+SUMIF($B$3:$B$724,J216,$BZ$3:$BZ$724)</f>
        <v>0</v>
      </c>
      <c r="BW216" s="30">
        <f>SUMIF(Ingredients!$B$3:$B$217,K216,Ingredients!$H$3:$H$217)+SUMIF($B$3:$B$724,K216,$BZ$3:$BZ$724)</f>
        <v>0</v>
      </c>
      <c r="BX216" s="30">
        <f>SUMIF(Ingredients!$B$3:$B$217,L216,Ingredients!$H$3:$H$217)+SUMIF($B$3:$B$724,L216,$BZ$3:$BZ$724)</f>
        <v>0</v>
      </c>
      <c r="BY216" s="30">
        <f>SUMIF(Ingredients!$B$3:$B$217,M216,Ingredients!$H$3:$H$217)+SUMIF($B$3:$B$724,M216,$BZ$3:$BZ$724)</f>
        <v>0</v>
      </c>
      <c r="BZ216" s="42">
        <f t="shared" si="46"/>
        <v>0</v>
      </c>
      <c r="CA216" s="30">
        <f>SUMIF(Ingredients!$B$3:$B$217,F216,Ingredients!$I$3:$I$217)+SUMIF($B$3:$B$724,F216,$CI$3:$CI$724)</f>
        <v>0</v>
      </c>
      <c r="CB216" s="30">
        <f>SUMIF(Ingredients!$B$3:$B$217,G216,Ingredients!$I$3:$I$217)+SUMIF($B$3:$B$724,G216,$CI$3:$CI$724)</f>
        <v>0</v>
      </c>
      <c r="CC216" s="30">
        <f>SUMIF(Ingredients!$B$3:$B$217,H216,Ingredients!$I$3:$I$217)+SUMIF($B$3:$B$724,H216,$CI$3:$CI$724)</f>
        <v>0</v>
      </c>
      <c r="CD216" s="30">
        <f>SUMIF(Ingredients!$B$3:$B$217,I216,Ingredients!$I$3:$I$217)+SUMIF($B$3:$B$724,I216,$CI$3:$CI$724)</f>
        <v>0</v>
      </c>
      <c r="CE216" s="30">
        <f>SUMIF(Ingredients!$B$3:$B$217,J216,Ingredients!$I$3:$I$217)+SUMIF($B$3:$B$724,J216,$CI$3:$CI$724)</f>
        <v>0</v>
      </c>
      <c r="CF216" s="30">
        <f>SUMIF(Ingredients!$B$3:$B$217,K216,Ingredients!$I$3:$I$217)+SUMIF($B$3:$B$724,K216,$CI$3:$CI$724)</f>
        <v>0</v>
      </c>
      <c r="CG216" s="30">
        <f>SUMIF(Ingredients!$B$3:$B$217,L216,Ingredients!$I$3:$I$217)+SUMIF($B$3:$B$724,L216,$CI$3:$CI$724)</f>
        <v>0</v>
      </c>
      <c r="CH216" s="30">
        <f>SUMIF(Ingredients!$B$3:$B$217,M216,Ingredients!$I$3:$I$217)+SUMIF($B$3:$B$724,M216,$CI$3:$CI$724)</f>
        <v>0</v>
      </c>
      <c r="CI216" s="38">
        <f t="shared" si="47"/>
        <v>0</v>
      </c>
      <c r="CJ216" s="30">
        <f>SUMIF(Ingredients!$B$3:$B$217,F216,Ingredients!$J$3:$J$217)+SUMIF($B$3:$B$724,F216,$CR$3:$CR$724)</f>
        <v>0</v>
      </c>
      <c r="CK216" s="30">
        <f>SUMIF(Ingredients!$B$3:$B$217,G216,Ingredients!$J$3:$J$217)+SUMIF($B$3:$B$724,G216,$CR$3:$CR$724)</f>
        <v>0</v>
      </c>
      <c r="CL216" s="30">
        <f>SUMIF(Ingredients!$B$3:$B$217,H216,Ingredients!$J$3:$J$217)+SUMIF($B$3:$B$724,H216,$CR$3:$CR$724)</f>
        <v>0</v>
      </c>
      <c r="CM216" s="30">
        <f>SUMIF(Ingredients!$B$3:$B$217,I216,Ingredients!$J$3:$J$217)+SUMIF($B$3:$B$724,I216,$CR$3:$CR$724)</f>
        <v>0</v>
      </c>
      <c r="CN216" s="30">
        <f>SUMIF(Ingredients!$B$3:$B$217,J216,Ingredients!$J$3:$J$217)+SUMIF($B$3:$B$724,J216,$CR$3:$CR$724)</f>
        <v>0</v>
      </c>
      <c r="CO216" s="30">
        <f>SUMIF(Ingredients!$B$3:$B$217,K216,Ingredients!$J$3:$J$217)+SUMIF($B$3:$B$724,K216,$CR$3:$CR$724)</f>
        <v>0</v>
      </c>
      <c r="CP216" s="30">
        <f>SUMIF(Ingredients!$B$3:$B$217,L216,Ingredients!$J$3:$J$217)+SUMIF($B$3:$B$724,L216,$CR$3:$CR$724)</f>
        <v>0</v>
      </c>
      <c r="CQ216" s="30">
        <f>SUMIF(Ingredients!$B$3:$B$217,M216,Ingredients!$J$3:$J$217)+SUMIF($B$3:$B$724,M216,$CR$3:$CR$724)</f>
        <v>0</v>
      </c>
      <c r="CR216" s="43">
        <f t="shared" si="48"/>
        <v>0</v>
      </c>
      <c r="CS216" s="34">
        <v>5</v>
      </c>
      <c r="CT216" s="30">
        <v>0</v>
      </c>
      <c r="CU216" s="30">
        <v>12.333333333333334</v>
      </c>
      <c r="CV216" s="35">
        <v>1</v>
      </c>
      <c r="CW216" s="36">
        <v>0</v>
      </c>
      <c r="CX216" s="37">
        <v>0</v>
      </c>
      <c r="CY216" s="38">
        <v>0</v>
      </c>
      <c r="CZ216" s="39">
        <v>0</v>
      </c>
      <c r="DA216" t="s">
        <v>199</v>
      </c>
      <c r="DB216" t="str">
        <f t="shared" ca="1" si="49"/>
        <v>No</v>
      </c>
      <c r="DD216" t="s">
        <v>200</v>
      </c>
      <c r="DE216" t="str">
        <f t="shared" ca="1" si="50"/>
        <v/>
      </c>
      <c r="DF216" t="s">
        <v>2272</v>
      </c>
    </row>
    <row r="217" spans="2:110" x14ac:dyDescent="0.3">
      <c r="B217" t="s">
        <v>484</v>
      </c>
      <c r="C217" t="str">
        <f>INDEX('PH Itemnames'!$B$1:$B$723,MATCH(B217,'PH Itemnames'!$A$1:$A$723),1)</f>
        <v>frenchtoastItem</v>
      </c>
      <c r="D217" t="s">
        <v>240</v>
      </c>
      <c r="E217" t="s">
        <v>1192</v>
      </c>
      <c r="F217" s="10" t="s">
        <v>400</v>
      </c>
      <c r="G217" s="11" t="s">
        <v>244</v>
      </c>
      <c r="H217" s="11" t="s">
        <v>210</v>
      </c>
      <c r="I217" s="11" t="s">
        <v>226</v>
      </c>
      <c r="J217" s="11"/>
      <c r="K217" s="11"/>
      <c r="L217" s="11"/>
      <c r="M217" s="11"/>
      <c r="N217" s="46">
        <f ca="1">SUMIF(Ingredients!$B$3:$B$217,'PH complex foods'!F217,Ingredients!$A$3:$A$119)+SUMIF($B$3:$B$724,F217,$V$3:$V$723)</f>
        <v>0</v>
      </c>
      <c r="O217" s="11">
        <f ca="1">SUMIF(Ingredients!$B$3:$B$217,'PH complex foods'!G217,Ingredients!$A$3:$A$119)+SUMIF($B$3:$B$724,G217,$V$3:$V$723)</f>
        <v>1</v>
      </c>
      <c r="P217" s="11">
        <f ca="1">SUMIF(Ingredients!$B$3:$B$217,'PH complex foods'!H217,Ingredients!$A$3:$A$119)+SUMIF($B$3:$B$724,H217,$V$3:$V$723)</f>
        <v>1</v>
      </c>
      <c r="Q217" s="11">
        <f ca="1">SUMIF(Ingredients!$B$3:$B$217,'PH complex foods'!I217,Ingredients!$A$3:$A$119)+SUMIF($B$3:$B$724,I217,$V$3:$V$723)</f>
        <v>1</v>
      </c>
      <c r="R217" s="11">
        <f ca="1">SUMIF(Ingredients!$B$3:$B$217,'PH complex foods'!J217,Ingredients!$A$3:$A$119)+SUMIF($B$3:$B$724,J217,$V$3:$V$723)</f>
        <v>0</v>
      </c>
      <c r="S217" s="11">
        <f ca="1">SUMIF(Ingredients!$B$3:$B$217,'PH complex foods'!K217,Ingredients!$A$3:$A$119)+SUMIF($B$3:$B$724,K217,$V$3:$V$723)</f>
        <v>0</v>
      </c>
      <c r="T217" s="11">
        <f ca="1">SUMIF(Ingredients!$B$3:$B$217,'PH complex foods'!L217,Ingredients!$A$3:$A$119)+SUMIF($B$3:$B$724,L217,$V$3:$V$723)</f>
        <v>0</v>
      </c>
      <c r="U217" s="11">
        <f ca="1">SUMIF(Ingredients!$B$3:$B$217,'PH complex foods'!M217,Ingredients!$A$3:$A$119)+SUMIF($B$3:$B$724,M217,$V$3:$V$723)</f>
        <v>0</v>
      </c>
      <c r="V217" s="10">
        <f t="shared" ca="1" si="51"/>
        <v>0</v>
      </c>
      <c r="W217" s="11">
        <f t="shared" si="40"/>
        <v>0</v>
      </c>
      <c r="X217" s="44" t="str">
        <f t="shared" ca="1" si="52"/>
        <v>No</v>
      </c>
      <c r="Y217" s="34">
        <f>SUMIF(Ingredients!$B$3:$B$217,F217,Ingredients!$C$3:$C$217)+SUMIF($B$3:$B$724,F217,$AG$3:$AG$724)</f>
        <v>0</v>
      </c>
      <c r="Z217" s="30">
        <f>SUMIF(Ingredients!$B$3:$B$217,G217,Ingredients!$C$3:$C$217)+SUMIF($B$3:$B$724,G217,$AG$3:$AG$724)</f>
        <v>10</v>
      </c>
      <c r="AA217" s="30">
        <f>SUMIF(Ingredients!$B$3:$B$217,H217,Ingredients!$C$3:$C$217)+SUMIF($B$3:$B$724,H217,$AG$3:$AG$724)</f>
        <v>0</v>
      </c>
      <c r="AB217" s="30">
        <f>SUMIF(Ingredients!$B$3:$B$217,I217,Ingredients!$C$3:$C$217)+SUMIF($B$3:$B$724,I217,$AG$3:$AG$724)</f>
        <v>0</v>
      </c>
      <c r="AC217" s="30">
        <f>SUMIF(Ingredients!$B$3:$B$217,J217,Ingredients!$C$3:$C$217)+SUMIF($B$3:$B$724,J217,$AG$3:$AG$724)</f>
        <v>0</v>
      </c>
      <c r="AD217" s="30">
        <f>SUMIF(Ingredients!$B$3:$B$217,K217,Ingredients!$C$3:$C$217)+SUMIF($B$3:$B$724,K217,$AG$3:$AG$724)</f>
        <v>0</v>
      </c>
      <c r="AE217" s="30">
        <f>SUMIF(Ingredients!$B$3:$B$217,L217,Ingredients!$C$3:$C$217)+SUMIF($B$3:$B$724,L217,$AG$3:$AG$724)</f>
        <v>0</v>
      </c>
      <c r="AF217" s="30">
        <f>SUMIF(Ingredients!$B$3:$B$217,M217,Ingredients!$C$3:$C$217)+SUMIF($B$3:$B$724,M217,$AG$3:$AG$724)</f>
        <v>0</v>
      </c>
      <c r="AG217" s="29">
        <f t="shared" si="41"/>
        <v>10</v>
      </c>
      <c r="AH217" s="30">
        <f>SUMIF(Ingredients!$B$3:$B$217,F217,Ingredients!$D$3:$D$217)+SUMIF($B$3:$B$724,F217,$AP$3:$AP$724)</f>
        <v>0</v>
      </c>
      <c r="AI217" s="30">
        <f>SUMIF(Ingredients!$B$3:$B$217,G217,Ingredients!$D$3:$D$217)+SUMIF($B$3:$B$724,G217,$AP$3:$AP$724)</f>
        <v>0</v>
      </c>
      <c r="AJ217" s="30">
        <f>SUMIF(Ingredients!$B$3:$B$217,H217,Ingredients!$D$3:$D$217)+SUMIF($B$3:$B$724,H217,$AP$3:$AP$724)</f>
        <v>0</v>
      </c>
      <c r="AK217" s="30">
        <f>SUMIF(Ingredients!$B$3:$B$217,I217,Ingredients!$D$3:$D$217)+SUMIF($B$3:$B$724,I217,$AP$3:$AP$724)</f>
        <v>0</v>
      </c>
      <c r="AL217" s="30">
        <f>SUMIF(Ingredients!$B$3:$B$217,J217,Ingredients!$D$3:$D$217)+SUMIF($B$3:$B$724,J217,$AP$3:$AP$724)</f>
        <v>0</v>
      </c>
      <c r="AM217" s="30">
        <f>SUMIF(Ingredients!$B$3:$B$217,K217,Ingredients!$D$3:$D$217)+SUMIF($B$3:$B$724,K217,$AP$3:$AP$724)</f>
        <v>0</v>
      </c>
      <c r="AN217" s="30">
        <f>SUMIF(Ingredients!$B$3:$B$217,L217,Ingredients!$D$3:$D$217)+SUMIF($B$3:$B$724,L217,$AP$3:$AP$724)</f>
        <v>0</v>
      </c>
      <c r="AO217" s="30">
        <f>SUMIF(Ingredients!$B$3:$B$217,M217,Ingredients!$D$3:$D$217)+SUMIF($B$3:$B$724,M217,$AP$3:$AP$724)</f>
        <v>0</v>
      </c>
      <c r="AP217" s="29">
        <f t="shared" si="42"/>
        <v>0</v>
      </c>
      <c r="AQ217" s="30">
        <f>SUMIF(Ingredients!$B$3:$B$217,F217,Ingredients!$E$3:$E$217)+SUMIF($B$3:$B$724,F217,$AY$3:$AY$727)</f>
        <v>0</v>
      </c>
      <c r="AR217" s="30">
        <f>SUMIF(Ingredients!$B$3:$B$217,G217,Ingredients!$E$3:$E$217)+SUMIF($B$3:$B$724,G217,$AY$3:$AY$727)</f>
        <v>16.5</v>
      </c>
      <c r="AS217" s="30">
        <f>SUMIF(Ingredients!$B$3:$B$217,H217,Ingredients!$E$3:$E$217)+SUMIF($B$3:$B$724,H217,$AY$3:$AY$727)</f>
        <v>30</v>
      </c>
      <c r="AT217" s="30">
        <f>SUMIF(Ingredients!$B$3:$B$217,I217,Ingredients!$E$3:$E$217)+SUMIF($B$3:$B$724,I217,$AY$3:$AY$727)</f>
        <v>16</v>
      </c>
      <c r="AU217" s="30">
        <f>SUMIF(Ingredients!$B$3:$B$217,J217,Ingredients!$E$3:$E$217)+SUMIF($B$3:$B$724,J217,$AY$3:$AY$727)</f>
        <v>0</v>
      </c>
      <c r="AV217" s="30">
        <f>SUMIF(Ingredients!$B$3:$B$217,K217,Ingredients!$E$3:$E$217)+SUMIF($B$3:$B$724,K217,$AY$3:$AY$727)</f>
        <v>0</v>
      </c>
      <c r="AW217" s="30">
        <f>SUMIF(Ingredients!$B$3:$B$217,L217,Ingredients!$E$3:$E$217)+SUMIF($B$3:$B$724,L217,$AY$3:$AY$727)</f>
        <v>0</v>
      </c>
      <c r="AX217" s="30">
        <f>SUMIF(Ingredients!$B$3:$B$217,M217,Ingredients!$E$3:$E$217)+SUMIF($B$3:$B$724,M217,$AY$3:$AY$727)</f>
        <v>0</v>
      </c>
      <c r="AY217" s="29">
        <f t="shared" si="43"/>
        <v>15.625</v>
      </c>
      <c r="AZ217" s="30">
        <f>SUMIF(Ingredients!$B$3:$B$217,F217,Ingredients!$F$3:$F$217)+SUMIF($B$3:$B$724,F217,$BH$3:$BH$724)</f>
        <v>0</v>
      </c>
      <c r="BA217" s="30">
        <f>SUMIF(Ingredients!$B$3:$B$217,G217,Ingredients!$F$3:$F$217)+SUMIF($B$3:$B$724,G217,$BH$3:$BH$724)</f>
        <v>1.5</v>
      </c>
      <c r="BB217" s="30">
        <f>SUMIF(Ingredients!$B$3:$B$217,H217,Ingredients!$F$3:$F$217)+SUMIF($B$3:$B$724,H217,$BH$3:$BH$724)</f>
        <v>0</v>
      </c>
      <c r="BC217" s="30">
        <f>SUMIF(Ingredients!$B$3:$B$217,I217,Ingredients!$F$3:$F$217)+SUMIF($B$3:$B$724,I217,$BH$3:$BH$724)</f>
        <v>0</v>
      </c>
      <c r="BD217" s="30">
        <f>SUMIF(Ingredients!$B$3:$B$217,J217,Ingredients!$F$3:$F$217)+SUMIF($B$3:$B$724,J217,$BH$3:$BH$724)</f>
        <v>0</v>
      </c>
      <c r="BE217" s="30">
        <f>SUMIF(Ingredients!$B$3:$B$217,K217,Ingredients!$F$3:$F$217)+SUMIF($B$3:$B$724,K217,$BH$3:$BH$724)</f>
        <v>0</v>
      </c>
      <c r="BF217" s="30">
        <f>SUMIF(Ingredients!$B$3:$B$217,L217,Ingredients!$F$3:$F$217)+SUMIF($B$3:$B$724,L217,$BH$3:$BH$724)</f>
        <v>0</v>
      </c>
      <c r="BG217" s="30">
        <f>SUMIF(Ingredients!$B$3:$B$217,M217,Ingredients!$F$3:$F$217)+SUMIF($B$3:$B$724,M217,$BH$3:$BH$724)</f>
        <v>0</v>
      </c>
      <c r="BH217" s="35">
        <f t="shared" si="44"/>
        <v>1.5</v>
      </c>
      <c r="BI217" s="30">
        <f>SUMIF(Ingredients!$B$3:$B$217,F217,Ingredients!$G$3:$G$217)+SUMIF($B$3:$B$724,F217,$BQ$3:$BQ$724)</f>
        <v>0</v>
      </c>
      <c r="BJ217" s="30">
        <f>SUMIF(Ingredients!$B$3:$B$217,G217,Ingredients!$G$3:$G$217)+SUMIF($B$3:$B$724,G217,$BQ$3:$BQ$724)</f>
        <v>0</v>
      </c>
      <c r="BK217" s="30">
        <f>SUMIF(Ingredients!$B$3:$B$217,H217,Ingredients!$G$3:$G$217)+SUMIF($B$3:$B$724,H217,$BQ$3:$BQ$724)</f>
        <v>0</v>
      </c>
      <c r="BL217" s="30">
        <f>SUMIF(Ingredients!$B$3:$B$217,I217,Ingredients!$G$3:$G$217)+SUMIF($B$3:$B$724,I217,$BQ$3:$BQ$724)</f>
        <v>0</v>
      </c>
      <c r="BM217" s="30">
        <f>SUMIF(Ingredients!$B$3:$B$217,J217,Ingredients!$G$3:$G$217)+SUMIF($B$3:$B$724,J217,$BQ$3:$BQ$724)</f>
        <v>0</v>
      </c>
      <c r="BN217" s="30">
        <f>SUMIF(Ingredients!$B$3:$B$217,K217,Ingredients!$G$3:$G$217)+SUMIF($B$3:$B$724,K217,$BQ$3:$BQ$724)</f>
        <v>0</v>
      </c>
      <c r="BO217" s="30">
        <f>SUMIF(Ingredients!$B$3:$B$217,L217,Ingredients!$G$3:$G$217)+SUMIF($B$3:$B$724,L217,$BQ$3:$BQ$724)</f>
        <v>0</v>
      </c>
      <c r="BP217" s="30">
        <f>SUMIF(Ingredients!$B$3:$B$217,M217,Ingredients!$G$3:$G$217)+SUMIF($B$3:$B$724,M217,$BQ$3:$BQ$724)</f>
        <v>0</v>
      </c>
      <c r="BQ217" s="36">
        <f t="shared" si="45"/>
        <v>0</v>
      </c>
      <c r="BR217" s="30">
        <f>SUMIF(Ingredients!$B$3:$B$217,F217,Ingredients!$H$3:$H$217)+SUMIF($B$3:$B$724,F217,$BZ$3:$BZ$724)</f>
        <v>0</v>
      </c>
      <c r="BS217" s="30">
        <f>SUMIF(Ingredients!$B$3:$B$217,G217,Ingredients!$H$3:$H$217)+SUMIF($B$3:$B$724,G217,$BZ$3:$BZ$724)</f>
        <v>0</v>
      </c>
      <c r="BT217" s="30">
        <f>SUMIF(Ingredients!$B$3:$B$217,H217,Ingredients!$H$3:$H$217)+SUMIF($B$3:$B$724,H217,$BZ$3:$BZ$724)</f>
        <v>0</v>
      </c>
      <c r="BU217" s="30">
        <f>SUMIF(Ingredients!$B$3:$B$217,I217,Ingredients!$H$3:$H$217)+SUMIF($B$3:$B$724,I217,$BZ$3:$BZ$724)</f>
        <v>0</v>
      </c>
      <c r="BV217" s="30">
        <f>SUMIF(Ingredients!$B$3:$B$217,J217,Ingredients!$H$3:$H$217)+SUMIF($B$3:$B$724,J217,$BZ$3:$BZ$724)</f>
        <v>0</v>
      </c>
      <c r="BW217" s="30">
        <f>SUMIF(Ingredients!$B$3:$B$217,K217,Ingredients!$H$3:$H$217)+SUMIF($B$3:$B$724,K217,$BZ$3:$BZ$724)</f>
        <v>0</v>
      </c>
      <c r="BX217" s="30">
        <f>SUMIF(Ingredients!$B$3:$B$217,L217,Ingredients!$H$3:$H$217)+SUMIF($B$3:$B$724,L217,$BZ$3:$BZ$724)</f>
        <v>0</v>
      </c>
      <c r="BY217" s="30">
        <f>SUMIF(Ingredients!$B$3:$B$217,M217,Ingredients!$H$3:$H$217)+SUMIF($B$3:$B$724,M217,$BZ$3:$BZ$724)</f>
        <v>0</v>
      </c>
      <c r="BZ217" s="42">
        <f t="shared" si="46"/>
        <v>0</v>
      </c>
      <c r="CA217" s="30">
        <f>SUMIF(Ingredients!$B$3:$B$217,F217,Ingredients!$I$3:$I$217)+SUMIF($B$3:$B$724,F217,$CI$3:$CI$724)</f>
        <v>0</v>
      </c>
      <c r="CB217" s="30">
        <f>SUMIF(Ingredients!$B$3:$B$217,G217,Ingredients!$I$3:$I$217)+SUMIF($B$3:$B$724,G217,$CI$3:$CI$724)</f>
        <v>0</v>
      </c>
      <c r="CC217" s="30">
        <f>SUMIF(Ingredients!$B$3:$B$217,H217,Ingredients!$I$3:$I$217)+SUMIF($B$3:$B$724,H217,$CI$3:$CI$724)</f>
        <v>0</v>
      </c>
      <c r="CD217" s="30">
        <f>SUMIF(Ingredients!$B$3:$B$217,I217,Ingredients!$I$3:$I$217)+SUMIF($B$3:$B$724,I217,$CI$3:$CI$724)</f>
        <v>0</v>
      </c>
      <c r="CE217" s="30">
        <f>SUMIF(Ingredients!$B$3:$B$217,J217,Ingredients!$I$3:$I$217)+SUMIF($B$3:$B$724,J217,$CI$3:$CI$724)</f>
        <v>0</v>
      </c>
      <c r="CF217" s="30">
        <f>SUMIF(Ingredients!$B$3:$B$217,K217,Ingredients!$I$3:$I$217)+SUMIF($B$3:$B$724,K217,$CI$3:$CI$724)</f>
        <v>0</v>
      </c>
      <c r="CG217" s="30">
        <f>SUMIF(Ingredients!$B$3:$B$217,L217,Ingredients!$I$3:$I$217)+SUMIF($B$3:$B$724,L217,$CI$3:$CI$724)</f>
        <v>0</v>
      </c>
      <c r="CH217" s="30">
        <f>SUMIF(Ingredients!$B$3:$B$217,M217,Ingredients!$I$3:$I$217)+SUMIF($B$3:$B$724,M217,$CI$3:$CI$724)</f>
        <v>0</v>
      </c>
      <c r="CI217" s="38">
        <f t="shared" si="47"/>
        <v>0</v>
      </c>
      <c r="CJ217" s="30">
        <f>SUMIF(Ingredients!$B$3:$B$217,F217,Ingredients!$J$3:$J$217)+SUMIF($B$3:$B$724,F217,$CR$3:$CR$724)</f>
        <v>0</v>
      </c>
      <c r="CK217" s="30">
        <f>SUMIF(Ingredients!$B$3:$B$217,G217,Ingredients!$J$3:$J$217)+SUMIF($B$3:$B$724,G217,$CR$3:$CR$724)</f>
        <v>1</v>
      </c>
      <c r="CL217" s="30">
        <f>SUMIF(Ingredients!$B$3:$B$217,H217,Ingredients!$J$3:$J$217)+SUMIF($B$3:$B$724,H217,$CR$3:$CR$724)</f>
        <v>0</v>
      </c>
      <c r="CM217" s="30">
        <f>SUMIF(Ingredients!$B$3:$B$217,I217,Ingredients!$J$3:$J$217)+SUMIF($B$3:$B$724,I217,$CR$3:$CR$724)</f>
        <v>0</v>
      </c>
      <c r="CN217" s="30">
        <f>SUMIF(Ingredients!$B$3:$B$217,J217,Ingredients!$J$3:$J$217)+SUMIF($B$3:$B$724,J217,$CR$3:$CR$724)</f>
        <v>0</v>
      </c>
      <c r="CO217" s="30">
        <f>SUMIF(Ingredients!$B$3:$B$217,K217,Ingredients!$J$3:$J$217)+SUMIF($B$3:$B$724,K217,$CR$3:$CR$724)</f>
        <v>0</v>
      </c>
      <c r="CP217" s="30">
        <f>SUMIF(Ingredients!$B$3:$B$217,L217,Ingredients!$J$3:$J$217)+SUMIF($B$3:$B$724,L217,$CR$3:$CR$724)</f>
        <v>0</v>
      </c>
      <c r="CQ217" s="30">
        <f>SUMIF(Ingredients!$B$3:$B$217,M217,Ingredients!$J$3:$J$217)+SUMIF($B$3:$B$724,M217,$CR$3:$CR$724)</f>
        <v>0</v>
      </c>
      <c r="CR217" s="43">
        <f t="shared" si="48"/>
        <v>1</v>
      </c>
      <c r="CS217" s="34">
        <v>10</v>
      </c>
      <c r="CT217" s="30">
        <v>0</v>
      </c>
      <c r="CU217" s="30">
        <v>15.625</v>
      </c>
      <c r="CV217" s="35">
        <v>1.5</v>
      </c>
      <c r="CW217" s="36">
        <v>0</v>
      </c>
      <c r="CX217" s="37">
        <v>0</v>
      </c>
      <c r="CY217" s="38">
        <v>0</v>
      </c>
      <c r="CZ217" s="39">
        <v>1</v>
      </c>
      <c r="DA217" t="s">
        <v>199</v>
      </c>
      <c r="DB217" t="str">
        <f t="shared" ca="1" si="49"/>
        <v>No</v>
      </c>
      <c r="DD217" t="s">
        <v>200</v>
      </c>
      <c r="DE217" t="str">
        <f t="shared" ca="1" si="50"/>
        <v/>
      </c>
      <c r="DF217" t="s">
        <v>2272</v>
      </c>
    </row>
    <row r="218" spans="2:110" x14ac:dyDescent="0.3">
      <c r="B218" t="s">
        <v>414</v>
      </c>
      <c r="C218" t="str">
        <f>INDEX('PH Itemnames'!$B$1:$B$723,MATCH(B218,'PH Itemnames'!$A$1:$A$723),1)</f>
        <v>marshmellowsItem</v>
      </c>
      <c r="D218" t="s">
        <v>240</v>
      </c>
      <c r="E218" t="s">
        <v>1192</v>
      </c>
      <c r="F218" s="10" t="s">
        <v>210</v>
      </c>
      <c r="G218" s="11" t="s">
        <v>9</v>
      </c>
      <c r="H218" s="11" t="s">
        <v>226</v>
      </c>
      <c r="I218" s="11"/>
      <c r="J218" s="11"/>
      <c r="K218" s="11"/>
      <c r="L218" s="11"/>
      <c r="M218" s="11"/>
      <c r="N218" s="46">
        <f ca="1">SUMIF(Ingredients!$B$3:$B$217,'PH complex foods'!F218,Ingredients!$A$3:$A$119)+SUMIF($B$3:$B$724,F218,$V$3:$V$723)</f>
        <v>1</v>
      </c>
      <c r="O218" s="11">
        <f ca="1">SUMIF(Ingredients!$B$3:$B$217,'PH complex foods'!G218,Ingredients!$A$3:$A$119)+SUMIF($B$3:$B$724,G218,$V$3:$V$723)</f>
        <v>1</v>
      </c>
      <c r="P218" s="11">
        <f ca="1">SUMIF(Ingredients!$B$3:$B$217,'PH complex foods'!H218,Ingredients!$A$3:$A$119)+SUMIF($B$3:$B$724,H218,$V$3:$V$723)</f>
        <v>1</v>
      </c>
      <c r="Q218" s="11">
        <f ca="1">SUMIF(Ingredients!$B$3:$B$217,'PH complex foods'!I218,Ingredients!$A$3:$A$119)+SUMIF($B$3:$B$724,I218,$V$3:$V$723)</f>
        <v>0</v>
      </c>
      <c r="R218" s="11">
        <f ca="1">SUMIF(Ingredients!$B$3:$B$217,'PH complex foods'!J218,Ingredients!$A$3:$A$119)+SUMIF($B$3:$B$724,J218,$V$3:$V$723)</f>
        <v>0</v>
      </c>
      <c r="S218" s="11">
        <f ca="1">SUMIF(Ingredients!$B$3:$B$217,'PH complex foods'!K218,Ingredients!$A$3:$A$119)+SUMIF($B$3:$B$724,K218,$V$3:$V$723)</f>
        <v>0</v>
      </c>
      <c r="T218" s="11">
        <f ca="1">SUMIF(Ingredients!$B$3:$B$217,'PH complex foods'!L218,Ingredients!$A$3:$A$119)+SUMIF($B$3:$B$724,L218,$V$3:$V$723)</f>
        <v>0</v>
      </c>
      <c r="U218" s="11">
        <f ca="1">SUMIF(Ingredients!$B$3:$B$217,'PH complex foods'!M218,Ingredients!$A$3:$A$119)+SUMIF($B$3:$B$724,M218,$V$3:$V$723)</f>
        <v>0</v>
      </c>
      <c r="V218" s="10">
        <f t="shared" ca="1" si="51"/>
        <v>1</v>
      </c>
      <c r="W218" s="11">
        <f t="shared" si="40"/>
        <v>5</v>
      </c>
      <c r="X218" s="44" t="str">
        <f t="shared" ca="1" si="52"/>
        <v>Yes</v>
      </c>
      <c r="Y218" s="34">
        <f>SUMIF(Ingredients!$B$3:$B$217,F218,Ingredients!$C$3:$C$217)+SUMIF($B$3:$B$724,F218,$AG$3:$AG$724)</f>
        <v>0</v>
      </c>
      <c r="Z218" s="30">
        <f>SUMIF(Ingredients!$B$3:$B$217,G218,Ingredients!$C$3:$C$217)+SUMIF($B$3:$B$724,G218,$AG$3:$AG$724)</f>
        <v>0</v>
      </c>
      <c r="AA218" s="30">
        <f>SUMIF(Ingredients!$B$3:$B$217,H218,Ingredients!$C$3:$C$217)+SUMIF($B$3:$B$724,H218,$AG$3:$AG$724)</f>
        <v>0</v>
      </c>
      <c r="AB218" s="30">
        <f>SUMIF(Ingredients!$B$3:$B$217,I218,Ingredients!$C$3:$C$217)+SUMIF($B$3:$B$724,I218,$AG$3:$AG$724)</f>
        <v>0</v>
      </c>
      <c r="AC218" s="30">
        <f>SUMIF(Ingredients!$B$3:$B$217,J218,Ingredients!$C$3:$C$217)+SUMIF($B$3:$B$724,J218,$AG$3:$AG$724)</f>
        <v>0</v>
      </c>
      <c r="AD218" s="30">
        <f>SUMIF(Ingredients!$B$3:$B$217,K218,Ingredients!$C$3:$C$217)+SUMIF($B$3:$B$724,K218,$AG$3:$AG$724)</f>
        <v>0</v>
      </c>
      <c r="AE218" s="30">
        <f>SUMIF(Ingredients!$B$3:$B$217,L218,Ingredients!$C$3:$C$217)+SUMIF($B$3:$B$724,L218,$AG$3:$AG$724)</f>
        <v>0</v>
      </c>
      <c r="AF218" s="30">
        <f>SUMIF(Ingredients!$B$3:$B$217,M218,Ingredients!$C$3:$C$217)+SUMIF($B$3:$B$724,M218,$AG$3:$AG$724)</f>
        <v>0</v>
      </c>
      <c r="AG218" s="29">
        <f t="shared" si="41"/>
        <v>0</v>
      </c>
      <c r="AH218" s="30">
        <f>SUMIF(Ingredients!$B$3:$B$217,F218,Ingredients!$D$3:$D$217)+SUMIF($B$3:$B$724,F218,$AP$3:$AP$724)</f>
        <v>0</v>
      </c>
      <c r="AI218" s="30">
        <f>SUMIF(Ingredients!$B$3:$B$217,G218,Ingredients!$D$3:$D$217)+SUMIF($B$3:$B$724,G218,$AP$3:$AP$724)</f>
        <v>10</v>
      </c>
      <c r="AJ218" s="30">
        <f>SUMIF(Ingredients!$B$3:$B$217,H218,Ingredients!$D$3:$D$217)+SUMIF($B$3:$B$724,H218,$AP$3:$AP$724)</f>
        <v>0</v>
      </c>
      <c r="AK218" s="30">
        <f>SUMIF(Ingredients!$B$3:$B$217,I218,Ingredients!$D$3:$D$217)+SUMIF($B$3:$B$724,I218,$AP$3:$AP$724)</f>
        <v>0</v>
      </c>
      <c r="AL218" s="30">
        <f>SUMIF(Ingredients!$B$3:$B$217,J218,Ingredients!$D$3:$D$217)+SUMIF($B$3:$B$724,J218,$AP$3:$AP$724)</f>
        <v>0</v>
      </c>
      <c r="AM218" s="30">
        <f>SUMIF(Ingredients!$B$3:$B$217,K218,Ingredients!$D$3:$D$217)+SUMIF($B$3:$B$724,K218,$AP$3:$AP$724)</f>
        <v>0</v>
      </c>
      <c r="AN218" s="30">
        <f>SUMIF(Ingredients!$B$3:$B$217,L218,Ingredients!$D$3:$D$217)+SUMIF($B$3:$B$724,L218,$AP$3:$AP$724)</f>
        <v>0</v>
      </c>
      <c r="AO218" s="30">
        <f>SUMIF(Ingredients!$B$3:$B$217,M218,Ingredients!$D$3:$D$217)+SUMIF($B$3:$B$724,M218,$AP$3:$AP$724)</f>
        <v>0</v>
      </c>
      <c r="AP218" s="29">
        <f t="shared" si="42"/>
        <v>10</v>
      </c>
      <c r="AQ218" s="30">
        <f>SUMIF(Ingredients!$B$3:$B$217,F218,Ingredients!$E$3:$E$217)+SUMIF($B$3:$B$724,F218,$AY$3:$AY$727)</f>
        <v>30</v>
      </c>
      <c r="AR218" s="30">
        <f>SUMIF(Ingredients!$B$3:$B$217,G218,Ingredients!$E$3:$E$217)+SUMIF($B$3:$B$724,G218,$AY$3:$AY$727)</f>
        <v>0</v>
      </c>
      <c r="AS218" s="30">
        <f>SUMIF(Ingredients!$B$3:$B$217,H218,Ingredients!$E$3:$E$217)+SUMIF($B$3:$B$724,H218,$AY$3:$AY$727)</f>
        <v>16</v>
      </c>
      <c r="AT218" s="30">
        <f>SUMIF(Ingredients!$B$3:$B$217,I218,Ingredients!$E$3:$E$217)+SUMIF($B$3:$B$724,I218,$AY$3:$AY$727)</f>
        <v>0</v>
      </c>
      <c r="AU218" s="30">
        <f>SUMIF(Ingredients!$B$3:$B$217,J218,Ingredients!$E$3:$E$217)+SUMIF($B$3:$B$724,J218,$AY$3:$AY$727)</f>
        <v>0</v>
      </c>
      <c r="AV218" s="30">
        <f>SUMIF(Ingredients!$B$3:$B$217,K218,Ingredients!$E$3:$E$217)+SUMIF($B$3:$B$724,K218,$AY$3:$AY$727)</f>
        <v>0</v>
      </c>
      <c r="AW218" s="30">
        <f>SUMIF(Ingredients!$B$3:$B$217,L218,Ingredients!$E$3:$E$217)+SUMIF($B$3:$B$724,L218,$AY$3:$AY$727)</f>
        <v>0</v>
      </c>
      <c r="AX218" s="30">
        <f>SUMIF(Ingredients!$B$3:$B$217,M218,Ingredients!$E$3:$E$217)+SUMIF($B$3:$B$724,M218,$AY$3:$AY$727)</f>
        <v>0</v>
      </c>
      <c r="AY218" s="29">
        <f t="shared" si="43"/>
        <v>15.333333333333334</v>
      </c>
      <c r="AZ218" s="30">
        <f>SUMIF(Ingredients!$B$3:$B$217,F218,Ingredients!$F$3:$F$217)+SUMIF($B$3:$B$724,F218,$BH$3:$BH$724)</f>
        <v>0</v>
      </c>
      <c r="BA218" s="30">
        <f>SUMIF(Ingredients!$B$3:$B$217,G218,Ingredients!$F$3:$F$217)+SUMIF($B$3:$B$724,G218,$BH$3:$BH$724)</f>
        <v>0</v>
      </c>
      <c r="BB218" s="30">
        <f>SUMIF(Ingredients!$B$3:$B$217,H218,Ingredients!$F$3:$F$217)+SUMIF($B$3:$B$724,H218,$BH$3:$BH$724)</f>
        <v>0</v>
      </c>
      <c r="BC218" s="30">
        <f>SUMIF(Ingredients!$B$3:$B$217,I218,Ingredients!$F$3:$F$217)+SUMIF($B$3:$B$724,I218,$BH$3:$BH$724)</f>
        <v>0</v>
      </c>
      <c r="BD218" s="30">
        <f>SUMIF(Ingredients!$B$3:$B$217,J218,Ingredients!$F$3:$F$217)+SUMIF($B$3:$B$724,J218,$BH$3:$BH$724)</f>
        <v>0</v>
      </c>
      <c r="BE218" s="30">
        <f>SUMIF(Ingredients!$B$3:$B$217,K218,Ingredients!$F$3:$F$217)+SUMIF($B$3:$B$724,K218,$BH$3:$BH$724)</f>
        <v>0</v>
      </c>
      <c r="BF218" s="30">
        <f>SUMIF(Ingredients!$B$3:$B$217,L218,Ingredients!$F$3:$F$217)+SUMIF($B$3:$B$724,L218,$BH$3:$BH$724)</f>
        <v>0</v>
      </c>
      <c r="BG218" s="30">
        <f>SUMIF(Ingredients!$B$3:$B$217,M218,Ingredients!$F$3:$F$217)+SUMIF($B$3:$B$724,M218,$BH$3:$BH$724)</f>
        <v>0</v>
      </c>
      <c r="BH218" s="35">
        <f t="shared" si="44"/>
        <v>0</v>
      </c>
      <c r="BI218" s="30">
        <f>SUMIF(Ingredients!$B$3:$B$217,F218,Ingredients!$G$3:$G$217)+SUMIF($B$3:$B$724,F218,$BQ$3:$BQ$724)</f>
        <v>0</v>
      </c>
      <c r="BJ218" s="30">
        <f>SUMIF(Ingredients!$B$3:$B$217,G218,Ingredients!$G$3:$G$217)+SUMIF($B$3:$B$724,G218,$BQ$3:$BQ$724)</f>
        <v>0</v>
      </c>
      <c r="BK218" s="30">
        <f>SUMIF(Ingredients!$B$3:$B$217,H218,Ingredients!$G$3:$G$217)+SUMIF($B$3:$B$724,H218,$BQ$3:$BQ$724)</f>
        <v>0</v>
      </c>
      <c r="BL218" s="30">
        <f>SUMIF(Ingredients!$B$3:$B$217,I218,Ingredients!$G$3:$G$217)+SUMIF($B$3:$B$724,I218,$BQ$3:$BQ$724)</f>
        <v>0</v>
      </c>
      <c r="BM218" s="30">
        <f>SUMIF(Ingredients!$B$3:$B$217,J218,Ingredients!$G$3:$G$217)+SUMIF($B$3:$B$724,J218,$BQ$3:$BQ$724)</f>
        <v>0</v>
      </c>
      <c r="BN218" s="30">
        <f>SUMIF(Ingredients!$B$3:$B$217,K218,Ingredients!$G$3:$G$217)+SUMIF($B$3:$B$724,K218,$BQ$3:$BQ$724)</f>
        <v>0</v>
      </c>
      <c r="BO218" s="30">
        <f>SUMIF(Ingredients!$B$3:$B$217,L218,Ingredients!$G$3:$G$217)+SUMIF($B$3:$B$724,L218,$BQ$3:$BQ$724)</f>
        <v>0</v>
      </c>
      <c r="BP218" s="30">
        <f>SUMIF(Ingredients!$B$3:$B$217,M218,Ingredients!$G$3:$G$217)+SUMIF($B$3:$B$724,M218,$BQ$3:$BQ$724)</f>
        <v>0</v>
      </c>
      <c r="BQ218" s="36">
        <f t="shared" si="45"/>
        <v>0</v>
      </c>
      <c r="BR218" s="30">
        <f>SUMIF(Ingredients!$B$3:$B$217,F218,Ingredients!$H$3:$H$217)+SUMIF($B$3:$B$724,F218,$BZ$3:$BZ$724)</f>
        <v>0</v>
      </c>
      <c r="BS218" s="30">
        <f>SUMIF(Ingredients!$B$3:$B$217,G218,Ingredients!$H$3:$H$217)+SUMIF($B$3:$B$724,G218,$BZ$3:$BZ$724)</f>
        <v>0</v>
      </c>
      <c r="BT218" s="30">
        <f>SUMIF(Ingredients!$B$3:$B$217,H218,Ingredients!$H$3:$H$217)+SUMIF($B$3:$B$724,H218,$BZ$3:$BZ$724)</f>
        <v>0</v>
      </c>
      <c r="BU218" s="30">
        <f>SUMIF(Ingredients!$B$3:$B$217,I218,Ingredients!$H$3:$H$217)+SUMIF($B$3:$B$724,I218,$BZ$3:$BZ$724)</f>
        <v>0</v>
      </c>
      <c r="BV218" s="30">
        <f>SUMIF(Ingredients!$B$3:$B$217,J218,Ingredients!$H$3:$H$217)+SUMIF($B$3:$B$724,J218,$BZ$3:$BZ$724)</f>
        <v>0</v>
      </c>
      <c r="BW218" s="30">
        <f>SUMIF(Ingredients!$B$3:$B$217,K218,Ingredients!$H$3:$H$217)+SUMIF($B$3:$B$724,K218,$BZ$3:$BZ$724)</f>
        <v>0</v>
      </c>
      <c r="BX218" s="30">
        <f>SUMIF(Ingredients!$B$3:$B$217,L218,Ingredients!$H$3:$H$217)+SUMIF($B$3:$B$724,L218,$BZ$3:$BZ$724)</f>
        <v>0</v>
      </c>
      <c r="BY218" s="30">
        <f>SUMIF(Ingredients!$B$3:$B$217,M218,Ingredients!$H$3:$H$217)+SUMIF($B$3:$B$724,M218,$BZ$3:$BZ$724)</f>
        <v>0</v>
      </c>
      <c r="BZ218" s="42">
        <f t="shared" si="46"/>
        <v>0</v>
      </c>
      <c r="CA218" s="30">
        <f>SUMIF(Ingredients!$B$3:$B$217,F218,Ingredients!$I$3:$I$217)+SUMIF($B$3:$B$724,F218,$CI$3:$CI$724)</f>
        <v>0</v>
      </c>
      <c r="CB218" s="30">
        <f>SUMIF(Ingredients!$B$3:$B$217,G218,Ingredients!$I$3:$I$217)+SUMIF($B$3:$B$724,G218,$CI$3:$CI$724)</f>
        <v>0</v>
      </c>
      <c r="CC218" s="30">
        <f>SUMIF(Ingredients!$B$3:$B$217,H218,Ingredients!$I$3:$I$217)+SUMIF($B$3:$B$724,H218,$CI$3:$CI$724)</f>
        <v>0</v>
      </c>
      <c r="CD218" s="30">
        <f>SUMIF(Ingredients!$B$3:$B$217,I218,Ingredients!$I$3:$I$217)+SUMIF($B$3:$B$724,I218,$CI$3:$CI$724)</f>
        <v>0</v>
      </c>
      <c r="CE218" s="30">
        <f>SUMIF(Ingredients!$B$3:$B$217,J218,Ingredients!$I$3:$I$217)+SUMIF($B$3:$B$724,J218,$CI$3:$CI$724)</f>
        <v>0</v>
      </c>
      <c r="CF218" s="30">
        <f>SUMIF(Ingredients!$B$3:$B$217,K218,Ingredients!$I$3:$I$217)+SUMIF($B$3:$B$724,K218,$CI$3:$CI$724)</f>
        <v>0</v>
      </c>
      <c r="CG218" s="30">
        <f>SUMIF(Ingredients!$B$3:$B$217,L218,Ingredients!$I$3:$I$217)+SUMIF($B$3:$B$724,L218,$CI$3:$CI$724)</f>
        <v>0</v>
      </c>
      <c r="CH218" s="30">
        <f>SUMIF(Ingredients!$B$3:$B$217,M218,Ingredients!$I$3:$I$217)+SUMIF($B$3:$B$724,M218,$CI$3:$CI$724)</f>
        <v>0</v>
      </c>
      <c r="CI218" s="38">
        <f t="shared" si="47"/>
        <v>0</v>
      </c>
      <c r="CJ218" s="30">
        <f>SUMIF(Ingredients!$B$3:$B$217,F218,Ingredients!$J$3:$J$217)+SUMIF($B$3:$B$724,F218,$CR$3:$CR$724)</f>
        <v>0</v>
      </c>
      <c r="CK218" s="30">
        <f>SUMIF(Ingredients!$B$3:$B$217,G218,Ingredients!$J$3:$J$217)+SUMIF($B$3:$B$724,G218,$CR$3:$CR$724)</f>
        <v>0</v>
      </c>
      <c r="CL218" s="30">
        <f>SUMIF(Ingredients!$B$3:$B$217,H218,Ingredients!$J$3:$J$217)+SUMIF($B$3:$B$724,H218,$CR$3:$CR$724)</f>
        <v>0</v>
      </c>
      <c r="CM218" s="30">
        <f>SUMIF(Ingredients!$B$3:$B$217,I218,Ingredients!$J$3:$J$217)+SUMIF($B$3:$B$724,I218,$CR$3:$CR$724)</f>
        <v>0</v>
      </c>
      <c r="CN218" s="30">
        <f>SUMIF(Ingredients!$B$3:$B$217,J218,Ingredients!$J$3:$J$217)+SUMIF($B$3:$B$724,J218,$CR$3:$CR$724)</f>
        <v>0</v>
      </c>
      <c r="CO218" s="30">
        <f>SUMIF(Ingredients!$B$3:$B$217,K218,Ingredients!$J$3:$J$217)+SUMIF($B$3:$B$724,K218,$CR$3:$CR$724)</f>
        <v>0</v>
      </c>
      <c r="CP218" s="30">
        <f>SUMIF(Ingredients!$B$3:$B$217,L218,Ingredients!$J$3:$J$217)+SUMIF($B$3:$B$724,L218,$CR$3:$CR$724)</f>
        <v>0</v>
      </c>
      <c r="CQ218" s="30">
        <f>SUMIF(Ingredients!$B$3:$B$217,M218,Ingredients!$J$3:$J$217)+SUMIF($B$3:$B$724,M218,$CR$3:$CR$724)</f>
        <v>0</v>
      </c>
      <c r="CR218" s="43">
        <f t="shared" si="48"/>
        <v>0</v>
      </c>
      <c r="CS218" s="34">
        <v>2</v>
      </c>
      <c r="CT218" s="30">
        <v>0</v>
      </c>
      <c r="CU218" s="30">
        <v>30</v>
      </c>
      <c r="CV218" s="35">
        <v>0</v>
      </c>
      <c r="CW218" s="36">
        <v>0</v>
      </c>
      <c r="CX218" s="37">
        <v>0</v>
      </c>
      <c r="CY218" s="38">
        <v>0</v>
      </c>
      <c r="CZ218" s="39">
        <v>0.3</v>
      </c>
      <c r="DA218" t="s">
        <v>202</v>
      </c>
      <c r="DB218" t="str">
        <f t="shared" ca="1" si="49"/>
        <v>-</v>
      </c>
      <c r="DD218" t="s">
        <v>200</v>
      </c>
      <c r="DE218" t="str">
        <f t="shared" ca="1" si="50"/>
        <v>MARSHMELLOWSITEM(MEAL, ItemRegistry.marshmellowsItem, 4 ,0.4f,0f,0f,0f,0f,0f,0.3f,0.7f),</v>
      </c>
      <c r="DF218" t="s">
        <v>2424</v>
      </c>
    </row>
    <row r="219" spans="2:110" x14ac:dyDescent="0.3">
      <c r="B219" t="s">
        <v>485</v>
      </c>
      <c r="C219" t="str">
        <f>INDEX('PH Itemnames'!$B$1:$B$723,MATCH(B219,'PH Itemnames'!$A$1:$A$723),1)</f>
        <v>donutItem</v>
      </c>
      <c r="D219" t="s">
        <v>240</v>
      </c>
      <c r="E219" t="s">
        <v>1192</v>
      </c>
      <c r="F219" s="10" t="s">
        <v>209</v>
      </c>
      <c r="G219" s="11" t="s">
        <v>346</v>
      </c>
      <c r="H219" s="11"/>
      <c r="I219" s="11"/>
      <c r="J219" s="11"/>
      <c r="K219" s="11"/>
      <c r="L219" s="11"/>
      <c r="M219" s="11"/>
      <c r="N219" s="46">
        <f ca="1">SUMIF(Ingredients!$B$3:$B$217,'PH complex foods'!F219,Ingredients!$A$3:$A$119)+SUMIF($B$3:$B$724,F219,$V$3:$V$723)</f>
        <v>1</v>
      </c>
      <c r="O219" s="11">
        <f ca="1">SUMIF(Ingredients!$B$3:$B$217,'PH complex foods'!G219,Ingredients!$A$3:$A$119)+SUMIF($B$3:$B$724,G219,$V$3:$V$723)</f>
        <v>1</v>
      </c>
      <c r="P219" s="11">
        <f ca="1">SUMIF(Ingredients!$B$3:$B$217,'PH complex foods'!H219,Ingredients!$A$3:$A$119)+SUMIF($B$3:$B$724,H219,$V$3:$V$723)</f>
        <v>0</v>
      </c>
      <c r="Q219" s="11">
        <f ca="1">SUMIF(Ingredients!$B$3:$B$217,'PH complex foods'!I219,Ingredients!$A$3:$A$119)+SUMIF($B$3:$B$724,I219,$V$3:$V$723)</f>
        <v>0</v>
      </c>
      <c r="R219" s="11">
        <f ca="1">SUMIF(Ingredients!$B$3:$B$217,'PH complex foods'!J219,Ingredients!$A$3:$A$119)+SUMIF($B$3:$B$724,J219,$V$3:$V$723)</f>
        <v>0</v>
      </c>
      <c r="S219" s="11">
        <f ca="1">SUMIF(Ingredients!$B$3:$B$217,'PH complex foods'!K219,Ingredients!$A$3:$A$119)+SUMIF($B$3:$B$724,K219,$V$3:$V$723)</f>
        <v>0</v>
      </c>
      <c r="T219" s="11">
        <f ca="1">SUMIF(Ingredients!$B$3:$B$217,'PH complex foods'!L219,Ingredients!$A$3:$A$119)+SUMIF($B$3:$B$724,L219,$V$3:$V$723)</f>
        <v>0</v>
      </c>
      <c r="U219" s="11">
        <f ca="1">SUMIF(Ingredients!$B$3:$B$217,'PH complex foods'!M219,Ingredients!$A$3:$A$119)+SUMIF($B$3:$B$724,M219,$V$3:$V$723)</f>
        <v>0</v>
      </c>
      <c r="V219" s="10">
        <f t="shared" ca="1" si="51"/>
        <v>1</v>
      </c>
      <c r="W219" s="11">
        <f t="shared" si="40"/>
        <v>5</v>
      </c>
      <c r="X219" s="44" t="str">
        <f t="shared" ca="1" si="52"/>
        <v>Yes</v>
      </c>
      <c r="Y219" s="34">
        <f>SUMIF(Ingredients!$B$3:$B$217,F219,Ingredients!$C$3:$C$217)+SUMIF($B$3:$B$724,F219,$AG$3:$AG$724)</f>
        <v>5</v>
      </c>
      <c r="Z219" s="30">
        <f>SUMIF(Ingredients!$B$3:$B$217,G219,Ingredients!$C$3:$C$217)+SUMIF($B$3:$B$724,G219,$AG$3:$AG$724)</f>
        <v>4</v>
      </c>
      <c r="AA219" s="30">
        <f>SUMIF(Ingredients!$B$3:$B$217,H219,Ingredients!$C$3:$C$217)+SUMIF($B$3:$B$724,H219,$AG$3:$AG$724)</f>
        <v>0</v>
      </c>
      <c r="AB219" s="30">
        <f>SUMIF(Ingredients!$B$3:$B$217,I219,Ingredients!$C$3:$C$217)+SUMIF($B$3:$B$724,I219,$AG$3:$AG$724)</f>
        <v>0</v>
      </c>
      <c r="AC219" s="30">
        <f>SUMIF(Ingredients!$B$3:$B$217,J219,Ingredients!$C$3:$C$217)+SUMIF($B$3:$B$724,J219,$AG$3:$AG$724)</f>
        <v>0</v>
      </c>
      <c r="AD219" s="30">
        <f>SUMIF(Ingredients!$B$3:$B$217,K219,Ingredients!$C$3:$C$217)+SUMIF($B$3:$B$724,K219,$AG$3:$AG$724)</f>
        <v>0</v>
      </c>
      <c r="AE219" s="30">
        <f>SUMIF(Ingredients!$B$3:$B$217,L219,Ingredients!$C$3:$C$217)+SUMIF($B$3:$B$724,L219,$AG$3:$AG$724)</f>
        <v>0</v>
      </c>
      <c r="AF219" s="30">
        <f>SUMIF(Ingredients!$B$3:$B$217,M219,Ingredients!$C$3:$C$217)+SUMIF($B$3:$B$724,M219,$AG$3:$AG$724)</f>
        <v>0</v>
      </c>
      <c r="AG219" s="29">
        <f t="shared" si="41"/>
        <v>9</v>
      </c>
      <c r="AH219" s="30">
        <f>SUMIF(Ingredients!$B$3:$B$217,F219,Ingredients!$D$3:$D$217)+SUMIF($B$3:$B$724,F219,$AP$3:$AP$724)</f>
        <v>0</v>
      </c>
      <c r="AI219" s="30">
        <f>SUMIF(Ingredients!$B$3:$B$217,G219,Ingredients!$D$3:$D$217)+SUMIF($B$3:$B$724,G219,$AP$3:$AP$724)</f>
        <v>0</v>
      </c>
      <c r="AJ219" s="30">
        <f>SUMIF(Ingredients!$B$3:$B$217,H219,Ingredients!$D$3:$D$217)+SUMIF($B$3:$B$724,H219,$AP$3:$AP$724)</f>
        <v>0</v>
      </c>
      <c r="AK219" s="30">
        <f>SUMIF(Ingredients!$B$3:$B$217,I219,Ingredients!$D$3:$D$217)+SUMIF($B$3:$B$724,I219,$AP$3:$AP$724)</f>
        <v>0</v>
      </c>
      <c r="AL219" s="30">
        <f>SUMIF(Ingredients!$B$3:$B$217,J219,Ingredients!$D$3:$D$217)+SUMIF($B$3:$B$724,J219,$AP$3:$AP$724)</f>
        <v>0</v>
      </c>
      <c r="AM219" s="30">
        <f>SUMIF(Ingredients!$B$3:$B$217,K219,Ingredients!$D$3:$D$217)+SUMIF($B$3:$B$724,K219,$AP$3:$AP$724)</f>
        <v>0</v>
      </c>
      <c r="AN219" s="30">
        <f>SUMIF(Ingredients!$B$3:$B$217,L219,Ingredients!$D$3:$D$217)+SUMIF($B$3:$B$724,L219,$AP$3:$AP$724)</f>
        <v>0</v>
      </c>
      <c r="AO219" s="30">
        <f>SUMIF(Ingredients!$B$3:$B$217,M219,Ingredients!$D$3:$D$217)+SUMIF($B$3:$B$724,M219,$AP$3:$AP$724)</f>
        <v>0</v>
      </c>
      <c r="AP219" s="29">
        <f t="shared" si="42"/>
        <v>0</v>
      </c>
      <c r="AQ219" s="30">
        <f>SUMIF(Ingredients!$B$3:$B$217,F219,Ingredients!$E$3:$E$217)+SUMIF($B$3:$B$724,F219,$AY$3:$AY$727)</f>
        <v>7</v>
      </c>
      <c r="AR219" s="30">
        <f>SUMIF(Ingredients!$B$3:$B$217,G219,Ingredients!$E$3:$E$217)+SUMIF($B$3:$B$724,G219,$AY$3:$AY$727)</f>
        <v>0</v>
      </c>
      <c r="AS219" s="30">
        <f>SUMIF(Ingredients!$B$3:$B$217,H219,Ingredients!$E$3:$E$217)+SUMIF($B$3:$B$724,H219,$AY$3:$AY$727)</f>
        <v>0</v>
      </c>
      <c r="AT219" s="30">
        <f>SUMIF(Ingredients!$B$3:$B$217,I219,Ingredients!$E$3:$E$217)+SUMIF($B$3:$B$724,I219,$AY$3:$AY$727)</f>
        <v>0</v>
      </c>
      <c r="AU219" s="30">
        <f>SUMIF(Ingredients!$B$3:$B$217,J219,Ingredients!$E$3:$E$217)+SUMIF($B$3:$B$724,J219,$AY$3:$AY$727)</f>
        <v>0</v>
      </c>
      <c r="AV219" s="30">
        <f>SUMIF(Ingredients!$B$3:$B$217,K219,Ingredients!$E$3:$E$217)+SUMIF($B$3:$B$724,K219,$AY$3:$AY$727)</f>
        <v>0</v>
      </c>
      <c r="AW219" s="30">
        <f>SUMIF(Ingredients!$B$3:$B$217,L219,Ingredients!$E$3:$E$217)+SUMIF($B$3:$B$724,L219,$AY$3:$AY$727)</f>
        <v>0</v>
      </c>
      <c r="AX219" s="30">
        <f>SUMIF(Ingredients!$B$3:$B$217,M219,Ingredients!$E$3:$E$217)+SUMIF($B$3:$B$724,M219,$AY$3:$AY$727)</f>
        <v>0</v>
      </c>
      <c r="AY219" s="29">
        <f t="shared" si="43"/>
        <v>3.5</v>
      </c>
      <c r="AZ219" s="30">
        <f>SUMIF(Ingredients!$B$3:$B$217,F219,Ingredients!$F$3:$F$217)+SUMIF($B$3:$B$724,F219,$BH$3:$BH$724)</f>
        <v>1</v>
      </c>
      <c r="BA219" s="30">
        <f>SUMIF(Ingredients!$B$3:$B$217,G219,Ingredients!$F$3:$F$217)+SUMIF($B$3:$B$724,G219,$BH$3:$BH$724)</f>
        <v>0</v>
      </c>
      <c r="BB219" s="30">
        <f>SUMIF(Ingredients!$B$3:$B$217,H219,Ingredients!$F$3:$F$217)+SUMIF($B$3:$B$724,H219,$BH$3:$BH$724)</f>
        <v>0</v>
      </c>
      <c r="BC219" s="30">
        <f>SUMIF(Ingredients!$B$3:$B$217,I219,Ingredients!$F$3:$F$217)+SUMIF($B$3:$B$724,I219,$BH$3:$BH$724)</f>
        <v>0</v>
      </c>
      <c r="BD219" s="30">
        <f>SUMIF(Ingredients!$B$3:$B$217,J219,Ingredients!$F$3:$F$217)+SUMIF($B$3:$B$724,J219,$BH$3:$BH$724)</f>
        <v>0</v>
      </c>
      <c r="BE219" s="30">
        <f>SUMIF(Ingredients!$B$3:$B$217,K219,Ingredients!$F$3:$F$217)+SUMIF($B$3:$B$724,K219,$BH$3:$BH$724)</f>
        <v>0</v>
      </c>
      <c r="BF219" s="30">
        <f>SUMIF(Ingredients!$B$3:$B$217,L219,Ingredients!$F$3:$F$217)+SUMIF($B$3:$B$724,L219,$BH$3:$BH$724)</f>
        <v>0</v>
      </c>
      <c r="BG219" s="30">
        <f>SUMIF(Ingredients!$B$3:$B$217,M219,Ingredients!$F$3:$F$217)+SUMIF($B$3:$B$724,M219,$BH$3:$BH$724)</f>
        <v>0</v>
      </c>
      <c r="BH219" s="35">
        <f t="shared" si="44"/>
        <v>1</v>
      </c>
      <c r="BI219" s="30">
        <f>SUMIF(Ingredients!$B$3:$B$217,F219,Ingredients!$G$3:$G$217)+SUMIF($B$3:$B$724,F219,$BQ$3:$BQ$724)</f>
        <v>0</v>
      </c>
      <c r="BJ219" s="30">
        <f>SUMIF(Ingredients!$B$3:$B$217,G219,Ingredients!$G$3:$G$217)+SUMIF($B$3:$B$724,G219,$BQ$3:$BQ$724)</f>
        <v>0</v>
      </c>
      <c r="BK219" s="30">
        <f>SUMIF(Ingredients!$B$3:$B$217,H219,Ingredients!$G$3:$G$217)+SUMIF($B$3:$B$724,H219,$BQ$3:$BQ$724)</f>
        <v>0</v>
      </c>
      <c r="BL219" s="30">
        <f>SUMIF(Ingredients!$B$3:$B$217,I219,Ingredients!$G$3:$G$217)+SUMIF($B$3:$B$724,I219,$BQ$3:$BQ$724)</f>
        <v>0</v>
      </c>
      <c r="BM219" s="30">
        <f>SUMIF(Ingredients!$B$3:$B$217,J219,Ingredients!$G$3:$G$217)+SUMIF($B$3:$B$724,J219,$BQ$3:$BQ$724)</f>
        <v>0</v>
      </c>
      <c r="BN219" s="30">
        <f>SUMIF(Ingredients!$B$3:$B$217,K219,Ingredients!$G$3:$G$217)+SUMIF($B$3:$B$724,K219,$BQ$3:$BQ$724)</f>
        <v>0</v>
      </c>
      <c r="BO219" s="30">
        <f>SUMIF(Ingredients!$B$3:$B$217,L219,Ingredients!$G$3:$G$217)+SUMIF($B$3:$B$724,L219,$BQ$3:$BQ$724)</f>
        <v>0</v>
      </c>
      <c r="BP219" s="30">
        <f>SUMIF(Ingredients!$B$3:$B$217,M219,Ingredients!$G$3:$G$217)+SUMIF($B$3:$B$724,M219,$BQ$3:$BQ$724)</f>
        <v>0</v>
      </c>
      <c r="BQ219" s="36">
        <f t="shared" si="45"/>
        <v>0</v>
      </c>
      <c r="BR219" s="30">
        <f>SUMIF(Ingredients!$B$3:$B$217,F219,Ingredients!$H$3:$H$217)+SUMIF($B$3:$B$724,F219,$BZ$3:$BZ$724)</f>
        <v>0</v>
      </c>
      <c r="BS219" s="30">
        <f>SUMIF(Ingredients!$B$3:$B$217,G219,Ingredients!$H$3:$H$217)+SUMIF($B$3:$B$724,G219,$BZ$3:$BZ$724)</f>
        <v>0</v>
      </c>
      <c r="BT219" s="30">
        <f>SUMIF(Ingredients!$B$3:$B$217,H219,Ingredients!$H$3:$H$217)+SUMIF($B$3:$B$724,H219,$BZ$3:$BZ$724)</f>
        <v>0</v>
      </c>
      <c r="BU219" s="30">
        <f>SUMIF(Ingredients!$B$3:$B$217,I219,Ingredients!$H$3:$H$217)+SUMIF($B$3:$B$724,I219,$BZ$3:$BZ$724)</f>
        <v>0</v>
      </c>
      <c r="BV219" s="30">
        <f>SUMIF(Ingredients!$B$3:$B$217,J219,Ingredients!$H$3:$H$217)+SUMIF($B$3:$B$724,J219,$BZ$3:$BZ$724)</f>
        <v>0</v>
      </c>
      <c r="BW219" s="30">
        <f>SUMIF(Ingredients!$B$3:$B$217,K219,Ingredients!$H$3:$H$217)+SUMIF($B$3:$B$724,K219,$BZ$3:$BZ$724)</f>
        <v>0</v>
      </c>
      <c r="BX219" s="30">
        <f>SUMIF(Ingredients!$B$3:$B$217,L219,Ingredients!$H$3:$H$217)+SUMIF($B$3:$B$724,L219,$BZ$3:$BZ$724)</f>
        <v>0</v>
      </c>
      <c r="BY219" s="30">
        <f>SUMIF(Ingredients!$B$3:$B$217,M219,Ingredients!$H$3:$H$217)+SUMIF($B$3:$B$724,M219,$BZ$3:$BZ$724)</f>
        <v>0</v>
      </c>
      <c r="BZ219" s="42">
        <f t="shared" si="46"/>
        <v>0</v>
      </c>
      <c r="CA219" s="30">
        <f>SUMIF(Ingredients!$B$3:$B$217,F219,Ingredients!$I$3:$I$217)+SUMIF($B$3:$B$724,F219,$CI$3:$CI$724)</f>
        <v>0</v>
      </c>
      <c r="CB219" s="30">
        <f>SUMIF(Ingredients!$B$3:$B$217,G219,Ingredients!$I$3:$I$217)+SUMIF($B$3:$B$724,G219,$CI$3:$CI$724)</f>
        <v>0</v>
      </c>
      <c r="CC219" s="30">
        <f>SUMIF(Ingredients!$B$3:$B$217,H219,Ingredients!$I$3:$I$217)+SUMIF($B$3:$B$724,H219,$CI$3:$CI$724)</f>
        <v>0</v>
      </c>
      <c r="CD219" s="30">
        <f>SUMIF(Ingredients!$B$3:$B$217,I219,Ingredients!$I$3:$I$217)+SUMIF($B$3:$B$724,I219,$CI$3:$CI$724)</f>
        <v>0</v>
      </c>
      <c r="CE219" s="30">
        <f>SUMIF(Ingredients!$B$3:$B$217,J219,Ingredients!$I$3:$I$217)+SUMIF($B$3:$B$724,J219,$CI$3:$CI$724)</f>
        <v>0</v>
      </c>
      <c r="CF219" s="30">
        <f>SUMIF(Ingredients!$B$3:$B$217,K219,Ingredients!$I$3:$I$217)+SUMIF($B$3:$B$724,K219,$CI$3:$CI$724)</f>
        <v>0</v>
      </c>
      <c r="CG219" s="30">
        <f>SUMIF(Ingredients!$B$3:$B$217,L219,Ingredients!$I$3:$I$217)+SUMIF($B$3:$B$724,L219,$CI$3:$CI$724)</f>
        <v>0</v>
      </c>
      <c r="CH219" s="30">
        <f>SUMIF(Ingredients!$B$3:$B$217,M219,Ingredients!$I$3:$I$217)+SUMIF($B$3:$B$724,M219,$CI$3:$CI$724)</f>
        <v>0</v>
      </c>
      <c r="CI219" s="38">
        <f t="shared" si="47"/>
        <v>0</v>
      </c>
      <c r="CJ219" s="30">
        <f>SUMIF(Ingredients!$B$3:$B$217,F219,Ingredients!$J$3:$J$217)+SUMIF($B$3:$B$724,F219,$CR$3:$CR$724)</f>
        <v>0</v>
      </c>
      <c r="CK219" s="30">
        <f>SUMIF(Ingredients!$B$3:$B$217,G219,Ingredients!$J$3:$J$217)+SUMIF($B$3:$B$724,G219,$CR$3:$CR$724)</f>
        <v>0</v>
      </c>
      <c r="CL219" s="30">
        <f>SUMIF(Ingredients!$B$3:$B$217,H219,Ingredients!$J$3:$J$217)+SUMIF($B$3:$B$724,H219,$CR$3:$CR$724)</f>
        <v>0</v>
      </c>
      <c r="CM219" s="30">
        <f>SUMIF(Ingredients!$B$3:$B$217,I219,Ingredients!$J$3:$J$217)+SUMIF($B$3:$B$724,I219,$CR$3:$CR$724)</f>
        <v>0</v>
      </c>
      <c r="CN219" s="30">
        <f>SUMIF(Ingredients!$B$3:$B$217,J219,Ingredients!$J$3:$J$217)+SUMIF($B$3:$B$724,J219,$CR$3:$CR$724)</f>
        <v>0</v>
      </c>
      <c r="CO219" s="30">
        <f>SUMIF(Ingredients!$B$3:$B$217,K219,Ingredients!$J$3:$J$217)+SUMIF($B$3:$B$724,K219,$CR$3:$CR$724)</f>
        <v>0</v>
      </c>
      <c r="CP219" s="30">
        <f>SUMIF(Ingredients!$B$3:$B$217,L219,Ingredients!$J$3:$J$217)+SUMIF($B$3:$B$724,L219,$CR$3:$CR$724)</f>
        <v>0</v>
      </c>
      <c r="CQ219" s="30">
        <f>SUMIF(Ingredients!$B$3:$B$217,M219,Ingredients!$J$3:$J$217)+SUMIF($B$3:$B$724,M219,$CR$3:$CR$724)</f>
        <v>0</v>
      </c>
      <c r="CR219" s="43">
        <f t="shared" si="48"/>
        <v>0</v>
      </c>
      <c r="CS219" s="34">
        <v>10</v>
      </c>
      <c r="CT219" s="30">
        <v>0</v>
      </c>
      <c r="CU219" s="30">
        <v>18</v>
      </c>
      <c r="CV219" s="35">
        <v>1</v>
      </c>
      <c r="CW219" s="36">
        <v>0</v>
      </c>
      <c r="CX219" s="37">
        <v>0</v>
      </c>
      <c r="CY219" s="38">
        <v>0</v>
      </c>
      <c r="CZ219" s="39">
        <v>0</v>
      </c>
      <c r="DA219" t="s">
        <v>202</v>
      </c>
      <c r="DB219" t="str">
        <f t="shared" ca="1" si="49"/>
        <v>-</v>
      </c>
      <c r="DD219" t="s">
        <v>200</v>
      </c>
      <c r="DE219" t="str">
        <f t="shared" ca="1" si="50"/>
        <v>DONUTITEM(MEAL, ItemRegistry.donutItem, 4 ,2f,0f,1f,0f,0f,0f,0f,1.17f),</v>
      </c>
      <c r="DF219" t="s">
        <v>2425</v>
      </c>
    </row>
    <row r="220" spans="2:110" x14ac:dyDescent="0.3">
      <c r="B220" t="s">
        <v>486</v>
      </c>
      <c r="C220" t="str">
        <f>INDEX('PH Itemnames'!$B$1:$B$723,MATCH(B220,'PH Itemnames'!$A$1:$A$723),1)</f>
        <v>chocolatedonutItem</v>
      </c>
      <c r="D220" t="s">
        <v>240</v>
      </c>
      <c r="E220" t="s">
        <v>1192</v>
      </c>
      <c r="F220" s="10" t="s">
        <v>485</v>
      </c>
      <c r="G220" s="11" t="s">
        <v>230</v>
      </c>
      <c r="H220" s="11"/>
      <c r="I220" s="11"/>
      <c r="J220" s="11"/>
      <c r="K220" s="11"/>
      <c r="L220" s="11"/>
      <c r="M220" s="11"/>
      <c r="N220" s="46">
        <f ca="1">SUMIF(Ingredients!$B$3:$B$217,'PH complex foods'!F220,Ingredients!$A$3:$A$119)+SUMIF($B$3:$B$724,F220,$V$3:$V$723)</f>
        <v>1</v>
      </c>
      <c r="O220" s="11">
        <f ca="1">SUMIF(Ingredients!$B$3:$B$217,'PH complex foods'!G220,Ingredients!$A$3:$A$119)+SUMIF($B$3:$B$724,G220,$V$3:$V$723)</f>
        <v>0</v>
      </c>
      <c r="P220" s="11">
        <f ca="1">SUMIF(Ingredients!$B$3:$B$217,'PH complex foods'!H220,Ingredients!$A$3:$A$119)+SUMIF($B$3:$B$724,H220,$V$3:$V$723)</f>
        <v>0</v>
      </c>
      <c r="Q220" s="11">
        <f ca="1">SUMIF(Ingredients!$B$3:$B$217,'PH complex foods'!I220,Ingredients!$A$3:$A$119)+SUMIF($B$3:$B$724,I220,$V$3:$V$723)</f>
        <v>0</v>
      </c>
      <c r="R220" s="11">
        <f ca="1">SUMIF(Ingredients!$B$3:$B$217,'PH complex foods'!J220,Ingredients!$A$3:$A$119)+SUMIF($B$3:$B$724,J220,$V$3:$V$723)</f>
        <v>0</v>
      </c>
      <c r="S220" s="11">
        <f ca="1">SUMIF(Ingredients!$B$3:$B$217,'PH complex foods'!K220,Ingredients!$A$3:$A$119)+SUMIF($B$3:$B$724,K220,$V$3:$V$723)</f>
        <v>0</v>
      </c>
      <c r="T220" s="11">
        <f ca="1">SUMIF(Ingredients!$B$3:$B$217,'PH complex foods'!L220,Ingredients!$A$3:$A$119)+SUMIF($B$3:$B$724,L220,$V$3:$V$723)</f>
        <v>0</v>
      </c>
      <c r="U220" s="11">
        <f ca="1">SUMIF(Ingredients!$B$3:$B$217,'PH complex foods'!M220,Ingredients!$A$3:$A$119)+SUMIF($B$3:$B$724,M220,$V$3:$V$723)</f>
        <v>0</v>
      </c>
      <c r="V220" s="10">
        <f t="shared" ca="1" si="51"/>
        <v>0</v>
      </c>
      <c r="W220" s="11">
        <f t="shared" si="40"/>
        <v>0</v>
      </c>
      <c r="X220" s="44" t="str">
        <f t="shared" ca="1" si="52"/>
        <v>No</v>
      </c>
      <c r="Y220" s="34">
        <f>SUMIF(Ingredients!$B$3:$B$217,F220,Ingredients!$C$3:$C$217)+SUMIF($B$3:$B$724,F220,$AG$3:$AG$724)</f>
        <v>9</v>
      </c>
      <c r="Z220" s="30">
        <f>SUMIF(Ingredients!$B$3:$B$217,G220,Ingredients!$C$3:$C$217)+SUMIF($B$3:$B$724,G220,$AG$3:$AG$724)</f>
        <v>10</v>
      </c>
      <c r="AA220" s="30">
        <f>SUMIF(Ingredients!$B$3:$B$217,H220,Ingredients!$C$3:$C$217)+SUMIF($B$3:$B$724,H220,$AG$3:$AG$724)</f>
        <v>0</v>
      </c>
      <c r="AB220" s="30">
        <f>SUMIF(Ingredients!$B$3:$B$217,I220,Ingredients!$C$3:$C$217)+SUMIF($B$3:$B$724,I220,$AG$3:$AG$724)</f>
        <v>0</v>
      </c>
      <c r="AC220" s="30">
        <f>SUMIF(Ingredients!$B$3:$B$217,J220,Ingredients!$C$3:$C$217)+SUMIF($B$3:$B$724,J220,$AG$3:$AG$724)</f>
        <v>0</v>
      </c>
      <c r="AD220" s="30">
        <f>SUMIF(Ingredients!$B$3:$B$217,K220,Ingredients!$C$3:$C$217)+SUMIF($B$3:$B$724,K220,$AG$3:$AG$724)</f>
        <v>0</v>
      </c>
      <c r="AE220" s="30">
        <f>SUMIF(Ingredients!$B$3:$B$217,L220,Ingredients!$C$3:$C$217)+SUMIF($B$3:$B$724,L220,$AG$3:$AG$724)</f>
        <v>0</v>
      </c>
      <c r="AF220" s="30">
        <f>SUMIF(Ingredients!$B$3:$B$217,M220,Ingredients!$C$3:$C$217)+SUMIF($B$3:$B$724,M220,$AG$3:$AG$724)</f>
        <v>0</v>
      </c>
      <c r="AG220" s="29">
        <f t="shared" si="41"/>
        <v>19</v>
      </c>
      <c r="AH220" s="30">
        <f>SUMIF(Ingredients!$B$3:$B$217,F220,Ingredients!$D$3:$D$217)+SUMIF($B$3:$B$724,F220,$AP$3:$AP$724)</f>
        <v>0</v>
      </c>
      <c r="AI220" s="30">
        <f>SUMIF(Ingredients!$B$3:$B$217,G220,Ingredients!$D$3:$D$217)+SUMIF($B$3:$B$724,G220,$AP$3:$AP$724)</f>
        <v>5</v>
      </c>
      <c r="AJ220" s="30">
        <f>SUMIF(Ingredients!$B$3:$B$217,H220,Ingredients!$D$3:$D$217)+SUMIF($B$3:$B$724,H220,$AP$3:$AP$724)</f>
        <v>0</v>
      </c>
      <c r="AK220" s="30">
        <f>SUMIF(Ingredients!$B$3:$B$217,I220,Ingredients!$D$3:$D$217)+SUMIF($B$3:$B$724,I220,$AP$3:$AP$724)</f>
        <v>0</v>
      </c>
      <c r="AL220" s="30">
        <f>SUMIF(Ingredients!$B$3:$B$217,J220,Ingredients!$D$3:$D$217)+SUMIF($B$3:$B$724,J220,$AP$3:$AP$724)</f>
        <v>0</v>
      </c>
      <c r="AM220" s="30">
        <f>SUMIF(Ingredients!$B$3:$B$217,K220,Ingredients!$D$3:$D$217)+SUMIF($B$3:$B$724,K220,$AP$3:$AP$724)</f>
        <v>0</v>
      </c>
      <c r="AN220" s="30">
        <f>SUMIF(Ingredients!$B$3:$B$217,L220,Ingredients!$D$3:$D$217)+SUMIF($B$3:$B$724,L220,$AP$3:$AP$724)</f>
        <v>0</v>
      </c>
      <c r="AO220" s="30">
        <f>SUMIF(Ingredients!$B$3:$B$217,M220,Ingredients!$D$3:$D$217)+SUMIF($B$3:$B$724,M220,$AP$3:$AP$724)</f>
        <v>0</v>
      </c>
      <c r="AP220" s="29">
        <f t="shared" si="42"/>
        <v>5</v>
      </c>
      <c r="AQ220" s="30">
        <f>SUMIF(Ingredients!$B$3:$B$217,F220,Ingredients!$E$3:$E$217)+SUMIF($B$3:$B$724,F220,$AY$3:$AY$727)</f>
        <v>3.5</v>
      </c>
      <c r="AR220" s="30">
        <f>SUMIF(Ingredients!$B$3:$B$217,G220,Ingredients!$E$3:$E$217)+SUMIF($B$3:$B$724,G220,$AY$3:$AY$727)</f>
        <v>11.666666666666666</v>
      </c>
      <c r="AS220" s="30">
        <f>SUMIF(Ingredients!$B$3:$B$217,H220,Ingredients!$E$3:$E$217)+SUMIF($B$3:$B$724,H220,$AY$3:$AY$727)</f>
        <v>0</v>
      </c>
      <c r="AT220" s="30">
        <f>SUMIF(Ingredients!$B$3:$B$217,I220,Ingredients!$E$3:$E$217)+SUMIF($B$3:$B$724,I220,$AY$3:$AY$727)</f>
        <v>0</v>
      </c>
      <c r="AU220" s="30">
        <f>SUMIF(Ingredients!$B$3:$B$217,J220,Ingredients!$E$3:$E$217)+SUMIF($B$3:$B$724,J220,$AY$3:$AY$727)</f>
        <v>0</v>
      </c>
      <c r="AV220" s="30">
        <f>SUMIF(Ingredients!$B$3:$B$217,K220,Ingredients!$E$3:$E$217)+SUMIF($B$3:$B$724,K220,$AY$3:$AY$727)</f>
        <v>0</v>
      </c>
      <c r="AW220" s="30">
        <f>SUMIF(Ingredients!$B$3:$B$217,L220,Ingredients!$E$3:$E$217)+SUMIF($B$3:$B$724,L220,$AY$3:$AY$727)</f>
        <v>0</v>
      </c>
      <c r="AX220" s="30">
        <f>SUMIF(Ingredients!$B$3:$B$217,M220,Ingredients!$E$3:$E$217)+SUMIF($B$3:$B$724,M220,$AY$3:$AY$727)</f>
        <v>0</v>
      </c>
      <c r="AY220" s="29">
        <f t="shared" si="43"/>
        <v>7.583333333333333</v>
      </c>
      <c r="AZ220" s="30">
        <f>SUMIF(Ingredients!$B$3:$B$217,F220,Ingredients!$F$3:$F$217)+SUMIF($B$3:$B$724,F220,$BH$3:$BH$724)</f>
        <v>1</v>
      </c>
      <c r="BA220" s="30">
        <f>SUMIF(Ingredients!$B$3:$B$217,G220,Ingredients!$F$3:$F$217)+SUMIF($B$3:$B$724,G220,$BH$3:$BH$724)</f>
        <v>0</v>
      </c>
      <c r="BB220" s="30">
        <f>SUMIF(Ingredients!$B$3:$B$217,H220,Ingredients!$F$3:$F$217)+SUMIF($B$3:$B$724,H220,$BH$3:$BH$724)</f>
        <v>0</v>
      </c>
      <c r="BC220" s="30">
        <f>SUMIF(Ingredients!$B$3:$B$217,I220,Ingredients!$F$3:$F$217)+SUMIF($B$3:$B$724,I220,$BH$3:$BH$724)</f>
        <v>0</v>
      </c>
      <c r="BD220" s="30">
        <f>SUMIF(Ingredients!$B$3:$B$217,J220,Ingredients!$F$3:$F$217)+SUMIF($B$3:$B$724,J220,$BH$3:$BH$724)</f>
        <v>0</v>
      </c>
      <c r="BE220" s="30">
        <f>SUMIF(Ingredients!$B$3:$B$217,K220,Ingredients!$F$3:$F$217)+SUMIF($B$3:$B$724,K220,$BH$3:$BH$724)</f>
        <v>0</v>
      </c>
      <c r="BF220" s="30">
        <f>SUMIF(Ingredients!$B$3:$B$217,L220,Ingredients!$F$3:$F$217)+SUMIF($B$3:$B$724,L220,$BH$3:$BH$724)</f>
        <v>0</v>
      </c>
      <c r="BG220" s="30">
        <f>SUMIF(Ingredients!$B$3:$B$217,M220,Ingredients!$F$3:$F$217)+SUMIF($B$3:$B$724,M220,$BH$3:$BH$724)</f>
        <v>0</v>
      </c>
      <c r="BH220" s="35">
        <f t="shared" si="44"/>
        <v>1</v>
      </c>
      <c r="BI220" s="30">
        <f>SUMIF(Ingredients!$B$3:$B$217,F220,Ingredients!$G$3:$G$217)+SUMIF($B$3:$B$724,F220,$BQ$3:$BQ$724)</f>
        <v>0</v>
      </c>
      <c r="BJ220" s="30">
        <f>SUMIF(Ingredients!$B$3:$B$217,G220,Ingredients!$G$3:$G$217)+SUMIF($B$3:$B$724,G220,$BQ$3:$BQ$724)</f>
        <v>0</v>
      </c>
      <c r="BK220" s="30">
        <f>SUMIF(Ingredients!$B$3:$B$217,H220,Ingredients!$G$3:$G$217)+SUMIF($B$3:$B$724,H220,$BQ$3:$BQ$724)</f>
        <v>0</v>
      </c>
      <c r="BL220" s="30">
        <f>SUMIF(Ingredients!$B$3:$B$217,I220,Ingredients!$G$3:$G$217)+SUMIF($B$3:$B$724,I220,$BQ$3:$BQ$724)</f>
        <v>0</v>
      </c>
      <c r="BM220" s="30">
        <f>SUMIF(Ingredients!$B$3:$B$217,J220,Ingredients!$G$3:$G$217)+SUMIF($B$3:$B$724,J220,$BQ$3:$BQ$724)</f>
        <v>0</v>
      </c>
      <c r="BN220" s="30">
        <f>SUMIF(Ingredients!$B$3:$B$217,K220,Ingredients!$G$3:$G$217)+SUMIF($B$3:$B$724,K220,$BQ$3:$BQ$724)</f>
        <v>0</v>
      </c>
      <c r="BO220" s="30">
        <f>SUMIF(Ingredients!$B$3:$B$217,L220,Ingredients!$G$3:$G$217)+SUMIF($B$3:$B$724,L220,$BQ$3:$BQ$724)</f>
        <v>0</v>
      </c>
      <c r="BP220" s="30">
        <f>SUMIF(Ingredients!$B$3:$B$217,M220,Ingredients!$G$3:$G$217)+SUMIF($B$3:$B$724,M220,$BQ$3:$BQ$724)</f>
        <v>0</v>
      </c>
      <c r="BQ220" s="36">
        <f t="shared" si="45"/>
        <v>0</v>
      </c>
      <c r="BR220" s="30">
        <f>SUMIF(Ingredients!$B$3:$B$217,F220,Ingredients!$H$3:$H$217)+SUMIF($B$3:$B$724,F220,$BZ$3:$BZ$724)</f>
        <v>0</v>
      </c>
      <c r="BS220" s="30">
        <f>SUMIF(Ingredients!$B$3:$B$217,G220,Ingredients!$H$3:$H$217)+SUMIF($B$3:$B$724,G220,$BZ$3:$BZ$724)</f>
        <v>0</v>
      </c>
      <c r="BT220" s="30">
        <f>SUMIF(Ingredients!$B$3:$B$217,H220,Ingredients!$H$3:$H$217)+SUMIF($B$3:$B$724,H220,$BZ$3:$BZ$724)</f>
        <v>0</v>
      </c>
      <c r="BU220" s="30">
        <f>SUMIF(Ingredients!$B$3:$B$217,I220,Ingredients!$H$3:$H$217)+SUMIF($B$3:$B$724,I220,$BZ$3:$BZ$724)</f>
        <v>0</v>
      </c>
      <c r="BV220" s="30">
        <f>SUMIF(Ingredients!$B$3:$B$217,J220,Ingredients!$H$3:$H$217)+SUMIF($B$3:$B$724,J220,$BZ$3:$BZ$724)</f>
        <v>0</v>
      </c>
      <c r="BW220" s="30">
        <f>SUMIF(Ingredients!$B$3:$B$217,K220,Ingredients!$H$3:$H$217)+SUMIF($B$3:$B$724,K220,$BZ$3:$BZ$724)</f>
        <v>0</v>
      </c>
      <c r="BX220" s="30">
        <f>SUMIF(Ingredients!$B$3:$B$217,L220,Ingredients!$H$3:$H$217)+SUMIF($B$3:$B$724,L220,$BZ$3:$BZ$724)</f>
        <v>0</v>
      </c>
      <c r="BY220" s="30">
        <f>SUMIF(Ingredients!$B$3:$B$217,M220,Ingredients!$H$3:$H$217)+SUMIF($B$3:$B$724,M220,$BZ$3:$BZ$724)</f>
        <v>0</v>
      </c>
      <c r="BZ220" s="42">
        <f t="shared" si="46"/>
        <v>0</v>
      </c>
      <c r="CA220" s="30">
        <f>SUMIF(Ingredients!$B$3:$B$217,F220,Ingredients!$I$3:$I$217)+SUMIF($B$3:$B$724,F220,$CI$3:$CI$724)</f>
        <v>0</v>
      </c>
      <c r="CB220" s="30">
        <f>SUMIF(Ingredients!$B$3:$B$217,G220,Ingredients!$I$3:$I$217)+SUMIF($B$3:$B$724,G220,$CI$3:$CI$724)</f>
        <v>0</v>
      </c>
      <c r="CC220" s="30">
        <f>SUMIF(Ingredients!$B$3:$B$217,H220,Ingredients!$I$3:$I$217)+SUMIF($B$3:$B$724,H220,$CI$3:$CI$724)</f>
        <v>0</v>
      </c>
      <c r="CD220" s="30">
        <f>SUMIF(Ingredients!$B$3:$B$217,I220,Ingredients!$I$3:$I$217)+SUMIF($B$3:$B$724,I220,$CI$3:$CI$724)</f>
        <v>0</v>
      </c>
      <c r="CE220" s="30">
        <f>SUMIF(Ingredients!$B$3:$B$217,J220,Ingredients!$I$3:$I$217)+SUMIF($B$3:$B$724,J220,$CI$3:$CI$724)</f>
        <v>0</v>
      </c>
      <c r="CF220" s="30">
        <f>SUMIF(Ingredients!$B$3:$B$217,K220,Ingredients!$I$3:$I$217)+SUMIF($B$3:$B$724,K220,$CI$3:$CI$724)</f>
        <v>0</v>
      </c>
      <c r="CG220" s="30">
        <f>SUMIF(Ingredients!$B$3:$B$217,L220,Ingredients!$I$3:$I$217)+SUMIF($B$3:$B$724,L220,$CI$3:$CI$724)</f>
        <v>0</v>
      </c>
      <c r="CH220" s="30">
        <f>SUMIF(Ingredients!$B$3:$B$217,M220,Ingredients!$I$3:$I$217)+SUMIF($B$3:$B$724,M220,$CI$3:$CI$724)</f>
        <v>0</v>
      </c>
      <c r="CI220" s="38">
        <f t="shared" si="47"/>
        <v>0</v>
      </c>
      <c r="CJ220" s="30">
        <f>SUMIF(Ingredients!$B$3:$B$217,F220,Ingredients!$J$3:$J$217)+SUMIF($B$3:$B$724,F220,$CR$3:$CR$724)</f>
        <v>0</v>
      </c>
      <c r="CK220" s="30">
        <f>SUMIF(Ingredients!$B$3:$B$217,G220,Ingredients!$J$3:$J$217)+SUMIF($B$3:$B$724,G220,$CR$3:$CR$724)</f>
        <v>3</v>
      </c>
      <c r="CL220" s="30">
        <f>SUMIF(Ingredients!$B$3:$B$217,H220,Ingredients!$J$3:$J$217)+SUMIF($B$3:$B$724,H220,$CR$3:$CR$724)</f>
        <v>0</v>
      </c>
      <c r="CM220" s="30">
        <f>SUMIF(Ingredients!$B$3:$B$217,I220,Ingredients!$J$3:$J$217)+SUMIF($B$3:$B$724,I220,$CR$3:$CR$724)</f>
        <v>0</v>
      </c>
      <c r="CN220" s="30">
        <f>SUMIF(Ingredients!$B$3:$B$217,J220,Ingredients!$J$3:$J$217)+SUMIF($B$3:$B$724,J220,$CR$3:$CR$724)</f>
        <v>0</v>
      </c>
      <c r="CO220" s="30">
        <f>SUMIF(Ingredients!$B$3:$B$217,K220,Ingredients!$J$3:$J$217)+SUMIF($B$3:$B$724,K220,$CR$3:$CR$724)</f>
        <v>0</v>
      </c>
      <c r="CP220" s="30">
        <f>SUMIF(Ingredients!$B$3:$B$217,L220,Ingredients!$J$3:$J$217)+SUMIF($B$3:$B$724,L220,$CR$3:$CR$724)</f>
        <v>0</v>
      </c>
      <c r="CQ220" s="30">
        <f>SUMIF(Ingredients!$B$3:$B$217,M220,Ingredients!$J$3:$J$217)+SUMIF($B$3:$B$724,M220,$CR$3:$CR$724)</f>
        <v>0</v>
      </c>
      <c r="CR220" s="43">
        <f t="shared" si="48"/>
        <v>3</v>
      </c>
      <c r="CS220" s="34">
        <v>19</v>
      </c>
      <c r="CT220" s="30">
        <v>5</v>
      </c>
      <c r="CU220" s="30">
        <v>7.583333333333333</v>
      </c>
      <c r="CV220" s="35">
        <v>1</v>
      </c>
      <c r="CW220" s="36">
        <v>0</v>
      </c>
      <c r="CX220" s="37">
        <v>0</v>
      </c>
      <c r="CY220" s="38">
        <v>0</v>
      </c>
      <c r="CZ220" s="39">
        <v>3</v>
      </c>
      <c r="DA220" t="s">
        <v>199</v>
      </c>
      <c r="DB220" t="str">
        <f t="shared" ca="1" si="49"/>
        <v>No</v>
      </c>
      <c r="DD220" t="s">
        <v>200</v>
      </c>
      <c r="DE220" t="str">
        <f t="shared" ca="1" si="50"/>
        <v/>
      </c>
      <c r="DF220" t="s">
        <v>2272</v>
      </c>
    </row>
    <row r="221" spans="2:110" x14ac:dyDescent="0.3">
      <c r="B221" t="s">
        <v>487</v>
      </c>
      <c r="C221" t="str">
        <f>INDEX('PH Itemnames'!$B$1:$B$723,MATCH(B221,'PH Itemnames'!$A$1:$A$723),1)</f>
        <v>powdereddonutItem</v>
      </c>
      <c r="D221" t="s">
        <v>240</v>
      </c>
      <c r="E221" t="s">
        <v>1192</v>
      </c>
      <c r="F221" s="10" t="s">
        <v>485</v>
      </c>
      <c r="G221" s="11" t="s">
        <v>210</v>
      </c>
      <c r="H221" s="11"/>
      <c r="I221" s="11"/>
      <c r="J221" s="11"/>
      <c r="K221" s="11"/>
      <c r="L221" s="11"/>
      <c r="M221" s="11"/>
      <c r="N221" s="46">
        <f ca="1">SUMIF(Ingredients!$B$3:$B$217,'PH complex foods'!F221,Ingredients!$A$3:$A$119)+SUMIF($B$3:$B$724,F221,$V$3:$V$723)</f>
        <v>1</v>
      </c>
      <c r="O221" s="11">
        <f ca="1">SUMIF(Ingredients!$B$3:$B$217,'PH complex foods'!G221,Ingredients!$A$3:$A$119)+SUMIF($B$3:$B$724,G221,$V$3:$V$723)</f>
        <v>1</v>
      </c>
      <c r="P221" s="11">
        <f ca="1">SUMIF(Ingredients!$B$3:$B$217,'PH complex foods'!H221,Ingredients!$A$3:$A$119)+SUMIF($B$3:$B$724,H221,$V$3:$V$723)</f>
        <v>0</v>
      </c>
      <c r="Q221" s="11">
        <f ca="1">SUMIF(Ingredients!$B$3:$B$217,'PH complex foods'!I221,Ingredients!$A$3:$A$119)+SUMIF($B$3:$B$724,I221,$V$3:$V$723)</f>
        <v>0</v>
      </c>
      <c r="R221" s="11">
        <f ca="1">SUMIF(Ingredients!$B$3:$B$217,'PH complex foods'!J221,Ingredients!$A$3:$A$119)+SUMIF($B$3:$B$724,J221,$V$3:$V$723)</f>
        <v>0</v>
      </c>
      <c r="S221" s="11">
        <f ca="1">SUMIF(Ingredients!$B$3:$B$217,'PH complex foods'!K221,Ingredients!$A$3:$A$119)+SUMIF($B$3:$B$724,K221,$V$3:$V$723)</f>
        <v>0</v>
      </c>
      <c r="T221" s="11">
        <f ca="1">SUMIF(Ingredients!$B$3:$B$217,'PH complex foods'!L221,Ingredients!$A$3:$A$119)+SUMIF($B$3:$B$724,L221,$V$3:$V$723)</f>
        <v>0</v>
      </c>
      <c r="U221" s="11">
        <f ca="1">SUMIF(Ingredients!$B$3:$B$217,'PH complex foods'!M221,Ingredients!$A$3:$A$119)+SUMIF($B$3:$B$724,M221,$V$3:$V$723)</f>
        <v>0</v>
      </c>
      <c r="V221" s="10">
        <f t="shared" ca="1" si="51"/>
        <v>1</v>
      </c>
      <c r="W221" s="11">
        <f t="shared" si="40"/>
        <v>0</v>
      </c>
      <c r="X221" s="44" t="str">
        <f t="shared" ca="1" si="52"/>
        <v>Yes</v>
      </c>
      <c r="Y221" s="34">
        <f>SUMIF(Ingredients!$B$3:$B$217,F221,Ingredients!$C$3:$C$217)+SUMIF($B$3:$B$724,F221,$AG$3:$AG$724)</f>
        <v>9</v>
      </c>
      <c r="Z221" s="30">
        <f>SUMIF(Ingredients!$B$3:$B$217,G221,Ingredients!$C$3:$C$217)+SUMIF($B$3:$B$724,G221,$AG$3:$AG$724)</f>
        <v>0</v>
      </c>
      <c r="AA221" s="30">
        <f>SUMIF(Ingredients!$B$3:$B$217,H221,Ingredients!$C$3:$C$217)+SUMIF($B$3:$B$724,H221,$AG$3:$AG$724)</f>
        <v>0</v>
      </c>
      <c r="AB221" s="30">
        <f>SUMIF(Ingredients!$B$3:$B$217,I221,Ingredients!$C$3:$C$217)+SUMIF($B$3:$B$724,I221,$AG$3:$AG$724)</f>
        <v>0</v>
      </c>
      <c r="AC221" s="30">
        <f>SUMIF(Ingredients!$B$3:$B$217,J221,Ingredients!$C$3:$C$217)+SUMIF($B$3:$B$724,J221,$AG$3:$AG$724)</f>
        <v>0</v>
      </c>
      <c r="AD221" s="30">
        <f>SUMIF(Ingredients!$B$3:$B$217,K221,Ingredients!$C$3:$C$217)+SUMIF($B$3:$B$724,K221,$AG$3:$AG$724)</f>
        <v>0</v>
      </c>
      <c r="AE221" s="30">
        <f>SUMIF(Ingredients!$B$3:$B$217,L221,Ingredients!$C$3:$C$217)+SUMIF($B$3:$B$724,L221,$AG$3:$AG$724)</f>
        <v>0</v>
      </c>
      <c r="AF221" s="30">
        <f>SUMIF(Ingredients!$B$3:$B$217,M221,Ingredients!$C$3:$C$217)+SUMIF($B$3:$B$724,M221,$AG$3:$AG$724)</f>
        <v>0</v>
      </c>
      <c r="AG221" s="29">
        <f t="shared" si="41"/>
        <v>9</v>
      </c>
      <c r="AH221" s="30">
        <f>SUMIF(Ingredients!$B$3:$B$217,F221,Ingredients!$D$3:$D$217)+SUMIF($B$3:$B$724,F221,$AP$3:$AP$724)</f>
        <v>0</v>
      </c>
      <c r="AI221" s="30">
        <f>SUMIF(Ingredients!$B$3:$B$217,G221,Ingredients!$D$3:$D$217)+SUMIF($B$3:$B$724,G221,$AP$3:$AP$724)</f>
        <v>0</v>
      </c>
      <c r="AJ221" s="30">
        <f>SUMIF(Ingredients!$B$3:$B$217,H221,Ingredients!$D$3:$D$217)+SUMIF($B$3:$B$724,H221,$AP$3:$AP$724)</f>
        <v>0</v>
      </c>
      <c r="AK221" s="30">
        <f>SUMIF(Ingredients!$B$3:$B$217,I221,Ingredients!$D$3:$D$217)+SUMIF($B$3:$B$724,I221,$AP$3:$AP$724)</f>
        <v>0</v>
      </c>
      <c r="AL221" s="30">
        <f>SUMIF(Ingredients!$B$3:$B$217,J221,Ingredients!$D$3:$D$217)+SUMIF($B$3:$B$724,J221,$AP$3:$AP$724)</f>
        <v>0</v>
      </c>
      <c r="AM221" s="30">
        <f>SUMIF(Ingredients!$B$3:$B$217,K221,Ingredients!$D$3:$D$217)+SUMIF($B$3:$B$724,K221,$AP$3:$AP$724)</f>
        <v>0</v>
      </c>
      <c r="AN221" s="30">
        <f>SUMIF(Ingredients!$B$3:$B$217,L221,Ingredients!$D$3:$D$217)+SUMIF($B$3:$B$724,L221,$AP$3:$AP$724)</f>
        <v>0</v>
      </c>
      <c r="AO221" s="30">
        <f>SUMIF(Ingredients!$B$3:$B$217,M221,Ingredients!$D$3:$D$217)+SUMIF($B$3:$B$724,M221,$AP$3:$AP$724)</f>
        <v>0</v>
      </c>
      <c r="AP221" s="29">
        <f t="shared" si="42"/>
        <v>0</v>
      </c>
      <c r="AQ221" s="30">
        <f>SUMIF(Ingredients!$B$3:$B$217,F221,Ingredients!$E$3:$E$217)+SUMIF($B$3:$B$724,F221,$AY$3:$AY$727)</f>
        <v>3.5</v>
      </c>
      <c r="AR221" s="30">
        <f>SUMIF(Ingredients!$B$3:$B$217,G221,Ingredients!$E$3:$E$217)+SUMIF($B$3:$B$724,G221,$AY$3:$AY$727)</f>
        <v>30</v>
      </c>
      <c r="AS221" s="30">
        <f>SUMIF(Ingredients!$B$3:$B$217,H221,Ingredients!$E$3:$E$217)+SUMIF($B$3:$B$724,H221,$AY$3:$AY$727)</f>
        <v>0</v>
      </c>
      <c r="AT221" s="30">
        <f>SUMIF(Ingredients!$B$3:$B$217,I221,Ingredients!$E$3:$E$217)+SUMIF($B$3:$B$724,I221,$AY$3:$AY$727)</f>
        <v>0</v>
      </c>
      <c r="AU221" s="30">
        <f>SUMIF(Ingredients!$B$3:$B$217,J221,Ingredients!$E$3:$E$217)+SUMIF($B$3:$B$724,J221,$AY$3:$AY$727)</f>
        <v>0</v>
      </c>
      <c r="AV221" s="30">
        <f>SUMIF(Ingredients!$B$3:$B$217,K221,Ingredients!$E$3:$E$217)+SUMIF($B$3:$B$724,K221,$AY$3:$AY$727)</f>
        <v>0</v>
      </c>
      <c r="AW221" s="30">
        <f>SUMIF(Ingredients!$B$3:$B$217,L221,Ingredients!$E$3:$E$217)+SUMIF($B$3:$B$724,L221,$AY$3:$AY$727)</f>
        <v>0</v>
      </c>
      <c r="AX221" s="30">
        <f>SUMIF(Ingredients!$B$3:$B$217,M221,Ingredients!$E$3:$E$217)+SUMIF($B$3:$B$724,M221,$AY$3:$AY$727)</f>
        <v>0</v>
      </c>
      <c r="AY221" s="29">
        <f t="shared" si="43"/>
        <v>16.75</v>
      </c>
      <c r="AZ221" s="30">
        <f>SUMIF(Ingredients!$B$3:$B$217,F221,Ingredients!$F$3:$F$217)+SUMIF($B$3:$B$724,F221,$BH$3:$BH$724)</f>
        <v>1</v>
      </c>
      <c r="BA221" s="30">
        <f>SUMIF(Ingredients!$B$3:$B$217,G221,Ingredients!$F$3:$F$217)+SUMIF($B$3:$B$724,G221,$BH$3:$BH$724)</f>
        <v>0</v>
      </c>
      <c r="BB221" s="30">
        <f>SUMIF(Ingredients!$B$3:$B$217,H221,Ingredients!$F$3:$F$217)+SUMIF($B$3:$B$724,H221,$BH$3:$BH$724)</f>
        <v>0</v>
      </c>
      <c r="BC221" s="30">
        <f>SUMIF(Ingredients!$B$3:$B$217,I221,Ingredients!$F$3:$F$217)+SUMIF($B$3:$B$724,I221,$BH$3:$BH$724)</f>
        <v>0</v>
      </c>
      <c r="BD221" s="30">
        <f>SUMIF(Ingredients!$B$3:$B$217,J221,Ingredients!$F$3:$F$217)+SUMIF($B$3:$B$724,J221,$BH$3:$BH$724)</f>
        <v>0</v>
      </c>
      <c r="BE221" s="30">
        <f>SUMIF(Ingredients!$B$3:$B$217,K221,Ingredients!$F$3:$F$217)+SUMIF($B$3:$B$724,K221,$BH$3:$BH$724)</f>
        <v>0</v>
      </c>
      <c r="BF221" s="30">
        <f>SUMIF(Ingredients!$B$3:$B$217,L221,Ingredients!$F$3:$F$217)+SUMIF($B$3:$B$724,L221,$BH$3:$BH$724)</f>
        <v>0</v>
      </c>
      <c r="BG221" s="30">
        <f>SUMIF(Ingredients!$B$3:$B$217,M221,Ingredients!$F$3:$F$217)+SUMIF($B$3:$B$724,M221,$BH$3:$BH$724)</f>
        <v>0</v>
      </c>
      <c r="BH221" s="35">
        <f t="shared" si="44"/>
        <v>1</v>
      </c>
      <c r="BI221" s="30">
        <f>SUMIF(Ingredients!$B$3:$B$217,F221,Ingredients!$G$3:$G$217)+SUMIF($B$3:$B$724,F221,$BQ$3:$BQ$724)</f>
        <v>0</v>
      </c>
      <c r="BJ221" s="30">
        <f>SUMIF(Ingredients!$B$3:$B$217,G221,Ingredients!$G$3:$G$217)+SUMIF($B$3:$B$724,G221,$BQ$3:$BQ$724)</f>
        <v>0</v>
      </c>
      <c r="BK221" s="30">
        <f>SUMIF(Ingredients!$B$3:$B$217,H221,Ingredients!$G$3:$G$217)+SUMIF($B$3:$B$724,H221,$BQ$3:$BQ$724)</f>
        <v>0</v>
      </c>
      <c r="BL221" s="30">
        <f>SUMIF(Ingredients!$B$3:$B$217,I221,Ingredients!$G$3:$G$217)+SUMIF($B$3:$B$724,I221,$BQ$3:$BQ$724)</f>
        <v>0</v>
      </c>
      <c r="BM221" s="30">
        <f>SUMIF(Ingredients!$B$3:$B$217,J221,Ingredients!$G$3:$G$217)+SUMIF($B$3:$B$724,J221,$BQ$3:$BQ$724)</f>
        <v>0</v>
      </c>
      <c r="BN221" s="30">
        <f>SUMIF(Ingredients!$B$3:$B$217,K221,Ingredients!$G$3:$G$217)+SUMIF($B$3:$B$724,K221,$BQ$3:$BQ$724)</f>
        <v>0</v>
      </c>
      <c r="BO221" s="30">
        <f>SUMIF(Ingredients!$B$3:$B$217,L221,Ingredients!$G$3:$G$217)+SUMIF($B$3:$B$724,L221,$BQ$3:$BQ$724)</f>
        <v>0</v>
      </c>
      <c r="BP221" s="30">
        <f>SUMIF(Ingredients!$B$3:$B$217,M221,Ingredients!$G$3:$G$217)+SUMIF($B$3:$B$724,M221,$BQ$3:$BQ$724)</f>
        <v>0</v>
      </c>
      <c r="BQ221" s="36">
        <f t="shared" si="45"/>
        <v>0</v>
      </c>
      <c r="BR221" s="30">
        <f>SUMIF(Ingredients!$B$3:$B$217,F221,Ingredients!$H$3:$H$217)+SUMIF($B$3:$B$724,F221,$BZ$3:$BZ$724)</f>
        <v>0</v>
      </c>
      <c r="BS221" s="30">
        <f>SUMIF(Ingredients!$B$3:$B$217,G221,Ingredients!$H$3:$H$217)+SUMIF($B$3:$B$724,G221,$BZ$3:$BZ$724)</f>
        <v>0</v>
      </c>
      <c r="BT221" s="30">
        <f>SUMIF(Ingredients!$B$3:$B$217,H221,Ingredients!$H$3:$H$217)+SUMIF($B$3:$B$724,H221,$BZ$3:$BZ$724)</f>
        <v>0</v>
      </c>
      <c r="BU221" s="30">
        <f>SUMIF(Ingredients!$B$3:$B$217,I221,Ingredients!$H$3:$H$217)+SUMIF($B$3:$B$724,I221,$BZ$3:$BZ$724)</f>
        <v>0</v>
      </c>
      <c r="BV221" s="30">
        <f>SUMIF(Ingredients!$B$3:$B$217,J221,Ingredients!$H$3:$H$217)+SUMIF($B$3:$B$724,J221,$BZ$3:$BZ$724)</f>
        <v>0</v>
      </c>
      <c r="BW221" s="30">
        <f>SUMIF(Ingredients!$B$3:$B$217,K221,Ingredients!$H$3:$H$217)+SUMIF($B$3:$B$724,K221,$BZ$3:$BZ$724)</f>
        <v>0</v>
      </c>
      <c r="BX221" s="30">
        <f>SUMIF(Ingredients!$B$3:$B$217,L221,Ingredients!$H$3:$H$217)+SUMIF($B$3:$B$724,L221,$BZ$3:$BZ$724)</f>
        <v>0</v>
      </c>
      <c r="BY221" s="30">
        <f>SUMIF(Ingredients!$B$3:$B$217,M221,Ingredients!$H$3:$H$217)+SUMIF($B$3:$B$724,M221,$BZ$3:$BZ$724)</f>
        <v>0</v>
      </c>
      <c r="BZ221" s="42">
        <f t="shared" si="46"/>
        <v>0</v>
      </c>
      <c r="CA221" s="30">
        <f>SUMIF(Ingredients!$B$3:$B$217,F221,Ingredients!$I$3:$I$217)+SUMIF($B$3:$B$724,F221,$CI$3:$CI$724)</f>
        <v>0</v>
      </c>
      <c r="CB221" s="30">
        <f>SUMIF(Ingredients!$B$3:$B$217,G221,Ingredients!$I$3:$I$217)+SUMIF($B$3:$B$724,G221,$CI$3:$CI$724)</f>
        <v>0</v>
      </c>
      <c r="CC221" s="30">
        <f>SUMIF(Ingredients!$B$3:$B$217,H221,Ingredients!$I$3:$I$217)+SUMIF($B$3:$B$724,H221,$CI$3:$CI$724)</f>
        <v>0</v>
      </c>
      <c r="CD221" s="30">
        <f>SUMIF(Ingredients!$B$3:$B$217,I221,Ingredients!$I$3:$I$217)+SUMIF($B$3:$B$724,I221,$CI$3:$CI$724)</f>
        <v>0</v>
      </c>
      <c r="CE221" s="30">
        <f>SUMIF(Ingredients!$B$3:$B$217,J221,Ingredients!$I$3:$I$217)+SUMIF($B$3:$B$724,J221,$CI$3:$CI$724)</f>
        <v>0</v>
      </c>
      <c r="CF221" s="30">
        <f>SUMIF(Ingredients!$B$3:$B$217,K221,Ingredients!$I$3:$I$217)+SUMIF($B$3:$B$724,K221,$CI$3:$CI$724)</f>
        <v>0</v>
      </c>
      <c r="CG221" s="30">
        <f>SUMIF(Ingredients!$B$3:$B$217,L221,Ingredients!$I$3:$I$217)+SUMIF($B$3:$B$724,L221,$CI$3:$CI$724)</f>
        <v>0</v>
      </c>
      <c r="CH221" s="30">
        <f>SUMIF(Ingredients!$B$3:$B$217,M221,Ingredients!$I$3:$I$217)+SUMIF($B$3:$B$724,M221,$CI$3:$CI$724)</f>
        <v>0</v>
      </c>
      <c r="CI221" s="38">
        <f t="shared" si="47"/>
        <v>0</v>
      </c>
      <c r="CJ221" s="30">
        <f>SUMIF(Ingredients!$B$3:$B$217,F221,Ingredients!$J$3:$J$217)+SUMIF($B$3:$B$724,F221,$CR$3:$CR$724)</f>
        <v>0</v>
      </c>
      <c r="CK221" s="30">
        <f>SUMIF(Ingredients!$B$3:$B$217,G221,Ingredients!$J$3:$J$217)+SUMIF($B$3:$B$724,G221,$CR$3:$CR$724)</f>
        <v>0</v>
      </c>
      <c r="CL221" s="30">
        <f>SUMIF(Ingredients!$B$3:$B$217,H221,Ingredients!$J$3:$J$217)+SUMIF($B$3:$B$724,H221,$CR$3:$CR$724)</f>
        <v>0</v>
      </c>
      <c r="CM221" s="30">
        <f>SUMIF(Ingredients!$B$3:$B$217,I221,Ingredients!$J$3:$J$217)+SUMIF($B$3:$B$724,I221,$CR$3:$CR$724)</f>
        <v>0</v>
      </c>
      <c r="CN221" s="30">
        <f>SUMIF(Ingredients!$B$3:$B$217,J221,Ingredients!$J$3:$J$217)+SUMIF($B$3:$B$724,J221,$CR$3:$CR$724)</f>
        <v>0</v>
      </c>
      <c r="CO221" s="30">
        <f>SUMIF(Ingredients!$B$3:$B$217,K221,Ingredients!$J$3:$J$217)+SUMIF($B$3:$B$724,K221,$CR$3:$CR$724)</f>
        <v>0</v>
      </c>
      <c r="CP221" s="30">
        <f>SUMIF(Ingredients!$B$3:$B$217,L221,Ingredients!$J$3:$J$217)+SUMIF($B$3:$B$724,L221,$CR$3:$CR$724)</f>
        <v>0</v>
      </c>
      <c r="CQ221" s="30">
        <f>SUMIF(Ingredients!$B$3:$B$217,M221,Ingredients!$J$3:$J$217)+SUMIF($B$3:$B$724,M221,$CR$3:$CR$724)</f>
        <v>0</v>
      </c>
      <c r="CR221" s="43">
        <f t="shared" si="48"/>
        <v>0</v>
      </c>
      <c r="CS221" s="34">
        <v>10</v>
      </c>
      <c r="CT221" s="30">
        <v>0</v>
      </c>
      <c r="CU221" s="30">
        <v>21</v>
      </c>
      <c r="CV221" s="35">
        <v>1</v>
      </c>
      <c r="CW221" s="36">
        <v>0</v>
      </c>
      <c r="CX221" s="37">
        <v>0</v>
      </c>
      <c r="CY221" s="38">
        <v>0</v>
      </c>
      <c r="CZ221" s="39">
        <v>0</v>
      </c>
      <c r="DA221" t="s">
        <v>202</v>
      </c>
      <c r="DB221" t="str">
        <f t="shared" ca="1" si="49"/>
        <v>-</v>
      </c>
      <c r="DD221" t="s">
        <v>200</v>
      </c>
      <c r="DE221" t="str">
        <f t="shared" ca="1" si="50"/>
        <v>POWDEREDDONUTITEM(MEAL, ItemRegistry.powdereddonutItem, 4 ,2f,0f,1f,0f,0f,0f,0f,1f),</v>
      </c>
      <c r="DF221" t="s">
        <v>2278</v>
      </c>
    </row>
    <row r="222" spans="2:110" x14ac:dyDescent="0.3">
      <c r="B222" t="s">
        <v>488</v>
      </c>
      <c r="C222" t="str">
        <f>INDEX('PH Itemnames'!$B$1:$B$723,MATCH(B222,'PH Itemnames'!$A$1:$A$723),1)</f>
        <v>jellydonutItem</v>
      </c>
      <c r="D222" t="s">
        <v>240</v>
      </c>
      <c r="E222" t="s">
        <v>1192</v>
      </c>
      <c r="F222" s="10" t="s">
        <v>485</v>
      </c>
      <c r="G222" s="11" t="s">
        <v>489</v>
      </c>
      <c r="H222" s="11"/>
      <c r="I222" s="11"/>
      <c r="J222" s="11"/>
      <c r="K222" s="11"/>
      <c r="L222" s="11"/>
      <c r="M222" s="11"/>
      <c r="N222" s="46">
        <f ca="1">SUMIF(Ingredients!$B$3:$B$217,'PH complex foods'!F222,Ingredients!$A$3:$A$119)+SUMIF($B$3:$B$724,F222,$V$3:$V$723)</f>
        <v>1</v>
      </c>
      <c r="O222" s="11">
        <f ca="1">SUMIF(Ingredients!$B$3:$B$217,'PH complex foods'!G222,Ingredients!$A$3:$A$119)+SUMIF($B$3:$B$724,G222,$V$3:$V$723)</f>
        <v>1</v>
      </c>
      <c r="P222" s="11">
        <f ca="1">SUMIF(Ingredients!$B$3:$B$217,'PH complex foods'!H222,Ingredients!$A$3:$A$119)+SUMIF($B$3:$B$724,H222,$V$3:$V$723)</f>
        <v>0</v>
      </c>
      <c r="Q222" s="11">
        <f ca="1">SUMIF(Ingredients!$B$3:$B$217,'PH complex foods'!I222,Ingredients!$A$3:$A$119)+SUMIF($B$3:$B$724,I222,$V$3:$V$723)</f>
        <v>0</v>
      </c>
      <c r="R222" s="11">
        <f ca="1">SUMIF(Ingredients!$B$3:$B$217,'PH complex foods'!J222,Ingredients!$A$3:$A$119)+SUMIF($B$3:$B$724,J222,$V$3:$V$723)</f>
        <v>0</v>
      </c>
      <c r="S222" s="11">
        <f ca="1">SUMIF(Ingredients!$B$3:$B$217,'PH complex foods'!K222,Ingredients!$A$3:$A$119)+SUMIF($B$3:$B$724,K222,$V$3:$V$723)</f>
        <v>0</v>
      </c>
      <c r="T222" s="11">
        <f ca="1">SUMIF(Ingredients!$B$3:$B$217,'PH complex foods'!L222,Ingredients!$A$3:$A$119)+SUMIF($B$3:$B$724,L222,$V$3:$V$723)</f>
        <v>0</v>
      </c>
      <c r="U222" s="11">
        <f ca="1">SUMIF(Ingredients!$B$3:$B$217,'PH complex foods'!M222,Ingredients!$A$3:$A$119)+SUMIF($B$3:$B$724,M222,$V$3:$V$723)</f>
        <v>0</v>
      </c>
      <c r="V222" s="10">
        <f t="shared" ca="1" si="51"/>
        <v>1</v>
      </c>
      <c r="W222" s="11">
        <f t="shared" si="40"/>
        <v>0</v>
      </c>
      <c r="X222" s="44" t="str">
        <f t="shared" ca="1" si="52"/>
        <v>Yes</v>
      </c>
      <c r="Y222" s="34">
        <f>SUMIF(Ingredients!$B$3:$B$217,F222,Ingredients!$C$3:$C$217)+SUMIF($B$3:$B$724,F222,$AG$3:$AG$724)</f>
        <v>9</v>
      </c>
      <c r="Z222" s="30">
        <f>SUMIF(Ingredients!$B$3:$B$217,G222,Ingredients!$C$3:$C$217)+SUMIF($B$3:$B$724,G222,$AG$3:$AG$724)</f>
        <v>1.5</v>
      </c>
      <c r="AA222" s="30">
        <f>SUMIF(Ingredients!$B$3:$B$217,H222,Ingredients!$C$3:$C$217)+SUMIF($B$3:$B$724,H222,$AG$3:$AG$724)</f>
        <v>0</v>
      </c>
      <c r="AB222" s="30">
        <f>SUMIF(Ingredients!$B$3:$B$217,I222,Ingredients!$C$3:$C$217)+SUMIF($B$3:$B$724,I222,$AG$3:$AG$724)</f>
        <v>0</v>
      </c>
      <c r="AC222" s="30">
        <f>SUMIF(Ingredients!$B$3:$B$217,J222,Ingredients!$C$3:$C$217)+SUMIF($B$3:$B$724,J222,$AG$3:$AG$724)</f>
        <v>0</v>
      </c>
      <c r="AD222" s="30">
        <f>SUMIF(Ingredients!$B$3:$B$217,K222,Ingredients!$C$3:$C$217)+SUMIF($B$3:$B$724,K222,$AG$3:$AG$724)</f>
        <v>0</v>
      </c>
      <c r="AE222" s="30">
        <f>SUMIF(Ingredients!$B$3:$B$217,L222,Ingredients!$C$3:$C$217)+SUMIF($B$3:$B$724,L222,$AG$3:$AG$724)</f>
        <v>0</v>
      </c>
      <c r="AF222" s="30">
        <f>SUMIF(Ingredients!$B$3:$B$217,M222,Ingredients!$C$3:$C$217)+SUMIF($B$3:$B$724,M222,$AG$3:$AG$724)</f>
        <v>0</v>
      </c>
      <c r="AG222" s="29">
        <f t="shared" si="41"/>
        <v>10.5</v>
      </c>
      <c r="AH222" s="30">
        <f>SUMIF(Ingredients!$B$3:$B$217,F222,Ingredients!$D$3:$D$217)+SUMIF($B$3:$B$724,F222,$AP$3:$AP$724)</f>
        <v>0</v>
      </c>
      <c r="AI222" s="30">
        <f>SUMIF(Ingredients!$B$3:$B$217,G222,Ingredients!$D$3:$D$217)+SUMIF($B$3:$B$724,G222,$AP$3:$AP$724)</f>
        <v>4.75</v>
      </c>
      <c r="AJ222" s="30">
        <f>SUMIF(Ingredients!$B$3:$B$217,H222,Ingredients!$D$3:$D$217)+SUMIF($B$3:$B$724,H222,$AP$3:$AP$724)</f>
        <v>0</v>
      </c>
      <c r="AK222" s="30">
        <f>SUMIF(Ingredients!$B$3:$B$217,I222,Ingredients!$D$3:$D$217)+SUMIF($B$3:$B$724,I222,$AP$3:$AP$724)</f>
        <v>0</v>
      </c>
      <c r="AL222" s="30">
        <f>SUMIF(Ingredients!$B$3:$B$217,J222,Ingredients!$D$3:$D$217)+SUMIF($B$3:$B$724,J222,$AP$3:$AP$724)</f>
        <v>0</v>
      </c>
      <c r="AM222" s="30">
        <f>SUMIF(Ingredients!$B$3:$B$217,K222,Ingredients!$D$3:$D$217)+SUMIF($B$3:$B$724,K222,$AP$3:$AP$724)</f>
        <v>0</v>
      </c>
      <c r="AN222" s="30">
        <f>SUMIF(Ingredients!$B$3:$B$217,L222,Ingredients!$D$3:$D$217)+SUMIF($B$3:$B$724,L222,$AP$3:$AP$724)</f>
        <v>0</v>
      </c>
      <c r="AO222" s="30">
        <f>SUMIF(Ingredients!$B$3:$B$217,M222,Ingredients!$D$3:$D$217)+SUMIF($B$3:$B$724,M222,$AP$3:$AP$724)</f>
        <v>0</v>
      </c>
      <c r="AP222" s="29">
        <f t="shared" si="42"/>
        <v>4.75</v>
      </c>
      <c r="AQ222" s="30">
        <f>SUMIF(Ingredients!$B$3:$B$217,F222,Ingredients!$E$3:$E$217)+SUMIF($B$3:$B$724,F222,$AY$3:$AY$727)</f>
        <v>3.5</v>
      </c>
      <c r="AR222" s="30">
        <f>SUMIF(Ingredients!$B$3:$B$217,G222,Ingredients!$E$3:$E$217)+SUMIF($B$3:$B$724,G222,$AY$3:$AY$727)</f>
        <v>18.324999999999999</v>
      </c>
      <c r="AS222" s="30">
        <f>SUMIF(Ingredients!$B$3:$B$217,H222,Ingredients!$E$3:$E$217)+SUMIF($B$3:$B$724,H222,$AY$3:$AY$727)</f>
        <v>0</v>
      </c>
      <c r="AT222" s="30">
        <f>SUMIF(Ingredients!$B$3:$B$217,I222,Ingredients!$E$3:$E$217)+SUMIF($B$3:$B$724,I222,$AY$3:$AY$727)</f>
        <v>0</v>
      </c>
      <c r="AU222" s="30">
        <f>SUMIF(Ingredients!$B$3:$B$217,J222,Ingredients!$E$3:$E$217)+SUMIF($B$3:$B$724,J222,$AY$3:$AY$727)</f>
        <v>0</v>
      </c>
      <c r="AV222" s="30">
        <f>SUMIF(Ingredients!$B$3:$B$217,K222,Ingredients!$E$3:$E$217)+SUMIF($B$3:$B$724,K222,$AY$3:$AY$727)</f>
        <v>0</v>
      </c>
      <c r="AW222" s="30">
        <f>SUMIF(Ingredients!$B$3:$B$217,L222,Ingredients!$E$3:$E$217)+SUMIF($B$3:$B$724,L222,$AY$3:$AY$727)</f>
        <v>0</v>
      </c>
      <c r="AX222" s="30">
        <f>SUMIF(Ingredients!$B$3:$B$217,M222,Ingredients!$E$3:$E$217)+SUMIF($B$3:$B$724,M222,$AY$3:$AY$727)</f>
        <v>0</v>
      </c>
      <c r="AY222" s="29">
        <f t="shared" si="43"/>
        <v>10.9125</v>
      </c>
      <c r="AZ222" s="30">
        <f>SUMIF(Ingredients!$B$3:$B$217,F222,Ingredients!$F$3:$F$217)+SUMIF($B$3:$B$724,F222,$BH$3:$BH$724)</f>
        <v>1</v>
      </c>
      <c r="BA222" s="30">
        <f>SUMIF(Ingredients!$B$3:$B$217,G222,Ingredients!$F$3:$F$217)+SUMIF($B$3:$B$724,G222,$BH$3:$BH$724)</f>
        <v>0</v>
      </c>
      <c r="BB222" s="30">
        <f>SUMIF(Ingredients!$B$3:$B$217,H222,Ingredients!$F$3:$F$217)+SUMIF($B$3:$B$724,H222,$BH$3:$BH$724)</f>
        <v>0</v>
      </c>
      <c r="BC222" s="30">
        <f>SUMIF(Ingredients!$B$3:$B$217,I222,Ingredients!$F$3:$F$217)+SUMIF($B$3:$B$724,I222,$BH$3:$BH$724)</f>
        <v>0</v>
      </c>
      <c r="BD222" s="30">
        <f>SUMIF(Ingredients!$B$3:$B$217,J222,Ingredients!$F$3:$F$217)+SUMIF($B$3:$B$724,J222,$BH$3:$BH$724)</f>
        <v>0</v>
      </c>
      <c r="BE222" s="30">
        <f>SUMIF(Ingredients!$B$3:$B$217,K222,Ingredients!$F$3:$F$217)+SUMIF($B$3:$B$724,K222,$BH$3:$BH$724)</f>
        <v>0</v>
      </c>
      <c r="BF222" s="30">
        <f>SUMIF(Ingredients!$B$3:$B$217,L222,Ingredients!$F$3:$F$217)+SUMIF($B$3:$B$724,L222,$BH$3:$BH$724)</f>
        <v>0</v>
      </c>
      <c r="BG222" s="30">
        <f>SUMIF(Ingredients!$B$3:$B$217,M222,Ingredients!$F$3:$F$217)+SUMIF($B$3:$B$724,M222,$BH$3:$BH$724)</f>
        <v>0</v>
      </c>
      <c r="BH222" s="35">
        <f t="shared" si="44"/>
        <v>1</v>
      </c>
      <c r="BI222" s="30">
        <f>SUMIF(Ingredients!$B$3:$B$217,F222,Ingredients!$G$3:$G$217)+SUMIF($B$3:$B$724,F222,$BQ$3:$BQ$724)</f>
        <v>0</v>
      </c>
      <c r="BJ222" s="30">
        <f>SUMIF(Ingredients!$B$3:$B$217,G222,Ingredients!$G$3:$G$217)+SUMIF($B$3:$B$724,G222,$BQ$3:$BQ$724)</f>
        <v>0.84500000000000008</v>
      </c>
      <c r="BK222" s="30">
        <f>SUMIF(Ingredients!$B$3:$B$217,H222,Ingredients!$G$3:$G$217)+SUMIF($B$3:$B$724,H222,$BQ$3:$BQ$724)</f>
        <v>0</v>
      </c>
      <c r="BL222" s="30">
        <f>SUMIF(Ingredients!$B$3:$B$217,I222,Ingredients!$G$3:$G$217)+SUMIF($B$3:$B$724,I222,$BQ$3:$BQ$724)</f>
        <v>0</v>
      </c>
      <c r="BM222" s="30">
        <f>SUMIF(Ingredients!$B$3:$B$217,J222,Ingredients!$G$3:$G$217)+SUMIF($B$3:$B$724,J222,$BQ$3:$BQ$724)</f>
        <v>0</v>
      </c>
      <c r="BN222" s="30">
        <f>SUMIF(Ingredients!$B$3:$B$217,K222,Ingredients!$G$3:$G$217)+SUMIF($B$3:$B$724,K222,$BQ$3:$BQ$724)</f>
        <v>0</v>
      </c>
      <c r="BO222" s="30">
        <f>SUMIF(Ingredients!$B$3:$B$217,L222,Ingredients!$G$3:$G$217)+SUMIF($B$3:$B$724,L222,$BQ$3:$BQ$724)</f>
        <v>0</v>
      </c>
      <c r="BP222" s="30">
        <f>SUMIF(Ingredients!$B$3:$B$217,M222,Ingredients!$G$3:$G$217)+SUMIF($B$3:$B$724,M222,$BQ$3:$BQ$724)</f>
        <v>0</v>
      </c>
      <c r="BQ222" s="36">
        <f t="shared" si="45"/>
        <v>0.84500000000000008</v>
      </c>
      <c r="BR222" s="30">
        <f>SUMIF(Ingredients!$B$3:$B$217,F222,Ingredients!$H$3:$H$217)+SUMIF($B$3:$B$724,F222,$BZ$3:$BZ$724)</f>
        <v>0</v>
      </c>
      <c r="BS222" s="30">
        <f>SUMIF(Ingredients!$B$3:$B$217,G222,Ingredients!$H$3:$H$217)+SUMIF($B$3:$B$724,G222,$BZ$3:$BZ$724)</f>
        <v>0</v>
      </c>
      <c r="BT222" s="30">
        <f>SUMIF(Ingredients!$B$3:$B$217,H222,Ingredients!$H$3:$H$217)+SUMIF($B$3:$B$724,H222,$BZ$3:$BZ$724)</f>
        <v>0</v>
      </c>
      <c r="BU222" s="30">
        <f>SUMIF(Ingredients!$B$3:$B$217,I222,Ingredients!$H$3:$H$217)+SUMIF($B$3:$B$724,I222,$BZ$3:$BZ$724)</f>
        <v>0</v>
      </c>
      <c r="BV222" s="30">
        <f>SUMIF(Ingredients!$B$3:$B$217,J222,Ingredients!$H$3:$H$217)+SUMIF($B$3:$B$724,J222,$BZ$3:$BZ$724)</f>
        <v>0</v>
      </c>
      <c r="BW222" s="30">
        <f>SUMIF(Ingredients!$B$3:$B$217,K222,Ingredients!$H$3:$H$217)+SUMIF($B$3:$B$724,K222,$BZ$3:$BZ$724)</f>
        <v>0</v>
      </c>
      <c r="BX222" s="30">
        <f>SUMIF(Ingredients!$B$3:$B$217,L222,Ingredients!$H$3:$H$217)+SUMIF($B$3:$B$724,L222,$BZ$3:$BZ$724)</f>
        <v>0</v>
      </c>
      <c r="BY222" s="30">
        <f>SUMIF(Ingredients!$B$3:$B$217,M222,Ingredients!$H$3:$H$217)+SUMIF($B$3:$B$724,M222,$BZ$3:$BZ$724)</f>
        <v>0</v>
      </c>
      <c r="BZ222" s="42">
        <f t="shared" si="46"/>
        <v>0</v>
      </c>
      <c r="CA222" s="30">
        <f>SUMIF(Ingredients!$B$3:$B$217,F222,Ingredients!$I$3:$I$217)+SUMIF($B$3:$B$724,F222,$CI$3:$CI$724)</f>
        <v>0</v>
      </c>
      <c r="CB222" s="30">
        <f>SUMIF(Ingredients!$B$3:$B$217,G222,Ingredients!$I$3:$I$217)+SUMIF($B$3:$B$724,G222,$CI$3:$CI$724)</f>
        <v>0</v>
      </c>
      <c r="CC222" s="30">
        <f>SUMIF(Ingredients!$B$3:$B$217,H222,Ingredients!$I$3:$I$217)+SUMIF($B$3:$B$724,H222,$CI$3:$CI$724)</f>
        <v>0</v>
      </c>
      <c r="CD222" s="30">
        <f>SUMIF(Ingredients!$B$3:$B$217,I222,Ingredients!$I$3:$I$217)+SUMIF($B$3:$B$724,I222,$CI$3:$CI$724)</f>
        <v>0</v>
      </c>
      <c r="CE222" s="30">
        <f>SUMIF(Ingredients!$B$3:$B$217,J222,Ingredients!$I$3:$I$217)+SUMIF($B$3:$B$724,J222,$CI$3:$CI$724)</f>
        <v>0</v>
      </c>
      <c r="CF222" s="30">
        <f>SUMIF(Ingredients!$B$3:$B$217,K222,Ingredients!$I$3:$I$217)+SUMIF($B$3:$B$724,K222,$CI$3:$CI$724)</f>
        <v>0</v>
      </c>
      <c r="CG222" s="30">
        <f>SUMIF(Ingredients!$B$3:$B$217,L222,Ingredients!$I$3:$I$217)+SUMIF($B$3:$B$724,L222,$CI$3:$CI$724)</f>
        <v>0</v>
      </c>
      <c r="CH222" s="30">
        <f>SUMIF(Ingredients!$B$3:$B$217,M222,Ingredients!$I$3:$I$217)+SUMIF($B$3:$B$724,M222,$CI$3:$CI$724)</f>
        <v>0</v>
      </c>
      <c r="CI222" s="38">
        <f t="shared" si="47"/>
        <v>0</v>
      </c>
      <c r="CJ222" s="30">
        <f>SUMIF(Ingredients!$B$3:$B$217,F222,Ingredients!$J$3:$J$217)+SUMIF($B$3:$B$724,F222,$CR$3:$CR$724)</f>
        <v>0</v>
      </c>
      <c r="CK222" s="30">
        <f>SUMIF(Ingredients!$B$3:$B$217,G222,Ingredients!$J$3:$J$217)+SUMIF($B$3:$B$724,G222,$CR$3:$CR$724)</f>
        <v>0</v>
      </c>
      <c r="CL222" s="30">
        <f>SUMIF(Ingredients!$B$3:$B$217,H222,Ingredients!$J$3:$J$217)+SUMIF($B$3:$B$724,H222,$CR$3:$CR$724)</f>
        <v>0</v>
      </c>
      <c r="CM222" s="30">
        <f>SUMIF(Ingredients!$B$3:$B$217,I222,Ingredients!$J$3:$J$217)+SUMIF($B$3:$B$724,I222,$CR$3:$CR$724)</f>
        <v>0</v>
      </c>
      <c r="CN222" s="30">
        <f>SUMIF(Ingredients!$B$3:$B$217,J222,Ingredients!$J$3:$J$217)+SUMIF($B$3:$B$724,J222,$CR$3:$CR$724)</f>
        <v>0</v>
      </c>
      <c r="CO222" s="30">
        <f>SUMIF(Ingredients!$B$3:$B$217,K222,Ingredients!$J$3:$J$217)+SUMIF($B$3:$B$724,K222,$CR$3:$CR$724)</f>
        <v>0</v>
      </c>
      <c r="CP222" s="30">
        <f>SUMIF(Ingredients!$B$3:$B$217,L222,Ingredients!$J$3:$J$217)+SUMIF($B$3:$B$724,L222,$CR$3:$CR$724)</f>
        <v>0</v>
      </c>
      <c r="CQ222" s="30">
        <f>SUMIF(Ingredients!$B$3:$B$217,M222,Ingredients!$J$3:$J$217)+SUMIF($B$3:$B$724,M222,$CR$3:$CR$724)</f>
        <v>0</v>
      </c>
      <c r="CR222" s="43">
        <f t="shared" si="48"/>
        <v>0</v>
      </c>
      <c r="CS222" s="34">
        <v>15</v>
      </c>
      <c r="CT222" s="30">
        <v>0</v>
      </c>
      <c r="CU222" s="30">
        <v>18</v>
      </c>
      <c r="CV222" s="35">
        <v>1</v>
      </c>
      <c r="CW222" s="36">
        <v>1</v>
      </c>
      <c r="CX222" s="37">
        <v>0</v>
      </c>
      <c r="CY222" s="38">
        <v>0</v>
      </c>
      <c r="CZ222" s="39">
        <v>0</v>
      </c>
      <c r="DA222" t="s">
        <v>202</v>
      </c>
      <c r="DB222" t="str">
        <f t="shared" ca="1" si="49"/>
        <v>-</v>
      </c>
      <c r="DD222" t="s">
        <v>200</v>
      </c>
      <c r="DE222" t="str">
        <f t="shared" ca="1" si="50"/>
        <v>JELLYDONUTITEM(MEAL, ItemRegistry.jellydonutItem, 4 ,3f,0f,1f,0f,1f,0f,0f,1.17f),</v>
      </c>
      <c r="DF222" t="s">
        <v>2426</v>
      </c>
    </row>
    <row r="223" spans="2:110" x14ac:dyDescent="0.3">
      <c r="B223" t="s">
        <v>490</v>
      </c>
      <c r="C223" t="str">
        <f>INDEX('PH Itemnames'!$B$1:$B$723,MATCH(B223,'PH Itemnames'!$A$1:$A$723),1)</f>
        <v>frosteddonutItem</v>
      </c>
      <c r="D223" t="s">
        <v>240</v>
      </c>
      <c r="E223" t="s">
        <v>1192</v>
      </c>
      <c r="F223" s="10" t="s">
        <v>485</v>
      </c>
      <c r="G223" s="11" t="s">
        <v>210</v>
      </c>
      <c r="H223" s="11" t="s">
        <v>222</v>
      </c>
      <c r="I223" s="11" t="s">
        <v>223</v>
      </c>
      <c r="J223" s="11" t="s">
        <v>224</v>
      </c>
      <c r="K223" s="11"/>
      <c r="L223" s="11"/>
      <c r="M223" s="11"/>
      <c r="N223" s="46">
        <f ca="1">SUMIF(Ingredients!$B$3:$B$217,'PH complex foods'!F223,Ingredients!$A$3:$A$119)+SUMIF($B$3:$B$724,F223,$V$3:$V$723)</f>
        <v>1</v>
      </c>
      <c r="O223" s="11">
        <f ca="1">SUMIF(Ingredients!$B$3:$B$217,'PH complex foods'!G223,Ingredients!$A$3:$A$119)+SUMIF($B$3:$B$724,G223,$V$3:$V$723)</f>
        <v>1</v>
      </c>
      <c r="P223" s="11">
        <f ca="1">SUMIF(Ingredients!$B$3:$B$217,'PH complex foods'!H223,Ingredients!$A$3:$A$119)+SUMIF($B$3:$B$724,H223,$V$3:$V$723)</f>
        <v>1</v>
      </c>
      <c r="Q223" s="11">
        <f ca="1">SUMIF(Ingredients!$B$3:$B$217,'PH complex foods'!I223,Ingredients!$A$3:$A$119)+SUMIF($B$3:$B$724,I223,$V$3:$V$723)</f>
        <v>1</v>
      </c>
      <c r="R223" s="11">
        <f ca="1">SUMIF(Ingredients!$B$3:$B$217,'PH complex foods'!J223,Ingredients!$A$3:$A$119)+SUMIF($B$3:$B$724,J223,$V$3:$V$723)</f>
        <v>1</v>
      </c>
      <c r="S223" s="11">
        <f ca="1">SUMIF(Ingredients!$B$3:$B$217,'PH complex foods'!K223,Ingredients!$A$3:$A$119)+SUMIF($B$3:$B$724,K223,$V$3:$V$723)</f>
        <v>0</v>
      </c>
      <c r="T223" s="11">
        <f ca="1">SUMIF(Ingredients!$B$3:$B$217,'PH complex foods'!L223,Ingredients!$A$3:$A$119)+SUMIF($B$3:$B$724,L223,$V$3:$V$723)</f>
        <v>0</v>
      </c>
      <c r="U223" s="11">
        <f ca="1">SUMIF(Ingredients!$B$3:$B$217,'PH complex foods'!M223,Ingredients!$A$3:$A$119)+SUMIF($B$3:$B$724,M223,$V$3:$V$723)</f>
        <v>0</v>
      </c>
      <c r="V223" s="10">
        <f t="shared" ca="1" si="51"/>
        <v>1</v>
      </c>
      <c r="W223" s="11">
        <f t="shared" si="40"/>
        <v>0</v>
      </c>
      <c r="X223" s="44" t="str">
        <f t="shared" ca="1" si="52"/>
        <v>Yes</v>
      </c>
      <c r="Y223" s="34">
        <f>SUMIF(Ingredients!$B$3:$B$217,F223,Ingredients!$C$3:$C$217)+SUMIF($B$3:$B$724,F223,$AG$3:$AG$724)</f>
        <v>9</v>
      </c>
      <c r="Z223" s="30">
        <f>SUMIF(Ingredients!$B$3:$B$217,G223,Ingredients!$C$3:$C$217)+SUMIF($B$3:$B$724,G223,$AG$3:$AG$724)</f>
        <v>0</v>
      </c>
      <c r="AA223" s="30">
        <f>SUMIF(Ingredients!$B$3:$B$217,H223,Ingredients!$C$3:$C$217)+SUMIF($B$3:$B$724,H223,$AG$3:$AG$724)</f>
        <v>0</v>
      </c>
      <c r="AB223" s="30">
        <f>SUMIF(Ingredients!$B$3:$B$217,I223,Ingredients!$C$3:$C$217)+SUMIF($B$3:$B$724,I223,$AG$3:$AG$724)</f>
        <v>0</v>
      </c>
      <c r="AC223" s="30">
        <f>SUMIF(Ingredients!$B$3:$B$217,J223,Ingredients!$C$3:$C$217)+SUMIF($B$3:$B$724,J223,$AG$3:$AG$724)</f>
        <v>0</v>
      </c>
      <c r="AD223" s="30">
        <f>SUMIF(Ingredients!$B$3:$B$217,K223,Ingredients!$C$3:$C$217)+SUMIF($B$3:$B$724,K223,$AG$3:$AG$724)</f>
        <v>0</v>
      </c>
      <c r="AE223" s="30">
        <f>SUMIF(Ingredients!$B$3:$B$217,L223,Ingredients!$C$3:$C$217)+SUMIF($B$3:$B$724,L223,$AG$3:$AG$724)</f>
        <v>0</v>
      </c>
      <c r="AF223" s="30">
        <f>SUMIF(Ingredients!$B$3:$B$217,M223,Ingredients!$C$3:$C$217)+SUMIF($B$3:$B$724,M223,$AG$3:$AG$724)</f>
        <v>0</v>
      </c>
      <c r="AG223" s="29">
        <f t="shared" si="41"/>
        <v>9</v>
      </c>
      <c r="AH223" s="30">
        <f>SUMIF(Ingredients!$B$3:$B$217,F223,Ingredients!$D$3:$D$217)+SUMIF($B$3:$B$724,F223,$AP$3:$AP$724)</f>
        <v>0</v>
      </c>
      <c r="AI223" s="30">
        <f>SUMIF(Ingredients!$B$3:$B$217,G223,Ingredients!$D$3:$D$217)+SUMIF($B$3:$B$724,G223,$AP$3:$AP$724)</f>
        <v>0</v>
      </c>
      <c r="AJ223" s="30">
        <f>SUMIF(Ingredients!$B$3:$B$217,H223,Ingredients!$D$3:$D$217)+SUMIF($B$3:$B$724,H223,$AP$3:$AP$724)</f>
        <v>0</v>
      </c>
      <c r="AK223" s="30">
        <f>SUMIF(Ingredients!$B$3:$B$217,I223,Ingredients!$D$3:$D$217)+SUMIF($B$3:$B$724,I223,$AP$3:$AP$724)</f>
        <v>0</v>
      </c>
      <c r="AL223" s="30">
        <f>SUMIF(Ingredients!$B$3:$B$217,J223,Ingredients!$D$3:$D$217)+SUMIF($B$3:$B$724,J223,$AP$3:$AP$724)</f>
        <v>0</v>
      </c>
      <c r="AM223" s="30">
        <f>SUMIF(Ingredients!$B$3:$B$217,K223,Ingredients!$D$3:$D$217)+SUMIF($B$3:$B$724,K223,$AP$3:$AP$724)</f>
        <v>0</v>
      </c>
      <c r="AN223" s="30">
        <f>SUMIF(Ingredients!$B$3:$B$217,L223,Ingredients!$D$3:$D$217)+SUMIF($B$3:$B$724,L223,$AP$3:$AP$724)</f>
        <v>0</v>
      </c>
      <c r="AO223" s="30">
        <f>SUMIF(Ingredients!$B$3:$B$217,M223,Ingredients!$D$3:$D$217)+SUMIF($B$3:$B$724,M223,$AP$3:$AP$724)</f>
        <v>0</v>
      </c>
      <c r="AP223" s="29">
        <f t="shared" si="42"/>
        <v>0</v>
      </c>
      <c r="AQ223" s="30">
        <f>SUMIF(Ingredients!$B$3:$B$217,F223,Ingredients!$E$3:$E$217)+SUMIF($B$3:$B$724,F223,$AY$3:$AY$727)</f>
        <v>3.5</v>
      </c>
      <c r="AR223" s="30">
        <f>SUMIF(Ingredients!$B$3:$B$217,G223,Ingredients!$E$3:$E$217)+SUMIF($B$3:$B$724,G223,$AY$3:$AY$727)</f>
        <v>30</v>
      </c>
      <c r="AS223" s="30">
        <f>SUMIF(Ingredients!$B$3:$B$217,H223,Ingredients!$E$3:$E$217)+SUMIF($B$3:$B$724,H223,$AY$3:$AY$727)</f>
        <v>0</v>
      </c>
      <c r="AT223" s="30">
        <f>SUMIF(Ingredients!$B$3:$B$217,I223,Ingredients!$E$3:$E$217)+SUMIF($B$3:$B$724,I223,$AY$3:$AY$727)</f>
        <v>0</v>
      </c>
      <c r="AU223" s="30">
        <f>SUMIF(Ingredients!$B$3:$B$217,J223,Ingredients!$E$3:$E$217)+SUMIF($B$3:$B$724,J223,$AY$3:$AY$727)</f>
        <v>0</v>
      </c>
      <c r="AV223" s="30">
        <f>SUMIF(Ingredients!$B$3:$B$217,K223,Ingredients!$E$3:$E$217)+SUMIF($B$3:$B$724,K223,$AY$3:$AY$727)</f>
        <v>0</v>
      </c>
      <c r="AW223" s="30">
        <f>SUMIF(Ingredients!$B$3:$B$217,L223,Ingredients!$E$3:$E$217)+SUMIF($B$3:$B$724,L223,$AY$3:$AY$727)</f>
        <v>0</v>
      </c>
      <c r="AX223" s="30">
        <f>SUMIF(Ingredients!$B$3:$B$217,M223,Ingredients!$E$3:$E$217)+SUMIF($B$3:$B$724,M223,$AY$3:$AY$727)</f>
        <v>0</v>
      </c>
      <c r="AY223" s="29">
        <f t="shared" si="43"/>
        <v>6.7</v>
      </c>
      <c r="AZ223" s="30">
        <f>SUMIF(Ingredients!$B$3:$B$217,F223,Ingredients!$F$3:$F$217)+SUMIF($B$3:$B$724,F223,$BH$3:$BH$724)</f>
        <v>1</v>
      </c>
      <c r="BA223" s="30">
        <f>SUMIF(Ingredients!$B$3:$B$217,G223,Ingredients!$F$3:$F$217)+SUMIF($B$3:$B$724,G223,$BH$3:$BH$724)</f>
        <v>0</v>
      </c>
      <c r="BB223" s="30">
        <f>SUMIF(Ingredients!$B$3:$B$217,H223,Ingredients!$F$3:$F$217)+SUMIF($B$3:$B$724,H223,$BH$3:$BH$724)</f>
        <v>0</v>
      </c>
      <c r="BC223" s="30">
        <f>SUMIF(Ingredients!$B$3:$B$217,I223,Ingredients!$F$3:$F$217)+SUMIF($B$3:$B$724,I223,$BH$3:$BH$724)</f>
        <v>0</v>
      </c>
      <c r="BD223" s="30">
        <f>SUMIF(Ingredients!$B$3:$B$217,J223,Ingredients!$F$3:$F$217)+SUMIF($B$3:$B$724,J223,$BH$3:$BH$724)</f>
        <v>0</v>
      </c>
      <c r="BE223" s="30">
        <f>SUMIF(Ingredients!$B$3:$B$217,K223,Ingredients!$F$3:$F$217)+SUMIF($B$3:$B$724,K223,$BH$3:$BH$724)</f>
        <v>0</v>
      </c>
      <c r="BF223" s="30">
        <f>SUMIF(Ingredients!$B$3:$B$217,L223,Ingredients!$F$3:$F$217)+SUMIF($B$3:$B$724,L223,$BH$3:$BH$724)</f>
        <v>0</v>
      </c>
      <c r="BG223" s="30">
        <f>SUMIF(Ingredients!$B$3:$B$217,M223,Ingredients!$F$3:$F$217)+SUMIF($B$3:$B$724,M223,$BH$3:$BH$724)</f>
        <v>0</v>
      </c>
      <c r="BH223" s="35">
        <f t="shared" si="44"/>
        <v>1</v>
      </c>
      <c r="BI223" s="30">
        <f>SUMIF(Ingredients!$B$3:$B$217,F223,Ingredients!$G$3:$G$217)+SUMIF($B$3:$B$724,F223,$BQ$3:$BQ$724)</f>
        <v>0</v>
      </c>
      <c r="BJ223" s="30">
        <f>SUMIF(Ingredients!$B$3:$B$217,G223,Ingredients!$G$3:$G$217)+SUMIF($B$3:$B$724,G223,$BQ$3:$BQ$724)</f>
        <v>0</v>
      </c>
      <c r="BK223" s="30">
        <f>SUMIF(Ingredients!$B$3:$B$217,H223,Ingredients!$G$3:$G$217)+SUMIF($B$3:$B$724,H223,$BQ$3:$BQ$724)</f>
        <v>0</v>
      </c>
      <c r="BL223" s="30">
        <f>SUMIF(Ingredients!$B$3:$B$217,I223,Ingredients!$G$3:$G$217)+SUMIF($B$3:$B$724,I223,$BQ$3:$BQ$724)</f>
        <v>0</v>
      </c>
      <c r="BM223" s="30">
        <f>SUMIF(Ingredients!$B$3:$B$217,J223,Ingredients!$G$3:$G$217)+SUMIF($B$3:$B$724,J223,$BQ$3:$BQ$724)</f>
        <v>0</v>
      </c>
      <c r="BN223" s="30">
        <f>SUMIF(Ingredients!$B$3:$B$217,K223,Ingredients!$G$3:$G$217)+SUMIF($B$3:$B$724,K223,$BQ$3:$BQ$724)</f>
        <v>0</v>
      </c>
      <c r="BO223" s="30">
        <f>SUMIF(Ingredients!$B$3:$B$217,L223,Ingredients!$G$3:$G$217)+SUMIF($B$3:$B$724,L223,$BQ$3:$BQ$724)</f>
        <v>0</v>
      </c>
      <c r="BP223" s="30">
        <f>SUMIF(Ingredients!$B$3:$B$217,M223,Ingredients!$G$3:$G$217)+SUMIF($B$3:$B$724,M223,$BQ$3:$BQ$724)</f>
        <v>0</v>
      </c>
      <c r="BQ223" s="36">
        <f t="shared" si="45"/>
        <v>0</v>
      </c>
      <c r="BR223" s="30">
        <f>SUMIF(Ingredients!$B$3:$B$217,F223,Ingredients!$H$3:$H$217)+SUMIF($B$3:$B$724,F223,$BZ$3:$BZ$724)</f>
        <v>0</v>
      </c>
      <c r="BS223" s="30">
        <f>SUMIF(Ingredients!$B$3:$B$217,G223,Ingredients!$H$3:$H$217)+SUMIF($B$3:$B$724,G223,$BZ$3:$BZ$724)</f>
        <v>0</v>
      </c>
      <c r="BT223" s="30">
        <f>SUMIF(Ingredients!$B$3:$B$217,H223,Ingredients!$H$3:$H$217)+SUMIF($B$3:$B$724,H223,$BZ$3:$BZ$724)</f>
        <v>0</v>
      </c>
      <c r="BU223" s="30">
        <f>SUMIF(Ingredients!$B$3:$B$217,I223,Ingredients!$H$3:$H$217)+SUMIF($B$3:$B$724,I223,$BZ$3:$BZ$724)</f>
        <v>0</v>
      </c>
      <c r="BV223" s="30">
        <f>SUMIF(Ingredients!$B$3:$B$217,J223,Ingredients!$H$3:$H$217)+SUMIF($B$3:$B$724,J223,$BZ$3:$BZ$724)</f>
        <v>0</v>
      </c>
      <c r="BW223" s="30">
        <f>SUMIF(Ingredients!$B$3:$B$217,K223,Ingredients!$H$3:$H$217)+SUMIF($B$3:$B$724,K223,$BZ$3:$BZ$724)</f>
        <v>0</v>
      </c>
      <c r="BX223" s="30">
        <f>SUMIF(Ingredients!$B$3:$B$217,L223,Ingredients!$H$3:$H$217)+SUMIF($B$3:$B$724,L223,$BZ$3:$BZ$724)</f>
        <v>0</v>
      </c>
      <c r="BY223" s="30">
        <f>SUMIF(Ingredients!$B$3:$B$217,M223,Ingredients!$H$3:$H$217)+SUMIF($B$3:$B$724,M223,$BZ$3:$BZ$724)</f>
        <v>0</v>
      </c>
      <c r="BZ223" s="42">
        <f t="shared" si="46"/>
        <v>0</v>
      </c>
      <c r="CA223" s="30">
        <f>SUMIF(Ingredients!$B$3:$B$217,F223,Ingredients!$I$3:$I$217)+SUMIF($B$3:$B$724,F223,$CI$3:$CI$724)</f>
        <v>0</v>
      </c>
      <c r="CB223" s="30">
        <f>SUMIF(Ingredients!$B$3:$B$217,G223,Ingredients!$I$3:$I$217)+SUMIF($B$3:$B$724,G223,$CI$3:$CI$724)</f>
        <v>0</v>
      </c>
      <c r="CC223" s="30">
        <f>SUMIF(Ingredients!$B$3:$B$217,H223,Ingredients!$I$3:$I$217)+SUMIF($B$3:$B$724,H223,$CI$3:$CI$724)</f>
        <v>0</v>
      </c>
      <c r="CD223" s="30">
        <f>SUMIF(Ingredients!$B$3:$B$217,I223,Ingredients!$I$3:$I$217)+SUMIF($B$3:$B$724,I223,$CI$3:$CI$724)</f>
        <v>0</v>
      </c>
      <c r="CE223" s="30">
        <f>SUMIF(Ingredients!$B$3:$B$217,J223,Ingredients!$I$3:$I$217)+SUMIF($B$3:$B$724,J223,$CI$3:$CI$724)</f>
        <v>0</v>
      </c>
      <c r="CF223" s="30">
        <f>SUMIF(Ingredients!$B$3:$B$217,K223,Ingredients!$I$3:$I$217)+SUMIF($B$3:$B$724,K223,$CI$3:$CI$724)</f>
        <v>0</v>
      </c>
      <c r="CG223" s="30">
        <f>SUMIF(Ingredients!$B$3:$B$217,L223,Ingredients!$I$3:$I$217)+SUMIF($B$3:$B$724,L223,$CI$3:$CI$724)</f>
        <v>0</v>
      </c>
      <c r="CH223" s="30">
        <f>SUMIF(Ingredients!$B$3:$B$217,M223,Ingredients!$I$3:$I$217)+SUMIF($B$3:$B$724,M223,$CI$3:$CI$724)</f>
        <v>0</v>
      </c>
      <c r="CI223" s="38">
        <f t="shared" si="47"/>
        <v>0</v>
      </c>
      <c r="CJ223" s="30">
        <f>SUMIF(Ingredients!$B$3:$B$217,F223,Ingredients!$J$3:$J$217)+SUMIF($B$3:$B$724,F223,$CR$3:$CR$724)</f>
        <v>0</v>
      </c>
      <c r="CK223" s="30">
        <f>SUMIF(Ingredients!$B$3:$B$217,G223,Ingredients!$J$3:$J$217)+SUMIF($B$3:$B$724,G223,$CR$3:$CR$724)</f>
        <v>0</v>
      </c>
      <c r="CL223" s="30">
        <f>SUMIF(Ingredients!$B$3:$B$217,H223,Ingredients!$J$3:$J$217)+SUMIF($B$3:$B$724,H223,$CR$3:$CR$724)</f>
        <v>0</v>
      </c>
      <c r="CM223" s="30">
        <f>SUMIF(Ingredients!$B$3:$B$217,I223,Ingredients!$J$3:$J$217)+SUMIF($B$3:$B$724,I223,$CR$3:$CR$724)</f>
        <v>0</v>
      </c>
      <c r="CN223" s="30">
        <f>SUMIF(Ingredients!$B$3:$B$217,J223,Ingredients!$J$3:$J$217)+SUMIF($B$3:$B$724,J223,$CR$3:$CR$724)</f>
        <v>0</v>
      </c>
      <c r="CO223" s="30">
        <f>SUMIF(Ingredients!$B$3:$B$217,K223,Ingredients!$J$3:$J$217)+SUMIF($B$3:$B$724,K223,$CR$3:$CR$724)</f>
        <v>0</v>
      </c>
      <c r="CP223" s="30">
        <f>SUMIF(Ingredients!$B$3:$B$217,L223,Ingredients!$J$3:$J$217)+SUMIF($B$3:$B$724,L223,$CR$3:$CR$724)</f>
        <v>0</v>
      </c>
      <c r="CQ223" s="30">
        <f>SUMIF(Ingredients!$B$3:$B$217,M223,Ingredients!$J$3:$J$217)+SUMIF($B$3:$B$724,M223,$CR$3:$CR$724)</f>
        <v>0</v>
      </c>
      <c r="CR223" s="43">
        <f t="shared" si="48"/>
        <v>0</v>
      </c>
      <c r="CS223" s="34">
        <v>10</v>
      </c>
      <c r="CT223" s="30">
        <v>0</v>
      </c>
      <c r="CU223" s="30">
        <v>21</v>
      </c>
      <c r="CV223" s="35">
        <v>1</v>
      </c>
      <c r="CW223" s="36">
        <v>0</v>
      </c>
      <c r="CX223" s="37">
        <v>0</v>
      </c>
      <c r="CY223" s="38">
        <v>0</v>
      </c>
      <c r="CZ223" s="39">
        <v>0</v>
      </c>
      <c r="DA223" t="s">
        <v>202</v>
      </c>
      <c r="DB223" t="str">
        <f t="shared" ca="1" si="49"/>
        <v>-</v>
      </c>
      <c r="DD223" t="s">
        <v>200</v>
      </c>
      <c r="DE223" t="str">
        <f t="shared" ca="1" si="50"/>
        <v>FROSTEDDONUTITEM(MEAL, ItemRegistry.frosteddonutItem, 4 ,2f,0f,1f,0f,0f,0f,0f,1f),</v>
      </c>
      <c r="DF223" t="s">
        <v>2279</v>
      </c>
    </row>
    <row r="224" spans="2:110" x14ac:dyDescent="0.3">
      <c r="B224" t="s">
        <v>491</v>
      </c>
      <c r="C224" t="str">
        <f>INDEX('PH Itemnames'!$B$1:$B$723,MATCH(B224,'PH Itemnames'!$A$1:$A$723),1)</f>
        <v>cactussoupItem</v>
      </c>
      <c r="D224" t="s">
        <v>240</v>
      </c>
      <c r="E224" t="s">
        <v>1192</v>
      </c>
      <c r="F224" s="10" t="s">
        <v>492</v>
      </c>
      <c r="G224" s="11" t="s">
        <v>270</v>
      </c>
      <c r="H224" s="11"/>
      <c r="I224" s="11"/>
      <c r="J224" s="11"/>
      <c r="K224" s="11"/>
      <c r="L224" s="11"/>
      <c r="M224" s="11"/>
      <c r="N224" s="46">
        <f ca="1">SUMIF(Ingredients!$B$3:$B$217,'PH complex foods'!F224,Ingredients!$A$3:$A$119)+SUMIF($B$3:$B$724,F224,$V$3:$V$723)</f>
        <v>1</v>
      </c>
      <c r="O224" s="11">
        <f ca="1">SUMIF(Ingredients!$B$3:$B$217,'PH complex foods'!G224,Ingredients!$A$3:$A$119)+SUMIF($B$3:$B$724,G224,$V$3:$V$723)</f>
        <v>1</v>
      </c>
      <c r="P224" s="11">
        <f ca="1">SUMIF(Ingredients!$B$3:$B$217,'PH complex foods'!H224,Ingredients!$A$3:$A$119)+SUMIF($B$3:$B$724,H224,$V$3:$V$723)</f>
        <v>0</v>
      </c>
      <c r="Q224" s="11">
        <f ca="1">SUMIF(Ingredients!$B$3:$B$217,'PH complex foods'!I224,Ingredients!$A$3:$A$119)+SUMIF($B$3:$B$724,I224,$V$3:$V$723)</f>
        <v>0</v>
      </c>
      <c r="R224" s="11">
        <f ca="1">SUMIF(Ingredients!$B$3:$B$217,'PH complex foods'!J224,Ingredients!$A$3:$A$119)+SUMIF($B$3:$B$724,J224,$V$3:$V$723)</f>
        <v>0</v>
      </c>
      <c r="S224" s="11">
        <f ca="1">SUMIF(Ingredients!$B$3:$B$217,'PH complex foods'!K224,Ingredients!$A$3:$A$119)+SUMIF($B$3:$B$724,K224,$V$3:$V$723)</f>
        <v>0</v>
      </c>
      <c r="T224" s="11">
        <f ca="1">SUMIF(Ingredients!$B$3:$B$217,'PH complex foods'!L224,Ingredients!$A$3:$A$119)+SUMIF($B$3:$B$724,L224,$V$3:$V$723)</f>
        <v>0</v>
      </c>
      <c r="U224" s="11">
        <f ca="1">SUMIF(Ingredients!$B$3:$B$217,'PH complex foods'!M224,Ingredients!$A$3:$A$119)+SUMIF($B$3:$B$724,M224,$V$3:$V$723)</f>
        <v>0</v>
      </c>
      <c r="V224" s="10">
        <f t="shared" ca="1" si="51"/>
        <v>1</v>
      </c>
      <c r="W224" s="11">
        <f t="shared" si="40"/>
        <v>0</v>
      </c>
      <c r="X224" s="44" t="str">
        <f t="shared" ca="1" si="52"/>
        <v>Yes</v>
      </c>
      <c r="Y224" s="34">
        <f>SUMIF(Ingredients!$B$3:$B$217,F224,Ingredients!$C$3:$C$217)+SUMIF($B$3:$B$724,F224,$AG$3:$AG$724)</f>
        <v>5</v>
      </c>
      <c r="Z224" s="30">
        <f>SUMIF(Ingredients!$B$3:$B$217,G224,Ingredients!$C$3:$C$217)+SUMIF($B$3:$B$724,G224,$AG$3:$AG$724)</f>
        <v>12.30952380952381</v>
      </c>
      <c r="AA224" s="30">
        <f>SUMIF(Ingredients!$B$3:$B$217,H224,Ingredients!$C$3:$C$217)+SUMIF($B$3:$B$724,H224,$AG$3:$AG$724)</f>
        <v>0</v>
      </c>
      <c r="AB224" s="30">
        <f>SUMIF(Ingredients!$B$3:$B$217,I224,Ingredients!$C$3:$C$217)+SUMIF($B$3:$B$724,I224,$AG$3:$AG$724)</f>
        <v>0</v>
      </c>
      <c r="AC224" s="30">
        <f>SUMIF(Ingredients!$B$3:$B$217,J224,Ingredients!$C$3:$C$217)+SUMIF($B$3:$B$724,J224,$AG$3:$AG$724)</f>
        <v>0</v>
      </c>
      <c r="AD224" s="30">
        <f>SUMIF(Ingredients!$B$3:$B$217,K224,Ingredients!$C$3:$C$217)+SUMIF($B$3:$B$724,K224,$AG$3:$AG$724)</f>
        <v>0</v>
      </c>
      <c r="AE224" s="30">
        <f>SUMIF(Ingredients!$B$3:$B$217,L224,Ingredients!$C$3:$C$217)+SUMIF($B$3:$B$724,L224,$AG$3:$AG$724)</f>
        <v>0</v>
      </c>
      <c r="AF224" s="30">
        <f>SUMIF(Ingredients!$B$3:$B$217,M224,Ingredients!$C$3:$C$217)+SUMIF($B$3:$B$724,M224,$AG$3:$AG$724)</f>
        <v>0</v>
      </c>
      <c r="AG224" s="29">
        <f t="shared" si="41"/>
        <v>17.30952380952381</v>
      </c>
      <c r="AH224" s="30">
        <f>SUMIF(Ingredients!$B$3:$B$217,F224,Ingredients!$D$3:$D$217)+SUMIF($B$3:$B$724,F224,$AP$3:$AP$724)</f>
        <v>0</v>
      </c>
      <c r="AI224" s="30">
        <f>SUMIF(Ingredients!$B$3:$B$217,G224,Ingredients!$D$3:$D$217)+SUMIF($B$3:$B$724,G224,$AP$3:$AP$724)</f>
        <v>0.35714285714285715</v>
      </c>
      <c r="AJ224" s="30">
        <f>SUMIF(Ingredients!$B$3:$B$217,H224,Ingredients!$D$3:$D$217)+SUMIF($B$3:$B$724,H224,$AP$3:$AP$724)</f>
        <v>0</v>
      </c>
      <c r="AK224" s="30">
        <f>SUMIF(Ingredients!$B$3:$B$217,I224,Ingredients!$D$3:$D$217)+SUMIF($B$3:$B$724,I224,$AP$3:$AP$724)</f>
        <v>0</v>
      </c>
      <c r="AL224" s="30">
        <f>SUMIF(Ingredients!$B$3:$B$217,J224,Ingredients!$D$3:$D$217)+SUMIF($B$3:$B$724,J224,$AP$3:$AP$724)</f>
        <v>0</v>
      </c>
      <c r="AM224" s="30">
        <f>SUMIF(Ingredients!$B$3:$B$217,K224,Ingredients!$D$3:$D$217)+SUMIF($B$3:$B$724,K224,$AP$3:$AP$724)</f>
        <v>0</v>
      </c>
      <c r="AN224" s="30">
        <f>SUMIF(Ingredients!$B$3:$B$217,L224,Ingredients!$D$3:$D$217)+SUMIF($B$3:$B$724,L224,$AP$3:$AP$724)</f>
        <v>0</v>
      </c>
      <c r="AO224" s="30">
        <f>SUMIF(Ingredients!$B$3:$B$217,M224,Ingredients!$D$3:$D$217)+SUMIF($B$3:$B$724,M224,$AP$3:$AP$724)</f>
        <v>0</v>
      </c>
      <c r="AP224" s="29">
        <f t="shared" si="42"/>
        <v>0.35714285714285715</v>
      </c>
      <c r="AQ224" s="30">
        <f>SUMIF(Ingredients!$B$3:$B$217,F224,Ingredients!$E$3:$E$217)+SUMIF($B$3:$B$724,F224,$AY$3:$AY$727)</f>
        <v>20</v>
      </c>
      <c r="AR224" s="30">
        <f>SUMIF(Ingredients!$B$3:$B$217,G224,Ingredients!$E$3:$E$217)+SUMIF($B$3:$B$724,G224,$AY$3:$AY$727)</f>
        <v>10.428571428571429</v>
      </c>
      <c r="AS224" s="30">
        <f>SUMIF(Ingredients!$B$3:$B$217,H224,Ingredients!$E$3:$E$217)+SUMIF($B$3:$B$724,H224,$AY$3:$AY$727)</f>
        <v>0</v>
      </c>
      <c r="AT224" s="30">
        <f>SUMIF(Ingredients!$B$3:$B$217,I224,Ingredients!$E$3:$E$217)+SUMIF($B$3:$B$724,I224,$AY$3:$AY$727)</f>
        <v>0</v>
      </c>
      <c r="AU224" s="30">
        <f>SUMIF(Ingredients!$B$3:$B$217,J224,Ingredients!$E$3:$E$217)+SUMIF($B$3:$B$724,J224,$AY$3:$AY$727)</f>
        <v>0</v>
      </c>
      <c r="AV224" s="30">
        <f>SUMIF(Ingredients!$B$3:$B$217,K224,Ingredients!$E$3:$E$217)+SUMIF($B$3:$B$724,K224,$AY$3:$AY$727)</f>
        <v>0</v>
      </c>
      <c r="AW224" s="30">
        <f>SUMIF(Ingredients!$B$3:$B$217,L224,Ingredients!$E$3:$E$217)+SUMIF($B$3:$B$724,L224,$AY$3:$AY$727)</f>
        <v>0</v>
      </c>
      <c r="AX224" s="30">
        <f>SUMIF(Ingredients!$B$3:$B$217,M224,Ingredients!$E$3:$E$217)+SUMIF($B$3:$B$724,M224,$AY$3:$AY$727)</f>
        <v>0</v>
      </c>
      <c r="AY224" s="29">
        <f t="shared" si="43"/>
        <v>15.214285714285715</v>
      </c>
      <c r="AZ224" s="30">
        <f>SUMIF(Ingredients!$B$3:$B$217,F224,Ingredients!$F$3:$F$217)+SUMIF($B$3:$B$724,F224,$BH$3:$BH$724)</f>
        <v>0</v>
      </c>
      <c r="BA224" s="30">
        <f>SUMIF(Ingredients!$B$3:$B$217,G224,Ingredients!$F$3:$F$217)+SUMIF($B$3:$B$724,G224,$BH$3:$BH$724)</f>
        <v>0</v>
      </c>
      <c r="BB224" s="30">
        <f>SUMIF(Ingredients!$B$3:$B$217,H224,Ingredients!$F$3:$F$217)+SUMIF($B$3:$B$724,H224,$BH$3:$BH$724)</f>
        <v>0</v>
      </c>
      <c r="BC224" s="30">
        <f>SUMIF(Ingredients!$B$3:$B$217,I224,Ingredients!$F$3:$F$217)+SUMIF($B$3:$B$724,I224,$BH$3:$BH$724)</f>
        <v>0</v>
      </c>
      <c r="BD224" s="30">
        <f>SUMIF(Ingredients!$B$3:$B$217,J224,Ingredients!$F$3:$F$217)+SUMIF($B$3:$B$724,J224,$BH$3:$BH$724)</f>
        <v>0</v>
      </c>
      <c r="BE224" s="30">
        <f>SUMIF(Ingredients!$B$3:$B$217,K224,Ingredients!$F$3:$F$217)+SUMIF($B$3:$B$724,K224,$BH$3:$BH$724)</f>
        <v>0</v>
      </c>
      <c r="BF224" s="30">
        <f>SUMIF(Ingredients!$B$3:$B$217,L224,Ingredients!$F$3:$F$217)+SUMIF($B$3:$B$724,L224,$BH$3:$BH$724)</f>
        <v>0</v>
      </c>
      <c r="BG224" s="30">
        <f>SUMIF(Ingredients!$B$3:$B$217,M224,Ingredients!$F$3:$F$217)+SUMIF($B$3:$B$724,M224,$BH$3:$BH$724)</f>
        <v>0</v>
      </c>
      <c r="BH224" s="35">
        <f t="shared" si="44"/>
        <v>0</v>
      </c>
      <c r="BI224" s="30">
        <f>SUMIF(Ingredients!$B$3:$B$217,F224,Ingredients!$G$3:$G$217)+SUMIF($B$3:$B$724,F224,$BQ$3:$BQ$724)</f>
        <v>0</v>
      </c>
      <c r="BJ224" s="30">
        <f>SUMIF(Ingredients!$B$3:$B$217,G224,Ingredients!$G$3:$G$217)+SUMIF($B$3:$B$724,G224,$BQ$3:$BQ$724)</f>
        <v>0</v>
      </c>
      <c r="BK224" s="30">
        <f>SUMIF(Ingredients!$B$3:$B$217,H224,Ingredients!$G$3:$G$217)+SUMIF($B$3:$B$724,H224,$BQ$3:$BQ$724)</f>
        <v>0</v>
      </c>
      <c r="BL224" s="30">
        <f>SUMIF(Ingredients!$B$3:$B$217,I224,Ingredients!$G$3:$G$217)+SUMIF($B$3:$B$724,I224,$BQ$3:$BQ$724)</f>
        <v>0</v>
      </c>
      <c r="BM224" s="30">
        <f>SUMIF(Ingredients!$B$3:$B$217,J224,Ingredients!$G$3:$G$217)+SUMIF($B$3:$B$724,J224,$BQ$3:$BQ$724)</f>
        <v>0</v>
      </c>
      <c r="BN224" s="30">
        <f>SUMIF(Ingredients!$B$3:$B$217,K224,Ingredients!$G$3:$G$217)+SUMIF($B$3:$B$724,K224,$BQ$3:$BQ$724)</f>
        <v>0</v>
      </c>
      <c r="BO224" s="30">
        <f>SUMIF(Ingredients!$B$3:$B$217,L224,Ingredients!$G$3:$G$217)+SUMIF($B$3:$B$724,L224,$BQ$3:$BQ$724)</f>
        <v>0</v>
      </c>
      <c r="BP224" s="30">
        <f>SUMIF(Ingredients!$B$3:$B$217,M224,Ingredients!$G$3:$G$217)+SUMIF($B$3:$B$724,M224,$BQ$3:$BQ$724)</f>
        <v>0</v>
      </c>
      <c r="BQ224" s="36">
        <f t="shared" si="45"/>
        <v>0</v>
      </c>
      <c r="BR224" s="30">
        <f>SUMIF(Ingredients!$B$3:$B$217,F224,Ingredients!$H$3:$H$217)+SUMIF($B$3:$B$724,F224,$BZ$3:$BZ$724)</f>
        <v>1</v>
      </c>
      <c r="BS224" s="30">
        <f>SUMIF(Ingredients!$B$3:$B$217,G224,Ingredients!$H$3:$H$217)+SUMIF($B$3:$B$724,G224,$BZ$3:$BZ$724)</f>
        <v>1.1428571428571428</v>
      </c>
      <c r="BT224" s="30">
        <f>SUMIF(Ingredients!$B$3:$B$217,H224,Ingredients!$H$3:$H$217)+SUMIF($B$3:$B$724,H224,$BZ$3:$BZ$724)</f>
        <v>0</v>
      </c>
      <c r="BU224" s="30">
        <f>SUMIF(Ingredients!$B$3:$B$217,I224,Ingredients!$H$3:$H$217)+SUMIF($B$3:$B$724,I224,$BZ$3:$BZ$724)</f>
        <v>0</v>
      </c>
      <c r="BV224" s="30">
        <f>SUMIF(Ingredients!$B$3:$B$217,J224,Ingredients!$H$3:$H$217)+SUMIF($B$3:$B$724,J224,$BZ$3:$BZ$724)</f>
        <v>0</v>
      </c>
      <c r="BW224" s="30">
        <f>SUMIF(Ingredients!$B$3:$B$217,K224,Ingredients!$H$3:$H$217)+SUMIF($B$3:$B$724,K224,$BZ$3:$BZ$724)</f>
        <v>0</v>
      </c>
      <c r="BX224" s="30">
        <f>SUMIF(Ingredients!$B$3:$B$217,L224,Ingredients!$H$3:$H$217)+SUMIF($B$3:$B$724,L224,$BZ$3:$BZ$724)</f>
        <v>0</v>
      </c>
      <c r="BY224" s="30">
        <f>SUMIF(Ingredients!$B$3:$B$217,M224,Ingredients!$H$3:$H$217)+SUMIF($B$3:$B$724,M224,$BZ$3:$BZ$724)</f>
        <v>0</v>
      </c>
      <c r="BZ224" s="42">
        <f t="shared" si="46"/>
        <v>2.1428571428571428</v>
      </c>
      <c r="CA224" s="30">
        <f>SUMIF(Ingredients!$B$3:$B$217,F224,Ingredients!$I$3:$I$217)+SUMIF($B$3:$B$724,F224,$CI$3:$CI$724)</f>
        <v>0</v>
      </c>
      <c r="CB224" s="30">
        <f>SUMIF(Ingredients!$B$3:$B$217,G224,Ingredients!$I$3:$I$217)+SUMIF($B$3:$B$724,G224,$CI$3:$CI$724)</f>
        <v>2.5</v>
      </c>
      <c r="CC224" s="30">
        <f>SUMIF(Ingredients!$B$3:$B$217,H224,Ingredients!$I$3:$I$217)+SUMIF($B$3:$B$724,H224,$CI$3:$CI$724)</f>
        <v>0</v>
      </c>
      <c r="CD224" s="30">
        <f>SUMIF(Ingredients!$B$3:$B$217,I224,Ingredients!$I$3:$I$217)+SUMIF($B$3:$B$724,I224,$CI$3:$CI$724)</f>
        <v>0</v>
      </c>
      <c r="CE224" s="30">
        <f>SUMIF(Ingredients!$B$3:$B$217,J224,Ingredients!$I$3:$I$217)+SUMIF($B$3:$B$724,J224,$CI$3:$CI$724)</f>
        <v>0</v>
      </c>
      <c r="CF224" s="30">
        <f>SUMIF(Ingredients!$B$3:$B$217,K224,Ingredients!$I$3:$I$217)+SUMIF($B$3:$B$724,K224,$CI$3:$CI$724)</f>
        <v>0</v>
      </c>
      <c r="CG224" s="30">
        <f>SUMIF(Ingredients!$B$3:$B$217,L224,Ingredients!$I$3:$I$217)+SUMIF($B$3:$B$724,L224,$CI$3:$CI$724)</f>
        <v>0</v>
      </c>
      <c r="CH224" s="30">
        <f>SUMIF(Ingredients!$B$3:$B$217,M224,Ingredients!$I$3:$I$217)+SUMIF($B$3:$B$724,M224,$CI$3:$CI$724)</f>
        <v>0</v>
      </c>
      <c r="CI224" s="38">
        <f t="shared" si="47"/>
        <v>2.5</v>
      </c>
      <c r="CJ224" s="30">
        <f>SUMIF(Ingredients!$B$3:$B$217,F224,Ingredients!$J$3:$J$217)+SUMIF($B$3:$B$724,F224,$CR$3:$CR$724)</f>
        <v>0</v>
      </c>
      <c r="CK224" s="30">
        <f>SUMIF(Ingredients!$B$3:$B$217,G224,Ingredients!$J$3:$J$217)+SUMIF($B$3:$B$724,G224,$CR$3:$CR$724)</f>
        <v>0</v>
      </c>
      <c r="CL224" s="30">
        <f>SUMIF(Ingredients!$B$3:$B$217,H224,Ingredients!$J$3:$J$217)+SUMIF($B$3:$B$724,H224,$CR$3:$CR$724)</f>
        <v>0</v>
      </c>
      <c r="CM224" s="30">
        <f>SUMIF(Ingredients!$B$3:$B$217,I224,Ingredients!$J$3:$J$217)+SUMIF($B$3:$B$724,I224,$CR$3:$CR$724)</f>
        <v>0</v>
      </c>
      <c r="CN224" s="30">
        <f>SUMIF(Ingredients!$B$3:$B$217,J224,Ingredients!$J$3:$J$217)+SUMIF($B$3:$B$724,J224,$CR$3:$CR$724)</f>
        <v>0</v>
      </c>
      <c r="CO224" s="30">
        <f>SUMIF(Ingredients!$B$3:$B$217,K224,Ingredients!$J$3:$J$217)+SUMIF($B$3:$B$724,K224,$CR$3:$CR$724)</f>
        <v>0</v>
      </c>
      <c r="CP224" s="30">
        <f>SUMIF(Ingredients!$B$3:$B$217,L224,Ingredients!$J$3:$J$217)+SUMIF($B$3:$B$724,L224,$CR$3:$CR$724)</f>
        <v>0</v>
      </c>
      <c r="CQ224" s="30">
        <f>SUMIF(Ingredients!$B$3:$B$217,M224,Ingredients!$J$3:$J$217)+SUMIF($B$3:$B$724,M224,$CR$3:$CR$724)</f>
        <v>0</v>
      </c>
      <c r="CR224" s="43">
        <f t="shared" si="48"/>
        <v>0</v>
      </c>
      <c r="CS224" s="34">
        <v>15</v>
      </c>
      <c r="CT224" s="30">
        <v>15</v>
      </c>
      <c r="CU224" s="30">
        <v>6</v>
      </c>
      <c r="CV224" s="35">
        <v>0</v>
      </c>
      <c r="CW224" s="36">
        <v>0</v>
      </c>
      <c r="CX224" s="37">
        <v>2</v>
      </c>
      <c r="CY224" s="38">
        <v>2.5</v>
      </c>
      <c r="CZ224" s="39">
        <v>0</v>
      </c>
      <c r="DA224" t="s">
        <v>202</v>
      </c>
      <c r="DB224" t="str">
        <f t="shared" ca="1" si="49"/>
        <v>-</v>
      </c>
      <c r="DD224" t="s">
        <v>200</v>
      </c>
      <c r="DE224" t="str">
        <f t="shared" ca="1" si="50"/>
        <v>CACTUSSOUPITEM(MEAL, ItemRegistry.cactussoupItem, 4 ,3f,15f,0f,2f,0f,2.5f,0f,3.5f),</v>
      </c>
      <c r="DF224" t="s">
        <v>2427</v>
      </c>
    </row>
    <row r="225" spans="2:110" x14ac:dyDescent="0.3">
      <c r="B225" t="s">
        <v>493</v>
      </c>
      <c r="C225" t="str">
        <f>INDEX('PH Itemnames'!$B$1:$B$723,MATCH(B225,'PH Itemnames'!$A$1:$A$723),1)</f>
        <v>wafflesItem</v>
      </c>
      <c r="D225" t="s">
        <v>240</v>
      </c>
      <c r="E225" t="s">
        <v>1192</v>
      </c>
      <c r="F225" s="10" t="s">
        <v>216</v>
      </c>
      <c r="G225" s="11" t="s">
        <v>238</v>
      </c>
      <c r="H225" s="11" t="s">
        <v>247</v>
      </c>
      <c r="I225" s="11"/>
      <c r="J225" s="11"/>
      <c r="K225" s="11"/>
      <c r="L225" s="11"/>
      <c r="M225" s="11"/>
      <c r="N225" s="46">
        <f ca="1">SUMIF(Ingredients!$B$3:$B$217,'PH complex foods'!F225,Ingredients!$A$3:$A$119)+SUMIF($B$3:$B$724,F225,$V$3:$V$723)</f>
        <v>1</v>
      </c>
      <c r="O225" s="11">
        <f ca="1">SUMIF(Ingredients!$B$3:$B$217,'PH complex foods'!G225,Ingredients!$A$3:$A$119)+SUMIF($B$3:$B$724,G225,$V$3:$V$723)</f>
        <v>1</v>
      </c>
      <c r="P225" s="11">
        <f ca="1">SUMIF(Ingredients!$B$3:$B$217,'PH complex foods'!H225,Ingredients!$A$3:$A$119)+SUMIF($B$3:$B$724,H225,$V$3:$V$723)</f>
        <v>1</v>
      </c>
      <c r="Q225" s="11">
        <f ca="1">SUMIF(Ingredients!$B$3:$B$217,'PH complex foods'!I225,Ingredients!$A$3:$A$119)+SUMIF($B$3:$B$724,I225,$V$3:$V$723)</f>
        <v>0</v>
      </c>
      <c r="R225" s="11">
        <f ca="1">SUMIF(Ingredients!$B$3:$B$217,'PH complex foods'!J225,Ingredients!$A$3:$A$119)+SUMIF($B$3:$B$724,J225,$V$3:$V$723)</f>
        <v>0</v>
      </c>
      <c r="S225" s="11">
        <f ca="1">SUMIF(Ingredients!$B$3:$B$217,'PH complex foods'!K225,Ingredients!$A$3:$A$119)+SUMIF($B$3:$B$724,K225,$V$3:$V$723)</f>
        <v>0</v>
      </c>
      <c r="T225" s="11">
        <f ca="1">SUMIF(Ingredients!$B$3:$B$217,'PH complex foods'!L225,Ingredients!$A$3:$A$119)+SUMIF($B$3:$B$724,L225,$V$3:$V$723)</f>
        <v>0</v>
      </c>
      <c r="U225" s="11">
        <f ca="1">SUMIF(Ingredients!$B$3:$B$217,'PH complex foods'!M225,Ingredients!$A$3:$A$119)+SUMIF($B$3:$B$724,M225,$V$3:$V$723)</f>
        <v>0</v>
      </c>
      <c r="V225" s="10">
        <f t="shared" ca="1" si="51"/>
        <v>1</v>
      </c>
      <c r="W225" s="11">
        <f t="shared" si="40"/>
        <v>2</v>
      </c>
      <c r="X225" s="44" t="str">
        <f t="shared" ca="1" si="52"/>
        <v>Yes</v>
      </c>
      <c r="Y225" s="34">
        <f>SUMIF(Ingredients!$B$3:$B$217,F225,Ingredients!$C$3:$C$217)+SUMIF($B$3:$B$724,F225,$AG$3:$AG$724)</f>
        <v>5</v>
      </c>
      <c r="Z225" s="30">
        <f>SUMIF(Ingredients!$B$3:$B$217,G225,Ingredients!$C$3:$C$217)+SUMIF($B$3:$B$724,G225,$AG$3:$AG$724)</f>
        <v>5</v>
      </c>
      <c r="AA225" s="30">
        <f>SUMIF(Ingredients!$B$3:$B$217,H225,Ingredients!$C$3:$C$217)+SUMIF($B$3:$B$724,H225,$AG$3:$AG$724)</f>
        <v>5</v>
      </c>
      <c r="AB225" s="30">
        <f>SUMIF(Ingredients!$B$3:$B$217,I225,Ingredients!$C$3:$C$217)+SUMIF($B$3:$B$724,I225,$AG$3:$AG$724)</f>
        <v>0</v>
      </c>
      <c r="AC225" s="30">
        <f>SUMIF(Ingredients!$B$3:$B$217,J225,Ingredients!$C$3:$C$217)+SUMIF($B$3:$B$724,J225,$AG$3:$AG$724)</f>
        <v>0</v>
      </c>
      <c r="AD225" s="30">
        <f>SUMIF(Ingredients!$B$3:$B$217,K225,Ingredients!$C$3:$C$217)+SUMIF($B$3:$B$724,K225,$AG$3:$AG$724)</f>
        <v>0</v>
      </c>
      <c r="AE225" s="30">
        <f>SUMIF(Ingredients!$B$3:$B$217,L225,Ingredients!$C$3:$C$217)+SUMIF($B$3:$B$724,L225,$AG$3:$AG$724)</f>
        <v>0</v>
      </c>
      <c r="AF225" s="30">
        <f>SUMIF(Ingredients!$B$3:$B$217,M225,Ingredients!$C$3:$C$217)+SUMIF($B$3:$B$724,M225,$AG$3:$AG$724)</f>
        <v>0</v>
      </c>
      <c r="AG225" s="29">
        <f t="shared" si="41"/>
        <v>15</v>
      </c>
      <c r="AH225" s="30">
        <f>SUMIF(Ingredients!$B$3:$B$217,F225,Ingredients!$D$3:$D$217)+SUMIF($B$3:$B$724,F225,$AP$3:$AP$724)</f>
        <v>0</v>
      </c>
      <c r="AI225" s="30">
        <f>SUMIF(Ingredients!$B$3:$B$217,G225,Ingredients!$D$3:$D$217)+SUMIF($B$3:$B$724,G225,$AP$3:$AP$724)</f>
        <v>5</v>
      </c>
      <c r="AJ225" s="30">
        <f>SUMIF(Ingredients!$B$3:$B$217,H225,Ingredients!$D$3:$D$217)+SUMIF($B$3:$B$724,H225,$AP$3:$AP$724)</f>
        <v>0</v>
      </c>
      <c r="AK225" s="30">
        <f>SUMIF(Ingredients!$B$3:$B$217,I225,Ingredients!$D$3:$D$217)+SUMIF($B$3:$B$724,I225,$AP$3:$AP$724)</f>
        <v>0</v>
      </c>
      <c r="AL225" s="30">
        <f>SUMIF(Ingredients!$B$3:$B$217,J225,Ingredients!$D$3:$D$217)+SUMIF($B$3:$B$724,J225,$AP$3:$AP$724)</f>
        <v>0</v>
      </c>
      <c r="AM225" s="30">
        <f>SUMIF(Ingredients!$B$3:$B$217,K225,Ingredients!$D$3:$D$217)+SUMIF($B$3:$B$724,K225,$AP$3:$AP$724)</f>
        <v>0</v>
      </c>
      <c r="AN225" s="30">
        <f>SUMIF(Ingredients!$B$3:$B$217,L225,Ingredients!$D$3:$D$217)+SUMIF($B$3:$B$724,L225,$AP$3:$AP$724)</f>
        <v>0</v>
      </c>
      <c r="AO225" s="30">
        <f>SUMIF(Ingredients!$B$3:$B$217,M225,Ingredients!$D$3:$D$217)+SUMIF($B$3:$B$724,M225,$AP$3:$AP$724)</f>
        <v>0</v>
      </c>
      <c r="AP225" s="29">
        <f t="shared" si="42"/>
        <v>5</v>
      </c>
      <c r="AQ225" s="30">
        <f>SUMIF(Ingredients!$B$3:$B$217,F225,Ingredients!$E$3:$E$217)+SUMIF($B$3:$B$724,F225,$AY$3:$AY$727)</f>
        <v>29.5</v>
      </c>
      <c r="AR225" s="30">
        <f>SUMIF(Ingredients!$B$3:$B$217,G225,Ingredients!$E$3:$E$217)+SUMIF($B$3:$B$724,G225,$AY$3:$AY$727)</f>
        <v>23</v>
      </c>
      <c r="AS225" s="30">
        <f>SUMIF(Ingredients!$B$3:$B$217,H225,Ingredients!$E$3:$E$217)+SUMIF($B$3:$B$724,H225,$AY$3:$AY$727)</f>
        <v>12</v>
      </c>
      <c r="AT225" s="30">
        <f>SUMIF(Ingredients!$B$3:$B$217,I225,Ingredients!$E$3:$E$217)+SUMIF($B$3:$B$724,I225,$AY$3:$AY$727)</f>
        <v>0</v>
      </c>
      <c r="AU225" s="30">
        <f>SUMIF(Ingredients!$B$3:$B$217,J225,Ingredients!$E$3:$E$217)+SUMIF($B$3:$B$724,J225,$AY$3:$AY$727)</f>
        <v>0</v>
      </c>
      <c r="AV225" s="30">
        <f>SUMIF(Ingredients!$B$3:$B$217,K225,Ingredients!$E$3:$E$217)+SUMIF($B$3:$B$724,K225,$AY$3:$AY$727)</f>
        <v>0</v>
      </c>
      <c r="AW225" s="30">
        <f>SUMIF(Ingredients!$B$3:$B$217,L225,Ingredients!$E$3:$E$217)+SUMIF($B$3:$B$724,L225,$AY$3:$AY$727)</f>
        <v>0</v>
      </c>
      <c r="AX225" s="30">
        <f>SUMIF(Ingredients!$B$3:$B$217,M225,Ingredients!$E$3:$E$217)+SUMIF($B$3:$B$724,M225,$AY$3:$AY$727)</f>
        <v>0</v>
      </c>
      <c r="AY225" s="29">
        <f t="shared" si="43"/>
        <v>21.5</v>
      </c>
      <c r="AZ225" s="30">
        <f>SUMIF(Ingredients!$B$3:$B$217,F225,Ingredients!$F$3:$F$217)+SUMIF($B$3:$B$724,F225,$BH$3:$BH$724)</f>
        <v>1</v>
      </c>
      <c r="BA225" s="30">
        <f>SUMIF(Ingredients!$B$3:$B$217,G225,Ingredients!$F$3:$F$217)+SUMIF($B$3:$B$724,G225,$BH$3:$BH$724)</f>
        <v>0</v>
      </c>
      <c r="BB225" s="30">
        <f>SUMIF(Ingredients!$B$3:$B$217,H225,Ingredients!$F$3:$F$217)+SUMIF($B$3:$B$724,H225,$BH$3:$BH$724)</f>
        <v>0</v>
      </c>
      <c r="BC225" s="30">
        <f>SUMIF(Ingredients!$B$3:$B$217,I225,Ingredients!$F$3:$F$217)+SUMIF($B$3:$B$724,I225,$BH$3:$BH$724)</f>
        <v>0</v>
      </c>
      <c r="BD225" s="30">
        <f>SUMIF(Ingredients!$B$3:$B$217,J225,Ingredients!$F$3:$F$217)+SUMIF($B$3:$B$724,J225,$BH$3:$BH$724)</f>
        <v>0</v>
      </c>
      <c r="BE225" s="30">
        <f>SUMIF(Ingredients!$B$3:$B$217,K225,Ingredients!$F$3:$F$217)+SUMIF($B$3:$B$724,K225,$BH$3:$BH$724)</f>
        <v>0</v>
      </c>
      <c r="BF225" s="30">
        <f>SUMIF(Ingredients!$B$3:$B$217,L225,Ingredients!$F$3:$F$217)+SUMIF($B$3:$B$724,L225,$BH$3:$BH$724)</f>
        <v>0</v>
      </c>
      <c r="BG225" s="30">
        <f>SUMIF(Ingredients!$B$3:$B$217,M225,Ingredients!$F$3:$F$217)+SUMIF($B$3:$B$724,M225,$BH$3:$BH$724)</f>
        <v>0</v>
      </c>
      <c r="BH225" s="35">
        <f t="shared" si="44"/>
        <v>1</v>
      </c>
      <c r="BI225" s="30">
        <f>SUMIF(Ingredients!$B$3:$B$217,F225,Ingredients!$G$3:$G$217)+SUMIF($B$3:$B$724,F225,$BQ$3:$BQ$724)</f>
        <v>0</v>
      </c>
      <c r="BJ225" s="30">
        <f>SUMIF(Ingredients!$B$3:$B$217,G225,Ingredients!$G$3:$G$217)+SUMIF($B$3:$B$724,G225,$BQ$3:$BQ$724)</f>
        <v>0</v>
      </c>
      <c r="BK225" s="30">
        <f>SUMIF(Ingredients!$B$3:$B$217,H225,Ingredients!$G$3:$G$217)+SUMIF($B$3:$B$724,H225,$BQ$3:$BQ$724)</f>
        <v>0</v>
      </c>
      <c r="BL225" s="30">
        <f>SUMIF(Ingredients!$B$3:$B$217,I225,Ingredients!$G$3:$G$217)+SUMIF($B$3:$B$724,I225,$BQ$3:$BQ$724)</f>
        <v>0</v>
      </c>
      <c r="BM225" s="30">
        <f>SUMIF(Ingredients!$B$3:$B$217,J225,Ingredients!$G$3:$G$217)+SUMIF($B$3:$B$724,J225,$BQ$3:$BQ$724)</f>
        <v>0</v>
      </c>
      <c r="BN225" s="30">
        <f>SUMIF(Ingredients!$B$3:$B$217,K225,Ingredients!$G$3:$G$217)+SUMIF($B$3:$B$724,K225,$BQ$3:$BQ$724)</f>
        <v>0</v>
      </c>
      <c r="BO225" s="30">
        <f>SUMIF(Ingredients!$B$3:$B$217,L225,Ingredients!$G$3:$G$217)+SUMIF($B$3:$B$724,L225,$BQ$3:$BQ$724)</f>
        <v>0</v>
      </c>
      <c r="BP225" s="30">
        <f>SUMIF(Ingredients!$B$3:$B$217,M225,Ingredients!$G$3:$G$217)+SUMIF($B$3:$B$724,M225,$BQ$3:$BQ$724)</f>
        <v>0</v>
      </c>
      <c r="BQ225" s="36">
        <f t="shared" si="45"/>
        <v>0</v>
      </c>
      <c r="BR225" s="30">
        <f>SUMIF(Ingredients!$B$3:$B$217,F225,Ingredients!$H$3:$H$217)+SUMIF($B$3:$B$724,F225,$BZ$3:$BZ$724)</f>
        <v>0</v>
      </c>
      <c r="BS225" s="30">
        <f>SUMIF(Ingredients!$B$3:$B$217,G225,Ingredients!$H$3:$H$217)+SUMIF($B$3:$B$724,G225,$BZ$3:$BZ$724)</f>
        <v>0</v>
      </c>
      <c r="BT225" s="30">
        <f>SUMIF(Ingredients!$B$3:$B$217,H225,Ingredients!$H$3:$H$217)+SUMIF($B$3:$B$724,H225,$BZ$3:$BZ$724)</f>
        <v>0</v>
      </c>
      <c r="BU225" s="30">
        <f>SUMIF(Ingredients!$B$3:$B$217,I225,Ingredients!$H$3:$H$217)+SUMIF($B$3:$B$724,I225,$BZ$3:$BZ$724)</f>
        <v>0</v>
      </c>
      <c r="BV225" s="30">
        <f>SUMIF(Ingredients!$B$3:$B$217,J225,Ingredients!$H$3:$H$217)+SUMIF($B$3:$B$724,J225,$BZ$3:$BZ$724)</f>
        <v>0</v>
      </c>
      <c r="BW225" s="30">
        <f>SUMIF(Ingredients!$B$3:$B$217,K225,Ingredients!$H$3:$H$217)+SUMIF($B$3:$B$724,K225,$BZ$3:$BZ$724)</f>
        <v>0</v>
      </c>
      <c r="BX225" s="30">
        <f>SUMIF(Ingredients!$B$3:$B$217,L225,Ingredients!$H$3:$H$217)+SUMIF($B$3:$B$724,L225,$BZ$3:$BZ$724)</f>
        <v>0</v>
      </c>
      <c r="BY225" s="30">
        <f>SUMIF(Ingredients!$B$3:$B$217,M225,Ingredients!$H$3:$H$217)+SUMIF($B$3:$B$724,M225,$BZ$3:$BZ$724)</f>
        <v>0</v>
      </c>
      <c r="BZ225" s="42">
        <f t="shared" si="46"/>
        <v>0</v>
      </c>
      <c r="CA225" s="30">
        <f>SUMIF(Ingredients!$B$3:$B$217,F225,Ingredients!$I$3:$I$217)+SUMIF($B$3:$B$724,F225,$CI$3:$CI$724)</f>
        <v>0</v>
      </c>
      <c r="CB225" s="30">
        <f>SUMIF(Ingredients!$B$3:$B$217,G225,Ingredients!$I$3:$I$217)+SUMIF($B$3:$B$724,G225,$CI$3:$CI$724)</f>
        <v>0</v>
      </c>
      <c r="CC225" s="30">
        <f>SUMIF(Ingredients!$B$3:$B$217,H225,Ingredients!$I$3:$I$217)+SUMIF($B$3:$B$724,H225,$CI$3:$CI$724)</f>
        <v>0</v>
      </c>
      <c r="CD225" s="30">
        <f>SUMIF(Ingredients!$B$3:$B$217,I225,Ingredients!$I$3:$I$217)+SUMIF($B$3:$B$724,I225,$CI$3:$CI$724)</f>
        <v>0</v>
      </c>
      <c r="CE225" s="30">
        <f>SUMIF(Ingredients!$B$3:$B$217,J225,Ingredients!$I$3:$I$217)+SUMIF($B$3:$B$724,J225,$CI$3:$CI$724)</f>
        <v>0</v>
      </c>
      <c r="CF225" s="30">
        <f>SUMIF(Ingredients!$B$3:$B$217,K225,Ingredients!$I$3:$I$217)+SUMIF($B$3:$B$724,K225,$CI$3:$CI$724)</f>
        <v>0</v>
      </c>
      <c r="CG225" s="30">
        <f>SUMIF(Ingredients!$B$3:$B$217,L225,Ingredients!$I$3:$I$217)+SUMIF($B$3:$B$724,L225,$CI$3:$CI$724)</f>
        <v>0</v>
      </c>
      <c r="CH225" s="30">
        <f>SUMIF(Ingredients!$B$3:$B$217,M225,Ingredients!$I$3:$I$217)+SUMIF($B$3:$B$724,M225,$CI$3:$CI$724)</f>
        <v>0</v>
      </c>
      <c r="CI225" s="38">
        <f t="shared" si="47"/>
        <v>0</v>
      </c>
      <c r="CJ225" s="30">
        <f>SUMIF(Ingredients!$B$3:$B$217,F225,Ingredients!$J$3:$J$217)+SUMIF($B$3:$B$724,F225,$CR$3:$CR$724)</f>
        <v>0</v>
      </c>
      <c r="CK225" s="30">
        <f>SUMIF(Ingredients!$B$3:$B$217,G225,Ingredients!$J$3:$J$217)+SUMIF($B$3:$B$724,G225,$CR$3:$CR$724)</f>
        <v>2</v>
      </c>
      <c r="CL225" s="30">
        <f>SUMIF(Ingredients!$B$3:$B$217,H225,Ingredients!$J$3:$J$217)+SUMIF($B$3:$B$724,H225,$CR$3:$CR$724)</f>
        <v>1</v>
      </c>
      <c r="CM225" s="30">
        <f>SUMIF(Ingredients!$B$3:$B$217,I225,Ingredients!$J$3:$J$217)+SUMIF($B$3:$B$724,I225,$CR$3:$CR$724)</f>
        <v>0</v>
      </c>
      <c r="CN225" s="30">
        <f>SUMIF(Ingredients!$B$3:$B$217,J225,Ingredients!$J$3:$J$217)+SUMIF($B$3:$B$724,J225,$CR$3:$CR$724)</f>
        <v>0</v>
      </c>
      <c r="CO225" s="30">
        <f>SUMIF(Ingredients!$B$3:$B$217,K225,Ingredients!$J$3:$J$217)+SUMIF($B$3:$B$724,K225,$CR$3:$CR$724)</f>
        <v>0</v>
      </c>
      <c r="CP225" s="30">
        <f>SUMIF(Ingredients!$B$3:$B$217,L225,Ingredients!$J$3:$J$217)+SUMIF($B$3:$B$724,L225,$CR$3:$CR$724)</f>
        <v>0</v>
      </c>
      <c r="CQ225" s="30">
        <f>SUMIF(Ingredients!$B$3:$B$217,M225,Ingredients!$J$3:$J$217)+SUMIF($B$3:$B$724,M225,$CR$3:$CR$724)</f>
        <v>0</v>
      </c>
      <c r="CR225" s="43">
        <f t="shared" si="48"/>
        <v>3</v>
      </c>
      <c r="CS225" s="34">
        <v>15</v>
      </c>
      <c r="CT225" s="30">
        <v>0</v>
      </c>
      <c r="CU225" s="30">
        <v>21</v>
      </c>
      <c r="CV225" s="35">
        <v>1</v>
      </c>
      <c r="CW225" s="36">
        <v>0</v>
      </c>
      <c r="CX225" s="37">
        <v>0</v>
      </c>
      <c r="CY225" s="38">
        <v>0</v>
      </c>
      <c r="CZ225" s="39">
        <v>1</v>
      </c>
      <c r="DA225" t="s">
        <v>202</v>
      </c>
      <c r="DB225" t="str">
        <f t="shared" ca="1" si="49"/>
        <v>-</v>
      </c>
      <c r="DD225" t="s">
        <v>200</v>
      </c>
      <c r="DE225" t="str">
        <f t="shared" ca="1" si="50"/>
        <v>WAFFLESITEM(MEAL, ItemRegistry.wafflesItem, 4 ,3f,0f,1f,0f,0f,0f,1f,1f),</v>
      </c>
      <c r="DF225" t="s">
        <v>2280</v>
      </c>
    </row>
    <row r="226" spans="2:110" x14ac:dyDescent="0.3">
      <c r="B226" t="s">
        <v>494</v>
      </c>
      <c r="C226" t="str">
        <f>INDEX('PH Itemnames'!$B$1:$B$723,MATCH(B226,'PH Itemnames'!$A$1:$A$723),1)</f>
        <v>seedsoupItem</v>
      </c>
      <c r="D226" t="s">
        <v>240</v>
      </c>
      <c r="E226" t="s">
        <v>1192</v>
      </c>
      <c r="F226" s="10" t="s">
        <v>348</v>
      </c>
      <c r="G226" s="11" t="s">
        <v>270</v>
      </c>
      <c r="H226" s="11"/>
      <c r="I226" s="11"/>
      <c r="J226" s="11"/>
      <c r="K226" s="11"/>
      <c r="L226" s="11"/>
      <c r="M226" s="11"/>
      <c r="N226" s="46">
        <f ca="1">SUMIF(Ingredients!$B$3:$B$217,'PH complex foods'!F226,Ingredients!$A$3:$A$119)+SUMIF($B$3:$B$724,F226,$V$3:$V$723)</f>
        <v>1</v>
      </c>
      <c r="O226" s="11">
        <f ca="1">SUMIF(Ingredients!$B$3:$B$217,'PH complex foods'!G226,Ingredients!$A$3:$A$119)+SUMIF($B$3:$B$724,G226,$V$3:$V$723)</f>
        <v>1</v>
      </c>
      <c r="P226" s="11">
        <f ca="1">SUMIF(Ingredients!$B$3:$B$217,'PH complex foods'!H226,Ingredients!$A$3:$A$119)+SUMIF($B$3:$B$724,H226,$V$3:$V$723)</f>
        <v>0</v>
      </c>
      <c r="Q226" s="11">
        <f ca="1">SUMIF(Ingredients!$B$3:$B$217,'PH complex foods'!I226,Ingredients!$A$3:$A$119)+SUMIF($B$3:$B$724,I226,$V$3:$V$723)</f>
        <v>0</v>
      </c>
      <c r="R226" s="11">
        <f ca="1">SUMIF(Ingredients!$B$3:$B$217,'PH complex foods'!J226,Ingredients!$A$3:$A$119)+SUMIF($B$3:$B$724,J226,$V$3:$V$723)</f>
        <v>0</v>
      </c>
      <c r="S226" s="11">
        <f ca="1">SUMIF(Ingredients!$B$3:$B$217,'PH complex foods'!K226,Ingredients!$A$3:$A$119)+SUMIF($B$3:$B$724,K226,$V$3:$V$723)</f>
        <v>0</v>
      </c>
      <c r="T226" s="11">
        <f ca="1">SUMIF(Ingredients!$B$3:$B$217,'PH complex foods'!L226,Ingredients!$A$3:$A$119)+SUMIF($B$3:$B$724,L226,$V$3:$V$723)</f>
        <v>0</v>
      </c>
      <c r="U226" s="11">
        <f ca="1">SUMIF(Ingredients!$B$3:$B$217,'PH complex foods'!M226,Ingredients!$A$3:$A$119)+SUMIF($B$3:$B$724,M226,$V$3:$V$723)</f>
        <v>0</v>
      </c>
      <c r="V226" s="10">
        <f t="shared" ca="1" si="51"/>
        <v>1</v>
      </c>
      <c r="W226" s="11">
        <f t="shared" si="40"/>
        <v>0</v>
      </c>
      <c r="X226" s="44" t="str">
        <f t="shared" ca="1" si="52"/>
        <v>Yes</v>
      </c>
      <c r="Y226" s="34">
        <f>SUMIF(Ingredients!$B$3:$B$217,F226,Ingredients!$C$3:$C$217)+SUMIF($B$3:$B$724,F226,$AG$3:$AG$724)</f>
        <v>2</v>
      </c>
      <c r="Z226" s="30">
        <f>SUMIF(Ingredients!$B$3:$B$217,G226,Ingredients!$C$3:$C$217)+SUMIF($B$3:$B$724,G226,$AG$3:$AG$724)</f>
        <v>12.30952380952381</v>
      </c>
      <c r="AA226" s="30">
        <f>SUMIF(Ingredients!$B$3:$B$217,H226,Ingredients!$C$3:$C$217)+SUMIF($B$3:$B$724,H226,$AG$3:$AG$724)</f>
        <v>0</v>
      </c>
      <c r="AB226" s="30">
        <f>SUMIF(Ingredients!$B$3:$B$217,I226,Ingredients!$C$3:$C$217)+SUMIF($B$3:$B$724,I226,$AG$3:$AG$724)</f>
        <v>0</v>
      </c>
      <c r="AC226" s="30">
        <f>SUMIF(Ingredients!$B$3:$B$217,J226,Ingredients!$C$3:$C$217)+SUMIF($B$3:$B$724,J226,$AG$3:$AG$724)</f>
        <v>0</v>
      </c>
      <c r="AD226" s="30">
        <f>SUMIF(Ingredients!$B$3:$B$217,K226,Ingredients!$C$3:$C$217)+SUMIF($B$3:$B$724,K226,$AG$3:$AG$724)</f>
        <v>0</v>
      </c>
      <c r="AE226" s="30">
        <f>SUMIF(Ingredients!$B$3:$B$217,L226,Ingredients!$C$3:$C$217)+SUMIF($B$3:$B$724,L226,$AG$3:$AG$724)</f>
        <v>0</v>
      </c>
      <c r="AF226" s="30">
        <f>SUMIF(Ingredients!$B$3:$B$217,M226,Ingredients!$C$3:$C$217)+SUMIF($B$3:$B$724,M226,$AG$3:$AG$724)</f>
        <v>0</v>
      </c>
      <c r="AG226" s="29">
        <f t="shared" si="41"/>
        <v>14.30952380952381</v>
      </c>
      <c r="AH226" s="30">
        <f>SUMIF(Ingredients!$B$3:$B$217,F226,Ingredients!$D$3:$D$217)+SUMIF($B$3:$B$724,F226,$AP$3:$AP$724)</f>
        <v>0</v>
      </c>
      <c r="AI226" s="30">
        <f>SUMIF(Ingredients!$B$3:$B$217,G226,Ingredients!$D$3:$D$217)+SUMIF($B$3:$B$724,G226,$AP$3:$AP$724)</f>
        <v>0.35714285714285715</v>
      </c>
      <c r="AJ226" s="30">
        <f>SUMIF(Ingredients!$B$3:$B$217,H226,Ingredients!$D$3:$D$217)+SUMIF($B$3:$B$724,H226,$AP$3:$AP$724)</f>
        <v>0</v>
      </c>
      <c r="AK226" s="30">
        <f>SUMIF(Ingredients!$B$3:$B$217,I226,Ingredients!$D$3:$D$217)+SUMIF($B$3:$B$724,I226,$AP$3:$AP$724)</f>
        <v>0</v>
      </c>
      <c r="AL226" s="30">
        <f>SUMIF(Ingredients!$B$3:$B$217,J226,Ingredients!$D$3:$D$217)+SUMIF($B$3:$B$724,J226,$AP$3:$AP$724)</f>
        <v>0</v>
      </c>
      <c r="AM226" s="30">
        <f>SUMIF(Ingredients!$B$3:$B$217,K226,Ingredients!$D$3:$D$217)+SUMIF($B$3:$B$724,K226,$AP$3:$AP$724)</f>
        <v>0</v>
      </c>
      <c r="AN226" s="30">
        <f>SUMIF(Ingredients!$B$3:$B$217,L226,Ingredients!$D$3:$D$217)+SUMIF($B$3:$B$724,L226,$AP$3:$AP$724)</f>
        <v>0</v>
      </c>
      <c r="AO226" s="30">
        <f>SUMIF(Ingredients!$B$3:$B$217,M226,Ingredients!$D$3:$D$217)+SUMIF($B$3:$B$724,M226,$AP$3:$AP$724)</f>
        <v>0</v>
      </c>
      <c r="AP226" s="29">
        <f t="shared" si="42"/>
        <v>0.35714285714285715</v>
      </c>
      <c r="AQ226" s="30">
        <f>SUMIF(Ingredients!$B$3:$B$217,F226,Ingredients!$E$3:$E$217)+SUMIF($B$3:$B$724,F226,$AY$3:$AY$727)</f>
        <v>0</v>
      </c>
      <c r="AR226" s="30">
        <f>SUMIF(Ingredients!$B$3:$B$217,G226,Ingredients!$E$3:$E$217)+SUMIF($B$3:$B$724,G226,$AY$3:$AY$727)</f>
        <v>10.428571428571429</v>
      </c>
      <c r="AS226" s="30">
        <f>SUMIF(Ingredients!$B$3:$B$217,H226,Ingredients!$E$3:$E$217)+SUMIF($B$3:$B$724,H226,$AY$3:$AY$727)</f>
        <v>0</v>
      </c>
      <c r="AT226" s="30">
        <f>SUMIF(Ingredients!$B$3:$B$217,I226,Ingredients!$E$3:$E$217)+SUMIF($B$3:$B$724,I226,$AY$3:$AY$727)</f>
        <v>0</v>
      </c>
      <c r="AU226" s="30">
        <f>SUMIF(Ingredients!$B$3:$B$217,J226,Ingredients!$E$3:$E$217)+SUMIF($B$3:$B$724,J226,$AY$3:$AY$727)</f>
        <v>0</v>
      </c>
      <c r="AV226" s="30">
        <f>SUMIF(Ingredients!$B$3:$B$217,K226,Ingredients!$E$3:$E$217)+SUMIF($B$3:$B$724,K226,$AY$3:$AY$727)</f>
        <v>0</v>
      </c>
      <c r="AW226" s="30">
        <f>SUMIF(Ingredients!$B$3:$B$217,L226,Ingredients!$E$3:$E$217)+SUMIF($B$3:$B$724,L226,$AY$3:$AY$727)</f>
        <v>0</v>
      </c>
      <c r="AX226" s="30">
        <f>SUMIF(Ingredients!$B$3:$B$217,M226,Ingredients!$E$3:$E$217)+SUMIF($B$3:$B$724,M226,$AY$3:$AY$727)</f>
        <v>0</v>
      </c>
      <c r="AY226" s="29">
        <f t="shared" si="43"/>
        <v>5.2142857142857144</v>
      </c>
      <c r="AZ226" s="30">
        <f>SUMIF(Ingredients!$B$3:$B$217,F226,Ingredients!$F$3:$F$217)+SUMIF($B$3:$B$724,F226,$BH$3:$BH$724)</f>
        <v>0</v>
      </c>
      <c r="BA226" s="30">
        <f>SUMIF(Ingredients!$B$3:$B$217,G226,Ingredients!$F$3:$F$217)+SUMIF($B$3:$B$724,G226,$BH$3:$BH$724)</f>
        <v>0</v>
      </c>
      <c r="BB226" s="30">
        <f>SUMIF(Ingredients!$B$3:$B$217,H226,Ingredients!$F$3:$F$217)+SUMIF($B$3:$B$724,H226,$BH$3:$BH$724)</f>
        <v>0</v>
      </c>
      <c r="BC226" s="30">
        <f>SUMIF(Ingredients!$B$3:$B$217,I226,Ingredients!$F$3:$F$217)+SUMIF($B$3:$B$724,I226,$BH$3:$BH$724)</f>
        <v>0</v>
      </c>
      <c r="BD226" s="30">
        <f>SUMIF(Ingredients!$B$3:$B$217,J226,Ingredients!$F$3:$F$217)+SUMIF($B$3:$B$724,J226,$BH$3:$BH$724)</f>
        <v>0</v>
      </c>
      <c r="BE226" s="30">
        <f>SUMIF(Ingredients!$B$3:$B$217,K226,Ingredients!$F$3:$F$217)+SUMIF($B$3:$B$724,K226,$BH$3:$BH$724)</f>
        <v>0</v>
      </c>
      <c r="BF226" s="30">
        <f>SUMIF(Ingredients!$B$3:$B$217,L226,Ingredients!$F$3:$F$217)+SUMIF($B$3:$B$724,L226,$BH$3:$BH$724)</f>
        <v>0</v>
      </c>
      <c r="BG226" s="30">
        <f>SUMIF(Ingredients!$B$3:$B$217,M226,Ingredients!$F$3:$F$217)+SUMIF($B$3:$B$724,M226,$BH$3:$BH$724)</f>
        <v>0</v>
      </c>
      <c r="BH226" s="35">
        <f t="shared" si="44"/>
        <v>0</v>
      </c>
      <c r="BI226" s="30">
        <f>SUMIF(Ingredients!$B$3:$B$217,F226,Ingredients!$G$3:$G$217)+SUMIF($B$3:$B$724,F226,$BQ$3:$BQ$724)</f>
        <v>0</v>
      </c>
      <c r="BJ226" s="30">
        <f>SUMIF(Ingredients!$B$3:$B$217,G226,Ingredients!$G$3:$G$217)+SUMIF($B$3:$B$724,G226,$BQ$3:$BQ$724)</f>
        <v>0</v>
      </c>
      <c r="BK226" s="30">
        <f>SUMIF(Ingredients!$B$3:$B$217,H226,Ingredients!$G$3:$G$217)+SUMIF($B$3:$B$724,H226,$BQ$3:$BQ$724)</f>
        <v>0</v>
      </c>
      <c r="BL226" s="30">
        <f>SUMIF(Ingredients!$B$3:$B$217,I226,Ingredients!$G$3:$G$217)+SUMIF($B$3:$B$724,I226,$BQ$3:$BQ$724)</f>
        <v>0</v>
      </c>
      <c r="BM226" s="30">
        <f>SUMIF(Ingredients!$B$3:$B$217,J226,Ingredients!$G$3:$G$217)+SUMIF($B$3:$B$724,J226,$BQ$3:$BQ$724)</f>
        <v>0</v>
      </c>
      <c r="BN226" s="30">
        <f>SUMIF(Ingredients!$B$3:$B$217,K226,Ingredients!$G$3:$G$217)+SUMIF($B$3:$B$724,K226,$BQ$3:$BQ$724)</f>
        <v>0</v>
      </c>
      <c r="BO226" s="30">
        <f>SUMIF(Ingredients!$B$3:$B$217,L226,Ingredients!$G$3:$G$217)+SUMIF($B$3:$B$724,L226,$BQ$3:$BQ$724)</f>
        <v>0</v>
      </c>
      <c r="BP226" s="30">
        <f>SUMIF(Ingredients!$B$3:$B$217,M226,Ingredients!$G$3:$G$217)+SUMIF($B$3:$B$724,M226,$BQ$3:$BQ$724)</f>
        <v>0</v>
      </c>
      <c r="BQ226" s="36">
        <f t="shared" si="45"/>
        <v>0</v>
      </c>
      <c r="BR226" s="30">
        <f>SUMIF(Ingredients!$B$3:$B$217,F226,Ingredients!$H$3:$H$217)+SUMIF($B$3:$B$724,F226,$BZ$3:$BZ$724)</f>
        <v>0</v>
      </c>
      <c r="BS226" s="30">
        <f>SUMIF(Ingredients!$B$3:$B$217,G226,Ingredients!$H$3:$H$217)+SUMIF($B$3:$B$724,G226,$BZ$3:$BZ$724)</f>
        <v>1.1428571428571428</v>
      </c>
      <c r="BT226" s="30">
        <f>SUMIF(Ingredients!$B$3:$B$217,H226,Ingredients!$H$3:$H$217)+SUMIF($B$3:$B$724,H226,$BZ$3:$BZ$724)</f>
        <v>0</v>
      </c>
      <c r="BU226" s="30">
        <f>SUMIF(Ingredients!$B$3:$B$217,I226,Ingredients!$H$3:$H$217)+SUMIF($B$3:$B$724,I226,$BZ$3:$BZ$724)</f>
        <v>0</v>
      </c>
      <c r="BV226" s="30">
        <f>SUMIF(Ingredients!$B$3:$B$217,J226,Ingredients!$H$3:$H$217)+SUMIF($B$3:$B$724,J226,$BZ$3:$BZ$724)</f>
        <v>0</v>
      </c>
      <c r="BW226" s="30">
        <f>SUMIF(Ingredients!$B$3:$B$217,K226,Ingredients!$H$3:$H$217)+SUMIF($B$3:$B$724,K226,$BZ$3:$BZ$724)</f>
        <v>0</v>
      </c>
      <c r="BX226" s="30">
        <f>SUMIF(Ingredients!$B$3:$B$217,L226,Ingredients!$H$3:$H$217)+SUMIF($B$3:$B$724,L226,$BZ$3:$BZ$724)</f>
        <v>0</v>
      </c>
      <c r="BY226" s="30">
        <f>SUMIF(Ingredients!$B$3:$B$217,M226,Ingredients!$H$3:$H$217)+SUMIF($B$3:$B$724,M226,$BZ$3:$BZ$724)</f>
        <v>0</v>
      </c>
      <c r="BZ226" s="42">
        <f t="shared" si="46"/>
        <v>1.1428571428571428</v>
      </c>
      <c r="CA226" s="30">
        <f>SUMIF(Ingredients!$B$3:$B$217,F226,Ingredients!$I$3:$I$217)+SUMIF($B$3:$B$724,F226,$CI$3:$CI$724)</f>
        <v>0</v>
      </c>
      <c r="CB226" s="30">
        <f>SUMIF(Ingredients!$B$3:$B$217,G226,Ingredients!$I$3:$I$217)+SUMIF($B$3:$B$724,G226,$CI$3:$CI$724)</f>
        <v>2.5</v>
      </c>
      <c r="CC226" s="30">
        <f>SUMIF(Ingredients!$B$3:$B$217,H226,Ingredients!$I$3:$I$217)+SUMIF($B$3:$B$724,H226,$CI$3:$CI$724)</f>
        <v>0</v>
      </c>
      <c r="CD226" s="30">
        <f>SUMIF(Ingredients!$B$3:$B$217,I226,Ingredients!$I$3:$I$217)+SUMIF($B$3:$B$724,I226,$CI$3:$CI$724)</f>
        <v>0</v>
      </c>
      <c r="CE226" s="30">
        <f>SUMIF(Ingredients!$B$3:$B$217,J226,Ingredients!$I$3:$I$217)+SUMIF($B$3:$B$724,J226,$CI$3:$CI$724)</f>
        <v>0</v>
      </c>
      <c r="CF226" s="30">
        <f>SUMIF(Ingredients!$B$3:$B$217,K226,Ingredients!$I$3:$I$217)+SUMIF($B$3:$B$724,K226,$CI$3:$CI$724)</f>
        <v>0</v>
      </c>
      <c r="CG226" s="30">
        <f>SUMIF(Ingredients!$B$3:$B$217,L226,Ingredients!$I$3:$I$217)+SUMIF($B$3:$B$724,L226,$CI$3:$CI$724)</f>
        <v>0</v>
      </c>
      <c r="CH226" s="30">
        <f>SUMIF(Ingredients!$B$3:$B$217,M226,Ingredients!$I$3:$I$217)+SUMIF($B$3:$B$724,M226,$CI$3:$CI$724)</f>
        <v>0</v>
      </c>
      <c r="CI226" s="38">
        <f t="shared" si="47"/>
        <v>2.5</v>
      </c>
      <c r="CJ226" s="30">
        <f>SUMIF(Ingredients!$B$3:$B$217,F226,Ingredients!$J$3:$J$217)+SUMIF($B$3:$B$724,F226,$CR$3:$CR$724)</f>
        <v>0</v>
      </c>
      <c r="CK226" s="30">
        <f>SUMIF(Ingredients!$B$3:$B$217,G226,Ingredients!$J$3:$J$217)+SUMIF($B$3:$B$724,G226,$CR$3:$CR$724)</f>
        <v>0</v>
      </c>
      <c r="CL226" s="30">
        <f>SUMIF(Ingredients!$B$3:$B$217,H226,Ingredients!$J$3:$J$217)+SUMIF($B$3:$B$724,H226,$CR$3:$CR$724)</f>
        <v>0</v>
      </c>
      <c r="CM226" s="30">
        <f>SUMIF(Ingredients!$B$3:$B$217,I226,Ingredients!$J$3:$J$217)+SUMIF($B$3:$B$724,I226,$CR$3:$CR$724)</f>
        <v>0</v>
      </c>
      <c r="CN226" s="30">
        <f>SUMIF(Ingredients!$B$3:$B$217,J226,Ingredients!$J$3:$J$217)+SUMIF($B$3:$B$724,J226,$CR$3:$CR$724)</f>
        <v>0</v>
      </c>
      <c r="CO226" s="30">
        <f>SUMIF(Ingredients!$B$3:$B$217,K226,Ingredients!$J$3:$J$217)+SUMIF($B$3:$B$724,K226,$CR$3:$CR$724)</f>
        <v>0</v>
      </c>
      <c r="CP226" s="30">
        <f>SUMIF(Ingredients!$B$3:$B$217,L226,Ingredients!$J$3:$J$217)+SUMIF($B$3:$B$724,L226,$CR$3:$CR$724)</f>
        <v>0</v>
      </c>
      <c r="CQ226" s="30">
        <f>SUMIF(Ingredients!$B$3:$B$217,M226,Ingredients!$J$3:$J$217)+SUMIF($B$3:$B$724,M226,$CR$3:$CR$724)</f>
        <v>0</v>
      </c>
      <c r="CR226" s="43">
        <f t="shared" si="48"/>
        <v>0</v>
      </c>
      <c r="CS226" s="34">
        <v>15</v>
      </c>
      <c r="CT226" s="30">
        <v>15</v>
      </c>
      <c r="CU226" s="30">
        <v>6</v>
      </c>
      <c r="CV226" s="35">
        <v>0</v>
      </c>
      <c r="CW226" s="36">
        <v>0</v>
      </c>
      <c r="CX226" s="37">
        <v>1</v>
      </c>
      <c r="CY226" s="38">
        <v>2.5</v>
      </c>
      <c r="CZ226" s="39">
        <v>0</v>
      </c>
      <c r="DA226" t="s">
        <v>202</v>
      </c>
      <c r="DB226" t="str">
        <f t="shared" ca="1" si="49"/>
        <v>-</v>
      </c>
      <c r="DD226" t="s">
        <v>200</v>
      </c>
      <c r="DE226" t="str">
        <f t="shared" ca="1" si="50"/>
        <v>SEEDSOUPITEM(MEAL, ItemRegistry.seedsoupItem, 4 ,3f,15f,0f,1f,0f,2.5f,0f,3.5f),</v>
      </c>
      <c r="DF226" t="s">
        <v>2428</v>
      </c>
    </row>
    <row r="227" spans="2:110" x14ac:dyDescent="0.3">
      <c r="B227" t="s">
        <v>430</v>
      </c>
      <c r="C227" t="str">
        <f>INDEX('PH Itemnames'!$B$1:$B$723,MATCH(B227,'PH Itemnames'!$A$1:$A$723),1)</f>
        <v>softpretzelItem</v>
      </c>
      <c r="D227" t="s">
        <v>240</v>
      </c>
      <c r="E227" t="s">
        <v>1187</v>
      </c>
      <c r="F227" s="10" t="s">
        <v>209</v>
      </c>
      <c r="G227" s="11" t="s">
        <v>247</v>
      </c>
      <c r="H227" s="11" t="s">
        <v>9</v>
      </c>
      <c r="I227" s="11" t="s">
        <v>249</v>
      </c>
      <c r="J227" s="11"/>
      <c r="K227" s="11"/>
      <c r="L227" s="11"/>
      <c r="M227" s="11"/>
      <c r="N227" s="46">
        <f ca="1">SUMIF(Ingredients!$B$3:$B$217,'PH complex foods'!F227,Ingredients!$A$3:$A$119)+SUMIF($B$3:$B$724,F227,$V$3:$V$723)</f>
        <v>1</v>
      </c>
      <c r="O227" s="11">
        <f ca="1">SUMIF(Ingredients!$B$3:$B$217,'PH complex foods'!G227,Ingredients!$A$3:$A$119)+SUMIF($B$3:$B$724,G227,$V$3:$V$723)</f>
        <v>1</v>
      </c>
      <c r="P227" s="11">
        <f ca="1">SUMIF(Ingredients!$B$3:$B$217,'PH complex foods'!H227,Ingredients!$A$3:$A$119)+SUMIF($B$3:$B$724,H227,$V$3:$V$723)</f>
        <v>1</v>
      </c>
      <c r="Q227" s="11">
        <f ca="1">SUMIF(Ingredients!$B$3:$B$217,'PH complex foods'!I227,Ingredients!$A$3:$A$119)+SUMIF($B$3:$B$724,I227,$V$3:$V$723)</f>
        <v>1</v>
      </c>
      <c r="R227" s="11">
        <f ca="1">SUMIF(Ingredients!$B$3:$B$217,'PH complex foods'!J227,Ingredients!$A$3:$A$119)+SUMIF($B$3:$B$724,J227,$V$3:$V$723)</f>
        <v>0</v>
      </c>
      <c r="S227" s="11">
        <f ca="1">SUMIF(Ingredients!$B$3:$B$217,'PH complex foods'!K227,Ingredients!$A$3:$A$119)+SUMIF($B$3:$B$724,K227,$V$3:$V$723)</f>
        <v>0</v>
      </c>
      <c r="T227" s="11">
        <f ca="1">SUMIF(Ingredients!$B$3:$B$217,'PH complex foods'!L227,Ingredients!$A$3:$A$119)+SUMIF($B$3:$B$724,L227,$V$3:$V$723)</f>
        <v>0</v>
      </c>
      <c r="U227" s="11">
        <f ca="1">SUMIF(Ingredients!$B$3:$B$217,'PH complex foods'!M227,Ingredients!$A$3:$A$119)+SUMIF($B$3:$B$724,M227,$V$3:$V$723)</f>
        <v>0</v>
      </c>
      <c r="V227" s="10">
        <f t="shared" ca="1" si="51"/>
        <v>1</v>
      </c>
      <c r="W227" s="11">
        <f t="shared" si="40"/>
        <v>0</v>
      </c>
      <c r="X227" s="44" t="str">
        <f t="shared" ca="1" si="52"/>
        <v>Yes</v>
      </c>
      <c r="Y227" s="34">
        <f>SUMIF(Ingredients!$B$3:$B$217,F227,Ingredients!$C$3:$C$217)+SUMIF($B$3:$B$724,F227,$AG$3:$AG$724)</f>
        <v>5</v>
      </c>
      <c r="Z227" s="30">
        <f>SUMIF(Ingredients!$B$3:$B$217,G227,Ingredients!$C$3:$C$217)+SUMIF($B$3:$B$724,G227,$AG$3:$AG$724)</f>
        <v>5</v>
      </c>
      <c r="AA227" s="30">
        <f>SUMIF(Ingredients!$B$3:$B$217,H227,Ingredients!$C$3:$C$217)+SUMIF($B$3:$B$724,H227,$AG$3:$AG$724)</f>
        <v>0</v>
      </c>
      <c r="AB227" s="30">
        <f>SUMIF(Ingredients!$B$3:$B$217,I227,Ingredients!$C$3:$C$217)+SUMIF($B$3:$B$724,I227,$AG$3:$AG$724)</f>
        <v>0</v>
      </c>
      <c r="AC227" s="30">
        <f>SUMIF(Ingredients!$B$3:$B$217,J227,Ingredients!$C$3:$C$217)+SUMIF($B$3:$B$724,J227,$AG$3:$AG$724)</f>
        <v>0</v>
      </c>
      <c r="AD227" s="30">
        <f>SUMIF(Ingredients!$B$3:$B$217,K227,Ingredients!$C$3:$C$217)+SUMIF($B$3:$B$724,K227,$AG$3:$AG$724)</f>
        <v>0</v>
      </c>
      <c r="AE227" s="30">
        <f>SUMIF(Ingredients!$B$3:$B$217,L227,Ingredients!$C$3:$C$217)+SUMIF($B$3:$B$724,L227,$AG$3:$AG$724)</f>
        <v>0</v>
      </c>
      <c r="AF227" s="30">
        <f>SUMIF(Ingredients!$B$3:$B$217,M227,Ingredients!$C$3:$C$217)+SUMIF($B$3:$B$724,M227,$AG$3:$AG$724)</f>
        <v>0</v>
      </c>
      <c r="AG227" s="29">
        <f t="shared" si="41"/>
        <v>10</v>
      </c>
      <c r="AH227" s="30">
        <f>SUMIF(Ingredients!$B$3:$B$217,F227,Ingredients!$D$3:$D$217)+SUMIF($B$3:$B$724,F227,$AP$3:$AP$724)</f>
        <v>0</v>
      </c>
      <c r="AI227" s="30">
        <f>SUMIF(Ingredients!$B$3:$B$217,G227,Ingredients!$D$3:$D$217)+SUMIF($B$3:$B$724,G227,$AP$3:$AP$724)</f>
        <v>0</v>
      </c>
      <c r="AJ227" s="30">
        <f>SUMIF(Ingredients!$B$3:$B$217,H227,Ingredients!$D$3:$D$217)+SUMIF($B$3:$B$724,H227,$AP$3:$AP$724)</f>
        <v>10</v>
      </c>
      <c r="AK227" s="30">
        <f>SUMIF(Ingredients!$B$3:$B$217,I227,Ingredients!$D$3:$D$217)+SUMIF($B$3:$B$724,I227,$AP$3:$AP$724)</f>
        <v>0</v>
      </c>
      <c r="AL227" s="30">
        <f>SUMIF(Ingredients!$B$3:$B$217,J227,Ingredients!$D$3:$D$217)+SUMIF($B$3:$B$724,J227,$AP$3:$AP$724)</f>
        <v>0</v>
      </c>
      <c r="AM227" s="30">
        <f>SUMIF(Ingredients!$B$3:$B$217,K227,Ingredients!$D$3:$D$217)+SUMIF($B$3:$B$724,K227,$AP$3:$AP$724)</f>
        <v>0</v>
      </c>
      <c r="AN227" s="30">
        <f>SUMIF(Ingredients!$B$3:$B$217,L227,Ingredients!$D$3:$D$217)+SUMIF($B$3:$B$724,L227,$AP$3:$AP$724)</f>
        <v>0</v>
      </c>
      <c r="AO227" s="30">
        <f>SUMIF(Ingredients!$B$3:$B$217,M227,Ingredients!$D$3:$D$217)+SUMIF($B$3:$B$724,M227,$AP$3:$AP$724)</f>
        <v>0</v>
      </c>
      <c r="AP227" s="29">
        <f t="shared" si="42"/>
        <v>10</v>
      </c>
      <c r="AQ227" s="30">
        <f>SUMIF(Ingredients!$B$3:$B$217,F227,Ingredients!$E$3:$E$217)+SUMIF($B$3:$B$724,F227,$AY$3:$AY$727)</f>
        <v>7</v>
      </c>
      <c r="AR227" s="30">
        <f>SUMIF(Ingredients!$B$3:$B$217,G227,Ingredients!$E$3:$E$217)+SUMIF($B$3:$B$724,G227,$AY$3:$AY$727)</f>
        <v>12</v>
      </c>
      <c r="AS227" s="30">
        <f>SUMIF(Ingredients!$B$3:$B$217,H227,Ingredients!$E$3:$E$217)+SUMIF($B$3:$B$724,H227,$AY$3:$AY$727)</f>
        <v>0</v>
      </c>
      <c r="AT227" s="30">
        <f>SUMIF(Ingredients!$B$3:$B$217,I227,Ingredients!$E$3:$E$217)+SUMIF($B$3:$B$724,I227,$AY$3:$AY$727)</f>
        <v>30</v>
      </c>
      <c r="AU227" s="30">
        <f>SUMIF(Ingredients!$B$3:$B$217,J227,Ingredients!$E$3:$E$217)+SUMIF($B$3:$B$724,J227,$AY$3:$AY$727)</f>
        <v>0</v>
      </c>
      <c r="AV227" s="30">
        <f>SUMIF(Ingredients!$B$3:$B$217,K227,Ingredients!$E$3:$E$217)+SUMIF($B$3:$B$724,K227,$AY$3:$AY$727)</f>
        <v>0</v>
      </c>
      <c r="AW227" s="30">
        <f>SUMIF(Ingredients!$B$3:$B$217,L227,Ingredients!$E$3:$E$217)+SUMIF($B$3:$B$724,L227,$AY$3:$AY$727)</f>
        <v>0</v>
      </c>
      <c r="AX227" s="30">
        <f>SUMIF(Ingredients!$B$3:$B$217,M227,Ingredients!$E$3:$E$217)+SUMIF($B$3:$B$724,M227,$AY$3:$AY$727)</f>
        <v>0</v>
      </c>
      <c r="AY227" s="29">
        <f t="shared" si="43"/>
        <v>12.25</v>
      </c>
      <c r="AZ227" s="30">
        <f>SUMIF(Ingredients!$B$3:$B$217,F227,Ingredients!$F$3:$F$217)+SUMIF($B$3:$B$724,F227,$BH$3:$BH$724)</f>
        <v>1</v>
      </c>
      <c r="BA227" s="30">
        <f>SUMIF(Ingredients!$B$3:$B$217,G227,Ingredients!$F$3:$F$217)+SUMIF($B$3:$B$724,G227,$BH$3:$BH$724)</f>
        <v>0</v>
      </c>
      <c r="BB227" s="30">
        <f>SUMIF(Ingredients!$B$3:$B$217,H227,Ingredients!$F$3:$F$217)+SUMIF($B$3:$B$724,H227,$BH$3:$BH$724)</f>
        <v>0</v>
      </c>
      <c r="BC227" s="30">
        <f>SUMIF(Ingredients!$B$3:$B$217,I227,Ingredients!$F$3:$F$217)+SUMIF($B$3:$B$724,I227,$BH$3:$BH$724)</f>
        <v>0</v>
      </c>
      <c r="BD227" s="30">
        <f>SUMIF(Ingredients!$B$3:$B$217,J227,Ingredients!$F$3:$F$217)+SUMIF($B$3:$B$724,J227,$BH$3:$BH$724)</f>
        <v>0</v>
      </c>
      <c r="BE227" s="30">
        <f>SUMIF(Ingredients!$B$3:$B$217,K227,Ingredients!$F$3:$F$217)+SUMIF($B$3:$B$724,K227,$BH$3:$BH$724)</f>
        <v>0</v>
      </c>
      <c r="BF227" s="30">
        <f>SUMIF(Ingredients!$B$3:$B$217,L227,Ingredients!$F$3:$F$217)+SUMIF($B$3:$B$724,L227,$BH$3:$BH$724)</f>
        <v>0</v>
      </c>
      <c r="BG227" s="30">
        <f>SUMIF(Ingredients!$B$3:$B$217,M227,Ingredients!$F$3:$F$217)+SUMIF($B$3:$B$724,M227,$BH$3:$BH$724)</f>
        <v>0</v>
      </c>
      <c r="BH227" s="35">
        <f t="shared" si="44"/>
        <v>1</v>
      </c>
      <c r="BI227" s="30">
        <f>SUMIF(Ingredients!$B$3:$B$217,F227,Ingredients!$G$3:$G$217)+SUMIF($B$3:$B$724,F227,$BQ$3:$BQ$724)</f>
        <v>0</v>
      </c>
      <c r="BJ227" s="30">
        <f>SUMIF(Ingredients!$B$3:$B$217,G227,Ingredients!$G$3:$G$217)+SUMIF($B$3:$B$724,G227,$BQ$3:$BQ$724)</f>
        <v>0</v>
      </c>
      <c r="BK227" s="30">
        <f>SUMIF(Ingredients!$B$3:$B$217,H227,Ingredients!$G$3:$G$217)+SUMIF($B$3:$B$724,H227,$BQ$3:$BQ$724)</f>
        <v>0</v>
      </c>
      <c r="BL227" s="30">
        <f>SUMIF(Ingredients!$B$3:$B$217,I227,Ingredients!$G$3:$G$217)+SUMIF($B$3:$B$724,I227,$BQ$3:$BQ$724)</f>
        <v>0</v>
      </c>
      <c r="BM227" s="30">
        <f>SUMIF(Ingredients!$B$3:$B$217,J227,Ingredients!$G$3:$G$217)+SUMIF($B$3:$B$724,J227,$BQ$3:$BQ$724)</f>
        <v>0</v>
      </c>
      <c r="BN227" s="30">
        <f>SUMIF(Ingredients!$B$3:$B$217,K227,Ingredients!$G$3:$G$217)+SUMIF($B$3:$B$724,K227,$BQ$3:$BQ$724)</f>
        <v>0</v>
      </c>
      <c r="BO227" s="30">
        <f>SUMIF(Ingredients!$B$3:$B$217,L227,Ingredients!$G$3:$G$217)+SUMIF($B$3:$B$724,L227,$BQ$3:$BQ$724)</f>
        <v>0</v>
      </c>
      <c r="BP227" s="30">
        <f>SUMIF(Ingredients!$B$3:$B$217,M227,Ingredients!$G$3:$G$217)+SUMIF($B$3:$B$724,M227,$BQ$3:$BQ$724)</f>
        <v>0</v>
      </c>
      <c r="BQ227" s="36">
        <f t="shared" si="45"/>
        <v>0</v>
      </c>
      <c r="BR227" s="30">
        <f>SUMIF(Ingredients!$B$3:$B$217,F227,Ingredients!$H$3:$H$217)+SUMIF($B$3:$B$724,F227,$BZ$3:$BZ$724)</f>
        <v>0</v>
      </c>
      <c r="BS227" s="30">
        <f>SUMIF(Ingredients!$B$3:$B$217,G227,Ingredients!$H$3:$H$217)+SUMIF($B$3:$B$724,G227,$BZ$3:$BZ$724)</f>
        <v>0</v>
      </c>
      <c r="BT227" s="30">
        <f>SUMIF(Ingredients!$B$3:$B$217,H227,Ingredients!$H$3:$H$217)+SUMIF($B$3:$B$724,H227,$BZ$3:$BZ$724)</f>
        <v>0</v>
      </c>
      <c r="BU227" s="30">
        <f>SUMIF(Ingredients!$B$3:$B$217,I227,Ingredients!$H$3:$H$217)+SUMIF($B$3:$B$724,I227,$BZ$3:$BZ$724)</f>
        <v>0</v>
      </c>
      <c r="BV227" s="30">
        <f>SUMIF(Ingredients!$B$3:$B$217,J227,Ingredients!$H$3:$H$217)+SUMIF($B$3:$B$724,J227,$BZ$3:$BZ$724)</f>
        <v>0</v>
      </c>
      <c r="BW227" s="30">
        <f>SUMIF(Ingredients!$B$3:$B$217,K227,Ingredients!$H$3:$H$217)+SUMIF($B$3:$B$724,K227,$BZ$3:$BZ$724)</f>
        <v>0</v>
      </c>
      <c r="BX227" s="30">
        <f>SUMIF(Ingredients!$B$3:$B$217,L227,Ingredients!$H$3:$H$217)+SUMIF($B$3:$B$724,L227,$BZ$3:$BZ$724)</f>
        <v>0</v>
      </c>
      <c r="BY227" s="30">
        <f>SUMIF(Ingredients!$B$3:$B$217,M227,Ingredients!$H$3:$H$217)+SUMIF($B$3:$B$724,M227,$BZ$3:$BZ$724)</f>
        <v>0</v>
      </c>
      <c r="BZ227" s="42">
        <f t="shared" si="46"/>
        <v>0</v>
      </c>
      <c r="CA227" s="30">
        <f>SUMIF(Ingredients!$B$3:$B$217,F227,Ingredients!$I$3:$I$217)+SUMIF($B$3:$B$724,F227,$CI$3:$CI$724)</f>
        <v>0</v>
      </c>
      <c r="CB227" s="30">
        <f>SUMIF(Ingredients!$B$3:$B$217,G227,Ingredients!$I$3:$I$217)+SUMIF($B$3:$B$724,G227,$CI$3:$CI$724)</f>
        <v>0</v>
      </c>
      <c r="CC227" s="30">
        <f>SUMIF(Ingredients!$B$3:$B$217,H227,Ingredients!$I$3:$I$217)+SUMIF($B$3:$B$724,H227,$CI$3:$CI$724)</f>
        <v>0</v>
      </c>
      <c r="CD227" s="30">
        <f>SUMIF(Ingredients!$B$3:$B$217,I227,Ingredients!$I$3:$I$217)+SUMIF($B$3:$B$724,I227,$CI$3:$CI$724)</f>
        <v>0</v>
      </c>
      <c r="CE227" s="30">
        <f>SUMIF(Ingredients!$B$3:$B$217,J227,Ingredients!$I$3:$I$217)+SUMIF($B$3:$B$724,J227,$CI$3:$CI$724)</f>
        <v>0</v>
      </c>
      <c r="CF227" s="30">
        <f>SUMIF(Ingredients!$B$3:$B$217,K227,Ingredients!$I$3:$I$217)+SUMIF($B$3:$B$724,K227,$CI$3:$CI$724)</f>
        <v>0</v>
      </c>
      <c r="CG227" s="30">
        <f>SUMIF(Ingredients!$B$3:$B$217,L227,Ingredients!$I$3:$I$217)+SUMIF($B$3:$B$724,L227,$CI$3:$CI$724)</f>
        <v>0</v>
      </c>
      <c r="CH227" s="30">
        <f>SUMIF(Ingredients!$B$3:$B$217,M227,Ingredients!$I$3:$I$217)+SUMIF($B$3:$B$724,M227,$CI$3:$CI$724)</f>
        <v>0</v>
      </c>
      <c r="CI227" s="38">
        <f t="shared" si="47"/>
        <v>0</v>
      </c>
      <c r="CJ227" s="30">
        <f>SUMIF(Ingredients!$B$3:$B$217,F227,Ingredients!$J$3:$J$217)+SUMIF($B$3:$B$724,F227,$CR$3:$CR$724)</f>
        <v>0</v>
      </c>
      <c r="CK227" s="30">
        <f>SUMIF(Ingredients!$B$3:$B$217,G227,Ingredients!$J$3:$J$217)+SUMIF($B$3:$B$724,G227,$CR$3:$CR$724)</f>
        <v>1</v>
      </c>
      <c r="CL227" s="30">
        <f>SUMIF(Ingredients!$B$3:$B$217,H227,Ingredients!$J$3:$J$217)+SUMIF($B$3:$B$724,H227,$CR$3:$CR$724)</f>
        <v>0</v>
      </c>
      <c r="CM227" s="30">
        <f>SUMIF(Ingredients!$B$3:$B$217,I227,Ingredients!$J$3:$J$217)+SUMIF($B$3:$B$724,I227,$CR$3:$CR$724)</f>
        <v>0</v>
      </c>
      <c r="CN227" s="30">
        <f>SUMIF(Ingredients!$B$3:$B$217,J227,Ingredients!$J$3:$J$217)+SUMIF($B$3:$B$724,J227,$CR$3:$CR$724)</f>
        <v>0</v>
      </c>
      <c r="CO227" s="30">
        <f>SUMIF(Ingredients!$B$3:$B$217,K227,Ingredients!$J$3:$J$217)+SUMIF($B$3:$B$724,K227,$CR$3:$CR$724)</f>
        <v>0</v>
      </c>
      <c r="CP227" s="30">
        <f>SUMIF(Ingredients!$B$3:$B$217,L227,Ingredients!$J$3:$J$217)+SUMIF($B$3:$B$724,L227,$CR$3:$CR$724)</f>
        <v>0</v>
      </c>
      <c r="CQ227" s="30">
        <f>SUMIF(Ingredients!$B$3:$B$217,M227,Ingredients!$J$3:$J$217)+SUMIF($B$3:$B$724,M227,$CR$3:$CR$724)</f>
        <v>0</v>
      </c>
      <c r="CR227" s="43">
        <f t="shared" si="48"/>
        <v>1</v>
      </c>
      <c r="CS227" s="34">
        <v>10</v>
      </c>
      <c r="CT227" s="30">
        <v>0</v>
      </c>
      <c r="CU227" s="30">
        <v>12.25</v>
      </c>
      <c r="CV227" s="35">
        <v>1</v>
      </c>
      <c r="CW227" s="36">
        <v>0</v>
      </c>
      <c r="CX227" s="37">
        <v>0</v>
      </c>
      <c r="CY227" s="38">
        <v>0</v>
      </c>
      <c r="CZ227" s="39">
        <v>0</v>
      </c>
      <c r="DA227" t="s">
        <v>202</v>
      </c>
      <c r="DB227" t="str">
        <f t="shared" ca="1" si="49"/>
        <v>-</v>
      </c>
      <c r="DD227" t="s">
        <v>200</v>
      </c>
      <c r="DE227" t="str">
        <f t="shared" ca="1" si="50"/>
        <v>SOFTPRETZELITEM(BREAD, ItemRegistry.softpretzelItem, 4 ,2f,0f,1f,0f,0f,0f,0f,1.71f),</v>
      </c>
      <c r="DF227" t="s">
        <v>2429</v>
      </c>
    </row>
    <row r="228" spans="2:110" x14ac:dyDescent="0.3">
      <c r="B228" t="s">
        <v>495</v>
      </c>
      <c r="C228" t="str">
        <f>INDEX('PH Itemnames'!$B$1:$B$723,MATCH(B228,'PH Itemnames'!$A$1:$A$723),1)</f>
        <v>jellybeansItem</v>
      </c>
      <c r="D228" t="s">
        <v>240</v>
      </c>
      <c r="E228" t="s">
        <v>1184</v>
      </c>
      <c r="F228" s="10" t="s">
        <v>210</v>
      </c>
      <c r="G228" s="11" t="s">
        <v>222</v>
      </c>
      <c r="H228" s="11" t="s">
        <v>224</v>
      </c>
      <c r="I228" s="11"/>
      <c r="J228" s="11"/>
      <c r="K228" s="11"/>
      <c r="L228" s="11"/>
      <c r="M228" s="11"/>
      <c r="N228" s="46">
        <f ca="1">SUMIF(Ingredients!$B$3:$B$217,'PH complex foods'!F228,Ingredients!$A$3:$A$119)+SUMIF($B$3:$B$724,F228,$V$3:$V$723)</f>
        <v>1</v>
      </c>
      <c r="O228" s="11">
        <f ca="1">SUMIF(Ingredients!$B$3:$B$217,'PH complex foods'!G228,Ingredients!$A$3:$A$119)+SUMIF($B$3:$B$724,G228,$V$3:$V$723)</f>
        <v>1</v>
      </c>
      <c r="P228" s="11">
        <f ca="1">SUMIF(Ingredients!$B$3:$B$217,'PH complex foods'!H228,Ingredients!$A$3:$A$119)+SUMIF($B$3:$B$724,H228,$V$3:$V$723)</f>
        <v>1</v>
      </c>
      <c r="Q228" s="11">
        <f ca="1">SUMIF(Ingredients!$B$3:$B$217,'PH complex foods'!I228,Ingredients!$A$3:$A$119)+SUMIF($B$3:$B$724,I228,$V$3:$V$723)</f>
        <v>0</v>
      </c>
      <c r="R228" s="11">
        <f ca="1">SUMIF(Ingredients!$B$3:$B$217,'PH complex foods'!J228,Ingredients!$A$3:$A$119)+SUMIF($B$3:$B$724,J228,$V$3:$V$723)</f>
        <v>0</v>
      </c>
      <c r="S228" s="11">
        <f ca="1">SUMIF(Ingredients!$B$3:$B$217,'PH complex foods'!K228,Ingredients!$A$3:$A$119)+SUMIF($B$3:$B$724,K228,$V$3:$V$723)</f>
        <v>0</v>
      </c>
      <c r="T228" s="11">
        <f ca="1">SUMIF(Ingredients!$B$3:$B$217,'PH complex foods'!L228,Ingredients!$A$3:$A$119)+SUMIF($B$3:$B$724,L228,$V$3:$V$723)</f>
        <v>0</v>
      </c>
      <c r="U228" s="11">
        <f ca="1">SUMIF(Ingredients!$B$3:$B$217,'PH complex foods'!M228,Ingredients!$A$3:$A$119)+SUMIF($B$3:$B$724,M228,$V$3:$V$723)</f>
        <v>0</v>
      </c>
      <c r="V228" s="10">
        <f t="shared" ca="1" si="51"/>
        <v>1</v>
      </c>
      <c r="W228" s="11">
        <f t="shared" si="40"/>
        <v>0</v>
      </c>
      <c r="X228" s="44" t="str">
        <f t="shared" ca="1" si="52"/>
        <v>Yes</v>
      </c>
      <c r="Y228" s="34">
        <f>SUMIF(Ingredients!$B$3:$B$217,F228,Ingredients!$C$3:$C$217)+SUMIF($B$3:$B$724,F228,$AG$3:$AG$724)</f>
        <v>0</v>
      </c>
      <c r="Z228" s="30">
        <f>SUMIF(Ingredients!$B$3:$B$217,G228,Ingredients!$C$3:$C$217)+SUMIF($B$3:$B$724,G228,$AG$3:$AG$724)</f>
        <v>0</v>
      </c>
      <c r="AA228" s="30">
        <f>SUMIF(Ingredients!$B$3:$B$217,H228,Ingredients!$C$3:$C$217)+SUMIF($B$3:$B$724,H228,$AG$3:$AG$724)</f>
        <v>0</v>
      </c>
      <c r="AB228" s="30">
        <f>SUMIF(Ingredients!$B$3:$B$217,I228,Ingredients!$C$3:$C$217)+SUMIF($B$3:$B$724,I228,$AG$3:$AG$724)</f>
        <v>0</v>
      </c>
      <c r="AC228" s="30">
        <f>SUMIF(Ingredients!$B$3:$B$217,J228,Ingredients!$C$3:$C$217)+SUMIF($B$3:$B$724,J228,$AG$3:$AG$724)</f>
        <v>0</v>
      </c>
      <c r="AD228" s="30">
        <f>SUMIF(Ingredients!$B$3:$B$217,K228,Ingredients!$C$3:$C$217)+SUMIF($B$3:$B$724,K228,$AG$3:$AG$724)</f>
        <v>0</v>
      </c>
      <c r="AE228" s="30">
        <f>SUMIF(Ingredients!$B$3:$B$217,L228,Ingredients!$C$3:$C$217)+SUMIF($B$3:$B$724,L228,$AG$3:$AG$724)</f>
        <v>0</v>
      </c>
      <c r="AF228" s="30">
        <f>SUMIF(Ingredients!$B$3:$B$217,M228,Ingredients!$C$3:$C$217)+SUMIF($B$3:$B$724,M228,$AG$3:$AG$724)</f>
        <v>0</v>
      </c>
      <c r="AG228" s="29">
        <f t="shared" si="41"/>
        <v>0</v>
      </c>
      <c r="AH228" s="30">
        <f>SUMIF(Ingredients!$B$3:$B$217,F228,Ingredients!$D$3:$D$217)+SUMIF($B$3:$B$724,F228,$AP$3:$AP$724)</f>
        <v>0</v>
      </c>
      <c r="AI228" s="30">
        <f>SUMIF(Ingredients!$B$3:$B$217,G228,Ingredients!$D$3:$D$217)+SUMIF($B$3:$B$724,G228,$AP$3:$AP$724)</f>
        <v>0</v>
      </c>
      <c r="AJ228" s="30">
        <f>SUMIF(Ingredients!$B$3:$B$217,H228,Ingredients!$D$3:$D$217)+SUMIF($B$3:$B$724,H228,$AP$3:$AP$724)</f>
        <v>0</v>
      </c>
      <c r="AK228" s="30">
        <f>SUMIF(Ingredients!$B$3:$B$217,I228,Ingredients!$D$3:$D$217)+SUMIF($B$3:$B$724,I228,$AP$3:$AP$724)</f>
        <v>0</v>
      </c>
      <c r="AL228" s="30">
        <f>SUMIF(Ingredients!$B$3:$B$217,J228,Ingredients!$D$3:$D$217)+SUMIF($B$3:$B$724,J228,$AP$3:$AP$724)</f>
        <v>0</v>
      </c>
      <c r="AM228" s="30">
        <f>SUMIF(Ingredients!$B$3:$B$217,K228,Ingredients!$D$3:$D$217)+SUMIF($B$3:$B$724,K228,$AP$3:$AP$724)</f>
        <v>0</v>
      </c>
      <c r="AN228" s="30">
        <f>SUMIF(Ingredients!$B$3:$B$217,L228,Ingredients!$D$3:$D$217)+SUMIF($B$3:$B$724,L228,$AP$3:$AP$724)</f>
        <v>0</v>
      </c>
      <c r="AO228" s="30">
        <f>SUMIF(Ingredients!$B$3:$B$217,M228,Ingredients!$D$3:$D$217)+SUMIF($B$3:$B$724,M228,$AP$3:$AP$724)</f>
        <v>0</v>
      </c>
      <c r="AP228" s="29">
        <f t="shared" si="42"/>
        <v>0</v>
      </c>
      <c r="AQ228" s="30">
        <f>SUMIF(Ingredients!$B$3:$B$217,F228,Ingredients!$E$3:$E$217)+SUMIF($B$3:$B$724,F228,$AY$3:$AY$727)</f>
        <v>30</v>
      </c>
      <c r="AR228" s="30">
        <f>SUMIF(Ingredients!$B$3:$B$217,G228,Ingredients!$E$3:$E$217)+SUMIF($B$3:$B$724,G228,$AY$3:$AY$727)</f>
        <v>0</v>
      </c>
      <c r="AS228" s="30">
        <f>SUMIF(Ingredients!$B$3:$B$217,H228,Ingredients!$E$3:$E$217)+SUMIF($B$3:$B$724,H228,$AY$3:$AY$727)</f>
        <v>0</v>
      </c>
      <c r="AT228" s="30">
        <f>SUMIF(Ingredients!$B$3:$B$217,I228,Ingredients!$E$3:$E$217)+SUMIF($B$3:$B$724,I228,$AY$3:$AY$727)</f>
        <v>0</v>
      </c>
      <c r="AU228" s="30">
        <f>SUMIF(Ingredients!$B$3:$B$217,J228,Ingredients!$E$3:$E$217)+SUMIF($B$3:$B$724,J228,$AY$3:$AY$727)</f>
        <v>0</v>
      </c>
      <c r="AV228" s="30">
        <f>SUMIF(Ingredients!$B$3:$B$217,K228,Ingredients!$E$3:$E$217)+SUMIF($B$3:$B$724,K228,$AY$3:$AY$727)</f>
        <v>0</v>
      </c>
      <c r="AW228" s="30">
        <f>SUMIF(Ingredients!$B$3:$B$217,L228,Ingredients!$E$3:$E$217)+SUMIF($B$3:$B$724,L228,$AY$3:$AY$727)</f>
        <v>0</v>
      </c>
      <c r="AX228" s="30">
        <f>SUMIF(Ingredients!$B$3:$B$217,M228,Ingredients!$E$3:$E$217)+SUMIF($B$3:$B$724,M228,$AY$3:$AY$727)</f>
        <v>0</v>
      </c>
      <c r="AY228" s="29">
        <f t="shared" si="43"/>
        <v>10</v>
      </c>
      <c r="AZ228" s="30">
        <f>SUMIF(Ingredients!$B$3:$B$217,F228,Ingredients!$F$3:$F$217)+SUMIF($B$3:$B$724,F228,$BH$3:$BH$724)</f>
        <v>0</v>
      </c>
      <c r="BA228" s="30">
        <f>SUMIF(Ingredients!$B$3:$B$217,G228,Ingredients!$F$3:$F$217)+SUMIF($B$3:$B$724,G228,$BH$3:$BH$724)</f>
        <v>0</v>
      </c>
      <c r="BB228" s="30">
        <f>SUMIF(Ingredients!$B$3:$B$217,H228,Ingredients!$F$3:$F$217)+SUMIF($B$3:$B$724,H228,$BH$3:$BH$724)</f>
        <v>0</v>
      </c>
      <c r="BC228" s="30">
        <f>SUMIF(Ingredients!$B$3:$B$217,I228,Ingredients!$F$3:$F$217)+SUMIF($B$3:$B$724,I228,$BH$3:$BH$724)</f>
        <v>0</v>
      </c>
      <c r="BD228" s="30">
        <f>SUMIF(Ingredients!$B$3:$B$217,J228,Ingredients!$F$3:$F$217)+SUMIF($B$3:$B$724,J228,$BH$3:$BH$724)</f>
        <v>0</v>
      </c>
      <c r="BE228" s="30">
        <f>SUMIF(Ingredients!$B$3:$B$217,K228,Ingredients!$F$3:$F$217)+SUMIF($B$3:$B$724,K228,$BH$3:$BH$724)</f>
        <v>0</v>
      </c>
      <c r="BF228" s="30">
        <f>SUMIF(Ingredients!$B$3:$B$217,L228,Ingredients!$F$3:$F$217)+SUMIF($B$3:$B$724,L228,$BH$3:$BH$724)</f>
        <v>0</v>
      </c>
      <c r="BG228" s="30">
        <f>SUMIF(Ingredients!$B$3:$B$217,M228,Ingredients!$F$3:$F$217)+SUMIF($B$3:$B$724,M228,$BH$3:$BH$724)</f>
        <v>0</v>
      </c>
      <c r="BH228" s="35">
        <f t="shared" si="44"/>
        <v>0</v>
      </c>
      <c r="BI228" s="30">
        <f>SUMIF(Ingredients!$B$3:$B$217,F228,Ingredients!$G$3:$G$217)+SUMIF($B$3:$B$724,F228,$BQ$3:$BQ$724)</f>
        <v>0</v>
      </c>
      <c r="BJ228" s="30">
        <f>SUMIF(Ingredients!$B$3:$B$217,G228,Ingredients!$G$3:$G$217)+SUMIF($B$3:$B$724,G228,$BQ$3:$BQ$724)</f>
        <v>0</v>
      </c>
      <c r="BK228" s="30">
        <f>SUMIF(Ingredients!$B$3:$B$217,H228,Ingredients!$G$3:$G$217)+SUMIF($B$3:$B$724,H228,$BQ$3:$BQ$724)</f>
        <v>0</v>
      </c>
      <c r="BL228" s="30">
        <f>SUMIF(Ingredients!$B$3:$B$217,I228,Ingredients!$G$3:$G$217)+SUMIF($B$3:$B$724,I228,$BQ$3:$BQ$724)</f>
        <v>0</v>
      </c>
      <c r="BM228" s="30">
        <f>SUMIF(Ingredients!$B$3:$B$217,J228,Ingredients!$G$3:$G$217)+SUMIF($B$3:$B$724,J228,$BQ$3:$BQ$724)</f>
        <v>0</v>
      </c>
      <c r="BN228" s="30">
        <f>SUMIF(Ingredients!$B$3:$B$217,K228,Ingredients!$G$3:$G$217)+SUMIF($B$3:$B$724,K228,$BQ$3:$BQ$724)</f>
        <v>0</v>
      </c>
      <c r="BO228" s="30">
        <f>SUMIF(Ingredients!$B$3:$B$217,L228,Ingredients!$G$3:$G$217)+SUMIF($B$3:$B$724,L228,$BQ$3:$BQ$724)</f>
        <v>0</v>
      </c>
      <c r="BP228" s="30">
        <f>SUMIF(Ingredients!$B$3:$B$217,M228,Ingredients!$G$3:$G$217)+SUMIF($B$3:$B$724,M228,$BQ$3:$BQ$724)</f>
        <v>0</v>
      </c>
      <c r="BQ228" s="36">
        <f t="shared" si="45"/>
        <v>0</v>
      </c>
      <c r="BR228" s="30">
        <f>SUMIF(Ingredients!$B$3:$B$217,F228,Ingredients!$H$3:$H$217)+SUMIF($B$3:$B$724,F228,$BZ$3:$BZ$724)</f>
        <v>0</v>
      </c>
      <c r="BS228" s="30">
        <f>SUMIF(Ingredients!$B$3:$B$217,G228,Ingredients!$H$3:$H$217)+SUMIF($B$3:$B$724,G228,$BZ$3:$BZ$724)</f>
        <v>0</v>
      </c>
      <c r="BT228" s="30">
        <f>SUMIF(Ingredients!$B$3:$B$217,H228,Ingredients!$H$3:$H$217)+SUMIF($B$3:$B$724,H228,$BZ$3:$BZ$724)</f>
        <v>0</v>
      </c>
      <c r="BU228" s="30">
        <f>SUMIF(Ingredients!$B$3:$B$217,I228,Ingredients!$H$3:$H$217)+SUMIF($B$3:$B$724,I228,$BZ$3:$BZ$724)</f>
        <v>0</v>
      </c>
      <c r="BV228" s="30">
        <f>SUMIF(Ingredients!$B$3:$B$217,J228,Ingredients!$H$3:$H$217)+SUMIF($B$3:$B$724,J228,$BZ$3:$BZ$724)</f>
        <v>0</v>
      </c>
      <c r="BW228" s="30">
        <f>SUMIF(Ingredients!$B$3:$B$217,K228,Ingredients!$H$3:$H$217)+SUMIF($B$3:$B$724,K228,$BZ$3:$BZ$724)</f>
        <v>0</v>
      </c>
      <c r="BX228" s="30">
        <f>SUMIF(Ingredients!$B$3:$B$217,L228,Ingredients!$H$3:$H$217)+SUMIF($B$3:$B$724,L228,$BZ$3:$BZ$724)</f>
        <v>0</v>
      </c>
      <c r="BY228" s="30">
        <f>SUMIF(Ingredients!$B$3:$B$217,M228,Ingredients!$H$3:$H$217)+SUMIF($B$3:$B$724,M228,$BZ$3:$BZ$724)</f>
        <v>0</v>
      </c>
      <c r="BZ228" s="42">
        <f t="shared" si="46"/>
        <v>0</v>
      </c>
      <c r="CA228" s="30">
        <f>SUMIF(Ingredients!$B$3:$B$217,F228,Ingredients!$I$3:$I$217)+SUMIF($B$3:$B$724,F228,$CI$3:$CI$724)</f>
        <v>0</v>
      </c>
      <c r="CB228" s="30">
        <f>SUMIF(Ingredients!$B$3:$B$217,G228,Ingredients!$I$3:$I$217)+SUMIF($B$3:$B$724,G228,$CI$3:$CI$724)</f>
        <v>0</v>
      </c>
      <c r="CC228" s="30">
        <f>SUMIF(Ingredients!$B$3:$B$217,H228,Ingredients!$I$3:$I$217)+SUMIF($B$3:$B$724,H228,$CI$3:$CI$724)</f>
        <v>0</v>
      </c>
      <c r="CD228" s="30">
        <f>SUMIF(Ingredients!$B$3:$B$217,I228,Ingredients!$I$3:$I$217)+SUMIF($B$3:$B$724,I228,$CI$3:$CI$724)</f>
        <v>0</v>
      </c>
      <c r="CE228" s="30">
        <f>SUMIF(Ingredients!$B$3:$B$217,J228,Ingredients!$I$3:$I$217)+SUMIF($B$3:$B$724,J228,$CI$3:$CI$724)</f>
        <v>0</v>
      </c>
      <c r="CF228" s="30">
        <f>SUMIF(Ingredients!$B$3:$B$217,K228,Ingredients!$I$3:$I$217)+SUMIF($B$3:$B$724,K228,$CI$3:$CI$724)</f>
        <v>0</v>
      </c>
      <c r="CG228" s="30">
        <f>SUMIF(Ingredients!$B$3:$B$217,L228,Ingredients!$I$3:$I$217)+SUMIF($B$3:$B$724,L228,$CI$3:$CI$724)</f>
        <v>0</v>
      </c>
      <c r="CH228" s="30">
        <f>SUMIF(Ingredients!$B$3:$B$217,M228,Ingredients!$I$3:$I$217)+SUMIF($B$3:$B$724,M228,$CI$3:$CI$724)</f>
        <v>0</v>
      </c>
      <c r="CI228" s="38">
        <f t="shared" si="47"/>
        <v>0</v>
      </c>
      <c r="CJ228" s="30">
        <f>SUMIF(Ingredients!$B$3:$B$217,F228,Ingredients!$J$3:$J$217)+SUMIF($B$3:$B$724,F228,$CR$3:$CR$724)</f>
        <v>0</v>
      </c>
      <c r="CK228" s="30">
        <f>SUMIF(Ingredients!$B$3:$B$217,G228,Ingredients!$J$3:$J$217)+SUMIF($B$3:$B$724,G228,$CR$3:$CR$724)</f>
        <v>0</v>
      </c>
      <c r="CL228" s="30">
        <f>SUMIF(Ingredients!$B$3:$B$217,H228,Ingredients!$J$3:$J$217)+SUMIF($B$3:$B$724,H228,$CR$3:$CR$724)</f>
        <v>0</v>
      </c>
      <c r="CM228" s="30">
        <f>SUMIF(Ingredients!$B$3:$B$217,I228,Ingredients!$J$3:$J$217)+SUMIF($B$3:$B$724,I228,$CR$3:$CR$724)</f>
        <v>0</v>
      </c>
      <c r="CN228" s="30">
        <f>SUMIF(Ingredients!$B$3:$B$217,J228,Ingredients!$J$3:$J$217)+SUMIF($B$3:$B$724,J228,$CR$3:$CR$724)</f>
        <v>0</v>
      </c>
      <c r="CO228" s="30">
        <f>SUMIF(Ingredients!$B$3:$B$217,K228,Ingredients!$J$3:$J$217)+SUMIF($B$3:$B$724,K228,$CR$3:$CR$724)</f>
        <v>0</v>
      </c>
      <c r="CP228" s="30">
        <f>SUMIF(Ingredients!$B$3:$B$217,L228,Ingredients!$J$3:$J$217)+SUMIF($B$3:$B$724,L228,$CR$3:$CR$724)</f>
        <v>0</v>
      </c>
      <c r="CQ228" s="30">
        <f>SUMIF(Ingredients!$B$3:$B$217,M228,Ingredients!$J$3:$J$217)+SUMIF($B$3:$B$724,M228,$CR$3:$CR$724)</f>
        <v>0</v>
      </c>
      <c r="CR228" s="43">
        <f t="shared" si="48"/>
        <v>0</v>
      </c>
      <c r="CS228" s="34">
        <v>2</v>
      </c>
      <c r="CT228" s="30">
        <v>0</v>
      </c>
      <c r="CU228" s="30">
        <v>30</v>
      </c>
      <c r="CV228" s="35">
        <v>0</v>
      </c>
      <c r="CW228" s="36">
        <v>0</v>
      </c>
      <c r="CX228" s="37">
        <v>0</v>
      </c>
      <c r="CY228" s="38">
        <v>0</v>
      </c>
      <c r="CZ228" s="39">
        <v>0</v>
      </c>
      <c r="DA228" t="s">
        <v>202</v>
      </c>
      <c r="DB228" t="str">
        <f t="shared" ca="1" si="49"/>
        <v>-</v>
      </c>
      <c r="DD228" t="s">
        <v>200</v>
      </c>
      <c r="DE228" t="str">
        <f t="shared" ca="1" si="50"/>
        <v>JELLYBEANSITEM(OTHER, ItemRegistry.jellybeansItem, 4 ,0.4f,0f,0f,0f,0f,0f,0f,0.7f),</v>
      </c>
      <c r="DF228" t="s">
        <v>2430</v>
      </c>
    </row>
    <row r="229" spans="2:110" x14ac:dyDescent="0.3">
      <c r="B229" t="s">
        <v>496</v>
      </c>
      <c r="C229" t="str">
        <f>INDEX('PH Itemnames'!$B$1:$B$723,MATCH(B229,'PH Itemnames'!$A$1:$A$723),1)</f>
        <v>biscuitItem</v>
      </c>
      <c r="D229" t="s">
        <v>240</v>
      </c>
      <c r="E229" t="s">
        <v>1192</v>
      </c>
      <c r="F229" s="10" t="s">
        <v>209</v>
      </c>
      <c r="G229" s="11" t="s">
        <v>247</v>
      </c>
      <c r="H229" s="11"/>
      <c r="I229" s="11"/>
      <c r="J229" s="11"/>
      <c r="K229" s="11"/>
      <c r="L229" s="11"/>
      <c r="M229" s="11"/>
      <c r="N229" s="46">
        <f ca="1">SUMIF(Ingredients!$B$3:$B$217,'PH complex foods'!F229,Ingredients!$A$3:$A$119)+SUMIF($B$3:$B$724,F229,$V$3:$V$723)</f>
        <v>1</v>
      </c>
      <c r="O229" s="11">
        <f ca="1">SUMIF(Ingredients!$B$3:$B$217,'PH complex foods'!G229,Ingredients!$A$3:$A$119)+SUMIF($B$3:$B$724,G229,$V$3:$V$723)</f>
        <v>1</v>
      </c>
      <c r="P229" s="11">
        <f ca="1">SUMIF(Ingredients!$B$3:$B$217,'PH complex foods'!H229,Ingredients!$A$3:$A$119)+SUMIF($B$3:$B$724,H229,$V$3:$V$723)</f>
        <v>0</v>
      </c>
      <c r="Q229" s="11">
        <f ca="1">SUMIF(Ingredients!$B$3:$B$217,'PH complex foods'!I229,Ingredients!$A$3:$A$119)+SUMIF($B$3:$B$724,I229,$V$3:$V$723)</f>
        <v>0</v>
      </c>
      <c r="R229" s="11">
        <f ca="1">SUMIF(Ingredients!$B$3:$B$217,'PH complex foods'!J229,Ingredients!$A$3:$A$119)+SUMIF($B$3:$B$724,J229,$V$3:$V$723)</f>
        <v>0</v>
      </c>
      <c r="S229" s="11">
        <f ca="1">SUMIF(Ingredients!$B$3:$B$217,'PH complex foods'!K229,Ingredients!$A$3:$A$119)+SUMIF($B$3:$B$724,K229,$V$3:$V$723)</f>
        <v>0</v>
      </c>
      <c r="T229" s="11">
        <f ca="1">SUMIF(Ingredients!$B$3:$B$217,'PH complex foods'!L229,Ingredients!$A$3:$A$119)+SUMIF($B$3:$B$724,L229,$V$3:$V$723)</f>
        <v>0</v>
      </c>
      <c r="U229" s="11">
        <f ca="1">SUMIF(Ingredients!$B$3:$B$217,'PH complex foods'!M229,Ingredients!$A$3:$A$119)+SUMIF($B$3:$B$724,M229,$V$3:$V$723)</f>
        <v>0</v>
      </c>
      <c r="V229" s="10">
        <f t="shared" ca="1" si="51"/>
        <v>1</v>
      </c>
      <c r="W229" s="11">
        <f t="shared" si="40"/>
        <v>4</v>
      </c>
      <c r="X229" s="44" t="str">
        <f t="shared" ca="1" si="52"/>
        <v>Yes</v>
      </c>
      <c r="Y229" s="34">
        <f>SUMIF(Ingredients!$B$3:$B$217,F229,Ingredients!$C$3:$C$217)+SUMIF($B$3:$B$724,F229,$AG$3:$AG$724)</f>
        <v>5</v>
      </c>
      <c r="Z229" s="30">
        <f>SUMIF(Ingredients!$B$3:$B$217,G229,Ingredients!$C$3:$C$217)+SUMIF($B$3:$B$724,G229,$AG$3:$AG$724)</f>
        <v>5</v>
      </c>
      <c r="AA229" s="30">
        <f>SUMIF(Ingredients!$B$3:$B$217,H229,Ingredients!$C$3:$C$217)+SUMIF($B$3:$B$724,H229,$AG$3:$AG$724)</f>
        <v>0</v>
      </c>
      <c r="AB229" s="30">
        <f>SUMIF(Ingredients!$B$3:$B$217,I229,Ingredients!$C$3:$C$217)+SUMIF($B$3:$B$724,I229,$AG$3:$AG$724)</f>
        <v>0</v>
      </c>
      <c r="AC229" s="30">
        <f>SUMIF(Ingredients!$B$3:$B$217,J229,Ingredients!$C$3:$C$217)+SUMIF($B$3:$B$724,J229,$AG$3:$AG$724)</f>
        <v>0</v>
      </c>
      <c r="AD229" s="30">
        <f>SUMIF(Ingredients!$B$3:$B$217,K229,Ingredients!$C$3:$C$217)+SUMIF($B$3:$B$724,K229,$AG$3:$AG$724)</f>
        <v>0</v>
      </c>
      <c r="AE229" s="30">
        <f>SUMIF(Ingredients!$B$3:$B$217,L229,Ingredients!$C$3:$C$217)+SUMIF($B$3:$B$724,L229,$AG$3:$AG$724)</f>
        <v>0</v>
      </c>
      <c r="AF229" s="30">
        <f>SUMIF(Ingredients!$B$3:$B$217,M229,Ingredients!$C$3:$C$217)+SUMIF($B$3:$B$724,M229,$AG$3:$AG$724)</f>
        <v>0</v>
      </c>
      <c r="AG229" s="29">
        <f t="shared" si="41"/>
        <v>10</v>
      </c>
      <c r="AH229" s="30">
        <f>SUMIF(Ingredients!$B$3:$B$217,F229,Ingredients!$D$3:$D$217)+SUMIF($B$3:$B$724,F229,$AP$3:$AP$724)</f>
        <v>0</v>
      </c>
      <c r="AI229" s="30">
        <f>SUMIF(Ingredients!$B$3:$B$217,G229,Ingredients!$D$3:$D$217)+SUMIF($B$3:$B$724,G229,$AP$3:$AP$724)</f>
        <v>0</v>
      </c>
      <c r="AJ229" s="30">
        <f>SUMIF(Ingredients!$B$3:$B$217,H229,Ingredients!$D$3:$D$217)+SUMIF($B$3:$B$724,H229,$AP$3:$AP$724)</f>
        <v>0</v>
      </c>
      <c r="AK229" s="30">
        <f>SUMIF(Ingredients!$B$3:$B$217,I229,Ingredients!$D$3:$D$217)+SUMIF($B$3:$B$724,I229,$AP$3:$AP$724)</f>
        <v>0</v>
      </c>
      <c r="AL229" s="30">
        <f>SUMIF(Ingredients!$B$3:$B$217,J229,Ingredients!$D$3:$D$217)+SUMIF($B$3:$B$724,J229,$AP$3:$AP$724)</f>
        <v>0</v>
      </c>
      <c r="AM229" s="30">
        <f>SUMIF(Ingredients!$B$3:$B$217,K229,Ingredients!$D$3:$D$217)+SUMIF($B$3:$B$724,K229,$AP$3:$AP$724)</f>
        <v>0</v>
      </c>
      <c r="AN229" s="30">
        <f>SUMIF(Ingredients!$B$3:$B$217,L229,Ingredients!$D$3:$D$217)+SUMIF($B$3:$B$724,L229,$AP$3:$AP$724)</f>
        <v>0</v>
      </c>
      <c r="AO229" s="30">
        <f>SUMIF(Ingredients!$B$3:$B$217,M229,Ingredients!$D$3:$D$217)+SUMIF($B$3:$B$724,M229,$AP$3:$AP$724)</f>
        <v>0</v>
      </c>
      <c r="AP229" s="29">
        <f t="shared" si="42"/>
        <v>0</v>
      </c>
      <c r="AQ229" s="30">
        <f>SUMIF(Ingredients!$B$3:$B$217,F229,Ingredients!$E$3:$E$217)+SUMIF($B$3:$B$724,F229,$AY$3:$AY$727)</f>
        <v>7</v>
      </c>
      <c r="AR229" s="30">
        <f>SUMIF(Ingredients!$B$3:$B$217,G229,Ingredients!$E$3:$E$217)+SUMIF($B$3:$B$724,G229,$AY$3:$AY$727)</f>
        <v>12</v>
      </c>
      <c r="AS229" s="30">
        <f>SUMIF(Ingredients!$B$3:$B$217,H229,Ingredients!$E$3:$E$217)+SUMIF($B$3:$B$724,H229,$AY$3:$AY$727)</f>
        <v>0</v>
      </c>
      <c r="AT229" s="30">
        <f>SUMIF(Ingredients!$B$3:$B$217,I229,Ingredients!$E$3:$E$217)+SUMIF($B$3:$B$724,I229,$AY$3:$AY$727)</f>
        <v>0</v>
      </c>
      <c r="AU229" s="30">
        <f>SUMIF(Ingredients!$B$3:$B$217,J229,Ingredients!$E$3:$E$217)+SUMIF($B$3:$B$724,J229,$AY$3:$AY$727)</f>
        <v>0</v>
      </c>
      <c r="AV229" s="30">
        <f>SUMIF(Ingredients!$B$3:$B$217,K229,Ingredients!$E$3:$E$217)+SUMIF($B$3:$B$724,K229,$AY$3:$AY$727)</f>
        <v>0</v>
      </c>
      <c r="AW229" s="30">
        <f>SUMIF(Ingredients!$B$3:$B$217,L229,Ingredients!$E$3:$E$217)+SUMIF($B$3:$B$724,L229,$AY$3:$AY$727)</f>
        <v>0</v>
      </c>
      <c r="AX229" s="30">
        <f>SUMIF(Ingredients!$B$3:$B$217,M229,Ingredients!$E$3:$E$217)+SUMIF($B$3:$B$724,M229,$AY$3:$AY$727)</f>
        <v>0</v>
      </c>
      <c r="AY229" s="29">
        <f t="shared" si="43"/>
        <v>9.5</v>
      </c>
      <c r="AZ229" s="30">
        <f>SUMIF(Ingredients!$B$3:$B$217,F229,Ingredients!$F$3:$F$217)+SUMIF($B$3:$B$724,F229,$BH$3:$BH$724)</f>
        <v>1</v>
      </c>
      <c r="BA229" s="30">
        <f>SUMIF(Ingredients!$B$3:$B$217,G229,Ingredients!$F$3:$F$217)+SUMIF($B$3:$B$724,G229,$BH$3:$BH$724)</f>
        <v>0</v>
      </c>
      <c r="BB229" s="30">
        <f>SUMIF(Ingredients!$B$3:$B$217,H229,Ingredients!$F$3:$F$217)+SUMIF($B$3:$B$724,H229,$BH$3:$BH$724)</f>
        <v>0</v>
      </c>
      <c r="BC229" s="30">
        <f>SUMIF(Ingredients!$B$3:$B$217,I229,Ingredients!$F$3:$F$217)+SUMIF($B$3:$B$724,I229,$BH$3:$BH$724)</f>
        <v>0</v>
      </c>
      <c r="BD229" s="30">
        <f>SUMIF(Ingredients!$B$3:$B$217,J229,Ingredients!$F$3:$F$217)+SUMIF($B$3:$B$724,J229,$BH$3:$BH$724)</f>
        <v>0</v>
      </c>
      <c r="BE229" s="30">
        <f>SUMIF(Ingredients!$B$3:$B$217,K229,Ingredients!$F$3:$F$217)+SUMIF($B$3:$B$724,K229,$BH$3:$BH$724)</f>
        <v>0</v>
      </c>
      <c r="BF229" s="30">
        <f>SUMIF(Ingredients!$B$3:$B$217,L229,Ingredients!$F$3:$F$217)+SUMIF($B$3:$B$724,L229,$BH$3:$BH$724)</f>
        <v>0</v>
      </c>
      <c r="BG229" s="30">
        <f>SUMIF(Ingredients!$B$3:$B$217,M229,Ingredients!$F$3:$F$217)+SUMIF($B$3:$B$724,M229,$BH$3:$BH$724)</f>
        <v>0</v>
      </c>
      <c r="BH229" s="35">
        <f t="shared" si="44"/>
        <v>1</v>
      </c>
      <c r="BI229" s="30">
        <f>SUMIF(Ingredients!$B$3:$B$217,F229,Ingredients!$G$3:$G$217)+SUMIF($B$3:$B$724,F229,$BQ$3:$BQ$724)</f>
        <v>0</v>
      </c>
      <c r="BJ229" s="30">
        <f>SUMIF(Ingredients!$B$3:$B$217,G229,Ingredients!$G$3:$G$217)+SUMIF($B$3:$B$724,G229,$BQ$3:$BQ$724)</f>
        <v>0</v>
      </c>
      <c r="BK229" s="30">
        <f>SUMIF(Ingredients!$B$3:$B$217,H229,Ingredients!$G$3:$G$217)+SUMIF($B$3:$B$724,H229,$BQ$3:$BQ$724)</f>
        <v>0</v>
      </c>
      <c r="BL229" s="30">
        <f>SUMIF(Ingredients!$B$3:$B$217,I229,Ingredients!$G$3:$G$217)+SUMIF($B$3:$B$724,I229,$BQ$3:$BQ$724)</f>
        <v>0</v>
      </c>
      <c r="BM229" s="30">
        <f>SUMIF(Ingredients!$B$3:$B$217,J229,Ingredients!$G$3:$G$217)+SUMIF($B$3:$B$724,J229,$BQ$3:$BQ$724)</f>
        <v>0</v>
      </c>
      <c r="BN229" s="30">
        <f>SUMIF(Ingredients!$B$3:$B$217,K229,Ingredients!$G$3:$G$217)+SUMIF($B$3:$B$724,K229,$BQ$3:$BQ$724)</f>
        <v>0</v>
      </c>
      <c r="BO229" s="30">
        <f>SUMIF(Ingredients!$B$3:$B$217,L229,Ingredients!$G$3:$G$217)+SUMIF($B$3:$B$724,L229,$BQ$3:$BQ$724)</f>
        <v>0</v>
      </c>
      <c r="BP229" s="30">
        <f>SUMIF(Ingredients!$B$3:$B$217,M229,Ingredients!$G$3:$G$217)+SUMIF($B$3:$B$724,M229,$BQ$3:$BQ$724)</f>
        <v>0</v>
      </c>
      <c r="BQ229" s="36">
        <f t="shared" si="45"/>
        <v>0</v>
      </c>
      <c r="BR229" s="30">
        <f>SUMIF(Ingredients!$B$3:$B$217,F229,Ingredients!$H$3:$H$217)+SUMIF($B$3:$B$724,F229,$BZ$3:$BZ$724)</f>
        <v>0</v>
      </c>
      <c r="BS229" s="30">
        <f>SUMIF(Ingredients!$B$3:$B$217,G229,Ingredients!$H$3:$H$217)+SUMIF($B$3:$B$724,G229,$BZ$3:$BZ$724)</f>
        <v>0</v>
      </c>
      <c r="BT229" s="30">
        <f>SUMIF(Ingredients!$B$3:$B$217,H229,Ingredients!$H$3:$H$217)+SUMIF($B$3:$B$724,H229,$BZ$3:$BZ$724)</f>
        <v>0</v>
      </c>
      <c r="BU229" s="30">
        <f>SUMIF(Ingredients!$B$3:$B$217,I229,Ingredients!$H$3:$H$217)+SUMIF($B$3:$B$724,I229,$BZ$3:$BZ$724)</f>
        <v>0</v>
      </c>
      <c r="BV229" s="30">
        <f>SUMIF(Ingredients!$B$3:$B$217,J229,Ingredients!$H$3:$H$217)+SUMIF($B$3:$B$724,J229,$BZ$3:$BZ$724)</f>
        <v>0</v>
      </c>
      <c r="BW229" s="30">
        <f>SUMIF(Ingredients!$B$3:$B$217,K229,Ingredients!$H$3:$H$217)+SUMIF($B$3:$B$724,K229,$BZ$3:$BZ$724)</f>
        <v>0</v>
      </c>
      <c r="BX229" s="30">
        <f>SUMIF(Ingredients!$B$3:$B$217,L229,Ingredients!$H$3:$H$217)+SUMIF($B$3:$B$724,L229,$BZ$3:$BZ$724)</f>
        <v>0</v>
      </c>
      <c r="BY229" s="30">
        <f>SUMIF(Ingredients!$B$3:$B$217,M229,Ingredients!$H$3:$H$217)+SUMIF($B$3:$B$724,M229,$BZ$3:$BZ$724)</f>
        <v>0</v>
      </c>
      <c r="BZ229" s="42">
        <f t="shared" si="46"/>
        <v>0</v>
      </c>
      <c r="CA229" s="30">
        <f>SUMIF(Ingredients!$B$3:$B$217,F229,Ingredients!$I$3:$I$217)+SUMIF($B$3:$B$724,F229,$CI$3:$CI$724)</f>
        <v>0</v>
      </c>
      <c r="CB229" s="30">
        <f>SUMIF(Ingredients!$B$3:$B$217,G229,Ingredients!$I$3:$I$217)+SUMIF($B$3:$B$724,G229,$CI$3:$CI$724)</f>
        <v>0</v>
      </c>
      <c r="CC229" s="30">
        <f>SUMIF(Ingredients!$B$3:$B$217,H229,Ingredients!$I$3:$I$217)+SUMIF($B$3:$B$724,H229,$CI$3:$CI$724)</f>
        <v>0</v>
      </c>
      <c r="CD229" s="30">
        <f>SUMIF(Ingredients!$B$3:$B$217,I229,Ingredients!$I$3:$I$217)+SUMIF($B$3:$B$724,I229,$CI$3:$CI$724)</f>
        <v>0</v>
      </c>
      <c r="CE229" s="30">
        <f>SUMIF(Ingredients!$B$3:$B$217,J229,Ingredients!$I$3:$I$217)+SUMIF($B$3:$B$724,J229,$CI$3:$CI$724)</f>
        <v>0</v>
      </c>
      <c r="CF229" s="30">
        <f>SUMIF(Ingredients!$B$3:$B$217,K229,Ingredients!$I$3:$I$217)+SUMIF($B$3:$B$724,K229,$CI$3:$CI$724)</f>
        <v>0</v>
      </c>
      <c r="CG229" s="30">
        <f>SUMIF(Ingredients!$B$3:$B$217,L229,Ingredients!$I$3:$I$217)+SUMIF($B$3:$B$724,L229,$CI$3:$CI$724)</f>
        <v>0</v>
      </c>
      <c r="CH229" s="30">
        <f>SUMIF(Ingredients!$B$3:$B$217,M229,Ingredients!$I$3:$I$217)+SUMIF($B$3:$B$724,M229,$CI$3:$CI$724)</f>
        <v>0</v>
      </c>
      <c r="CI229" s="38">
        <f t="shared" si="47"/>
        <v>0</v>
      </c>
      <c r="CJ229" s="30">
        <f>SUMIF(Ingredients!$B$3:$B$217,F229,Ingredients!$J$3:$J$217)+SUMIF($B$3:$B$724,F229,$CR$3:$CR$724)</f>
        <v>0</v>
      </c>
      <c r="CK229" s="30">
        <f>SUMIF(Ingredients!$B$3:$B$217,G229,Ingredients!$J$3:$J$217)+SUMIF($B$3:$B$724,G229,$CR$3:$CR$724)</f>
        <v>1</v>
      </c>
      <c r="CL229" s="30">
        <f>SUMIF(Ingredients!$B$3:$B$217,H229,Ingredients!$J$3:$J$217)+SUMIF($B$3:$B$724,H229,$CR$3:$CR$724)</f>
        <v>0</v>
      </c>
      <c r="CM229" s="30">
        <f>SUMIF(Ingredients!$B$3:$B$217,I229,Ingredients!$J$3:$J$217)+SUMIF($B$3:$B$724,I229,$CR$3:$CR$724)</f>
        <v>0</v>
      </c>
      <c r="CN229" s="30">
        <f>SUMIF(Ingredients!$B$3:$B$217,J229,Ingredients!$J$3:$J$217)+SUMIF($B$3:$B$724,J229,$CR$3:$CR$724)</f>
        <v>0</v>
      </c>
      <c r="CO229" s="30">
        <f>SUMIF(Ingredients!$B$3:$B$217,K229,Ingredients!$J$3:$J$217)+SUMIF($B$3:$B$724,K229,$CR$3:$CR$724)</f>
        <v>0</v>
      </c>
      <c r="CP229" s="30">
        <f>SUMIF(Ingredients!$B$3:$B$217,L229,Ingredients!$J$3:$J$217)+SUMIF($B$3:$B$724,L229,$CR$3:$CR$724)</f>
        <v>0</v>
      </c>
      <c r="CQ229" s="30">
        <f>SUMIF(Ingredients!$B$3:$B$217,M229,Ingredients!$J$3:$J$217)+SUMIF($B$3:$B$724,M229,$CR$3:$CR$724)</f>
        <v>0</v>
      </c>
      <c r="CR229" s="43">
        <f t="shared" si="48"/>
        <v>1</v>
      </c>
      <c r="CS229" s="34">
        <v>10</v>
      </c>
      <c r="CT229" s="30">
        <v>0</v>
      </c>
      <c r="CU229" s="30">
        <v>9.5</v>
      </c>
      <c r="CV229" s="35">
        <v>1</v>
      </c>
      <c r="CW229" s="36">
        <v>0</v>
      </c>
      <c r="CX229" s="37">
        <v>0</v>
      </c>
      <c r="CY229" s="38">
        <v>0</v>
      </c>
      <c r="CZ229" s="39">
        <v>0</v>
      </c>
      <c r="DA229" t="s">
        <v>202</v>
      </c>
      <c r="DB229" t="str">
        <f t="shared" ca="1" si="49"/>
        <v>-</v>
      </c>
      <c r="DD229" t="s">
        <v>200</v>
      </c>
      <c r="DE229" t="str">
        <f t="shared" ca="1" si="50"/>
        <v>BISCUITITEM(MEAL, ItemRegistry.biscuitItem, 4 ,2f,0f,1f,0f,0f,0f,0f,2.21f),</v>
      </c>
      <c r="DF229" t="s">
        <v>2431</v>
      </c>
    </row>
    <row r="230" spans="2:110" x14ac:dyDescent="0.3">
      <c r="B230" t="s">
        <v>497</v>
      </c>
      <c r="C230" t="str">
        <f>INDEX('PH Itemnames'!$B$1:$B$723,MATCH(B230,'PH Itemnames'!$A$1:$A$723),1)</f>
        <v>creamcookieItem</v>
      </c>
      <c r="D230" t="s">
        <v>240</v>
      </c>
      <c r="E230" t="s">
        <v>1192</v>
      </c>
      <c r="F230" s="10" t="s">
        <v>209</v>
      </c>
      <c r="G230" s="11" t="s">
        <v>217</v>
      </c>
      <c r="H230" s="11" t="s">
        <v>210</v>
      </c>
      <c r="I230" s="11" t="s">
        <v>221</v>
      </c>
      <c r="J230" s="11"/>
      <c r="K230" s="11"/>
      <c r="L230" s="11"/>
      <c r="M230" s="11"/>
      <c r="N230" s="46">
        <f ca="1">SUMIF(Ingredients!$B$3:$B$217,'PH complex foods'!F230,Ingredients!$A$3:$A$119)+SUMIF($B$3:$B$724,F230,$V$3:$V$723)</f>
        <v>1</v>
      </c>
      <c r="O230" s="11">
        <f ca="1">SUMIF(Ingredients!$B$3:$B$217,'PH complex foods'!G230,Ingredients!$A$3:$A$119)+SUMIF($B$3:$B$724,G230,$V$3:$V$723)</f>
        <v>1</v>
      </c>
      <c r="P230" s="11">
        <f ca="1">SUMIF(Ingredients!$B$3:$B$217,'PH complex foods'!H230,Ingredients!$A$3:$A$119)+SUMIF($B$3:$B$724,H230,$V$3:$V$723)</f>
        <v>1</v>
      </c>
      <c r="Q230" s="11">
        <f ca="1">SUMIF(Ingredients!$B$3:$B$217,'PH complex foods'!I230,Ingredients!$A$3:$A$119)+SUMIF($B$3:$B$724,I230,$V$3:$V$723)</f>
        <v>0</v>
      </c>
      <c r="R230" s="11">
        <f ca="1">SUMIF(Ingredients!$B$3:$B$217,'PH complex foods'!J230,Ingredients!$A$3:$A$119)+SUMIF($B$3:$B$724,J230,$V$3:$V$723)</f>
        <v>0</v>
      </c>
      <c r="S230" s="11">
        <f ca="1">SUMIF(Ingredients!$B$3:$B$217,'PH complex foods'!K230,Ingredients!$A$3:$A$119)+SUMIF($B$3:$B$724,K230,$V$3:$V$723)</f>
        <v>0</v>
      </c>
      <c r="T230" s="11">
        <f ca="1">SUMIF(Ingredients!$B$3:$B$217,'PH complex foods'!L230,Ingredients!$A$3:$A$119)+SUMIF($B$3:$B$724,L230,$V$3:$V$723)</f>
        <v>0</v>
      </c>
      <c r="U230" s="11">
        <f ca="1">SUMIF(Ingredients!$B$3:$B$217,'PH complex foods'!M230,Ingredients!$A$3:$A$119)+SUMIF($B$3:$B$724,M230,$V$3:$V$723)</f>
        <v>0</v>
      </c>
      <c r="V230" s="10">
        <f t="shared" ca="1" si="51"/>
        <v>0</v>
      </c>
      <c r="W230" s="11">
        <f t="shared" si="40"/>
        <v>0</v>
      </c>
      <c r="X230" s="44" t="str">
        <f t="shared" ca="1" si="52"/>
        <v>No</v>
      </c>
      <c r="Y230" s="34">
        <f>SUMIF(Ingredients!$B$3:$B$217,F230,Ingredients!$C$3:$C$217)+SUMIF($B$3:$B$724,F230,$AG$3:$AG$724)</f>
        <v>5</v>
      </c>
      <c r="Z230" s="30">
        <f>SUMIF(Ingredients!$B$3:$B$217,G230,Ingredients!$C$3:$C$217)+SUMIF($B$3:$B$724,G230,$AG$3:$AG$724)</f>
        <v>5</v>
      </c>
      <c r="AA230" s="30">
        <f>SUMIF(Ingredients!$B$3:$B$217,H230,Ingredients!$C$3:$C$217)+SUMIF($B$3:$B$724,H230,$AG$3:$AG$724)</f>
        <v>0</v>
      </c>
      <c r="AB230" s="30">
        <f>SUMIF(Ingredients!$B$3:$B$217,I230,Ingredients!$C$3:$C$217)+SUMIF($B$3:$B$724,I230,$AG$3:$AG$724)</f>
        <v>0</v>
      </c>
      <c r="AC230" s="30">
        <f>SUMIF(Ingredients!$B$3:$B$217,J230,Ingredients!$C$3:$C$217)+SUMIF($B$3:$B$724,J230,$AG$3:$AG$724)</f>
        <v>0</v>
      </c>
      <c r="AD230" s="30">
        <f>SUMIF(Ingredients!$B$3:$B$217,K230,Ingredients!$C$3:$C$217)+SUMIF($B$3:$B$724,K230,$AG$3:$AG$724)</f>
        <v>0</v>
      </c>
      <c r="AE230" s="30">
        <f>SUMIF(Ingredients!$B$3:$B$217,L230,Ingredients!$C$3:$C$217)+SUMIF($B$3:$B$724,L230,$AG$3:$AG$724)</f>
        <v>0</v>
      </c>
      <c r="AF230" s="30">
        <f>SUMIF(Ingredients!$B$3:$B$217,M230,Ingredients!$C$3:$C$217)+SUMIF($B$3:$B$724,M230,$AG$3:$AG$724)</f>
        <v>0</v>
      </c>
      <c r="AG230" s="29">
        <f t="shared" si="41"/>
        <v>10</v>
      </c>
      <c r="AH230" s="30">
        <f>SUMIF(Ingredients!$B$3:$B$217,F230,Ingredients!$D$3:$D$217)+SUMIF($B$3:$B$724,F230,$AP$3:$AP$724)</f>
        <v>0</v>
      </c>
      <c r="AI230" s="30">
        <f>SUMIF(Ingredients!$B$3:$B$217,G230,Ingredients!$D$3:$D$217)+SUMIF($B$3:$B$724,G230,$AP$3:$AP$724)</f>
        <v>0</v>
      </c>
      <c r="AJ230" s="30">
        <f>SUMIF(Ingredients!$B$3:$B$217,H230,Ingredients!$D$3:$D$217)+SUMIF($B$3:$B$724,H230,$AP$3:$AP$724)</f>
        <v>0</v>
      </c>
      <c r="AK230" s="30">
        <f>SUMIF(Ingredients!$B$3:$B$217,I230,Ingredients!$D$3:$D$217)+SUMIF($B$3:$B$724,I230,$AP$3:$AP$724)</f>
        <v>0</v>
      </c>
      <c r="AL230" s="30">
        <f>SUMIF(Ingredients!$B$3:$B$217,J230,Ingredients!$D$3:$D$217)+SUMIF($B$3:$B$724,J230,$AP$3:$AP$724)</f>
        <v>0</v>
      </c>
      <c r="AM230" s="30">
        <f>SUMIF(Ingredients!$B$3:$B$217,K230,Ingredients!$D$3:$D$217)+SUMIF($B$3:$B$724,K230,$AP$3:$AP$724)</f>
        <v>0</v>
      </c>
      <c r="AN230" s="30">
        <f>SUMIF(Ingredients!$B$3:$B$217,L230,Ingredients!$D$3:$D$217)+SUMIF($B$3:$B$724,L230,$AP$3:$AP$724)</f>
        <v>0</v>
      </c>
      <c r="AO230" s="30">
        <f>SUMIF(Ingredients!$B$3:$B$217,M230,Ingredients!$D$3:$D$217)+SUMIF($B$3:$B$724,M230,$AP$3:$AP$724)</f>
        <v>0</v>
      </c>
      <c r="AP230" s="29">
        <f t="shared" si="42"/>
        <v>0</v>
      </c>
      <c r="AQ230" s="30">
        <f>SUMIF(Ingredients!$B$3:$B$217,F230,Ingredients!$E$3:$E$217)+SUMIF($B$3:$B$724,F230,$AY$3:$AY$727)</f>
        <v>7</v>
      </c>
      <c r="AR230" s="30">
        <f>SUMIF(Ingredients!$B$3:$B$217,G230,Ingredients!$E$3:$E$217)+SUMIF($B$3:$B$724,G230,$AY$3:$AY$727)</f>
        <v>7</v>
      </c>
      <c r="AS230" s="30">
        <f>SUMIF(Ingredients!$B$3:$B$217,H230,Ingredients!$E$3:$E$217)+SUMIF($B$3:$B$724,H230,$AY$3:$AY$727)</f>
        <v>30</v>
      </c>
      <c r="AT230" s="30">
        <f>SUMIF(Ingredients!$B$3:$B$217,I230,Ingredients!$E$3:$E$217)+SUMIF($B$3:$B$724,I230,$AY$3:$AY$727)</f>
        <v>0</v>
      </c>
      <c r="AU230" s="30">
        <f>SUMIF(Ingredients!$B$3:$B$217,J230,Ingredients!$E$3:$E$217)+SUMIF($B$3:$B$724,J230,$AY$3:$AY$727)</f>
        <v>0</v>
      </c>
      <c r="AV230" s="30">
        <f>SUMIF(Ingredients!$B$3:$B$217,K230,Ingredients!$E$3:$E$217)+SUMIF($B$3:$B$724,K230,$AY$3:$AY$727)</f>
        <v>0</v>
      </c>
      <c r="AW230" s="30">
        <f>SUMIF(Ingredients!$B$3:$B$217,L230,Ingredients!$E$3:$E$217)+SUMIF($B$3:$B$724,L230,$AY$3:$AY$727)</f>
        <v>0</v>
      </c>
      <c r="AX230" s="30">
        <f>SUMIF(Ingredients!$B$3:$B$217,M230,Ingredients!$E$3:$E$217)+SUMIF($B$3:$B$724,M230,$AY$3:$AY$727)</f>
        <v>0</v>
      </c>
      <c r="AY230" s="29">
        <f t="shared" si="43"/>
        <v>11</v>
      </c>
      <c r="AZ230" s="30">
        <f>SUMIF(Ingredients!$B$3:$B$217,F230,Ingredients!$F$3:$F$217)+SUMIF($B$3:$B$724,F230,$BH$3:$BH$724)</f>
        <v>1</v>
      </c>
      <c r="BA230" s="30">
        <f>SUMIF(Ingredients!$B$3:$B$217,G230,Ingredients!$F$3:$F$217)+SUMIF($B$3:$B$724,G230,$BH$3:$BH$724)</f>
        <v>0</v>
      </c>
      <c r="BB230" s="30">
        <f>SUMIF(Ingredients!$B$3:$B$217,H230,Ingredients!$F$3:$F$217)+SUMIF($B$3:$B$724,H230,$BH$3:$BH$724)</f>
        <v>0</v>
      </c>
      <c r="BC230" s="30">
        <f>SUMIF(Ingredients!$B$3:$B$217,I230,Ingredients!$F$3:$F$217)+SUMIF($B$3:$B$724,I230,$BH$3:$BH$724)</f>
        <v>0</v>
      </c>
      <c r="BD230" s="30">
        <f>SUMIF(Ingredients!$B$3:$B$217,J230,Ingredients!$F$3:$F$217)+SUMIF($B$3:$B$724,J230,$BH$3:$BH$724)</f>
        <v>0</v>
      </c>
      <c r="BE230" s="30">
        <f>SUMIF(Ingredients!$B$3:$B$217,K230,Ingredients!$F$3:$F$217)+SUMIF($B$3:$B$724,K230,$BH$3:$BH$724)</f>
        <v>0</v>
      </c>
      <c r="BF230" s="30">
        <f>SUMIF(Ingredients!$B$3:$B$217,L230,Ingredients!$F$3:$F$217)+SUMIF($B$3:$B$724,L230,$BH$3:$BH$724)</f>
        <v>0</v>
      </c>
      <c r="BG230" s="30">
        <f>SUMIF(Ingredients!$B$3:$B$217,M230,Ingredients!$F$3:$F$217)+SUMIF($B$3:$B$724,M230,$BH$3:$BH$724)</f>
        <v>0</v>
      </c>
      <c r="BH230" s="35">
        <f t="shared" si="44"/>
        <v>1</v>
      </c>
      <c r="BI230" s="30">
        <f>SUMIF(Ingredients!$B$3:$B$217,F230,Ingredients!$G$3:$G$217)+SUMIF($B$3:$B$724,F230,$BQ$3:$BQ$724)</f>
        <v>0</v>
      </c>
      <c r="BJ230" s="30">
        <f>SUMIF(Ingredients!$B$3:$B$217,G230,Ingredients!$G$3:$G$217)+SUMIF($B$3:$B$724,G230,$BQ$3:$BQ$724)</f>
        <v>0</v>
      </c>
      <c r="BK230" s="30">
        <f>SUMIF(Ingredients!$B$3:$B$217,H230,Ingredients!$G$3:$G$217)+SUMIF($B$3:$B$724,H230,$BQ$3:$BQ$724)</f>
        <v>0</v>
      </c>
      <c r="BL230" s="30">
        <f>SUMIF(Ingredients!$B$3:$B$217,I230,Ingredients!$G$3:$G$217)+SUMIF($B$3:$B$724,I230,$BQ$3:$BQ$724)</f>
        <v>0</v>
      </c>
      <c r="BM230" s="30">
        <f>SUMIF(Ingredients!$B$3:$B$217,J230,Ingredients!$G$3:$G$217)+SUMIF($B$3:$B$724,J230,$BQ$3:$BQ$724)</f>
        <v>0</v>
      </c>
      <c r="BN230" s="30">
        <f>SUMIF(Ingredients!$B$3:$B$217,K230,Ingredients!$G$3:$G$217)+SUMIF($B$3:$B$724,K230,$BQ$3:$BQ$724)</f>
        <v>0</v>
      </c>
      <c r="BO230" s="30">
        <f>SUMIF(Ingredients!$B$3:$B$217,L230,Ingredients!$G$3:$G$217)+SUMIF($B$3:$B$724,L230,$BQ$3:$BQ$724)</f>
        <v>0</v>
      </c>
      <c r="BP230" s="30">
        <f>SUMIF(Ingredients!$B$3:$B$217,M230,Ingredients!$G$3:$G$217)+SUMIF($B$3:$B$724,M230,$BQ$3:$BQ$724)</f>
        <v>0</v>
      </c>
      <c r="BQ230" s="36">
        <f t="shared" si="45"/>
        <v>0</v>
      </c>
      <c r="BR230" s="30">
        <f>SUMIF(Ingredients!$B$3:$B$217,F230,Ingredients!$H$3:$H$217)+SUMIF($B$3:$B$724,F230,$BZ$3:$BZ$724)</f>
        <v>0</v>
      </c>
      <c r="BS230" s="30">
        <f>SUMIF(Ingredients!$B$3:$B$217,G230,Ingredients!$H$3:$H$217)+SUMIF($B$3:$B$724,G230,$BZ$3:$BZ$724)</f>
        <v>0</v>
      </c>
      <c r="BT230" s="30">
        <f>SUMIF(Ingredients!$B$3:$B$217,H230,Ingredients!$H$3:$H$217)+SUMIF($B$3:$B$724,H230,$BZ$3:$BZ$724)</f>
        <v>0</v>
      </c>
      <c r="BU230" s="30">
        <f>SUMIF(Ingredients!$B$3:$B$217,I230,Ingredients!$H$3:$H$217)+SUMIF($B$3:$B$724,I230,$BZ$3:$BZ$724)</f>
        <v>0</v>
      </c>
      <c r="BV230" s="30">
        <f>SUMIF(Ingredients!$B$3:$B$217,J230,Ingredients!$H$3:$H$217)+SUMIF($B$3:$B$724,J230,$BZ$3:$BZ$724)</f>
        <v>0</v>
      </c>
      <c r="BW230" s="30">
        <f>SUMIF(Ingredients!$B$3:$B$217,K230,Ingredients!$H$3:$H$217)+SUMIF($B$3:$B$724,K230,$BZ$3:$BZ$724)</f>
        <v>0</v>
      </c>
      <c r="BX230" s="30">
        <f>SUMIF(Ingredients!$B$3:$B$217,L230,Ingredients!$H$3:$H$217)+SUMIF($B$3:$B$724,L230,$BZ$3:$BZ$724)</f>
        <v>0</v>
      </c>
      <c r="BY230" s="30">
        <f>SUMIF(Ingredients!$B$3:$B$217,M230,Ingredients!$H$3:$H$217)+SUMIF($B$3:$B$724,M230,$BZ$3:$BZ$724)</f>
        <v>0</v>
      </c>
      <c r="BZ230" s="42">
        <f t="shared" si="46"/>
        <v>0</v>
      </c>
      <c r="CA230" s="30">
        <f>SUMIF(Ingredients!$B$3:$B$217,F230,Ingredients!$I$3:$I$217)+SUMIF($B$3:$B$724,F230,$CI$3:$CI$724)</f>
        <v>0</v>
      </c>
      <c r="CB230" s="30">
        <f>SUMIF(Ingredients!$B$3:$B$217,G230,Ingredients!$I$3:$I$217)+SUMIF($B$3:$B$724,G230,$CI$3:$CI$724)</f>
        <v>0</v>
      </c>
      <c r="CC230" s="30">
        <f>SUMIF(Ingredients!$B$3:$B$217,H230,Ingredients!$I$3:$I$217)+SUMIF($B$3:$B$724,H230,$CI$3:$CI$724)</f>
        <v>0</v>
      </c>
      <c r="CD230" s="30">
        <f>SUMIF(Ingredients!$B$3:$B$217,I230,Ingredients!$I$3:$I$217)+SUMIF($B$3:$B$724,I230,$CI$3:$CI$724)</f>
        <v>0</v>
      </c>
      <c r="CE230" s="30">
        <f>SUMIF(Ingredients!$B$3:$B$217,J230,Ingredients!$I$3:$I$217)+SUMIF($B$3:$B$724,J230,$CI$3:$CI$724)</f>
        <v>0</v>
      </c>
      <c r="CF230" s="30">
        <f>SUMIF(Ingredients!$B$3:$B$217,K230,Ingredients!$I$3:$I$217)+SUMIF($B$3:$B$724,K230,$CI$3:$CI$724)</f>
        <v>0</v>
      </c>
      <c r="CG230" s="30">
        <f>SUMIF(Ingredients!$B$3:$B$217,L230,Ingredients!$I$3:$I$217)+SUMIF($B$3:$B$724,L230,$CI$3:$CI$724)</f>
        <v>0</v>
      </c>
      <c r="CH230" s="30">
        <f>SUMIF(Ingredients!$B$3:$B$217,M230,Ingredients!$I$3:$I$217)+SUMIF($B$3:$B$724,M230,$CI$3:$CI$724)</f>
        <v>0</v>
      </c>
      <c r="CI230" s="38">
        <f t="shared" si="47"/>
        <v>0</v>
      </c>
      <c r="CJ230" s="30">
        <f>SUMIF(Ingredients!$B$3:$B$217,F230,Ingredients!$J$3:$J$217)+SUMIF($B$3:$B$724,F230,$CR$3:$CR$724)</f>
        <v>0</v>
      </c>
      <c r="CK230" s="30">
        <f>SUMIF(Ingredients!$B$3:$B$217,G230,Ingredients!$J$3:$J$217)+SUMIF($B$3:$B$724,G230,$CR$3:$CR$724)</f>
        <v>1</v>
      </c>
      <c r="CL230" s="30">
        <f>SUMIF(Ingredients!$B$3:$B$217,H230,Ingredients!$J$3:$J$217)+SUMIF($B$3:$B$724,H230,$CR$3:$CR$724)</f>
        <v>0</v>
      </c>
      <c r="CM230" s="30">
        <f>SUMIF(Ingredients!$B$3:$B$217,I230,Ingredients!$J$3:$J$217)+SUMIF($B$3:$B$724,I230,$CR$3:$CR$724)</f>
        <v>0</v>
      </c>
      <c r="CN230" s="30">
        <f>SUMIF(Ingredients!$B$3:$B$217,J230,Ingredients!$J$3:$J$217)+SUMIF($B$3:$B$724,J230,$CR$3:$CR$724)</f>
        <v>0</v>
      </c>
      <c r="CO230" s="30">
        <f>SUMIF(Ingredients!$B$3:$B$217,K230,Ingredients!$J$3:$J$217)+SUMIF($B$3:$B$724,K230,$CR$3:$CR$724)</f>
        <v>0</v>
      </c>
      <c r="CP230" s="30">
        <f>SUMIF(Ingredients!$B$3:$B$217,L230,Ingredients!$J$3:$J$217)+SUMIF($B$3:$B$724,L230,$CR$3:$CR$724)</f>
        <v>0</v>
      </c>
      <c r="CQ230" s="30">
        <f>SUMIF(Ingredients!$B$3:$B$217,M230,Ingredients!$J$3:$J$217)+SUMIF($B$3:$B$724,M230,$CR$3:$CR$724)</f>
        <v>0</v>
      </c>
      <c r="CR230" s="43">
        <f t="shared" si="48"/>
        <v>1</v>
      </c>
      <c r="CS230" s="34">
        <v>10</v>
      </c>
      <c r="CT230" s="30">
        <v>0</v>
      </c>
      <c r="CU230" s="30">
        <v>11</v>
      </c>
      <c r="CV230" s="35">
        <v>1</v>
      </c>
      <c r="CW230" s="36">
        <v>0</v>
      </c>
      <c r="CX230" s="37">
        <v>0</v>
      </c>
      <c r="CY230" s="38">
        <v>0</v>
      </c>
      <c r="CZ230" s="39">
        <v>1</v>
      </c>
      <c r="DA230" t="s">
        <v>199</v>
      </c>
      <c r="DB230" t="str">
        <f t="shared" ca="1" si="49"/>
        <v>No</v>
      </c>
      <c r="DD230" t="s">
        <v>200</v>
      </c>
      <c r="DE230" t="str">
        <f t="shared" ca="1" si="50"/>
        <v/>
      </c>
      <c r="DF230" t="s">
        <v>2272</v>
      </c>
    </row>
    <row r="231" spans="2:110" x14ac:dyDescent="0.3">
      <c r="B231" t="s">
        <v>498</v>
      </c>
      <c r="C231" t="str">
        <f>INDEX('PH Itemnames'!$B$1:$B$723,MATCH(B231,'PH Itemnames'!$A$1:$A$723),1)</f>
        <v>jaffaItem</v>
      </c>
      <c r="D231" t="s">
        <v>240</v>
      </c>
      <c r="E231" t="s">
        <v>1192</v>
      </c>
      <c r="F231" s="10" t="s">
        <v>226</v>
      </c>
      <c r="G231" s="11" t="s">
        <v>210</v>
      </c>
      <c r="H231" s="11" t="s">
        <v>264</v>
      </c>
      <c r="I231" s="11" t="s">
        <v>230</v>
      </c>
      <c r="J231" s="11" t="s">
        <v>22</v>
      </c>
      <c r="K231" s="11"/>
      <c r="L231" s="11"/>
      <c r="M231" s="11"/>
      <c r="N231" s="46">
        <f ca="1">SUMIF(Ingredients!$B$3:$B$217,'PH complex foods'!F231,Ingredients!$A$3:$A$119)+SUMIF($B$3:$B$724,F231,$V$3:$V$723)</f>
        <v>1</v>
      </c>
      <c r="O231" s="11">
        <f ca="1">SUMIF(Ingredients!$B$3:$B$217,'PH complex foods'!G231,Ingredients!$A$3:$A$119)+SUMIF($B$3:$B$724,G231,$V$3:$V$723)</f>
        <v>1</v>
      </c>
      <c r="P231" s="11">
        <f ca="1">SUMIF(Ingredients!$B$3:$B$217,'PH complex foods'!H231,Ingredients!$A$3:$A$119)+SUMIF($B$3:$B$724,H231,$V$3:$V$723)</f>
        <v>1</v>
      </c>
      <c r="Q231" s="11">
        <f ca="1">SUMIF(Ingredients!$B$3:$B$217,'PH complex foods'!I231,Ingredients!$A$3:$A$119)+SUMIF($B$3:$B$724,I231,$V$3:$V$723)</f>
        <v>0</v>
      </c>
      <c r="R231" s="11">
        <f ca="1">SUMIF(Ingredients!$B$3:$B$217,'PH complex foods'!J231,Ingredients!$A$3:$A$119)+SUMIF($B$3:$B$724,J231,$V$3:$V$723)</f>
        <v>1</v>
      </c>
      <c r="S231" s="11">
        <f ca="1">SUMIF(Ingredients!$B$3:$B$217,'PH complex foods'!K231,Ingredients!$A$3:$A$119)+SUMIF($B$3:$B$724,K231,$V$3:$V$723)</f>
        <v>0</v>
      </c>
      <c r="T231" s="11">
        <f ca="1">SUMIF(Ingredients!$B$3:$B$217,'PH complex foods'!L231,Ingredients!$A$3:$A$119)+SUMIF($B$3:$B$724,L231,$V$3:$V$723)</f>
        <v>0</v>
      </c>
      <c r="U231" s="11">
        <f ca="1">SUMIF(Ingredients!$B$3:$B$217,'PH complex foods'!M231,Ingredients!$A$3:$A$119)+SUMIF($B$3:$B$724,M231,$V$3:$V$723)</f>
        <v>0</v>
      </c>
      <c r="V231" s="10">
        <f t="shared" ca="1" si="51"/>
        <v>0</v>
      </c>
      <c r="W231" s="11">
        <f t="shared" si="40"/>
        <v>0</v>
      </c>
      <c r="X231" s="44" t="str">
        <f t="shared" ca="1" si="52"/>
        <v>No</v>
      </c>
      <c r="Y231" s="34">
        <f>SUMIF(Ingredients!$B$3:$B$217,F231,Ingredients!$C$3:$C$217)+SUMIF($B$3:$B$724,F231,$AG$3:$AG$724)</f>
        <v>0</v>
      </c>
      <c r="Z231" s="30">
        <f>SUMIF(Ingredients!$B$3:$B$217,G231,Ingredients!$C$3:$C$217)+SUMIF($B$3:$B$724,G231,$AG$3:$AG$724)</f>
        <v>0</v>
      </c>
      <c r="AA231" s="30">
        <f>SUMIF(Ingredients!$B$3:$B$217,H231,Ingredients!$C$3:$C$217)+SUMIF($B$3:$B$724,H231,$AG$3:$AG$724)</f>
        <v>5</v>
      </c>
      <c r="AB231" s="30">
        <f>SUMIF(Ingredients!$B$3:$B$217,I231,Ingredients!$C$3:$C$217)+SUMIF($B$3:$B$724,I231,$AG$3:$AG$724)</f>
        <v>10</v>
      </c>
      <c r="AC231" s="30">
        <f>SUMIF(Ingredients!$B$3:$B$217,J231,Ingredients!$C$3:$C$217)+SUMIF($B$3:$B$724,J231,$AG$3:$AG$724)</f>
        <v>2</v>
      </c>
      <c r="AD231" s="30">
        <f>SUMIF(Ingredients!$B$3:$B$217,K231,Ingredients!$C$3:$C$217)+SUMIF($B$3:$B$724,K231,$AG$3:$AG$724)</f>
        <v>0</v>
      </c>
      <c r="AE231" s="30">
        <f>SUMIF(Ingredients!$B$3:$B$217,L231,Ingredients!$C$3:$C$217)+SUMIF($B$3:$B$724,L231,$AG$3:$AG$724)</f>
        <v>0</v>
      </c>
      <c r="AF231" s="30">
        <f>SUMIF(Ingredients!$B$3:$B$217,M231,Ingredients!$C$3:$C$217)+SUMIF($B$3:$B$724,M231,$AG$3:$AG$724)</f>
        <v>0</v>
      </c>
      <c r="AG231" s="29">
        <f t="shared" si="41"/>
        <v>17</v>
      </c>
      <c r="AH231" s="30">
        <f>SUMIF(Ingredients!$B$3:$B$217,F231,Ingredients!$D$3:$D$217)+SUMIF($B$3:$B$724,F231,$AP$3:$AP$724)</f>
        <v>0</v>
      </c>
      <c r="AI231" s="30">
        <f>SUMIF(Ingredients!$B$3:$B$217,G231,Ingredients!$D$3:$D$217)+SUMIF($B$3:$B$724,G231,$AP$3:$AP$724)</f>
        <v>0</v>
      </c>
      <c r="AJ231" s="30">
        <f>SUMIF(Ingredients!$B$3:$B$217,H231,Ingredients!$D$3:$D$217)+SUMIF($B$3:$B$724,H231,$AP$3:$AP$724)</f>
        <v>0</v>
      </c>
      <c r="AK231" s="30">
        <f>SUMIF(Ingredients!$B$3:$B$217,I231,Ingredients!$D$3:$D$217)+SUMIF($B$3:$B$724,I231,$AP$3:$AP$724)</f>
        <v>5</v>
      </c>
      <c r="AL231" s="30">
        <f>SUMIF(Ingredients!$B$3:$B$217,J231,Ingredients!$D$3:$D$217)+SUMIF($B$3:$B$724,J231,$AP$3:$AP$724)</f>
        <v>10</v>
      </c>
      <c r="AM231" s="30">
        <f>SUMIF(Ingredients!$B$3:$B$217,K231,Ingredients!$D$3:$D$217)+SUMIF($B$3:$B$724,K231,$AP$3:$AP$724)</f>
        <v>0</v>
      </c>
      <c r="AN231" s="30">
        <f>SUMIF(Ingredients!$B$3:$B$217,L231,Ingredients!$D$3:$D$217)+SUMIF($B$3:$B$724,L231,$AP$3:$AP$724)</f>
        <v>0</v>
      </c>
      <c r="AO231" s="30">
        <f>SUMIF(Ingredients!$B$3:$B$217,M231,Ingredients!$D$3:$D$217)+SUMIF($B$3:$B$724,M231,$AP$3:$AP$724)</f>
        <v>0</v>
      </c>
      <c r="AP231" s="29">
        <f t="shared" si="42"/>
        <v>15</v>
      </c>
      <c r="AQ231" s="30">
        <f>SUMIF(Ingredients!$B$3:$B$217,F231,Ingredients!$E$3:$E$217)+SUMIF($B$3:$B$724,F231,$AY$3:$AY$727)</f>
        <v>16</v>
      </c>
      <c r="AR231" s="30">
        <f>SUMIF(Ingredients!$B$3:$B$217,G231,Ingredients!$E$3:$E$217)+SUMIF($B$3:$B$724,G231,$AY$3:$AY$727)</f>
        <v>30</v>
      </c>
      <c r="AS231" s="30">
        <f>SUMIF(Ingredients!$B$3:$B$217,H231,Ingredients!$E$3:$E$217)+SUMIF($B$3:$B$724,H231,$AY$3:$AY$727)</f>
        <v>43</v>
      </c>
      <c r="AT231" s="30">
        <f>SUMIF(Ingredients!$B$3:$B$217,I231,Ingredients!$E$3:$E$217)+SUMIF($B$3:$B$724,I231,$AY$3:$AY$727)</f>
        <v>11.666666666666666</v>
      </c>
      <c r="AU231" s="30">
        <f>SUMIF(Ingredients!$B$3:$B$217,J231,Ingredients!$E$3:$E$217)+SUMIF($B$3:$B$724,J231,$AY$3:$AY$727)</f>
        <v>9</v>
      </c>
      <c r="AV231" s="30">
        <f>SUMIF(Ingredients!$B$3:$B$217,K231,Ingredients!$E$3:$E$217)+SUMIF($B$3:$B$724,K231,$AY$3:$AY$727)</f>
        <v>0</v>
      </c>
      <c r="AW231" s="30">
        <f>SUMIF(Ingredients!$B$3:$B$217,L231,Ingredients!$E$3:$E$217)+SUMIF($B$3:$B$724,L231,$AY$3:$AY$727)</f>
        <v>0</v>
      </c>
      <c r="AX231" s="30">
        <f>SUMIF(Ingredients!$B$3:$B$217,M231,Ingredients!$E$3:$E$217)+SUMIF($B$3:$B$724,M231,$AY$3:$AY$727)</f>
        <v>0</v>
      </c>
      <c r="AY231" s="29">
        <f t="shared" si="43"/>
        <v>21.933333333333334</v>
      </c>
      <c r="AZ231" s="30">
        <f>SUMIF(Ingredients!$B$3:$B$217,F231,Ingredients!$F$3:$F$217)+SUMIF($B$3:$B$724,F231,$BH$3:$BH$724)</f>
        <v>0</v>
      </c>
      <c r="BA231" s="30">
        <f>SUMIF(Ingredients!$B$3:$B$217,G231,Ingredients!$F$3:$F$217)+SUMIF($B$3:$B$724,G231,$BH$3:$BH$724)</f>
        <v>0</v>
      </c>
      <c r="BB231" s="30">
        <f>SUMIF(Ingredients!$B$3:$B$217,H231,Ingredients!$F$3:$F$217)+SUMIF($B$3:$B$724,H231,$BH$3:$BH$724)</f>
        <v>1</v>
      </c>
      <c r="BC231" s="30">
        <f>SUMIF(Ingredients!$B$3:$B$217,I231,Ingredients!$F$3:$F$217)+SUMIF($B$3:$B$724,I231,$BH$3:$BH$724)</f>
        <v>0</v>
      </c>
      <c r="BD231" s="30">
        <f>SUMIF(Ingredients!$B$3:$B$217,J231,Ingredients!$F$3:$F$217)+SUMIF($B$3:$B$724,J231,$BH$3:$BH$724)</f>
        <v>0</v>
      </c>
      <c r="BE231" s="30">
        <f>SUMIF(Ingredients!$B$3:$B$217,K231,Ingredients!$F$3:$F$217)+SUMIF($B$3:$B$724,K231,$BH$3:$BH$724)</f>
        <v>0</v>
      </c>
      <c r="BF231" s="30">
        <f>SUMIF(Ingredients!$B$3:$B$217,L231,Ingredients!$F$3:$F$217)+SUMIF($B$3:$B$724,L231,$BH$3:$BH$724)</f>
        <v>0</v>
      </c>
      <c r="BG231" s="30">
        <f>SUMIF(Ingredients!$B$3:$B$217,M231,Ingredients!$F$3:$F$217)+SUMIF($B$3:$B$724,M231,$BH$3:$BH$724)</f>
        <v>0</v>
      </c>
      <c r="BH231" s="35">
        <f t="shared" si="44"/>
        <v>1</v>
      </c>
      <c r="BI231" s="30">
        <f>SUMIF(Ingredients!$B$3:$B$217,F231,Ingredients!$G$3:$G$217)+SUMIF($B$3:$B$724,F231,$BQ$3:$BQ$724)</f>
        <v>0</v>
      </c>
      <c r="BJ231" s="30">
        <f>SUMIF(Ingredients!$B$3:$B$217,G231,Ingredients!$G$3:$G$217)+SUMIF($B$3:$B$724,G231,$BQ$3:$BQ$724)</f>
        <v>0</v>
      </c>
      <c r="BK231" s="30">
        <f>SUMIF(Ingredients!$B$3:$B$217,H231,Ingredients!$G$3:$G$217)+SUMIF($B$3:$B$724,H231,$BQ$3:$BQ$724)</f>
        <v>0</v>
      </c>
      <c r="BL231" s="30">
        <f>SUMIF(Ingredients!$B$3:$B$217,I231,Ingredients!$G$3:$G$217)+SUMIF($B$3:$B$724,I231,$BQ$3:$BQ$724)</f>
        <v>0</v>
      </c>
      <c r="BM231" s="30">
        <f>SUMIF(Ingredients!$B$3:$B$217,J231,Ingredients!$G$3:$G$217)+SUMIF($B$3:$B$724,J231,$BQ$3:$BQ$724)</f>
        <v>0.5</v>
      </c>
      <c r="BN231" s="30">
        <f>SUMIF(Ingredients!$B$3:$B$217,K231,Ingredients!$G$3:$G$217)+SUMIF($B$3:$B$724,K231,$BQ$3:$BQ$724)</f>
        <v>0</v>
      </c>
      <c r="BO231" s="30">
        <f>SUMIF(Ingredients!$B$3:$B$217,L231,Ingredients!$G$3:$G$217)+SUMIF($B$3:$B$724,L231,$BQ$3:$BQ$724)</f>
        <v>0</v>
      </c>
      <c r="BP231" s="30">
        <f>SUMIF(Ingredients!$B$3:$B$217,M231,Ingredients!$G$3:$G$217)+SUMIF($B$3:$B$724,M231,$BQ$3:$BQ$724)</f>
        <v>0</v>
      </c>
      <c r="BQ231" s="36">
        <f t="shared" si="45"/>
        <v>0.5</v>
      </c>
      <c r="BR231" s="30">
        <f>SUMIF(Ingredients!$B$3:$B$217,F231,Ingredients!$H$3:$H$217)+SUMIF($B$3:$B$724,F231,$BZ$3:$BZ$724)</f>
        <v>0</v>
      </c>
      <c r="BS231" s="30">
        <f>SUMIF(Ingredients!$B$3:$B$217,G231,Ingredients!$H$3:$H$217)+SUMIF($B$3:$B$724,G231,$BZ$3:$BZ$724)</f>
        <v>0</v>
      </c>
      <c r="BT231" s="30">
        <f>SUMIF(Ingredients!$B$3:$B$217,H231,Ingredients!$H$3:$H$217)+SUMIF($B$3:$B$724,H231,$BZ$3:$BZ$724)</f>
        <v>0</v>
      </c>
      <c r="BU231" s="30">
        <f>SUMIF(Ingredients!$B$3:$B$217,I231,Ingredients!$H$3:$H$217)+SUMIF($B$3:$B$724,I231,$BZ$3:$BZ$724)</f>
        <v>0</v>
      </c>
      <c r="BV231" s="30">
        <f>SUMIF(Ingredients!$B$3:$B$217,J231,Ingredients!$H$3:$H$217)+SUMIF($B$3:$B$724,J231,$BZ$3:$BZ$724)</f>
        <v>0</v>
      </c>
      <c r="BW231" s="30">
        <f>SUMIF(Ingredients!$B$3:$B$217,K231,Ingredients!$H$3:$H$217)+SUMIF($B$3:$B$724,K231,$BZ$3:$BZ$724)</f>
        <v>0</v>
      </c>
      <c r="BX231" s="30">
        <f>SUMIF(Ingredients!$B$3:$B$217,L231,Ingredients!$H$3:$H$217)+SUMIF($B$3:$B$724,L231,$BZ$3:$BZ$724)</f>
        <v>0</v>
      </c>
      <c r="BY231" s="30">
        <f>SUMIF(Ingredients!$B$3:$B$217,M231,Ingredients!$H$3:$H$217)+SUMIF($B$3:$B$724,M231,$BZ$3:$BZ$724)</f>
        <v>0</v>
      </c>
      <c r="BZ231" s="42">
        <f t="shared" si="46"/>
        <v>0</v>
      </c>
      <c r="CA231" s="30">
        <f>SUMIF(Ingredients!$B$3:$B$217,F231,Ingredients!$I$3:$I$217)+SUMIF($B$3:$B$724,F231,$CI$3:$CI$724)</f>
        <v>0</v>
      </c>
      <c r="CB231" s="30">
        <f>SUMIF(Ingredients!$B$3:$B$217,G231,Ingredients!$I$3:$I$217)+SUMIF($B$3:$B$724,G231,$CI$3:$CI$724)</f>
        <v>0</v>
      </c>
      <c r="CC231" s="30">
        <f>SUMIF(Ingredients!$B$3:$B$217,H231,Ingredients!$I$3:$I$217)+SUMIF($B$3:$B$724,H231,$CI$3:$CI$724)</f>
        <v>0</v>
      </c>
      <c r="CD231" s="30">
        <f>SUMIF(Ingredients!$B$3:$B$217,I231,Ingredients!$I$3:$I$217)+SUMIF($B$3:$B$724,I231,$CI$3:$CI$724)</f>
        <v>0</v>
      </c>
      <c r="CE231" s="30">
        <f>SUMIF(Ingredients!$B$3:$B$217,J231,Ingredients!$I$3:$I$217)+SUMIF($B$3:$B$724,J231,$CI$3:$CI$724)</f>
        <v>0</v>
      </c>
      <c r="CF231" s="30">
        <f>SUMIF(Ingredients!$B$3:$B$217,K231,Ingredients!$I$3:$I$217)+SUMIF($B$3:$B$724,K231,$CI$3:$CI$724)</f>
        <v>0</v>
      </c>
      <c r="CG231" s="30">
        <f>SUMIF(Ingredients!$B$3:$B$217,L231,Ingredients!$I$3:$I$217)+SUMIF($B$3:$B$724,L231,$CI$3:$CI$724)</f>
        <v>0</v>
      </c>
      <c r="CH231" s="30">
        <f>SUMIF(Ingredients!$B$3:$B$217,M231,Ingredients!$I$3:$I$217)+SUMIF($B$3:$B$724,M231,$CI$3:$CI$724)</f>
        <v>0</v>
      </c>
      <c r="CI231" s="38">
        <f t="shared" si="47"/>
        <v>0</v>
      </c>
      <c r="CJ231" s="30">
        <f>SUMIF(Ingredients!$B$3:$B$217,F231,Ingredients!$J$3:$J$217)+SUMIF($B$3:$B$724,F231,$CR$3:$CR$724)</f>
        <v>0</v>
      </c>
      <c r="CK231" s="30">
        <f>SUMIF(Ingredients!$B$3:$B$217,G231,Ingredients!$J$3:$J$217)+SUMIF($B$3:$B$724,G231,$CR$3:$CR$724)</f>
        <v>0</v>
      </c>
      <c r="CL231" s="30">
        <f>SUMIF(Ingredients!$B$3:$B$217,H231,Ingredients!$J$3:$J$217)+SUMIF($B$3:$B$724,H231,$CR$3:$CR$724)</f>
        <v>0</v>
      </c>
      <c r="CM231" s="30">
        <f>SUMIF(Ingredients!$B$3:$B$217,I231,Ingredients!$J$3:$J$217)+SUMIF($B$3:$B$724,I231,$CR$3:$CR$724)</f>
        <v>3</v>
      </c>
      <c r="CN231" s="30">
        <f>SUMIF(Ingredients!$B$3:$B$217,J231,Ingredients!$J$3:$J$217)+SUMIF($B$3:$B$724,J231,$CR$3:$CR$724)</f>
        <v>0</v>
      </c>
      <c r="CO231" s="30">
        <f>SUMIF(Ingredients!$B$3:$B$217,K231,Ingredients!$J$3:$J$217)+SUMIF($B$3:$B$724,K231,$CR$3:$CR$724)</f>
        <v>0</v>
      </c>
      <c r="CP231" s="30">
        <f>SUMIF(Ingredients!$B$3:$B$217,L231,Ingredients!$J$3:$J$217)+SUMIF($B$3:$B$724,L231,$CR$3:$CR$724)</f>
        <v>0</v>
      </c>
      <c r="CQ231" s="30">
        <f>SUMIF(Ingredients!$B$3:$B$217,M231,Ingredients!$J$3:$J$217)+SUMIF($B$3:$B$724,M231,$CR$3:$CR$724)</f>
        <v>0</v>
      </c>
      <c r="CR231" s="43">
        <f t="shared" si="48"/>
        <v>3</v>
      </c>
      <c r="CS231" s="34">
        <v>17</v>
      </c>
      <c r="CT231" s="30">
        <v>15</v>
      </c>
      <c r="CU231" s="30">
        <v>21.933333333333334</v>
      </c>
      <c r="CV231" s="35">
        <v>1</v>
      </c>
      <c r="CW231" s="36">
        <v>0.5</v>
      </c>
      <c r="CX231" s="37">
        <v>0</v>
      </c>
      <c r="CY231" s="38">
        <v>0</v>
      </c>
      <c r="CZ231" s="39">
        <v>3</v>
      </c>
      <c r="DA231" t="s">
        <v>199</v>
      </c>
      <c r="DB231" t="str">
        <f t="shared" ca="1" si="49"/>
        <v>No</v>
      </c>
      <c r="DD231" t="s">
        <v>200</v>
      </c>
      <c r="DE231" t="str">
        <f t="shared" ca="1" si="50"/>
        <v/>
      </c>
      <c r="DF231" t="s">
        <v>2272</v>
      </c>
    </row>
    <row r="232" spans="2:110" x14ac:dyDescent="0.3">
      <c r="B232" t="s">
        <v>499</v>
      </c>
      <c r="C232" t="str">
        <f>INDEX('PH Itemnames'!$B$1:$B$723,MATCH(B232,'PH Itemnames'!$A$1:$A$723),1)</f>
        <v>friedchickenItem</v>
      </c>
      <c r="D232" t="s">
        <v>245</v>
      </c>
      <c r="E232" t="s">
        <v>1192</v>
      </c>
      <c r="F232" s="10" t="s">
        <v>287</v>
      </c>
      <c r="G232" s="11" t="s">
        <v>216</v>
      </c>
      <c r="H232" s="11" t="s">
        <v>122</v>
      </c>
      <c r="I232" s="11" t="s">
        <v>401</v>
      </c>
      <c r="J232" s="11" t="s">
        <v>346</v>
      </c>
      <c r="K232" s="11"/>
      <c r="L232" s="11"/>
      <c r="M232" s="11"/>
      <c r="N232" s="46">
        <f ca="1">SUMIF(Ingredients!$B$3:$B$217,'PH complex foods'!F232,Ingredients!$A$3:$A$119)+SUMIF($B$3:$B$724,F232,$V$3:$V$723)</f>
        <v>1</v>
      </c>
      <c r="O232" s="11">
        <f ca="1">SUMIF(Ingredients!$B$3:$B$217,'PH complex foods'!G232,Ingredients!$A$3:$A$119)+SUMIF($B$3:$B$724,G232,$V$3:$V$723)</f>
        <v>1</v>
      </c>
      <c r="P232" s="11">
        <f ca="1">SUMIF(Ingredients!$B$3:$B$217,'PH complex foods'!H232,Ingredients!$A$3:$A$119)+SUMIF($B$3:$B$724,H232,$V$3:$V$723)</f>
        <v>1</v>
      </c>
      <c r="Q232" s="11">
        <f ca="1">SUMIF(Ingredients!$B$3:$B$217,'PH complex foods'!I232,Ingredients!$A$3:$A$119)+SUMIF($B$3:$B$724,I232,$V$3:$V$723)</f>
        <v>1</v>
      </c>
      <c r="R232" s="11">
        <f ca="1">SUMIF(Ingredients!$B$3:$B$217,'PH complex foods'!J232,Ingredients!$A$3:$A$119)+SUMIF($B$3:$B$724,J232,$V$3:$V$723)</f>
        <v>1</v>
      </c>
      <c r="S232" s="11">
        <f ca="1">SUMIF(Ingredients!$B$3:$B$217,'PH complex foods'!K232,Ingredients!$A$3:$A$119)+SUMIF($B$3:$B$724,K232,$V$3:$V$723)</f>
        <v>0</v>
      </c>
      <c r="T232" s="11">
        <f ca="1">SUMIF(Ingredients!$B$3:$B$217,'PH complex foods'!L232,Ingredients!$A$3:$A$119)+SUMIF($B$3:$B$724,L232,$V$3:$V$723)</f>
        <v>0</v>
      </c>
      <c r="U232" s="11">
        <f ca="1">SUMIF(Ingredients!$B$3:$B$217,'PH complex foods'!M232,Ingredients!$A$3:$A$119)+SUMIF($B$3:$B$724,M232,$V$3:$V$723)</f>
        <v>0</v>
      </c>
      <c r="V232" s="10">
        <f t="shared" ca="1" si="51"/>
        <v>1</v>
      </c>
      <c r="W232" s="11">
        <f t="shared" si="40"/>
        <v>5</v>
      </c>
      <c r="X232" s="44" t="str">
        <f t="shared" ca="1" si="52"/>
        <v>Yes</v>
      </c>
      <c r="Y232" s="34">
        <f>SUMIF(Ingredients!$B$3:$B$217,F232,Ingredients!$C$3:$C$217)+SUMIF($B$3:$B$724,F232,$AG$3:$AG$724)</f>
        <v>10</v>
      </c>
      <c r="Z232" s="30">
        <f>SUMIF(Ingredients!$B$3:$B$217,G232,Ingredients!$C$3:$C$217)+SUMIF($B$3:$B$724,G232,$AG$3:$AG$724)</f>
        <v>5</v>
      </c>
      <c r="AA232" s="30">
        <f>SUMIF(Ingredients!$B$3:$B$217,H232,Ingredients!$C$3:$C$217)+SUMIF($B$3:$B$724,H232,$AG$3:$AG$724)</f>
        <v>0</v>
      </c>
      <c r="AB232" s="30">
        <f>SUMIF(Ingredients!$B$3:$B$217,I232,Ingredients!$C$3:$C$217)+SUMIF($B$3:$B$724,I232,$AG$3:$AG$724)</f>
        <v>0</v>
      </c>
      <c r="AC232" s="30">
        <f>SUMIF(Ingredients!$B$3:$B$217,J232,Ingredients!$C$3:$C$217)+SUMIF($B$3:$B$724,J232,$AG$3:$AG$724)</f>
        <v>4</v>
      </c>
      <c r="AD232" s="30">
        <f>SUMIF(Ingredients!$B$3:$B$217,K232,Ingredients!$C$3:$C$217)+SUMIF($B$3:$B$724,K232,$AG$3:$AG$724)</f>
        <v>0</v>
      </c>
      <c r="AE232" s="30">
        <f>SUMIF(Ingredients!$B$3:$B$217,L232,Ingredients!$C$3:$C$217)+SUMIF($B$3:$B$724,L232,$AG$3:$AG$724)</f>
        <v>0</v>
      </c>
      <c r="AF232" s="30">
        <f>SUMIF(Ingredients!$B$3:$B$217,M232,Ingredients!$C$3:$C$217)+SUMIF($B$3:$B$724,M232,$AG$3:$AG$724)</f>
        <v>0</v>
      </c>
      <c r="AG232" s="29">
        <f t="shared" si="41"/>
        <v>19</v>
      </c>
      <c r="AH232" s="30">
        <f>SUMIF(Ingredients!$B$3:$B$217,F232,Ingredients!$D$3:$D$217)+SUMIF($B$3:$B$724,F232,$AP$3:$AP$724)</f>
        <v>0</v>
      </c>
      <c r="AI232" s="30">
        <f>SUMIF(Ingredients!$B$3:$B$217,G232,Ingredients!$D$3:$D$217)+SUMIF($B$3:$B$724,G232,$AP$3:$AP$724)</f>
        <v>0</v>
      </c>
      <c r="AJ232" s="30">
        <f>SUMIF(Ingredients!$B$3:$B$217,H232,Ingredients!$D$3:$D$217)+SUMIF($B$3:$B$724,H232,$AP$3:$AP$724)</f>
        <v>0</v>
      </c>
      <c r="AK232" s="30">
        <f>SUMIF(Ingredients!$B$3:$B$217,I232,Ingredients!$D$3:$D$217)+SUMIF($B$3:$B$724,I232,$AP$3:$AP$724)</f>
        <v>0</v>
      </c>
      <c r="AL232" s="30">
        <f>SUMIF(Ingredients!$B$3:$B$217,J232,Ingredients!$D$3:$D$217)+SUMIF($B$3:$B$724,J232,$AP$3:$AP$724)</f>
        <v>0</v>
      </c>
      <c r="AM232" s="30">
        <f>SUMIF(Ingredients!$B$3:$B$217,K232,Ingredients!$D$3:$D$217)+SUMIF($B$3:$B$724,K232,$AP$3:$AP$724)</f>
        <v>0</v>
      </c>
      <c r="AN232" s="30">
        <f>SUMIF(Ingredients!$B$3:$B$217,L232,Ingredients!$D$3:$D$217)+SUMIF($B$3:$B$724,L232,$AP$3:$AP$724)</f>
        <v>0</v>
      </c>
      <c r="AO232" s="30">
        <f>SUMIF(Ingredients!$B$3:$B$217,M232,Ingredients!$D$3:$D$217)+SUMIF($B$3:$B$724,M232,$AP$3:$AP$724)</f>
        <v>0</v>
      </c>
      <c r="AP232" s="29">
        <f t="shared" si="42"/>
        <v>0</v>
      </c>
      <c r="AQ232" s="30">
        <f>SUMIF(Ingredients!$B$3:$B$217,F232,Ingredients!$E$3:$E$217)+SUMIF($B$3:$B$724,F232,$AY$3:$AY$727)</f>
        <v>7</v>
      </c>
      <c r="AR232" s="30">
        <f>SUMIF(Ingredients!$B$3:$B$217,G232,Ingredients!$E$3:$E$217)+SUMIF($B$3:$B$724,G232,$AY$3:$AY$727)</f>
        <v>29.5</v>
      </c>
      <c r="AS232" s="30">
        <f>SUMIF(Ingredients!$B$3:$B$217,H232,Ingredients!$E$3:$E$217)+SUMIF($B$3:$B$724,H232,$AY$3:$AY$727)</f>
        <v>48</v>
      </c>
      <c r="AT232" s="30">
        <f>SUMIF(Ingredients!$B$3:$B$217,I232,Ingredients!$E$3:$E$217)+SUMIF($B$3:$B$724,I232,$AY$3:$AY$727)</f>
        <v>0</v>
      </c>
      <c r="AU232" s="30">
        <f>SUMIF(Ingredients!$B$3:$B$217,J232,Ingredients!$E$3:$E$217)+SUMIF($B$3:$B$724,J232,$AY$3:$AY$727)</f>
        <v>0</v>
      </c>
      <c r="AV232" s="30">
        <f>SUMIF(Ingredients!$B$3:$B$217,K232,Ingredients!$E$3:$E$217)+SUMIF($B$3:$B$724,K232,$AY$3:$AY$727)</f>
        <v>0</v>
      </c>
      <c r="AW232" s="30">
        <f>SUMIF(Ingredients!$B$3:$B$217,L232,Ingredients!$E$3:$E$217)+SUMIF($B$3:$B$724,L232,$AY$3:$AY$727)</f>
        <v>0</v>
      </c>
      <c r="AX232" s="30">
        <f>SUMIF(Ingredients!$B$3:$B$217,M232,Ingredients!$E$3:$E$217)+SUMIF($B$3:$B$724,M232,$AY$3:$AY$727)</f>
        <v>0</v>
      </c>
      <c r="AY232" s="29">
        <f t="shared" si="43"/>
        <v>16.899999999999999</v>
      </c>
      <c r="AZ232" s="30">
        <f>SUMIF(Ingredients!$B$3:$B$217,F232,Ingredients!$F$3:$F$217)+SUMIF($B$3:$B$724,F232,$BH$3:$BH$724)</f>
        <v>0</v>
      </c>
      <c r="BA232" s="30">
        <f>SUMIF(Ingredients!$B$3:$B$217,G232,Ingredients!$F$3:$F$217)+SUMIF($B$3:$B$724,G232,$BH$3:$BH$724)</f>
        <v>1</v>
      </c>
      <c r="BB232" s="30">
        <f>SUMIF(Ingredients!$B$3:$B$217,H232,Ingredients!$F$3:$F$217)+SUMIF($B$3:$B$724,H232,$BH$3:$BH$724)</f>
        <v>0</v>
      </c>
      <c r="BC232" s="30">
        <f>SUMIF(Ingredients!$B$3:$B$217,I232,Ingredients!$F$3:$F$217)+SUMIF($B$3:$B$724,I232,$BH$3:$BH$724)</f>
        <v>0</v>
      </c>
      <c r="BD232" s="30">
        <f>SUMIF(Ingredients!$B$3:$B$217,J232,Ingredients!$F$3:$F$217)+SUMIF($B$3:$B$724,J232,$BH$3:$BH$724)</f>
        <v>0</v>
      </c>
      <c r="BE232" s="30">
        <f>SUMIF(Ingredients!$B$3:$B$217,K232,Ingredients!$F$3:$F$217)+SUMIF($B$3:$B$724,K232,$BH$3:$BH$724)</f>
        <v>0</v>
      </c>
      <c r="BF232" s="30">
        <f>SUMIF(Ingredients!$B$3:$B$217,L232,Ingredients!$F$3:$F$217)+SUMIF($B$3:$B$724,L232,$BH$3:$BH$724)</f>
        <v>0</v>
      </c>
      <c r="BG232" s="30">
        <f>SUMIF(Ingredients!$B$3:$B$217,M232,Ingredients!$F$3:$F$217)+SUMIF($B$3:$B$724,M232,$BH$3:$BH$724)</f>
        <v>0</v>
      </c>
      <c r="BH232" s="35">
        <f t="shared" si="44"/>
        <v>1</v>
      </c>
      <c r="BI232" s="30">
        <f>SUMIF(Ingredients!$B$3:$B$217,F232,Ingredients!$G$3:$G$217)+SUMIF($B$3:$B$724,F232,$BQ$3:$BQ$724)</f>
        <v>0</v>
      </c>
      <c r="BJ232" s="30">
        <f>SUMIF(Ingredients!$B$3:$B$217,G232,Ingredients!$G$3:$G$217)+SUMIF($B$3:$B$724,G232,$BQ$3:$BQ$724)</f>
        <v>0</v>
      </c>
      <c r="BK232" s="30">
        <f>SUMIF(Ingredients!$B$3:$B$217,H232,Ingredients!$G$3:$G$217)+SUMIF($B$3:$B$724,H232,$BQ$3:$BQ$724)</f>
        <v>0</v>
      </c>
      <c r="BL232" s="30">
        <f>SUMIF(Ingredients!$B$3:$B$217,I232,Ingredients!$G$3:$G$217)+SUMIF($B$3:$B$724,I232,$BQ$3:$BQ$724)</f>
        <v>0</v>
      </c>
      <c r="BM232" s="30">
        <f>SUMIF(Ingredients!$B$3:$B$217,J232,Ingredients!$G$3:$G$217)+SUMIF($B$3:$B$724,J232,$BQ$3:$BQ$724)</f>
        <v>0</v>
      </c>
      <c r="BN232" s="30">
        <f>SUMIF(Ingredients!$B$3:$B$217,K232,Ingredients!$G$3:$G$217)+SUMIF($B$3:$B$724,K232,$BQ$3:$BQ$724)</f>
        <v>0</v>
      </c>
      <c r="BO232" s="30">
        <f>SUMIF(Ingredients!$B$3:$B$217,L232,Ingredients!$G$3:$G$217)+SUMIF($B$3:$B$724,L232,$BQ$3:$BQ$724)</f>
        <v>0</v>
      </c>
      <c r="BP232" s="30">
        <f>SUMIF(Ingredients!$B$3:$B$217,M232,Ingredients!$G$3:$G$217)+SUMIF($B$3:$B$724,M232,$BQ$3:$BQ$724)</f>
        <v>0</v>
      </c>
      <c r="BQ232" s="36">
        <f t="shared" si="45"/>
        <v>0</v>
      </c>
      <c r="BR232" s="30">
        <f>SUMIF(Ingredients!$B$3:$B$217,F232,Ingredients!$H$3:$H$217)+SUMIF($B$3:$B$724,F232,$BZ$3:$BZ$724)</f>
        <v>0</v>
      </c>
      <c r="BS232" s="30">
        <f>SUMIF(Ingredients!$B$3:$B$217,G232,Ingredients!$H$3:$H$217)+SUMIF($B$3:$B$724,G232,$BZ$3:$BZ$724)</f>
        <v>0</v>
      </c>
      <c r="BT232" s="30">
        <f>SUMIF(Ingredients!$B$3:$B$217,H232,Ingredients!$H$3:$H$217)+SUMIF($B$3:$B$724,H232,$BZ$3:$BZ$724)</f>
        <v>0</v>
      </c>
      <c r="BU232" s="30">
        <f>SUMIF(Ingredients!$B$3:$B$217,I232,Ingredients!$H$3:$H$217)+SUMIF($B$3:$B$724,I232,$BZ$3:$BZ$724)</f>
        <v>0</v>
      </c>
      <c r="BV232" s="30">
        <f>SUMIF(Ingredients!$B$3:$B$217,J232,Ingredients!$H$3:$H$217)+SUMIF($B$3:$B$724,J232,$BZ$3:$BZ$724)</f>
        <v>0</v>
      </c>
      <c r="BW232" s="30">
        <f>SUMIF(Ingredients!$B$3:$B$217,K232,Ingredients!$H$3:$H$217)+SUMIF($B$3:$B$724,K232,$BZ$3:$BZ$724)</f>
        <v>0</v>
      </c>
      <c r="BX232" s="30">
        <f>SUMIF(Ingredients!$B$3:$B$217,L232,Ingredients!$H$3:$H$217)+SUMIF($B$3:$B$724,L232,$BZ$3:$BZ$724)</f>
        <v>0</v>
      </c>
      <c r="BY232" s="30">
        <f>SUMIF(Ingredients!$B$3:$B$217,M232,Ingredients!$H$3:$H$217)+SUMIF($B$3:$B$724,M232,$BZ$3:$BZ$724)</f>
        <v>0</v>
      </c>
      <c r="BZ232" s="42">
        <f t="shared" si="46"/>
        <v>0</v>
      </c>
      <c r="CA232" s="30">
        <f>SUMIF(Ingredients!$B$3:$B$217,F232,Ingredients!$I$3:$I$217)+SUMIF($B$3:$B$724,F232,$CI$3:$CI$724)</f>
        <v>2.5</v>
      </c>
      <c r="CB232" s="30">
        <f>SUMIF(Ingredients!$B$3:$B$217,G232,Ingredients!$I$3:$I$217)+SUMIF($B$3:$B$724,G232,$CI$3:$CI$724)</f>
        <v>0</v>
      </c>
      <c r="CC232" s="30">
        <f>SUMIF(Ingredients!$B$3:$B$217,H232,Ingredients!$I$3:$I$217)+SUMIF($B$3:$B$724,H232,$CI$3:$CI$724)</f>
        <v>0</v>
      </c>
      <c r="CD232" s="30">
        <f>SUMIF(Ingredients!$B$3:$B$217,I232,Ingredients!$I$3:$I$217)+SUMIF($B$3:$B$724,I232,$CI$3:$CI$724)</f>
        <v>0</v>
      </c>
      <c r="CE232" s="30">
        <f>SUMIF(Ingredients!$B$3:$B$217,J232,Ingredients!$I$3:$I$217)+SUMIF($B$3:$B$724,J232,$CI$3:$CI$724)</f>
        <v>0</v>
      </c>
      <c r="CF232" s="30">
        <f>SUMIF(Ingredients!$B$3:$B$217,K232,Ingredients!$I$3:$I$217)+SUMIF($B$3:$B$724,K232,$CI$3:$CI$724)</f>
        <v>0</v>
      </c>
      <c r="CG232" s="30">
        <f>SUMIF(Ingredients!$B$3:$B$217,L232,Ingredients!$I$3:$I$217)+SUMIF($B$3:$B$724,L232,$CI$3:$CI$724)</f>
        <v>0</v>
      </c>
      <c r="CH232" s="30">
        <f>SUMIF(Ingredients!$B$3:$B$217,M232,Ingredients!$I$3:$I$217)+SUMIF($B$3:$B$724,M232,$CI$3:$CI$724)</f>
        <v>0</v>
      </c>
      <c r="CI232" s="38">
        <f t="shared" si="47"/>
        <v>2.5</v>
      </c>
      <c r="CJ232" s="30">
        <f>SUMIF(Ingredients!$B$3:$B$217,F232,Ingredients!$J$3:$J$217)+SUMIF($B$3:$B$724,F232,$CR$3:$CR$724)</f>
        <v>0</v>
      </c>
      <c r="CK232" s="30">
        <f>SUMIF(Ingredients!$B$3:$B$217,G232,Ingredients!$J$3:$J$217)+SUMIF($B$3:$B$724,G232,$CR$3:$CR$724)</f>
        <v>0</v>
      </c>
      <c r="CL232" s="30">
        <f>SUMIF(Ingredients!$B$3:$B$217,H232,Ingredients!$J$3:$J$217)+SUMIF($B$3:$B$724,H232,$CR$3:$CR$724)</f>
        <v>0</v>
      </c>
      <c r="CM232" s="30">
        <f>SUMIF(Ingredients!$B$3:$B$217,I232,Ingredients!$J$3:$J$217)+SUMIF($B$3:$B$724,I232,$CR$3:$CR$724)</f>
        <v>0</v>
      </c>
      <c r="CN232" s="30">
        <f>SUMIF(Ingredients!$B$3:$B$217,J232,Ingredients!$J$3:$J$217)+SUMIF($B$3:$B$724,J232,$CR$3:$CR$724)</f>
        <v>0</v>
      </c>
      <c r="CO232" s="30">
        <f>SUMIF(Ingredients!$B$3:$B$217,K232,Ingredients!$J$3:$J$217)+SUMIF($B$3:$B$724,K232,$CR$3:$CR$724)</f>
        <v>0</v>
      </c>
      <c r="CP232" s="30">
        <f>SUMIF(Ingredients!$B$3:$B$217,L232,Ingredients!$J$3:$J$217)+SUMIF($B$3:$B$724,L232,$CR$3:$CR$724)</f>
        <v>0</v>
      </c>
      <c r="CQ232" s="30">
        <f>SUMIF(Ingredients!$B$3:$B$217,M232,Ingredients!$J$3:$J$217)+SUMIF($B$3:$B$724,M232,$CR$3:$CR$724)</f>
        <v>0</v>
      </c>
      <c r="CR232" s="43">
        <f t="shared" si="48"/>
        <v>0</v>
      </c>
      <c r="CS232" s="34">
        <v>20</v>
      </c>
      <c r="CT232" s="30">
        <v>0</v>
      </c>
      <c r="CU232" s="30">
        <v>10</v>
      </c>
      <c r="CV232" s="35">
        <v>1</v>
      </c>
      <c r="CW232" s="36">
        <v>0</v>
      </c>
      <c r="CX232" s="37">
        <v>0</v>
      </c>
      <c r="CY232" s="38">
        <v>2.5</v>
      </c>
      <c r="CZ232" s="39">
        <v>0</v>
      </c>
      <c r="DA232" t="s">
        <v>202</v>
      </c>
      <c r="DB232" t="str">
        <f t="shared" ca="1" si="49"/>
        <v>-</v>
      </c>
      <c r="DD232" t="s">
        <v>200</v>
      </c>
      <c r="DE232" t="str">
        <f t="shared" ca="1" si="50"/>
        <v>FRIEDCHICKENITEM(MEAL, ItemRegistry.friedchickenItem, 4 ,4f,0f,1f,0f,0f,2.5f,0f,2.1f),</v>
      </c>
      <c r="DF232" t="s">
        <v>2432</v>
      </c>
    </row>
    <row r="233" spans="2:110" x14ac:dyDescent="0.3">
      <c r="B233" t="s">
        <v>500</v>
      </c>
      <c r="C233" t="str">
        <f>INDEX('PH Itemnames'!$B$1:$B$723,MATCH(B233,'PH Itemnames'!$A$1:$A$723),1)</f>
        <v>footlongItem</v>
      </c>
      <c r="D233" t="s">
        <v>245</v>
      </c>
      <c r="E233" t="s">
        <v>1192</v>
      </c>
      <c r="F233" s="10" t="s">
        <v>246</v>
      </c>
      <c r="G233" s="11" t="s">
        <v>212</v>
      </c>
      <c r="H233" s="11" t="s">
        <v>128</v>
      </c>
      <c r="I233" s="11" t="s">
        <v>70</v>
      </c>
      <c r="J233" s="11" t="s">
        <v>280</v>
      </c>
      <c r="K233" s="11"/>
      <c r="L233" s="11"/>
      <c r="M233" s="11"/>
      <c r="N233" s="46">
        <f ca="1">SUMIF(Ingredients!$B$3:$B$217,'PH complex foods'!F233,Ingredients!$A$3:$A$119)+SUMIF($B$3:$B$724,F233,$V$3:$V$723)</f>
        <v>1</v>
      </c>
      <c r="O233" s="11">
        <f ca="1">SUMIF(Ingredients!$B$3:$B$217,'PH complex foods'!G233,Ingredients!$A$3:$A$119)+SUMIF($B$3:$B$724,G233,$V$3:$V$723)</f>
        <v>1</v>
      </c>
      <c r="P233" s="11">
        <f ca="1">SUMIF(Ingredients!$B$3:$B$217,'PH complex foods'!H233,Ingredients!$A$3:$A$119)+SUMIF($B$3:$B$724,H233,$V$3:$V$723)</f>
        <v>1</v>
      </c>
      <c r="Q233" s="11">
        <f ca="1">SUMIF(Ingredients!$B$3:$B$217,'PH complex foods'!I233,Ingredients!$A$3:$A$119)+SUMIF($B$3:$B$724,I233,$V$3:$V$723)</f>
        <v>1</v>
      </c>
      <c r="R233" s="11">
        <f ca="1">SUMIF(Ingredients!$B$3:$B$217,'PH complex foods'!J233,Ingredients!$A$3:$A$119)+SUMIF($B$3:$B$724,J233,$V$3:$V$723)</f>
        <v>1</v>
      </c>
      <c r="S233" s="11">
        <f ca="1">SUMIF(Ingredients!$B$3:$B$217,'PH complex foods'!K233,Ingredients!$A$3:$A$119)+SUMIF($B$3:$B$724,K233,$V$3:$V$723)</f>
        <v>0</v>
      </c>
      <c r="T233" s="11">
        <f ca="1">SUMIF(Ingredients!$B$3:$B$217,'PH complex foods'!L233,Ingredients!$A$3:$A$119)+SUMIF($B$3:$B$724,L233,$V$3:$V$723)</f>
        <v>0</v>
      </c>
      <c r="U233" s="11">
        <f ca="1">SUMIF(Ingredients!$B$3:$B$217,'PH complex foods'!M233,Ingredients!$A$3:$A$119)+SUMIF($B$3:$B$724,M233,$V$3:$V$723)</f>
        <v>0</v>
      </c>
      <c r="V233" s="10">
        <f t="shared" ca="1" si="51"/>
        <v>1</v>
      </c>
      <c r="W233" s="11">
        <f t="shared" si="40"/>
        <v>0</v>
      </c>
      <c r="X233" s="44" t="str">
        <f t="shared" ca="1" si="52"/>
        <v>Yes</v>
      </c>
      <c r="Y233" s="34">
        <f>SUMIF(Ingredients!$B$3:$B$217,F233,Ingredients!$C$3:$C$217)+SUMIF($B$3:$B$724,F233,$AG$3:$AG$724)</f>
        <v>5</v>
      </c>
      <c r="Z233" s="30">
        <f>SUMIF(Ingredients!$B$3:$B$217,G233,Ingredients!$C$3:$C$217)+SUMIF($B$3:$B$724,G233,$AG$3:$AG$724)</f>
        <v>7.166666666666667</v>
      </c>
      <c r="AA233" s="30">
        <f>SUMIF(Ingredients!$B$3:$B$217,H233,Ingredients!$C$3:$C$217)+SUMIF($B$3:$B$724,H233,$AG$3:$AG$724)</f>
        <v>2</v>
      </c>
      <c r="AB233" s="30">
        <f>SUMIF(Ingredients!$B$3:$B$217,I233,Ingredients!$C$3:$C$217)+SUMIF($B$3:$B$724,I233,$AG$3:$AG$724)</f>
        <v>2</v>
      </c>
      <c r="AC233" s="30">
        <f>SUMIF(Ingredients!$B$3:$B$217,J233,Ingredients!$C$3:$C$217)+SUMIF($B$3:$B$724,J233,$AG$3:$AG$724)</f>
        <v>0</v>
      </c>
      <c r="AD233" s="30">
        <f>SUMIF(Ingredients!$B$3:$B$217,K233,Ingredients!$C$3:$C$217)+SUMIF($B$3:$B$724,K233,$AG$3:$AG$724)</f>
        <v>0</v>
      </c>
      <c r="AE233" s="30">
        <f>SUMIF(Ingredients!$B$3:$B$217,L233,Ingredients!$C$3:$C$217)+SUMIF($B$3:$B$724,L233,$AG$3:$AG$724)</f>
        <v>0</v>
      </c>
      <c r="AF233" s="30">
        <f>SUMIF(Ingredients!$B$3:$B$217,M233,Ingredients!$C$3:$C$217)+SUMIF($B$3:$B$724,M233,$AG$3:$AG$724)</f>
        <v>0</v>
      </c>
      <c r="AG233" s="29">
        <f t="shared" si="41"/>
        <v>16.166666666666668</v>
      </c>
      <c r="AH233" s="30">
        <f>SUMIF(Ingredients!$B$3:$B$217,F233,Ingredients!$D$3:$D$217)+SUMIF($B$3:$B$724,F233,$AP$3:$AP$724)</f>
        <v>0</v>
      </c>
      <c r="AI233" s="30">
        <f>SUMIF(Ingredients!$B$3:$B$217,G233,Ingredients!$D$3:$D$217)+SUMIF($B$3:$B$724,G233,$AP$3:$AP$724)</f>
        <v>0</v>
      </c>
      <c r="AJ233" s="30">
        <f>SUMIF(Ingredients!$B$3:$B$217,H233,Ingredients!$D$3:$D$217)+SUMIF($B$3:$B$724,H233,$AP$3:$AP$724)</f>
        <v>0</v>
      </c>
      <c r="AK233" s="30">
        <f>SUMIF(Ingredients!$B$3:$B$217,I233,Ingredients!$D$3:$D$217)+SUMIF($B$3:$B$724,I233,$AP$3:$AP$724)</f>
        <v>5</v>
      </c>
      <c r="AL233" s="30">
        <f>SUMIF(Ingredients!$B$3:$B$217,J233,Ingredients!$D$3:$D$217)+SUMIF($B$3:$B$724,J233,$AP$3:$AP$724)</f>
        <v>0</v>
      </c>
      <c r="AM233" s="30">
        <f>SUMIF(Ingredients!$B$3:$B$217,K233,Ingredients!$D$3:$D$217)+SUMIF($B$3:$B$724,K233,$AP$3:$AP$724)</f>
        <v>0</v>
      </c>
      <c r="AN233" s="30">
        <f>SUMIF(Ingredients!$B$3:$B$217,L233,Ingredients!$D$3:$D$217)+SUMIF($B$3:$B$724,L233,$AP$3:$AP$724)</f>
        <v>0</v>
      </c>
      <c r="AO233" s="30">
        <f>SUMIF(Ingredients!$B$3:$B$217,M233,Ingredients!$D$3:$D$217)+SUMIF($B$3:$B$724,M233,$AP$3:$AP$724)</f>
        <v>0</v>
      </c>
      <c r="AP233" s="29">
        <f t="shared" si="42"/>
        <v>5</v>
      </c>
      <c r="AQ233" s="30">
        <f>SUMIF(Ingredients!$B$3:$B$217,F233,Ingredients!$E$3:$E$217)+SUMIF($B$3:$B$724,F233,$AY$3:$AY$727)</f>
        <v>21</v>
      </c>
      <c r="AR233" s="30">
        <f>SUMIF(Ingredients!$B$3:$B$217,G233,Ingredients!$E$3:$E$217)+SUMIF($B$3:$B$724,G233,$AY$3:$AY$727)</f>
        <v>12</v>
      </c>
      <c r="AS233" s="30">
        <f>SUMIF(Ingredients!$B$3:$B$217,H233,Ingredients!$E$3:$E$217)+SUMIF($B$3:$B$724,H233,$AY$3:$AY$727)</f>
        <v>18</v>
      </c>
      <c r="AT233" s="30">
        <f>SUMIF(Ingredients!$B$3:$B$217,I233,Ingredients!$E$3:$E$217)+SUMIF($B$3:$B$724,I233,$AY$3:$AY$727)</f>
        <v>5</v>
      </c>
      <c r="AU233" s="30">
        <f>SUMIF(Ingredients!$B$3:$B$217,J233,Ingredients!$E$3:$E$217)+SUMIF($B$3:$B$724,J233,$AY$3:$AY$727)</f>
        <v>16</v>
      </c>
      <c r="AV233" s="30">
        <f>SUMIF(Ingredients!$B$3:$B$217,K233,Ingredients!$E$3:$E$217)+SUMIF($B$3:$B$724,K233,$AY$3:$AY$727)</f>
        <v>0</v>
      </c>
      <c r="AW233" s="30">
        <f>SUMIF(Ingredients!$B$3:$B$217,L233,Ingredients!$E$3:$E$217)+SUMIF($B$3:$B$724,L233,$AY$3:$AY$727)</f>
        <v>0</v>
      </c>
      <c r="AX233" s="30">
        <f>SUMIF(Ingredients!$B$3:$B$217,M233,Ingredients!$E$3:$E$217)+SUMIF($B$3:$B$724,M233,$AY$3:$AY$727)</f>
        <v>0</v>
      </c>
      <c r="AY233" s="29">
        <f t="shared" si="43"/>
        <v>14.4</v>
      </c>
      <c r="AZ233" s="30">
        <f>SUMIF(Ingredients!$B$3:$B$217,F233,Ingredients!$F$3:$F$217)+SUMIF($B$3:$B$724,F233,$BH$3:$BH$724)</f>
        <v>1.5</v>
      </c>
      <c r="BA233" s="30">
        <f>SUMIF(Ingredients!$B$3:$B$217,G233,Ingredients!$F$3:$F$217)+SUMIF($B$3:$B$724,G233,$BH$3:$BH$724)</f>
        <v>0</v>
      </c>
      <c r="BB233" s="30">
        <f>SUMIF(Ingredients!$B$3:$B$217,H233,Ingredients!$F$3:$F$217)+SUMIF($B$3:$B$724,H233,$BH$3:$BH$724)</f>
        <v>0</v>
      </c>
      <c r="BC233" s="30">
        <f>SUMIF(Ingredients!$B$3:$B$217,I233,Ingredients!$F$3:$F$217)+SUMIF($B$3:$B$724,I233,$BH$3:$BH$724)</f>
        <v>0</v>
      </c>
      <c r="BD233" s="30">
        <f>SUMIF(Ingredients!$B$3:$B$217,J233,Ingredients!$F$3:$F$217)+SUMIF($B$3:$B$724,J233,$BH$3:$BH$724)</f>
        <v>0</v>
      </c>
      <c r="BE233" s="30">
        <f>SUMIF(Ingredients!$B$3:$B$217,K233,Ingredients!$F$3:$F$217)+SUMIF($B$3:$B$724,K233,$BH$3:$BH$724)</f>
        <v>0</v>
      </c>
      <c r="BF233" s="30">
        <f>SUMIF(Ingredients!$B$3:$B$217,L233,Ingredients!$F$3:$F$217)+SUMIF($B$3:$B$724,L233,$BH$3:$BH$724)</f>
        <v>0</v>
      </c>
      <c r="BG233" s="30">
        <f>SUMIF(Ingredients!$B$3:$B$217,M233,Ingredients!$F$3:$F$217)+SUMIF($B$3:$B$724,M233,$BH$3:$BH$724)</f>
        <v>0</v>
      </c>
      <c r="BH233" s="35">
        <f t="shared" si="44"/>
        <v>1.5</v>
      </c>
      <c r="BI233" s="30">
        <f>SUMIF(Ingredients!$B$3:$B$217,F233,Ingredients!$G$3:$G$217)+SUMIF($B$3:$B$724,F233,$BQ$3:$BQ$724)</f>
        <v>0</v>
      </c>
      <c r="BJ233" s="30">
        <f>SUMIF(Ingredients!$B$3:$B$217,G233,Ingredients!$G$3:$G$217)+SUMIF($B$3:$B$724,G233,$BQ$3:$BQ$724)</f>
        <v>0</v>
      </c>
      <c r="BK233" s="30">
        <f>SUMIF(Ingredients!$B$3:$B$217,H233,Ingredients!$G$3:$G$217)+SUMIF($B$3:$B$724,H233,$BQ$3:$BQ$724)</f>
        <v>0</v>
      </c>
      <c r="BL233" s="30">
        <f>SUMIF(Ingredients!$B$3:$B$217,I233,Ingredients!$G$3:$G$217)+SUMIF($B$3:$B$724,I233,$BQ$3:$BQ$724)</f>
        <v>0</v>
      </c>
      <c r="BM233" s="30">
        <f>SUMIF(Ingredients!$B$3:$B$217,J233,Ingredients!$G$3:$G$217)+SUMIF($B$3:$B$724,J233,$BQ$3:$BQ$724)</f>
        <v>0</v>
      </c>
      <c r="BN233" s="30">
        <f>SUMIF(Ingredients!$B$3:$B$217,K233,Ingredients!$G$3:$G$217)+SUMIF($B$3:$B$724,K233,$BQ$3:$BQ$724)</f>
        <v>0</v>
      </c>
      <c r="BO233" s="30">
        <f>SUMIF(Ingredients!$B$3:$B$217,L233,Ingredients!$G$3:$G$217)+SUMIF($B$3:$B$724,L233,$BQ$3:$BQ$724)</f>
        <v>0</v>
      </c>
      <c r="BP233" s="30">
        <f>SUMIF(Ingredients!$B$3:$B$217,M233,Ingredients!$G$3:$G$217)+SUMIF($B$3:$B$724,M233,$BQ$3:$BQ$724)</f>
        <v>0</v>
      </c>
      <c r="BQ233" s="36">
        <f t="shared" si="45"/>
        <v>0</v>
      </c>
      <c r="BR233" s="30">
        <f>SUMIF(Ingredients!$B$3:$B$217,F233,Ingredients!$H$3:$H$217)+SUMIF($B$3:$B$724,F233,$BZ$3:$BZ$724)</f>
        <v>0</v>
      </c>
      <c r="BS233" s="30">
        <f>SUMIF(Ingredients!$B$3:$B$217,G233,Ingredients!$H$3:$H$217)+SUMIF($B$3:$B$724,G233,$BZ$3:$BZ$724)</f>
        <v>0</v>
      </c>
      <c r="BT233" s="30">
        <f>SUMIF(Ingredients!$B$3:$B$217,H233,Ingredients!$H$3:$H$217)+SUMIF($B$3:$B$724,H233,$BZ$3:$BZ$724)</f>
        <v>1</v>
      </c>
      <c r="BU233" s="30">
        <f>SUMIF(Ingredients!$B$3:$B$217,I233,Ingredients!$H$3:$H$217)+SUMIF($B$3:$B$724,I233,$BZ$3:$BZ$724)</f>
        <v>1.5</v>
      </c>
      <c r="BV233" s="30">
        <f>SUMIF(Ingredients!$B$3:$B$217,J233,Ingredients!$H$3:$H$217)+SUMIF($B$3:$B$724,J233,$BZ$3:$BZ$724)</f>
        <v>0</v>
      </c>
      <c r="BW233" s="30">
        <f>SUMIF(Ingredients!$B$3:$B$217,K233,Ingredients!$H$3:$H$217)+SUMIF($B$3:$B$724,K233,$BZ$3:$BZ$724)</f>
        <v>0</v>
      </c>
      <c r="BX233" s="30">
        <f>SUMIF(Ingredients!$B$3:$B$217,L233,Ingredients!$H$3:$H$217)+SUMIF($B$3:$B$724,L233,$BZ$3:$BZ$724)</f>
        <v>0</v>
      </c>
      <c r="BY233" s="30">
        <f>SUMIF(Ingredients!$B$3:$B$217,M233,Ingredients!$H$3:$H$217)+SUMIF($B$3:$B$724,M233,$BZ$3:$BZ$724)</f>
        <v>0</v>
      </c>
      <c r="BZ233" s="42">
        <f t="shared" si="46"/>
        <v>2.5</v>
      </c>
      <c r="CA233" s="30">
        <f>SUMIF(Ingredients!$B$3:$B$217,F233,Ingredients!$I$3:$I$217)+SUMIF($B$3:$B$724,F233,$CI$3:$CI$724)</f>
        <v>0</v>
      </c>
      <c r="CB233" s="30">
        <f>SUMIF(Ingredients!$B$3:$B$217,G233,Ingredients!$I$3:$I$217)+SUMIF($B$3:$B$724,G233,$CI$3:$CI$724)</f>
        <v>2</v>
      </c>
      <c r="CC233" s="30">
        <f>SUMIF(Ingredients!$B$3:$B$217,H233,Ingredients!$I$3:$I$217)+SUMIF($B$3:$B$724,H233,$CI$3:$CI$724)</f>
        <v>0</v>
      </c>
      <c r="CD233" s="30">
        <f>SUMIF(Ingredients!$B$3:$B$217,I233,Ingredients!$I$3:$I$217)+SUMIF($B$3:$B$724,I233,$CI$3:$CI$724)</f>
        <v>0</v>
      </c>
      <c r="CE233" s="30">
        <f>SUMIF(Ingredients!$B$3:$B$217,J233,Ingredients!$I$3:$I$217)+SUMIF($B$3:$B$724,J233,$CI$3:$CI$724)</f>
        <v>0</v>
      </c>
      <c r="CF233" s="30">
        <f>SUMIF(Ingredients!$B$3:$B$217,K233,Ingredients!$I$3:$I$217)+SUMIF($B$3:$B$724,K233,$CI$3:$CI$724)</f>
        <v>0</v>
      </c>
      <c r="CG233" s="30">
        <f>SUMIF(Ingredients!$B$3:$B$217,L233,Ingredients!$I$3:$I$217)+SUMIF($B$3:$B$724,L233,$CI$3:$CI$724)</f>
        <v>0</v>
      </c>
      <c r="CH233" s="30">
        <f>SUMIF(Ingredients!$B$3:$B$217,M233,Ingredients!$I$3:$I$217)+SUMIF($B$3:$B$724,M233,$CI$3:$CI$724)</f>
        <v>0</v>
      </c>
      <c r="CI233" s="38">
        <f t="shared" si="47"/>
        <v>2</v>
      </c>
      <c r="CJ233" s="30">
        <f>SUMIF(Ingredients!$B$3:$B$217,F233,Ingredients!$J$3:$J$217)+SUMIF($B$3:$B$724,F233,$CR$3:$CR$724)</f>
        <v>0</v>
      </c>
      <c r="CK233" s="30">
        <f>SUMIF(Ingredients!$B$3:$B$217,G233,Ingredients!$J$3:$J$217)+SUMIF($B$3:$B$724,G233,$CR$3:$CR$724)</f>
        <v>0</v>
      </c>
      <c r="CL233" s="30">
        <f>SUMIF(Ingredients!$B$3:$B$217,H233,Ingredients!$J$3:$J$217)+SUMIF($B$3:$B$724,H233,$CR$3:$CR$724)</f>
        <v>0</v>
      </c>
      <c r="CM233" s="30">
        <f>SUMIF(Ingredients!$B$3:$B$217,I233,Ingredients!$J$3:$J$217)+SUMIF($B$3:$B$724,I233,$CR$3:$CR$724)</f>
        <v>0</v>
      </c>
      <c r="CN233" s="30">
        <f>SUMIF(Ingredients!$B$3:$B$217,J233,Ingredients!$J$3:$J$217)+SUMIF($B$3:$B$724,J233,$CR$3:$CR$724)</f>
        <v>0</v>
      </c>
      <c r="CO233" s="30">
        <f>SUMIF(Ingredients!$B$3:$B$217,K233,Ingredients!$J$3:$J$217)+SUMIF($B$3:$B$724,K233,$CR$3:$CR$724)</f>
        <v>0</v>
      </c>
      <c r="CP233" s="30">
        <f>SUMIF(Ingredients!$B$3:$B$217,L233,Ingredients!$J$3:$J$217)+SUMIF($B$3:$B$724,L233,$CR$3:$CR$724)</f>
        <v>0</v>
      </c>
      <c r="CQ233" s="30">
        <f>SUMIF(Ingredients!$B$3:$B$217,M233,Ingredients!$J$3:$J$217)+SUMIF($B$3:$B$724,M233,$CR$3:$CR$724)</f>
        <v>0</v>
      </c>
      <c r="CR233" s="43">
        <f t="shared" si="48"/>
        <v>0</v>
      </c>
      <c r="CS233" s="34">
        <v>15</v>
      </c>
      <c r="CT233" s="30">
        <v>0</v>
      </c>
      <c r="CU233" s="30">
        <v>9</v>
      </c>
      <c r="CV233" s="35">
        <v>1.5</v>
      </c>
      <c r="CW233" s="36">
        <v>0</v>
      </c>
      <c r="CX233" s="37">
        <v>2.5</v>
      </c>
      <c r="CY233" s="38">
        <v>2</v>
      </c>
      <c r="CZ233" s="39">
        <v>0</v>
      </c>
      <c r="DA233" t="s">
        <v>202</v>
      </c>
      <c r="DB233" t="str">
        <f t="shared" ca="1" si="49"/>
        <v>-</v>
      </c>
      <c r="DD233" t="s">
        <v>200</v>
      </c>
      <c r="DE233" t="str">
        <f t="shared" ca="1" si="50"/>
        <v>FOOTLONGITEM(MEAL, ItemRegistry.footlongItem, 4 ,3f,0f,1.5f,2.5f,0f,2f,0f,2.33f),</v>
      </c>
      <c r="DF233" t="s">
        <v>2433</v>
      </c>
    </row>
    <row r="234" spans="2:110" x14ac:dyDescent="0.3">
      <c r="B234" t="s">
        <v>501</v>
      </c>
      <c r="C234" t="str">
        <f>INDEX('PH Itemnames'!$B$1:$B$723,MATCH(B234,'PH Itemnames'!$A$1:$A$723),1)</f>
        <v>blackberrycobblerItem</v>
      </c>
      <c r="D234" t="s">
        <v>245</v>
      </c>
      <c r="E234" t="s">
        <v>1192</v>
      </c>
      <c r="F234" s="10" t="s">
        <v>11</v>
      </c>
      <c r="G234" s="11" t="s">
        <v>210</v>
      </c>
      <c r="H234" s="11" t="s">
        <v>209</v>
      </c>
      <c r="I234" s="11"/>
      <c r="J234" s="11"/>
      <c r="K234" s="11"/>
      <c r="L234" s="11"/>
      <c r="M234" s="11"/>
      <c r="N234" s="46">
        <f ca="1">SUMIF(Ingredients!$B$3:$B$217,'PH complex foods'!F234,Ingredients!$A$3:$A$119)+SUMIF($B$3:$B$724,F234,$V$3:$V$723)</f>
        <v>1</v>
      </c>
      <c r="O234" s="11">
        <f ca="1">SUMIF(Ingredients!$B$3:$B$217,'PH complex foods'!G234,Ingredients!$A$3:$A$119)+SUMIF($B$3:$B$724,G234,$V$3:$V$723)</f>
        <v>1</v>
      </c>
      <c r="P234" s="11">
        <f ca="1">SUMIF(Ingredients!$B$3:$B$217,'PH complex foods'!H234,Ingredients!$A$3:$A$119)+SUMIF($B$3:$B$724,H234,$V$3:$V$723)</f>
        <v>1</v>
      </c>
      <c r="Q234" s="11">
        <f ca="1">SUMIF(Ingredients!$B$3:$B$217,'PH complex foods'!I234,Ingredients!$A$3:$A$119)+SUMIF($B$3:$B$724,I234,$V$3:$V$723)</f>
        <v>0</v>
      </c>
      <c r="R234" s="11">
        <f ca="1">SUMIF(Ingredients!$B$3:$B$217,'PH complex foods'!J234,Ingredients!$A$3:$A$119)+SUMIF($B$3:$B$724,J234,$V$3:$V$723)</f>
        <v>0</v>
      </c>
      <c r="S234" s="11">
        <f ca="1">SUMIF(Ingredients!$B$3:$B$217,'PH complex foods'!K234,Ingredients!$A$3:$A$119)+SUMIF($B$3:$B$724,K234,$V$3:$V$723)</f>
        <v>0</v>
      </c>
      <c r="T234" s="11">
        <f ca="1">SUMIF(Ingredients!$B$3:$B$217,'PH complex foods'!L234,Ingredients!$A$3:$A$119)+SUMIF($B$3:$B$724,L234,$V$3:$V$723)</f>
        <v>0</v>
      </c>
      <c r="U234" s="11">
        <f ca="1">SUMIF(Ingredients!$B$3:$B$217,'PH complex foods'!M234,Ingredients!$A$3:$A$119)+SUMIF($B$3:$B$724,M234,$V$3:$V$723)</f>
        <v>0</v>
      </c>
      <c r="V234" s="10">
        <f t="shared" ca="1" si="51"/>
        <v>1</v>
      </c>
      <c r="W234" s="11">
        <f t="shared" si="40"/>
        <v>0</v>
      </c>
      <c r="X234" s="44" t="str">
        <f t="shared" ca="1" si="52"/>
        <v>Yes</v>
      </c>
      <c r="Y234" s="34">
        <f>SUMIF(Ingredients!$B$3:$B$217,F234,Ingredients!$C$3:$C$217)+SUMIF($B$3:$B$724,F234,$AG$3:$AG$724)</f>
        <v>1</v>
      </c>
      <c r="Z234" s="30">
        <f>SUMIF(Ingredients!$B$3:$B$217,G234,Ingredients!$C$3:$C$217)+SUMIF($B$3:$B$724,G234,$AG$3:$AG$724)</f>
        <v>0</v>
      </c>
      <c r="AA234" s="30">
        <f>SUMIF(Ingredients!$B$3:$B$217,H234,Ingredients!$C$3:$C$217)+SUMIF($B$3:$B$724,H234,$AG$3:$AG$724)</f>
        <v>5</v>
      </c>
      <c r="AB234" s="30">
        <f>SUMIF(Ingredients!$B$3:$B$217,I234,Ingredients!$C$3:$C$217)+SUMIF($B$3:$B$724,I234,$AG$3:$AG$724)</f>
        <v>0</v>
      </c>
      <c r="AC234" s="30">
        <f>SUMIF(Ingredients!$B$3:$B$217,J234,Ingredients!$C$3:$C$217)+SUMIF($B$3:$B$724,J234,$AG$3:$AG$724)</f>
        <v>0</v>
      </c>
      <c r="AD234" s="30">
        <f>SUMIF(Ingredients!$B$3:$B$217,K234,Ingredients!$C$3:$C$217)+SUMIF($B$3:$B$724,K234,$AG$3:$AG$724)</f>
        <v>0</v>
      </c>
      <c r="AE234" s="30">
        <f>SUMIF(Ingredients!$B$3:$B$217,L234,Ingredients!$C$3:$C$217)+SUMIF($B$3:$B$724,L234,$AG$3:$AG$724)</f>
        <v>0</v>
      </c>
      <c r="AF234" s="30">
        <f>SUMIF(Ingredients!$B$3:$B$217,M234,Ingredients!$C$3:$C$217)+SUMIF($B$3:$B$724,M234,$AG$3:$AG$724)</f>
        <v>0</v>
      </c>
      <c r="AG234" s="29">
        <f t="shared" si="41"/>
        <v>6</v>
      </c>
      <c r="AH234" s="30">
        <f>SUMIF(Ingredients!$B$3:$B$217,F234,Ingredients!$D$3:$D$217)+SUMIF($B$3:$B$724,F234,$AP$3:$AP$724)</f>
        <v>5</v>
      </c>
      <c r="AI234" s="30">
        <f>SUMIF(Ingredients!$B$3:$B$217,G234,Ingredients!$D$3:$D$217)+SUMIF($B$3:$B$724,G234,$AP$3:$AP$724)</f>
        <v>0</v>
      </c>
      <c r="AJ234" s="30">
        <f>SUMIF(Ingredients!$B$3:$B$217,H234,Ingredients!$D$3:$D$217)+SUMIF($B$3:$B$724,H234,$AP$3:$AP$724)</f>
        <v>0</v>
      </c>
      <c r="AK234" s="30">
        <f>SUMIF(Ingredients!$B$3:$B$217,I234,Ingredients!$D$3:$D$217)+SUMIF($B$3:$B$724,I234,$AP$3:$AP$724)</f>
        <v>0</v>
      </c>
      <c r="AL234" s="30">
        <f>SUMIF(Ingredients!$B$3:$B$217,J234,Ingredients!$D$3:$D$217)+SUMIF($B$3:$B$724,J234,$AP$3:$AP$724)</f>
        <v>0</v>
      </c>
      <c r="AM234" s="30">
        <f>SUMIF(Ingredients!$B$3:$B$217,K234,Ingredients!$D$3:$D$217)+SUMIF($B$3:$B$724,K234,$AP$3:$AP$724)</f>
        <v>0</v>
      </c>
      <c r="AN234" s="30">
        <f>SUMIF(Ingredients!$B$3:$B$217,L234,Ingredients!$D$3:$D$217)+SUMIF($B$3:$B$724,L234,$AP$3:$AP$724)</f>
        <v>0</v>
      </c>
      <c r="AO234" s="30">
        <f>SUMIF(Ingredients!$B$3:$B$217,M234,Ingredients!$D$3:$D$217)+SUMIF($B$3:$B$724,M234,$AP$3:$AP$724)</f>
        <v>0</v>
      </c>
      <c r="AP234" s="29">
        <f t="shared" si="42"/>
        <v>5</v>
      </c>
      <c r="AQ234" s="30">
        <f>SUMIF(Ingredients!$B$3:$B$217,F234,Ingredients!$E$3:$E$217)+SUMIF($B$3:$B$724,F234,$AY$3:$AY$727)</f>
        <v>4</v>
      </c>
      <c r="AR234" s="30">
        <f>SUMIF(Ingredients!$B$3:$B$217,G234,Ingredients!$E$3:$E$217)+SUMIF($B$3:$B$724,G234,$AY$3:$AY$727)</f>
        <v>30</v>
      </c>
      <c r="AS234" s="30">
        <f>SUMIF(Ingredients!$B$3:$B$217,H234,Ingredients!$E$3:$E$217)+SUMIF($B$3:$B$724,H234,$AY$3:$AY$727)</f>
        <v>7</v>
      </c>
      <c r="AT234" s="30">
        <f>SUMIF(Ingredients!$B$3:$B$217,I234,Ingredients!$E$3:$E$217)+SUMIF($B$3:$B$724,I234,$AY$3:$AY$727)</f>
        <v>0</v>
      </c>
      <c r="AU234" s="30">
        <f>SUMIF(Ingredients!$B$3:$B$217,J234,Ingredients!$E$3:$E$217)+SUMIF($B$3:$B$724,J234,$AY$3:$AY$727)</f>
        <v>0</v>
      </c>
      <c r="AV234" s="30">
        <f>SUMIF(Ingredients!$B$3:$B$217,K234,Ingredients!$E$3:$E$217)+SUMIF($B$3:$B$724,K234,$AY$3:$AY$727)</f>
        <v>0</v>
      </c>
      <c r="AW234" s="30">
        <f>SUMIF(Ingredients!$B$3:$B$217,L234,Ingredients!$E$3:$E$217)+SUMIF($B$3:$B$724,L234,$AY$3:$AY$727)</f>
        <v>0</v>
      </c>
      <c r="AX234" s="30">
        <f>SUMIF(Ingredients!$B$3:$B$217,M234,Ingredients!$E$3:$E$217)+SUMIF($B$3:$B$724,M234,$AY$3:$AY$727)</f>
        <v>0</v>
      </c>
      <c r="AY234" s="29">
        <f t="shared" si="43"/>
        <v>13.666666666666666</v>
      </c>
      <c r="AZ234" s="30">
        <f>SUMIF(Ingredients!$B$3:$B$217,F234,Ingredients!$F$3:$F$217)+SUMIF($B$3:$B$724,F234,$BH$3:$BH$724)</f>
        <v>0</v>
      </c>
      <c r="BA234" s="30">
        <f>SUMIF(Ingredients!$B$3:$B$217,G234,Ingredients!$F$3:$F$217)+SUMIF($B$3:$B$724,G234,$BH$3:$BH$724)</f>
        <v>0</v>
      </c>
      <c r="BB234" s="30">
        <f>SUMIF(Ingredients!$B$3:$B$217,H234,Ingredients!$F$3:$F$217)+SUMIF($B$3:$B$724,H234,$BH$3:$BH$724)</f>
        <v>1</v>
      </c>
      <c r="BC234" s="30">
        <f>SUMIF(Ingredients!$B$3:$B$217,I234,Ingredients!$F$3:$F$217)+SUMIF($B$3:$B$724,I234,$BH$3:$BH$724)</f>
        <v>0</v>
      </c>
      <c r="BD234" s="30">
        <f>SUMIF(Ingredients!$B$3:$B$217,J234,Ingredients!$F$3:$F$217)+SUMIF($B$3:$B$724,J234,$BH$3:$BH$724)</f>
        <v>0</v>
      </c>
      <c r="BE234" s="30">
        <f>SUMIF(Ingredients!$B$3:$B$217,K234,Ingredients!$F$3:$F$217)+SUMIF($B$3:$B$724,K234,$BH$3:$BH$724)</f>
        <v>0</v>
      </c>
      <c r="BF234" s="30">
        <f>SUMIF(Ingredients!$B$3:$B$217,L234,Ingredients!$F$3:$F$217)+SUMIF($B$3:$B$724,L234,$BH$3:$BH$724)</f>
        <v>0</v>
      </c>
      <c r="BG234" s="30">
        <f>SUMIF(Ingredients!$B$3:$B$217,M234,Ingredients!$F$3:$F$217)+SUMIF($B$3:$B$724,M234,$BH$3:$BH$724)</f>
        <v>0</v>
      </c>
      <c r="BH234" s="35">
        <f t="shared" si="44"/>
        <v>1</v>
      </c>
      <c r="BI234" s="30">
        <f>SUMIF(Ingredients!$B$3:$B$217,F234,Ingredients!$G$3:$G$217)+SUMIF($B$3:$B$724,F234,$BQ$3:$BQ$724)</f>
        <v>0.8</v>
      </c>
      <c r="BJ234" s="30">
        <f>SUMIF(Ingredients!$B$3:$B$217,G234,Ingredients!$G$3:$G$217)+SUMIF($B$3:$B$724,G234,$BQ$3:$BQ$724)</f>
        <v>0</v>
      </c>
      <c r="BK234" s="30">
        <f>SUMIF(Ingredients!$B$3:$B$217,H234,Ingredients!$G$3:$G$217)+SUMIF($B$3:$B$724,H234,$BQ$3:$BQ$724)</f>
        <v>0</v>
      </c>
      <c r="BL234" s="30">
        <f>SUMIF(Ingredients!$B$3:$B$217,I234,Ingredients!$G$3:$G$217)+SUMIF($B$3:$B$724,I234,$BQ$3:$BQ$724)</f>
        <v>0</v>
      </c>
      <c r="BM234" s="30">
        <f>SUMIF(Ingredients!$B$3:$B$217,J234,Ingredients!$G$3:$G$217)+SUMIF($B$3:$B$724,J234,$BQ$3:$BQ$724)</f>
        <v>0</v>
      </c>
      <c r="BN234" s="30">
        <f>SUMIF(Ingredients!$B$3:$B$217,K234,Ingredients!$G$3:$G$217)+SUMIF($B$3:$B$724,K234,$BQ$3:$BQ$724)</f>
        <v>0</v>
      </c>
      <c r="BO234" s="30">
        <f>SUMIF(Ingredients!$B$3:$B$217,L234,Ingredients!$G$3:$G$217)+SUMIF($B$3:$B$724,L234,$BQ$3:$BQ$724)</f>
        <v>0</v>
      </c>
      <c r="BP234" s="30">
        <f>SUMIF(Ingredients!$B$3:$B$217,M234,Ingredients!$G$3:$G$217)+SUMIF($B$3:$B$724,M234,$BQ$3:$BQ$724)</f>
        <v>0</v>
      </c>
      <c r="BQ234" s="36">
        <f t="shared" si="45"/>
        <v>0.8</v>
      </c>
      <c r="BR234" s="30">
        <f>SUMIF(Ingredients!$B$3:$B$217,F234,Ingredients!$H$3:$H$217)+SUMIF($B$3:$B$724,F234,$BZ$3:$BZ$724)</f>
        <v>0</v>
      </c>
      <c r="BS234" s="30">
        <f>SUMIF(Ingredients!$B$3:$B$217,G234,Ingredients!$H$3:$H$217)+SUMIF($B$3:$B$724,G234,$BZ$3:$BZ$724)</f>
        <v>0</v>
      </c>
      <c r="BT234" s="30">
        <f>SUMIF(Ingredients!$B$3:$B$217,H234,Ingredients!$H$3:$H$217)+SUMIF($B$3:$B$724,H234,$BZ$3:$BZ$724)</f>
        <v>0</v>
      </c>
      <c r="BU234" s="30">
        <f>SUMIF(Ingredients!$B$3:$B$217,I234,Ingredients!$H$3:$H$217)+SUMIF($B$3:$B$724,I234,$BZ$3:$BZ$724)</f>
        <v>0</v>
      </c>
      <c r="BV234" s="30">
        <f>SUMIF(Ingredients!$B$3:$B$217,J234,Ingredients!$H$3:$H$217)+SUMIF($B$3:$B$724,J234,$BZ$3:$BZ$724)</f>
        <v>0</v>
      </c>
      <c r="BW234" s="30">
        <f>SUMIF(Ingredients!$B$3:$B$217,K234,Ingredients!$H$3:$H$217)+SUMIF($B$3:$B$724,K234,$BZ$3:$BZ$724)</f>
        <v>0</v>
      </c>
      <c r="BX234" s="30">
        <f>SUMIF(Ingredients!$B$3:$B$217,L234,Ingredients!$H$3:$H$217)+SUMIF($B$3:$B$724,L234,$BZ$3:$BZ$724)</f>
        <v>0</v>
      </c>
      <c r="BY234" s="30">
        <f>SUMIF(Ingredients!$B$3:$B$217,M234,Ingredients!$H$3:$H$217)+SUMIF($B$3:$B$724,M234,$BZ$3:$BZ$724)</f>
        <v>0</v>
      </c>
      <c r="BZ234" s="42">
        <f t="shared" si="46"/>
        <v>0</v>
      </c>
      <c r="CA234" s="30">
        <f>SUMIF(Ingredients!$B$3:$B$217,F234,Ingredients!$I$3:$I$217)+SUMIF($B$3:$B$724,F234,$CI$3:$CI$724)</f>
        <v>0</v>
      </c>
      <c r="CB234" s="30">
        <f>SUMIF(Ingredients!$B$3:$B$217,G234,Ingredients!$I$3:$I$217)+SUMIF($B$3:$B$724,G234,$CI$3:$CI$724)</f>
        <v>0</v>
      </c>
      <c r="CC234" s="30">
        <f>SUMIF(Ingredients!$B$3:$B$217,H234,Ingredients!$I$3:$I$217)+SUMIF($B$3:$B$724,H234,$CI$3:$CI$724)</f>
        <v>0</v>
      </c>
      <c r="CD234" s="30">
        <f>SUMIF(Ingredients!$B$3:$B$217,I234,Ingredients!$I$3:$I$217)+SUMIF($B$3:$B$724,I234,$CI$3:$CI$724)</f>
        <v>0</v>
      </c>
      <c r="CE234" s="30">
        <f>SUMIF(Ingredients!$B$3:$B$217,J234,Ingredients!$I$3:$I$217)+SUMIF($B$3:$B$724,J234,$CI$3:$CI$724)</f>
        <v>0</v>
      </c>
      <c r="CF234" s="30">
        <f>SUMIF(Ingredients!$B$3:$B$217,K234,Ingredients!$I$3:$I$217)+SUMIF($B$3:$B$724,K234,$CI$3:$CI$724)</f>
        <v>0</v>
      </c>
      <c r="CG234" s="30">
        <f>SUMIF(Ingredients!$B$3:$B$217,L234,Ingredients!$I$3:$I$217)+SUMIF($B$3:$B$724,L234,$CI$3:$CI$724)</f>
        <v>0</v>
      </c>
      <c r="CH234" s="30">
        <f>SUMIF(Ingredients!$B$3:$B$217,M234,Ingredients!$I$3:$I$217)+SUMIF($B$3:$B$724,M234,$CI$3:$CI$724)</f>
        <v>0</v>
      </c>
      <c r="CI234" s="38">
        <f t="shared" si="47"/>
        <v>0</v>
      </c>
      <c r="CJ234" s="30">
        <f>SUMIF(Ingredients!$B$3:$B$217,F234,Ingredients!$J$3:$J$217)+SUMIF($B$3:$B$724,F234,$CR$3:$CR$724)</f>
        <v>0</v>
      </c>
      <c r="CK234" s="30">
        <f>SUMIF(Ingredients!$B$3:$B$217,G234,Ingredients!$J$3:$J$217)+SUMIF($B$3:$B$724,G234,$CR$3:$CR$724)</f>
        <v>0</v>
      </c>
      <c r="CL234" s="30">
        <f>SUMIF(Ingredients!$B$3:$B$217,H234,Ingredients!$J$3:$J$217)+SUMIF($B$3:$B$724,H234,$CR$3:$CR$724)</f>
        <v>0</v>
      </c>
      <c r="CM234" s="30">
        <f>SUMIF(Ingredients!$B$3:$B$217,I234,Ingredients!$J$3:$J$217)+SUMIF($B$3:$B$724,I234,$CR$3:$CR$724)</f>
        <v>0</v>
      </c>
      <c r="CN234" s="30">
        <f>SUMIF(Ingredients!$B$3:$B$217,J234,Ingredients!$J$3:$J$217)+SUMIF($B$3:$B$724,J234,$CR$3:$CR$724)</f>
        <v>0</v>
      </c>
      <c r="CO234" s="30">
        <f>SUMIF(Ingredients!$B$3:$B$217,K234,Ingredients!$J$3:$J$217)+SUMIF($B$3:$B$724,K234,$CR$3:$CR$724)</f>
        <v>0</v>
      </c>
      <c r="CP234" s="30">
        <f>SUMIF(Ingredients!$B$3:$B$217,L234,Ingredients!$J$3:$J$217)+SUMIF($B$3:$B$724,L234,$CR$3:$CR$724)</f>
        <v>0</v>
      </c>
      <c r="CQ234" s="30">
        <f>SUMIF(Ingredients!$B$3:$B$217,M234,Ingredients!$J$3:$J$217)+SUMIF($B$3:$B$724,M234,$CR$3:$CR$724)</f>
        <v>0</v>
      </c>
      <c r="CR234" s="43">
        <f t="shared" si="48"/>
        <v>0</v>
      </c>
      <c r="CS234" s="34">
        <v>5</v>
      </c>
      <c r="CT234" s="30">
        <v>0</v>
      </c>
      <c r="CU234" s="30">
        <v>11</v>
      </c>
      <c r="CV234" s="35">
        <v>1</v>
      </c>
      <c r="CW234" s="36">
        <v>1</v>
      </c>
      <c r="CX234" s="37">
        <v>0</v>
      </c>
      <c r="CY234" s="38">
        <v>0</v>
      </c>
      <c r="CZ234" s="39">
        <v>0</v>
      </c>
      <c r="DA234" t="s">
        <v>202</v>
      </c>
      <c r="DB234" t="str">
        <f t="shared" ca="1" si="49"/>
        <v>-</v>
      </c>
      <c r="DD234" t="s">
        <v>200</v>
      </c>
      <c r="DE234" t="str">
        <f t="shared" ca="1" si="50"/>
        <v>BLACKBERRYCOBBLERITEM(MEAL, ItemRegistry.blackberrycobblerItem, 4 ,1f,0f,1f,0f,1f,0f,0f,1.91f),</v>
      </c>
      <c r="DF234" t="s">
        <v>2434</v>
      </c>
    </row>
    <row r="235" spans="2:110" x14ac:dyDescent="0.3">
      <c r="B235" t="s">
        <v>502</v>
      </c>
      <c r="C235" t="str">
        <f>INDEX('PH Itemnames'!$B$1:$B$723,MATCH(B235,'PH Itemnames'!$A$1:$A$723),1)</f>
        <v>chocolatemilkItem</v>
      </c>
      <c r="D235" t="s">
        <v>240</v>
      </c>
      <c r="E235" t="s">
        <v>1191</v>
      </c>
      <c r="F235" s="10" t="s">
        <v>238</v>
      </c>
      <c r="G235" s="11" t="s">
        <v>221</v>
      </c>
      <c r="H235" s="11"/>
      <c r="I235" s="11"/>
      <c r="J235" s="11"/>
      <c r="K235" s="11"/>
      <c r="L235" s="11"/>
      <c r="M235" s="11"/>
      <c r="N235" s="46">
        <f ca="1">SUMIF(Ingredients!$B$3:$B$217,'PH complex foods'!F235,Ingredients!$A$3:$A$119)+SUMIF($B$3:$B$724,F235,$V$3:$V$723)</f>
        <v>1</v>
      </c>
      <c r="O235" s="11">
        <f ca="1">SUMIF(Ingredients!$B$3:$B$217,'PH complex foods'!G235,Ingredients!$A$3:$A$119)+SUMIF($B$3:$B$724,G235,$V$3:$V$723)</f>
        <v>0</v>
      </c>
      <c r="P235" s="11">
        <f ca="1">SUMIF(Ingredients!$B$3:$B$217,'PH complex foods'!H235,Ingredients!$A$3:$A$119)+SUMIF($B$3:$B$724,H235,$V$3:$V$723)</f>
        <v>0</v>
      </c>
      <c r="Q235" s="11">
        <f ca="1">SUMIF(Ingredients!$B$3:$B$217,'PH complex foods'!I235,Ingredients!$A$3:$A$119)+SUMIF($B$3:$B$724,I235,$V$3:$V$723)</f>
        <v>0</v>
      </c>
      <c r="R235" s="11">
        <f ca="1">SUMIF(Ingredients!$B$3:$B$217,'PH complex foods'!J235,Ingredients!$A$3:$A$119)+SUMIF($B$3:$B$724,J235,$V$3:$V$723)</f>
        <v>0</v>
      </c>
      <c r="S235" s="11">
        <f ca="1">SUMIF(Ingredients!$B$3:$B$217,'PH complex foods'!K235,Ingredients!$A$3:$A$119)+SUMIF($B$3:$B$724,K235,$V$3:$V$723)</f>
        <v>0</v>
      </c>
      <c r="T235" s="11">
        <f ca="1">SUMIF(Ingredients!$B$3:$B$217,'PH complex foods'!L235,Ingredients!$A$3:$A$119)+SUMIF($B$3:$B$724,L235,$V$3:$V$723)</f>
        <v>0</v>
      </c>
      <c r="U235" s="11">
        <f ca="1">SUMIF(Ingredients!$B$3:$B$217,'PH complex foods'!M235,Ingredients!$A$3:$A$119)+SUMIF($B$3:$B$724,M235,$V$3:$V$723)</f>
        <v>0</v>
      </c>
      <c r="V235" s="10">
        <f t="shared" ca="1" si="51"/>
        <v>0</v>
      </c>
      <c r="W235" s="11">
        <f t="shared" si="40"/>
        <v>1</v>
      </c>
      <c r="X235" s="44" t="str">
        <f t="shared" ca="1" si="52"/>
        <v>No</v>
      </c>
      <c r="Y235" s="34">
        <f>SUMIF(Ingredients!$B$3:$B$217,F235,Ingredients!$C$3:$C$217)+SUMIF($B$3:$B$724,F235,$AG$3:$AG$724)</f>
        <v>5</v>
      </c>
      <c r="Z235" s="30">
        <f>SUMIF(Ingredients!$B$3:$B$217,G235,Ingredients!$C$3:$C$217)+SUMIF($B$3:$B$724,G235,$AG$3:$AG$724)</f>
        <v>0</v>
      </c>
      <c r="AA235" s="30">
        <f>SUMIF(Ingredients!$B$3:$B$217,H235,Ingredients!$C$3:$C$217)+SUMIF($B$3:$B$724,H235,$AG$3:$AG$724)</f>
        <v>0</v>
      </c>
      <c r="AB235" s="30">
        <f>SUMIF(Ingredients!$B$3:$B$217,I235,Ingredients!$C$3:$C$217)+SUMIF($B$3:$B$724,I235,$AG$3:$AG$724)</f>
        <v>0</v>
      </c>
      <c r="AC235" s="30">
        <f>SUMIF(Ingredients!$B$3:$B$217,J235,Ingredients!$C$3:$C$217)+SUMIF($B$3:$B$724,J235,$AG$3:$AG$724)</f>
        <v>0</v>
      </c>
      <c r="AD235" s="30">
        <f>SUMIF(Ingredients!$B$3:$B$217,K235,Ingredients!$C$3:$C$217)+SUMIF($B$3:$B$724,K235,$AG$3:$AG$724)</f>
        <v>0</v>
      </c>
      <c r="AE235" s="30">
        <f>SUMIF(Ingredients!$B$3:$B$217,L235,Ingredients!$C$3:$C$217)+SUMIF($B$3:$B$724,L235,$AG$3:$AG$724)</f>
        <v>0</v>
      </c>
      <c r="AF235" s="30">
        <f>SUMIF(Ingredients!$B$3:$B$217,M235,Ingredients!$C$3:$C$217)+SUMIF($B$3:$B$724,M235,$AG$3:$AG$724)</f>
        <v>0</v>
      </c>
      <c r="AG235" s="29">
        <f t="shared" si="41"/>
        <v>5</v>
      </c>
      <c r="AH235" s="30">
        <f>SUMIF(Ingredients!$B$3:$B$217,F235,Ingredients!$D$3:$D$217)+SUMIF($B$3:$B$724,F235,$AP$3:$AP$724)</f>
        <v>5</v>
      </c>
      <c r="AI235" s="30">
        <f>SUMIF(Ingredients!$B$3:$B$217,G235,Ingredients!$D$3:$D$217)+SUMIF($B$3:$B$724,G235,$AP$3:$AP$724)</f>
        <v>0</v>
      </c>
      <c r="AJ235" s="30">
        <f>SUMIF(Ingredients!$B$3:$B$217,H235,Ingredients!$D$3:$D$217)+SUMIF($B$3:$B$724,H235,$AP$3:$AP$724)</f>
        <v>0</v>
      </c>
      <c r="AK235" s="30">
        <f>SUMIF(Ingredients!$B$3:$B$217,I235,Ingredients!$D$3:$D$217)+SUMIF($B$3:$B$724,I235,$AP$3:$AP$724)</f>
        <v>0</v>
      </c>
      <c r="AL235" s="30">
        <f>SUMIF(Ingredients!$B$3:$B$217,J235,Ingredients!$D$3:$D$217)+SUMIF($B$3:$B$724,J235,$AP$3:$AP$724)</f>
        <v>0</v>
      </c>
      <c r="AM235" s="30">
        <f>SUMIF(Ingredients!$B$3:$B$217,K235,Ingredients!$D$3:$D$217)+SUMIF($B$3:$B$724,K235,$AP$3:$AP$724)</f>
        <v>0</v>
      </c>
      <c r="AN235" s="30">
        <f>SUMIF(Ingredients!$B$3:$B$217,L235,Ingredients!$D$3:$D$217)+SUMIF($B$3:$B$724,L235,$AP$3:$AP$724)</f>
        <v>0</v>
      </c>
      <c r="AO235" s="30">
        <f>SUMIF(Ingredients!$B$3:$B$217,M235,Ingredients!$D$3:$D$217)+SUMIF($B$3:$B$724,M235,$AP$3:$AP$724)</f>
        <v>0</v>
      </c>
      <c r="AP235" s="29">
        <f t="shared" si="42"/>
        <v>5</v>
      </c>
      <c r="AQ235" s="30">
        <f>SUMIF(Ingredients!$B$3:$B$217,F235,Ingredients!$E$3:$E$217)+SUMIF($B$3:$B$724,F235,$AY$3:$AY$727)</f>
        <v>23</v>
      </c>
      <c r="AR235" s="30">
        <f>SUMIF(Ingredients!$B$3:$B$217,G235,Ingredients!$E$3:$E$217)+SUMIF($B$3:$B$724,G235,$AY$3:$AY$727)</f>
        <v>0</v>
      </c>
      <c r="AS235" s="30">
        <f>SUMIF(Ingredients!$B$3:$B$217,H235,Ingredients!$E$3:$E$217)+SUMIF($B$3:$B$724,H235,$AY$3:$AY$727)</f>
        <v>0</v>
      </c>
      <c r="AT235" s="30">
        <f>SUMIF(Ingredients!$B$3:$B$217,I235,Ingredients!$E$3:$E$217)+SUMIF($B$3:$B$724,I235,$AY$3:$AY$727)</f>
        <v>0</v>
      </c>
      <c r="AU235" s="30">
        <f>SUMIF(Ingredients!$B$3:$B$217,J235,Ingredients!$E$3:$E$217)+SUMIF($B$3:$B$724,J235,$AY$3:$AY$727)</f>
        <v>0</v>
      </c>
      <c r="AV235" s="30">
        <f>SUMIF(Ingredients!$B$3:$B$217,K235,Ingredients!$E$3:$E$217)+SUMIF($B$3:$B$724,K235,$AY$3:$AY$727)</f>
        <v>0</v>
      </c>
      <c r="AW235" s="30">
        <f>SUMIF(Ingredients!$B$3:$B$217,L235,Ingredients!$E$3:$E$217)+SUMIF($B$3:$B$724,L235,$AY$3:$AY$727)</f>
        <v>0</v>
      </c>
      <c r="AX235" s="30">
        <f>SUMIF(Ingredients!$B$3:$B$217,M235,Ingredients!$E$3:$E$217)+SUMIF($B$3:$B$724,M235,$AY$3:$AY$727)</f>
        <v>0</v>
      </c>
      <c r="AY235" s="29">
        <f t="shared" si="43"/>
        <v>11.5</v>
      </c>
      <c r="AZ235" s="30">
        <f>SUMIF(Ingredients!$B$3:$B$217,F235,Ingredients!$F$3:$F$217)+SUMIF($B$3:$B$724,F235,$BH$3:$BH$724)</f>
        <v>0</v>
      </c>
      <c r="BA235" s="30">
        <f>SUMIF(Ingredients!$B$3:$B$217,G235,Ingredients!$F$3:$F$217)+SUMIF($B$3:$B$724,G235,$BH$3:$BH$724)</f>
        <v>0</v>
      </c>
      <c r="BB235" s="30">
        <f>SUMIF(Ingredients!$B$3:$B$217,H235,Ingredients!$F$3:$F$217)+SUMIF($B$3:$B$724,H235,$BH$3:$BH$724)</f>
        <v>0</v>
      </c>
      <c r="BC235" s="30">
        <f>SUMIF(Ingredients!$B$3:$B$217,I235,Ingredients!$F$3:$F$217)+SUMIF($B$3:$B$724,I235,$BH$3:$BH$724)</f>
        <v>0</v>
      </c>
      <c r="BD235" s="30">
        <f>SUMIF(Ingredients!$B$3:$B$217,J235,Ingredients!$F$3:$F$217)+SUMIF($B$3:$B$724,J235,$BH$3:$BH$724)</f>
        <v>0</v>
      </c>
      <c r="BE235" s="30">
        <f>SUMIF(Ingredients!$B$3:$B$217,K235,Ingredients!$F$3:$F$217)+SUMIF($B$3:$B$724,K235,$BH$3:$BH$724)</f>
        <v>0</v>
      </c>
      <c r="BF235" s="30">
        <f>SUMIF(Ingredients!$B$3:$B$217,L235,Ingredients!$F$3:$F$217)+SUMIF($B$3:$B$724,L235,$BH$3:$BH$724)</f>
        <v>0</v>
      </c>
      <c r="BG235" s="30">
        <f>SUMIF(Ingredients!$B$3:$B$217,M235,Ingredients!$F$3:$F$217)+SUMIF($B$3:$B$724,M235,$BH$3:$BH$724)</f>
        <v>0</v>
      </c>
      <c r="BH235" s="35">
        <f t="shared" si="44"/>
        <v>0</v>
      </c>
      <c r="BI235" s="30">
        <f>SUMIF(Ingredients!$B$3:$B$217,F235,Ingredients!$G$3:$G$217)+SUMIF($B$3:$B$724,F235,$BQ$3:$BQ$724)</f>
        <v>0</v>
      </c>
      <c r="BJ235" s="30">
        <f>SUMIF(Ingredients!$B$3:$B$217,G235,Ingredients!$G$3:$G$217)+SUMIF($B$3:$B$724,G235,$BQ$3:$BQ$724)</f>
        <v>0</v>
      </c>
      <c r="BK235" s="30">
        <f>SUMIF(Ingredients!$B$3:$B$217,H235,Ingredients!$G$3:$G$217)+SUMIF($B$3:$B$724,H235,$BQ$3:$BQ$724)</f>
        <v>0</v>
      </c>
      <c r="BL235" s="30">
        <f>SUMIF(Ingredients!$B$3:$B$217,I235,Ingredients!$G$3:$G$217)+SUMIF($B$3:$B$724,I235,$BQ$3:$BQ$724)</f>
        <v>0</v>
      </c>
      <c r="BM235" s="30">
        <f>SUMIF(Ingredients!$B$3:$B$217,J235,Ingredients!$G$3:$G$217)+SUMIF($B$3:$B$724,J235,$BQ$3:$BQ$724)</f>
        <v>0</v>
      </c>
      <c r="BN235" s="30">
        <f>SUMIF(Ingredients!$B$3:$B$217,K235,Ingredients!$G$3:$G$217)+SUMIF($B$3:$B$724,K235,$BQ$3:$BQ$724)</f>
        <v>0</v>
      </c>
      <c r="BO235" s="30">
        <f>SUMIF(Ingredients!$B$3:$B$217,L235,Ingredients!$G$3:$G$217)+SUMIF($B$3:$B$724,L235,$BQ$3:$BQ$724)</f>
        <v>0</v>
      </c>
      <c r="BP235" s="30">
        <f>SUMIF(Ingredients!$B$3:$B$217,M235,Ingredients!$G$3:$G$217)+SUMIF($B$3:$B$724,M235,$BQ$3:$BQ$724)</f>
        <v>0</v>
      </c>
      <c r="BQ235" s="36">
        <f t="shared" si="45"/>
        <v>0</v>
      </c>
      <c r="BR235" s="30">
        <f>SUMIF(Ingredients!$B$3:$B$217,F235,Ingredients!$H$3:$H$217)+SUMIF($B$3:$B$724,F235,$BZ$3:$BZ$724)</f>
        <v>0</v>
      </c>
      <c r="BS235" s="30">
        <f>SUMIF(Ingredients!$B$3:$B$217,G235,Ingredients!$H$3:$H$217)+SUMIF($B$3:$B$724,G235,$BZ$3:$BZ$724)</f>
        <v>0</v>
      </c>
      <c r="BT235" s="30">
        <f>SUMIF(Ingredients!$B$3:$B$217,H235,Ingredients!$H$3:$H$217)+SUMIF($B$3:$B$724,H235,$BZ$3:$BZ$724)</f>
        <v>0</v>
      </c>
      <c r="BU235" s="30">
        <f>SUMIF(Ingredients!$B$3:$B$217,I235,Ingredients!$H$3:$H$217)+SUMIF($B$3:$B$724,I235,$BZ$3:$BZ$724)</f>
        <v>0</v>
      </c>
      <c r="BV235" s="30">
        <f>SUMIF(Ingredients!$B$3:$B$217,J235,Ingredients!$H$3:$H$217)+SUMIF($B$3:$B$724,J235,$BZ$3:$BZ$724)</f>
        <v>0</v>
      </c>
      <c r="BW235" s="30">
        <f>SUMIF(Ingredients!$B$3:$B$217,K235,Ingredients!$H$3:$H$217)+SUMIF($B$3:$B$724,K235,$BZ$3:$BZ$724)</f>
        <v>0</v>
      </c>
      <c r="BX235" s="30">
        <f>SUMIF(Ingredients!$B$3:$B$217,L235,Ingredients!$H$3:$H$217)+SUMIF($B$3:$B$724,L235,$BZ$3:$BZ$724)</f>
        <v>0</v>
      </c>
      <c r="BY235" s="30">
        <f>SUMIF(Ingredients!$B$3:$B$217,M235,Ingredients!$H$3:$H$217)+SUMIF($B$3:$B$724,M235,$BZ$3:$BZ$724)</f>
        <v>0</v>
      </c>
      <c r="BZ235" s="42">
        <f t="shared" si="46"/>
        <v>0</v>
      </c>
      <c r="CA235" s="30">
        <f>SUMIF(Ingredients!$B$3:$B$217,F235,Ingredients!$I$3:$I$217)+SUMIF($B$3:$B$724,F235,$CI$3:$CI$724)</f>
        <v>0</v>
      </c>
      <c r="CB235" s="30">
        <f>SUMIF(Ingredients!$B$3:$B$217,G235,Ingredients!$I$3:$I$217)+SUMIF($B$3:$B$724,G235,$CI$3:$CI$724)</f>
        <v>0</v>
      </c>
      <c r="CC235" s="30">
        <f>SUMIF(Ingredients!$B$3:$B$217,H235,Ingredients!$I$3:$I$217)+SUMIF($B$3:$B$724,H235,$CI$3:$CI$724)</f>
        <v>0</v>
      </c>
      <c r="CD235" s="30">
        <f>SUMIF(Ingredients!$B$3:$B$217,I235,Ingredients!$I$3:$I$217)+SUMIF($B$3:$B$724,I235,$CI$3:$CI$724)</f>
        <v>0</v>
      </c>
      <c r="CE235" s="30">
        <f>SUMIF(Ingredients!$B$3:$B$217,J235,Ingredients!$I$3:$I$217)+SUMIF($B$3:$B$724,J235,$CI$3:$CI$724)</f>
        <v>0</v>
      </c>
      <c r="CF235" s="30">
        <f>SUMIF(Ingredients!$B$3:$B$217,K235,Ingredients!$I$3:$I$217)+SUMIF($B$3:$B$724,K235,$CI$3:$CI$724)</f>
        <v>0</v>
      </c>
      <c r="CG235" s="30">
        <f>SUMIF(Ingredients!$B$3:$B$217,L235,Ingredients!$I$3:$I$217)+SUMIF($B$3:$B$724,L235,$CI$3:$CI$724)</f>
        <v>0</v>
      </c>
      <c r="CH235" s="30">
        <f>SUMIF(Ingredients!$B$3:$B$217,M235,Ingredients!$I$3:$I$217)+SUMIF($B$3:$B$724,M235,$CI$3:$CI$724)</f>
        <v>0</v>
      </c>
      <c r="CI235" s="38">
        <f t="shared" si="47"/>
        <v>0</v>
      </c>
      <c r="CJ235" s="30">
        <f>SUMIF(Ingredients!$B$3:$B$217,F235,Ingredients!$J$3:$J$217)+SUMIF($B$3:$B$724,F235,$CR$3:$CR$724)</f>
        <v>2</v>
      </c>
      <c r="CK235" s="30">
        <f>SUMIF(Ingredients!$B$3:$B$217,G235,Ingredients!$J$3:$J$217)+SUMIF($B$3:$B$724,G235,$CR$3:$CR$724)</f>
        <v>0</v>
      </c>
      <c r="CL235" s="30">
        <f>SUMIF(Ingredients!$B$3:$B$217,H235,Ingredients!$J$3:$J$217)+SUMIF($B$3:$B$724,H235,$CR$3:$CR$724)</f>
        <v>0</v>
      </c>
      <c r="CM235" s="30">
        <f>SUMIF(Ingredients!$B$3:$B$217,I235,Ingredients!$J$3:$J$217)+SUMIF($B$3:$B$724,I235,$CR$3:$CR$724)</f>
        <v>0</v>
      </c>
      <c r="CN235" s="30">
        <f>SUMIF(Ingredients!$B$3:$B$217,J235,Ingredients!$J$3:$J$217)+SUMIF($B$3:$B$724,J235,$CR$3:$CR$724)</f>
        <v>0</v>
      </c>
      <c r="CO235" s="30">
        <f>SUMIF(Ingredients!$B$3:$B$217,K235,Ingredients!$J$3:$J$217)+SUMIF($B$3:$B$724,K235,$CR$3:$CR$724)</f>
        <v>0</v>
      </c>
      <c r="CP235" s="30">
        <f>SUMIF(Ingredients!$B$3:$B$217,L235,Ingredients!$J$3:$J$217)+SUMIF($B$3:$B$724,L235,$CR$3:$CR$724)</f>
        <v>0</v>
      </c>
      <c r="CQ235" s="30">
        <f>SUMIF(Ingredients!$B$3:$B$217,M235,Ingredients!$J$3:$J$217)+SUMIF($B$3:$B$724,M235,$CR$3:$CR$724)</f>
        <v>0</v>
      </c>
      <c r="CR235" s="43">
        <f t="shared" si="48"/>
        <v>2</v>
      </c>
      <c r="CS235" s="34">
        <v>5</v>
      </c>
      <c r="CT235" s="30">
        <v>5</v>
      </c>
      <c r="CU235" s="30">
        <v>11.5</v>
      </c>
      <c r="CV235" s="35">
        <v>0</v>
      </c>
      <c r="CW235" s="36">
        <v>0</v>
      </c>
      <c r="CX235" s="37">
        <v>0</v>
      </c>
      <c r="CY235" s="38">
        <v>0</v>
      </c>
      <c r="CZ235" s="39">
        <v>2</v>
      </c>
      <c r="DA235" t="s">
        <v>199</v>
      </c>
      <c r="DB235" t="str">
        <f t="shared" ca="1" si="49"/>
        <v>No</v>
      </c>
      <c r="DD235" t="s">
        <v>200</v>
      </c>
      <c r="DE235" t="str">
        <f t="shared" ca="1" si="50"/>
        <v/>
      </c>
      <c r="DF235" t="s">
        <v>2272</v>
      </c>
    </row>
    <row r="236" spans="2:110" x14ac:dyDescent="0.3">
      <c r="B236" t="s">
        <v>503</v>
      </c>
      <c r="C236" t="str">
        <f>INDEX('PH Itemnames'!$B$1:$B$723,MATCH(B236,'PH Itemnames'!$A$1:$A$723),1)</f>
        <v>raspberrypieItem</v>
      </c>
      <c r="D236" t="s">
        <v>245</v>
      </c>
      <c r="E236" t="s">
        <v>1192</v>
      </c>
      <c r="F236" s="10" t="s">
        <v>25</v>
      </c>
      <c r="G236" s="11" t="s">
        <v>210</v>
      </c>
      <c r="H236" s="11" t="s">
        <v>209</v>
      </c>
      <c r="I236" s="11"/>
      <c r="J236" s="11"/>
      <c r="K236" s="11"/>
      <c r="L236" s="11"/>
      <c r="M236" s="11"/>
      <c r="N236" s="46">
        <f ca="1">SUMIF(Ingredients!$B$3:$B$217,'PH complex foods'!F236,Ingredients!$A$3:$A$119)+SUMIF($B$3:$B$724,F236,$V$3:$V$723)</f>
        <v>1</v>
      </c>
      <c r="O236" s="11">
        <f ca="1">SUMIF(Ingredients!$B$3:$B$217,'PH complex foods'!G236,Ingredients!$A$3:$A$119)+SUMIF($B$3:$B$724,G236,$V$3:$V$723)</f>
        <v>1</v>
      </c>
      <c r="P236" s="11">
        <f ca="1">SUMIF(Ingredients!$B$3:$B$217,'PH complex foods'!H236,Ingredients!$A$3:$A$119)+SUMIF($B$3:$B$724,H236,$V$3:$V$723)</f>
        <v>1</v>
      </c>
      <c r="Q236" s="11">
        <f ca="1">SUMIF(Ingredients!$B$3:$B$217,'PH complex foods'!I236,Ingredients!$A$3:$A$119)+SUMIF($B$3:$B$724,I236,$V$3:$V$723)</f>
        <v>0</v>
      </c>
      <c r="R236" s="11">
        <f ca="1">SUMIF(Ingredients!$B$3:$B$217,'PH complex foods'!J236,Ingredients!$A$3:$A$119)+SUMIF($B$3:$B$724,J236,$V$3:$V$723)</f>
        <v>0</v>
      </c>
      <c r="S236" s="11">
        <f ca="1">SUMIF(Ingredients!$B$3:$B$217,'PH complex foods'!K236,Ingredients!$A$3:$A$119)+SUMIF($B$3:$B$724,K236,$V$3:$V$723)</f>
        <v>0</v>
      </c>
      <c r="T236" s="11">
        <f ca="1">SUMIF(Ingredients!$B$3:$B$217,'PH complex foods'!L236,Ingredients!$A$3:$A$119)+SUMIF($B$3:$B$724,L236,$V$3:$V$723)</f>
        <v>0</v>
      </c>
      <c r="U236" s="11">
        <f ca="1">SUMIF(Ingredients!$B$3:$B$217,'PH complex foods'!M236,Ingredients!$A$3:$A$119)+SUMIF($B$3:$B$724,M236,$V$3:$V$723)</f>
        <v>0</v>
      </c>
      <c r="V236" s="10">
        <f t="shared" ca="1" si="51"/>
        <v>1</v>
      </c>
      <c r="W236" s="11">
        <f t="shared" si="40"/>
        <v>0</v>
      </c>
      <c r="X236" s="44" t="str">
        <f t="shared" ca="1" si="52"/>
        <v>Yes</v>
      </c>
      <c r="Y236" s="34">
        <f>SUMIF(Ingredients!$B$3:$B$217,F236,Ingredients!$C$3:$C$217)+SUMIF($B$3:$B$724,F236,$AG$3:$AG$724)</f>
        <v>2</v>
      </c>
      <c r="Z236" s="30">
        <f>SUMIF(Ingredients!$B$3:$B$217,G236,Ingredients!$C$3:$C$217)+SUMIF($B$3:$B$724,G236,$AG$3:$AG$724)</f>
        <v>0</v>
      </c>
      <c r="AA236" s="30">
        <f>SUMIF(Ingredients!$B$3:$B$217,H236,Ingredients!$C$3:$C$217)+SUMIF($B$3:$B$724,H236,$AG$3:$AG$724)</f>
        <v>5</v>
      </c>
      <c r="AB236" s="30">
        <f>SUMIF(Ingredients!$B$3:$B$217,I236,Ingredients!$C$3:$C$217)+SUMIF($B$3:$B$724,I236,$AG$3:$AG$724)</f>
        <v>0</v>
      </c>
      <c r="AC236" s="30">
        <f>SUMIF(Ingredients!$B$3:$B$217,J236,Ingredients!$C$3:$C$217)+SUMIF($B$3:$B$724,J236,$AG$3:$AG$724)</f>
        <v>0</v>
      </c>
      <c r="AD236" s="30">
        <f>SUMIF(Ingredients!$B$3:$B$217,K236,Ingredients!$C$3:$C$217)+SUMIF($B$3:$B$724,K236,$AG$3:$AG$724)</f>
        <v>0</v>
      </c>
      <c r="AE236" s="30">
        <f>SUMIF(Ingredients!$B$3:$B$217,L236,Ingredients!$C$3:$C$217)+SUMIF($B$3:$B$724,L236,$AG$3:$AG$724)</f>
        <v>0</v>
      </c>
      <c r="AF236" s="30">
        <f>SUMIF(Ingredients!$B$3:$B$217,M236,Ingredients!$C$3:$C$217)+SUMIF($B$3:$B$724,M236,$AG$3:$AG$724)</f>
        <v>0</v>
      </c>
      <c r="AG236" s="29">
        <f t="shared" si="41"/>
        <v>7</v>
      </c>
      <c r="AH236" s="30">
        <f>SUMIF(Ingredients!$B$3:$B$217,F236,Ingredients!$D$3:$D$217)+SUMIF($B$3:$B$724,F236,$AP$3:$AP$724)</f>
        <v>5</v>
      </c>
      <c r="AI236" s="30">
        <f>SUMIF(Ingredients!$B$3:$B$217,G236,Ingredients!$D$3:$D$217)+SUMIF($B$3:$B$724,G236,$AP$3:$AP$724)</f>
        <v>0</v>
      </c>
      <c r="AJ236" s="30">
        <f>SUMIF(Ingredients!$B$3:$B$217,H236,Ingredients!$D$3:$D$217)+SUMIF($B$3:$B$724,H236,$AP$3:$AP$724)</f>
        <v>0</v>
      </c>
      <c r="AK236" s="30">
        <f>SUMIF(Ingredients!$B$3:$B$217,I236,Ingredients!$D$3:$D$217)+SUMIF($B$3:$B$724,I236,$AP$3:$AP$724)</f>
        <v>0</v>
      </c>
      <c r="AL236" s="30">
        <f>SUMIF(Ingredients!$B$3:$B$217,J236,Ingredients!$D$3:$D$217)+SUMIF($B$3:$B$724,J236,$AP$3:$AP$724)</f>
        <v>0</v>
      </c>
      <c r="AM236" s="30">
        <f>SUMIF(Ingredients!$B$3:$B$217,K236,Ingredients!$D$3:$D$217)+SUMIF($B$3:$B$724,K236,$AP$3:$AP$724)</f>
        <v>0</v>
      </c>
      <c r="AN236" s="30">
        <f>SUMIF(Ingredients!$B$3:$B$217,L236,Ingredients!$D$3:$D$217)+SUMIF($B$3:$B$724,L236,$AP$3:$AP$724)</f>
        <v>0</v>
      </c>
      <c r="AO236" s="30">
        <f>SUMIF(Ingredients!$B$3:$B$217,M236,Ingredients!$D$3:$D$217)+SUMIF($B$3:$B$724,M236,$AP$3:$AP$724)</f>
        <v>0</v>
      </c>
      <c r="AP236" s="29">
        <f t="shared" si="42"/>
        <v>5</v>
      </c>
      <c r="AQ236" s="30">
        <f>SUMIF(Ingredients!$B$3:$B$217,F236,Ingredients!$E$3:$E$217)+SUMIF($B$3:$B$724,F236,$AY$3:$AY$727)</f>
        <v>4</v>
      </c>
      <c r="AR236" s="30">
        <f>SUMIF(Ingredients!$B$3:$B$217,G236,Ingredients!$E$3:$E$217)+SUMIF($B$3:$B$724,G236,$AY$3:$AY$727)</f>
        <v>30</v>
      </c>
      <c r="AS236" s="30">
        <f>SUMIF(Ingredients!$B$3:$B$217,H236,Ingredients!$E$3:$E$217)+SUMIF($B$3:$B$724,H236,$AY$3:$AY$727)</f>
        <v>7</v>
      </c>
      <c r="AT236" s="30">
        <f>SUMIF(Ingredients!$B$3:$B$217,I236,Ingredients!$E$3:$E$217)+SUMIF($B$3:$B$724,I236,$AY$3:$AY$727)</f>
        <v>0</v>
      </c>
      <c r="AU236" s="30">
        <f>SUMIF(Ingredients!$B$3:$B$217,J236,Ingredients!$E$3:$E$217)+SUMIF($B$3:$B$724,J236,$AY$3:$AY$727)</f>
        <v>0</v>
      </c>
      <c r="AV236" s="30">
        <f>SUMIF(Ingredients!$B$3:$B$217,K236,Ingredients!$E$3:$E$217)+SUMIF($B$3:$B$724,K236,$AY$3:$AY$727)</f>
        <v>0</v>
      </c>
      <c r="AW236" s="30">
        <f>SUMIF(Ingredients!$B$3:$B$217,L236,Ingredients!$E$3:$E$217)+SUMIF($B$3:$B$724,L236,$AY$3:$AY$727)</f>
        <v>0</v>
      </c>
      <c r="AX236" s="30">
        <f>SUMIF(Ingredients!$B$3:$B$217,M236,Ingredients!$E$3:$E$217)+SUMIF($B$3:$B$724,M236,$AY$3:$AY$727)</f>
        <v>0</v>
      </c>
      <c r="AY236" s="29">
        <f t="shared" si="43"/>
        <v>13.666666666666666</v>
      </c>
      <c r="AZ236" s="30">
        <f>SUMIF(Ingredients!$B$3:$B$217,F236,Ingredients!$F$3:$F$217)+SUMIF($B$3:$B$724,F236,$BH$3:$BH$724)</f>
        <v>0</v>
      </c>
      <c r="BA236" s="30">
        <f>SUMIF(Ingredients!$B$3:$B$217,G236,Ingredients!$F$3:$F$217)+SUMIF($B$3:$B$724,G236,$BH$3:$BH$724)</f>
        <v>0</v>
      </c>
      <c r="BB236" s="30">
        <f>SUMIF(Ingredients!$B$3:$B$217,H236,Ingredients!$F$3:$F$217)+SUMIF($B$3:$B$724,H236,$BH$3:$BH$724)</f>
        <v>1</v>
      </c>
      <c r="BC236" s="30">
        <f>SUMIF(Ingredients!$B$3:$B$217,I236,Ingredients!$F$3:$F$217)+SUMIF($B$3:$B$724,I236,$BH$3:$BH$724)</f>
        <v>0</v>
      </c>
      <c r="BD236" s="30">
        <f>SUMIF(Ingredients!$B$3:$B$217,J236,Ingredients!$F$3:$F$217)+SUMIF($B$3:$B$724,J236,$BH$3:$BH$724)</f>
        <v>0</v>
      </c>
      <c r="BE236" s="30">
        <f>SUMIF(Ingredients!$B$3:$B$217,K236,Ingredients!$F$3:$F$217)+SUMIF($B$3:$B$724,K236,$BH$3:$BH$724)</f>
        <v>0</v>
      </c>
      <c r="BF236" s="30">
        <f>SUMIF(Ingredients!$B$3:$B$217,L236,Ingredients!$F$3:$F$217)+SUMIF($B$3:$B$724,L236,$BH$3:$BH$724)</f>
        <v>0</v>
      </c>
      <c r="BG236" s="30">
        <f>SUMIF(Ingredients!$B$3:$B$217,M236,Ingredients!$F$3:$F$217)+SUMIF($B$3:$B$724,M236,$BH$3:$BH$724)</f>
        <v>0</v>
      </c>
      <c r="BH236" s="35">
        <f t="shared" si="44"/>
        <v>1</v>
      </c>
      <c r="BI236" s="30">
        <f>SUMIF(Ingredients!$B$3:$B$217,F236,Ingredients!$G$3:$G$217)+SUMIF($B$3:$B$724,F236,$BQ$3:$BQ$724)</f>
        <v>0.8</v>
      </c>
      <c r="BJ236" s="30">
        <f>SUMIF(Ingredients!$B$3:$B$217,G236,Ingredients!$G$3:$G$217)+SUMIF($B$3:$B$724,G236,$BQ$3:$BQ$724)</f>
        <v>0</v>
      </c>
      <c r="BK236" s="30">
        <f>SUMIF(Ingredients!$B$3:$B$217,H236,Ingredients!$G$3:$G$217)+SUMIF($B$3:$B$724,H236,$BQ$3:$BQ$724)</f>
        <v>0</v>
      </c>
      <c r="BL236" s="30">
        <f>SUMIF(Ingredients!$B$3:$B$217,I236,Ingredients!$G$3:$G$217)+SUMIF($B$3:$B$724,I236,$BQ$3:$BQ$724)</f>
        <v>0</v>
      </c>
      <c r="BM236" s="30">
        <f>SUMIF(Ingredients!$B$3:$B$217,J236,Ingredients!$G$3:$G$217)+SUMIF($B$3:$B$724,J236,$BQ$3:$BQ$724)</f>
        <v>0</v>
      </c>
      <c r="BN236" s="30">
        <f>SUMIF(Ingredients!$B$3:$B$217,K236,Ingredients!$G$3:$G$217)+SUMIF($B$3:$B$724,K236,$BQ$3:$BQ$724)</f>
        <v>0</v>
      </c>
      <c r="BO236" s="30">
        <f>SUMIF(Ingredients!$B$3:$B$217,L236,Ingredients!$G$3:$G$217)+SUMIF($B$3:$B$724,L236,$BQ$3:$BQ$724)</f>
        <v>0</v>
      </c>
      <c r="BP236" s="30">
        <f>SUMIF(Ingredients!$B$3:$B$217,M236,Ingredients!$G$3:$G$217)+SUMIF($B$3:$B$724,M236,$BQ$3:$BQ$724)</f>
        <v>0</v>
      </c>
      <c r="BQ236" s="36">
        <f t="shared" si="45"/>
        <v>0.8</v>
      </c>
      <c r="BR236" s="30">
        <f>SUMIF(Ingredients!$B$3:$B$217,F236,Ingredients!$H$3:$H$217)+SUMIF($B$3:$B$724,F236,$BZ$3:$BZ$724)</f>
        <v>0</v>
      </c>
      <c r="BS236" s="30">
        <f>SUMIF(Ingredients!$B$3:$B$217,G236,Ingredients!$H$3:$H$217)+SUMIF($B$3:$B$724,G236,$BZ$3:$BZ$724)</f>
        <v>0</v>
      </c>
      <c r="BT236" s="30">
        <f>SUMIF(Ingredients!$B$3:$B$217,H236,Ingredients!$H$3:$H$217)+SUMIF($B$3:$B$724,H236,$BZ$3:$BZ$724)</f>
        <v>0</v>
      </c>
      <c r="BU236" s="30">
        <f>SUMIF(Ingredients!$B$3:$B$217,I236,Ingredients!$H$3:$H$217)+SUMIF($B$3:$B$724,I236,$BZ$3:$BZ$724)</f>
        <v>0</v>
      </c>
      <c r="BV236" s="30">
        <f>SUMIF(Ingredients!$B$3:$B$217,J236,Ingredients!$H$3:$H$217)+SUMIF($B$3:$B$724,J236,$BZ$3:$BZ$724)</f>
        <v>0</v>
      </c>
      <c r="BW236" s="30">
        <f>SUMIF(Ingredients!$B$3:$B$217,K236,Ingredients!$H$3:$H$217)+SUMIF($B$3:$B$724,K236,$BZ$3:$BZ$724)</f>
        <v>0</v>
      </c>
      <c r="BX236" s="30">
        <f>SUMIF(Ingredients!$B$3:$B$217,L236,Ingredients!$H$3:$H$217)+SUMIF($B$3:$B$724,L236,$BZ$3:$BZ$724)</f>
        <v>0</v>
      </c>
      <c r="BY236" s="30">
        <f>SUMIF(Ingredients!$B$3:$B$217,M236,Ingredients!$H$3:$H$217)+SUMIF($B$3:$B$724,M236,$BZ$3:$BZ$724)</f>
        <v>0</v>
      </c>
      <c r="BZ236" s="42">
        <f t="shared" si="46"/>
        <v>0</v>
      </c>
      <c r="CA236" s="30">
        <f>SUMIF(Ingredients!$B$3:$B$217,F236,Ingredients!$I$3:$I$217)+SUMIF($B$3:$B$724,F236,$CI$3:$CI$724)</f>
        <v>0</v>
      </c>
      <c r="CB236" s="30">
        <f>SUMIF(Ingredients!$B$3:$B$217,G236,Ingredients!$I$3:$I$217)+SUMIF($B$3:$B$724,G236,$CI$3:$CI$724)</f>
        <v>0</v>
      </c>
      <c r="CC236" s="30">
        <f>SUMIF(Ingredients!$B$3:$B$217,H236,Ingredients!$I$3:$I$217)+SUMIF($B$3:$B$724,H236,$CI$3:$CI$724)</f>
        <v>0</v>
      </c>
      <c r="CD236" s="30">
        <f>SUMIF(Ingredients!$B$3:$B$217,I236,Ingredients!$I$3:$I$217)+SUMIF($B$3:$B$724,I236,$CI$3:$CI$724)</f>
        <v>0</v>
      </c>
      <c r="CE236" s="30">
        <f>SUMIF(Ingredients!$B$3:$B$217,J236,Ingredients!$I$3:$I$217)+SUMIF($B$3:$B$724,J236,$CI$3:$CI$724)</f>
        <v>0</v>
      </c>
      <c r="CF236" s="30">
        <f>SUMIF(Ingredients!$B$3:$B$217,K236,Ingredients!$I$3:$I$217)+SUMIF($B$3:$B$724,K236,$CI$3:$CI$724)</f>
        <v>0</v>
      </c>
      <c r="CG236" s="30">
        <f>SUMIF(Ingredients!$B$3:$B$217,L236,Ingredients!$I$3:$I$217)+SUMIF($B$3:$B$724,L236,$CI$3:$CI$724)</f>
        <v>0</v>
      </c>
      <c r="CH236" s="30">
        <f>SUMIF(Ingredients!$B$3:$B$217,M236,Ingredients!$I$3:$I$217)+SUMIF($B$3:$B$724,M236,$CI$3:$CI$724)</f>
        <v>0</v>
      </c>
      <c r="CI236" s="38">
        <f t="shared" si="47"/>
        <v>0</v>
      </c>
      <c r="CJ236" s="30">
        <f>SUMIF(Ingredients!$B$3:$B$217,F236,Ingredients!$J$3:$J$217)+SUMIF($B$3:$B$724,F236,$CR$3:$CR$724)</f>
        <v>0</v>
      </c>
      <c r="CK236" s="30">
        <f>SUMIF(Ingredients!$B$3:$B$217,G236,Ingredients!$J$3:$J$217)+SUMIF($B$3:$B$724,G236,$CR$3:$CR$724)</f>
        <v>0</v>
      </c>
      <c r="CL236" s="30">
        <f>SUMIF(Ingredients!$B$3:$B$217,H236,Ingredients!$J$3:$J$217)+SUMIF($B$3:$B$724,H236,$CR$3:$CR$724)</f>
        <v>0</v>
      </c>
      <c r="CM236" s="30">
        <f>SUMIF(Ingredients!$B$3:$B$217,I236,Ingredients!$J$3:$J$217)+SUMIF($B$3:$B$724,I236,$CR$3:$CR$724)</f>
        <v>0</v>
      </c>
      <c r="CN236" s="30">
        <f>SUMIF(Ingredients!$B$3:$B$217,J236,Ingredients!$J$3:$J$217)+SUMIF($B$3:$B$724,J236,$CR$3:$CR$724)</f>
        <v>0</v>
      </c>
      <c r="CO236" s="30">
        <f>SUMIF(Ingredients!$B$3:$B$217,K236,Ingredients!$J$3:$J$217)+SUMIF($B$3:$B$724,K236,$CR$3:$CR$724)</f>
        <v>0</v>
      </c>
      <c r="CP236" s="30">
        <f>SUMIF(Ingredients!$B$3:$B$217,L236,Ingredients!$J$3:$J$217)+SUMIF($B$3:$B$724,L236,$CR$3:$CR$724)</f>
        <v>0</v>
      </c>
      <c r="CQ236" s="30">
        <f>SUMIF(Ingredients!$B$3:$B$217,M236,Ingredients!$J$3:$J$217)+SUMIF($B$3:$B$724,M236,$CR$3:$CR$724)</f>
        <v>0</v>
      </c>
      <c r="CR236" s="43">
        <f t="shared" si="48"/>
        <v>0</v>
      </c>
      <c r="CS236" s="34">
        <v>10</v>
      </c>
      <c r="CT236" s="30">
        <v>0</v>
      </c>
      <c r="CU236" s="30">
        <v>12</v>
      </c>
      <c r="CV236" s="35">
        <v>1</v>
      </c>
      <c r="CW236" s="36">
        <v>1</v>
      </c>
      <c r="CX236" s="37">
        <v>0</v>
      </c>
      <c r="CY236" s="38">
        <v>0</v>
      </c>
      <c r="CZ236" s="39">
        <v>0</v>
      </c>
      <c r="DA236" t="s">
        <v>202</v>
      </c>
      <c r="DB236" t="str">
        <f t="shared" ca="1" si="49"/>
        <v>-</v>
      </c>
      <c r="DD236" t="s">
        <v>200</v>
      </c>
      <c r="DE236" t="str">
        <f t="shared" ca="1" si="50"/>
        <v>RASPBERRYPIEITEM(MEAL, ItemRegistry.raspberrypieItem, 4 ,2f,0f,1f,0f,1f,0f,0f,1.75f),</v>
      </c>
      <c r="DF236" t="s">
        <v>2435</v>
      </c>
    </row>
    <row r="237" spans="2:110" x14ac:dyDescent="0.3">
      <c r="B237" t="s">
        <v>504</v>
      </c>
      <c r="C237" t="str">
        <f>INDEX('PH Itemnames'!$B$1:$B$723,MATCH(B237,'PH Itemnames'!$A$1:$A$723),1)</f>
        <v>cinnamonsugardonutItem</v>
      </c>
      <c r="D237" t="s">
        <v>240</v>
      </c>
      <c r="E237" t="s">
        <v>1192</v>
      </c>
      <c r="F237" s="10" t="s">
        <v>485</v>
      </c>
      <c r="G237" s="11" t="s">
        <v>210</v>
      </c>
      <c r="H237" s="11" t="s">
        <v>400</v>
      </c>
      <c r="I237" s="11"/>
      <c r="J237" s="11"/>
      <c r="K237" s="11"/>
      <c r="L237" s="11"/>
      <c r="M237" s="11"/>
      <c r="N237" s="46">
        <f ca="1">SUMIF(Ingredients!$B$3:$B$217,'PH complex foods'!F237,Ingredients!$A$3:$A$119)+SUMIF($B$3:$B$724,F237,$V$3:$V$723)</f>
        <v>1</v>
      </c>
      <c r="O237" s="11">
        <f ca="1">SUMIF(Ingredients!$B$3:$B$217,'PH complex foods'!G237,Ingredients!$A$3:$A$119)+SUMIF($B$3:$B$724,G237,$V$3:$V$723)</f>
        <v>1</v>
      </c>
      <c r="P237" s="11">
        <f ca="1">SUMIF(Ingredients!$B$3:$B$217,'PH complex foods'!H237,Ingredients!$A$3:$A$119)+SUMIF($B$3:$B$724,H237,$V$3:$V$723)</f>
        <v>0</v>
      </c>
      <c r="Q237" s="11">
        <f ca="1">SUMIF(Ingredients!$B$3:$B$217,'PH complex foods'!I237,Ingredients!$A$3:$A$119)+SUMIF($B$3:$B$724,I237,$V$3:$V$723)</f>
        <v>0</v>
      </c>
      <c r="R237" s="11">
        <f ca="1">SUMIF(Ingredients!$B$3:$B$217,'PH complex foods'!J237,Ingredients!$A$3:$A$119)+SUMIF($B$3:$B$724,J237,$V$3:$V$723)</f>
        <v>0</v>
      </c>
      <c r="S237" s="11">
        <f ca="1">SUMIF(Ingredients!$B$3:$B$217,'PH complex foods'!K237,Ingredients!$A$3:$A$119)+SUMIF($B$3:$B$724,K237,$V$3:$V$723)</f>
        <v>0</v>
      </c>
      <c r="T237" s="11">
        <f ca="1">SUMIF(Ingredients!$B$3:$B$217,'PH complex foods'!L237,Ingredients!$A$3:$A$119)+SUMIF($B$3:$B$724,L237,$V$3:$V$723)</f>
        <v>0</v>
      </c>
      <c r="U237" s="11">
        <f ca="1">SUMIF(Ingredients!$B$3:$B$217,'PH complex foods'!M237,Ingredients!$A$3:$A$119)+SUMIF($B$3:$B$724,M237,$V$3:$V$723)</f>
        <v>0</v>
      </c>
      <c r="V237" s="10">
        <f t="shared" ca="1" si="51"/>
        <v>0</v>
      </c>
      <c r="W237" s="11">
        <f t="shared" si="40"/>
        <v>0</v>
      </c>
      <c r="X237" s="44" t="str">
        <f t="shared" ca="1" si="52"/>
        <v>No</v>
      </c>
      <c r="Y237" s="34">
        <f>SUMIF(Ingredients!$B$3:$B$217,F237,Ingredients!$C$3:$C$217)+SUMIF($B$3:$B$724,F237,$AG$3:$AG$724)</f>
        <v>9</v>
      </c>
      <c r="Z237" s="30">
        <f>SUMIF(Ingredients!$B$3:$B$217,G237,Ingredients!$C$3:$C$217)+SUMIF($B$3:$B$724,G237,$AG$3:$AG$724)</f>
        <v>0</v>
      </c>
      <c r="AA237" s="30">
        <f>SUMIF(Ingredients!$B$3:$B$217,H237,Ingredients!$C$3:$C$217)+SUMIF($B$3:$B$724,H237,$AG$3:$AG$724)</f>
        <v>0</v>
      </c>
      <c r="AB237" s="30">
        <f>SUMIF(Ingredients!$B$3:$B$217,I237,Ingredients!$C$3:$C$217)+SUMIF($B$3:$B$724,I237,$AG$3:$AG$724)</f>
        <v>0</v>
      </c>
      <c r="AC237" s="30">
        <f>SUMIF(Ingredients!$B$3:$B$217,J237,Ingredients!$C$3:$C$217)+SUMIF($B$3:$B$724,J237,$AG$3:$AG$724)</f>
        <v>0</v>
      </c>
      <c r="AD237" s="30">
        <f>SUMIF(Ingredients!$B$3:$B$217,K237,Ingredients!$C$3:$C$217)+SUMIF($B$3:$B$724,K237,$AG$3:$AG$724)</f>
        <v>0</v>
      </c>
      <c r="AE237" s="30">
        <f>SUMIF(Ingredients!$B$3:$B$217,L237,Ingredients!$C$3:$C$217)+SUMIF($B$3:$B$724,L237,$AG$3:$AG$724)</f>
        <v>0</v>
      </c>
      <c r="AF237" s="30">
        <f>SUMIF(Ingredients!$B$3:$B$217,M237,Ingredients!$C$3:$C$217)+SUMIF($B$3:$B$724,M237,$AG$3:$AG$724)</f>
        <v>0</v>
      </c>
      <c r="AG237" s="29">
        <f t="shared" si="41"/>
        <v>9</v>
      </c>
      <c r="AH237" s="30">
        <f>SUMIF(Ingredients!$B$3:$B$217,F237,Ingredients!$D$3:$D$217)+SUMIF($B$3:$B$724,F237,$AP$3:$AP$724)</f>
        <v>0</v>
      </c>
      <c r="AI237" s="30">
        <f>SUMIF(Ingredients!$B$3:$B$217,G237,Ingredients!$D$3:$D$217)+SUMIF($B$3:$B$724,G237,$AP$3:$AP$724)</f>
        <v>0</v>
      </c>
      <c r="AJ237" s="30">
        <f>SUMIF(Ingredients!$B$3:$B$217,H237,Ingredients!$D$3:$D$217)+SUMIF($B$3:$B$724,H237,$AP$3:$AP$724)</f>
        <v>0</v>
      </c>
      <c r="AK237" s="30">
        <f>SUMIF(Ingredients!$B$3:$B$217,I237,Ingredients!$D$3:$D$217)+SUMIF($B$3:$B$724,I237,$AP$3:$AP$724)</f>
        <v>0</v>
      </c>
      <c r="AL237" s="30">
        <f>SUMIF(Ingredients!$B$3:$B$217,J237,Ingredients!$D$3:$D$217)+SUMIF($B$3:$B$724,J237,$AP$3:$AP$724)</f>
        <v>0</v>
      </c>
      <c r="AM237" s="30">
        <f>SUMIF(Ingredients!$B$3:$B$217,K237,Ingredients!$D$3:$D$217)+SUMIF($B$3:$B$724,K237,$AP$3:$AP$724)</f>
        <v>0</v>
      </c>
      <c r="AN237" s="30">
        <f>SUMIF(Ingredients!$B$3:$B$217,L237,Ingredients!$D$3:$D$217)+SUMIF($B$3:$B$724,L237,$AP$3:$AP$724)</f>
        <v>0</v>
      </c>
      <c r="AO237" s="30">
        <f>SUMIF(Ingredients!$B$3:$B$217,M237,Ingredients!$D$3:$D$217)+SUMIF($B$3:$B$724,M237,$AP$3:$AP$724)</f>
        <v>0</v>
      </c>
      <c r="AP237" s="29">
        <f t="shared" si="42"/>
        <v>0</v>
      </c>
      <c r="AQ237" s="30">
        <f>SUMIF(Ingredients!$B$3:$B$217,F237,Ingredients!$E$3:$E$217)+SUMIF($B$3:$B$724,F237,$AY$3:$AY$727)</f>
        <v>3.5</v>
      </c>
      <c r="AR237" s="30">
        <f>SUMIF(Ingredients!$B$3:$B$217,G237,Ingredients!$E$3:$E$217)+SUMIF($B$3:$B$724,G237,$AY$3:$AY$727)</f>
        <v>30</v>
      </c>
      <c r="AS237" s="30">
        <f>SUMIF(Ingredients!$B$3:$B$217,H237,Ingredients!$E$3:$E$217)+SUMIF($B$3:$B$724,H237,$AY$3:$AY$727)</f>
        <v>0</v>
      </c>
      <c r="AT237" s="30">
        <f>SUMIF(Ingredients!$B$3:$B$217,I237,Ingredients!$E$3:$E$217)+SUMIF($B$3:$B$724,I237,$AY$3:$AY$727)</f>
        <v>0</v>
      </c>
      <c r="AU237" s="30">
        <f>SUMIF(Ingredients!$B$3:$B$217,J237,Ingredients!$E$3:$E$217)+SUMIF($B$3:$B$724,J237,$AY$3:$AY$727)</f>
        <v>0</v>
      </c>
      <c r="AV237" s="30">
        <f>SUMIF(Ingredients!$B$3:$B$217,K237,Ingredients!$E$3:$E$217)+SUMIF($B$3:$B$724,K237,$AY$3:$AY$727)</f>
        <v>0</v>
      </c>
      <c r="AW237" s="30">
        <f>SUMIF(Ingredients!$B$3:$B$217,L237,Ingredients!$E$3:$E$217)+SUMIF($B$3:$B$724,L237,$AY$3:$AY$727)</f>
        <v>0</v>
      </c>
      <c r="AX237" s="30">
        <f>SUMIF(Ingredients!$B$3:$B$217,M237,Ingredients!$E$3:$E$217)+SUMIF($B$3:$B$724,M237,$AY$3:$AY$727)</f>
        <v>0</v>
      </c>
      <c r="AY237" s="29">
        <f t="shared" si="43"/>
        <v>11.166666666666666</v>
      </c>
      <c r="AZ237" s="30">
        <f>SUMIF(Ingredients!$B$3:$B$217,F237,Ingredients!$F$3:$F$217)+SUMIF($B$3:$B$724,F237,$BH$3:$BH$724)</f>
        <v>1</v>
      </c>
      <c r="BA237" s="30">
        <f>SUMIF(Ingredients!$B$3:$B$217,G237,Ingredients!$F$3:$F$217)+SUMIF($B$3:$B$724,G237,$BH$3:$BH$724)</f>
        <v>0</v>
      </c>
      <c r="BB237" s="30">
        <f>SUMIF(Ingredients!$B$3:$B$217,H237,Ingredients!$F$3:$F$217)+SUMIF($B$3:$B$724,H237,$BH$3:$BH$724)</f>
        <v>0</v>
      </c>
      <c r="BC237" s="30">
        <f>SUMIF(Ingredients!$B$3:$B$217,I237,Ingredients!$F$3:$F$217)+SUMIF($B$3:$B$724,I237,$BH$3:$BH$724)</f>
        <v>0</v>
      </c>
      <c r="BD237" s="30">
        <f>SUMIF(Ingredients!$B$3:$B$217,J237,Ingredients!$F$3:$F$217)+SUMIF($B$3:$B$724,J237,$BH$3:$BH$724)</f>
        <v>0</v>
      </c>
      <c r="BE237" s="30">
        <f>SUMIF(Ingredients!$B$3:$B$217,K237,Ingredients!$F$3:$F$217)+SUMIF($B$3:$B$724,K237,$BH$3:$BH$724)</f>
        <v>0</v>
      </c>
      <c r="BF237" s="30">
        <f>SUMIF(Ingredients!$B$3:$B$217,L237,Ingredients!$F$3:$F$217)+SUMIF($B$3:$B$724,L237,$BH$3:$BH$724)</f>
        <v>0</v>
      </c>
      <c r="BG237" s="30">
        <f>SUMIF(Ingredients!$B$3:$B$217,M237,Ingredients!$F$3:$F$217)+SUMIF($B$3:$B$724,M237,$BH$3:$BH$724)</f>
        <v>0</v>
      </c>
      <c r="BH237" s="35">
        <f t="shared" si="44"/>
        <v>1</v>
      </c>
      <c r="BI237" s="30">
        <f>SUMIF(Ingredients!$B$3:$B$217,F237,Ingredients!$G$3:$G$217)+SUMIF($B$3:$B$724,F237,$BQ$3:$BQ$724)</f>
        <v>0</v>
      </c>
      <c r="BJ237" s="30">
        <f>SUMIF(Ingredients!$B$3:$B$217,G237,Ingredients!$G$3:$G$217)+SUMIF($B$3:$B$724,G237,$BQ$3:$BQ$724)</f>
        <v>0</v>
      </c>
      <c r="BK237" s="30">
        <f>SUMIF(Ingredients!$B$3:$B$217,H237,Ingredients!$G$3:$G$217)+SUMIF($B$3:$B$724,H237,$BQ$3:$BQ$724)</f>
        <v>0</v>
      </c>
      <c r="BL237" s="30">
        <f>SUMIF(Ingredients!$B$3:$B$217,I237,Ingredients!$G$3:$G$217)+SUMIF($B$3:$B$724,I237,$BQ$3:$BQ$724)</f>
        <v>0</v>
      </c>
      <c r="BM237" s="30">
        <f>SUMIF(Ingredients!$B$3:$B$217,J237,Ingredients!$G$3:$G$217)+SUMIF($B$3:$B$724,J237,$BQ$3:$BQ$724)</f>
        <v>0</v>
      </c>
      <c r="BN237" s="30">
        <f>SUMIF(Ingredients!$B$3:$B$217,K237,Ingredients!$G$3:$G$217)+SUMIF($B$3:$B$724,K237,$BQ$3:$BQ$724)</f>
        <v>0</v>
      </c>
      <c r="BO237" s="30">
        <f>SUMIF(Ingredients!$B$3:$B$217,L237,Ingredients!$G$3:$G$217)+SUMIF($B$3:$B$724,L237,$BQ$3:$BQ$724)</f>
        <v>0</v>
      </c>
      <c r="BP237" s="30">
        <f>SUMIF(Ingredients!$B$3:$B$217,M237,Ingredients!$G$3:$G$217)+SUMIF($B$3:$B$724,M237,$BQ$3:$BQ$724)</f>
        <v>0</v>
      </c>
      <c r="BQ237" s="36">
        <f t="shared" si="45"/>
        <v>0</v>
      </c>
      <c r="BR237" s="30">
        <f>SUMIF(Ingredients!$B$3:$B$217,F237,Ingredients!$H$3:$H$217)+SUMIF($B$3:$B$724,F237,$BZ$3:$BZ$724)</f>
        <v>0</v>
      </c>
      <c r="BS237" s="30">
        <f>SUMIF(Ingredients!$B$3:$B$217,G237,Ingredients!$H$3:$H$217)+SUMIF($B$3:$B$724,G237,$BZ$3:$BZ$724)</f>
        <v>0</v>
      </c>
      <c r="BT237" s="30">
        <f>SUMIF(Ingredients!$B$3:$B$217,H237,Ingredients!$H$3:$H$217)+SUMIF($B$3:$B$724,H237,$BZ$3:$BZ$724)</f>
        <v>0</v>
      </c>
      <c r="BU237" s="30">
        <f>SUMIF(Ingredients!$B$3:$B$217,I237,Ingredients!$H$3:$H$217)+SUMIF($B$3:$B$724,I237,$BZ$3:$BZ$724)</f>
        <v>0</v>
      </c>
      <c r="BV237" s="30">
        <f>SUMIF(Ingredients!$B$3:$B$217,J237,Ingredients!$H$3:$H$217)+SUMIF($B$3:$B$724,J237,$BZ$3:$BZ$724)</f>
        <v>0</v>
      </c>
      <c r="BW237" s="30">
        <f>SUMIF(Ingredients!$B$3:$B$217,K237,Ingredients!$H$3:$H$217)+SUMIF($B$3:$B$724,K237,$BZ$3:$BZ$724)</f>
        <v>0</v>
      </c>
      <c r="BX237" s="30">
        <f>SUMIF(Ingredients!$B$3:$B$217,L237,Ingredients!$H$3:$H$217)+SUMIF($B$3:$B$724,L237,$BZ$3:$BZ$724)</f>
        <v>0</v>
      </c>
      <c r="BY237" s="30">
        <f>SUMIF(Ingredients!$B$3:$B$217,M237,Ingredients!$H$3:$H$217)+SUMIF($B$3:$B$724,M237,$BZ$3:$BZ$724)</f>
        <v>0</v>
      </c>
      <c r="BZ237" s="42">
        <f t="shared" si="46"/>
        <v>0</v>
      </c>
      <c r="CA237" s="30">
        <f>SUMIF(Ingredients!$B$3:$B$217,F237,Ingredients!$I$3:$I$217)+SUMIF($B$3:$B$724,F237,$CI$3:$CI$724)</f>
        <v>0</v>
      </c>
      <c r="CB237" s="30">
        <f>SUMIF(Ingredients!$B$3:$B$217,G237,Ingredients!$I$3:$I$217)+SUMIF($B$3:$B$724,G237,$CI$3:$CI$724)</f>
        <v>0</v>
      </c>
      <c r="CC237" s="30">
        <f>SUMIF(Ingredients!$B$3:$B$217,H237,Ingredients!$I$3:$I$217)+SUMIF($B$3:$B$724,H237,$CI$3:$CI$724)</f>
        <v>0</v>
      </c>
      <c r="CD237" s="30">
        <f>SUMIF(Ingredients!$B$3:$B$217,I237,Ingredients!$I$3:$I$217)+SUMIF($B$3:$B$724,I237,$CI$3:$CI$724)</f>
        <v>0</v>
      </c>
      <c r="CE237" s="30">
        <f>SUMIF(Ingredients!$B$3:$B$217,J237,Ingredients!$I$3:$I$217)+SUMIF($B$3:$B$724,J237,$CI$3:$CI$724)</f>
        <v>0</v>
      </c>
      <c r="CF237" s="30">
        <f>SUMIF(Ingredients!$B$3:$B$217,K237,Ingredients!$I$3:$I$217)+SUMIF($B$3:$B$724,K237,$CI$3:$CI$724)</f>
        <v>0</v>
      </c>
      <c r="CG237" s="30">
        <f>SUMIF(Ingredients!$B$3:$B$217,L237,Ingredients!$I$3:$I$217)+SUMIF($B$3:$B$724,L237,$CI$3:$CI$724)</f>
        <v>0</v>
      </c>
      <c r="CH237" s="30">
        <f>SUMIF(Ingredients!$B$3:$B$217,M237,Ingredients!$I$3:$I$217)+SUMIF($B$3:$B$724,M237,$CI$3:$CI$724)</f>
        <v>0</v>
      </c>
      <c r="CI237" s="38">
        <f t="shared" si="47"/>
        <v>0</v>
      </c>
      <c r="CJ237" s="30">
        <f>SUMIF(Ingredients!$B$3:$B$217,F237,Ingredients!$J$3:$J$217)+SUMIF($B$3:$B$724,F237,$CR$3:$CR$724)</f>
        <v>0</v>
      </c>
      <c r="CK237" s="30">
        <f>SUMIF(Ingredients!$B$3:$B$217,G237,Ingredients!$J$3:$J$217)+SUMIF($B$3:$B$724,G237,$CR$3:$CR$724)</f>
        <v>0</v>
      </c>
      <c r="CL237" s="30">
        <f>SUMIF(Ingredients!$B$3:$B$217,H237,Ingredients!$J$3:$J$217)+SUMIF($B$3:$B$724,H237,$CR$3:$CR$724)</f>
        <v>0</v>
      </c>
      <c r="CM237" s="30">
        <f>SUMIF(Ingredients!$B$3:$B$217,I237,Ingredients!$J$3:$J$217)+SUMIF($B$3:$B$724,I237,$CR$3:$CR$724)</f>
        <v>0</v>
      </c>
      <c r="CN237" s="30">
        <f>SUMIF(Ingredients!$B$3:$B$217,J237,Ingredients!$J$3:$J$217)+SUMIF($B$3:$B$724,J237,$CR$3:$CR$724)</f>
        <v>0</v>
      </c>
      <c r="CO237" s="30">
        <f>SUMIF(Ingredients!$B$3:$B$217,K237,Ingredients!$J$3:$J$217)+SUMIF($B$3:$B$724,K237,$CR$3:$CR$724)</f>
        <v>0</v>
      </c>
      <c r="CP237" s="30">
        <f>SUMIF(Ingredients!$B$3:$B$217,L237,Ingredients!$J$3:$J$217)+SUMIF($B$3:$B$724,L237,$CR$3:$CR$724)</f>
        <v>0</v>
      </c>
      <c r="CQ237" s="30">
        <f>SUMIF(Ingredients!$B$3:$B$217,M237,Ingredients!$J$3:$J$217)+SUMIF($B$3:$B$724,M237,$CR$3:$CR$724)</f>
        <v>0</v>
      </c>
      <c r="CR237" s="43">
        <f t="shared" si="48"/>
        <v>0</v>
      </c>
      <c r="CS237" s="34">
        <v>9</v>
      </c>
      <c r="CT237" s="30">
        <v>0</v>
      </c>
      <c r="CU237" s="30">
        <v>11.166666666666666</v>
      </c>
      <c r="CV237" s="35">
        <v>1</v>
      </c>
      <c r="CW237" s="36">
        <v>0</v>
      </c>
      <c r="CX237" s="37">
        <v>0</v>
      </c>
      <c r="CY237" s="38">
        <v>0</v>
      </c>
      <c r="CZ237" s="39">
        <v>0</v>
      </c>
      <c r="DA237" t="s">
        <v>199</v>
      </c>
      <c r="DB237" t="str">
        <f t="shared" ca="1" si="49"/>
        <v>No</v>
      </c>
      <c r="DD237" t="s">
        <v>200</v>
      </c>
      <c r="DE237" t="str">
        <f t="shared" ca="1" si="50"/>
        <v/>
      </c>
      <c r="DF237" t="s">
        <v>2272</v>
      </c>
    </row>
    <row r="238" spans="2:110" x14ac:dyDescent="0.3">
      <c r="B238" t="s">
        <v>505</v>
      </c>
      <c r="C238" t="str">
        <f>INDEX('PH Itemnames'!$B$1:$B$723,MATCH(B238,'PH Itemnames'!$A$1:$A$723),1)</f>
        <v>saltedsunflowerseedsItem</v>
      </c>
      <c r="D238" t="s">
        <v>240</v>
      </c>
      <c r="E238" t="s">
        <v>1192</v>
      </c>
      <c r="F238" s="10" t="s">
        <v>506</v>
      </c>
      <c r="G238" s="11" t="s">
        <v>249</v>
      </c>
      <c r="H238" s="11"/>
      <c r="I238" s="11"/>
      <c r="J238" s="11"/>
      <c r="K238" s="11"/>
      <c r="L238" s="11"/>
      <c r="M238" s="11"/>
      <c r="N238" s="46">
        <f ca="1">SUMIF(Ingredients!$B$3:$B$217,'PH complex foods'!F238,Ingredients!$A$3:$A$119)+SUMIF($B$3:$B$724,F238,$V$3:$V$723)</f>
        <v>0</v>
      </c>
      <c r="O238" s="11">
        <f ca="1">SUMIF(Ingredients!$B$3:$B$217,'PH complex foods'!G238,Ingredients!$A$3:$A$119)+SUMIF($B$3:$B$724,G238,$V$3:$V$723)</f>
        <v>1</v>
      </c>
      <c r="P238" s="11">
        <f ca="1">SUMIF(Ingredients!$B$3:$B$217,'PH complex foods'!H238,Ingredients!$A$3:$A$119)+SUMIF($B$3:$B$724,H238,$V$3:$V$723)</f>
        <v>0</v>
      </c>
      <c r="Q238" s="11">
        <f ca="1">SUMIF(Ingredients!$B$3:$B$217,'PH complex foods'!I238,Ingredients!$A$3:$A$119)+SUMIF($B$3:$B$724,I238,$V$3:$V$723)</f>
        <v>0</v>
      </c>
      <c r="R238" s="11">
        <f ca="1">SUMIF(Ingredients!$B$3:$B$217,'PH complex foods'!J238,Ingredients!$A$3:$A$119)+SUMIF($B$3:$B$724,J238,$V$3:$V$723)</f>
        <v>0</v>
      </c>
      <c r="S238" s="11">
        <f ca="1">SUMIF(Ingredients!$B$3:$B$217,'PH complex foods'!K238,Ingredients!$A$3:$A$119)+SUMIF($B$3:$B$724,K238,$V$3:$V$723)</f>
        <v>0</v>
      </c>
      <c r="T238" s="11">
        <f ca="1">SUMIF(Ingredients!$B$3:$B$217,'PH complex foods'!L238,Ingredients!$A$3:$A$119)+SUMIF($B$3:$B$724,L238,$V$3:$V$723)</f>
        <v>0</v>
      </c>
      <c r="U238" s="11">
        <f ca="1">SUMIF(Ingredients!$B$3:$B$217,'PH complex foods'!M238,Ingredients!$A$3:$A$119)+SUMIF($B$3:$B$724,M238,$V$3:$V$723)</f>
        <v>0</v>
      </c>
      <c r="V238" s="10">
        <f t="shared" ca="1" si="51"/>
        <v>0</v>
      </c>
      <c r="W238" s="11">
        <f t="shared" si="40"/>
        <v>0</v>
      </c>
      <c r="X238" s="44" t="str">
        <f t="shared" ca="1" si="52"/>
        <v>No</v>
      </c>
      <c r="Y238" s="34">
        <f>SUMIF(Ingredients!$B$3:$B$217,F238,Ingredients!$C$3:$C$217)+SUMIF($B$3:$B$724,F238,$AG$3:$AG$724)</f>
        <v>0</v>
      </c>
      <c r="Z238" s="30">
        <f>SUMIF(Ingredients!$B$3:$B$217,G238,Ingredients!$C$3:$C$217)+SUMIF($B$3:$B$724,G238,$AG$3:$AG$724)</f>
        <v>0</v>
      </c>
      <c r="AA238" s="30">
        <f>SUMIF(Ingredients!$B$3:$B$217,H238,Ingredients!$C$3:$C$217)+SUMIF($B$3:$B$724,H238,$AG$3:$AG$724)</f>
        <v>0</v>
      </c>
      <c r="AB238" s="30">
        <f>SUMIF(Ingredients!$B$3:$B$217,I238,Ingredients!$C$3:$C$217)+SUMIF($B$3:$B$724,I238,$AG$3:$AG$724)</f>
        <v>0</v>
      </c>
      <c r="AC238" s="30">
        <f>SUMIF(Ingredients!$B$3:$B$217,J238,Ingredients!$C$3:$C$217)+SUMIF($B$3:$B$724,J238,$AG$3:$AG$724)</f>
        <v>0</v>
      </c>
      <c r="AD238" s="30">
        <f>SUMIF(Ingredients!$B$3:$B$217,K238,Ingredients!$C$3:$C$217)+SUMIF($B$3:$B$724,K238,$AG$3:$AG$724)</f>
        <v>0</v>
      </c>
      <c r="AE238" s="30">
        <f>SUMIF(Ingredients!$B$3:$B$217,L238,Ingredients!$C$3:$C$217)+SUMIF($B$3:$B$724,L238,$AG$3:$AG$724)</f>
        <v>0</v>
      </c>
      <c r="AF238" s="30">
        <f>SUMIF(Ingredients!$B$3:$B$217,M238,Ingredients!$C$3:$C$217)+SUMIF($B$3:$B$724,M238,$AG$3:$AG$724)</f>
        <v>0</v>
      </c>
      <c r="AG238" s="29">
        <f t="shared" si="41"/>
        <v>0</v>
      </c>
      <c r="AH238" s="30">
        <f>SUMIF(Ingredients!$B$3:$B$217,F238,Ingredients!$D$3:$D$217)+SUMIF($B$3:$B$724,F238,$AP$3:$AP$724)</f>
        <v>0</v>
      </c>
      <c r="AI238" s="30">
        <f>SUMIF(Ingredients!$B$3:$B$217,G238,Ingredients!$D$3:$D$217)+SUMIF($B$3:$B$724,G238,$AP$3:$AP$724)</f>
        <v>0</v>
      </c>
      <c r="AJ238" s="30">
        <f>SUMIF(Ingredients!$B$3:$B$217,H238,Ingredients!$D$3:$D$217)+SUMIF($B$3:$B$724,H238,$AP$3:$AP$724)</f>
        <v>0</v>
      </c>
      <c r="AK238" s="30">
        <f>SUMIF(Ingredients!$B$3:$B$217,I238,Ingredients!$D$3:$D$217)+SUMIF($B$3:$B$724,I238,$AP$3:$AP$724)</f>
        <v>0</v>
      </c>
      <c r="AL238" s="30">
        <f>SUMIF(Ingredients!$B$3:$B$217,J238,Ingredients!$D$3:$D$217)+SUMIF($B$3:$B$724,J238,$AP$3:$AP$724)</f>
        <v>0</v>
      </c>
      <c r="AM238" s="30">
        <f>SUMIF(Ingredients!$B$3:$B$217,K238,Ingredients!$D$3:$D$217)+SUMIF($B$3:$B$724,K238,$AP$3:$AP$724)</f>
        <v>0</v>
      </c>
      <c r="AN238" s="30">
        <f>SUMIF(Ingredients!$B$3:$B$217,L238,Ingredients!$D$3:$D$217)+SUMIF($B$3:$B$724,L238,$AP$3:$AP$724)</f>
        <v>0</v>
      </c>
      <c r="AO238" s="30">
        <f>SUMIF(Ingredients!$B$3:$B$217,M238,Ingredients!$D$3:$D$217)+SUMIF($B$3:$B$724,M238,$AP$3:$AP$724)</f>
        <v>0</v>
      </c>
      <c r="AP238" s="29">
        <f t="shared" si="42"/>
        <v>0</v>
      </c>
      <c r="AQ238" s="30">
        <f>SUMIF(Ingredients!$B$3:$B$217,F238,Ingredients!$E$3:$E$217)+SUMIF($B$3:$B$724,F238,$AY$3:$AY$727)</f>
        <v>0</v>
      </c>
      <c r="AR238" s="30">
        <f>SUMIF(Ingredients!$B$3:$B$217,G238,Ingredients!$E$3:$E$217)+SUMIF($B$3:$B$724,G238,$AY$3:$AY$727)</f>
        <v>30</v>
      </c>
      <c r="AS238" s="30">
        <f>SUMIF(Ingredients!$B$3:$B$217,H238,Ingredients!$E$3:$E$217)+SUMIF($B$3:$B$724,H238,$AY$3:$AY$727)</f>
        <v>0</v>
      </c>
      <c r="AT238" s="30">
        <f>SUMIF(Ingredients!$B$3:$B$217,I238,Ingredients!$E$3:$E$217)+SUMIF($B$3:$B$724,I238,$AY$3:$AY$727)</f>
        <v>0</v>
      </c>
      <c r="AU238" s="30">
        <f>SUMIF(Ingredients!$B$3:$B$217,J238,Ingredients!$E$3:$E$217)+SUMIF($B$3:$B$724,J238,$AY$3:$AY$727)</f>
        <v>0</v>
      </c>
      <c r="AV238" s="30">
        <f>SUMIF(Ingredients!$B$3:$B$217,K238,Ingredients!$E$3:$E$217)+SUMIF($B$3:$B$724,K238,$AY$3:$AY$727)</f>
        <v>0</v>
      </c>
      <c r="AW238" s="30">
        <f>SUMIF(Ingredients!$B$3:$B$217,L238,Ingredients!$E$3:$E$217)+SUMIF($B$3:$B$724,L238,$AY$3:$AY$727)</f>
        <v>0</v>
      </c>
      <c r="AX238" s="30">
        <f>SUMIF(Ingredients!$B$3:$B$217,M238,Ingredients!$E$3:$E$217)+SUMIF($B$3:$B$724,M238,$AY$3:$AY$727)</f>
        <v>0</v>
      </c>
      <c r="AY238" s="29">
        <f t="shared" si="43"/>
        <v>15</v>
      </c>
      <c r="AZ238" s="30">
        <f>SUMIF(Ingredients!$B$3:$B$217,F238,Ingredients!$F$3:$F$217)+SUMIF($B$3:$B$724,F238,$BH$3:$BH$724)</f>
        <v>0</v>
      </c>
      <c r="BA238" s="30">
        <f>SUMIF(Ingredients!$B$3:$B$217,G238,Ingredients!$F$3:$F$217)+SUMIF($B$3:$B$724,G238,$BH$3:$BH$724)</f>
        <v>0</v>
      </c>
      <c r="BB238" s="30">
        <f>SUMIF(Ingredients!$B$3:$B$217,H238,Ingredients!$F$3:$F$217)+SUMIF($B$3:$B$724,H238,$BH$3:$BH$724)</f>
        <v>0</v>
      </c>
      <c r="BC238" s="30">
        <f>SUMIF(Ingredients!$B$3:$B$217,I238,Ingredients!$F$3:$F$217)+SUMIF($B$3:$B$724,I238,$BH$3:$BH$724)</f>
        <v>0</v>
      </c>
      <c r="BD238" s="30">
        <f>SUMIF(Ingredients!$B$3:$B$217,J238,Ingredients!$F$3:$F$217)+SUMIF($B$3:$B$724,J238,$BH$3:$BH$724)</f>
        <v>0</v>
      </c>
      <c r="BE238" s="30">
        <f>SUMIF(Ingredients!$B$3:$B$217,K238,Ingredients!$F$3:$F$217)+SUMIF($B$3:$B$724,K238,$BH$3:$BH$724)</f>
        <v>0</v>
      </c>
      <c r="BF238" s="30">
        <f>SUMIF(Ingredients!$B$3:$B$217,L238,Ingredients!$F$3:$F$217)+SUMIF($B$3:$B$724,L238,$BH$3:$BH$724)</f>
        <v>0</v>
      </c>
      <c r="BG238" s="30">
        <f>SUMIF(Ingredients!$B$3:$B$217,M238,Ingredients!$F$3:$F$217)+SUMIF($B$3:$B$724,M238,$BH$3:$BH$724)</f>
        <v>0</v>
      </c>
      <c r="BH238" s="35">
        <f t="shared" si="44"/>
        <v>0</v>
      </c>
      <c r="BI238" s="30">
        <f>SUMIF(Ingredients!$B$3:$B$217,F238,Ingredients!$G$3:$G$217)+SUMIF($B$3:$B$724,F238,$BQ$3:$BQ$724)</f>
        <v>0</v>
      </c>
      <c r="BJ238" s="30">
        <f>SUMIF(Ingredients!$B$3:$B$217,G238,Ingredients!$G$3:$G$217)+SUMIF($B$3:$B$724,G238,$BQ$3:$BQ$724)</f>
        <v>0</v>
      </c>
      <c r="BK238" s="30">
        <f>SUMIF(Ingredients!$B$3:$B$217,H238,Ingredients!$G$3:$G$217)+SUMIF($B$3:$B$724,H238,$BQ$3:$BQ$724)</f>
        <v>0</v>
      </c>
      <c r="BL238" s="30">
        <f>SUMIF(Ingredients!$B$3:$B$217,I238,Ingredients!$G$3:$G$217)+SUMIF($B$3:$B$724,I238,$BQ$3:$BQ$724)</f>
        <v>0</v>
      </c>
      <c r="BM238" s="30">
        <f>SUMIF(Ingredients!$B$3:$B$217,J238,Ingredients!$G$3:$G$217)+SUMIF($B$3:$B$724,J238,$BQ$3:$BQ$724)</f>
        <v>0</v>
      </c>
      <c r="BN238" s="30">
        <f>SUMIF(Ingredients!$B$3:$B$217,K238,Ingredients!$G$3:$G$217)+SUMIF($B$3:$B$724,K238,$BQ$3:$BQ$724)</f>
        <v>0</v>
      </c>
      <c r="BO238" s="30">
        <f>SUMIF(Ingredients!$B$3:$B$217,L238,Ingredients!$G$3:$G$217)+SUMIF($B$3:$B$724,L238,$BQ$3:$BQ$724)</f>
        <v>0</v>
      </c>
      <c r="BP238" s="30">
        <f>SUMIF(Ingredients!$B$3:$B$217,M238,Ingredients!$G$3:$G$217)+SUMIF($B$3:$B$724,M238,$BQ$3:$BQ$724)</f>
        <v>0</v>
      </c>
      <c r="BQ238" s="36">
        <f t="shared" si="45"/>
        <v>0</v>
      </c>
      <c r="BR238" s="30">
        <f>SUMIF(Ingredients!$B$3:$B$217,F238,Ingredients!$H$3:$H$217)+SUMIF($B$3:$B$724,F238,$BZ$3:$BZ$724)</f>
        <v>0</v>
      </c>
      <c r="BS238" s="30">
        <f>SUMIF(Ingredients!$B$3:$B$217,G238,Ingredients!$H$3:$H$217)+SUMIF($B$3:$B$724,G238,$BZ$3:$BZ$724)</f>
        <v>0</v>
      </c>
      <c r="BT238" s="30">
        <f>SUMIF(Ingredients!$B$3:$B$217,H238,Ingredients!$H$3:$H$217)+SUMIF($B$3:$B$724,H238,$BZ$3:$BZ$724)</f>
        <v>0</v>
      </c>
      <c r="BU238" s="30">
        <f>SUMIF(Ingredients!$B$3:$B$217,I238,Ingredients!$H$3:$H$217)+SUMIF($B$3:$B$724,I238,$BZ$3:$BZ$724)</f>
        <v>0</v>
      </c>
      <c r="BV238" s="30">
        <f>SUMIF(Ingredients!$B$3:$B$217,J238,Ingredients!$H$3:$H$217)+SUMIF($B$3:$B$724,J238,$BZ$3:$BZ$724)</f>
        <v>0</v>
      </c>
      <c r="BW238" s="30">
        <f>SUMIF(Ingredients!$B$3:$B$217,K238,Ingredients!$H$3:$H$217)+SUMIF($B$3:$B$724,K238,$BZ$3:$BZ$724)</f>
        <v>0</v>
      </c>
      <c r="BX238" s="30">
        <f>SUMIF(Ingredients!$B$3:$B$217,L238,Ingredients!$H$3:$H$217)+SUMIF($B$3:$B$724,L238,$BZ$3:$BZ$724)</f>
        <v>0</v>
      </c>
      <c r="BY238" s="30">
        <f>SUMIF(Ingredients!$B$3:$B$217,M238,Ingredients!$H$3:$H$217)+SUMIF($B$3:$B$724,M238,$BZ$3:$BZ$724)</f>
        <v>0</v>
      </c>
      <c r="BZ238" s="42">
        <f t="shared" si="46"/>
        <v>0</v>
      </c>
      <c r="CA238" s="30">
        <f>SUMIF(Ingredients!$B$3:$B$217,F238,Ingredients!$I$3:$I$217)+SUMIF($B$3:$B$724,F238,$CI$3:$CI$724)</f>
        <v>0</v>
      </c>
      <c r="CB238" s="30">
        <f>SUMIF(Ingredients!$B$3:$B$217,G238,Ingredients!$I$3:$I$217)+SUMIF($B$3:$B$724,G238,$CI$3:$CI$724)</f>
        <v>0</v>
      </c>
      <c r="CC238" s="30">
        <f>SUMIF(Ingredients!$B$3:$B$217,H238,Ingredients!$I$3:$I$217)+SUMIF($B$3:$B$724,H238,$CI$3:$CI$724)</f>
        <v>0</v>
      </c>
      <c r="CD238" s="30">
        <f>SUMIF(Ingredients!$B$3:$B$217,I238,Ingredients!$I$3:$I$217)+SUMIF($B$3:$B$724,I238,$CI$3:$CI$724)</f>
        <v>0</v>
      </c>
      <c r="CE238" s="30">
        <f>SUMIF(Ingredients!$B$3:$B$217,J238,Ingredients!$I$3:$I$217)+SUMIF($B$3:$B$724,J238,$CI$3:$CI$724)</f>
        <v>0</v>
      </c>
      <c r="CF238" s="30">
        <f>SUMIF(Ingredients!$B$3:$B$217,K238,Ingredients!$I$3:$I$217)+SUMIF($B$3:$B$724,K238,$CI$3:$CI$724)</f>
        <v>0</v>
      </c>
      <c r="CG238" s="30">
        <f>SUMIF(Ingredients!$B$3:$B$217,L238,Ingredients!$I$3:$I$217)+SUMIF($B$3:$B$724,L238,$CI$3:$CI$724)</f>
        <v>0</v>
      </c>
      <c r="CH238" s="30">
        <f>SUMIF(Ingredients!$B$3:$B$217,M238,Ingredients!$I$3:$I$217)+SUMIF($B$3:$B$724,M238,$CI$3:$CI$724)</f>
        <v>0</v>
      </c>
      <c r="CI238" s="38">
        <f t="shared" si="47"/>
        <v>0</v>
      </c>
      <c r="CJ238" s="30">
        <f>SUMIF(Ingredients!$B$3:$B$217,F238,Ingredients!$J$3:$J$217)+SUMIF($B$3:$B$724,F238,$CR$3:$CR$724)</f>
        <v>0</v>
      </c>
      <c r="CK238" s="30">
        <f>SUMIF(Ingredients!$B$3:$B$217,G238,Ingredients!$J$3:$J$217)+SUMIF($B$3:$B$724,G238,$CR$3:$CR$724)</f>
        <v>0</v>
      </c>
      <c r="CL238" s="30">
        <f>SUMIF(Ingredients!$B$3:$B$217,H238,Ingredients!$J$3:$J$217)+SUMIF($B$3:$B$724,H238,$CR$3:$CR$724)</f>
        <v>0</v>
      </c>
      <c r="CM238" s="30">
        <f>SUMIF(Ingredients!$B$3:$B$217,I238,Ingredients!$J$3:$J$217)+SUMIF($B$3:$B$724,I238,$CR$3:$CR$724)</f>
        <v>0</v>
      </c>
      <c r="CN238" s="30">
        <f>SUMIF(Ingredients!$B$3:$B$217,J238,Ingredients!$J$3:$J$217)+SUMIF($B$3:$B$724,J238,$CR$3:$CR$724)</f>
        <v>0</v>
      </c>
      <c r="CO238" s="30">
        <f>SUMIF(Ingredients!$B$3:$B$217,K238,Ingredients!$J$3:$J$217)+SUMIF($B$3:$B$724,K238,$CR$3:$CR$724)</f>
        <v>0</v>
      </c>
      <c r="CP238" s="30">
        <f>SUMIF(Ingredients!$B$3:$B$217,L238,Ingredients!$J$3:$J$217)+SUMIF($B$3:$B$724,L238,$CR$3:$CR$724)</f>
        <v>0</v>
      </c>
      <c r="CQ238" s="30">
        <f>SUMIF(Ingredients!$B$3:$B$217,M238,Ingredients!$J$3:$J$217)+SUMIF($B$3:$B$724,M238,$CR$3:$CR$724)</f>
        <v>0</v>
      </c>
      <c r="CR238" s="43">
        <f t="shared" si="48"/>
        <v>0</v>
      </c>
      <c r="CS238" s="34">
        <v>0</v>
      </c>
      <c r="CT238" s="30">
        <v>0</v>
      </c>
      <c r="CU238" s="30">
        <v>15</v>
      </c>
      <c r="CV238" s="35">
        <v>0</v>
      </c>
      <c r="CW238" s="36">
        <v>0</v>
      </c>
      <c r="CX238" s="37">
        <v>0</v>
      </c>
      <c r="CY238" s="38">
        <v>0</v>
      </c>
      <c r="CZ238" s="39">
        <v>0</v>
      </c>
      <c r="DA238" t="s">
        <v>199</v>
      </c>
      <c r="DB238" t="str">
        <f t="shared" ca="1" si="49"/>
        <v>No</v>
      </c>
      <c r="DD238" t="s">
        <v>200</v>
      </c>
      <c r="DE238" t="str">
        <f t="shared" ca="1" si="50"/>
        <v/>
      </c>
      <c r="DF238" t="s">
        <v>2272</v>
      </c>
    </row>
    <row r="239" spans="2:110" x14ac:dyDescent="0.3">
      <c r="B239" t="s">
        <v>507</v>
      </c>
      <c r="C239" t="str">
        <f>INDEX('PH Itemnames'!$B$1:$B$723,MATCH(B239,'PH Itemnames'!$A$1:$A$723),1)</f>
        <v>sunflowerwheatrollsItem</v>
      </c>
      <c r="D239" t="s">
        <v>240</v>
      </c>
      <c r="E239" t="s">
        <v>1192</v>
      </c>
      <c r="F239" s="10" t="s">
        <v>506</v>
      </c>
      <c r="G239" s="11" t="s">
        <v>216</v>
      </c>
      <c r="H239" s="11" t="s">
        <v>249</v>
      </c>
      <c r="I239" s="11" t="s">
        <v>346</v>
      </c>
      <c r="J239" s="11"/>
      <c r="K239" s="11"/>
      <c r="L239" s="11"/>
      <c r="M239" s="11"/>
      <c r="N239" s="46">
        <f ca="1">SUMIF(Ingredients!$B$3:$B$217,'PH complex foods'!F239,Ingredients!$A$3:$A$119)+SUMIF($B$3:$B$724,F239,$V$3:$V$723)</f>
        <v>0</v>
      </c>
      <c r="O239" s="11">
        <f ca="1">SUMIF(Ingredients!$B$3:$B$217,'PH complex foods'!G239,Ingredients!$A$3:$A$119)+SUMIF($B$3:$B$724,G239,$V$3:$V$723)</f>
        <v>1</v>
      </c>
      <c r="P239" s="11">
        <f ca="1">SUMIF(Ingredients!$B$3:$B$217,'PH complex foods'!H239,Ingredients!$A$3:$A$119)+SUMIF($B$3:$B$724,H239,$V$3:$V$723)</f>
        <v>1</v>
      </c>
      <c r="Q239" s="11">
        <f ca="1">SUMIF(Ingredients!$B$3:$B$217,'PH complex foods'!I239,Ingredients!$A$3:$A$119)+SUMIF($B$3:$B$724,I239,$V$3:$V$723)</f>
        <v>1</v>
      </c>
      <c r="R239" s="11">
        <f ca="1">SUMIF(Ingredients!$B$3:$B$217,'PH complex foods'!J239,Ingredients!$A$3:$A$119)+SUMIF($B$3:$B$724,J239,$V$3:$V$723)</f>
        <v>0</v>
      </c>
      <c r="S239" s="11">
        <f ca="1">SUMIF(Ingredients!$B$3:$B$217,'PH complex foods'!K239,Ingredients!$A$3:$A$119)+SUMIF($B$3:$B$724,K239,$V$3:$V$723)</f>
        <v>0</v>
      </c>
      <c r="T239" s="11">
        <f ca="1">SUMIF(Ingredients!$B$3:$B$217,'PH complex foods'!L239,Ingredients!$A$3:$A$119)+SUMIF($B$3:$B$724,L239,$V$3:$V$723)</f>
        <v>0</v>
      </c>
      <c r="U239" s="11">
        <f ca="1">SUMIF(Ingredients!$B$3:$B$217,'PH complex foods'!M239,Ingredients!$A$3:$A$119)+SUMIF($B$3:$B$724,M239,$V$3:$V$723)</f>
        <v>0</v>
      </c>
      <c r="V239" s="10">
        <f t="shared" ca="1" si="51"/>
        <v>0</v>
      </c>
      <c r="W239" s="11">
        <f t="shared" si="40"/>
        <v>0</v>
      </c>
      <c r="X239" s="44" t="str">
        <f t="shared" ca="1" si="52"/>
        <v>No</v>
      </c>
      <c r="Y239" s="34">
        <f>SUMIF(Ingredients!$B$3:$B$217,F239,Ingredients!$C$3:$C$217)+SUMIF($B$3:$B$724,F239,$AG$3:$AG$724)</f>
        <v>0</v>
      </c>
      <c r="Z239" s="30">
        <f>SUMIF(Ingredients!$B$3:$B$217,G239,Ingredients!$C$3:$C$217)+SUMIF($B$3:$B$724,G239,$AG$3:$AG$724)</f>
        <v>5</v>
      </c>
      <c r="AA239" s="30">
        <f>SUMIF(Ingredients!$B$3:$B$217,H239,Ingredients!$C$3:$C$217)+SUMIF($B$3:$B$724,H239,$AG$3:$AG$724)</f>
        <v>0</v>
      </c>
      <c r="AB239" s="30">
        <f>SUMIF(Ingredients!$B$3:$B$217,I239,Ingredients!$C$3:$C$217)+SUMIF($B$3:$B$724,I239,$AG$3:$AG$724)</f>
        <v>4</v>
      </c>
      <c r="AC239" s="30">
        <f>SUMIF(Ingredients!$B$3:$B$217,J239,Ingredients!$C$3:$C$217)+SUMIF($B$3:$B$724,J239,$AG$3:$AG$724)</f>
        <v>0</v>
      </c>
      <c r="AD239" s="30">
        <f>SUMIF(Ingredients!$B$3:$B$217,K239,Ingredients!$C$3:$C$217)+SUMIF($B$3:$B$724,K239,$AG$3:$AG$724)</f>
        <v>0</v>
      </c>
      <c r="AE239" s="30">
        <f>SUMIF(Ingredients!$B$3:$B$217,L239,Ingredients!$C$3:$C$217)+SUMIF($B$3:$B$724,L239,$AG$3:$AG$724)</f>
        <v>0</v>
      </c>
      <c r="AF239" s="30">
        <f>SUMIF(Ingredients!$B$3:$B$217,M239,Ingredients!$C$3:$C$217)+SUMIF($B$3:$B$724,M239,$AG$3:$AG$724)</f>
        <v>0</v>
      </c>
      <c r="AG239" s="29">
        <f t="shared" si="41"/>
        <v>9</v>
      </c>
      <c r="AH239" s="30">
        <f>SUMIF(Ingredients!$B$3:$B$217,F239,Ingredients!$D$3:$D$217)+SUMIF($B$3:$B$724,F239,$AP$3:$AP$724)</f>
        <v>0</v>
      </c>
      <c r="AI239" s="30">
        <f>SUMIF(Ingredients!$B$3:$B$217,G239,Ingredients!$D$3:$D$217)+SUMIF($B$3:$B$724,G239,$AP$3:$AP$724)</f>
        <v>0</v>
      </c>
      <c r="AJ239" s="30">
        <f>SUMIF(Ingredients!$B$3:$B$217,H239,Ingredients!$D$3:$D$217)+SUMIF($B$3:$B$724,H239,$AP$3:$AP$724)</f>
        <v>0</v>
      </c>
      <c r="AK239" s="30">
        <f>SUMIF(Ingredients!$B$3:$B$217,I239,Ingredients!$D$3:$D$217)+SUMIF($B$3:$B$724,I239,$AP$3:$AP$724)</f>
        <v>0</v>
      </c>
      <c r="AL239" s="30">
        <f>SUMIF(Ingredients!$B$3:$B$217,J239,Ingredients!$D$3:$D$217)+SUMIF($B$3:$B$724,J239,$AP$3:$AP$724)</f>
        <v>0</v>
      </c>
      <c r="AM239" s="30">
        <f>SUMIF(Ingredients!$B$3:$B$217,K239,Ingredients!$D$3:$D$217)+SUMIF($B$3:$B$724,K239,$AP$3:$AP$724)</f>
        <v>0</v>
      </c>
      <c r="AN239" s="30">
        <f>SUMIF(Ingredients!$B$3:$B$217,L239,Ingredients!$D$3:$D$217)+SUMIF($B$3:$B$724,L239,$AP$3:$AP$724)</f>
        <v>0</v>
      </c>
      <c r="AO239" s="30">
        <f>SUMIF(Ingredients!$B$3:$B$217,M239,Ingredients!$D$3:$D$217)+SUMIF($B$3:$B$724,M239,$AP$3:$AP$724)</f>
        <v>0</v>
      </c>
      <c r="AP239" s="29">
        <f t="shared" si="42"/>
        <v>0</v>
      </c>
      <c r="AQ239" s="30">
        <f>SUMIF(Ingredients!$B$3:$B$217,F239,Ingredients!$E$3:$E$217)+SUMIF($B$3:$B$724,F239,$AY$3:$AY$727)</f>
        <v>0</v>
      </c>
      <c r="AR239" s="30">
        <f>SUMIF(Ingredients!$B$3:$B$217,G239,Ingredients!$E$3:$E$217)+SUMIF($B$3:$B$724,G239,$AY$3:$AY$727)</f>
        <v>29.5</v>
      </c>
      <c r="AS239" s="30">
        <f>SUMIF(Ingredients!$B$3:$B$217,H239,Ingredients!$E$3:$E$217)+SUMIF($B$3:$B$724,H239,$AY$3:$AY$727)</f>
        <v>30</v>
      </c>
      <c r="AT239" s="30">
        <f>SUMIF(Ingredients!$B$3:$B$217,I239,Ingredients!$E$3:$E$217)+SUMIF($B$3:$B$724,I239,$AY$3:$AY$727)</f>
        <v>0</v>
      </c>
      <c r="AU239" s="30">
        <f>SUMIF(Ingredients!$B$3:$B$217,J239,Ingredients!$E$3:$E$217)+SUMIF($B$3:$B$724,J239,$AY$3:$AY$727)</f>
        <v>0</v>
      </c>
      <c r="AV239" s="30">
        <f>SUMIF(Ingredients!$B$3:$B$217,K239,Ingredients!$E$3:$E$217)+SUMIF($B$3:$B$724,K239,$AY$3:$AY$727)</f>
        <v>0</v>
      </c>
      <c r="AW239" s="30">
        <f>SUMIF(Ingredients!$B$3:$B$217,L239,Ingredients!$E$3:$E$217)+SUMIF($B$3:$B$724,L239,$AY$3:$AY$727)</f>
        <v>0</v>
      </c>
      <c r="AX239" s="30">
        <f>SUMIF(Ingredients!$B$3:$B$217,M239,Ingredients!$E$3:$E$217)+SUMIF($B$3:$B$724,M239,$AY$3:$AY$727)</f>
        <v>0</v>
      </c>
      <c r="AY239" s="29">
        <f t="shared" si="43"/>
        <v>14.875</v>
      </c>
      <c r="AZ239" s="30">
        <f>SUMIF(Ingredients!$B$3:$B$217,F239,Ingredients!$F$3:$F$217)+SUMIF($B$3:$B$724,F239,$BH$3:$BH$724)</f>
        <v>0</v>
      </c>
      <c r="BA239" s="30">
        <f>SUMIF(Ingredients!$B$3:$B$217,G239,Ingredients!$F$3:$F$217)+SUMIF($B$3:$B$724,G239,$BH$3:$BH$724)</f>
        <v>1</v>
      </c>
      <c r="BB239" s="30">
        <f>SUMIF(Ingredients!$B$3:$B$217,H239,Ingredients!$F$3:$F$217)+SUMIF($B$3:$B$724,H239,$BH$3:$BH$724)</f>
        <v>0</v>
      </c>
      <c r="BC239" s="30">
        <f>SUMIF(Ingredients!$B$3:$B$217,I239,Ingredients!$F$3:$F$217)+SUMIF($B$3:$B$724,I239,$BH$3:$BH$724)</f>
        <v>0</v>
      </c>
      <c r="BD239" s="30">
        <f>SUMIF(Ingredients!$B$3:$B$217,J239,Ingredients!$F$3:$F$217)+SUMIF($B$3:$B$724,J239,$BH$3:$BH$724)</f>
        <v>0</v>
      </c>
      <c r="BE239" s="30">
        <f>SUMIF(Ingredients!$B$3:$B$217,K239,Ingredients!$F$3:$F$217)+SUMIF($B$3:$B$724,K239,$BH$3:$BH$724)</f>
        <v>0</v>
      </c>
      <c r="BF239" s="30">
        <f>SUMIF(Ingredients!$B$3:$B$217,L239,Ingredients!$F$3:$F$217)+SUMIF($B$3:$B$724,L239,$BH$3:$BH$724)</f>
        <v>0</v>
      </c>
      <c r="BG239" s="30">
        <f>SUMIF(Ingredients!$B$3:$B$217,M239,Ingredients!$F$3:$F$217)+SUMIF($B$3:$B$724,M239,$BH$3:$BH$724)</f>
        <v>0</v>
      </c>
      <c r="BH239" s="35">
        <f t="shared" si="44"/>
        <v>1</v>
      </c>
      <c r="BI239" s="30">
        <f>SUMIF(Ingredients!$B$3:$B$217,F239,Ingredients!$G$3:$G$217)+SUMIF($B$3:$B$724,F239,$BQ$3:$BQ$724)</f>
        <v>0</v>
      </c>
      <c r="BJ239" s="30">
        <f>SUMIF(Ingredients!$B$3:$B$217,G239,Ingredients!$G$3:$G$217)+SUMIF($B$3:$B$724,G239,$BQ$3:$BQ$724)</f>
        <v>0</v>
      </c>
      <c r="BK239" s="30">
        <f>SUMIF(Ingredients!$B$3:$B$217,H239,Ingredients!$G$3:$G$217)+SUMIF($B$3:$B$724,H239,$BQ$3:$BQ$724)</f>
        <v>0</v>
      </c>
      <c r="BL239" s="30">
        <f>SUMIF(Ingredients!$B$3:$B$217,I239,Ingredients!$G$3:$G$217)+SUMIF($B$3:$B$724,I239,$BQ$3:$BQ$724)</f>
        <v>0</v>
      </c>
      <c r="BM239" s="30">
        <f>SUMIF(Ingredients!$B$3:$B$217,J239,Ingredients!$G$3:$G$217)+SUMIF($B$3:$B$724,J239,$BQ$3:$BQ$724)</f>
        <v>0</v>
      </c>
      <c r="BN239" s="30">
        <f>SUMIF(Ingredients!$B$3:$B$217,K239,Ingredients!$G$3:$G$217)+SUMIF($B$3:$B$724,K239,$BQ$3:$BQ$724)</f>
        <v>0</v>
      </c>
      <c r="BO239" s="30">
        <f>SUMIF(Ingredients!$B$3:$B$217,L239,Ingredients!$G$3:$G$217)+SUMIF($B$3:$B$724,L239,$BQ$3:$BQ$724)</f>
        <v>0</v>
      </c>
      <c r="BP239" s="30">
        <f>SUMIF(Ingredients!$B$3:$B$217,M239,Ingredients!$G$3:$G$217)+SUMIF($B$3:$B$724,M239,$BQ$3:$BQ$724)</f>
        <v>0</v>
      </c>
      <c r="BQ239" s="36">
        <f t="shared" si="45"/>
        <v>0</v>
      </c>
      <c r="BR239" s="30">
        <f>SUMIF(Ingredients!$B$3:$B$217,F239,Ingredients!$H$3:$H$217)+SUMIF($B$3:$B$724,F239,$BZ$3:$BZ$724)</f>
        <v>0</v>
      </c>
      <c r="BS239" s="30">
        <f>SUMIF(Ingredients!$B$3:$B$217,G239,Ingredients!$H$3:$H$217)+SUMIF($B$3:$B$724,G239,$BZ$3:$BZ$724)</f>
        <v>0</v>
      </c>
      <c r="BT239" s="30">
        <f>SUMIF(Ingredients!$B$3:$B$217,H239,Ingredients!$H$3:$H$217)+SUMIF($B$3:$B$724,H239,$BZ$3:$BZ$724)</f>
        <v>0</v>
      </c>
      <c r="BU239" s="30">
        <f>SUMIF(Ingredients!$B$3:$B$217,I239,Ingredients!$H$3:$H$217)+SUMIF($B$3:$B$724,I239,$BZ$3:$BZ$724)</f>
        <v>0</v>
      </c>
      <c r="BV239" s="30">
        <f>SUMIF(Ingredients!$B$3:$B$217,J239,Ingredients!$H$3:$H$217)+SUMIF($B$3:$B$724,J239,$BZ$3:$BZ$724)</f>
        <v>0</v>
      </c>
      <c r="BW239" s="30">
        <f>SUMIF(Ingredients!$B$3:$B$217,K239,Ingredients!$H$3:$H$217)+SUMIF($B$3:$B$724,K239,$BZ$3:$BZ$724)</f>
        <v>0</v>
      </c>
      <c r="BX239" s="30">
        <f>SUMIF(Ingredients!$B$3:$B$217,L239,Ingredients!$H$3:$H$217)+SUMIF($B$3:$B$724,L239,$BZ$3:$BZ$724)</f>
        <v>0</v>
      </c>
      <c r="BY239" s="30">
        <f>SUMIF(Ingredients!$B$3:$B$217,M239,Ingredients!$H$3:$H$217)+SUMIF($B$3:$B$724,M239,$BZ$3:$BZ$724)</f>
        <v>0</v>
      </c>
      <c r="BZ239" s="42">
        <f t="shared" si="46"/>
        <v>0</v>
      </c>
      <c r="CA239" s="30">
        <f>SUMIF(Ingredients!$B$3:$B$217,F239,Ingredients!$I$3:$I$217)+SUMIF($B$3:$B$724,F239,$CI$3:$CI$724)</f>
        <v>0</v>
      </c>
      <c r="CB239" s="30">
        <f>SUMIF(Ingredients!$B$3:$B$217,G239,Ingredients!$I$3:$I$217)+SUMIF($B$3:$B$724,G239,$CI$3:$CI$724)</f>
        <v>0</v>
      </c>
      <c r="CC239" s="30">
        <f>SUMIF(Ingredients!$B$3:$B$217,H239,Ingredients!$I$3:$I$217)+SUMIF($B$3:$B$724,H239,$CI$3:$CI$724)</f>
        <v>0</v>
      </c>
      <c r="CD239" s="30">
        <f>SUMIF(Ingredients!$B$3:$B$217,I239,Ingredients!$I$3:$I$217)+SUMIF($B$3:$B$724,I239,$CI$3:$CI$724)</f>
        <v>0</v>
      </c>
      <c r="CE239" s="30">
        <f>SUMIF(Ingredients!$B$3:$B$217,J239,Ingredients!$I$3:$I$217)+SUMIF($B$3:$B$724,J239,$CI$3:$CI$724)</f>
        <v>0</v>
      </c>
      <c r="CF239" s="30">
        <f>SUMIF(Ingredients!$B$3:$B$217,K239,Ingredients!$I$3:$I$217)+SUMIF($B$3:$B$724,K239,$CI$3:$CI$724)</f>
        <v>0</v>
      </c>
      <c r="CG239" s="30">
        <f>SUMIF(Ingredients!$B$3:$B$217,L239,Ingredients!$I$3:$I$217)+SUMIF($B$3:$B$724,L239,$CI$3:$CI$724)</f>
        <v>0</v>
      </c>
      <c r="CH239" s="30">
        <f>SUMIF(Ingredients!$B$3:$B$217,M239,Ingredients!$I$3:$I$217)+SUMIF($B$3:$B$724,M239,$CI$3:$CI$724)</f>
        <v>0</v>
      </c>
      <c r="CI239" s="38">
        <f t="shared" si="47"/>
        <v>0</v>
      </c>
      <c r="CJ239" s="30">
        <f>SUMIF(Ingredients!$B$3:$B$217,F239,Ingredients!$J$3:$J$217)+SUMIF($B$3:$B$724,F239,$CR$3:$CR$724)</f>
        <v>0</v>
      </c>
      <c r="CK239" s="30">
        <f>SUMIF(Ingredients!$B$3:$B$217,G239,Ingredients!$J$3:$J$217)+SUMIF($B$3:$B$724,G239,$CR$3:$CR$724)</f>
        <v>0</v>
      </c>
      <c r="CL239" s="30">
        <f>SUMIF(Ingredients!$B$3:$B$217,H239,Ingredients!$J$3:$J$217)+SUMIF($B$3:$B$724,H239,$CR$3:$CR$724)</f>
        <v>0</v>
      </c>
      <c r="CM239" s="30">
        <f>SUMIF(Ingredients!$B$3:$B$217,I239,Ingredients!$J$3:$J$217)+SUMIF($B$3:$B$724,I239,$CR$3:$CR$724)</f>
        <v>0</v>
      </c>
      <c r="CN239" s="30">
        <f>SUMIF(Ingredients!$B$3:$B$217,J239,Ingredients!$J$3:$J$217)+SUMIF($B$3:$B$724,J239,$CR$3:$CR$724)</f>
        <v>0</v>
      </c>
      <c r="CO239" s="30">
        <f>SUMIF(Ingredients!$B$3:$B$217,K239,Ingredients!$J$3:$J$217)+SUMIF($B$3:$B$724,K239,$CR$3:$CR$724)</f>
        <v>0</v>
      </c>
      <c r="CP239" s="30">
        <f>SUMIF(Ingredients!$B$3:$B$217,L239,Ingredients!$J$3:$J$217)+SUMIF($B$3:$B$724,L239,$CR$3:$CR$724)</f>
        <v>0</v>
      </c>
      <c r="CQ239" s="30">
        <f>SUMIF(Ingredients!$B$3:$B$217,M239,Ingredients!$J$3:$J$217)+SUMIF($B$3:$B$724,M239,$CR$3:$CR$724)</f>
        <v>0</v>
      </c>
      <c r="CR239" s="43">
        <f t="shared" si="48"/>
        <v>0</v>
      </c>
      <c r="CS239" s="34">
        <v>9</v>
      </c>
      <c r="CT239" s="30">
        <v>0</v>
      </c>
      <c r="CU239" s="30">
        <v>14.875</v>
      </c>
      <c r="CV239" s="35">
        <v>1</v>
      </c>
      <c r="CW239" s="36">
        <v>0</v>
      </c>
      <c r="CX239" s="37">
        <v>0</v>
      </c>
      <c r="CY239" s="38">
        <v>0</v>
      </c>
      <c r="CZ239" s="39">
        <v>0</v>
      </c>
      <c r="DA239" t="s">
        <v>199</v>
      </c>
      <c r="DB239" t="str">
        <f t="shared" ca="1" si="49"/>
        <v>No</v>
      </c>
      <c r="DD239" t="s">
        <v>200</v>
      </c>
      <c r="DE239" t="str">
        <f t="shared" ca="1" si="50"/>
        <v/>
      </c>
      <c r="DF239" t="s">
        <v>2272</v>
      </c>
    </row>
    <row r="240" spans="2:110" x14ac:dyDescent="0.3">
      <c r="B240" t="s">
        <v>508</v>
      </c>
      <c r="C240" t="str">
        <f>INDEX('PH Itemnames'!$B$1:$B$723,MATCH(B240,'PH Itemnames'!$A$1:$A$723),1)</f>
        <v>sunflowerbroccolisaladItem</v>
      </c>
      <c r="D240" t="s">
        <v>245</v>
      </c>
      <c r="E240" t="s">
        <v>1192</v>
      </c>
      <c r="F240" s="10" t="s">
        <v>506</v>
      </c>
      <c r="G240" s="11" t="s">
        <v>410</v>
      </c>
      <c r="H240" s="11" t="s">
        <v>280</v>
      </c>
      <c r="I240" s="11" t="s">
        <v>210</v>
      </c>
      <c r="J240" s="11" t="s">
        <v>77</v>
      </c>
      <c r="K240" s="11"/>
      <c r="L240" s="11"/>
      <c r="M240" s="11"/>
      <c r="N240" s="46">
        <f ca="1">SUMIF(Ingredients!$B$3:$B$217,'PH complex foods'!F240,Ingredients!$A$3:$A$119)+SUMIF($B$3:$B$724,F240,$V$3:$V$723)</f>
        <v>0</v>
      </c>
      <c r="O240" s="11">
        <f ca="1">SUMIF(Ingredients!$B$3:$B$217,'PH complex foods'!G240,Ingredients!$A$3:$A$119)+SUMIF($B$3:$B$724,G240,$V$3:$V$723)</f>
        <v>1</v>
      </c>
      <c r="P240" s="11">
        <f ca="1">SUMIF(Ingredients!$B$3:$B$217,'PH complex foods'!H240,Ingredients!$A$3:$A$119)+SUMIF($B$3:$B$724,H240,$V$3:$V$723)</f>
        <v>1</v>
      </c>
      <c r="Q240" s="11">
        <f ca="1">SUMIF(Ingredients!$B$3:$B$217,'PH complex foods'!I240,Ingredients!$A$3:$A$119)+SUMIF($B$3:$B$724,I240,$V$3:$V$723)</f>
        <v>1</v>
      </c>
      <c r="R240" s="11">
        <f ca="1">SUMIF(Ingredients!$B$3:$B$217,'PH complex foods'!J240,Ingredients!$A$3:$A$119)+SUMIF($B$3:$B$724,J240,$V$3:$V$723)</f>
        <v>1</v>
      </c>
      <c r="S240" s="11">
        <f ca="1">SUMIF(Ingredients!$B$3:$B$217,'PH complex foods'!K240,Ingredients!$A$3:$A$119)+SUMIF($B$3:$B$724,K240,$V$3:$V$723)</f>
        <v>0</v>
      </c>
      <c r="T240" s="11">
        <f ca="1">SUMIF(Ingredients!$B$3:$B$217,'PH complex foods'!L240,Ingredients!$A$3:$A$119)+SUMIF($B$3:$B$724,L240,$V$3:$V$723)</f>
        <v>0</v>
      </c>
      <c r="U240" s="11">
        <f ca="1">SUMIF(Ingredients!$B$3:$B$217,'PH complex foods'!M240,Ingredients!$A$3:$A$119)+SUMIF($B$3:$B$724,M240,$V$3:$V$723)</f>
        <v>0</v>
      </c>
      <c r="V240" s="10">
        <f t="shared" ca="1" si="51"/>
        <v>0</v>
      </c>
      <c r="W240" s="11">
        <f t="shared" si="40"/>
        <v>0</v>
      </c>
      <c r="X240" s="44" t="str">
        <f t="shared" ca="1" si="52"/>
        <v>No</v>
      </c>
      <c r="Y240" s="34">
        <f>SUMIF(Ingredients!$B$3:$B$217,F240,Ingredients!$C$3:$C$217)+SUMIF($B$3:$B$724,F240,$AG$3:$AG$724)</f>
        <v>0</v>
      </c>
      <c r="Z240" s="30">
        <f>SUMIF(Ingredients!$B$3:$B$217,G240,Ingredients!$C$3:$C$217)+SUMIF($B$3:$B$724,G240,$AG$3:$AG$724)</f>
        <v>2</v>
      </c>
      <c r="AA240" s="30">
        <f>SUMIF(Ingredients!$B$3:$B$217,H240,Ingredients!$C$3:$C$217)+SUMIF($B$3:$B$724,H240,$AG$3:$AG$724)</f>
        <v>0</v>
      </c>
      <c r="AB240" s="30">
        <f>SUMIF(Ingredients!$B$3:$B$217,I240,Ingredients!$C$3:$C$217)+SUMIF($B$3:$B$724,I240,$AG$3:$AG$724)</f>
        <v>0</v>
      </c>
      <c r="AC240" s="30">
        <f>SUMIF(Ingredients!$B$3:$B$217,J240,Ingredients!$C$3:$C$217)+SUMIF($B$3:$B$724,J240,$AG$3:$AG$724)</f>
        <v>10</v>
      </c>
      <c r="AD240" s="30">
        <f>SUMIF(Ingredients!$B$3:$B$217,K240,Ingredients!$C$3:$C$217)+SUMIF($B$3:$B$724,K240,$AG$3:$AG$724)</f>
        <v>0</v>
      </c>
      <c r="AE240" s="30">
        <f>SUMIF(Ingredients!$B$3:$B$217,L240,Ingredients!$C$3:$C$217)+SUMIF($B$3:$B$724,L240,$AG$3:$AG$724)</f>
        <v>0</v>
      </c>
      <c r="AF240" s="30">
        <f>SUMIF(Ingredients!$B$3:$B$217,M240,Ingredients!$C$3:$C$217)+SUMIF($B$3:$B$724,M240,$AG$3:$AG$724)</f>
        <v>0</v>
      </c>
      <c r="AG240" s="29">
        <f t="shared" si="41"/>
        <v>12</v>
      </c>
      <c r="AH240" s="30">
        <f>SUMIF(Ingredients!$B$3:$B$217,F240,Ingredients!$D$3:$D$217)+SUMIF($B$3:$B$724,F240,$AP$3:$AP$724)</f>
        <v>0</v>
      </c>
      <c r="AI240" s="30">
        <f>SUMIF(Ingredients!$B$3:$B$217,G240,Ingredients!$D$3:$D$217)+SUMIF($B$3:$B$724,G240,$AP$3:$AP$724)</f>
        <v>0</v>
      </c>
      <c r="AJ240" s="30">
        <f>SUMIF(Ingredients!$B$3:$B$217,H240,Ingredients!$D$3:$D$217)+SUMIF($B$3:$B$724,H240,$AP$3:$AP$724)</f>
        <v>0</v>
      </c>
      <c r="AK240" s="30">
        <f>SUMIF(Ingredients!$B$3:$B$217,I240,Ingredients!$D$3:$D$217)+SUMIF($B$3:$B$724,I240,$AP$3:$AP$724)</f>
        <v>0</v>
      </c>
      <c r="AL240" s="30">
        <f>SUMIF(Ingredients!$B$3:$B$217,J240,Ingredients!$D$3:$D$217)+SUMIF($B$3:$B$724,J240,$AP$3:$AP$724)</f>
        <v>0</v>
      </c>
      <c r="AM240" s="30">
        <f>SUMIF(Ingredients!$B$3:$B$217,K240,Ingredients!$D$3:$D$217)+SUMIF($B$3:$B$724,K240,$AP$3:$AP$724)</f>
        <v>0</v>
      </c>
      <c r="AN240" s="30">
        <f>SUMIF(Ingredients!$B$3:$B$217,L240,Ingredients!$D$3:$D$217)+SUMIF($B$3:$B$724,L240,$AP$3:$AP$724)</f>
        <v>0</v>
      </c>
      <c r="AO240" s="30">
        <f>SUMIF(Ingredients!$B$3:$B$217,M240,Ingredients!$D$3:$D$217)+SUMIF($B$3:$B$724,M240,$AP$3:$AP$724)</f>
        <v>0</v>
      </c>
      <c r="AP240" s="29">
        <f t="shared" si="42"/>
        <v>0</v>
      </c>
      <c r="AQ240" s="30">
        <f>SUMIF(Ingredients!$B$3:$B$217,F240,Ingredients!$E$3:$E$217)+SUMIF($B$3:$B$724,F240,$AY$3:$AY$727)</f>
        <v>0</v>
      </c>
      <c r="AR240" s="30">
        <f>SUMIF(Ingredients!$B$3:$B$217,G240,Ingredients!$E$3:$E$217)+SUMIF($B$3:$B$724,G240,$AY$3:$AY$727)</f>
        <v>7</v>
      </c>
      <c r="AS240" s="30">
        <f>SUMIF(Ingredients!$B$3:$B$217,H240,Ingredients!$E$3:$E$217)+SUMIF($B$3:$B$724,H240,$AY$3:$AY$727)</f>
        <v>16</v>
      </c>
      <c r="AT240" s="30">
        <f>SUMIF(Ingredients!$B$3:$B$217,I240,Ingredients!$E$3:$E$217)+SUMIF($B$3:$B$724,I240,$AY$3:$AY$727)</f>
        <v>30</v>
      </c>
      <c r="AU240" s="30">
        <f>SUMIF(Ingredients!$B$3:$B$217,J240,Ingredients!$E$3:$E$217)+SUMIF($B$3:$B$724,J240,$AY$3:$AY$727)</f>
        <v>14</v>
      </c>
      <c r="AV240" s="30">
        <f>SUMIF(Ingredients!$B$3:$B$217,K240,Ingredients!$E$3:$E$217)+SUMIF($B$3:$B$724,K240,$AY$3:$AY$727)</f>
        <v>0</v>
      </c>
      <c r="AW240" s="30">
        <f>SUMIF(Ingredients!$B$3:$B$217,L240,Ingredients!$E$3:$E$217)+SUMIF($B$3:$B$724,L240,$AY$3:$AY$727)</f>
        <v>0</v>
      </c>
      <c r="AX240" s="30">
        <f>SUMIF(Ingredients!$B$3:$B$217,M240,Ingredients!$E$3:$E$217)+SUMIF($B$3:$B$724,M240,$AY$3:$AY$727)</f>
        <v>0</v>
      </c>
      <c r="AY240" s="29">
        <f t="shared" si="43"/>
        <v>13.4</v>
      </c>
      <c r="AZ240" s="30">
        <f>SUMIF(Ingredients!$B$3:$B$217,F240,Ingredients!$F$3:$F$217)+SUMIF($B$3:$B$724,F240,$BH$3:$BH$724)</f>
        <v>0</v>
      </c>
      <c r="BA240" s="30">
        <f>SUMIF(Ingredients!$B$3:$B$217,G240,Ingredients!$F$3:$F$217)+SUMIF($B$3:$B$724,G240,$BH$3:$BH$724)</f>
        <v>0</v>
      </c>
      <c r="BB240" s="30">
        <f>SUMIF(Ingredients!$B$3:$B$217,H240,Ingredients!$F$3:$F$217)+SUMIF($B$3:$B$724,H240,$BH$3:$BH$724)</f>
        <v>0</v>
      </c>
      <c r="BC240" s="30">
        <f>SUMIF(Ingredients!$B$3:$B$217,I240,Ingredients!$F$3:$F$217)+SUMIF($B$3:$B$724,I240,$BH$3:$BH$724)</f>
        <v>0</v>
      </c>
      <c r="BD240" s="30">
        <f>SUMIF(Ingredients!$B$3:$B$217,J240,Ingredients!$F$3:$F$217)+SUMIF($B$3:$B$724,J240,$BH$3:$BH$724)</f>
        <v>0</v>
      </c>
      <c r="BE240" s="30">
        <f>SUMIF(Ingredients!$B$3:$B$217,K240,Ingredients!$F$3:$F$217)+SUMIF($B$3:$B$724,K240,$BH$3:$BH$724)</f>
        <v>0</v>
      </c>
      <c r="BF240" s="30">
        <f>SUMIF(Ingredients!$B$3:$B$217,L240,Ingredients!$F$3:$F$217)+SUMIF($B$3:$B$724,L240,$BH$3:$BH$724)</f>
        <v>0</v>
      </c>
      <c r="BG240" s="30">
        <f>SUMIF(Ingredients!$B$3:$B$217,M240,Ingredients!$F$3:$F$217)+SUMIF($B$3:$B$724,M240,$BH$3:$BH$724)</f>
        <v>0</v>
      </c>
      <c r="BH240" s="35">
        <f t="shared" si="44"/>
        <v>0</v>
      </c>
      <c r="BI240" s="30">
        <f>SUMIF(Ingredients!$B$3:$B$217,F240,Ingredients!$G$3:$G$217)+SUMIF($B$3:$B$724,F240,$BQ$3:$BQ$724)</f>
        <v>0</v>
      </c>
      <c r="BJ240" s="30">
        <f>SUMIF(Ingredients!$B$3:$B$217,G240,Ingredients!$G$3:$G$217)+SUMIF($B$3:$B$724,G240,$BQ$3:$BQ$724)</f>
        <v>0</v>
      </c>
      <c r="BK240" s="30">
        <f>SUMIF(Ingredients!$B$3:$B$217,H240,Ingredients!$G$3:$G$217)+SUMIF($B$3:$B$724,H240,$BQ$3:$BQ$724)</f>
        <v>0</v>
      </c>
      <c r="BL240" s="30">
        <f>SUMIF(Ingredients!$B$3:$B$217,I240,Ingredients!$G$3:$G$217)+SUMIF($B$3:$B$724,I240,$BQ$3:$BQ$724)</f>
        <v>0</v>
      </c>
      <c r="BM240" s="30">
        <f>SUMIF(Ingredients!$B$3:$B$217,J240,Ingredients!$G$3:$G$217)+SUMIF($B$3:$B$724,J240,$BQ$3:$BQ$724)</f>
        <v>0</v>
      </c>
      <c r="BN240" s="30">
        <f>SUMIF(Ingredients!$B$3:$B$217,K240,Ingredients!$G$3:$G$217)+SUMIF($B$3:$B$724,K240,$BQ$3:$BQ$724)</f>
        <v>0</v>
      </c>
      <c r="BO240" s="30">
        <f>SUMIF(Ingredients!$B$3:$B$217,L240,Ingredients!$G$3:$G$217)+SUMIF($B$3:$B$724,L240,$BQ$3:$BQ$724)</f>
        <v>0</v>
      </c>
      <c r="BP240" s="30">
        <f>SUMIF(Ingredients!$B$3:$B$217,M240,Ingredients!$G$3:$G$217)+SUMIF($B$3:$B$724,M240,$BQ$3:$BQ$724)</f>
        <v>0</v>
      </c>
      <c r="BQ240" s="36">
        <f t="shared" si="45"/>
        <v>0</v>
      </c>
      <c r="BR240" s="30">
        <f>SUMIF(Ingredients!$B$3:$B$217,F240,Ingredients!$H$3:$H$217)+SUMIF($B$3:$B$724,F240,$BZ$3:$BZ$724)</f>
        <v>0</v>
      </c>
      <c r="BS240" s="30">
        <f>SUMIF(Ingredients!$B$3:$B$217,G240,Ingredients!$H$3:$H$217)+SUMIF($B$3:$B$724,G240,$BZ$3:$BZ$724)</f>
        <v>1</v>
      </c>
      <c r="BT240" s="30">
        <f>SUMIF(Ingredients!$B$3:$B$217,H240,Ingredients!$H$3:$H$217)+SUMIF($B$3:$B$724,H240,$BZ$3:$BZ$724)</f>
        <v>0</v>
      </c>
      <c r="BU240" s="30">
        <f>SUMIF(Ingredients!$B$3:$B$217,I240,Ingredients!$H$3:$H$217)+SUMIF($B$3:$B$724,I240,$BZ$3:$BZ$724)</f>
        <v>0</v>
      </c>
      <c r="BV240" s="30">
        <f>SUMIF(Ingredients!$B$3:$B$217,J240,Ingredients!$H$3:$H$217)+SUMIF($B$3:$B$724,J240,$BZ$3:$BZ$724)</f>
        <v>0</v>
      </c>
      <c r="BW240" s="30">
        <f>SUMIF(Ingredients!$B$3:$B$217,K240,Ingredients!$H$3:$H$217)+SUMIF($B$3:$B$724,K240,$BZ$3:$BZ$724)</f>
        <v>0</v>
      </c>
      <c r="BX240" s="30">
        <f>SUMIF(Ingredients!$B$3:$B$217,L240,Ingredients!$H$3:$H$217)+SUMIF($B$3:$B$724,L240,$BZ$3:$BZ$724)</f>
        <v>0</v>
      </c>
      <c r="BY240" s="30">
        <f>SUMIF(Ingredients!$B$3:$B$217,M240,Ingredients!$H$3:$H$217)+SUMIF($B$3:$B$724,M240,$BZ$3:$BZ$724)</f>
        <v>0</v>
      </c>
      <c r="BZ240" s="42">
        <f t="shared" si="46"/>
        <v>1</v>
      </c>
      <c r="CA240" s="30">
        <f>SUMIF(Ingredients!$B$3:$B$217,F240,Ingredients!$I$3:$I$217)+SUMIF($B$3:$B$724,F240,$CI$3:$CI$724)</f>
        <v>0</v>
      </c>
      <c r="CB240" s="30">
        <f>SUMIF(Ingredients!$B$3:$B$217,G240,Ingredients!$I$3:$I$217)+SUMIF($B$3:$B$724,G240,$CI$3:$CI$724)</f>
        <v>0</v>
      </c>
      <c r="CC240" s="30">
        <f>SUMIF(Ingredients!$B$3:$B$217,H240,Ingredients!$I$3:$I$217)+SUMIF($B$3:$B$724,H240,$CI$3:$CI$724)</f>
        <v>0</v>
      </c>
      <c r="CD240" s="30">
        <f>SUMIF(Ingredients!$B$3:$B$217,I240,Ingredients!$I$3:$I$217)+SUMIF($B$3:$B$724,I240,$CI$3:$CI$724)</f>
        <v>0</v>
      </c>
      <c r="CE240" s="30">
        <f>SUMIF(Ingredients!$B$3:$B$217,J240,Ingredients!$I$3:$I$217)+SUMIF($B$3:$B$724,J240,$CI$3:$CI$724)</f>
        <v>2.5</v>
      </c>
      <c r="CF240" s="30">
        <f>SUMIF(Ingredients!$B$3:$B$217,K240,Ingredients!$I$3:$I$217)+SUMIF($B$3:$B$724,K240,$CI$3:$CI$724)</f>
        <v>0</v>
      </c>
      <c r="CG240" s="30">
        <f>SUMIF(Ingredients!$B$3:$B$217,L240,Ingredients!$I$3:$I$217)+SUMIF($B$3:$B$724,L240,$CI$3:$CI$724)</f>
        <v>0</v>
      </c>
      <c r="CH240" s="30">
        <f>SUMIF(Ingredients!$B$3:$B$217,M240,Ingredients!$I$3:$I$217)+SUMIF($B$3:$B$724,M240,$CI$3:$CI$724)</f>
        <v>0</v>
      </c>
      <c r="CI240" s="38">
        <f t="shared" si="47"/>
        <v>2.5</v>
      </c>
      <c r="CJ240" s="30">
        <f>SUMIF(Ingredients!$B$3:$B$217,F240,Ingredients!$J$3:$J$217)+SUMIF($B$3:$B$724,F240,$CR$3:$CR$724)</f>
        <v>0</v>
      </c>
      <c r="CK240" s="30">
        <f>SUMIF(Ingredients!$B$3:$B$217,G240,Ingredients!$J$3:$J$217)+SUMIF($B$3:$B$724,G240,$CR$3:$CR$724)</f>
        <v>0</v>
      </c>
      <c r="CL240" s="30">
        <f>SUMIF(Ingredients!$B$3:$B$217,H240,Ingredients!$J$3:$J$217)+SUMIF($B$3:$B$724,H240,$CR$3:$CR$724)</f>
        <v>0</v>
      </c>
      <c r="CM240" s="30">
        <f>SUMIF(Ingredients!$B$3:$B$217,I240,Ingredients!$J$3:$J$217)+SUMIF($B$3:$B$724,I240,$CR$3:$CR$724)</f>
        <v>0</v>
      </c>
      <c r="CN240" s="30">
        <f>SUMIF(Ingredients!$B$3:$B$217,J240,Ingredients!$J$3:$J$217)+SUMIF($B$3:$B$724,J240,$CR$3:$CR$724)</f>
        <v>0</v>
      </c>
      <c r="CO240" s="30">
        <f>SUMIF(Ingredients!$B$3:$B$217,K240,Ingredients!$J$3:$J$217)+SUMIF($B$3:$B$724,K240,$CR$3:$CR$724)</f>
        <v>0</v>
      </c>
      <c r="CP240" s="30">
        <f>SUMIF(Ingredients!$B$3:$B$217,L240,Ingredients!$J$3:$J$217)+SUMIF($B$3:$B$724,L240,$CR$3:$CR$724)</f>
        <v>0</v>
      </c>
      <c r="CQ240" s="30">
        <f>SUMIF(Ingredients!$B$3:$B$217,M240,Ingredients!$J$3:$J$217)+SUMIF($B$3:$B$724,M240,$CR$3:$CR$724)</f>
        <v>0</v>
      </c>
      <c r="CR240" s="43">
        <f t="shared" si="48"/>
        <v>0</v>
      </c>
      <c r="CS240" s="34">
        <v>12</v>
      </c>
      <c r="CT240" s="30">
        <v>0</v>
      </c>
      <c r="CU240" s="30">
        <v>13.4</v>
      </c>
      <c r="CV240" s="35">
        <v>0</v>
      </c>
      <c r="CW240" s="36">
        <v>0</v>
      </c>
      <c r="CX240" s="37">
        <v>1</v>
      </c>
      <c r="CY240" s="38">
        <v>2.5</v>
      </c>
      <c r="CZ240" s="39">
        <v>0</v>
      </c>
      <c r="DA240" t="s">
        <v>199</v>
      </c>
      <c r="DB240" t="str">
        <f t="shared" ca="1" si="49"/>
        <v>No</v>
      </c>
      <c r="DD240" t="s">
        <v>200</v>
      </c>
      <c r="DE240" t="str">
        <f t="shared" ca="1" si="50"/>
        <v/>
      </c>
      <c r="DF240" t="s">
        <v>2272</v>
      </c>
    </row>
    <row r="241" spans="2:110" x14ac:dyDescent="0.3">
      <c r="B241" t="s">
        <v>509</v>
      </c>
      <c r="C241" t="str">
        <f>INDEX('PH Itemnames'!$B$1:$B$723,MATCH(B241,'PH Itemnames'!$A$1:$A$723),1)</f>
        <v>cranberrysauceItem</v>
      </c>
      <c r="D241" t="s">
        <v>240</v>
      </c>
      <c r="E241" t="s">
        <v>1185</v>
      </c>
      <c r="F241" s="10" t="s">
        <v>16</v>
      </c>
      <c r="G241" s="11" t="s">
        <v>210</v>
      </c>
      <c r="H241" s="11"/>
      <c r="I241" s="11"/>
      <c r="J241" s="11"/>
      <c r="K241" s="11"/>
      <c r="L241" s="11"/>
      <c r="M241" s="11"/>
      <c r="N241" s="46">
        <f ca="1">SUMIF(Ingredients!$B$3:$B$217,'PH complex foods'!F241,Ingredients!$A$3:$A$119)+SUMIF($B$3:$B$724,F241,$V$3:$V$723)</f>
        <v>1</v>
      </c>
      <c r="O241" s="11">
        <f ca="1">SUMIF(Ingredients!$B$3:$B$217,'PH complex foods'!G241,Ingredients!$A$3:$A$119)+SUMIF($B$3:$B$724,G241,$V$3:$V$723)</f>
        <v>1</v>
      </c>
      <c r="P241" s="11">
        <f ca="1">SUMIF(Ingredients!$B$3:$B$217,'PH complex foods'!H241,Ingredients!$A$3:$A$119)+SUMIF($B$3:$B$724,H241,$V$3:$V$723)</f>
        <v>0</v>
      </c>
      <c r="Q241" s="11">
        <f ca="1">SUMIF(Ingredients!$B$3:$B$217,'PH complex foods'!I241,Ingredients!$A$3:$A$119)+SUMIF($B$3:$B$724,I241,$V$3:$V$723)</f>
        <v>0</v>
      </c>
      <c r="R241" s="11">
        <f ca="1">SUMIF(Ingredients!$B$3:$B$217,'PH complex foods'!J241,Ingredients!$A$3:$A$119)+SUMIF($B$3:$B$724,J241,$V$3:$V$723)</f>
        <v>0</v>
      </c>
      <c r="S241" s="11">
        <f ca="1">SUMIF(Ingredients!$B$3:$B$217,'PH complex foods'!K241,Ingredients!$A$3:$A$119)+SUMIF($B$3:$B$724,K241,$V$3:$V$723)</f>
        <v>0</v>
      </c>
      <c r="T241" s="11">
        <f ca="1">SUMIF(Ingredients!$B$3:$B$217,'PH complex foods'!L241,Ingredients!$A$3:$A$119)+SUMIF($B$3:$B$724,L241,$V$3:$V$723)</f>
        <v>0</v>
      </c>
      <c r="U241" s="11">
        <f ca="1">SUMIF(Ingredients!$B$3:$B$217,'PH complex foods'!M241,Ingredients!$A$3:$A$119)+SUMIF($B$3:$B$724,M241,$V$3:$V$723)</f>
        <v>0</v>
      </c>
      <c r="V241" s="10">
        <f t="shared" ca="1" si="51"/>
        <v>1</v>
      </c>
      <c r="W241" s="11">
        <f t="shared" si="40"/>
        <v>0</v>
      </c>
      <c r="X241" s="44" t="str">
        <f t="shared" ca="1" si="52"/>
        <v>Yes</v>
      </c>
      <c r="Y241" s="34">
        <f>SUMIF(Ingredients!$B$3:$B$217,F241,Ingredients!$C$3:$C$217)+SUMIF($B$3:$B$724,F241,$AG$3:$AG$724)</f>
        <v>1</v>
      </c>
      <c r="Z241" s="30">
        <f>SUMIF(Ingredients!$B$3:$B$217,G241,Ingredients!$C$3:$C$217)+SUMIF($B$3:$B$724,G241,$AG$3:$AG$724)</f>
        <v>0</v>
      </c>
      <c r="AA241" s="30">
        <f>SUMIF(Ingredients!$B$3:$B$217,H241,Ingredients!$C$3:$C$217)+SUMIF($B$3:$B$724,H241,$AG$3:$AG$724)</f>
        <v>0</v>
      </c>
      <c r="AB241" s="30">
        <f>SUMIF(Ingredients!$B$3:$B$217,I241,Ingredients!$C$3:$C$217)+SUMIF($B$3:$B$724,I241,$AG$3:$AG$724)</f>
        <v>0</v>
      </c>
      <c r="AC241" s="30">
        <f>SUMIF(Ingredients!$B$3:$B$217,J241,Ingredients!$C$3:$C$217)+SUMIF($B$3:$B$724,J241,$AG$3:$AG$724)</f>
        <v>0</v>
      </c>
      <c r="AD241" s="30">
        <f>SUMIF(Ingredients!$B$3:$B$217,K241,Ingredients!$C$3:$C$217)+SUMIF($B$3:$B$724,K241,$AG$3:$AG$724)</f>
        <v>0</v>
      </c>
      <c r="AE241" s="30">
        <f>SUMIF(Ingredients!$B$3:$B$217,L241,Ingredients!$C$3:$C$217)+SUMIF($B$3:$B$724,L241,$AG$3:$AG$724)</f>
        <v>0</v>
      </c>
      <c r="AF241" s="30">
        <f>SUMIF(Ingredients!$B$3:$B$217,M241,Ingredients!$C$3:$C$217)+SUMIF($B$3:$B$724,M241,$AG$3:$AG$724)</f>
        <v>0</v>
      </c>
      <c r="AG241" s="29">
        <f t="shared" si="41"/>
        <v>1</v>
      </c>
      <c r="AH241" s="30">
        <f>SUMIF(Ingredients!$B$3:$B$217,F241,Ingredients!$D$3:$D$217)+SUMIF($B$3:$B$724,F241,$AP$3:$AP$724)</f>
        <v>5</v>
      </c>
      <c r="AI241" s="30">
        <f>SUMIF(Ingredients!$B$3:$B$217,G241,Ingredients!$D$3:$D$217)+SUMIF($B$3:$B$724,G241,$AP$3:$AP$724)</f>
        <v>0</v>
      </c>
      <c r="AJ241" s="30">
        <f>SUMIF(Ingredients!$B$3:$B$217,H241,Ingredients!$D$3:$D$217)+SUMIF($B$3:$B$724,H241,$AP$3:$AP$724)</f>
        <v>0</v>
      </c>
      <c r="AK241" s="30">
        <f>SUMIF(Ingredients!$B$3:$B$217,I241,Ingredients!$D$3:$D$217)+SUMIF($B$3:$B$724,I241,$AP$3:$AP$724)</f>
        <v>0</v>
      </c>
      <c r="AL241" s="30">
        <f>SUMIF(Ingredients!$B$3:$B$217,J241,Ingredients!$D$3:$D$217)+SUMIF($B$3:$B$724,J241,$AP$3:$AP$724)</f>
        <v>0</v>
      </c>
      <c r="AM241" s="30">
        <f>SUMIF(Ingredients!$B$3:$B$217,K241,Ingredients!$D$3:$D$217)+SUMIF($B$3:$B$724,K241,$AP$3:$AP$724)</f>
        <v>0</v>
      </c>
      <c r="AN241" s="30">
        <f>SUMIF(Ingredients!$B$3:$B$217,L241,Ingredients!$D$3:$D$217)+SUMIF($B$3:$B$724,L241,$AP$3:$AP$724)</f>
        <v>0</v>
      </c>
      <c r="AO241" s="30">
        <f>SUMIF(Ingredients!$B$3:$B$217,M241,Ingredients!$D$3:$D$217)+SUMIF($B$3:$B$724,M241,$AP$3:$AP$724)</f>
        <v>0</v>
      </c>
      <c r="AP241" s="29">
        <f t="shared" si="42"/>
        <v>5</v>
      </c>
      <c r="AQ241" s="30">
        <f>SUMIF(Ingredients!$B$3:$B$217,F241,Ingredients!$E$3:$E$217)+SUMIF($B$3:$B$724,F241,$AY$3:$AY$727)</f>
        <v>12</v>
      </c>
      <c r="AR241" s="30">
        <f>SUMIF(Ingredients!$B$3:$B$217,G241,Ingredients!$E$3:$E$217)+SUMIF($B$3:$B$724,G241,$AY$3:$AY$727)</f>
        <v>30</v>
      </c>
      <c r="AS241" s="30">
        <f>SUMIF(Ingredients!$B$3:$B$217,H241,Ingredients!$E$3:$E$217)+SUMIF($B$3:$B$724,H241,$AY$3:$AY$727)</f>
        <v>0</v>
      </c>
      <c r="AT241" s="30">
        <f>SUMIF(Ingredients!$B$3:$B$217,I241,Ingredients!$E$3:$E$217)+SUMIF($B$3:$B$724,I241,$AY$3:$AY$727)</f>
        <v>0</v>
      </c>
      <c r="AU241" s="30">
        <f>SUMIF(Ingredients!$B$3:$B$217,J241,Ingredients!$E$3:$E$217)+SUMIF($B$3:$B$724,J241,$AY$3:$AY$727)</f>
        <v>0</v>
      </c>
      <c r="AV241" s="30">
        <f>SUMIF(Ingredients!$B$3:$B$217,K241,Ingredients!$E$3:$E$217)+SUMIF($B$3:$B$724,K241,$AY$3:$AY$727)</f>
        <v>0</v>
      </c>
      <c r="AW241" s="30">
        <f>SUMIF(Ingredients!$B$3:$B$217,L241,Ingredients!$E$3:$E$217)+SUMIF($B$3:$B$724,L241,$AY$3:$AY$727)</f>
        <v>0</v>
      </c>
      <c r="AX241" s="30">
        <f>SUMIF(Ingredients!$B$3:$B$217,M241,Ingredients!$E$3:$E$217)+SUMIF($B$3:$B$724,M241,$AY$3:$AY$727)</f>
        <v>0</v>
      </c>
      <c r="AY241" s="29">
        <f t="shared" si="43"/>
        <v>21</v>
      </c>
      <c r="AZ241" s="30">
        <f>SUMIF(Ingredients!$B$3:$B$217,F241,Ingredients!$F$3:$F$217)+SUMIF($B$3:$B$724,F241,$BH$3:$BH$724)</f>
        <v>0</v>
      </c>
      <c r="BA241" s="30">
        <f>SUMIF(Ingredients!$B$3:$B$217,G241,Ingredients!$F$3:$F$217)+SUMIF($B$3:$B$724,G241,$BH$3:$BH$724)</f>
        <v>0</v>
      </c>
      <c r="BB241" s="30">
        <f>SUMIF(Ingredients!$B$3:$B$217,H241,Ingredients!$F$3:$F$217)+SUMIF($B$3:$B$724,H241,$BH$3:$BH$724)</f>
        <v>0</v>
      </c>
      <c r="BC241" s="30">
        <f>SUMIF(Ingredients!$B$3:$B$217,I241,Ingredients!$F$3:$F$217)+SUMIF($B$3:$B$724,I241,$BH$3:$BH$724)</f>
        <v>0</v>
      </c>
      <c r="BD241" s="30">
        <f>SUMIF(Ingredients!$B$3:$B$217,J241,Ingredients!$F$3:$F$217)+SUMIF($B$3:$B$724,J241,$BH$3:$BH$724)</f>
        <v>0</v>
      </c>
      <c r="BE241" s="30">
        <f>SUMIF(Ingredients!$B$3:$B$217,K241,Ingredients!$F$3:$F$217)+SUMIF($B$3:$B$724,K241,$BH$3:$BH$724)</f>
        <v>0</v>
      </c>
      <c r="BF241" s="30">
        <f>SUMIF(Ingredients!$B$3:$B$217,L241,Ingredients!$F$3:$F$217)+SUMIF($B$3:$B$724,L241,$BH$3:$BH$724)</f>
        <v>0</v>
      </c>
      <c r="BG241" s="30">
        <f>SUMIF(Ingredients!$B$3:$B$217,M241,Ingredients!$F$3:$F$217)+SUMIF($B$3:$B$724,M241,$BH$3:$BH$724)</f>
        <v>0</v>
      </c>
      <c r="BH241" s="35">
        <f t="shared" si="44"/>
        <v>0</v>
      </c>
      <c r="BI241" s="30">
        <f>SUMIF(Ingredients!$B$3:$B$217,F241,Ingredients!$G$3:$G$217)+SUMIF($B$3:$B$724,F241,$BQ$3:$BQ$724)</f>
        <v>1</v>
      </c>
      <c r="BJ241" s="30">
        <f>SUMIF(Ingredients!$B$3:$B$217,G241,Ingredients!$G$3:$G$217)+SUMIF($B$3:$B$724,G241,$BQ$3:$BQ$724)</f>
        <v>0</v>
      </c>
      <c r="BK241" s="30">
        <f>SUMIF(Ingredients!$B$3:$B$217,H241,Ingredients!$G$3:$G$217)+SUMIF($B$3:$B$724,H241,$BQ$3:$BQ$724)</f>
        <v>0</v>
      </c>
      <c r="BL241" s="30">
        <f>SUMIF(Ingredients!$B$3:$B$217,I241,Ingredients!$G$3:$G$217)+SUMIF($B$3:$B$724,I241,$BQ$3:$BQ$724)</f>
        <v>0</v>
      </c>
      <c r="BM241" s="30">
        <f>SUMIF(Ingredients!$B$3:$B$217,J241,Ingredients!$G$3:$G$217)+SUMIF($B$3:$B$724,J241,$BQ$3:$BQ$724)</f>
        <v>0</v>
      </c>
      <c r="BN241" s="30">
        <f>SUMIF(Ingredients!$B$3:$B$217,K241,Ingredients!$G$3:$G$217)+SUMIF($B$3:$B$724,K241,$BQ$3:$BQ$724)</f>
        <v>0</v>
      </c>
      <c r="BO241" s="30">
        <f>SUMIF(Ingredients!$B$3:$B$217,L241,Ingredients!$G$3:$G$217)+SUMIF($B$3:$B$724,L241,$BQ$3:$BQ$724)</f>
        <v>0</v>
      </c>
      <c r="BP241" s="30">
        <f>SUMIF(Ingredients!$B$3:$B$217,M241,Ingredients!$G$3:$G$217)+SUMIF($B$3:$B$724,M241,$BQ$3:$BQ$724)</f>
        <v>0</v>
      </c>
      <c r="BQ241" s="36">
        <f t="shared" si="45"/>
        <v>1</v>
      </c>
      <c r="BR241" s="30">
        <f>SUMIF(Ingredients!$B$3:$B$217,F241,Ingredients!$H$3:$H$217)+SUMIF($B$3:$B$724,F241,$BZ$3:$BZ$724)</f>
        <v>0</v>
      </c>
      <c r="BS241" s="30">
        <f>SUMIF(Ingredients!$B$3:$B$217,G241,Ingredients!$H$3:$H$217)+SUMIF($B$3:$B$724,G241,$BZ$3:$BZ$724)</f>
        <v>0</v>
      </c>
      <c r="BT241" s="30">
        <f>SUMIF(Ingredients!$B$3:$B$217,H241,Ingredients!$H$3:$H$217)+SUMIF($B$3:$B$724,H241,$BZ$3:$BZ$724)</f>
        <v>0</v>
      </c>
      <c r="BU241" s="30">
        <f>SUMIF(Ingredients!$B$3:$B$217,I241,Ingredients!$H$3:$H$217)+SUMIF($B$3:$B$724,I241,$BZ$3:$BZ$724)</f>
        <v>0</v>
      </c>
      <c r="BV241" s="30">
        <f>SUMIF(Ingredients!$B$3:$B$217,J241,Ingredients!$H$3:$H$217)+SUMIF($B$3:$B$724,J241,$BZ$3:$BZ$724)</f>
        <v>0</v>
      </c>
      <c r="BW241" s="30">
        <f>SUMIF(Ingredients!$B$3:$B$217,K241,Ingredients!$H$3:$H$217)+SUMIF($B$3:$B$724,K241,$BZ$3:$BZ$724)</f>
        <v>0</v>
      </c>
      <c r="BX241" s="30">
        <f>SUMIF(Ingredients!$B$3:$B$217,L241,Ingredients!$H$3:$H$217)+SUMIF($B$3:$B$724,L241,$BZ$3:$BZ$724)</f>
        <v>0</v>
      </c>
      <c r="BY241" s="30">
        <f>SUMIF(Ingredients!$B$3:$B$217,M241,Ingredients!$H$3:$H$217)+SUMIF($B$3:$B$724,M241,$BZ$3:$BZ$724)</f>
        <v>0</v>
      </c>
      <c r="BZ241" s="42">
        <f t="shared" si="46"/>
        <v>0</v>
      </c>
      <c r="CA241" s="30">
        <f>SUMIF(Ingredients!$B$3:$B$217,F241,Ingredients!$I$3:$I$217)+SUMIF($B$3:$B$724,F241,$CI$3:$CI$724)</f>
        <v>0</v>
      </c>
      <c r="CB241" s="30">
        <f>SUMIF(Ingredients!$B$3:$B$217,G241,Ingredients!$I$3:$I$217)+SUMIF($B$3:$B$724,G241,$CI$3:$CI$724)</f>
        <v>0</v>
      </c>
      <c r="CC241" s="30">
        <f>SUMIF(Ingredients!$B$3:$B$217,H241,Ingredients!$I$3:$I$217)+SUMIF($B$3:$B$724,H241,$CI$3:$CI$724)</f>
        <v>0</v>
      </c>
      <c r="CD241" s="30">
        <f>SUMIF(Ingredients!$B$3:$B$217,I241,Ingredients!$I$3:$I$217)+SUMIF($B$3:$B$724,I241,$CI$3:$CI$724)</f>
        <v>0</v>
      </c>
      <c r="CE241" s="30">
        <f>SUMIF(Ingredients!$B$3:$B$217,J241,Ingredients!$I$3:$I$217)+SUMIF($B$3:$B$724,J241,$CI$3:$CI$724)</f>
        <v>0</v>
      </c>
      <c r="CF241" s="30">
        <f>SUMIF(Ingredients!$B$3:$B$217,K241,Ingredients!$I$3:$I$217)+SUMIF($B$3:$B$724,K241,$CI$3:$CI$724)</f>
        <v>0</v>
      </c>
      <c r="CG241" s="30">
        <f>SUMIF(Ingredients!$B$3:$B$217,L241,Ingredients!$I$3:$I$217)+SUMIF($B$3:$B$724,L241,$CI$3:$CI$724)</f>
        <v>0</v>
      </c>
      <c r="CH241" s="30">
        <f>SUMIF(Ingredients!$B$3:$B$217,M241,Ingredients!$I$3:$I$217)+SUMIF($B$3:$B$724,M241,$CI$3:$CI$724)</f>
        <v>0</v>
      </c>
      <c r="CI241" s="38">
        <f t="shared" si="47"/>
        <v>0</v>
      </c>
      <c r="CJ241" s="30">
        <f>SUMIF(Ingredients!$B$3:$B$217,F241,Ingredients!$J$3:$J$217)+SUMIF($B$3:$B$724,F241,$CR$3:$CR$724)</f>
        <v>0</v>
      </c>
      <c r="CK241" s="30">
        <f>SUMIF(Ingredients!$B$3:$B$217,G241,Ingredients!$J$3:$J$217)+SUMIF($B$3:$B$724,G241,$CR$3:$CR$724)</f>
        <v>0</v>
      </c>
      <c r="CL241" s="30">
        <f>SUMIF(Ingredients!$B$3:$B$217,H241,Ingredients!$J$3:$J$217)+SUMIF($B$3:$B$724,H241,$CR$3:$CR$724)</f>
        <v>0</v>
      </c>
      <c r="CM241" s="30">
        <f>SUMIF(Ingredients!$B$3:$B$217,I241,Ingredients!$J$3:$J$217)+SUMIF($B$3:$B$724,I241,$CR$3:$CR$724)</f>
        <v>0</v>
      </c>
      <c r="CN241" s="30">
        <f>SUMIF(Ingredients!$B$3:$B$217,J241,Ingredients!$J$3:$J$217)+SUMIF($B$3:$B$724,J241,$CR$3:$CR$724)</f>
        <v>0</v>
      </c>
      <c r="CO241" s="30">
        <f>SUMIF(Ingredients!$B$3:$B$217,K241,Ingredients!$J$3:$J$217)+SUMIF($B$3:$B$724,K241,$CR$3:$CR$724)</f>
        <v>0</v>
      </c>
      <c r="CP241" s="30">
        <f>SUMIF(Ingredients!$B$3:$B$217,L241,Ingredients!$J$3:$J$217)+SUMIF($B$3:$B$724,L241,$CR$3:$CR$724)</f>
        <v>0</v>
      </c>
      <c r="CQ241" s="30">
        <f>SUMIF(Ingredients!$B$3:$B$217,M241,Ingredients!$J$3:$J$217)+SUMIF($B$3:$B$724,M241,$CR$3:$CR$724)</f>
        <v>0</v>
      </c>
      <c r="CR241" s="43">
        <f t="shared" si="48"/>
        <v>0</v>
      </c>
      <c r="CS241" s="34">
        <v>1</v>
      </c>
      <c r="CT241" s="30">
        <v>5</v>
      </c>
      <c r="CU241" s="30">
        <v>21</v>
      </c>
      <c r="CV241" s="35">
        <v>0</v>
      </c>
      <c r="CW241" s="36">
        <v>1</v>
      </c>
      <c r="CX241" s="37">
        <v>0</v>
      </c>
      <c r="CY241" s="38">
        <v>0</v>
      </c>
      <c r="CZ241" s="39">
        <v>0</v>
      </c>
      <c r="DA241" t="s">
        <v>202</v>
      </c>
      <c r="DB241" t="str">
        <f t="shared" ca="1" si="49"/>
        <v>-</v>
      </c>
      <c r="DD241" t="s">
        <v>200</v>
      </c>
      <c r="DE241" t="str">
        <f t="shared" ca="1" si="50"/>
        <v>CRANBERRYSAUCEITEM(FRUIT, ItemRegistry.cranberrysauceItem, 4 ,0.2f,5f,0f,0f,1f,0f,0f,1f),</v>
      </c>
      <c r="DF241" t="s">
        <v>2436</v>
      </c>
    </row>
    <row r="242" spans="2:110" x14ac:dyDescent="0.3">
      <c r="B242" t="s">
        <v>510</v>
      </c>
      <c r="C242" t="str">
        <f>INDEX('PH Itemnames'!$B$1:$B$723,MATCH(B242,'PH Itemnames'!$A$1:$A$723),1)</f>
        <v>cranberrybarItem</v>
      </c>
      <c r="D242" t="s">
        <v>240</v>
      </c>
      <c r="E242" t="s">
        <v>1192</v>
      </c>
      <c r="F242" s="10" t="s">
        <v>16</v>
      </c>
      <c r="G242" s="11" t="s">
        <v>210</v>
      </c>
      <c r="H242" s="11" t="s">
        <v>209</v>
      </c>
      <c r="I242" s="11"/>
      <c r="J242" s="11"/>
      <c r="K242" s="11"/>
      <c r="L242" s="11"/>
      <c r="M242" s="11"/>
      <c r="N242" s="46">
        <f ca="1">SUMIF(Ingredients!$B$3:$B$217,'PH complex foods'!F242,Ingredients!$A$3:$A$119)+SUMIF($B$3:$B$724,F242,$V$3:$V$723)</f>
        <v>1</v>
      </c>
      <c r="O242" s="11">
        <f ca="1">SUMIF(Ingredients!$B$3:$B$217,'PH complex foods'!G242,Ingredients!$A$3:$A$119)+SUMIF($B$3:$B$724,G242,$V$3:$V$723)</f>
        <v>1</v>
      </c>
      <c r="P242" s="11">
        <f ca="1">SUMIF(Ingredients!$B$3:$B$217,'PH complex foods'!H242,Ingredients!$A$3:$A$119)+SUMIF($B$3:$B$724,H242,$V$3:$V$723)</f>
        <v>1</v>
      </c>
      <c r="Q242" s="11">
        <f ca="1">SUMIF(Ingredients!$B$3:$B$217,'PH complex foods'!I242,Ingredients!$A$3:$A$119)+SUMIF($B$3:$B$724,I242,$V$3:$V$723)</f>
        <v>0</v>
      </c>
      <c r="R242" s="11">
        <f ca="1">SUMIF(Ingredients!$B$3:$B$217,'PH complex foods'!J242,Ingredients!$A$3:$A$119)+SUMIF($B$3:$B$724,J242,$V$3:$V$723)</f>
        <v>0</v>
      </c>
      <c r="S242" s="11">
        <f ca="1">SUMIF(Ingredients!$B$3:$B$217,'PH complex foods'!K242,Ingredients!$A$3:$A$119)+SUMIF($B$3:$B$724,K242,$V$3:$V$723)</f>
        <v>0</v>
      </c>
      <c r="T242" s="11">
        <f ca="1">SUMIF(Ingredients!$B$3:$B$217,'PH complex foods'!L242,Ingredients!$A$3:$A$119)+SUMIF($B$3:$B$724,L242,$V$3:$V$723)</f>
        <v>0</v>
      </c>
      <c r="U242" s="11">
        <f ca="1">SUMIF(Ingredients!$B$3:$B$217,'PH complex foods'!M242,Ingredients!$A$3:$A$119)+SUMIF($B$3:$B$724,M242,$V$3:$V$723)</f>
        <v>0</v>
      </c>
      <c r="V242" s="10">
        <f t="shared" ca="1" si="51"/>
        <v>1</v>
      </c>
      <c r="W242" s="11">
        <f t="shared" si="40"/>
        <v>0</v>
      </c>
      <c r="X242" s="44" t="str">
        <f t="shared" ca="1" si="52"/>
        <v>Yes</v>
      </c>
      <c r="Y242" s="34">
        <f>SUMIF(Ingredients!$B$3:$B$217,F242,Ingredients!$C$3:$C$217)+SUMIF($B$3:$B$724,F242,$AG$3:$AG$724)</f>
        <v>1</v>
      </c>
      <c r="Z242" s="30">
        <f>SUMIF(Ingredients!$B$3:$B$217,G242,Ingredients!$C$3:$C$217)+SUMIF($B$3:$B$724,G242,$AG$3:$AG$724)</f>
        <v>0</v>
      </c>
      <c r="AA242" s="30">
        <f>SUMIF(Ingredients!$B$3:$B$217,H242,Ingredients!$C$3:$C$217)+SUMIF($B$3:$B$724,H242,$AG$3:$AG$724)</f>
        <v>5</v>
      </c>
      <c r="AB242" s="30">
        <f>SUMIF(Ingredients!$B$3:$B$217,I242,Ingredients!$C$3:$C$217)+SUMIF($B$3:$B$724,I242,$AG$3:$AG$724)</f>
        <v>0</v>
      </c>
      <c r="AC242" s="30">
        <f>SUMIF(Ingredients!$B$3:$B$217,J242,Ingredients!$C$3:$C$217)+SUMIF($B$3:$B$724,J242,$AG$3:$AG$724)</f>
        <v>0</v>
      </c>
      <c r="AD242" s="30">
        <f>SUMIF(Ingredients!$B$3:$B$217,K242,Ingredients!$C$3:$C$217)+SUMIF($B$3:$B$724,K242,$AG$3:$AG$724)</f>
        <v>0</v>
      </c>
      <c r="AE242" s="30">
        <f>SUMIF(Ingredients!$B$3:$B$217,L242,Ingredients!$C$3:$C$217)+SUMIF($B$3:$B$724,L242,$AG$3:$AG$724)</f>
        <v>0</v>
      </c>
      <c r="AF242" s="30">
        <f>SUMIF(Ingredients!$B$3:$B$217,M242,Ingredients!$C$3:$C$217)+SUMIF($B$3:$B$724,M242,$AG$3:$AG$724)</f>
        <v>0</v>
      </c>
      <c r="AG242" s="29">
        <f t="shared" si="41"/>
        <v>6</v>
      </c>
      <c r="AH242" s="30">
        <f>SUMIF(Ingredients!$B$3:$B$217,F242,Ingredients!$D$3:$D$217)+SUMIF($B$3:$B$724,F242,$AP$3:$AP$724)</f>
        <v>5</v>
      </c>
      <c r="AI242" s="30">
        <f>SUMIF(Ingredients!$B$3:$B$217,G242,Ingredients!$D$3:$D$217)+SUMIF($B$3:$B$724,G242,$AP$3:$AP$724)</f>
        <v>0</v>
      </c>
      <c r="AJ242" s="30">
        <f>SUMIF(Ingredients!$B$3:$B$217,H242,Ingredients!$D$3:$D$217)+SUMIF($B$3:$B$724,H242,$AP$3:$AP$724)</f>
        <v>0</v>
      </c>
      <c r="AK242" s="30">
        <f>SUMIF(Ingredients!$B$3:$B$217,I242,Ingredients!$D$3:$D$217)+SUMIF($B$3:$B$724,I242,$AP$3:$AP$724)</f>
        <v>0</v>
      </c>
      <c r="AL242" s="30">
        <f>SUMIF(Ingredients!$B$3:$B$217,J242,Ingredients!$D$3:$D$217)+SUMIF($B$3:$B$724,J242,$AP$3:$AP$724)</f>
        <v>0</v>
      </c>
      <c r="AM242" s="30">
        <f>SUMIF(Ingredients!$B$3:$B$217,K242,Ingredients!$D$3:$D$217)+SUMIF($B$3:$B$724,K242,$AP$3:$AP$724)</f>
        <v>0</v>
      </c>
      <c r="AN242" s="30">
        <f>SUMIF(Ingredients!$B$3:$B$217,L242,Ingredients!$D$3:$D$217)+SUMIF($B$3:$B$724,L242,$AP$3:$AP$724)</f>
        <v>0</v>
      </c>
      <c r="AO242" s="30">
        <f>SUMIF(Ingredients!$B$3:$B$217,M242,Ingredients!$D$3:$D$217)+SUMIF($B$3:$B$724,M242,$AP$3:$AP$724)</f>
        <v>0</v>
      </c>
      <c r="AP242" s="29">
        <f t="shared" si="42"/>
        <v>5</v>
      </c>
      <c r="AQ242" s="30">
        <f>SUMIF(Ingredients!$B$3:$B$217,F242,Ingredients!$E$3:$E$217)+SUMIF($B$3:$B$724,F242,$AY$3:$AY$727)</f>
        <v>12</v>
      </c>
      <c r="AR242" s="30">
        <f>SUMIF(Ingredients!$B$3:$B$217,G242,Ingredients!$E$3:$E$217)+SUMIF($B$3:$B$724,G242,$AY$3:$AY$727)</f>
        <v>30</v>
      </c>
      <c r="AS242" s="30">
        <f>SUMIF(Ingredients!$B$3:$B$217,H242,Ingredients!$E$3:$E$217)+SUMIF($B$3:$B$724,H242,$AY$3:$AY$727)</f>
        <v>7</v>
      </c>
      <c r="AT242" s="30">
        <f>SUMIF(Ingredients!$B$3:$B$217,I242,Ingredients!$E$3:$E$217)+SUMIF($B$3:$B$724,I242,$AY$3:$AY$727)</f>
        <v>0</v>
      </c>
      <c r="AU242" s="30">
        <f>SUMIF(Ingredients!$B$3:$B$217,J242,Ingredients!$E$3:$E$217)+SUMIF($B$3:$B$724,J242,$AY$3:$AY$727)</f>
        <v>0</v>
      </c>
      <c r="AV242" s="30">
        <f>SUMIF(Ingredients!$B$3:$B$217,K242,Ingredients!$E$3:$E$217)+SUMIF($B$3:$B$724,K242,$AY$3:$AY$727)</f>
        <v>0</v>
      </c>
      <c r="AW242" s="30">
        <f>SUMIF(Ingredients!$B$3:$B$217,L242,Ingredients!$E$3:$E$217)+SUMIF($B$3:$B$724,L242,$AY$3:$AY$727)</f>
        <v>0</v>
      </c>
      <c r="AX242" s="30">
        <f>SUMIF(Ingredients!$B$3:$B$217,M242,Ingredients!$E$3:$E$217)+SUMIF($B$3:$B$724,M242,$AY$3:$AY$727)</f>
        <v>0</v>
      </c>
      <c r="AY242" s="29">
        <f t="shared" si="43"/>
        <v>16.333333333333332</v>
      </c>
      <c r="AZ242" s="30">
        <f>SUMIF(Ingredients!$B$3:$B$217,F242,Ingredients!$F$3:$F$217)+SUMIF($B$3:$B$724,F242,$BH$3:$BH$724)</f>
        <v>0</v>
      </c>
      <c r="BA242" s="30">
        <f>SUMIF(Ingredients!$B$3:$B$217,G242,Ingredients!$F$3:$F$217)+SUMIF($B$3:$B$724,G242,$BH$3:$BH$724)</f>
        <v>0</v>
      </c>
      <c r="BB242" s="30">
        <f>SUMIF(Ingredients!$B$3:$B$217,H242,Ingredients!$F$3:$F$217)+SUMIF($B$3:$B$724,H242,$BH$3:$BH$724)</f>
        <v>1</v>
      </c>
      <c r="BC242" s="30">
        <f>SUMIF(Ingredients!$B$3:$B$217,I242,Ingredients!$F$3:$F$217)+SUMIF($B$3:$B$724,I242,$BH$3:$BH$724)</f>
        <v>0</v>
      </c>
      <c r="BD242" s="30">
        <f>SUMIF(Ingredients!$B$3:$B$217,J242,Ingredients!$F$3:$F$217)+SUMIF($B$3:$B$724,J242,$BH$3:$BH$724)</f>
        <v>0</v>
      </c>
      <c r="BE242" s="30">
        <f>SUMIF(Ingredients!$B$3:$B$217,K242,Ingredients!$F$3:$F$217)+SUMIF($B$3:$B$724,K242,$BH$3:$BH$724)</f>
        <v>0</v>
      </c>
      <c r="BF242" s="30">
        <f>SUMIF(Ingredients!$B$3:$B$217,L242,Ingredients!$F$3:$F$217)+SUMIF($B$3:$B$724,L242,$BH$3:$BH$724)</f>
        <v>0</v>
      </c>
      <c r="BG242" s="30">
        <f>SUMIF(Ingredients!$B$3:$B$217,M242,Ingredients!$F$3:$F$217)+SUMIF($B$3:$B$724,M242,$BH$3:$BH$724)</f>
        <v>0</v>
      </c>
      <c r="BH242" s="35">
        <f t="shared" si="44"/>
        <v>1</v>
      </c>
      <c r="BI242" s="30">
        <f>SUMIF(Ingredients!$B$3:$B$217,F242,Ingredients!$G$3:$G$217)+SUMIF($B$3:$B$724,F242,$BQ$3:$BQ$724)</f>
        <v>1</v>
      </c>
      <c r="BJ242" s="30">
        <f>SUMIF(Ingredients!$B$3:$B$217,G242,Ingredients!$G$3:$G$217)+SUMIF($B$3:$B$724,G242,$BQ$3:$BQ$724)</f>
        <v>0</v>
      </c>
      <c r="BK242" s="30">
        <f>SUMIF(Ingredients!$B$3:$B$217,H242,Ingredients!$G$3:$G$217)+SUMIF($B$3:$B$724,H242,$BQ$3:$BQ$724)</f>
        <v>0</v>
      </c>
      <c r="BL242" s="30">
        <f>SUMIF(Ingredients!$B$3:$B$217,I242,Ingredients!$G$3:$G$217)+SUMIF($B$3:$B$724,I242,$BQ$3:$BQ$724)</f>
        <v>0</v>
      </c>
      <c r="BM242" s="30">
        <f>SUMIF(Ingredients!$B$3:$B$217,J242,Ingredients!$G$3:$G$217)+SUMIF($B$3:$B$724,J242,$BQ$3:$BQ$724)</f>
        <v>0</v>
      </c>
      <c r="BN242" s="30">
        <f>SUMIF(Ingredients!$B$3:$B$217,K242,Ingredients!$G$3:$G$217)+SUMIF($B$3:$B$724,K242,$BQ$3:$BQ$724)</f>
        <v>0</v>
      </c>
      <c r="BO242" s="30">
        <f>SUMIF(Ingredients!$B$3:$B$217,L242,Ingredients!$G$3:$G$217)+SUMIF($B$3:$B$724,L242,$BQ$3:$BQ$724)</f>
        <v>0</v>
      </c>
      <c r="BP242" s="30">
        <f>SUMIF(Ingredients!$B$3:$B$217,M242,Ingredients!$G$3:$G$217)+SUMIF($B$3:$B$724,M242,$BQ$3:$BQ$724)</f>
        <v>0</v>
      </c>
      <c r="BQ242" s="36">
        <f t="shared" si="45"/>
        <v>1</v>
      </c>
      <c r="BR242" s="30">
        <f>SUMIF(Ingredients!$B$3:$B$217,F242,Ingredients!$H$3:$H$217)+SUMIF($B$3:$B$724,F242,$BZ$3:$BZ$724)</f>
        <v>0</v>
      </c>
      <c r="BS242" s="30">
        <f>SUMIF(Ingredients!$B$3:$B$217,G242,Ingredients!$H$3:$H$217)+SUMIF($B$3:$B$724,G242,$BZ$3:$BZ$724)</f>
        <v>0</v>
      </c>
      <c r="BT242" s="30">
        <f>SUMIF(Ingredients!$B$3:$B$217,H242,Ingredients!$H$3:$H$217)+SUMIF($B$3:$B$724,H242,$BZ$3:$BZ$724)</f>
        <v>0</v>
      </c>
      <c r="BU242" s="30">
        <f>SUMIF(Ingredients!$B$3:$B$217,I242,Ingredients!$H$3:$H$217)+SUMIF($B$3:$B$724,I242,$BZ$3:$BZ$724)</f>
        <v>0</v>
      </c>
      <c r="BV242" s="30">
        <f>SUMIF(Ingredients!$B$3:$B$217,J242,Ingredients!$H$3:$H$217)+SUMIF($B$3:$B$724,J242,$BZ$3:$BZ$724)</f>
        <v>0</v>
      </c>
      <c r="BW242" s="30">
        <f>SUMIF(Ingredients!$B$3:$B$217,K242,Ingredients!$H$3:$H$217)+SUMIF($B$3:$B$724,K242,$BZ$3:$BZ$724)</f>
        <v>0</v>
      </c>
      <c r="BX242" s="30">
        <f>SUMIF(Ingredients!$B$3:$B$217,L242,Ingredients!$H$3:$H$217)+SUMIF($B$3:$B$724,L242,$BZ$3:$BZ$724)</f>
        <v>0</v>
      </c>
      <c r="BY242" s="30">
        <f>SUMIF(Ingredients!$B$3:$B$217,M242,Ingredients!$H$3:$H$217)+SUMIF($B$3:$B$724,M242,$BZ$3:$BZ$724)</f>
        <v>0</v>
      </c>
      <c r="BZ242" s="42">
        <f t="shared" si="46"/>
        <v>0</v>
      </c>
      <c r="CA242" s="30">
        <f>SUMIF(Ingredients!$B$3:$B$217,F242,Ingredients!$I$3:$I$217)+SUMIF($B$3:$B$724,F242,$CI$3:$CI$724)</f>
        <v>0</v>
      </c>
      <c r="CB242" s="30">
        <f>SUMIF(Ingredients!$B$3:$B$217,G242,Ingredients!$I$3:$I$217)+SUMIF($B$3:$B$724,G242,$CI$3:$CI$724)</f>
        <v>0</v>
      </c>
      <c r="CC242" s="30">
        <f>SUMIF(Ingredients!$B$3:$B$217,H242,Ingredients!$I$3:$I$217)+SUMIF($B$3:$B$724,H242,$CI$3:$CI$724)</f>
        <v>0</v>
      </c>
      <c r="CD242" s="30">
        <f>SUMIF(Ingredients!$B$3:$B$217,I242,Ingredients!$I$3:$I$217)+SUMIF($B$3:$B$724,I242,$CI$3:$CI$724)</f>
        <v>0</v>
      </c>
      <c r="CE242" s="30">
        <f>SUMIF(Ingredients!$B$3:$B$217,J242,Ingredients!$I$3:$I$217)+SUMIF($B$3:$B$724,J242,$CI$3:$CI$724)</f>
        <v>0</v>
      </c>
      <c r="CF242" s="30">
        <f>SUMIF(Ingredients!$B$3:$B$217,K242,Ingredients!$I$3:$I$217)+SUMIF($B$3:$B$724,K242,$CI$3:$CI$724)</f>
        <v>0</v>
      </c>
      <c r="CG242" s="30">
        <f>SUMIF(Ingredients!$B$3:$B$217,L242,Ingredients!$I$3:$I$217)+SUMIF($B$3:$B$724,L242,$CI$3:$CI$724)</f>
        <v>0</v>
      </c>
      <c r="CH242" s="30">
        <f>SUMIF(Ingredients!$B$3:$B$217,M242,Ingredients!$I$3:$I$217)+SUMIF($B$3:$B$724,M242,$CI$3:$CI$724)</f>
        <v>0</v>
      </c>
      <c r="CI242" s="38">
        <f t="shared" si="47"/>
        <v>0</v>
      </c>
      <c r="CJ242" s="30">
        <f>SUMIF(Ingredients!$B$3:$B$217,F242,Ingredients!$J$3:$J$217)+SUMIF($B$3:$B$724,F242,$CR$3:$CR$724)</f>
        <v>0</v>
      </c>
      <c r="CK242" s="30">
        <f>SUMIF(Ingredients!$B$3:$B$217,G242,Ingredients!$J$3:$J$217)+SUMIF($B$3:$B$724,G242,$CR$3:$CR$724)</f>
        <v>0</v>
      </c>
      <c r="CL242" s="30">
        <f>SUMIF(Ingredients!$B$3:$B$217,H242,Ingredients!$J$3:$J$217)+SUMIF($B$3:$B$724,H242,$CR$3:$CR$724)</f>
        <v>0</v>
      </c>
      <c r="CM242" s="30">
        <f>SUMIF(Ingredients!$B$3:$B$217,I242,Ingredients!$J$3:$J$217)+SUMIF($B$3:$B$724,I242,$CR$3:$CR$724)</f>
        <v>0</v>
      </c>
      <c r="CN242" s="30">
        <f>SUMIF(Ingredients!$B$3:$B$217,J242,Ingredients!$J$3:$J$217)+SUMIF($B$3:$B$724,J242,$CR$3:$CR$724)</f>
        <v>0</v>
      </c>
      <c r="CO242" s="30">
        <f>SUMIF(Ingredients!$B$3:$B$217,K242,Ingredients!$J$3:$J$217)+SUMIF($B$3:$B$724,K242,$CR$3:$CR$724)</f>
        <v>0</v>
      </c>
      <c r="CP242" s="30">
        <f>SUMIF(Ingredients!$B$3:$B$217,L242,Ingredients!$J$3:$J$217)+SUMIF($B$3:$B$724,L242,$CR$3:$CR$724)</f>
        <v>0</v>
      </c>
      <c r="CQ242" s="30">
        <f>SUMIF(Ingredients!$B$3:$B$217,M242,Ingredients!$J$3:$J$217)+SUMIF($B$3:$B$724,M242,$CR$3:$CR$724)</f>
        <v>0</v>
      </c>
      <c r="CR242" s="43">
        <f t="shared" si="48"/>
        <v>0</v>
      </c>
      <c r="CS242" s="34">
        <v>5</v>
      </c>
      <c r="CT242" s="30">
        <v>5</v>
      </c>
      <c r="CU242" s="30">
        <v>16.333333333333332</v>
      </c>
      <c r="CV242" s="35">
        <v>1</v>
      </c>
      <c r="CW242" s="36">
        <v>1</v>
      </c>
      <c r="CX242" s="37">
        <v>0</v>
      </c>
      <c r="CY242" s="38">
        <v>0</v>
      </c>
      <c r="CZ242" s="39">
        <v>0</v>
      </c>
      <c r="DA242" t="s">
        <v>202</v>
      </c>
      <c r="DB242" t="str">
        <f t="shared" ca="1" si="49"/>
        <v>-</v>
      </c>
      <c r="DD242" t="s">
        <v>200</v>
      </c>
      <c r="DE242" t="str">
        <f t="shared" ca="1" si="50"/>
        <v>CRANBERRYBARITEM(MEAL, ItemRegistry.cranberrybarItem, 4 ,1f,5f,1f,0f,1f,0f,0f,1.29f),</v>
      </c>
      <c r="DF242" t="s">
        <v>2437</v>
      </c>
    </row>
    <row r="243" spans="2:110" x14ac:dyDescent="0.3">
      <c r="B243" t="s">
        <v>511</v>
      </c>
      <c r="C243" t="str">
        <f>INDEX('PH Itemnames'!$B$1:$B$723,MATCH(B243,'PH Itemnames'!$A$1:$A$723),1)</f>
        <v>peppermintItem</v>
      </c>
      <c r="D243" t="s">
        <v>240</v>
      </c>
      <c r="E243" t="s">
        <v>1192</v>
      </c>
      <c r="F243" s="10" t="s">
        <v>122</v>
      </c>
      <c r="G243" s="11" t="s">
        <v>210</v>
      </c>
      <c r="H243" s="11"/>
      <c r="I243" s="11"/>
      <c r="J243" s="11"/>
      <c r="K243" s="11"/>
      <c r="L243" s="11"/>
      <c r="M243" s="11"/>
      <c r="N243" s="46">
        <f ca="1">SUMIF(Ingredients!$B$3:$B$217,'PH complex foods'!F243,Ingredients!$A$3:$A$119)+SUMIF($B$3:$B$724,F243,$V$3:$V$723)</f>
        <v>1</v>
      </c>
      <c r="O243" s="11">
        <f ca="1">SUMIF(Ingredients!$B$3:$B$217,'PH complex foods'!G243,Ingredients!$A$3:$A$119)+SUMIF($B$3:$B$724,G243,$V$3:$V$723)</f>
        <v>1</v>
      </c>
      <c r="P243" s="11">
        <f ca="1">SUMIF(Ingredients!$B$3:$B$217,'PH complex foods'!H243,Ingredients!$A$3:$A$119)+SUMIF($B$3:$B$724,H243,$V$3:$V$723)</f>
        <v>0</v>
      </c>
      <c r="Q243" s="11">
        <f ca="1">SUMIF(Ingredients!$B$3:$B$217,'PH complex foods'!I243,Ingredients!$A$3:$A$119)+SUMIF($B$3:$B$724,I243,$V$3:$V$723)</f>
        <v>0</v>
      </c>
      <c r="R243" s="11">
        <f ca="1">SUMIF(Ingredients!$B$3:$B$217,'PH complex foods'!J243,Ingredients!$A$3:$A$119)+SUMIF($B$3:$B$724,J243,$V$3:$V$723)</f>
        <v>0</v>
      </c>
      <c r="S243" s="11">
        <f ca="1">SUMIF(Ingredients!$B$3:$B$217,'PH complex foods'!K243,Ingredients!$A$3:$A$119)+SUMIF($B$3:$B$724,K243,$V$3:$V$723)</f>
        <v>0</v>
      </c>
      <c r="T243" s="11">
        <f ca="1">SUMIF(Ingredients!$B$3:$B$217,'PH complex foods'!L243,Ingredients!$A$3:$A$119)+SUMIF($B$3:$B$724,L243,$V$3:$V$723)</f>
        <v>0</v>
      </c>
      <c r="U243" s="11">
        <f ca="1">SUMIF(Ingredients!$B$3:$B$217,'PH complex foods'!M243,Ingredients!$A$3:$A$119)+SUMIF($B$3:$B$724,M243,$V$3:$V$723)</f>
        <v>0</v>
      </c>
      <c r="V243" s="10">
        <f t="shared" ca="1" si="51"/>
        <v>1</v>
      </c>
      <c r="W243" s="11">
        <f t="shared" si="40"/>
        <v>0</v>
      </c>
      <c r="X243" s="44" t="str">
        <f t="shared" ca="1" si="52"/>
        <v>Yes</v>
      </c>
      <c r="Y243" s="34">
        <f>SUMIF(Ingredients!$B$3:$B$217,F243,Ingredients!$C$3:$C$217)+SUMIF($B$3:$B$724,F243,$AG$3:$AG$724)</f>
        <v>0</v>
      </c>
      <c r="Z243" s="30">
        <f>SUMIF(Ingredients!$B$3:$B$217,G243,Ingredients!$C$3:$C$217)+SUMIF($B$3:$B$724,G243,$AG$3:$AG$724)</f>
        <v>0</v>
      </c>
      <c r="AA243" s="30">
        <f>SUMIF(Ingredients!$B$3:$B$217,H243,Ingredients!$C$3:$C$217)+SUMIF($B$3:$B$724,H243,$AG$3:$AG$724)</f>
        <v>0</v>
      </c>
      <c r="AB243" s="30">
        <f>SUMIF(Ingredients!$B$3:$B$217,I243,Ingredients!$C$3:$C$217)+SUMIF($B$3:$B$724,I243,$AG$3:$AG$724)</f>
        <v>0</v>
      </c>
      <c r="AC243" s="30">
        <f>SUMIF(Ingredients!$B$3:$B$217,J243,Ingredients!$C$3:$C$217)+SUMIF($B$3:$B$724,J243,$AG$3:$AG$724)</f>
        <v>0</v>
      </c>
      <c r="AD243" s="30">
        <f>SUMIF(Ingredients!$B$3:$B$217,K243,Ingredients!$C$3:$C$217)+SUMIF($B$3:$B$724,K243,$AG$3:$AG$724)</f>
        <v>0</v>
      </c>
      <c r="AE243" s="30">
        <f>SUMIF(Ingredients!$B$3:$B$217,L243,Ingredients!$C$3:$C$217)+SUMIF($B$3:$B$724,L243,$AG$3:$AG$724)</f>
        <v>0</v>
      </c>
      <c r="AF243" s="30">
        <f>SUMIF(Ingredients!$B$3:$B$217,M243,Ingredients!$C$3:$C$217)+SUMIF($B$3:$B$724,M243,$AG$3:$AG$724)</f>
        <v>0</v>
      </c>
      <c r="AG243" s="29">
        <f t="shared" si="41"/>
        <v>0</v>
      </c>
      <c r="AH243" s="30">
        <f>SUMIF(Ingredients!$B$3:$B$217,F243,Ingredients!$D$3:$D$217)+SUMIF($B$3:$B$724,F243,$AP$3:$AP$724)</f>
        <v>0</v>
      </c>
      <c r="AI243" s="30">
        <f>SUMIF(Ingredients!$B$3:$B$217,G243,Ingredients!$D$3:$D$217)+SUMIF($B$3:$B$724,G243,$AP$3:$AP$724)</f>
        <v>0</v>
      </c>
      <c r="AJ243" s="30">
        <f>SUMIF(Ingredients!$B$3:$B$217,H243,Ingredients!$D$3:$D$217)+SUMIF($B$3:$B$724,H243,$AP$3:$AP$724)</f>
        <v>0</v>
      </c>
      <c r="AK243" s="30">
        <f>SUMIF(Ingredients!$B$3:$B$217,I243,Ingredients!$D$3:$D$217)+SUMIF($B$3:$B$724,I243,$AP$3:$AP$724)</f>
        <v>0</v>
      </c>
      <c r="AL243" s="30">
        <f>SUMIF(Ingredients!$B$3:$B$217,J243,Ingredients!$D$3:$D$217)+SUMIF($B$3:$B$724,J243,$AP$3:$AP$724)</f>
        <v>0</v>
      </c>
      <c r="AM243" s="30">
        <f>SUMIF(Ingredients!$B$3:$B$217,K243,Ingredients!$D$3:$D$217)+SUMIF($B$3:$B$724,K243,$AP$3:$AP$724)</f>
        <v>0</v>
      </c>
      <c r="AN243" s="30">
        <f>SUMIF(Ingredients!$B$3:$B$217,L243,Ingredients!$D$3:$D$217)+SUMIF($B$3:$B$724,L243,$AP$3:$AP$724)</f>
        <v>0</v>
      </c>
      <c r="AO243" s="30">
        <f>SUMIF(Ingredients!$B$3:$B$217,M243,Ingredients!$D$3:$D$217)+SUMIF($B$3:$B$724,M243,$AP$3:$AP$724)</f>
        <v>0</v>
      </c>
      <c r="AP243" s="29">
        <f t="shared" si="42"/>
        <v>0</v>
      </c>
      <c r="AQ243" s="30">
        <f>SUMIF(Ingredients!$B$3:$B$217,F243,Ingredients!$E$3:$E$217)+SUMIF($B$3:$B$724,F243,$AY$3:$AY$727)</f>
        <v>48</v>
      </c>
      <c r="AR243" s="30">
        <f>SUMIF(Ingredients!$B$3:$B$217,G243,Ingredients!$E$3:$E$217)+SUMIF($B$3:$B$724,G243,$AY$3:$AY$727)</f>
        <v>30</v>
      </c>
      <c r="AS243" s="30">
        <f>SUMIF(Ingredients!$B$3:$B$217,H243,Ingredients!$E$3:$E$217)+SUMIF($B$3:$B$724,H243,$AY$3:$AY$727)</f>
        <v>0</v>
      </c>
      <c r="AT243" s="30">
        <f>SUMIF(Ingredients!$B$3:$B$217,I243,Ingredients!$E$3:$E$217)+SUMIF($B$3:$B$724,I243,$AY$3:$AY$727)</f>
        <v>0</v>
      </c>
      <c r="AU243" s="30">
        <f>SUMIF(Ingredients!$B$3:$B$217,J243,Ingredients!$E$3:$E$217)+SUMIF($B$3:$B$724,J243,$AY$3:$AY$727)</f>
        <v>0</v>
      </c>
      <c r="AV243" s="30">
        <f>SUMIF(Ingredients!$B$3:$B$217,K243,Ingredients!$E$3:$E$217)+SUMIF($B$3:$B$724,K243,$AY$3:$AY$727)</f>
        <v>0</v>
      </c>
      <c r="AW243" s="30">
        <f>SUMIF(Ingredients!$B$3:$B$217,L243,Ingredients!$E$3:$E$217)+SUMIF($B$3:$B$724,L243,$AY$3:$AY$727)</f>
        <v>0</v>
      </c>
      <c r="AX243" s="30">
        <f>SUMIF(Ingredients!$B$3:$B$217,M243,Ingredients!$E$3:$E$217)+SUMIF($B$3:$B$724,M243,$AY$3:$AY$727)</f>
        <v>0</v>
      </c>
      <c r="AY243" s="29">
        <f t="shared" si="43"/>
        <v>39</v>
      </c>
      <c r="AZ243" s="30">
        <f>SUMIF(Ingredients!$B$3:$B$217,F243,Ingredients!$F$3:$F$217)+SUMIF($B$3:$B$724,F243,$BH$3:$BH$724)</f>
        <v>0</v>
      </c>
      <c r="BA243" s="30">
        <f>SUMIF(Ingredients!$B$3:$B$217,G243,Ingredients!$F$3:$F$217)+SUMIF($B$3:$B$724,G243,$BH$3:$BH$724)</f>
        <v>0</v>
      </c>
      <c r="BB243" s="30">
        <f>SUMIF(Ingredients!$B$3:$B$217,H243,Ingredients!$F$3:$F$217)+SUMIF($B$3:$B$724,H243,$BH$3:$BH$724)</f>
        <v>0</v>
      </c>
      <c r="BC243" s="30">
        <f>SUMIF(Ingredients!$B$3:$B$217,I243,Ingredients!$F$3:$F$217)+SUMIF($B$3:$B$724,I243,$BH$3:$BH$724)</f>
        <v>0</v>
      </c>
      <c r="BD243" s="30">
        <f>SUMIF(Ingredients!$B$3:$B$217,J243,Ingredients!$F$3:$F$217)+SUMIF($B$3:$B$724,J243,$BH$3:$BH$724)</f>
        <v>0</v>
      </c>
      <c r="BE243" s="30">
        <f>SUMIF(Ingredients!$B$3:$B$217,K243,Ingredients!$F$3:$F$217)+SUMIF($B$3:$B$724,K243,$BH$3:$BH$724)</f>
        <v>0</v>
      </c>
      <c r="BF243" s="30">
        <f>SUMIF(Ingredients!$B$3:$B$217,L243,Ingredients!$F$3:$F$217)+SUMIF($B$3:$B$724,L243,$BH$3:$BH$724)</f>
        <v>0</v>
      </c>
      <c r="BG243" s="30">
        <f>SUMIF(Ingredients!$B$3:$B$217,M243,Ingredients!$F$3:$F$217)+SUMIF($B$3:$B$724,M243,$BH$3:$BH$724)</f>
        <v>0</v>
      </c>
      <c r="BH243" s="35">
        <f t="shared" si="44"/>
        <v>0</v>
      </c>
      <c r="BI243" s="30">
        <f>SUMIF(Ingredients!$B$3:$B$217,F243,Ingredients!$G$3:$G$217)+SUMIF($B$3:$B$724,F243,$BQ$3:$BQ$724)</f>
        <v>0</v>
      </c>
      <c r="BJ243" s="30">
        <f>SUMIF(Ingredients!$B$3:$B$217,G243,Ingredients!$G$3:$G$217)+SUMIF($B$3:$B$724,G243,$BQ$3:$BQ$724)</f>
        <v>0</v>
      </c>
      <c r="BK243" s="30">
        <f>SUMIF(Ingredients!$B$3:$B$217,H243,Ingredients!$G$3:$G$217)+SUMIF($B$3:$B$724,H243,$BQ$3:$BQ$724)</f>
        <v>0</v>
      </c>
      <c r="BL243" s="30">
        <f>SUMIF(Ingredients!$B$3:$B$217,I243,Ingredients!$G$3:$G$217)+SUMIF($B$3:$B$724,I243,$BQ$3:$BQ$724)</f>
        <v>0</v>
      </c>
      <c r="BM243" s="30">
        <f>SUMIF(Ingredients!$B$3:$B$217,J243,Ingredients!$G$3:$G$217)+SUMIF($B$3:$B$724,J243,$BQ$3:$BQ$724)</f>
        <v>0</v>
      </c>
      <c r="BN243" s="30">
        <f>SUMIF(Ingredients!$B$3:$B$217,K243,Ingredients!$G$3:$G$217)+SUMIF($B$3:$B$724,K243,$BQ$3:$BQ$724)</f>
        <v>0</v>
      </c>
      <c r="BO243" s="30">
        <f>SUMIF(Ingredients!$B$3:$B$217,L243,Ingredients!$G$3:$G$217)+SUMIF($B$3:$B$724,L243,$BQ$3:$BQ$724)</f>
        <v>0</v>
      </c>
      <c r="BP243" s="30">
        <f>SUMIF(Ingredients!$B$3:$B$217,M243,Ingredients!$G$3:$G$217)+SUMIF($B$3:$B$724,M243,$BQ$3:$BQ$724)</f>
        <v>0</v>
      </c>
      <c r="BQ243" s="36">
        <f t="shared" si="45"/>
        <v>0</v>
      </c>
      <c r="BR243" s="30">
        <f>SUMIF(Ingredients!$B$3:$B$217,F243,Ingredients!$H$3:$H$217)+SUMIF($B$3:$B$724,F243,$BZ$3:$BZ$724)</f>
        <v>0</v>
      </c>
      <c r="BS243" s="30">
        <f>SUMIF(Ingredients!$B$3:$B$217,G243,Ingredients!$H$3:$H$217)+SUMIF($B$3:$B$724,G243,$BZ$3:$BZ$724)</f>
        <v>0</v>
      </c>
      <c r="BT243" s="30">
        <f>SUMIF(Ingredients!$B$3:$B$217,H243,Ingredients!$H$3:$H$217)+SUMIF($B$3:$B$724,H243,$BZ$3:$BZ$724)</f>
        <v>0</v>
      </c>
      <c r="BU243" s="30">
        <f>SUMIF(Ingredients!$B$3:$B$217,I243,Ingredients!$H$3:$H$217)+SUMIF($B$3:$B$724,I243,$BZ$3:$BZ$724)</f>
        <v>0</v>
      </c>
      <c r="BV243" s="30">
        <f>SUMIF(Ingredients!$B$3:$B$217,J243,Ingredients!$H$3:$H$217)+SUMIF($B$3:$B$724,J243,$BZ$3:$BZ$724)</f>
        <v>0</v>
      </c>
      <c r="BW243" s="30">
        <f>SUMIF(Ingredients!$B$3:$B$217,K243,Ingredients!$H$3:$H$217)+SUMIF($B$3:$B$724,K243,$BZ$3:$BZ$724)</f>
        <v>0</v>
      </c>
      <c r="BX243" s="30">
        <f>SUMIF(Ingredients!$B$3:$B$217,L243,Ingredients!$H$3:$H$217)+SUMIF($B$3:$B$724,L243,$BZ$3:$BZ$724)</f>
        <v>0</v>
      </c>
      <c r="BY243" s="30">
        <f>SUMIF(Ingredients!$B$3:$B$217,M243,Ingredients!$H$3:$H$217)+SUMIF($B$3:$B$724,M243,$BZ$3:$BZ$724)</f>
        <v>0</v>
      </c>
      <c r="BZ243" s="42">
        <f t="shared" si="46"/>
        <v>0</v>
      </c>
      <c r="CA243" s="30">
        <f>SUMIF(Ingredients!$B$3:$B$217,F243,Ingredients!$I$3:$I$217)+SUMIF($B$3:$B$724,F243,$CI$3:$CI$724)</f>
        <v>0</v>
      </c>
      <c r="CB243" s="30">
        <f>SUMIF(Ingredients!$B$3:$B$217,G243,Ingredients!$I$3:$I$217)+SUMIF($B$3:$B$724,G243,$CI$3:$CI$724)</f>
        <v>0</v>
      </c>
      <c r="CC243" s="30">
        <f>SUMIF(Ingredients!$B$3:$B$217,H243,Ingredients!$I$3:$I$217)+SUMIF($B$3:$B$724,H243,$CI$3:$CI$724)</f>
        <v>0</v>
      </c>
      <c r="CD243" s="30">
        <f>SUMIF(Ingredients!$B$3:$B$217,I243,Ingredients!$I$3:$I$217)+SUMIF($B$3:$B$724,I243,$CI$3:$CI$724)</f>
        <v>0</v>
      </c>
      <c r="CE243" s="30">
        <f>SUMIF(Ingredients!$B$3:$B$217,J243,Ingredients!$I$3:$I$217)+SUMIF($B$3:$B$724,J243,$CI$3:$CI$724)</f>
        <v>0</v>
      </c>
      <c r="CF243" s="30">
        <f>SUMIF(Ingredients!$B$3:$B$217,K243,Ingredients!$I$3:$I$217)+SUMIF($B$3:$B$724,K243,$CI$3:$CI$724)</f>
        <v>0</v>
      </c>
      <c r="CG243" s="30">
        <f>SUMIF(Ingredients!$B$3:$B$217,L243,Ingredients!$I$3:$I$217)+SUMIF($B$3:$B$724,L243,$CI$3:$CI$724)</f>
        <v>0</v>
      </c>
      <c r="CH243" s="30">
        <f>SUMIF(Ingredients!$B$3:$B$217,M243,Ingredients!$I$3:$I$217)+SUMIF($B$3:$B$724,M243,$CI$3:$CI$724)</f>
        <v>0</v>
      </c>
      <c r="CI243" s="38">
        <f t="shared" si="47"/>
        <v>0</v>
      </c>
      <c r="CJ243" s="30">
        <f>SUMIF(Ingredients!$B$3:$B$217,F243,Ingredients!$J$3:$J$217)+SUMIF($B$3:$B$724,F243,$CR$3:$CR$724)</f>
        <v>0</v>
      </c>
      <c r="CK243" s="30">
        <f>SUMIF(Ingredients!$B$3:$B$217,G243,Ingredients!$J$3:$J$217)+SUMIF($B$3:$B$724,G243,$CR$3:$CR$724)</f>
        <v>0</v>
      </c>
      <c r="CL243" s="30">
        <f>SUMIF(Ingredients!$B$3:$B$217,H243,Ingredients!$J$3:$J$217)+SUMIF($B$3:$B$724,H243,$CR$3:$CR$724)</f>
        <v>0</v>
      </c>
      <c r="CM243" s="30">
        <f>SUMIF(Ingredients!$B$3:$B$217,I243,Ingredients!$J$3:$J$217)+SUMIF($B$3:$B$724,I243,$CR$3:$CR$724)</f>
        <v>0</v>
      </c>
      <c r="CN243" s="30">
        <f>SUMIF(Ingredients!$B$3:$B$217,J243,Ingredients!$J$3:$J$217)+SUMIF($B$3:$B$724,J243,$CR$3:$CR$724)</f>
        <v>0</v>
      </c>
      <c r="CO243" s="30">
        <f>SUMIF(Ingredients!$B$3:$B$217,K243,Ingredients!$J$3:$J$217)+SUMIF($B$3:$B$724,K243,$CR$3:$CR$724)</f>
        <v>0</v>
      </c>
      <c r="CP243" s="30">
        <f>SUMIF(Ingredients!$B$3:$B$217,L243,Ingredients!$J$3:$J$217)+SUMIF($B$3:$B$724,L243,$CR$3:$CR$724)</f>
        <v>0</v>
      </c>
      <c r="CQ243" s="30">
        <f>SUMIF(Ingredients!$B$3:$B$217,M243,Ingredients!$J$3:$J$217)+SUMIF($B$3:$B$724,M243,$CR$3:$CR$724)</f>
        <v>0</v>
      </c>
      <c r="CR243" s="43">
        <f t="shared" si="48"/>
        <v>0</v>
      </c>
      <c r="CS243" s="34">
        <v>1</v>
      </c>
      <c r="CT243" s="30">
        <v>0</v>
      </c>
      <c r="CU243" s="30">
        <v>24</v>
      </c>
      <c r="CV243" s="35">
        <v>0</v>
      </c>
      <c r="CW243" s="36">
        <v>0</v>
      </c>
      <c r="CX243" s="37">
        <v>0</v>
      </c>
      <c r="CY243" s="38">
        <v>0</v>
      </c>
      <c r="CZ243" s="39">
        <v>0</v>
      </c>
      <c r="DA243" t="s">
        <v>202</v>
      </c>
      <c r="DB243" t="str">
        <f t="shared" ca="1" si="49"/>
        <v>-</v>
      </c>
      <c r="DD243" t="s">
        <v>200</v>
      </c>
      <c r="DE243" t="str">
        <f t="shared" ca="1" si="50"/>
        <v>PEPPERMINTITEM(MEAL, ItemRegistry.peppermintItem, 4 ,0.2f,0f,0f,0f,0f,0f,0f,0.88f),</v>
      </c>
      <c r="DF243" t="s">
        <v>2438</v>
      </c>
    </row>
    <row r="244" spans="2:110" x14ac:dyDescent="0.3">
      <c r="B244" t="s">
        <v>346</v>
      </c>
      <c r="C244" t="str">
        <f>INDEX('PH Itemnames'!$B$1:$B$723,MATCH(B244,'PH Itemnames'!$A$1:$A$723),1)</f>
        <v>oliveoilItem</v>
      </c>
      <c r="D244" t="s">
        <v>240</v>
      </c>
      <c r="E244" t="s">
        <v>200</v>
      </c>
      <c r="F244" s="10" t="s">
        <v>348</v>
      </c>
      <c r="G244" s="11" t="s">
        <v>348</v>
      </c>
      <c r="H244" s="11"/>
      <c r="I244" s="11"/>
      <c r="J244" s="11"/>
      <c r="K244" s="11"/>
      <c r="L244" s="11"/>
      <c r="M244" s="11"/>
      <c r="N244" s="46">
        <f ca="1">SUMIF(Ingredients!$B$3:$B$217,'PH complex foods'!F244,Ingredients!$A$3:$A$119)+SUMIF($B$3:$B$724,F244,$V$3:$V$723)</f>
        <v>1</v>
      </c>
      <c r="O244" s="11">
        <f ca="1">SUMIF(Ingredients!$B$3:$B$217,'PH complex foods'!G244,Ingredients!$A$3:$A$119)+SUMIF($B$3:$B$724,G244,$V$3:$V$723)</f>
        <v>1</v>
      </c>
      <c r="P244" s="11">
        <f ca="1">SUMIF(Ingredients!$B$3:$B$217,'PH complex foods'!H244,Ingredients!$A$3:$A$119)+SUMIF($B$3:$B$724,H244,$V$3:$V$723)</f>
        <v>0</v>
      </c>
      <c r="Q244" s="11">
        <f ca="1">SUMIF(Ingredients!$B$3:$B$217,'PH complex foods'!I244,Ingredients!$A$3:$A$119)+SUMIF($B$3:$B$724,I244,$V$3:$V$723)</f>
        <v>0</v>
      </c>
      <c r="R244" s="11">
        <f ca="1">SUMIF(Ingredients!$B$3:$B$217,'PH complex foods'!J244,Ingredients!$A$3:$A$119)+SUMIF($B$3:$B$724,J244,$V$3:$V$723)</f>
        <v>0</v>
      </c>
      <c r="S244" s="11">
        <f ca="1">SUMIF(Ingredients!$B$3:$B$217,'PH complex foods'!K244,Ingredients!$A$3:$A$119)+SUMIF($B$3:$B$724,K244,$V$3:$V$723)</f>
        <v>0</v>
      </c>
      <c r="T244" s="11">
        <f ca="1">SUMIF(Ingredients!$B$3:$B$217,'PH complex foods'!L244,Ingredients!$A$3:$A$119)+SUMIF($B$3:$B$724,L244,$V$3:$V$723)</f>
        <v>0</v>
      </c>
      <c r="U244" s="11">
        <f ca="1">SUMIF(Ingredients!$B$3:$B$217,'PH complex foods'!M244,Ingredients!$A$3:$A$119)+SUMIF($B$3:$B$724,M244,$V$3:$V$723)</f>
        <v>0</v>
      </c>
      <c r="V244" s="10">
        <f t="shared" ca="1" si="51"/>
        <v>1</v>
      </c>
      <c r="W244" s="11">
        <f t="shared" si="40"/>
        <v>46</v>
      </c>
      <c r="X244" s="44" t="str">
        <f t="shared" ca="1" si="52"/>
        <v>Yes</v>
      </c>
      <c r="Y244" s="34">
        <f>SUMIF(Ingredients!$B$3:$B$217,F244,Ingredients!$C$3:$C$217)+SUMIF($B$3:$B$724,F244,$AG$3:$AG$724)</f>
        <v>2</v>
      </c>
      <c r="Z244" s="30">
        <f>SUMIF(Ingredients!$B$3:$B$217,G244,Ingredients!$C$3:$C$217)+SUMIF($B$3:$B$724,G244,$AG$3:$AG$724)</f>
        <v>2</v>
      </c>
      <c r="AA244" s="30">
        <f>SUMIF(Ingredients!$B$3:$B$217,H244,Ingredients!$C$3:$C$217)+SUMIF($B$3:$B$724,H244,$AG$3:$AG$724)</f>
        <v>0</v>
      </c>
      <c r="AB244" s="30">
        <f>SUMIF(Ingredients!$B$3:$B$217,I244,Ingredients!$C$3:$C$217)+SUMIF($B$3:$B$724,I244,$AG$3:$AG$724)</f>
        <v>0</v>
      </c>
      <c r="AC244" s="30">
        <f>SUMIF(Ingredients!$B$3:$B$217,J244,Ingredients!$C$3:$C$217)+SUMIF($B$3:$B$724,J244,$AG$3:$AG$724)</f>
        <v>0</v>
      </c>
      <c r="AD244" s="30">
        <f>SUMIF(Ingredients!$B$3:$B$217,K244,Ingredients!$C$3:$C$217)+SUMIF($B$3:$B$724,K244,$AG$3:$AG$724)</f>
        <v>0</v>
      </c>
      <c r="AE244" s="30">
        <f>SUMIF(Ingredients!$B$3:$B$217,L244,Ingredients!$C$3:$C$217)+SUMIF($B$3:$B$724,L244,$AG$3:$AG$724)</f>
        <v>0</v>
      </c>
      <c r="AF244" s="30">
        <f>SUMIF(Ingredients!$B$3:$B$217,M244,Ingredients!$C$3:$C$217)+SUMIF($B$3:$B$724,M244,$AG$3:$AG$724)</f>
        <v>0</v>
      </c>
      <c r="AG244" s="29">
        <f t="shared" si="41"/>
        <v>4</v>
      </c>
      <c r="AH244" s="30">
        <f>SUMIF(Ingredients!$B$3:$B$217,F244,Ingredients!$D$3:$D$217)+SUMIF($B$3:$B$724,F244,$AP$3:$AP$724)</f>
        <v>0</v>
      </c>
      <c r="AI244" s="30">
        <f>SUMIF(Ingredients!$B$3:$B$217,G244,Ingredients!$D$3:$D$217)+SUMIF($B$3:$B$724,G244,$AP$3:$AP$724)</f>
        <v>0</v>
      </c>
      <c r="AJ244" s="30">
        <f>SUMIF(Ingredients!$B$3:$B$217,H244,Ingredients!$D$3:$D$217)+SUMIF($B$3:$B$724,H244,$AP$3:$AP$724)</f>
        <v>0</v>
      </c>
      <c r="AK244" s="30">
        <f>SUMIF(Ingredients!$B$3:$B$217,I244,Ingredients!$D$3:$D$217)+SUMIF($B$3:$B$724,I244,$AP$3:$AP$724)</f>
        <v>0</v>
      </c>
      <c r="AL244" s="30">
        <f>SUMIF(Ingredients!$B$3:$B$217,J244,Ingredients!$D$3:$D$217)+SUMIF($B$3:$B$724,J244,$AP$3:$AP$724)</f>
        <v>0</v>
      </c>
      <c r="AM244" s="30">
        <f>SUMIF(Ingredients!$B$3:$B$217,K244,Ingredients!$D$3:$D$217)+SUMIF($B$3:$B$724,K244,$AP$3:$AP$724)</f>
        <v>0</v>
      </c>
      <c r="AN244" s="30">
        <f>SUMIF(Ingredients!$B$3:$B$217,L244,Ingredients!$D$3:$D$217)+SUMIF($B$3:$B$724,L244,$AP$3:$AP$724)</f>
        <v>0</v>
      </c>
      <c r="AO244" s="30">
        <f>SUMIF(Ingredients!$B$3:$B$217,M244,Ingredients!$D$3:$D$217)+SUMIF($B$3:$B$724,M244,$AP$3:$AP$724)</f>
        <v>0</v>
      </c>
      <c r="AP244" s="29">
        <f t="shared" si="42"/>
        <v>0</v>
      </c>
      <c r="AQ244" s="30">
        <f>SUMIF(Ingredients!$B$3:$B$217,F244,Ingredients!$E$3:$E$217)+SUMIF($B$3:$B$724,F244,$AY$3:$AY$727)</f>
        <v>0</v>
      </c>
      <c r="AR244" s="30">
        <f>SUMIF(Ingredients!$B$3:$B$217,G244,Ingredients!$E$3:$E$217)+SUMIF($B$3:$B$724,G244,$AY$3:$AY$727)</f>
        <v>0</v>
      </c>
      <c r="AS244" s="30">
        <f>SUMIF(Ingredients!$B$3:$B$217,H244,Ingredients!$E$3:$E$217)+SUMIF($B$3:$B$724,H244,$AY$3:$AY$727)</f>
        <v>0</v>
      </c>
      <c r="AT244" s="30">
        <f>SUMIF(Ingredients!$B$3:$B$217,I244,Ingredients!$E$3:$E$217)+SUMIF($B$3:$B$724,I244,$AY$3:$AY$727)</f>
        <v>0</v>
      </c>
      <c r="AU244" s="30">
        <f>SUMIF(Ingredients!$B$3:$B$217,J244,Ingredients!$E$3:$E$217)+SUMIF($B$3:$B$724,J244,$AY$3:$AY$727)</f>
        <v>0</v>
      </c>
      <c r="AV244" s="30">
        <f>SUMIF(Ingredients!$B$3:$B$217,K244,Ingredients!$E$3:$E$217)+SUMIF($B$3:$B$724,K244,$AY$3:$AY$727)</f>
        <v>0</v>
      </c>
      <c r="AW244" s="30">
        <f>SUMIF(Ingredients!$B$3:$B$217,L244,Ingredients!$E$3:$E$217)+SUMIF($B$3:$B$724,L244,$AY$3:$AY$727)</f>
        <v>0</v>
      </c>
      <c r="AX244" s="30">
        <f>SUMIF(Ingredients!$B$3:$B$217,M244,Ingredients!$E$3:$E$217)+SUMIF($B$3:$B$724,M244,$AY$3:$AY$727)</f>
        <v>0</v>
      </c>
      <c r="AY244" s="29">
        <f t="shared" si="43"/>
        <v>0</v>
      </c>
      <c r="AZ244" s="30">
        <f>SUMIF(Ingredients!$B$3:$B$217,F244,Ingredients!$F$3:$F$217)+SUMIF($B$3:$B$724,F244,$BH$3:$BH$724)</f>
        <v>0</v>
      </c>
      <c r="BA244" s="30">
        <f>SUMIF(Ingredients!$B$3:$B$217,G244,Ingredients!$F$3:$F$217)+SUMIF($B$3:$B$724,G244,$BH$3:$BH$724)</f>
        <v>0</v>
      </c>
      <c r="BB244" s="30">
        <f>SUMIF(Ingredients!$B$3:$B$217,H244,Ingredients!$F$3:$F$217)+SUMIF($B$3:$B$724,H244,$BH$3:$BH$724)</f>
        <v>0</v>
      </c>
      <c r="BC244" s="30">
        <f>SUMIF(Ingredients!$B$3:$B$217,I244,Ingredients!$F$3:$F$217)+SUMIF($B$3:$B$724,I244,$BH$3:$BH$724)</f>
        <v>0</v>
      </c>
      <c r="BD244" s="30">
        <f>SUMIF(Ingredients!$B$3:$B$217,J244,Ingredients!$F$3:$F$217)+SUMIF($B$3:$B$724,J244,$BH$3:$BH$724)</f>
        <v>0</v>
      </c>
      <c r="BE244" s="30">
        <f>SUMIF(Ingredients!$B$3:$B$217,K244,Ingredients!$F$3:$F$217)+SUMIF($B$3:$B$724,K244,$BH$3:$BH$724)</f>
        <v>0</v>
      </c>
      <c r="BF244" s="30">
        <f>SUMIF(Ingredients!$B$3:$B$217,L244,Ingredients!$F$3:$F$217)+SUMIF($B$3:$B$724,L244,$BH$3:$BH$724)</f>
        <v>0</v>
      </c>
      <c r="BG244" s="30">
        <f>SUMIF(Ingredients!$B$3:$B$217,M244,Ingredients!$F$3:$F$217)+SUMIF($B$3:$B$724,M244,$BH$3:$BH$724)</f>
        <v>0</v>
      </c>
      <c r="BH244" s="35">
        <f t="shared" si="44"/>
        <v>0</v>
      </c>
      <c r="BI244" s="30">
        <f>SUMIF(Ingredients!$B$3:$B$217,F244,Ingredients!$G$3:$G$217)+SUMIF($B$3:$B$724,F244,$BQ$3:$BQ$724)</f>
        <v>0</v>
      </c>
      <c r="BJ244" s="30">
        <f>SUMIF(Ingredients!$B$3:$B$217,G244,Ingredients!$G$3:$G$217)+SUMIF($B$3:$B$724,G244,$BQ$3:$BQ$724)</f>
        <v>0</v>
      </c>
      <c r="BK244" s="30">
        <f>SUMIF(Ingredients!$B$3:$B$217,H244,Ingredients!$G$3:$G$217)+SUMIF($B$3:$B$724,H244,$BQ$3:$BQ$724)</f>
        <v>0</v>
      </c>
      <c r="BL244" s="30">
        <f>SUMIF(Ingredients!$B$3:$B$217,I244,Ingredients!$G$3:$G$217)+SUMIF($B$3:$B$724,I244,$BQ$3:$BQ$724)</f>
        <v>0</v>
      </c>
      <c r="BM244" s="30">
        <f>SUMIF(Ingredients!$B$3:$B$217,J244,Ingredients!$G$3:$G$217)+SUMIF($B$3:$B$724,J244,$BQ$3:$BQ$724)</f>
        <v>0</v>
      </c>
      <c r="BN244" s="30">
        <f>SUMIF(Ingredients!$B$3:$B$217,K244,Ingredients!$G$3:$G$217)+SUMIF($B$3:$B$724,K244,$BQ$3:$BQ$724)</f>
        <v>0</v>
      </c>
      <c r="BO244" s="30">
        <f>SUMIF(Ingredients!$B$3:$B$217,L244,Ingredients!$G$3:$G$217)+SUMIF($B$3:$B$724,L244,$BQ$3:$BQ$724)</f>
        <v>0</v>
      </c>
      <c r="BP244" s="30">
        <f>SUMIF(Ingredients!$B$3:$B$217,M244,Ingredients!$G$3:$G$217)+SUMIF($B$3:$B$724,M244,$BQ$3:$BQ$724)</f>
        <v>0</v>
      </c>
      <c r="BQ244" s="36">
        <f t="shared" si="45"/>
        <v>0</v>
      </c>
      <c r="BR244" s="30">
        <f>SUMIF(Ingredients!$B$3:$B$217,F244,Ingredients!$H$3:$H$217)+SUMIF($B$3:$B$724,F244,$BZ$3:$BZ$724)</f>
        <v>0</v>
      </c>
      <c r="BS244" s="30">
        <f>SUMIF(Ingredients!$B$3:$B$217,G244,Ingredients!$H$3:$H$217)+SUMIF($B$3:$B$724,G244,$BZ$3:$BZ$724)</f>
        <v>0</v>
      </c>
      <c r="BT244" s="30">
        <f>SUMIF(Ingredients!$B$3:$B$217,H244,Ingredients!$H$3:$H$217)+SUMIF($B$3:$B$724,H244,$BZ$3:$BZ$724)</f>
        <v>0</v>
      </c>
      <c r="BU244" s="30">
        <f>SUMIF(Ingredients!$B$3:$B$217,I244,Ingredients!$H$3:$H$217)+SUMIF($B$3:$B$724,I244,$BZ$3:$BZ$724)</f>
        <v>0</v>
      </c>
      <c r="BV244" s="30">
        <f>SUMIF(Ingredients!$B$3:$B$217,J244,Ingredients!$H$3:$H$217)+SUMIF($B$3:$B$724,J244,$BZ$3:$BZ$724)</f>
        <v>0</v>
      </c>
      <c r="BW244" s="30">
        <f>SUMIF(Ingredients!$B$3:$B$217,K244,Ingredients!$H$3:$H$217)+SUMIF($B$3:$B$724,K244,$BZ$3:$BZ$724)</f>
        <v>0</v>
      </c>
      <c r="BX244" s="30">
        <f>SUMIF(Ingredients!$B$3:$B$217,L244,Ingredients!$H$3:$H$217)+SUMIF($B$3:$B$724,L244,$BZ$3:$BZ$724)</f>
        <v>0</v>
      </c>
      <c r="BY244" s="30">
        <f>SUMIF(Ingredients!$B$3:$B$217,M244,Ingredients!$H$3:$H$217)+SUMIF($B$3:$B$724,M244,$BZ$3:$BZ$724)</f>
        <v>0</v>
      </c>
      <c r="BZ244" s="42">
        <f t="shared" si="46"/>
        <v>0</v>
      </c>
      <c r="CA244" s="30">
        <f>SUMIF(Ingredients!$B$3:$B$217,F244,Ingredients!$I$3:$I$217)+SUMIF($B$3:$B$724,F244,$CI$3:$CI$724)</f>
        <v>0</v>
      </c>
      <c r="CB244" s="30">
        <f>SUMIF(Ingredients!$B$3:$B$217,G244,Ingredients!$I$3:$I$217)+SUMIF($B$3:$B$724,G244,$CI$3:$CI$724)</f>
        <v>0</v>
      </c>
      <c r="CC244" s="30">
        <f>SUMIF(Ingredients!$B$3:$B$217,H244,Ingredients!$I$3:$I$217)+SUMIF($B$3:$B$724,H244,$CI$3:$CI$724)</f>
        <v>0</v>
      </c>
      <c r="CD244" s="30">
        <f>SUMIF(Ingredients!$B$3:$B$217,I244,Ingredients!$I$3:$I$217)+SUMIF($B$3:$B$724,I244,$CI$3:$CI$724)</f>
        <v>0</v>
      </c>
      <c r="CE244" s="30">
        <f>SUMIF(Ingredients!$B$3:$B$217,J244,Ingredients!$I$3:$I$217)+SUMIF($B$3:$B$724,J244,$CI$3:$CI$724)</f>
        <v>0</v>
      </c>
      <c r="CF244" s="30">
        <f>SUMIF(Ingredients!$B$3:$B$217,K244,Ingredients!$I$3:$I$217)+SUMIF($B$3:$B$724,K244,$CI$3:$CI$724)</f>
        <v>0</v>
      </c>
      <c r="CG244" s="30">
        <f>SUMIF(Ingredients!$B$3:$B$217,L244,Ingredients!$I$3:$I$217)+SUMIF($B$3:$B$724,L244,$CI$3:$CI$724)</f>
        <v>0</v>
      </c>
      <c r="CH244" s="30">
        <f>SUMIF(Ingredients!$B$3:$B$217,M244,Ingredients!$I$3:$I$217)+SUMIF($B$3:$B$724,M244,$CI$3:$CI$724)</f>
        <v>0</v>
      </c>
      <c r="CI244" s="38">
        <f t="shared" si="47"/>
        <v>0</v>
      </c>
      <c r="CJ244" s="30">
        <f>SUMIF(Ingredients!$B$3:$B$217,F244,Ingredients!$J$3:$J$217)+SUMIF($B$3:$B$724,F244,$CR$3:$CR$724)</f>
        <v>0</v>
      </c>
      <c r="CK244" s="30">
        <f>SUMIF(Ingredients!$B$3:$B$217,G244,Ingredients!$J$3:$J$217)+SUMIF($B$3:$B$724,G244,$CR$3:$CR$724)</f>
        <v>0</v>
      </c>
      <c r="CL244" s="30">
        <f>SUMIF(Ingredients!$B$3:$B$217,H244,Ingredients!$J$3:$J$217)+SUMIF($B$3:$B$724,H244,$CR$3:$CR$724)</f>
        <v>0</v>
      </c>
      <c r="CM244" s="30">
        <f>SUMIF(Ingredients!$B$3:$B$217,I244,Ingredients!$J$3:$J$217)+SUMIF($B$3:$B$724,I244,$CR$3:$CR$724)</f>
        <v>0</v>
      </c>
      <c r="CN244" s="30">
        <f>SUMIF(Ingredients!$B$3:$B$217,J244,Ingredients!$J$3:$J$217)+SUMIF($B$3:$B$724,J244,$CR$3:$CR$724)</f>
        <v>0</v>
      </c>
      <c r="CO244" s="30">
        <f>SUMIF(Ingredients!$B$3:$B$217,K244,Ingredients!$J$3:$J$217)+SUMIF($B$3:$B$724,K244,$CR$3:$CR$724)</f>
        <v>0</v>
      </c>
      <c r="CP244" s="30">
        <f>SUMIF(Ingredients!$B$3:$B$217,L244,Ingredients!$J$3:$J$217)+SUMIF($B$3:$B$724,L244,$CR$3:$CR$724)</f>
        <v>0</v>
      </c>
      <c r="CQ244" s="30">
        <f>SUMIF(Ingredients!$B$3:$B$217,M244,Ingredients!$J$3:$J$217)+SUMIF($B$3:$B$724,M244,$CR$3:$CR$724)</f>
        <v>0</v>
      </c>
      <c r="CR244" s="43">
        <f t="shared" si="48"/>
        <v>0</v>
      </c>
      <c r="CS244" s="34">
        <v>4</v>
      </c>
      <c r="CT244" s="30">
        <v>0</v>
      </c>
      <c r="CU244" s="30">
        <v>0</v>
      </c>
      <c r="CV244" s="35">
        <v>0</v>
      </c>
      <c r="CW244" s="36">
        <v>0</v>
      </c>
      <c r="CX244" s="37">
        <v>0</v>
      </c>
      <c r="CY244" s="38">
        <v>0</v>
      </c>
      <c r="CZ244" s="39">
        <v>0</v>
      </c>
      <c r="DA244" t="s">
        <v>199</v>
      </c>
      <c r="DB244" t="str">
        <f t="shared" ca="1" si="49"/>
        <v>-</v>
      </c>
      <c r="DC244" t="s">
        <v>1162</v>
      </c>
      <c r="DD244" t="s">
        <v>199</v>
      </c>
      <c r="DE244" t="str">
        <f t="shared" ca="1" si="50"/>
        <v/>
      </c>
      <c r="DF244" t="s">
        <v>2272</v>
      </c>
    </row>
    <row r="245" spans="2:110" x14ac:dyDescent="0.3">
      <c r="B245" t="s">
        <v>512</v>
      </c>
      <c r="C245" t="str">
        <f>INDEX('PH Itemnames'!$B$1:$B$723,MATCH(B245,'PH Itemnames'!$A$1:$A$723),1)</f>
        <v>baklavaItem</v>
      </c>
      <c r="D245" t="s">
        <v>240</v>
      </c>
      <c r="E245" t="s">
        <v>1192</v>
      </c>
      <c r="F245" s="10" t="s">
        <v>209</v>
      </c>
      <c r="G245" s="11" t="s">
        <v>187</v>
      </c>
      <c r="H245" s="11" t="s">
        <v>195</v>
      </c>
      <c r="I245" s="11" t="s">
        <v>247</v>
      </c>
      <c r="J245" s="11" t="s">
        <v>210</v>
      </c>
      <c r="K245" s="11"/>
      <c r="L245" s="11"/>
      <c r="M245" s="11"/>
      <c r="N245" s="46">
        <f ca="1">SUMIF(Ingredients!$B$3:$B$217,'PH complex foods'!F245,Ingredients!$A$3:$A$119)+SUMIF($B$3:$B$724,F245,$V$3:$V$723)</f>
        <v>1</v>
      </c>
      <c r="O245" s="11">
        <f ca="1">SUMIF(Ingredients!$B$3:$B$217,'PH complex foods'!G245,Ingredients!$A$3:$A$119)+SUMIF($B$3:$B$724,G245,$V$3:$V$723)</f>
        <v>0</v>
      </c>
      <c r="P245" s="11">
        <f ca="1">SUMIF(Ingredients!$B$3:$B$217,'PH complex foods'!H245,Ingredients!$A$3:$A$119)+SUMIF($B$3:$B$724,H245,$V$3:$V$723)</f>
        <v>0</v>
      </c>
      <c r="Q245" s="11">
        <f ca="1">SUMIF(Ingredients!$B$3:$B$217,'PH complex foods'!I245,Ingredients!$A$3:$A$119)+SUMIF($B$3:$B$724,I245,$V$3:$V$723)</f>
        <v>1</v>
      </c>
      <c r="R245" s="11">
        <f ca="1">SUMIF(Ingredients!$B$3:$B$217,'PH complex foods'!J245,Ingredients!$A$3:$A$119)+SUMIF($B$3:$B$724,J245,$V$3:$V$723)</f>
        <v>1</v>
      </c>
      <c r="S245" s="11">
        <f ca="1">SUMIF(Ingredients!$B$3:$B$217,'PH complex foods'!K245,Ingredients!$A$3:$A$119)+SUMIF($B$3:$B$724,K245,$V$3:$V$723)</f>
        <v>0</v>
      </c>
      <c r="T245" s="11">
        <f ca="1">SUMIF(Ingredients!$B$3:$B$217,'PH complex foods'!L245,Ingredients!$A$3:$A$119)+SUMIF($B$3:$B$724,L245,$V$3:$V$723)</f>
        <v>0</v>
      </c>
      <c r="U245" s="11">
        <f ca="1">SUMIF(Ingredients!$B$3:$B$217,'PH complex foods'!M245,Ingredients!$A$3:$A$119)+SUMIF($B$3:$B$724,M245,$V$3:$V$723)</f>
        <v>0</v>
      </c>
      <c r="V245" s="10">
        <f t="shared" ca="1" si="51"/>
        <v>-1</v>
      </c>
      <c r="W245" s="11">
        <f t="shared" si="40"/>
        <v>0</v>
      </c>
      <c r="X245" s="44" t="str">
        <f t="shared" ca="1" si="52"/>
        <v>No</v>
      </c>
      <c r="Y245" s="34">
        <f>SUMIF(Ingredients!$B$3:$B$217,F245,Ingredients!$C$3:$C$217)+SUMIF($B$3:$B$724,F245,$AG$3:$AG$724)</f>
        <v>5</v>
      </c>
      <c r="Z245" s="30">
        <f>SUMIF(Ingredients!$B$3:$B$217,G245,Ingredients!$C$3:$C$217)+SUMIF($B$3:$B$724,G245,$AG$3:$AG$724)</f>
        <v>0</v>
      </c>
      <c r="AA245" s="30">
        <f>SUMIF(Ingredients!$B$3:$B$217,H245,Ingredients!$C$3:$C$217)+SUMIF($B$3:$B$724,H245,$AG$3:$AG$724)</f>
        <v>0</v>
      </c>
      <c r="AB245" s="30">
        <f>SUMIF(Ingredients!$B$3:$B$217,I245,Ingredients!$C$3:$C$217)+SUMIF($B$3:$B$724,I245,$AG$3:$AG$724)</f>
        <v>5</v>
      </c>
      <c r="AC245" s="30">
        <f>SUMIF(Ingredients!$B$3:$B$217,J245,Ingredients!$C$3:$C$217)+SUMIF($B$3:$B$724,J245,$AG$3:$AG$724)</f>
        <v>0</v>
      </c>
      <c r="AD245" s="30">
        <f>SUMIF(Ingredients!$B$3:$B$217,K245,Ingredients!$C$3:$C$217)+SUMIF($B$3:$B$724,K245,$AG$3:$AG$724)</f>
        <v>0</v>
      </c>
      <c r="AE245" s="30">
        <f>SUMIF(Ingredients!$B$3:$B$217,L245,Ingredients!$C$3:$C$217)+SUMIF($B$3:$B$724,L245,$AG$3:$AG$724)</f>
        <v>0</v>
      </c>
      <c r="AF245" s="30">
        <f>SUMIF(Ingredients!$B$3:$B$217,M245,Ingredients!$C$3:$C$217)+SUMIF($B$3:$B$724,M245,$AG$3:$AG$724)</f>
        <v>0</v>
      </c>
      <c r="AG245" s="29">
        <f t="shared" si="41"/>
        <v>10</v>
      </c>
      <c r="AH245" s="30">
        <f>SUMIF(Ingredients!$B$3:$B$217,F245,Ingredients!$D$3:$D$217)+SUMIF($B$3:$B$724,F245,$AP$3:$AP$724)</f>
        <v>0</v>
      </c>
      <c r="AI245" s="30">
        <f>SUMIF(Ingredients!$B$3:$B$217,G245,Ingredients!$D$3:$D$217)+SUMIF($B$3:$B$724,G245,$AP$3:$AP$724)</f>
        <v>0</v>
      </c>
      <c r="AJ245" s="30">
        <f>SUMIF(Ingredients!$B$3:$B$217,H245,Ingredients!$D$3:$D$217)+SUMIF($B$3:$B$724,H245,$AP$3:$AP$724)</f>
        <v>0</v>
      </c>
      <c r="AK245" s="30">
        <f>SUMIF(Ingredients!$B$3:$B$217,I245,Ingredients!$D$3:$D$217)+SUMIF($B$3:$B$724,I245,$AP$3:$AP$724)</f>
        <v>0</v>
      </c>
      <c r="AL245" s="30">
        <f>SUMIF(Ingredients!$B$3:$B$217,J245,Ingredients!$D$3:$D$217)+SUMIF($B$3:$B$724,J245,$AP$3:$AP$724)</f>
        <v>0</v>
      </c>
      <c r="AM245" s="30">
        <f>SUMIF(Ingredients!$B$3:$B$217,K245,Ingredients!$D$3:$D$217)+SUMIF($B$3:$B$724,K245,$AP$3:$AP$724)</f>
        <v>0</v>
      </c>
      <c r="AN245" s="30">
        <f>SUMIF(Ingredients!$B$3:$B$217,L245,Ingredients!$D$3:$D$217)+SUMIF($B$3:$B$724,L245,$AP$3:$AP$724)</f>
        <v>0</v>
      </c>
      <c r="AO245" s="30">
        <f>SUMIF(Ingredients!$B$3:$B$217,M245,Ingredients!$D$3:$D$217)+SUMIF($B$3:$B$724,M245,$AP$3:$AP$724)</f>
        <v>0</v>
      </c>
      <c r="AP245" s="29">
        <f t="shared" si="42"/>
        <v>0</v>
      </c>
      <c r="AQ245" s="30">
        <f>SUMIF(Ingredients!$B$3:$B$217,F245,Ingredients!$E$3:$E$217)+SUMIF($B$3:$B$724,F245,$AY$3:$AY$727)</f>
        <v>7</v>
      </c>
      <c r="AR245" s="30">
        <f>SUMIF(Ingredients!$B$3:$B$217,G245,Ingredients!$E$3:$E$217)+SUMIF($B$3:$B$724,G245,$AY$3:$AY$727)</f>
        <v>0</v>
      </c>
      <c r="AS245" s="30">
        <f>SUMIF(Ingredients!$B$3:$B$217,H245,Ingredients!$E$3:$E$217)+SUMIF($B$3:$B$724,H245,$AY$3:$AY$727)</f>
        <v>0</v>
      </c>
      <c r="AT245" s="30">
        <f>SUMIF(Ingredients!$B$3:$B$217,I245,Ingredients!$E$3:$E$217)+SUMIF($B$3:$B$724,I245,$AY$3:$AY$727)</f>
        <v>12</v>
      </c>
      <c r="AU245" s="30">
        <f>SUMIF(Ingredients!$B$3:$B$217,J245,Ingredients!$E$3:$E$217)+SUMIF($B$3:$B$724,J245,$AY$3:$AY$727)</f>
        <v>30</v>
      </c>
      <c r="AV245" s="30">
        <f>SUMIF(Ingredients!$B$3:$B$217,K245,Ingredients!$E$3:$E$217)+SUMIF($B$3:$B$724,K245,$AY$3:$AY$727)</f>
        <v>0</v>
      </c>
      <c r="AW245" s="30">
        <f>SUMIF(Ingredients!$B$3:$B$217,L245,Ingredients!$E$3:$E$217)+SUMIF($B$3:$B$724,L245,$AY$3:$AY$727)</f>
        <v>0</v>
      </c>
      <c r="AX245" s="30">
        <f>SUMIF(Ingredients!$B$3:$B$217,M245,Ingredients!$E$3:$E$217)+SUMIF($B$3:$B$724,M245,$AY$3:$AY$727)</f>
        <v>0</v>
      </c>
      <c r="AY245" s="29">
        <f t="shared" si="43"/>
        <v>9.8000000000000007</v>
      </c>
      <c r="AZ245" s="30">
        <f>SUMIF(Ingredients!$B$3:$B$217,F245,Ingredients!$F$3:$F$217)+SUMIF($B$3:$B$724,F245,$BH$3:$BH$724)</f>
        <v>1</v>
      </c>
      <c r="BA245" s="30">
        <f>SUMIF(Ingredients!$B$3:$B$217,G245,Ingredients!$F$3:$F$217)+SUMIF($B$3:$B$724,G245,$BH$3:$BH$724)</f>
        <v>0</v>
      </c>
      <c r="BB245" s="30">
        <f>SUMIF(Ingredients!$B$3:$B$217,H245,Ingredients!$F$3:$F$217)+SUMIF($B$3:$B$724,H245,$BH$3:$BH$724)</f>
        <v>0</v>
      </c>
      <c r="BC245" s="30">
        <f>SUMIF(Ingredients!$B$3:$B$217,I245,Ingredients!$F$3:$F$217)+SUMIF($B$3:$B$724,I245,$BH$3:$BH$724)</f>
        <v>0</v>
      </c>
      <c r="BD245" s="30">
        <f>SUMIF(Ingredients!$B$3:$B$217,J245,Ingredients!$F$3:$F$217)+SUMIF($B$3:$B$724,J245,$BH$3:$BH$724)</f>
        <v>0</v>
      </c>
      <c r="BE245" s="30">
        <f>SUMIF(Ingredients!$B$3:$B$217,K245,Ingredients!$F$3:$F$217)+SUMIF($B$3:$B$724,K245,$BH$3:$BH$724)</f>
        <v>0</v>
      </c>
      <c r="BF245" s="30">
        <f>SUMIF(Ingredients!$B$3:$B$217,L245,Ingredients!$F$3:$F$217)+SUMIF($B$3:$B$724,L245,$BH$3:$BH$724)</f>
        <v>0</v>
      </c>
      <c r="BG245" s="30">
        <f>SUMIF(Ingredients!$B$3:$B$217,M245,Ingredients!$F$3:$F$217)+SUMIF($B$3:$B$724,M245,$BH$3:$BH$724)</f>
        <v>0</v>
      </c>
      <c r="BH245" s="35">
        <f t="shared" si="44"/>
        <v>1</v>
      </c>
      <c r="BI245" s="30">
        <f>SUMIF(Ingredients!$B$3:$B$217,F245,Ingredients!$G$3:$G$217)+SUMIF($B$3:$B$724,F245,$BQ$3:$BQ$724)</f>
        <v>0</v>
      </c>
      <c r="BJ245" s="30">
        <f>SUMIF(Ingredients!$B$3:$B$217,G245,Ingredients!$G$3:$G$217)+SUMIF($B$3:$B$724,G245,$BQ$3:$BQ$724)</f>
        <v>0</v>
      </c>
      <c r="BK245" s="30">
        <f>SUMIF(Ingredients!$B$3:$B$217,H245,Ingredients!$G$3:$G$217)+SUMIF($B$3:$B$724,H245,$BQ$3:$BQ$724)</f>
        <v>0</v>
      </c>
      <c r="BL245" s="30">
        <f>SUMIF(Ingredients!$B$3:$B$217,I245,Ingredients!$G$3:$G$217)+SUMIF($B$3:$B$724,I245,$BQ$3:$BQ$724)</f>
        <v>0</v>
      </c>
      <c r="BM245" s="30">
        <f>SUMIF(Ingredients!$B$3:$B$217,J245,Ingredients!$G$3:$G$217)+SUMIF($B$3:$B$724,J245,$BQ$3:$BQ$724)</f>
        <v>0</v>
      </c>
      <c r="BN245" s="30">
        <f>SUMIF(Ingredients!$B$3:$B$217,K245,Ingredients!$G$3:$G$217)+SUMIF($B$3:$B$724,K245,$BQ$3:$BQ$724)</f>
        <v>0</v>
      </c>
      <c r="BO245" s="30">
        <f>SUMIF(Ingredients!$B$3:$B$217,L245,Ingredients!$G$3:$G$217)+SUMIF($B$3:$B$724,L245,$BQ$3:$BQ$724)</f>
        <v>0</v>
      </c>
      <c r="BP245" s="30">
        <f>SUMIF(Ingredients!$B$3:$B$217,M245,Ingredients!$G$3:$G$217)+SUMIF($B$3:$B$724,M245,$BQ$3:$BQ$724)</f>
        <v>0</v>
      </c>
      <c r="BQ245" s="36">
        <f t="shared" si="45"/>
        <v>0</v>
      </c>
      <c r="BR245" s="30">
        <f>SUMIF(Ingredients!$B$3:$B$217,F245,Ingredients!$H$3:$H$217)+SUMIF($B$3:$B$724,F245,$BZ$3:$BZ$724)</f>
        <v>0</v>
      </c>
      <c r="BS245" s="30">
        <f>SUMIF(Ingredients!$B$3:$B$217,G245,Ingredients!$H$3:$H$217)+SUMIF($B$3:$B$724,G245,$BZ$3:$BZ$724)</f>
        <v>0</v>
      </c>
      <c r="BT245" s="30">
        <f>SUMIF(Ingredients!$B$3:$B$217,H245,Ingredients!$H$3:$H$217)+SUMIF($B$3:$B$724,H245,$BZ$3:$BZ$724)</f>
        <v>0</v>
      </c>
      <c r="BU245" s="30">
        <f>SUMIF(Ingredients!$B$3:$B$217,I245,Ingredients!$H$3:$H$217)+SUMIF($B$3:$B$724,I245,$BZ$3:$BZ$724)</f>
        <v>0</v>
      </c>
      <c r="BV245" s="30">
        <f>SUMIF(Ingredients!$B$3:$B$217,J245,Ingredients!$H$3:$H$217)+SUMIF($B$3:$B$724,J245,$BZ$3:$BZ$724)</f>
        <v>0</v>
      </c>
      <c r="BW245" s="30">
        <f>SUMIF(Ingredients!$B$3:$B$217,K245,Ingredients!$H$3:$H$217)+SUMIF($B$3:$B$724,K245,$BZ$3:$BZ$724)</f>
        <v>0</v>
      </c>
      <c r="BX245" s="30">
        <f>SUMIF(Ingredients!$B$3:$B$217,L245,Ingredients!$H$3:$H$217)+SUMIF($B$3:$B$724,L245,$BZ$3:$BZ$724)</f>
        <v>0</v>
      </c>
      <c r="BY245" s="30">
        <f>SUMIF(Ingredients!$B$3:$B$217,M245,Ingredients!$H$3:$H$217)+SUMIF($B$3:$B$724,M245,$BZ$3:$BZ$724)</f>
        <v>0</v>
      </c>
      <c r="BZ245" s="42">
        <f t="shared" si="46"/>
        <v>0</v>
      </c>
      <c r="CA245" s="30">
        <f>SUMIF(Ingredients!$B$3:$B$217,F245,Ingredients!$I$3:$I$217)+SUMIF($B$3:$B$724,F245,$CI$3:$CI$724)</f>
        <v>0</v>
      </c>
      <c r="CB245" s="30">
        <f>SUMIF(Ingredients!$B$3:$B$217,G245,Ingredients!$I$3:$I$217)+SUMIF($B$3:$B$724,G245,$CI$3:$CI$724)</f>
        <v>0</v>
      </c>
      <c r="CC245" s="30">
        <f>SUMIF(Ingredients!$B$3:$B$217,H245,Ingredients!$I$3:$I$217)+SUMIF($B$3:$B$724,H245,$CI$3:$CI$724)</f>
        <v>0</v>
      </c>
      <c r="CD245" s="30">
        <f>SUMIF(Ingredients!$B$3:$B$217,I245,Ingredients!$I$3:$I$217)+SUMIF($B$3:$B$724,I245,$CI$3:$CI$724)</f>
        <v>0</v>
      </c>
      <c r="CE245" s="30">
        <f>SUMIF(Ingredients!$B$3:$B$217,J245,Ingredients!$I$3:$I$217)+SUMIF($B$3:$B$724,J245,$CI$3:$CI$724)</f>
        <v>0</v>
      </c>
      <c r="CF245" s="30">
        <f>SUMIF(Ingredients!$B$3:$B$217,K245,Ingredients!$I$3:$I$217)+SUMIF($B$3:$B$724,K245,$CI$3:$CI$724)</f>
        <v>0</v>
      </c>
      <c r="CG245" s="30">
        <f>SUMIF(Ingredients!$B$3:$B$217,L245,Ingredients!$I$3:$I$217)+SUMIF($B$3:$B$724,L245,$CI$3:$CI$724)</f>
        <v>0</v>
      </c>
      <c r="CH245" s="30">
        <f>SUMIF(Ingredients!$B$3:$B$217,M245,Ingredients!$I$3:$I$217)+SUMIF($B$3:$B$724,M245,$CI$3:$CI$724)</f>
        <v>0</v>
      </c>
      <c r="CI245" s="38">
        <f t="shared" si="47"/>
        <v>0</v>
      </c>
      <c r="CJ245" s="30">
        <f>SUMIF(Ingredients!$B$3:$B$217,F245,Ingredients!$J$3:$J$217)+SUMIF($B$3:$B$724,F245,$CR$3:$CR$724)</f>
        <v>0</v>
      </c>
      <c r="CK245" s="30">
        <f>SUMIF(Ingredients!$B$3:$B$217,G245,Ingredients!$J$3:$J$217)+SUMIF($B$3:$B$724,G245,$CR$3:$CR$724)</f>
        <v>0</v>
      </c>
      <c r="CL245" s="30">
        <f>SUMIF(Ingredients!$B$3:$B$217,H245,Ingredients!$J$3:$J$217)+SUMIF($B$3:$B$724,H245,$CR$3:$CR$724)</f>
        <v>0</v>
      </c>
      <c r="CM245" s="30">
        <f>SUMIF(Ingredients!$B$3:$B$217,I245,Ingredients!$J$3:$J$217)+SUMIF($B$3:$B$724,I245,$CR$3:$CR$724)</f>
        <v>1</v>
      </c>
      <c r="CN245" s="30">
        <f>SUMIF(Ingredients!$B$3:$B$217,J245,Ingredients!$J$3:$J$217)+SUMIF($B$3:$B$724,J245,$CR$3:$CR$724)</f>
        <v>0</v>
      </c>
      <c r="CO245" s="30">
        <f>SUMIF(Ingredients!$B$3:$B$217,K245,Ingredients!$J$3:$J$217)+SUMIF($B$3:$B$724,K245,$CR$3:$CR$724)</f>
        <v>0</v>
      </c>
      <c r="CP245" s="30">
        <f>SUMIF(Ingredients!$B$3:$B$217,L245,Ingredients!$J$3:$J$217)+SUMIF($B$3:$B$724,L245,$CR$3:$CR$724)</f>
        <v>0</v>
      </c>
      <c r="CQ245" s="30">
        <f>SUMIF(Ingredients!$B$3:$B$217,M245,Ingredients!$J$3:$J$217)+SUMIF($B$3:$B$724,M245,$CR$3:$CR$724)</f>
        <v>0</v>
      </c>
      <c r="CR245" s="43">
        <f t="shared" si="48"/>
        <v>1</v>
      </c>
      <c r="CS245" s="34">
        <v>10</v>
      </c>
      <c r="CT245" s="30">
        <v>0</v>
      </c>
      <c r="CU245" s="30">
        <v>9.8000000000000007</v>
      </c>
      <c r="CV245" s="35">
        <v>1</v>
      </c>
      <c r="CW245" s="36">
        <v>0</v>
      </c>
      <c r="CX245" s="37">
        <v>0</v>
      </c>
      <c r="CY245" s="38">
        <v>0</v>
      </c>
      <c r="CZ245" s="39">
        <v>1</v>
      </c>
      <c r="DA245" t="s">
        <v>199</v>
      </c>
      <c r="DB245" t="str">
        <f t="shared" ca="1" si="49"/>
        <v>No</v>
      </c>
      <c r="DD245" t="s">
        <v>200</v>
      </c>
      <c r="DE245" t="str">
        <f t="shared" ca="1" si="50"/>
        <v/>
      </c>
      <c r="DF245" t="s">
        <v>2272</v>
      </c>
    </row>
    <row r="246" spans="2:110" x14ac:dyDescent="0.3">
      <c r="B246" t="s">
        <v>513</v>
      </c>
      <c r="C246" t="str">
        <f>INDEX('PH Itemnames'!$B$1:$B$723,MATCH(B246,'PH Itemnames'!$A$1:$A$723),1)</f>
        <v>gummybearsItem</v>
      </c>
      <c r="D246" t="s">
        <v>240</v>
      </c>
      <c r="E246" t="s">
        <v>1184</v>
      </c>
      <c r="F246" s="10" t="s">
        <v>210</v>
      </c>
      <c r="G246" s="11" t="s">
        <v>222</v>
      </c>
      <c r="H246" s="11" t="s">
        <v>223</v>
      </c>
      <c r="I246" s="11"/>
      <c r="J246" s="11"/>
      <c r="K246" s="11"/>
      <c r="L246" s="11"/>
      <c r="M246" s="11"/>
      <c r="N246" s="46">
        <f ca="1">SUMIF(Ingredients!$B$3:$B$217,'PH complex foods'!F246,Ingredients!$A$3:$A$119)+SUMIF($B$3:$B$724,F246,$V$3:$V$723)</f>
        <v>1</v>
      </c>
      <c r="O246" s="11">
        <f ca="1">SUMIF(Ingredients!$B$3:$B$217,'PH complex foods'!G246,Ingredients!$A$3:$A$119)+SUMIF($B$3:$B$724,G246,$V$3:$V$723)</f>
        <v>1</v>
      </c>
      <c r="P246" s="11">
        <f ca="1">SUMIF(Ingredients!$B$3:$B$217,'PH complex foods'!H246,Ingredients!$A$3:$A$119)+SUMIF($B$3:$B$724,H246,$V$3:$V$723)</f>
        <v>1</v>
      </c>
      <c r="Q246" s="11">
        <f ca="1">SUMIF(Ingredients!$B$3:$B$217,'PH complex foods'!I246,Ingredients!$A$3:$A$119)+SUMIF($B$3:$B$724,I246,$V$3:$V$723)</f>
        <v>0</v>
      </c>
      <c r="R246" s="11">
        <f ca="1">SUMIF(Ingredients!$B$3:$B$217,'PH complex foods'!J246,Ingredients!$A$3:$A$119)+SUMIF($B$3:$B$724,J246,$V$3:$V$723)</f>
        <v>0</v>
      </c>
      <c r="S246" s="11">
        <f ca="1">SUMIF(Ingredients!$B$3:$B$217,'PH complex foods'!K246,Ingredients!$A$3:$A$119)+SUMIF($B$3:$B$724,K246,$V$3:$V$723)</f>
        <v>0</v>
      </c>
      <c r="T246" s="11">
        <f ca="1">SUMIF(Ingredients!$B$3:$B$217,'PH complex foods'!L246,Ingredients!$A$3:$A$119)+SUMIF($B$3:$B$724,L246,$V$3:$V$723)</f>
        <v>0</v>
      </c>
      <c r="U246" s="11">
        <f ca="1">SUMIF(Ingredients!$B$3:$B$217,'PH complex foods'!M246,Ingredients!$A$3:$A$119)+SUMIF($B$3:$B$724,M246,$V$3:$V$723)</f>
        <v>0</v>
      </c>
      <c r="V246" s="10">
        <f t="shared" ca="1" si="51"/>
        <v>1</v>
      </c>
      <c r="W246" s="11">
        <f t="shared" si="40"/>
        <v>0</v>
      </c>
      <c r="X246" s="44" t="str">
        <f t="shared" ca="1" si="52"/>
        <v>Yes</v>
      </c>
      <c r="Y246" s="34">
        <f>SUMIF(Ingredients!$B$3:$B$217,F246,Ingredients!$C$3:$C$217)+SUMIF($B$3:$B$724,F246,$AG$3:$AG$724)</f>
        <v>0</v>
      </c>
      <c r="Z246" s="30">
        <f>SUMIF(Ingredients!$B$3:$B$217,G246,Ingredients!$C$3:$C$217)+SUMIF($B$3:$B$724,G246,$AG$3:$AG$724)</f>
        <v>0</v>
      </c>
      <c r="AA246" s="30">
        <f>SUMIF(Ingredients!$B$3:$B$217,H246,Ingredients!$C$3:$C$217)+SUMIF($B$3:$B$724,H246,$AG$3:$AG$724)</f>
        <v>0</v>
      </c>
      <c r="AB246" s="30">
        <f>SUMIF(Ingredients!$B$3:$B$217,I246,Ingredients!$C$3:$C$217)+SUMIF($B$3:$B$724,I246,$AG$3:$AG$724)</f>
        <v>0</v>
      </c>
      <c r="AC246" s="30">
        <f>SUMIF(Ingredients!$B$3:$B$217,J246,Ingredients!$C$3:$C$217)+SUMIF($B$3:$B$724,J246,$AG$3:$AG$724)</f>
        <v>0</v>
      </c>
      <c r="AD246" s="30">
        <f>SUMIF(Ingredients!$B$3:$B$217,K246,Ingredients!$C$3:$C$217)+SUMIF($B$3:$B$724,K246,$AG$3:$AG$724)</f>
        <v>0</v>
      </c>
      <c r="AE246" s="30">
        <f>SUMIF(Ingredients!$B$3:$B$217,L246,Ingredients!$C$3:$C$217)+SUMIF($B$3:$B$724,L246,$AG$3:$AG$724)</f>
        <v>0</v>
      </c>
      <c r="AF246" s="30">
        <f>SUMIF(Ingredients!$B$3:$B$217,M246,Ingredients!$C$3:$C$217)+SUMIF($B$3:$B$724,M246,$AG$3:$AG$724)</f>
        <v>0</v>
      </c>
      <c r="AG246" s="29">
        <f t="shared" si="41"/>
        <v>0</v>
      </c>
      <c r="AH246" s="30">
        <f>SUMIF(Ingredients!$B$3:$B$217,F246,Ingredients!$D$3:$D$217)+SUMIF($B$3:$B$724,F246,$AP$3:$AP$724)</f>
        <v>0</v>
      </c>
      <c r="AI246" s="30">
        <f>SUMIF(Ingredients!$B$3:$B$217,G246,Ingredients!$D$3:$D$217)+SUMIF($B$3:$B$724,G246,$AP$3:$AP$724)</f>
        <v>0</v>
      </c>
      <c r="AJ246" s="30">
        <f>SUMIF(Ingredients!$B$3:$B$217,H246,Ingredients!$D$3:$D$217)+SUMIF($B$3:$B$724,H246,$AP$3:$AP$724)</f>
        <v>0</v>
      </c>
      <c r="AK246" s="30">
        <f>SUMIF(Ingredients!$B$3:$B$217,I246,Ingredients!$D$3:$D$217)+SUMIF($B$3:$B$724,I246,$AP$3:$AP$724)</f>
        <v>0</v>
      </c>
      <c r="AL246" s="30">
        <f>SUMIF(Ingredients!$B$3:$B$217,J246,Ingredients!$D$3:$D$217)+SUMIF($B$3:$B$724,J246,$AP$3:$AP$724)</f>
        <v>0</v>
      </c>
      <c r="AM246" s="30">
        <f>SUMIF(Ingredients!$B$3:$B$217,K246,Ingredients!$D$3:$D$217)+SUMIF($B$3:$B$724,K246,$AP$3:$AP$724)</f>
        <v>0</v>
      </c>
      <c r="AN246" s="30">
        <f>SUMIF(Ingredients!$B$3:$B$217,L246,Ingredients!$D$3:$D$217)+SUMIF($B$3:$B$724,L246,$AP$3:$AP$724)</f>
        <v>0</v>
      </c>
      <c r="AO246" s="30">
        <f>SUMIF(Ingredients!$B$3:$B$217,M246,Ingredients!$D$3:$D$217)+SUMIF($B$3:$B$724,M246,$AP$3:$AP$724)</f>
        <v>0</v>
      </c>
      <c r="AP246" s="29">
        <f t="shared" si="42"/>
        <v>0</v>
      </c>
      <c r="AQ246" s="30">
        <f>SUMIF(Ingredients!$B$3:$B$217,F246,Ingredients!$E$3:$E$217)+SUMIF($B$3:$B$724,F246,$AY$3:$AY$727)</f>
        <v>30</v>
      </c>
      <c r="AR246" s="30">
        <f>SUMIF(Ingredients!$B$3:$B$217,G246,Ingredients!$E$3:$E$217)+SUMIF($B$3:$B$724,G246,$AY$3:$AY$727)</f>
        <v>0</v>
      </c>
      <c r="AS246" s="30">
        <f>SUMIF(Ingredients!$B$3:$B$217,H246,Ingredients!$E$3:$E$217)+SUMIF($B$3:$B$724,H246,$AY$3:$AY$727)</f>
        <v>0</v>
      </c>
      <c r="AT246" s="30">
        <f>SUMIF(Ingredients!$B$3:$B$217,I246,Ingredients!$E$3:$E$217)+SUMIF($B$3:$B$724,I246,$AY$3:$AY$727)</f>
        <v>0</v>
      </c>
      <c r="AU246" s="30">
        <f>SUMIF(Ingredients!$B$3:$B$217,J246,Ingredients!$E$3:$E$217)+SUMIF($B$3:$B$724,J246,$AY$3:$AY$727)</f>
        <v>0</v>
      </c>
      <c r="AV246" s="30">
        <f>SUMIF(Ingredients!$B$3:$B$217,K246,Ingredients!$E$3:$E$217)+SUMIF($B$3:$B$724,K246,$AY$3:$AY$727)</f>
        <v>0</v>
      </c>
      <c r="AW246" s="30">
        <f>SUMIF(Ingredients!$B$3:$B$217,L246,Ingredients!$E$3:$E$217)+SUMIF($B$3:$B$724,L246,$AY$3:$AY$727)</f>
        <v>0</v>
      </c>
      <c r="AX246" s="30">
        <f>SUMIF(Ingredients!$B$3:$B$217,M246,Ingredients!$E$3:$E$217)+SUMIF($B$3:$B$724,M246,$AY$3:$AY$727)</f>
        <v>0</v>
      </c>
      <c r="AY246" s="29">
        <f t="shared" si="43"/>
        <v>10</v>
      </c>
      <c r="AZ246" s="30">
        <f>SUMIF(Ingredients!$B$3:$B$217,F246,Ingredients!$F$3:$F$217)+SUMIF($B$3:$B$724,F246,$BH$3:$BH$724)</f>
        <v>0</v>
      </c>
      <c r="BA246" s="30">
        <f>SUMIF(Ingredients!$B$3:$B$217,G246,Ingredients!$F$3:$F$217)+SUMIF($B$3:$B$724,G246,$BH$3:$BH$724)</f>
        <v>0</v>
      </c>
      <c r="BB246" s="30">
        <f>SUMIF(Ingredients!$B$3:$B$217,H246,Ingredients!$F$3:$F$217)+SUMIF($B$3:$B$724,H246,$BH$3:$BH$724)</f>
        <v>0</v>
      </c>
      <c r="BC246" s="30">
        <f>SUMIF(Ingredients!$B$3:$B$217,I246,Ingredients!$F$3:$F$217)+SUMIF($B$3:$B$724,I246,$BH$3:$BH$724)</f>
        <v>0</v>
      </c>
      <c r="BD246" s="30">
        <f>SUMIF(Ingredients!$B$3:$B$217,J246,Ingredients!$F$3:$F$217)+SUMIF($B$3:$B$724,J246,$BH$3:$BH$724)</f>
        <v>0</v>
      </c>
      <c r="BE246" s="30">
        <f>SUMIF(Ingredients!$B$3:$B$217,K246,Ingredients!$F$3:$F$217)+SUMIF($B$3:$B$724,K246,$BH$3:$BH$724)</f>
        <v>0</v>
      </c>
      <c r="BF246" s="30">
        <f>SUMIF(Ingredients!$B$3:$B$217,L246,Ingredients!$F$3:$F$217)+SUMIF($B$3:$B$724,L246,$BH$3:$BH$724)</f>
        <v>0</v>
      </c>
      <c r="BG246" s="30">
        <f>SUMIF(Ingredients!$B$3:$B$217,M246,Ingredients!$F$3:$F$217)+SUMIF($B$3:$B$724,M246,$BH$3:$BH$724)</f>
        <v>0</v>
      </c>
      <c r="BH246" s="35">
        <f t="shared" si="44"/>
        <v>0</v>
      </c>
      <c r="BI246" s="30">
        <f>SUMIF(Ingredients!$B$3:$B$217,F246,Ingredients!$G$3:$G$217)+SUMIF($B$3:$B$724,F246,$BQ$3:$BQ$724)</f>
        <v>0</v>
      </c>
      <c r="BJ246" s="30">
        <f>SUMIF(Ingredients!$B$3:$B$217,G246,Ingredients!$G$3:$G$217)+SUMIF($B$3:$B$724,G246,$BQ$3:$BQ$724)</f>
        <v>0</v>
      </c>
      <c r="BK246" s="30">
        <f>SUMIF(Ingredients!$B$3:$B$217,H246,Ingredients!$G$3:$G$217)+SUMIF($B$3:$B$724,H246,$BQ$3:$BQ$724)</f>
        <v>0</v>
      </c>
      <c r="BL246" s="30">
        <f>SUMIF(Ingredients!$B$3:$B$217,I246,Ingredients!$G$3:$G$217)+SUMIF($B$3:$B$724,I246,$BQ$3:$BQ$724)</f>
        <v>0</v>
      </c>
      <c r="BM246" s="30">
        <f>SUMIF(Ingredients!$B$3:$B$217,J246,Ingredients!$G$3:$G$217)+SUMIF($B$3:$B$724,J246,$BQ$3:$BQ$724)</f>
        <v>0</v>
      </c>
      <c r="BN246" s="30">
        <f>SUMIF(Ingredients!$B$3:$B$217,K246,Ingredients!$G$3:$G$217)+SUMIF($B$3:$B$724,K246,$BQ$3:$BQ$724)</f>
        <v>0</v>
      </c>
      <c r="BO246" s="30">
        <f>SUMIF(Ingredients!$B$3:$B$217,L246,Ingredients!$G$3:$G$217)+SUMIF($B$3:$B$724,L246,$BQ$3:$BQ$724)</f>
        <v>0</v>
      </c>
      <c r="BP246" s="30">
        <f>SUMIF(Ingredients!$B$3:$B$217,M246,Ingredients!$G$3:$G$217)+SUMIF($B$3:$B$724,M246,$BQ$3:$BQ$724)</f>
        <v>0</v>
      </c>
      <c r="BQ246" s="36">
        <f t="shared" si="45"/>
        <v>0</v>
      </c>
      <c r="BR246" s="30">
        <f>SUMIF(Ingredients!$B$3:$B$217,F246,Ingredients!$H$3:$H$217)+SUMIF($B$3:$B$724,F246,$BZ$3:$BZ$724)</f>
        <v>0</v>
      </c>
      <c r="BS246" s="30">
        <f>SUMIF(Ingredients!$B$3:$B$217,G246,Ingredients!$H$3:$H$217)+SUMIF($B$3:$B$724,G246,$BZ$3:$BZ$724)</f>
        <v>0</v>
      </c>
      <c r="BT246" s="30">
        <f>SUMIF(Ingredients!$B$3:$B$217,H246,Ingredients!$H$3:$H$217)+SUMIF($B$3:$B$724,H246,$BZ$3:$BZ$724)</f>
        <v>0</v>
      </c>
      <c r="BU246" s="30">
        <f>SUMIF(Ingredients!$B$3:$B$217,I246,Ingredients!$H$3:$H$217)+SUMIF($B$3:$B$724,I246,$BZ$3:$BZ$724)</f>
        <v>0</v>
      </c>
      <c r="BV246" s="30">
        <f>SUMIF(Ingredients!$B$3:$B$217,J246,Ingredients!$H$3:$H$217)+SUMIF($B$3:$B$724,J246,$BZ$3:$BZ$724)</f>
        <v>0</v>
      </c>
      <c r="BW246" s="30">
        <f>SUMIF(Ingredients!$B$3:$B$217,K246,Ingredients!$H$3:$H$217)+SUMIF($B$3:$B$724,K246,$BZ$3:$BZ$724)</f>
        <v>0</v>
      </c>
      <c r="BX246" s="30">
        <f>SUMIF(Ingredients!$B$3:$B$217,L246,Ingredients!$H$3:$H$217)+SUMIF($B$3:$B$724,L246,$BZ$3:$BZ$724)</f>
        <v>0</v>
      </c>
      <c r="BY246" s="30">
        <f>SUMIF(Ingredients!$B$3:$B$217,M246,Ingredients!$H$3:$H$217)+SUMIF($B$3:$B$724,M246,$BZ$3:$BZ$724)</f>
        <v>0</v>
      </c>
      <c r="BZ246" s="42">
        <f t="shared" si="46"/>
        <v>0</v>
      </c>
      <c r="CA246" s="30">
        <f>SUMIF(Ingredients!$B$3:$B$217,F246,Ingredients!$I$3:$I$217)+SUMIF($B$3:$B$724,F246,$CI$3:$CI$724)</f>
        <v>0</v>
      </c>
      <c r="CB246" s="30">
        <f>SUMIF(Ingredients!$B$3:$B$217,G246,Ingredients!$I$3:$I$217)+SUMIF($B$3:$B$724,G246,$CI$3:$CI$724)</f>
        <v>0</v>
      </c>
      <c r="CC246" s="30">
        <f>SUMIF(Ingredients!$B$3:$B$217,H246,Ingredients!$I$3:$I$217)+SUMIF($B$3:$B$724,H246,$CI$3:$CI$724)</f>
        <v>0</v>
      </c>
      <c r="CD246" s="30">
        <f>SUMIF(Ingredients!$B$3:$B$217,I246,Ingredients!$I$3:$I$217)+SUMIF($B$3:$B$724,I246,$CI$3:$CI$724)</f>
        <v>0</v>
      </c>
      <c r="CE246" s="30">
        <f>SUMIF(Ingredients!$B$3:$B$217,J246,Ingredients!$I$3:$I$217)+SUMIF($B$3:$B$724,J246,$CI$3:$CI$724)</f>
        <v>0</v>
      </c>
      <c r="CF246" s="30">
        <f>SUMIF(Ingredients!$B$3:$B$217,K246,Ingredients!$I$3:$I$217)+SUMIF($B$3:$B$724,K246,$CI$3:$CI$724)</f>
        <v>0</v>
      </c>
      <c r="CG246" s="30">
        <f>SUMIF(Ingredients!$B$3:$B$217,L246,Ingredients!$I$3:$I$217)+SUMIF($B$3:$B$724,L246,$CI$3:$CI$724)</f>
        <v>0</v>
      </c>
      <c r="CH246" s="30">
        <f>SUMIF(Ingredients!$B$3:$B$217,M246,Ingredients!$I$3:$I$217)+SUMIF($B$3:$B$724,M246,$CI$3:$CI$724)</f>
        <v>0</v>
      </c>
      <c r="CI246" s="38">
        <f t="shared" si="47"/>
        <v>0</v>
      </c>
      <c r="CJ246" s="30">
        <f>SUMIF(Ingredients!$B$3:$B$217,F246,Ingredients!$J$3:$J$217)+SUMIF($B$3:$B$724,F246,$CR$3:$CR$724)</f>
        <v>0</v>
      </c>
      <c r="CK246" s="30">
        <f>SUMIF(Ingredients!$B$3:$B$217,G246,Ingredients!$J$3:$J$217)+SUMIF($B$3:$B$724,G246,$CR$3:$CR$724)</f>
        <v>0</v>
      </c>
      <c r="CL246" s="30">
        <f>SUMIF(Ingredients!$B$3:$B$217,H246,Ingredients!$J$3:$J$217)+SUMIF($B$3:$B$724,H246,$CR$3:$CR$724)</f>
        <v>0</v>
      </c>
      <c r="CM246" s="30">
        <f>SUMIF(Ingredients!$B$3:$B$217,I246,Ingredients!$J$3:$J$217)+SUMIF($B$3:$B$724,I246,$CR$3:$CR$724)</f>
        <v>0</v>
      </c>
      <c r="CN246" s="30">
        <f>SUMIF(Ingredients!$B$3:$B$217,J246,Ingredients!$J$3:$J$217)+SUMIF($B$3:$B$724,J246,$CR$3:$CR$724)</f>
        <v>0</v>
      </c>
      <c r="CO246" s="30">
        <f>SUMIF(Ingredients!$B$3:$B$217,K246,Ingredients!$J$3:$J$217)+SUMIF($B$3:$B$724,K246,$CR$3:$CR$724)</f>
        <v>0</v>
      </c>
      <c r="CP246" s="30">
        <f>SUMIF(Ingredients!$B$3:$B$217,L246,Ingredients!$J$3:$J$217)+SUMIF($B$3:$B$724,L246,$CR$3:$CR$724)</f>
        <v>0</v>
      </c>
      <c r="CQ246" s="30">
        <f>SUMIF(Ingredients!$B$3:$B$217,M246,Ingredients!$J$3:$J$217)+SUMIF($B$3:$B$724,M246,$CR$3:$CR$724)</f>
        <v>0</v>
      </c>
      <c r="CR246" s="43">
        <f t="shared" si="48"/>
        <v>0</v>
      </c>
      <c r="CS246" s="34">
        <v>1</v>
      </c>
      <c r="CT246" s="30">
        <v>0</v>
      </c>
      <c r="CU246" s="30">
        <v>24</v>
      </c>
      <c r="CV246" s="35">
        <v>0</v>
      </c>
      <c r="CW246" s="36">
        <v>0</v>
      </c>
      <c r="CX246" s="37">
        <v>0</v>
      </c>
      <c r="CY246" s="38">
        <v>0</v>
      </c>
      <c r="CZ246" s="39">
        <v>0</v>
      </c>
      <c r="DA246" t="s">
        <v>202</v>
      </c>
      <c r="DB246" t="str">
        <f t="shared" ca="1" si="49"/>
        <v>-</v>
      </c>
      <c r="DD246" t="s">
        <v>200</v>
      </c>
      <c r="DE246" t="str">
        <f t="shared" ca="1" si="50"/>
        <v>GUMMYBEARSITEM(OTHER, ItemRegistry.gummybearsItem, 4 ,0.2f,0f,0f,0f,0f,0f,0f,0.88f),</v>
      </c>
      <c r="DF246" t="s">
        <v>2439</v>
      </c>
    </row>
    <row r="247" spans="2:110" x14ac:dyDescent="0.3">
      <c r="B247" t="s">
        <v>514</v>
      </c>
      <c r="C247" t="str">
        <f>INDEX('PH Itemnames'!$B$1:$B$723,MATCH(B247,'PH Itemnames'!$A$1:$A$723),1)</f>
        <v>fruitpunchItem</v>
      </c>
      <c r="D247" t="s">
        <v>240</v>
      </c>
      <c r="E247" t="s">
        <v>1185</v>
      </c>
      <c r="F247" s="10" t="s">
        <v>5</v>
      </c>
      <c r="G247" s="11" t="s">
        <v>210</v>
      </c>
      <c r="H247" s="11"/>
      <c r="I247" s="11"/>
      <c r="J247" s="11"/>
      <c r="K247" s="11"/>
      <c r="L247" s="11"/>
      <c r="M247" s="11"/>
      <c r="N247" s="46">
        <f ca="1">SUMIF(Ingredients!$B$3:$B$217,'PH complex foods'!F247,Ingredients!$A$3:$A$119)+SUMIF($B$3:$B$724,F247,$V$3:$V$723)</f>
        <v>1</v>
      </c>
      <c r="O247" s="11">
        <f ca="1">SUMIF(Ingredients!$B$3:$B$217,'PH complex foods'!G247,Ingredients!$A$3:$A$119)+SUMIF($B$3:$B$724,G247,$V$3:$V$723)</f>
        <v>1</v>
      </c>
      <c r="P247" s="11">
        <f ca="1">SUMIF(Ingredients!$B$3:$B$217,'PH complex foods'!H247,Ingredients!$A$3:$A$119)+SUMIF($B$3:$B$724,H247,$V$3:$V$723)</f>
        <v>0</v>
      </c>
      <c r="Q247" s="11">
        <f ca="1">SUMIF(Ingredients!$B$3:$B$217,'PH complex foods'!I247,Ingredients!$A$3:$A$119)+SUMIF($B$3:$B$724,I247,$V$3:$V$723)</f>
        <v>0</v>
      </c>
      <c r="R247" s="11">
        <f ca="1">SUMIF(Ingredients!$B$3:$B$217,'PH complex foods'!J247,Ingredients!$A$3:$A$119)+SUMIF($B$3:$B$724,J247,$V$3:$V$723)</f>
        <v>0</v>
      </c>
      <c r="S247" s="11">
        <f ca="1">SUMIF(Ingredients!$B$3:$B$217,'PH complex foods'!K247,Ingredients!$A$3:$A$119)+SUMIF($B$3:$B$724,K247,$V$3:$V$723)</f>
        <v>0</v>
      </c>
      <c r="T247" s="11">
        <f ca="1">SUMIF(Ingredients!$B$3:$B$217,'PH complex foods'!L247,Ingredients!$A$3:$A$119)+SUMIF($B$3:$B$724,L247,$V$3:$V$723)</f>
        <v>0</v>
      </c>
      <c r="U247" s="11">
        <f ca="1">SUMIF(Ingredients!$B$3:$B$217,'PH complex foods'!M247,Ingredients!$A$3:$A$119)+SUMIF($B$3:$B$724,M247,$V$3:$V$723)</f>
        <v>0</v>
      </c>
      <c r="V247" s="10">
        <f t="shared" ca="1" si="51"/>
        <v>1</v>
      </c>
      <c r="W247" s="11">
        <f t="shared" si="40"/>
        <v>0</v>
      </c>
      <c r="X247" s="44" t="str">
        <f t="shared" ca="1" si="52"/>
        <v>Yes</v>
      </c>
      <c r="Y247" s="34">
        <f>SUMIF(Ingredients!$B$3:$B$217,F247,Ingredients!$C$3:$C$217)+SUMIF($B$3:$B$724,F247,$AG$3:$AG$724)</f>
        <v>1.5</v>
      </c>
      <c r="Z247" s="30">
        <f>SUMIF(Ingredients!$B$3:$B$217,G247,Ingredients!$C$3:$C$217)+SUMIF($B$3:$B$724,G247,$AG$3:$AG$724)</f>
        <v>0</v>
      </c>
      <c r="AA247" s="30">
        <f>SUMIF(Ingredients!$B$3:$B$217,H247,Ingredients!$C$3:$C$217)+SUMIF($B$3:$B$724,H247,$AG$3:$AG$724)</f>
        <v>0</v>
      </c>
      <c r="AB247" s="30">
        <f>SUMIF(Ingredients!$B$3:$B$217,I247,Ingredients!$C$3:$C$217)+SUMIF($B$3:$B$724,I247,$AG$3:$AG$724)</f>
        <v>0</v>
      </c>
      <c r="AC247" s="30">
        <f>SUMIF(Ingredients!$B$3:$B$217,J247,Ingredients!$C$3:$C$217)+SUMIF($B$3:$B$724,J247,$AG$3:$AG$724)</f>
        <v>0</v>
      </c>
      <c r="AD247" s="30">
        <f>SUMIF(Ingredients!$B$3:$B$217,K247,Ingredients!$C$3:$C$217)+SUMIF($B$3:$B$724,K247,$AG$3:$AG$724)</f>
        <v>0</v>
      </c>
      <c r="AE247" s="30">
        <f>SUMIF(Ingredients!$B$3:$B$217,L247,Ingredients!$C$3:$C$217)+SUMIF($B$3:$B$724,L247,$AG$3:$AG$724)</f>
        <v>0</v>
      </c>
      <c r="AF247" s="30">
        <f>SUMIF(Ingredients!$B$3:$B$217,M247,Ingredients!$C$3:$C$217)+SUMIF($B$3:$B$724,M247,$AG$3:$AG$724)</f>
        <v>0</v>
      </c>
      <c r="AG247" s="29">
        <f t="shared" si="41"/>
        <v>1.5</v>
      </c>
      <c r="AH247" s="30">
        <f>SUMIF(Ingredients!$B$3:$B$217,F247,Ingredients!$D$3:$D$217)+SUMIF($B$3:$B$724,F247,$AP$3:$AP$724)</f>
        <v>4.75</v>
      </c>
      <c r="AI247" s="30">
        <f>SUMIF(Ingredients!$B$3:$B$217,G247,Ingredients!$D$3:$D$217)+SUMIF($B$3:$B$724,G247,$AP$3:$AP$724)</f>
        <v>0</v>
      </c>
      <c r="AJ247" s="30">
        <f>SUMIF(Ingredients!$B$3:$B$217,H247,Ingredients!$D$3:$D$217)+SUMIF($B$3:$B$724,H247,$AP$3:$AP$724)</f>
        <v>0</v>
      </c>
      <c r="AK247" s="30">
        <f>SUMIF(Ingredients!$B$3:$B$217,I247,Ingredients!$D$3:$D$217)+SUMIF($B$3:$B$724,I247,$AP$3:$AP$724)</f>
        <v>0</v>
      </c>
      <c r="AL247" s="30">
        <f>SUMIF(Ingredients!$B$3:$B$217,J247,Ingredients!$D$3:$D$217)+SUMIF($B$3:$B$724,J247,$AP$3:$AP$724)</f>
        <v>0</v>
      </c>
      <c r="AM247" s="30">
        <f>SUMIF(Ingredients!$B$3:$B$217,K247,Ingredients!$D$3:$D$217)+SUMIF($B$3:$B$724,K247,$AP$3:$AP$724)</f>
        <v>0</v>
      </c>
      <c r="AN247" s="30">
        <f>SUMIF(Ingredients!$B$3:$B$217,L247,Ingredients!$D$3:$D$217)+SUMIF($B$3:$B$724,L247,$AP$3:$AP$724)</f>
        <v>0</v>
      </c>
      <c r="AO247" s="30">
        <f>SUMIF(Ingredients!$B$3:$B$217,M247,Ingredients!$D$3:$D$217)+SUMIF($B$3:$B$724,M247,$AP$3:$AP$724)</f>
        <v>0</v>
      </c>
      <c r="AP247" s="29">
        <f t="shared" si="42"/>
        <v>4.75</v>
      </c>
      <c r="AQ247" s="30">
        <f>SUMIF(Ingredients!$B$3:$B$217,F247,Ingredients!$E$3:$E$217)+SUMIF($B$3:$B$724,F247,$AY$3:$AY$727)</f>
        <v>6.65</v>
      </c>
      <c r="AR247" s="30">
        <f>SUMIF(Ingredients!$B$3:$B$217,G247,Ingredients!$E$3:$E$217)+SUMIF($B$3:$B$724,G247,$AY$3:$AY$727)</f>
        <v>30</v>
      </c>
      <c r="AS247" s="30">
        <f>SUMIF(Ingredients!$B$3:$B$217,H247,Ingredients!$E$3:$E$217)+SUMIF($B$3:$B$724,H247,$AY$3:$AY$727)</f>
        <v>0</v>
      </c>
      <c r="AT247" s="30">
        <f>SUMIF(Ingredients!$B$3:$B$217,I247,Ingredients!$E$3:$E$217)+SUMIF($B$3:$B$724,I247,$AY$3:$AY$727)</f>
        <v>0</v>
      </c>
      <c r="AU247" s="30">
        <f>SUMIF(Ingredients!$B$3:$B$217,J247,Ingredients!$E$3:$E$217)+SUMIF($B$3:$B$724,J247,$AY$3:$AY$727)</f>
        <v>0</v>
      </c>
      <c r="AV247" s="30">
        <f>SUMIF(Ingredients!$B$3:$B$217,K247,Ingredients!$E$3:$E$217)+SUMIF($B$3:$B$724,K247,$AY$3:$AY$727)</f>
        <v>0</v>
      </c>
      <c r="AW247" s="30">
        <f>SUMIF(Ingredients!$B$3:$B$217,L247,Ingredients!$E$3:$E$217)+SUMIF($B$3:$B$724,L247,$AY$3:$AY$727)</f>
        <v>0</v>
      </c>
      <c r="AX247" s="30">
        <f>SUMIF(Ingredients!$B$3:$B$217,M247,Ingredients!$E$3:$E$217)+SUMIF($B$3:$B$724,M247,$AY$3:$AY$727)</f>
        <v>0</v>
      </c>
      <c r="AY247" s="29">
        <f t="shared" si="43"/>
        <v>18.324999999999999</v>
      </c>
      <c r="AZ247" s="30">
        <f>SUMIF(Ingredients!$B$3:$B$217,F247,Ingredients!$F$3:$F$217)+SUMIF($B$3:$B$724,F247,$BH$3:$BH$724)</f>
        <v>0</v>
      </c>
      <c r="BA247" s="30">
        <f>SUMIF(Ingredients!$B$3:$B$217,G247,Ingredients!$F$3:$F$217)+SUMIF($B$3:$B$724,G247,$BH$3:$BH$724)</f>
        <v>0</v>
      </c>
      <c r="BB247" s="30">
        <f>SUMIF(Ingredients!$B$3:$B$217,H247,Ingredients!$F$3:$F$217)+SUMIF($B$3:$B$724,H247,$BH$3:$BH$724)</f>
        <v>0</v>
      </c>
      <c r="BC247" s="30">
        <f>SUMIF(Ingredients!$B$3:$B$217,I247,Ingredients!$F$3:$F$217)+SUMIF($B$3:$B$724,I247,$BH$3:$BH$724)</f>
        <v>0</v>
      </c>
      <c r="BD247" s="30">
        <f>SUMIF(Ingredients!$B$3:$B$217,J247,Ingredients!$F$3:$F$217)+SUMIF($B$3:$B$724,J247,$BH$3:$BH$724)</f>
        <v>0</v>
      </c>
      <c r="BE247" s="30">
        <f>SUMIF(Ingredients!$B$3:$B$217,K247,Ingredients!$F$3:$F$217)+SUMIF($B$3:$B$724,K247,$BH$3:$BH$724)</f>
        <v>0</v>
      </c>
      <c r="BF247" s="30">
        <f>SUMIF(Ingredients!$B$3:$B$217,L247,Ingredients!$F$3:$F$217)+SUMIF($B$3:$B$724,L247,$BH$3:$BH$724)</f>
        <v>0</v>
      </c>
      <c r="BG247" s="30">
        <f>SUMIF(Ingredients!$B$3:$B$217,M247,Ingredients!$F$3:$F$217)+SUMIF($B$3:$B$724,M247,$BH$3:$BH$724)</f>
        <v>0</v>
      </c>
      <c r="BH247" s="35">
        <f t="shared" si="44"/>
        <v>0</v>
      </c>
      <c r="BI247" s="30">
        <f>SUMIF(Ingredients!$B$3:$B$217,F247,Ingredients!$G$3:$G$217)+SUMIF($B$3:$B$724,F247,$BQ$3:$BQ$724)</f>
        <v>0.84500000000000008</v>
      </c>
      <c r="BJ247" s="30">
        <f>SUMIF(Ingredients!$B$3:$B$217,G247,Ingredients!$G$3:$G$217)+SUMIF($B$3:$B$724,G247,$BQ$3:$BQ$724)</f>
        <v>0</v>
      </c>
      <c r="BK247" s="30">
        <f>SUMIF(Ingredients!$B$3:$B$217,H247,Ingredients!$G$3:$G$217)+SUMIF($B$3:$B$724,H247,$BQ$3:$BQ$724)</f>
        <v>0</v>
      </c>
      <c r="BL247" s="30">
        <f>SUMIF(Ingredients!$B$3:$B$217,I247,Ingredients!$G$3:$G$217)+SUMIF($B$3:$B$724,I247,$BQ$3:$BQ$724)</f>
        <v>0</v>
      </c>
      <c r="BM247" s="30">
        <f>SUMIF(Ingredients!$B$3:$B$217,J247,Ingredients!$G$3:$G$217)+SUMIF($B$3:$B$724,J247,$BQ$3:$BQ$724)</f>
        <v>0</v>
      </c>
      <c r="BN247" s="30">
        <f>SUMIF(Ingredients!$B$3:$B$217,K247,Ingredients!$G$3:$G$217)+SUMIF($B$3:$B$724,K247,$BQ$3:$BQ$724)</f>
        <v>0</v>
      </c>
      <c r="BO247" s="30">
        <f>SUMIF(Ingredients!$B$3:$B$217,L247,Ingredients!$G$3:$G$217)+SUMIF($B$3:$B$724,L247,$BQ$3:$BQ$724)</f>
        <v>0</v>
      </c>
      <c r="BP247" s="30">
        <f>SUMIF(Ingredients!$B$3:$B$217,M247,Ingredients!$G$3:$G$217)+SUMIF($B$3:$B$724,M247,$BQ$3:$BQ$724)</f>
        <v>0</v>
      </c>
      <c r="BQ247" s="36">
        <f t="shared" si="45"/>
        <v>0.84500000000000008</v>
      </c>
      <c r="BR247" s="30">
        <f>SUMIF(Ingredients!$B$3:$B$217,F247,Ingredients!$H$3:$H$217)+SUMIF($B$3:$B$724,F247,$BZ$3:$BZ$724)</f>
        <v>0</v>
      </c>
      <c r="BS247" s="30">
        <f>SUMIF(Ingredients!$B$3:$B$217,G247,Ingredients!$H$3:$H$217)+SUMIF($B$3:$B$724,G247,$BZ$3:$BZ$724)</f>
        <v>0</v>
      </c>
      <c r="BT247" s="30">
        <f>SUMIF(Ingredients!$B$3:$B$217,H247,Ingredients!$H$3:$H$217)+SUMIF($B$3:$B$724,H247,$BZ$3:$BZ$724)</f>
        <v>0</v>
      </c>
      <c r="BU247" s="30">
        <f>SUMIF(Ingredients!$B$3:$B$217,I247,Ingredients!$H$3:$H$217)+SUMIF($B$3:$B$724,I247,$BZ$3:$BZ$724)</f>
        <v>0</v>
      </c>
      <c r="BV247" s="30">
        <f>SUMIF(Ingredients!$B$3:$B$217,J247,Ingredients!$H$3:$H$217)+SUMIF($B$3:$B$724,J247,$BZ$3:$BZ$724)</f>
        <v>0</v>
      </c>
      <c r="BW247" s="30">
        <f>SUMIF(Ingredients!$B$3:$B$217,K247,Ingredients!$H$3:$H$217)+SUMIF($B$3:$B$724,K247,$BZ$3:$BZ$724)</f>
        <v>0</v>
      </c>
      <c r="BX247" s="30">
        <f>SUMIF(Ingredients!$B$3:$B$217,L247,Ingredients!$H$3:$H$217)+SUMIF($B$3:$B$724,L247,$BZ$3:$BZ$724)</f>
        <v>0</v>
      </c>
      <c r="BY247" s="30">
        <f>SUMIF(Ingredients!$B$3:$B$217,M247,Ingredients!$H$3:$H$217)+SUMIF($B$3:$B$724,M247,$BZ$3:$BZ$724)</f>
        <v>0</v>
      </c>
      <c r="BZ247" s="42">
        <f t="shared" si="46"/>
        <v>0</v>
      </c>
      <c r="CA247" s="30">
        <f>SUMIF(Ingredients!$B$3:$B$217,F247,Ingredients!$I$3:$I$217)+SUMIF($B$3:$B$724,F247,$CI$3:$CI$724)</f>
        <v>0</v>
      </c>
      <c r="CB247" s="30">
        <f>SUMIF(Ingredients!$B$3:$B$217,G247,Ingredients!$I$3:$I$217)+SUMIF($B$3:$B$724,G247,$CI$3:$CI$724)</f>
        <v>0</v>
      </c>
      <c r="CC247" s="30">
        <f>SUMIF(Ingredients!$B$3:$B$217,H247,Ingredients!$I$3:$I$217)+SUMIF($B$3:$B$724,H247,$CI$3:$CI$724)</f>
        <v>0</v>
      </c>
      <c r="CD247" s="30">
        <f>SUMIF(Ingredients!$B$3:$B$217,I247,Ingredients!$I$3:$I$217)+SUMIF($B$3:$B$724,I247,$CI$3:$CI$724)</f>
        <v>0</v>
      </c>
      <c r="CE247" s="30">
        <f>SUMIF(Ingredients!$B$3:$B$217,J247,Ingredients!$I$3:$I$217)+SUMIF($B$3:$B$724,J247,$CI$3:$CI$724)</f>
        <v>0</v>
      </c>
      <c r="CF247" s="30">
        <f>SUMIF(Ingredients!$B$3:$B$217,K247,Ingredients!$I$3:$I$217)+SUMIF($B$3:$B$724,K247,$CI$3:$CI$724)</f>
        <v>0</v>
      </c>
      <c r="CG247" s="30">
        <f>SUMIF(Ingredients!$B$3:$B$217,L247,Ingredients!$I$3:$I$217)+SUMIF($B$3:$B$724,L247,$CI$3:$CI$724)</f>
        <v>0</v>
      </c>
      <c r="CH247" s="30">
        <f>SUMIF(Ingredients!$B$3:$B$217,M247,Ingredients!$I$3:$I$217)+SUMIF($B$3:$B$724,M247,$CI$3:$CI$724)</f>
        <v>0</v>
      </c>
      <c r="CI247" s="38">
        <f t="shared" si="47"/>
        <v>0</v>
      </c>
      <c r="CJ247" s="30">
        <f>SUMIF(Ingredients!$B$3:$B$217,F247,Ingredients!$J$3:$J$217)+SUMIF($B$3:$B$724,F247,$CR$3:$CR$724)</f>
        <v>0</v>
      </c>
      <c r="CK247" s="30">
        <f>SUMIF(Ingredients!$B$3:$B$217,G247,Ingredients!$J$3:$J$217)+SUMIF($B$3:$B$724,G247,$CR$3:$CR$724)</f>
        <v>0</v>
      </c>
      <c r="CL247" s="30">
        <f>SUMIF(Ingredients!$B$3:$B$217,H247,Ingredients!$J$3:$J$217)+SUMIF($B$3:$B$724,H247,$CR$3:$CR$724)</f>
        <v>0</v>
      </c>
      <c r="CM247" s="30">
        <f>SUMIF(Ingredients!$B$3:$B$217,I247,Ingredients!$J$3:$J$217)+SUMIF($B$3:$B$724,I247,$CR$3:$CR$724)</f>
        <v>0</v>
      </c>
      <c r="CN247" s="30">
        <f>SUMIF(Ingredients!$B$3:$B$217,J247,Ingredients!$J$3:$J$217)+SUMIF($B$3:$B$724,J247,$CR$3:$CR$724)</f>
        <v>0</v>
      </c>
      <c r="CO247" s="30">
        <f>SUMIF(Ingredients!$B$3:$B$217,K247,Ingredients!$J$3:$J$217)+SUMIF($B$3:$B$724,K247,$CR$3:$CR$724)</f>
        <v>0</v>
      </c>
      <c r="CP247" s="30">
        <f>SUMIF(Ingredients!$B$3:$B$217,L247,Ingredients!$J$3:$J$217)+SUMIF($B$3:$B$724,L247,$CR$3:$CR$724)</f>
        <v>0</v>
      </c>
      <c r="CQ247" s="30">
        <f>SUMIF(Ingredients!$B$3:$B$217,M247,Ingredients!$J$3:$J$217)+SUMIF($B$3:$B$724,M247,$CR$3:$CR$724)</f>
        <v>0</v>
      </c>
      <c r="CR247" s="43">
        <f t="shared" si="48"/>
        <v>0</v>
      </c>
      <c r="CS247" s="34">
        <v>1.5</v>
      </c>
      <c r="CT247" s="30">
        <v>4.75</v>
      </c>
      <c r="CU247" s="30">
        <v>18.324999999999999</v>
      </c>
      <c r="CV247" s="35">
        <v>0</v>
      </c>
      <c r="CW247" s="36">
        <v>1</v>
      </c>
      <c r="CX247" s="37">
        <v>0</v>
      </c>
      <c r="CY247" s="38">
        <v>0</v>
      </c>
      <c r="CZ247" s="39">
        <v>0</v>
      </c>
      <c r="DA247" t="s">
        <v>202</v>
      </c>
      <c r="DB247" t="str">
        <f t="shared" ca="1" si="49"/>
        <v>-</v>
      </c>
      <c r="DD247" t="s">
        <v>200</v>
      </c>
      <c r="DE247" t="str">
        <f t="shared" ca="1" si="50"/>
        <v>FRUITPUNCHITEM(FRUIT, ItemRegistry.fruitpunchItem, 4 ,0.3f,4.75f,0f,0f,1f,0f,0f,1.15f),</v>
      </c>
      <c r="DF247" t="s">
        <v>2440</v>
      </c>
    </row>
    <row r="248" spans="2:110" x14ac:dyDescent="0.3">
      <c r="B248" t="s">
        <v>515</v>
      </c>
      <c r="C248" t="str">
        <f>INDEX('PH Itemnames'!$B$1:$B$723,MATCH(B248,'PH Itemnames'!$A$1:$A$723),1)</f>
        <v>meatystewItem</v>
      </c>
      <c r="D248" t="s">
        <v>245</v>
      </c>
      <c r="E248" t="s">
        <v>1192</v>
      </c>
      <c r="F248" s="10" t="s">
        <v>212</v>
      </c>
      <c r="G248" s="11" t="s">
        <v>264</v>
      </c>
      <c r="H248" s="11" t="s">
        <v>270</v>
      </c>
      <c r="I248" s="11"/>
      <c r="J248" s="11"/>
      <c r="K248" s="11"/>
      <c r="L248" s="11"/>
      <c r="M248" s="11"/>
      <c r="N248" s="46">
        <f ca="1">SUMIF(Ingredients!$B$3:$B$217,'PH complex foods'!F248,Ingredients!$A$3:$A$119)+SUMIF($B$3:$B$724,F248,$V$3:$V$723)</f>
        <v>1</v>
      </c>
      <c r="O248" s="11">
        <f ca="1">SUMIF(Ingredients!$B$3:$B$217,'PH complex foods'!G248,Ingredients!$A$3:$A$119)+SUMIF($B$3:$B$724,G248,$V$3:$V$723)</f>
        <v>1</v>
      </c>
      <c r="P248" s="11">
        <f ca="1">SUMIF(Ingredients!$B$3:$B$217,'PH complex foods'!H248,Ingredients!$A$3:$A$119)+SUMIF($B$3:$B$724,H248,$V$3:$V$723)</f>
        <v>1</v>
      </c>
      <c r="Q248" s="11">
        <f ca="1">SUMIF(Ingredients!$B$3:$B$217,'PH complex foods'!I248,Ingredients!$A$3:$A$119)+SUMIF($B$3:$B$724,I248,$V$3:$V$723)</f>
        <v>0</v>
      </c>
      <c r="R248" s="11">
        <f ca="1">SUMIF(Ingredients!$B$3:$B$217,'PH complex foods'!J248,Ingredients!$A$3:$A$119)+SUMIF($B$3:$B$724,J248,$V$3:$V$723)</f>
        <v>0</v>
      </c>
      <c r="S248" s="11">
        <f ca="1">SUMIF(Ingredients!$B$3:$B$217,'PH complex foods'!K248,Ingredients!$A$3:$A$119)+SUMIF($B$3:$B$724,K248,$V$3:$V$723)</f>
        <v>0</v>
      </c>
      <c r="T248" s="11">
        <f ca="1">SUMIF(Ingredients!$B$3:$B$217,'PH complex foods'!L248,Ingredients!$A$3:$A$119)+SUMIF($B$3:$B$724,L248,$V$3:$V$723)</f>
        <v>0</v>
      </c>
      <c r="U248" s="11">
        <f ca="1">SUMIF(Ingredients!$B$3:$B$217,'PH complex foods'!M248,Ingredients!$A$3:$A$119)+SUMIF($B$3:$B$724,M248,$V$3:$V$723)</f>
        <v>0</v>
      </c>
      <c r="V248" s="10">
        <f t="shared" ca="1" si="51"/>
        <v>1</v>
      </c>
      <c r="W248" s="11">
        <f t="shared" si="40"/>
        <v>0</v>
      </c>
      <c r="X248" s="44" t="str">
        <f t="shared" ca="1" si="52"/>
        <v>Yes</v>
      </c>
      <c r="Y248" s="34">
        <f>SUMIF(Ingredients!$B$3:$B$217,F248,Ingredients!$C$3:$C$217)+SUMIF($B$3:$B$724,F248,$AG$3:$AG$724)</f>
        <v>7.166666666666667</v>
      </c>
      <c r="Z248" s="30">
        <f>SUMIF(Ingredients!$B$3:$B$217,G248,Ingredients!$C$3:$C$217)+SUMIF($B$3:$B$724,G248,$AG$3:$AG$724)</f>
        <v>5</v>
      </c>
      <c r="AA248" s="30">
        <f>SUMIF(Ingredients!$B$3:$B$217,H248,Ingredients!$C$3:$C$217)+SUMIF($B$3:$B$724,H248,$AG$3:$AG$724)</f>
        <v>12.30952380952381</v>
      </c>
      <c r="AB248" s="30">
        <f>SUMIF(Ingredients!$B$3:$B$217,I248,Ingredients!$C$3:$C$217)+SUMIF($B$3:$B$724,I248,$AG$3:$AG$724)</f>
        <v>0</v>
      </c>
      <c r="AC248" s="30">
        <f>SUMIF(Ingredients!$B$3:$B$217,J248,Ingredients!$C$3:$C$217)+SUMIF($B$3:$B$724,J248,$AG$3:$AG$724)</f>
        <v>0</v>
      </c>
      <c r="AD248" s="30">
        <f>SUMIF(Ingredients!$B$3:$B$217,K248,Ingredients!$C$3:$C$217)+SUMIF($B$3:$B$724,K248,$AG$3:$AG$724)</f>
        <v>0</v>
      </c>
      <c r="AE248" s="30">
        <f>SUMIF(Ingredients!$B$3:$B$217,L248,Ingredients!$C$3:$C$217)+SUMIF($B$3:$B$724,L248,$AG$3:$AG$724)</f>
        <v>0</v>
      </c>
      <c r="AF248" s="30">
        <f>SUMIF(Ingredients!$B$3:$B$217,M248,Ingredients!$C$3:$C$217)+SUMIF($B$3:$B$724,M248,$AG$3:$AG$724)</f>
        <v>0</v>
      </c>
      <c r="AG248" s="29">
        <f t="shared" si="41"/>
        <v>24.476190476190478</v>
      </c>
      <c r="AH248" s="30">
        <f>SUMIF(Ingredients!$B$3:$B$217,F248,Ingredients!$D$3:$D$217)+SUMIF($B$3:$B$724,F248,$AP$3:$AP$724)</f>
        <v>0</v>
      </c>
      <c r="AI248" s="30">
        <f>SUMIF(Ingredients!$B$3:$B$217,G248,Ingredients!$D$3:$D$217)+SUMIF($B$3:$B$724,G248,$AP$3:$AP$724)</f>
        <v>0</v>
      </c>
      <c r="AJ248" s="30">
        <f>SUMIF(Ingredients!$B$3:$B$217,H248,Ingredients!$D$3:$D$217)+SUMIF($B$3:$B$724,H248,$AP$3:$AP$724)</f>
        <v>0.35714285714285715</v>
      </c>
      <c r="AK248" s="30">
        <f>SUMIF(Ingredients!$B$3:$B$217,I248,Ingredients!$D$3:$D$217)+SUMIF($B$3:$B$724,I248,$AP$3:$AP$724)</f>
        <v>0</v>
      </c>
      <c r="AL248" s="30">
        <f>SUMIF(Ingredients!$B$3:$B$217,J248,Ingredients!$D$3:$D$217)+SUMIF($B$3:$B$724,J248,$AP$3:$AP$724)</f>
        <v>0</v>
      </c>
      <c r="AM248" s="30">
        <f>SUMIF(Ingredients!$B$3:$B$217,K248,Ingredients!$D$3:$D$217)+SUMIF($B$3:$B$724,K248,$AP$3:$AP$724)</f>
        <v>0</v>
      </c>
      <c r="AN248" s="30">
        <f>SUMIF(Ingredients!$B$3:$B$217,L248,Ingredients!$D$3:$D$217)+SUMIF($B$3:$B$724,L248,$AP$3:$AP$724)</f>
        <v>0</v>
      </c>
      <c r="AO248" s="30">
        <f>SUMIF(Ingredients!$B$3:$B$217,M248,Ingredients!$D$3:$D$217)+SUMIF($B$3:$B$724,M248,$AP$3:$AP$724)</f>
        <v>0</v>
      </c>
      <c r="AP248" s="29">
        <f t="shared" si="42"/>
        <v>0.35714285714285715</v>
      </c>
      <c r="AQ248" s="30">
        <f>SUMIF(Ingredients!$B$3:$B$217,F248,Ingredients!$E$3:$E$217)+SUMIF($B$3:$B$724,F248,$AY$3:$AY$727)</f>
        <v>12</v>
      </c>
      <c r="AR248" s="30">
        <f>SUMIF(Ingredients!$B$3:$B$217,G248,Ingredients!$E$3:$E$217)+SUMIF($B$3:$B$724,G248,$AY$3:$AY$727)</f>
        <v>43</v>
      </c>
      <c r="AS248" s="30">
        <f>SUMIF(Ingredients!$B$3:$B$217,H248,Ingredients!$E$3:$E$217)+SUMIF($B$3:$B$724,H248,$AY$3:$AY$727)</f>
        <v>10.428571428571429</v>
      </c>
      <c r="AT248" s="30">
        <f>SUMIF(Ingredients!$B$3:$B$217,I248,Ingredients!$E$3:$E$217)+SUMIF($B$3:$B$724,I248,$AY$3:$AY$727)</f>
        <v>0</v>
      </c>
      <c r="AU248" s="30">
        <f>SUMIF(Ingredients!$B$3:$B$217,J248,Ingredients!$E$3:$E$217)+SUMIF($B$3:$B$724,J248,$AY$3:$AY$727)</f>
        <v>0</v>
      </c>
      <c r="AV248" s="30">
        <f>SUMIF(Ingredients!$B$3:$B$217,K248,Ingredients!$E$3:$E$217)+SUMIF($B$3:$B$724,K248,$AY$3:$AY$727)</f>
        <v>0</v>
      </c>
      <c r="AW248" s="30">
        <f>SUMIF(Ingredients!$B$3:$B$217,L248,Ingredients!$E$3:$E$217)+SUMIF($B$3:$B$724,L248,$AY$3:$AY$727)</f>
        <v>0</v>
      </c>
      <c r="AX248" s="30">
        <f>SUMIF(Ingredients!$B$3:$B$217,M248,Ingredients!$E$3:$E$217)+SUMIF($B$3:$B$724,M248,$AY$3:$AY$727)</f>
        <v>0</v>
      </c>
      <c r="AY248" s="29">
        <f t="shared" si="43"/>
        <v>21.80952380952381</v>
      </c>
      <c r="AZ248" s="30">
        <f>SUMIF(Ingredients!$B$3:$B$217,F248,Ingredients!$F$3:$F$217)+SUMIF($B$3:$B$724,F248,$BH$3:$BH$724)</f>
        <v>0</v>
      </c>
      <c r="BA248" s="30">
        <f>SUMIF(Ingredients!$B$3:$B$217,G248,Ingredients!$F$3:$F$217)+SUMIF($B$3:$B$724,G248,$BH$3:$BH$724)</f>
        <v>1</v>
      </c>
      <c r="BB248" s="30">
        <f>SUMIF(Ingredients!$B$3:$B$217,H248,Ingredients!$F$3:$F$217)+SUMIF($B$3:$B$724,H248,$BH$3:$BH$724)</f>
        <v>0</v>
      </c>
      <c r="BC248" s="30">
        <f>SUMIF(Ingredients!$B$3:$B$217,I248,Ingredients!$F$3:$F$217)+SUMIF($B$3:$B$724,I248,$BH$3:$BH$724)</f>
        <v>0</v>
      </c>
      <c r="BD248" s="30">
        <f>SUMIF(Ingredients!$B$3:$B$217,J248,Ingredients!$F$3:$F$217)+SUMIF($B$3:$B$724,J248,$BH$3:$BH$724)</f>
        <v>0</v>
      </c>
      <c r="BE248" s="30">
        <f>SUMIF(Ingredients!$B$3:$B$217,K248,Ingredients!$F$3:$F$217)+SUMIF($B$3:$B$724,K248,$BH$3:$BH$724)</f>
        <v>0</v>
      </c>
      <c r="BF248" s="30">
        <f>SUMIF(Ingredients!$B$3:$B$217,L248,Ingredients!$F$3:$F$217)+SUMIF($B$3:$B$724,L248,$BH$3:$BH$724)</f>
        <v>0</v>
      </c>
      <c r="BG248" s="30">
        <f>SUMIF(Ingredients!$B$3:$B$217,M248,Ingredients!$F$3:$F$217)+SUMIF($B$3:$B$724,M248,$BH$3:$BH$724)</f>
        <v>0</v>
      </c>
      <c r="BH248" s="35">
        <f t="shared" si="44"/>
        <v>1</v>
      </c>
      <c r="BI248" s="30">
        <f>SUMIF(Ingredients!$B$3:$B$217,F248,Ingredients!$G$3:$G$217)+SUMIF($B$3:$B$724,F248,$BQ$3:$BQ$724)</f>
        <v>0</v>
      </c>
      <c r="BJ248" s="30">
        <f>SUMIF(Ingredients!$B$3:$B$217,G248,Ingredients!$G$3:$G$217)+SUMIF($B$3:$B$724,G248,$BQ$3:$BQ$724)</f>
        <v>0</v>
      </c>
      <c r="BK248" s="30">
        <f>SUMIF(Ingredients!$B$3:$B$217,H248,Ingredients!$G$3:$G$217)+SUMIF($B$3:$B$724,H248,$BQ$3:$BQ$724)</f>
        <v>0</v>
      </c>
      <c r="BL248" s="30">
        <f>SUMIF(Ingredients!$B$3:$B$217,I248,Ingredients!$G$3:$G$217)+SUMIF($B$3:$B$724,I248,$BQ$3:$BQ$724)</f>
        <v>0</v>
      </c>
      <c r="BM248" s="30">
        <f>SUMIF(Ingredients!$B$3:$B$217,J248,Ingredients!$G$3:$G$217)+SUMIF($B$3:$B$724,J248,$BQ$3:$BQ$724)</f>
        <v>0</v>
      </c>
      <c r="BN248" s="30">
        <f>SUMIF(Ingredients!$B$3:$B$217,K248,Ingredients!$G$3:$G$217)+SUMIF($B$3:$B$724,K248,$BQ$3:$BQ$724)</f>
        <v>0</v>
      </c>
      <c r="BO248" s="30">
        <f>SUMIF(Ingredients!$B$3:$B$217,L248,Ingredients!$G$3:$G$217)+SUMIF($B$3:$B$724,L248,$BQ$3:$BQ$724)</f>
        <v>0</v>
      </c>
      <c r="BP248" s="30">
        <f>SUMIF(Ingredients!$B$3:$B$217,M248,Ingredients!$G$3:$G$217)+SUMIF($B$3:$B$724,M248,$BQ$3:$BQ$724)</f>
        <v>0</v>
      </c>
      <c r="BQ248" s="36">
        <f t="shared" si="45"/>
        <v>0</v>
      </c>
      <c r="BR248" s="30">
        <f>SUMIF(Ingredients!$B$3:$B$217,F248,Ingredients!$H$3:$H$217)+SUMIF($B$3:$B$724,F248,$BZ$3:$BZ$724)</f>
        <v>0</v>
      </c>
      <c r="BS248" s="30">
        <f>SUMIF(Ingredients!$B$3:$B$217,G248,Ingredients!$H$3:$H$217)+SUMIF($B$3:$B$724,G248,$BZ$3:$BZ$724)</f>
        <v>0</v>
      </c>
      <c r="BT248" s="30">
        <f>SUMIF(Ingredients!$B$3:$B$217,H248,Ingredients!$H$3:$H$217)+SUMIF($B$3:$B$724,H248,$BZ$3:$BZ$724)</f>
        <v>1.1428571428571428</v>
      </c>
      <c r="BU248" s="30">
        <f>SUMIF(Ingredients!$B$3:$B$217,I248,Ingredients!$H$3:$H$217)+SUMIF($B$3:$B$724,I248,$BZ$3:$BZ$724)</f>
        <v>0</v>
      </c>
      <c r="BV248" s="30">
        <f>SUMIF(Ingredients!$B$3:$B$217,J248,Ingredients!$H$3:$H$217)+SUMIF($B$3:$B$724,J248,$BZ$3:$BZ$724)</f>
        <v>0</v>
      </c>
      <c r="BW248" s="30">
        <f>SUMIF(Ingredients!$B$3:$B$217,K248,Ingredients!$H$3:$H$217)+SUMIF($B$3:$B$724,K248,$BZ$3:$BZ$724)</f>
        <v>0</v>
      </c>
      <c r="BX248" s="30">
        <f>SUMIF(Ingredients!$B$3:$B$217,L248,Ingredients!$H$3:$H$217)+SUMIF($B$3:$B$724,L248,$BZ$3:$BZ$724)</f>
        <v>0</v>
      </c>
      <c r="BY248" s="30">
        <f>SUMIF(Ingredients!$B$3:$B$217,M248,Ingredients!$H$3:$H$217)+SUMIF($B$3:$B$724,M248,$BZ$3:$BZ$724)</f>
        <v>0</v>
      </c>
      <c r="BZ248" s="42">
        <f t="shared" si="46"/>
        <v>1.1428571428571428</v>
      </c>
      <c r="CA248" s="30">
        <f>SUMIF(Ingredients!$B$3:$B$217,F248,Ingredients!$I$3:$I$217)+SUMIF($B$3:$B$724,F248,$CI$3:$CI$724)</f>
        <v>2</v>
      </c>
      <c r="CB248" s="30">
        <f>SUMIF(Ingredients!$B$3:$B$217,G248,Ingredients!$I$3:$I$217)+SUMIF($B$3:$B$724,G248,$CI$3:$CI$724)</f>
        <v>0</v>
      </c>
      <c r="CC248" s="30">
        <f>SUMIF(Ingredients!$B$3:$B$217,H248,Ingredients!$I$3:$I$217)+SUMIF($B$3:$B$724,H248,$CI$3:$CI$724)</f>
        <v>2.5</v>
      </c>
      <c r="CD248" s="30">
        <f>SUMIF(Ingredients!$B$3:$B$217,I248,Ingredients!$I$3:$I$217)+SUMIF($B$3:$B$724,I248,$CI$3:$CI$724)</f>
        <v>0</v>
      </c>
      <c r="CE248" s="30">
        <f>SUMIF(Ingredients!$B$3:$B$217,J248,Ingredients!$I$3:$I$217)+SUMIF($B$3:$B$724,J248,$CI$3:$CI$724)</f>
        <v>0</v>
      </c>
      <c r="CF248" s="30">
        <f>SUMIF(Ingredients!$B$3:$B$217,K248,Ingredients!$I$3:$I$217)+SUMIF($B$3:$B$724,K248,$CI$3:$CI$724)</f>
        <v>0</v>
      </c>
      <c r="CG248" s="30">
        <f>SUMIF(Ingredients!$B$3:$B$217,L248,Ingredients!$I$3:$I$217)+SUMIF($B$3:$B$724,L248,$CI$3:$CI$724)</f>
        <v>0</v>
      </c>
      <c r="CH248" s="30">
        <f>SUMIF(Ingredients!$B$3:$B$217,M248,Ingredients!$I$3:$I$217)+SUMIF($B$3:$B$724,M248,$CI$3:$CI$724)</f>
        <v>0</v>
      </c>
      <c r="CI248" s="38">
        <f t="shared" si="47"/>
        <v>4.5</v>
      </c>
      <c r="CJ248" s="30">
        <f>SUMIF(Ingredients!$B$3:$B$217,F248,Ingredients!$J$3:$J$217)+SUMIF($B$3:$B$724,F248,$CR$3:$CR$724)</f>
        <v>0</v>
      </c>
      <c r="CK248" s="30">
        <f>SUMIF(Ingredients!$B$3:$B$217,G248,Ingredients!$J$3:$J$217)+SUMIF($B$3:$B$724,G248,$CR$3:$CR$724)</f>
        <v>0</v>
      </c>
      <c r="CL248" s="30">
        <f>SUMIF(Ingredients!$B$3:$B$217,H248,Ingredients!$J$3:$J$217)+SUMIF($B$3:$B$724,H248,$CR$3:$CR$724)</f>
        <v>0</v>
      </c>
      <c r="CM248" s="30">
        <f>SUMIF(Ingredients!$B$3:$B$217,I248,Ingredients!$J$3:$J$217)+SUMIF($B$3:$B$724,I248,$CR$3:$CR$724)</f>
        <v>0</v>
      </c>
      <c r="CN248" s="30">
        <f>SUMIF(Ingredients!$B$3:$B$217,J248,Ingredients!$J$3:$J$217)+SUMIF($B$3:$B$724,J248,$CR$3:$CR$724)</f>
        <v>0</v>
      </c>
      <c r="CO248" s="30">
        <f>SUMIF(Ingredients!$B$3:$B$217,K248,Ingredients!$J$3:$J$217)+SUMIF($B$3:$B$724,K248,$CR$3:$CR$724)</f>
        <v>0</v>
      </c>
      <c r="CP248" s="30">
        <f>SUMIF(Ingredients!$B$3:$B$217,L248,Ingredients!$J$3:$J$217)+SUMIF($B$3:$B$724,L248,$CR$3:$CR$724)</f>
        <v>0</v>
      </c>
      <c r="CQ248" s="30">
        <f>SUMIF(Ingredients!$B$3:$B$217,M248,Ingredients!$J$3:$J$217)+SUMIF($B$3:$B$724,M248,$CR$3:$CR$724)</f>
        <v>0</v>
      </c>
      <c r="CR248" s="43">
        <f t="shared" si="48"/>
        <v>0</v>
      </c>
      <c r="CS248" s="34">
        <v>25</v>
      </c>
      <c r="CT248" s="30">
        <v>15</v>
      </c>
      <c r="CU248" s="30">
        <v>6</v>
      </c>
      <c r="CV248" s="35">
        <v>1</v>
      </c>
      <c r="CW248" s="36">
        <v>0</v>
      </c>
      <c r="CX248" s="37">
        <v>1</v>
      </c>
      <c r="CY248" s="38">
        <v>4.5</v>
      </c>
      <c r="CZ248" s="39">
        <v>0</v>
      </c>
      <c r="DA248" t="s">
        <v>202</v>
      </c>
      <c r="DB248" t="str">
        <f t="shared" ca="1" si="49"/>
        <v>-</v>
      </c>
      <c r="DD248" t="s">
        <v>200</v>
      </c>
      <c r="DE248" t="str">
        <f t="shared" ca="1" si="50"/>
        <v>MEATYSTEWITEM(MEAL, ItemRegistry.meatystewItem, 4 ,5f,15f,1f,1f,0f,4.5f,0f,3.5f),</v>
      </c>
      <c r="DF248" t="s">
        <v>2441</v>
      </c>
    </row>
    <row r="249" spans="2:110" x14ac:dyDescent="0.3">
      <c r="B249" t="s">
        <v>516</v>
      </c>
      <c r="C249" t="str">
        <f>INDEX('PH Itemnames'!$B$1:$B$723,MATCH(B249,'PH Itemnames'!$A$1:$A$723),1)</f>
        <v>mixedsaladItem</v>
      </c>
      <c r="D249" t="s">
        <v>245</v>
      </c>
      <c r="E249" t="s">
        <v>1188</v>
      </c>
      <c r="F249" s="10" t="s">
        <v>314</v>
      </c>
      <c r="G249" s="11" t="s">
        <v>518</v>
      </c>
      <c r="H249" s="11"/>
      <c r="I249" s="11"/>
      <c r="J249" s="11"/>
      <c r="K249" s="11"/>
      <c r="L249" s="11"/>
      <c r="M249" s="11"/>
      <c r="N249" s="46">
        <f ca="1">SUMIF(Ingredients!$B$3:$B$217,'PH complex foods'!F249,Ingredients!$A$3:$A$119)+SUMIF($B$3:$B$724,F249,$V$3:$V$723)</f>
        <v>1</v>
      </c>
      <c r="O249" s="11">
        <f ca="1">SUMIF(Ingredients!$B$3:$B$217,'PH complex foods'!G249,Ingredients!$A$3:$A$119)+SUMIF($B$3:$B$724,G249,$V$3:$V$723)</f>
        <v>1</v>
      </c>
      <c r="P249" s="11">
        <f ca="1">SUMIF(Ingredients!$B$3:$B$217,'PH complex foods'!H249,Ingredients!$A$3:$A$119)+SUMIF($B$3:$B$724,H249,$V$3:$V$723)</f>
        <v>0</v>
      </c>
      <c r="Q249" s="11">
        <f ca="1">SUMIF(Ingredients!$B$3:$B$217,'PH complex foods'!I249,Ingredients!$A$3:$A$119)+SUMIF($B$3:$B$724,I249,$V$3:$V$723)</f>
        <v>0</v>
      </c>
      <c r="R249" s="11">
        <f ca="1">SUMIF(Ingredients!$B$3:$B$217,'PH complex foods'!J249,Ingredients!$A$3:$A$119)+SUMIF($B$3:$B$724,J249,$V$3:$V$723)</f>
        <v>0</v>
      </c>
      <c r="S249" s="11">
        <f ca="1">SUMIF(Ingredients!$B$3:$B$217,'PH complex foods'!K249,Ingredients!$A$3:$A$119)+SUMIF($B$3:$B$724,K249,$V$3:$V$723)</f>
        <v>0</v>
      </c>
      <c r="T249" s="11">
        <f ca="1">SUMIF(Ingredients!$B$3:$B$217,'PH complex foods'!L249,Ingredients!$A$3:$A$119)+SUMIF($B$3:$B$724,L249,$V$3:$V$723)</f>
        <v>0</v>
      </c>
      <c r="U249" s="11">
        <f ca="1">SUMIF(Ingredients!$B$3:$B$217,'PH complex foods'!M249,Ingredients!$A$3:$A$119)+SUMIF($B$3:$B$724,M249,$V$3:$V$723)</f>
        <v>0</v>
      </c>
      <c r="V249" s="10">
        <f t="shared" ca="1" si="51"/>
        <v>1</v>
      </c>
      <c r="W249" s="11">
        <f t="shared" si="40"/>
        <v>0</v>
      </c>
      <c r="X249" s="44" t="str">
        <f t="shared" ca="1" si="52"/>
        <v>Yes</v>
      </c>
      <c r="Y249" s="34">
        <f>SUMIF(Ingredients!$B$3:$B$217,F249,Ingredients!$C$3:$C$217)+SUMIF($B$3:$B$724,F249,$AG$3:$AG$724)</f>
        <v>5.1428571428571432</v>
      </c>
      <c r="Z249" s="30">
        <f>SUMIF(Ingredients!$B$3:$B$217,G249,Ingredients!$C$3:$C$217)+SUMIF($B$3:$B$724,G249,$AG$3:$AG$724)</f>
        <v>4</v>
      </c>
      <c r="AA249" s="30">
        <f>SUMIF(Ingredients!$B$3:$B$217,H249,Ingredients!$C$3:$C$217)+SUMIF($B$3:$B$724,H249,$AG$3:$AG$724)</f>
        <v>0</v>
      </c>
      <c r="AB249" s="30">
        <f>SUMIF(Ingredients!$B$3:$B$217,I249,Ingredients!$C$3:$C$217)+SUMIF($B$3:$B$724,I249,$AG$3:$AG$724)</f>
        <v>0</v>
      </c>
      <c r="AC249" s="30">
        <f>SUMIF(Ingredients!$B$3:$B$217,J249,Ingredients!$C$3:$C$217)+SUMIF($B$3:$B$724,J249,$AG$3:$AG$724)</f>
        <v>0</v>
      </c>
      <c r="AD249" s="30">
        <f>SUMIF(Ingredients!$B$3:$B$217,K249,Ingredients!$C$3:$C$217)+SUMIF($B$3:$B$724,K249,$AG$3:$AG$724)</f>
        <v>0</v>
      </c>
      <c r="AE249" s="30">
        <f>SUMIF(Ingredients!$B$3:$B$217,L249,Ingredients!$C$3:$C$217)+SUMIF($B$3:$B$724,L249,$AG$3:$AG$724)</f>
        <v>0</v>
      </c>
      <c r="AF249" s="30">
        <f>SUMIF(Ingredients!$B$3:$B$217,M249,Ingredients!$C$3:$C$217)+SUMIF($B$3:$B$724,M249,$AG$3:$AG$724)</f>
        <v>0</v>
      </c>
      <c r="AG249" s="29">
        <f t="shared" si="41"/>
        <v>9.1428571428571423</v>
      </c>
      <c r="AH249" s="30">
        <f>SUMIF(Ingredients!$B$3:$B$217,F249,Ingredients!$D$3:$D$217)+SUMIF($B$3:$B$724,F249,$AP$3:$AP$724)</f>
        <v>0.35714285714285715</v>
      </c>
      <c r="AI249" s="30">
        <f>SUMIF(Ingredients!$B$3:$B$217,G249,Ingredients!$D$3:$D$217)+SUMIF($B$3:$B$724,G249,$AP$3:$AP$724)</f>
        <v>0</v>
      </c>
      <c r="AJ249" s="30">
        <f>SUMIF(Ingredients!$B$3:$B$217,H249,Ingredients!$D$3:$D$217)+SUMIF($B$3:$B$724,H249,$AP$3:$AP$724)</f>
        <v>0</v>
      </c>
      <c r="AK249" s="30">
        <f>SUMIF(Ingredients!$B$3:$B$217,I249,Ingredients!$D$3:$D$217)+SUMIF($B$3:$B$724,I249,$AP$3:$AP$724)</f>
        <v>0</v>
      </c>
      <c r="AL249" s="30">
        <f>SUMIF(Ingredients!$B$3:$B$217,J249,Ingredients!$D$3:$D$217)+SUMIF($B$3:$B$724,J249,$AP$3:$AP$724)</f>
        <v>0</v>
      </c>
      <c r="AM249" s="30">
        <f>SUMIF(Ingredients!$B$3:$B$217,K249,Ingredients!$D$3:$D$217)+SUMIF($B$3:$B$724,K249,$AP$3:$AP$724)</f>
        <v>0</v>
      </c>
      <c r="AN249" s="30">
        <f>SUMIF(Ingredients!$B$3:$B$217,L249,Ingredients!$D$3:$D$217)+SUMIF($B$3:$B$724,L249,$AP$3:$AP$724)</f>
        <v>0</v>
      </c>
      <c r="AO249" s="30">
        <f>SUMIF(Ingredients!$B$3:$B$217,M249,Ingredients!$D$3:$D$217)+SUMIF($B$3:$B$724,M249,$AP$3:$AP$724)</f>
        <v>0</v>
      </c>
      <c r="AP249" s="29">
        <f t="shared" si="42"/>
        <v>0.35714285714285715</v>
      </c>
      <c r="AQ249" s="30">
        <f>SUMIF(Ingredients!$B$3:$B$217,F249,Ingredients!$E$3:$E$217)+SUMIF($B$3:$B$724,F249,$AY$3:$AY$727)</f>
        <v>19.285714285714285</v>
      </c>
      <c r="AR249" s="30">
        <f>SUMIF(Ingredients!$B$3:$B$217,G249,Ingredients!$E$3:$E$217)+SUMIF($B$3:$B$724,G249,$AY$3:$AY$727)</f>
        <v>20</v>
      </c>
      <c r="AS249" s="30">
        <f>SUMIF(Ingredients!$B$3:$B$217,H249,Ingredients!$E$3:$E$217)+SUMIF($B$3:$B$724,H249,$AY$3:$AY$727)</f>
        <v>0</v>
      </c>
      <c r="AT249" s="30">
        <f>SUMIF(Ingredients!$B$3:$B$217,I249,Ingredients!$E$3:$E$217)+SUMIF($B$3:$B$724,I249,$AY$3:$AY$727)</f>
        <v>0</v>
      </c>
      <c r="AU249" s="30">
        <f>SUMIF(Ingredients!$B$3:$B$217,J249,Ingredients!$E$3:$E$217)+SUMIF($B$3:$B$724,J249,$AY$3:$AY$727)</f>
        <v>0</v>
      </c>
      <c r="AV249" s="30">
        <f>SUMIF(Ingredients!$B$3:$B$217,K249,Ingredients!$E$3:$E$217)+SUMIF($B$3:$B$724,K249,$AY$3:$AY$727)</f>
        <v>0</v>
      </c>
      <c r="AW249" s="30">
        <f>SUMIF(Ingredients!$B$3:$B$217,L249,Ingredients!$E$3:$E$217)+SUMIF($B$3:$B$724,L249,$AY$3:$AY$727)</f>
        <v>0</v>
      </c>
      <c r="AX249" s="30">
        <f>SUMIF(Ingredients!$B$3:$B$217,M249,Ingredients!$E$3:$E$217)+SUMIF($B$3:$B$724,M249,$AY$3:$AY$727)</f>
        <v>0</v>
      </c>
      <c r="AY249" s="29">
        <f t="shared" si="43"/>
        <v>19.642857142857142</v>
      </c>
      <c r="AZ249" s="30">
        <f>SUMIF(Ingredients!$B$3:$B$217,F249,Ingredients!$F$3:$F$217)+SUMIF($B$3:$B$724,F249,$BH$3:$BH$724)</f>
        <v>0</v>
      </c>
      <c r="BA249" s="30">
        <f>SUMIF(Ingredients!$B$3:$B$217,G249,Ingredients!$F$3:$F$217)+SUMIF($B$3:$B$724,G249,$BH$3:$BH$724)</f>
        <v>0</v>
      </c>
      <c r="BB249" s="30">
        <f>SUMIF(Ingredients!$B$3:$B$217,H249,Ingredients!$F$3:$F$217)+SUMIF($B$3:$B$724,H249,$BH$3:$BH$724)</f>
        <v>0</v>
      </c>
      <c r="BC249" s="30">
        <f>SUMIF(Ingredients!$B$3:$B$217,I249,Ingredients!$F$3:$F$217)+SUMIF($B$3:$B$724,I249,$BH$3:$BH$724)</f>
        <v>0</v>
      </c>
      <c r="BD249" s="30">
        <f>SUMIF(Ingredients!$B$3:$B$217,J249,Ingredients!$F$3:$F$217)+SUMIF($B$3:$B$724,J249,$BH$3:$BH$724)</f>
        <v>0</v>
      </c>
      <c r="BE249" s="30">
        <f>SUMIF(Ingredients!$B$3:$B$217,K249,Ingredients!$F$3:$F$217)+SUMIF($B$3:$B$724,K249,$BH$3:$BH$724)</f>
        <v>0</v>
      </c>
      <c r="BF249" s="30">
        <f>SUMIF(Ingredients!$B$3:$B$217,L249,Ingredients!$F$3:$F$217)+SUMIF($B$3:$B$724,L249,$BH$3:$BH$724)</f>
        <v>0</v>
      </c>
      <c r="BG249" s="30">
        <f>SUMIF(Ingredients!$B$3:$B$217,M249,Ingredients!$F$3:$F$217)+SUMIF($B$3:$B$724,M249,$BH$3:$BH$724)</f>
        <v>0</v>
      </c>
      <c r="BH249" s="35">
        <f t="shared" si="44"/>
        <v>0</v>
      </c>
      <c r="BI249" s="30">
        <f>SUMIF(Ingredients!$B$3:$B$217,F249,Ingredients!$G$3:$G$217)+SUMIF($B$3:$B$724,F249,$BQ$3:$BQ$724)</f>
        <v>0</v>
      </c>
      <c r="BJ249" s="30">
        <f>SUMIF(Ingredients!$B$3:$B$217,G249,Ingredients!$G$3:$G$217)+SUMIF($B$3:$B$724,G249,$BQ$3:$BQ$724)</f>
        <v>0</v>
      </c>
      <c r="BK249" s="30">
        <f>SUMIF(Ingredients!$B$3:$B$217,H249,Ingredients!$G$3:$G$217)+SUMIF($B$3:$B$724,H249,$BQ$3:$BQ$724)</f>
        <v>0</v>
      </c>
      <c r="BL249" s="30">
        <f>SUMIF(Ingredients!$B$3:$B$217,I249,Ingredients!$G$3:$G$217)+SUMIF($B$3:$B$724,I249,$BQ$3:$BQ$724)</f>
        <v>0</v>
      </c>
      <c r="BM249" s="30">
        <f>SUMIF(Ingredients!$B$3:$B$217,J249,Ingredients!$G$3:$G$217)+SUMIF($B$3:$B$724,J249,$BQ$3:$BQ$724)</f>
        <v>0</v>
      </c>
      <c r="BN249" s="30">
        <f>SUMIF(Ingredients!$B$3:$B$217,K249,Ingredients!$G$3:$G$217)+SUMIF($B$3:$B$724,K249,$BQ$3:$BQ$724)</f>
        <v>0</v>
      </c>
      <c r="BO249" s="30">
        <f>SUMIF(Ingredients!$B$3:$B$217,L249,Ingredients!$G$3:$G$217)+SUMIF($B$3:$B$724,L249,$BQ$3:$BQ$724)</f>
        <v>0</v>
      </c>
      <c r="BP249" s="30">
        <f>SUMIF(Ingredients!$B$3:$B$217,M249,Ingredients!$G$3:$G$217)+SUMIF($B$3:$B$724,M249,$BQ$3:$BQ$724)</f>
        <v>0</v>
      </c>
      <c r="BQ249" s="36">
        <f t="shared" si="45"/>
        <v>0</v>
      </c>
      <c r="BR249" s="30">
        <f>SUMIF(Ingredients!$B$3:$B$217,F249,Ingredients!$H$3:$H$217)+SUMIF($B$3:$B$724,F249,$BZ$3:$BZ$724)</f>
        <v>1.1428571428571428</v>
      </c>
      <c r="BS249" s="30">
        <f>SUMIF(Ingredients!$B$3:$B$217,G249,Ingredients!$H$3:$H$217)+SUMIF($B$3:$B$724,G249,$BZ$3:$BZ$724)</f>
        <v>0</v>
      </c>
      <c r="BT249" s="30">
        <f>SUMIF(Ingredients!$B$3:$B$217,H249,Ingredients!$H$3:$H$217)+SUMIF($B$3:$B$724,H249,$BZ$3:$BZ$724)</f>
        <v>0</v>
      </c>
      <c r="BU249" s="30">
        <f>SUMIF(Ingredients!$B$3:$B$217,I249,Ingredients!$H$3:$H$217)+SUMIF($B$3:$B$724,I249,$BZ$3:$BZ$724)</f>
        <v>0</v>
      </c>
      <c r="BV249" s="30">
        <f>SUMIF(Ingredients!$B$3:$B$217,J249,Ingredients!$H$3:$H$217)+SUMIF($B$3:$B$724,J249,$BZ$3:$BZ$724)</f>
        <v>0</v>
      </c>
      <c r="BW249" s="30">
        <f>SUMIF(Ingredients!$B$3:$B$217,K249,Ingredients!$H$3:$H$217)+SUMIF($B$3:$B$724,K249,$BZ$3:$BZ$724)</f>
        <v>0</v>
      </c>
      <c r="BX249" s="30">
        <f>SUMIF(Ingredients!$B$3:$B$217,L249,Ingredients!$H$3:$H$217)+SUMIF($B$3:$B$724,L249,$BZ$3:$BZ$724)</f>
        <v>0</v>
      </c>
      <c r="BY249" s="30">
        <f>SUMIF(Ingredients!$B$3:$B$217,M249,Ingredients!$H$3:$H$217)+SUMIF($B$3:$B$724,M249,$BZ$3:$BZ$724)</f>
        <v>0</v>
      </c>
      <c r="BZ249" s="42">
        <f t="shared" si="46"/>
        <v>1.1428571428571428</v>
      </c>
      <c r="CA249" s="30">
        <f>SUMIF(Ingredients!$B$3:$B$217,F249,Ingredients!$I$3:$I$217)+SUMIF($B$3:$B$724,F249,$CI$3:$CI$724)</f>
        <v>0</v>
      </c>
      <c r="CB249" s="30">
        <f>SUMIF(Ingredients!$B$3:$B$217,G249,Ingredients!$I$3:$I$217)+SUMIF($B$3:$B$724,G249,$CI$3:$CI$724)</f>
        <v>0</v>
      </c>
      <c r="CC249" s="30">
        <f>SUMIF(Ingredients!$B$3:$B$217,H249,Ingredients!$I$3:$I$217)+SUMIF($B$3:$B$724,H249,$CI$3:$CI$724)</f>
        <v>0</v>
      </c>
      <c r="CD249" s="30">
        <f>SUMIF(Ingredients!$B$3:$B$217,I249,Ingredients!$I$3:$I$217)+SUMIF($B$3:$B$724,I249,$CI$3:$CI$724)</f>
        <v>0</v>
      </c>
      <c r="CE249" s="30">
        <f>SUMIF(Ingredients!$B$3:$B$217,J249,Ingredients!$I$3:$I$217)+SUMIF($B$3:$B$724,J249,$CI$3:$CI$724)</f>
        <v>0</v>
      </c>
      <c r="CF249" s="30">
        <f>SUMIF(Ingredients!$B$3:$B$217,K249,Ingredients!$I$3:$I$217)+SUMIF($B$3:$B$724,K249,$CI$3:$CI$724)</f>
        <v>0</v>
      </c>
      <c r="CG249" s="30">
        <f>SUMIF(Ingredients!$B$3:$B$217,L249,Ingredients!$I$3:$I$217)+SUMIF($B$3:$B$724,L249,$CI$3:$CI$724)</f>
        <v>0</v>
      </c>
      <c r="CH249" s="30">
        <f>SUMIF(Ingredients!$B$3:$B$217,M249,Ingredients!$I$3:$I$217)+SUMIF($B$3:$B$724,M249,$CI$3:$CI$724)</f>
        <v>0</v>
      </c>
      <c r="CI249" s="38">
        <f t="shared" si="47"/>
        <v>0</v>
      </c>
      <c r="CJ249" s="30">
        <f>SUMIF(Ingredients!$B$3:$B$217,F249,Ingredients!$J$3:$J$217)+SUMIF($B$3:$B$724,F249,$CR$3:$CR$724)</f>
        <v>0</v>
      </c>
      <c r="CK249" s="30">
        <f>SUMIF(Ingredients!$B$3:$B$217,G249,Ingredients!$J$3:$J$217)+SUMIF($B$3:$B$724,G249,$CR$3:$CR$724)</f>
        <v>0</v>
      </c>
      <c r="CL249" s="30">
        <f>SUMIF(Ingredients!$B$3:$B$217,H249,Ingredients!$J$3:$J$217)+SUMIF($B$3:$B$724,H249,$CR$3:$CR$724)</f>
        <v>0</v>
      </c>
      <c r="CM249" s="30">
        <f>SUMIF(Ingredients!$B$3:$B$217,I249,Ingredients!$J$3:$J$217)+SUMIF($B$3:$B$724,I249,$CR$3:$CR$724)</f>
        <v>0</v>
      </c>
      <c r="CN249" s="30">
        <f>SUMIF(Ingredients!$B$3:$B$217,J249,Ingredients!$J$3:$J$217)+SUMIF($B$3:$B$724,J249,$CR$3:$CR$724)</f>
        <v>0</v>
      </c>
      <c r="CO249" s="30">
        <f>SUMIF(Ingredients!$B$3:$B$217,K249,Ingredients!$J$3:$J$217)+SUMIF($B$3:$B$724,K249,$CR$3:$CR$724)</f>
        <v>0</v>
      </c>
      <c r="CP249" s="30">
        <f>SUMIF(Ingredients!$B$3:$B$217,L249,Ingredients!$J$3:$J$217)+SUMIF($B$3:$B$724,L249,$CR$3:$CR$724)</f>
        <v>0</v>
      </c>
      <c r="CQ249" s="30">
        <f>SUMIF(Ingredients!$B$3:$B$217,M249,Ingredients!$J$3:$J$217)+SUMIF($B$3:$B$724,M249,$CR$3:$CR$724)</f>
        <v>0</v>
      </c>
      <c r="CR249" s="43">
        <f t="shared" si="48"/>
        <v>0</v>
      </c>
      <c r="CS249" s="34">
        <v>10</v>
      </c>
      <c r="CT249" s="30">
        <v>0.35714285714285715</v>
      </c>
      <c r="CU249" s="30">
        <v>12</v>
      </c>
      <c r="CV249" s="35">
        <v>0</v>
      </c>
      <c r="CW249" s="36">
        <v>0</v>
      </c>
      <c r="CX249" s="37">
        <v>1</v>
      </c>
      <c r="CY249" s="38">
        <v>0</v>
      </c>
      <c r="CZ249" s="39">
        <v>0</v>
      </c>
      <c r="DA249" t="s">
        <v>202</v>
      </c>
      <c r="DB249" t="str">
        <f t="shared" ca="1" si="49"/>
        <v>-</v>
      </c>
      <c r="DD249" t="s">
        <v>200</v>
      </c>
      <c r="DE249" t="str">
        <f t="shared" ca="1" si="50"/>
        <v>MIXEDSALADITEM(VEGETABLE, ItemRegistry.mixedsaladItem, 4 ,2f,0.36f,0f,1f,0f,0f,0f,1.75f),</v>
      </c>
      <c r="DF249" t="s">
        <v>2442</v>
      </c>
    </row>
    <row r="250" spans="2:110" x14ac:dyDescent="0.3">
      <c r="B250" t="s">
        <v>517</v>
      </c>
      <c r="C250" t="str">
        <f>INDEX('PH Itemnames'!$B$1:$B$723,MATCH(B250,'PH Itemnames'!$A$1:$A$723),1)</f>
        <v>pinacoladaItem</v>
      </c>
      <c r="D250" t="s">
        <v>240</v>
      </c>
      <c r="E250" t="s">
        <v>1192</v>
      </c>
      <c r="F250" s="10" t="s">
        <v>184</v>
      </c>
      <c r="G250" s="11" t="s">
        <v>138</v>
      </c>
      <c r="H250" s="11"/>
      <c r="I250" s="11"/>
      <c r="J250" s="11"/>
      <c r="K250" s="11"/>
      <c r="L250" s="11"/>
      <c r="M250" s="11"/>
      <c r="N250" s="46">
        <f ca="1">SUMIF(Ingredients!$B$3:$B$217,'PH complex foods'!F250,Ingredients!$A$3:$A$119)+SUMIF($B$3:$B$724,F250,$V$3:$V$723)</f>
        <v>0</v>
      </c>
      <c r="O250" s="11">
        <f ca="1">SUMIF(Ingredients!$B$3:$B$217,'PH complex foods'!G250,Ingredients!$A$3:$A$119)+SUMIF($B$3:$B$724,G250,$V$3:$V$723)</f>
        <v>0</v>
      </c>
      <c r="P250" s="11">
        <f ca="1">SUMIF(Ingredients!$B$3:$B$217,'PH complex foods'!H250,Ingredients!$A$3:$A$119)+SUMIF($B$3:$B$724,H250,$V$3:$V$723)</f>
        <v>0</v>
      </c>
      <c r="Q250" s="11">
        <f ca="1">SUMIF(Ingredients!$B$3:$B$217,'PH complex foods'!I250,Ingredients!$A$3:$A$119)+SUMIF($B$3:$B$724,I250,$V$3:$V$723)</f>
        <v>0</v>
      </c>
      <c r="R250" s="11">
        <f ca="1">SUMIF(Ingredients!$B$3:$B$217,'PH complex foods'!J250,Ingredients!$A$3:$A$119)+SUMIF($B$3:$B$724,J250,$V$3:$V$723)</f>
        <v>0</v>
      </c>
      <c r="S250" s="11">
        <f ca="1">SUMIF(Ingredients!$B$3:$B$217,'PH complex foods'!K250,Ingredients!$A$3:$A$119)+SUMIF($B$3:$B$724,K250,$V$3:$V$723)</f>
        <v>0</v>
      </c>
      <c r="T250" s="11">
        <f ca="1">SUMIF(Ingredients!$B$3:$B$217,'PH complex foods'!L250,Ingredients!$A$3:$A$119)+SUMIF($B$3:$B$724,L250,$V$3:$V$723)</f>
        <v>0</v>
      </c>
      <c r="U250" s="11">
        <f ca="1">SUMIF(Ingredients!$B$3:$B$217,'PH complex foods'!M250,Ingredients!$A$3:$A$119)+SUMIF($B$3:$B$724,M250,$V$3:$V$723)</f>
        <v>0</v>
      </c>
      <c r="V250" s="10">
        <f t="shared" ca="1" si="51"/>
        <v>-1</v>
      </c>
      <c r="W250" s="11">
        <f t="shared" si="40"/>
        <v>0</v>
      </c>
      <c r="X250" s="44" t="str">
        <f t="shared" ca="1" si="52"/>
        <v>No</v>
      </c>
      <c r="Y250" s="34">
        <f>SUMIF(Ingredients!$B$3:$B$217,F250,Ingredients!$C$3:$C$217)+SUMIF($B$3:$B$724,F250,$AG$3:$AG$724)</f>
        <v>0</v>
      </c>
      <c r="Z250" s="30">
        <f>SUMIF(Ingredients!$B$3:$B$217,G250,Ingredients!$C$3:$C$217)+SUMIF($B$3:$B$724,G250,$AG$3:$AG$724)</f>
        <v>0</v>
      </c>
      <c r="AA250" s="30">
        <f>SUMIF(Ingredients!$B$3:$B$217,H250,Ingredients!$C$3:$C$217)+SUMIF($B$3:$B$724,H250,$AG$3:$AG$724)</f>
        <v>0</v>
      </c>
      <c r="AB250" s="30">
        <f>SUMIF(Ingredients!$B$3:$B$217,I250,Ingredients!$C$3:$C$217)+SUMIF($B$3:$B$724,I250,$AG$3:$AG$724)</f>
        <v>0</v>
      </c>
      <c r="AC250" s="30">
        <f>SUMIF(Ingredients!$B$3:$B$217,J250,Ingredients!$C$3:$C$217)+SUMIF($B$3:$B$724,J250,$AG$3:$AG$724)</f>
        <v>0</v>
      </c>
      <c r="AD250" s="30">
        <f>SUMIF(Ingredients!$B$3:$B$217,K250,Ingredients!$C$3:$C$217)+SUMIF($B$3:$B$724,K250,$AG$3:$AG$724)</f>
        <v>0</v>
      </c>
      <c r="AE250" s="30">
        <f>SUMIF(Ingredients!$B$3:$B$217,L250,Ingredients!$C$3:$C$217)+SUMIF($B$3:$B$724,L250,$AG$3:$AG$724)</f>
        <v>0</v>
      </c>
      <c r="AF250" s="30">
        <f>SUMIF(Ingredients!$B$3:$B$217,M250,Ingredients!$C$3:$C$217)+SUMIF($B$3:$B$724,M250,$AG$3:$AG$724)</f>
        <v>0</v>
      </c>
      <c r="AG250" s="29">
        <f t="shared" si="41"/>
        <v>0</v>
      </c>
      <c r="AH250" s="30">
        <f>SUMIF(Ingredients!$B$3:$B$217,F250,Ingredients!$D$3:$D$217)+SUMIF($B$3:$B$724,F250,$AP$3:$AP$724)</f>
        <v>0</v>
      </c>
      <c r="AI250" s="30">
        <f>SUMIF(Ingredients!$B$3:$B$217,G250,Ingredients!$D$3:$D$217)+SUMIF($B$3:$B$724,G250,$AP$3:$AP$724)</f>
        <v>0</v>
      </c>
      <c r="AJ250" s="30">
        <f>SUMIF(Ingredients!$B$3:$B$217,H250,Ingredients!$D$3:$D$217)+SUMIF($B$3:$B$724,H250,$AP$3:$AP$724)</f>
        <v>0</v>
      </c>
      <c r="AK250" s="30">
        <f>SUMIF(Ingredients!$B$3:$B$217,I250,Ingredients!$D$3:$D$217)+SUMIF($B$3:$B$724,I250,$AP$3:$AP$724)</f>
        <v>0</v>
      </c>
      <c r="AL250" s="30">
        <f>SUMIF(Ingredients!$B$3:$B$217,J250,Ingredients!$D$3:$D$217)+SUMIF($B$3:$B$724,J250,$AP$3:$AP$724)</f>
        <v>0</v>
      </c>
      <c r="AM250" s="30">
        <f>SUMIF(Ingredients!$B$3:$B$217,K250,Ingredients!$D$3:$D$217)+SUMIF($B$3:$B$724,K250,$AP$3:$AP$724)</f>
        <v>0</v>
      </c>
      <c r="AN250" s="30">
        <f>SUMIF(Ingredients!$B$3:$B$217,L250,Ingredients!$D$3:$D$217)+SUMIF($B$3:$B$724,L250,$AP$3:$AP$724)</f>
        <v>0</v>
      </c>
      <c r="AO250" s="30">
        <f>SUMIF(Ingredients!$B$3:$B$217,M250,Ingredients!$D$3:$D$217)+SUMIF($B$3:$B$724,M250,$AP$3:$AP$724)</f>
        <v>0</v>
      </c>
      <c r="AP250" s="29">
        <f t="shared" si="42"/>
        <v>0</v>
      </c>
      <c r="AQ250" s="30">
        <f>SUMIF(Ingredients!$B$3:$B$217,F250,Ingredients!$E$3:$E$217)+SUMIF($B$3:$B$724,F250,$AY$3:$AY$727)</f>
        <v>0</v>
      </c>
      <c r="AR250" s="30">
        <f>SUMIF(Ingredients!$B$3:$B$217,G250,Ingredients!$E$3:$E$217)+SUMIF($B$3:$B$724,G250,$AY$3:$AY$727)</f>
        <v>0</v>
      </c>
      <c r="AS250" s="30">
        <f>SUMIF(Ingredients!$B$3:$B$217,H250,Ingredients!$E$3:$E$217)+SUMIF($B$3:$B$724,H250,$AY$3:$AY$727)</f>
        <v>0</v>
      </c>
      <c r="AT250" s="30">
        <f>SUMIF(Ingredients!$B$3:$B$217,I250,Ingredients!$E$3:$E$217)+SUMIF($B$3:$B$724,I250,$AY$3:$AY$727)</f>
        <v>0</v>
      </c>
      <c r="AU250" s="30">
        <f>SUMIF(Ingredients!$B$3:$B$217,J250,Ingredients!$E$3:$E$217)+SUMIF($B$3:$B$724,J250,$AY$3:$AY$727)</f>
        <v>0</v>
      </c>
      <c r="AV250" s="30">
        <f>SUMIF(Ingredients!$B$3:$B$217,K250,Ingredients!$E$3:$E$217)+SUMIF($B$3:$B$724,K250,$AY$3:$AY$727)</f>
        <v>0</v>
      </c>
      <c r="AW250" s="30">
        <f>SUMIF(Ingredients!$B$3:$B$217,L250,Ingredients!$E$3:$E$217)+SUMIF($B$3:$B$724,L250,$AY$3:$AY$727)</f>
        <v>0</v>
      </c>
      <c r="AX250" s="30">
        <f>SUMIF(Ingredients!$B$3:$B$217,M250,Ingredients!$E$3:$E$217)+SUMIF($B$3:$B$724,M250,$AY$3:$AY$727)</f>
        <v>0</v>
      </c>
      <c r="AY250" s="29">
        <f t="shared" si="43"/>
        <v>0</v>
      </c>
      <c r="AZ250" s="30">
        <f>SUMIF(Ingredients!$B$3:$B$217,F250,Ingredients!$F$3:$F$217)+SUMIF($B$3:$B$724,F250,$BH$3:$BH$724)</f>
        <v>0</v>
      </c>
      <c r="BA250" s="30">
        <f>SUMIF(Ingredients!$B$3:$B$217,G250,Ingredients!$F$3:$F$217)+SUMIF($B$3:$B$724,G250,$BH$3:$BH$724)</f>
        <v>0</v>
      </c>
      <c r="BB250" s="30">
        <f>SUMIF(Ingredients!$B$3:$B$217,H250,Ingredients!$F$3:$F$217)+SUMIF($B$3:$B$724,H250,$BH$3:$BH$724)</f>
        <v>0</v>
      </c>
      <c r="BC250" s="30">
        <f>SUMIF(Ingredients!$B$3:$B$217,I250,Ingredients!$F$3:$F$217)+SUMIF($B$3:$B$724,I250,$BH$3:$BH$724)</f>
        <v>0</v>
      </c>
      <c r="BD250" s="30">
        <f>SUMIF(Ingredients!$B$3:$B$217,J250,Ingredients!$F$3:$F$217)+SUMIF($B$3:$B$724,J250,$BH$3:$BH$724)</f>
        <v>0</v>
      </c>
      <c r="BE250" s="30">
        <f>SUMIF(Ingredients!$B$3:$B$217,K250,Ingredients!$F$3:$F$217)+SUMIF($B$3:$B$724,K250,$BH$3:$BH$724)</f>
        <v>0</v>
      </c>
      <c r="BF250" s="30">
        <f>SUMIF(Ingredients!$B$3:$B$217,L250,Ingredients!$F$3:$F$217)+SUMIF($B$3:$B$724,L250,$BH$3:$BH$724)</f>
        <v>0</v>
      </c>
      <c r="BG250" s="30">
        <f>SUMIF(Ingredients!$B$3:$B$217,M250,Ingredients!$F$3:$F$217)+SUMIF($B$3:$B$724,M250,$BH$3:$BH$724)</f>
        <v>0</v>
      </c>
      <c r="BH250" s="35">
        <f t="shared" si="44"/>
        <v>0</v>
      </c>
      <c r="BI250" s="30">
        <f>SUMIF(Ingredients!$B$3:$B$217,F250,Ingredients!$G$3:$G$217)+SUMIF($B$3:$B$724,F250,$BQ$3:$BQ$724)</f>
        <v>0</v>
      </c>
      <c r="BJ250" s="30">
        <f>SUMIF(Ingredients!$B$3:$B$217,G250,Ingredients!$G$3:$G$217)+SUMIF($B$3:$B$724,G250,$BQ$3:$BQ$724)</f>
        <v>0</v>
      </c>
      <c r="BK250" s="30">
        <f>SUMIF(Ingredients!$B$3:$B$217,H250,Ingredients!$G$3:$G$217)+SUMIF($B$3:$B$724,H250,$BQ$3:$BQ$724)</f>
        <v>0</v>
      </c>
      <c r="BL250" s="30">
        <f>SUMIF(Ingredients!$B$3:$B$217,I250,Ingredients!$G$3:$G$217)+SUMIF($B$3:$B$724,I250,$BQ$3:$BQ$724)</f>
        <v>0</v>
      </c>
      <c r="BM250" s="30">
        <f>SUMIF(Ingredients!$B$3:$B$217,J250,Ingredients!$G$3:$G$217)+SUMIF($B$3:$B$724,J250,$BQ$3:$BQ$724)</f>
        <v>0</v>
      </c>
      <c r="BN250" s="30">
        <f>SUMIF(Ingredients!$B$3:$B$217,K250,Ingredients!$G$3:$G$217)+SUMIF($B$3:$B$724,K250,$BQ$3:$BQ$724)</f>
        <v>0</v>
      </c>
      <c r="BO250" s="30">
        <f>SUMIF(Ingredients!$B$3:$B$217,L250,Ingredients!$G$3:$G$217)+SUMIF($B$3:$B$724,L250,$BQ$3:$BQ$724)</f>
        <v>0</v>
      </c>
      <c r="BP250" s="30">
        <f>SUMIF(Ingredients!$B$3:$B$217,M250,Ingredients!$G$3:$G$217)+SUMIF($B$3:$B$724,M250,$BQ$3:$BQ$724)</f>
        <v>0</v>
      </c>
      <c r="BQ250" s="36">
        <f t="shared" si="45"/>
        <v>0</v>
      </c>
      <c r="BR250" s="30">
        <f>SUMIF(Ingredients!$B$3:$B$217,F250,Ingredients!$H$3:$H$217)+SUMIF($B$3:$B$724,F250,$BZ$3:$BZ$724)</f>
        <v>0</v>
      </c>
      <c r="BS250" s="30">
        <f>SUMIF(Ingredients!$B$3:$B$217,G250,Ingredients!$H$3:$H$217)+SUMIF($B$3:$B$724,G250,$BZ$3:$BZ$724)</f>
        <v>0</v>
      </c>
      <c r="BT250" s="30">
        <f>SUMIF(Ingredients!$B$3:$B$217,H250,Ingredients!$H$3:$H$217)+SUMIF($B$3:$B$724,H250,$BZ$3:$BZ$724)</f>
        <v>0</v>
      </c>
      <c r="BU250" s="30">
        <f>SUMIF(Ingredients!$B$3:$B$217,I250,Ingredients!$H$3:$H$217)+SUMIF($B$3:$B$724,I250,$BZ$3:$BZ$724)</f>
        <v>0</v>
      </c>
      <c r="BV250" s="30">
        <f>SUMIF(Ingredients!$B$3:$B$217,J250,Ingredients!$H$3:$H$217)+SUMIF($B$3:$B$724,J250,$BZ$3:$BZ$724)</f>
        <v>0</v>
      </c>
      <c r="BW250" s="30">
        <f>SUMIF(Ingredients!$B$3:$B$217,K250,Ingredients!$H$3:$H$217)+SUMIF($B$3:$B$724,K250,$BZ$3:$BZ$724)</f>
        <v>0</v>
      </c>
      <c r="BX250" s="30">
        <f>SUMIF(Ingredients!$B$3:$B$217,L250,Ingredients!$H$3:$H$217)+SUMIF($B$3:$B$724,L250,$BZ$3:$BZ$724)</f>
        <v>0</v>
      </c>
      <c r="BY250" s="30">
        <f>SUMIF(Ingredients!$B$3:$B$217,M250,Ingredients!$H$3:$H$217)+SUMIF($B$3:$B$724,M250,$BZ$3:$BZ$724)</f>
        <v>0</v>
      </c>
      <c r="BZ250" s="42">
        <f t="shared" si="46"/>
        <v>0</v>
      </c>
      <c r="CA250" s="30">
        <f>SUMIF(Ingredients!$B$3:$B$217,F250,Ingredients!$I$3:$I$217)+SUMIF($B$3:$B$724,F250,$CI$3:$CI$724)</f>
        <v>0</v>
      </c>
      <c r="CB250" s="30">
        <f>SUMIF(Ingredients!$B$3:$B$217,G250,Ingredients!$I$3:$I$217)+SUMIF($B$3:$B$724,G250,$CI$3:$CI$724)</f>
        <v>0</v>
      </c>
      <c r="CC250" s="30">
        <f>SUMIF(Ingredients!$B$3:$B$217,H250,Ingredients!$I$3:$I$217)+SUMIF($B$3:$B$724,H250,$CI$3:$CI$724)</f>
        <v>0</v>
      </c>
      <c r="CD250" s="30">
        <f>SUMIF(Ingredients!$B$3:$B$217,I250,Ingredients!$I$3:$I$217)+SUMIF($B$3:$B$724,I250,$CI$3:$CI$724)</f>
        <v>0</v>
      </c>
      <c r="CE250" s="30">
        <f>SUMIF(Ingredients!$B$3:$B$217,J250,Ingredients!$I$3:$I$217)+SUMIF($B$3:$B$724,J250,$CI$3:$CI$724)</f>
        <v>0</v>
      </c>
      <c r="CF250" s="30">
        <f>SUMIF(Ingredients!$B$3:$B$217,K250,Ingredients!$I$3:$I$217)+SUMIF($B$3:$B$724,K250,$CI$3:$CI$724)</f>
        <v>0</v>
      </c>
      <c r="CG250" s="30">
        <f>SUMIF(Ingredients!$B$3:$B$217,L250,Ingredients!$I$3:$I$217)+SUMIF($B$3:$B$724,L250,$CI$3:$CI$724)</f>
        <v>0</v>
      </c>
      <c r="CH250" s="30">
        <f>SUMIF(Ingredients!$B$3:$B$217,M250,Ingredients!$I$3:$I$217)+SUMIF($B$3:$B$724,M250,$CI$3:$CI$724)</f>
        <v>0</v>
      </c>
      <c r="CI250" s="38">
        <f t="shared" si="47"/>
        <v>0</v>
      </c>
      <c r="CJ250" s="30">
        <f>SUMIF(Ingredients!$B$3:$B$217,F250,Ingredients!$J$3:$J$217)+SUMIF($B$3:$B$724,F250,$CR$3:$CR$724)</f>
        <v>0</v>
      </c>
      <c r="CK250" s="30">
        <f>SUMIF(Ingredients!$B$3:$B$217,G250,Ingredients!$J$3:$J$217)+SUMIF($B$3:$B$724,G250,$CR$3:$CR$724)</f>
        <v>0</v>
      </c>
      <c r="CL250" s="30">
        <f>SUMIF(Ingredients!$B$3:$B$217,H250,Ingredients!$J$3:$J$217)+SUMIF($B$3:$B$724,H250,$CR$3:$CR$724)</f>
        <v>0</v>
      </c>
      <c r="CM250" s="30">
        <f>SUMIF(Ingredients!$B$3:$B$217,I250,Ingredients!$J$3:$J$217)+SUMIF($B$3:$B$724,I250,$CR$3:$CR$724)</f>
        <v>0</v>
      </c>
      <c r="CN250" s="30">
        <f>SUMIF(Ingredients!$B$3:$B$217,J250,Ingredients!$J$3:$J$217)+SUMIF($B$3:$B$724,J250,$CR$3:$CR$724)</f>
        <v>0</v>
      </c>
      <c r="CO250" s="30">
        <f>SUMIF(Ingredients!$B$3:$B$217,K250,Ingredients!$J$3:$J$217)+SUMIF($B$3:$B$724,K250,$CR$3:$CR$724)</f>
        <v>0</v>
      </c>
      <c r="CP250" s="30">
        <f>SUMIF(Ingredients!$B$3:$B$217,L250,Ingredients!$J$3:$J$217)+SUMIF($B$3:$B$724,L250,$CR$3:$CR$724)</f>
        <v>0</v>
      </c>
      <c r="CQ250" s="30">
        <f>SUMIF(Ingredients!$B$3:$B$217,M250,Ingredients!$J$3:$J$217)+SUMIF($B$3:$B$724,M250,$CR$3:$CR$724)</f>
        <v>0</v>
      </c>
      <c r="CR250" s="43">
        <f t="shared" si="48"/>
        <v>0</v>
      </c>
      <c r="CS250" s="34">
        <v>0</v>
      </c>
      <c r="CT250" s="30">
        <v>0</v>
      </c>
      <c r="CU250" s="30">
        <v>0</v>
      </c>
      <c r="CV250" s="35">
        <v>0</v>
      </c>
      <c r="CW250" s="36">
        <v>0</v>
      </c>
      <c r="CX250" s="37">
        <v>0</v>
      </c>
      <c r="CY250" s="38">
        <v>0</v>
      </c>
      <c r="CZ250" s="39">
        <v>0</v>
      </c>
      <c r="DA250" t="s">
        <v>199</v>
      </c>
      <c r="DB250" t="str">
        <f t="shared" ca="1" si="49"/>
        <v>No</v>
      </c>
      <c r="DD250" t="s">
        <v>200</v>
      </c>
      <c r="DE250" t="str">
        <f t="shared" ca="1" si="50"/>
        <v/>
      </c>
      <c r="DF250" t="s">
        <v>2272</v>
      </c>
    </row>
    <row r="251" spans="2:110" x14ac:dyDescent="0.3">
      <c r="B251" t="s">
        <v>518</v>
      </c>
      <c r="C251" t="str">
        <f>INDEX('PH Itemnames'!$B$1:$B$723,MATCH(B251,'PH Itemnames'!$A$1:$A$723),1)</f>
        <v>saladdressingItem</v>
      </c>
      <c r="D251" t="s">
        <v>240</v>
      </c>
      <c r="E251" t="s">
        <v>200</v>
      </c>
      <c r="F251" s="10" t="s">
        <v>346</v>
      </c>
      <c r="G251" s="11" t="s">
        <v>249</v>
      </c>
      <c r="H251" s="11" t="s">
        <v>351</v>
      </c>
      <c r="I251" s="11"/>
      <c r="J251" s="11"/>
      <c r="K251" s="11"/>
      <c r="L251" s="11"/>
      <c r="M251" s="11"/>
      <c r="N251" s="46">
        <f ca="1">SUMIF(Ingredients!$B$3:$B$217,'PH complex foods'!F251,Ingredients!$A$3:$A$119)+SUMIF($B$3:$B$724,F251,$V$3:$V$723)</f>
        <v>1</v>
      </c>
      <c r="O251" s="11">
        <f ca="1">SUMIF(Ingredients!$B$3:$B$217,'PH complex foods'!G251,Ingredients!$A$3:$A$119)+SUMIF($B$3:$B$724,G251,$V$3:$V$723)</f>
        <v>1</v>
      </c>
      <c r="P251" s="11">
        <f ca="1">SUMIF(Ingredients!$B$3:$B$217,'PH complex foods'!H251,Ingredients!$A$3:$A$119)+SUMIF($B$3:$B$724,H251,$V$3:$V$723)</f>
        <v>1</v>
      </c>
      <c r="Q251" s="11">
        <f ca="1">SUMIF(Ingredients!$B$3:$B$217,'PH complex foods'!I251,Ingredients!$A$3:$A$119)+SUMIF($B$3:$B$724,I251,$V$3:$V$723)</f>
        <v>0</v>
      </c>
      <c r="R251" s="11">
        <f ca="1">SUMIF(Ingredients!$B$3:$B$217,'PH complex foods'!J251,Ingredients!$A$3:$A$119)+SUMIF($B$3:$B$724,J251,$V$3:$V$723)</f>
        <v>0</v>
      </c>
      <c r="S251" s="11">
        <f ca="1">SUMIF(Ingredients!$B$3:$B$217,'PH complex foods'!K251,Ingredients!$A$3:$A$119)+SUMIF($B$3:$B$724,K251,$V$3:$V$723)</f>
        <v>0</v>
      </c>
      <c r="T251" s="11">
        <f ca="1">SUMIF(Ingredients!$B$3:$B$217,'PH complex foods'!L251,Ingredients!$A$3:$A$119)+SUMIF($B$3:$B$724,L251,$V$3:$V$723)</f>
        <v>0</v>
      </c>
      <c r="U251" s="11">
        <f ca="1">SUMIF(Ingredients!$B$3:$B$217,'PH complex foods'!M251,Ingredients!$A$3:$A$119)+SUMIF($B$3:$B$724,M251,$V$3:$V$723)</f>
        <v>0</v>
      </c>
      <c r="V251" s="10">
        <f t="shared" ca="1" si="51"/>
        <v>1</v>
      </c>
      <c r="W251" s="11">
        <f t="shared" si="40"/>
        <v>2</v>
      </c>
      <c r="X251" s="44" t="str">
        <f t="shared" ca="1" si="52"/>
        <v>Yes</v>
      </c>
      <c r="Y251" s="34">
        <f>SUMIF(Ingredients!$B$3:$B$217,F251,Ingredients!$C$3:$C$217)+SUMIF($B$3:$B$724,F251,$AG$3:$AG$724)</f>
        <v>4</v>
      </c>
      <c r="Z251" s="30">
        <f>SUMIF(Ingredients!$B$3:$B$217,G251,Ingredients!$C$3:$C$217)+SUMIF($B$3:$B$724,G251,$AG$3:$AG$724)</f>
        <v>0</v>
      </c>
      <c r="AA251" s="30">
        <f>SUMIF(Ingredients!$B$3:$B$217,H251,Ingredients!$C$3:$C$217)+SUMIF($B$3:$B$724,H251,$AG$3:$AG$724)</f>
        <v>0</v>
      </c>
      <c r="AB251" s="30">
        <f>SUMIF(Ingredients!$B$3:$B$217,I251,Ingredients!$C$3:$C$217)+SUMIF($B$3:$B$724,I251,$AG$3:$AG$724)</f>
        <v>0</v>
      </c>
      <c r="AC251" s="30">
        <f>SUMIF(Ingredients!$B$3:$B$217,J251,Ingredients!$C$3:$C$217)+SUMIF($B$3:$B$724,J251,$AG$3:$AG$724)</f>
        <v>0</v>
      </c>
      <c r="AD251" s="30">
        <f>SUMIF(Ingredients!$B$3:$B$217,K251,Ingredients!$C$3:$C$217)+SUMIF($B$3:$B$724,K251,$AG$3:$AG$724)</f>
        <v>0</v>
      </c>
      <c r="AE251" s="30">
        <f>SUMIF(Ingredients!$B$3:$B$217,L251,Ingredients!$C$3:$C$217)+SUMIF($B$3:$B$724,L251,$AG$3:$AG$724)</f>
        <v>0</v>
      </c>
      <c r="AF251" s="30">
        <f>SUMIF(Ingredients!$B$3:$B$217,M251,Ingredients!$C$3:$C$217)+SUMIF($B$3:$B$724,M251,$AG$3:$AG$724)</f>
        <v>0</v>
      </c>
      <c r="AG251" s="29">
        <f t="shared" si="41"/>
        <v>4</v>
      </c>
      <c r="AH251" s="30">
        <f>SUMIF(Ingredients!$B$3:$B$217,F251,Ingredients!$D$3:$D$217)+SUMIF($B$3:$B$724,F251,$AP$3:$AP$724)</f>
        <v>0</v>
      </c>
      <c r="AI251" s="30">
        <f>SUMIF(Ingredients!$B$3:$B$217,G251,Ingredients!$D$3:$D$217)+SUMIF($B$3:$B$724,G251,$AP$3:$AP$724)</f>
        <v>0</v>
      </c>
      <c r="AJ251" s="30">
        <f>SUMIF(Ingredients!$B$3:$B$217,H251,Ingredients!$D$3:$D$217)+SUMIF($B$3:$B$724,H251,$AP$3:$AP$724)</f>
        <v>0</v>
      </c>
      <c r="AK251" s="30">
        <f>SUMIF(Ingredients!$B$3:$B$217,I251,Ingredients!$D$3:$D$217)+SUMIF($B$3:$B$724,I251,$AP$3:$AP$724)</f>
        <v>0</v>
      </c>
      <c r="AL251" s="30">
        <f>SUMIF(Ingredients!$B$3:$B$217,J251,Ingredients!$D$3:$D$217)+SUMIF($B$3:$B$724,J251,$AP$3:$AP$724)</f>
        <v>0</v>
      </c>
      <c r="AM251" s="30">
        <f>SUMIF(Ingredients!$B$3:$B$217,K251,Ingredients!$D$3:$D$217)+SUMIF($B$3:$B$724,K251,$AP$3:$AP$724)</f>
        <v>0</v>
      </c>
      <c r="AN251" s="30">
        <f>SUMIF(Ingredients!$B$3:$B$217,L251,Ingredients!$D$3:$D$217)+SUMIF($B$3:$B$724,L251,$AP$3:$AP$724)</f>
        <v>0</v>
      </c>
      <c r="AO251" s="30">
        <f>SUMIF(Ingredients!$B$3:$B$217,M251,Ingredients!$D$3:$D$217)+SUMIF($B$3:$B$724,M251,$AP$3:$AP$724)</f>
        <v>0</v>
      </c>
      <c r="AP251" s="29">
        <f t="shared" si="42"/>
        <v>0</v>
      </c>
      <c r="AQ251" s="30">
        <f>SUMIF(Ingredients!$B$3:$B$217,F251,Ingredients!$E$3:$E$217)+SUMIF($B$3:$B$724,F251,$AY$3:$AY$727)</f>
        <v>0</v>
      </c>
      <c r="AR251" s="30">
        <f>SUMIF(Ingredients!$B$3:$B$217,G251,Ingredients!$E$3:$E$217)+SUMIF($B$3:$B$724,G251,$AY$3:$AY$727)</f>
        <v>30</v>
      </c>
      <c r="AS251" s="30">
        <f>SUMIF(Ingredients!$B$3:$B$217,H251,Ingredients!$E$3:$E$217)+SUMIF($B$3:$B$724,H251,$AY$3:$AY$727)</f>
        <v>30</v>
      </c>
      <c r="AT251" s="30">
        <f>SUMIF(Ingredients!$B$3:$B$217,I251,Ingredients!$E$3:$E$217)+SUMIF($B$3:$B$724,I251,$AY$3:$AY$727)</f>
        <v>0</v>
      </c>
      <c r="AU251" s="30">
        <f>SUMIF(Ingredients!$B$3:$B$217,J251,Ingredients!$E$3:$E$217)+SUMIF($B$3:$B$724,J251,$AY$3:$AY$727)</f>
        <v>0</v>
      </c>
      <c r="AV251" s="30">
        <f>SUMIF(Ingredients!$B$3:$B$217,K251,Ingredients!$E$3:$E$217)+SUMIF($B$3:$B$724,K251,$AY$3:$AY$727)</f>
        <v>0</v>
      </c>
      <c r="AW251" s="30">
        <f>SUMIF(Ingredients!$B$3:$B$217,L251,Ingredients!$E$3:$E$217)+SUMIF($B$3:$B$724,L251,$AY$3:$AY$727)</f>
        <v>0</v>
      </c>
      <c r="AX251" s="30">
        <f>SUMIF(Ingredients!$B$3:$B$217,M251,Ingredients!$E$3:$E$217)+SUMIF($B$3:$B$724,M251,$AY$3:$AY$727)</f>
        <v>0</v>
      </c>
      <c r="AY251" s="29">
        <f t="shared" si="43"/>
        <v>20</v>
      </c>
      <c r="AZ251" s="30">
        <f>SUMIF(Ingredients!$B$3:$B$217,F251,Ingredients!$F$3:$F$217)+SUMIF($B$3:$B$724,F251,$BH$3:$BH$724)</f>
        <v>0</v>
      </c>
      <c r="BA251" s="30">
        <f>SUMIF(Ingredients!$B$3:$B$217,G251,Ingredients!$F$3:$F$217)+SUMIF($B$3:$B$724,G251,$BH$3:$BH$724)</f>
        <v>0</v>
      </c>
      <c r="BB251" s="30">
        <f>SUMIF(Ingredients!$B$3:$B$217,H251,Ingredients!$F$3:$F$217)+SUMIF($B$3:$B$724,H251,$BH$3:$BH$724)</f>
        <v>0</v>
      </c>
      <c r="BC251" s="30">
        <f>SUMIF(Ingredients!$B$3:$B$217,I251,Ingredients!$F$3:$F$217)+SUMIF($B$3:$B$724,I251,$BH$3:$BH$724)</f>
        <v>0</v>
      </c>
      <c r="BD251" s="30">
        <f>SUMIF(Ingredients!$B$3:$B$217,J251,Ingredients!$F$3:$F$217)+SUMIF($B$3:$B$724,J251,$BH$3:$BH$724)</f>
        <v>0</v>
      </c>
      <c r="BE251" s="30">
        <f>SUMIF(Ingredients!$B$3:$B$217,K251,Ingredients!$F$3:$F$217)+SUMIF($B$3:$B$724,K251,$BH$3:$BH$724)</f>
        <v>0</v>
      </c>
      <c r="BF251" s="30">
        <f>SUMIF(Ingredients!$B$3:$B$217,L251,Ingredients!$F$3:$F$217)+SUMIF($B$3:$B$724,L251,$BH$3:$BH$724)</f>
        <v>0</v>
      </c>
      <c r="BG251" s="30">
        <f>SUMIF(Ingredients!$B$3:$B$217,M251,Ingredients!$F$3:$F$217)+SUMIF($B$3:$B$724,M251,$BH$3:$BH$724)</f>
        <v>0</v>
      </c>
      <c r="BH251" s="35">
        <f t="shared" si="44"/>
        <v>0</v>
      </c>
      <c r="BI251" s="30">
        <f>SUMIF(Ingredients!$B$3:$B$217,F251,Ingredients!$G$3:$G$217)+SUMIF($B$3:$B$724,F251,$BQ$3:$BQ$724)</f>
        <v>0</v>
      </c>
      <c r="BJ251" s="30">
        <f>SUMIF(Ingredients!$B$3:$B$217,G251,Ingredients!$G$3:$G$217)+SUMIF($B$3:$B$724,G251,$BQ$3:$BQ$724)</f>
        <v>0</v>
      </c>
      <c r="BK251" s="30">
        <f>SUMIF(Ingredients!$B$3:$B$217,H251,Ingredients!$G$3:$G$217)+SUMIF($B$3:$B$724,H251,$BQ$3:$BQ$724)</f>
        <v>0</v>
      </c>
      <c r="BL251" s="30">
        <f>SUMIF(Ingredients!$B$3:$B$217,I251,Ingredients!$G$3:$G$217)+SUMIF($B$3:$B$724,I251,$BQ$3:$BQ$724)</f>
        <v>0</v>
      </c>
      <c r="BM251" s="30">
        <f>SUMIF(Ingredients!$B$3:$B$217,J251,Ingredients!$G$3:$G$217)+SUMIF($B$3:$B$724,J251,$BQ$3:$BQ$724)</f>
        <v>0</v>
      </c>
      <c r="BN251" s="30">
        <f>SUMIF(Ingredients!$B$3:$B$217,K251,Ingredients!$G$3:$G$217)+SUMIF($B$3:$B$724,K251,$BQ$3:$BQ$724)</f>
        <v>0</v>
      </c>
      <c r="BO251" s="30">
        <f>SUMIF(Ingredients!$B$3:$B$217,L251,Ingredients!$G$3:$G$217)+SUMIF($B$3:$B$724,L251,$BQ$3:$BQ$724)</f>
        <v>0</v>
      </c>
      <c r="BP251" s="30">
        <f>SUMIF(Ingredients!$B$3:$B$217,M251,Ingredients!$G$3:$G$217)+SUMIF($B$3:$B$724,M251,$BQ$3:$BQ$724)</f>
        <v>0</v>
      </c>
      <c r="BQ251" s="36">
        <f t="shared" si="45"/>
        <v>0</v>
      </c>
      <c r="BR251" s="30">
        <f>SUMIF(Ingredients!$B$3:$B$217,F251,Ingredients!$H$3:$H$217)+SUMIF($B$3:$B$724,F251,$BZ$3:$BZ$724)</f>
        <v>0</v>
      </c>
      <c r="BS251" s="30">
        <f>SUMIF(Ingredients!$B$3:$B$217,G251,Ingredients!$H$3:$H$217)+SUMIF($B$3:$B$724,G251,$BZ$3:$BZ$724)</f>
        <v>0</v>
      </c>
      <c r="BT251" s="30">
        <f>SUMIF(Ingredients!$B$3:$B$217,H251,Ingredients!$H$3:$H$217)+SUMIF($B$3:$B$724,H251,$BZ$3:$BZ$724)</f>
        <v>0</v>
      </c>
      <c r="BU251" s="30">
        <f>SUMIF(Ingredients!$B$3:$B$217,I251,Ingredients!$H$3:$H$217)+SUMIF($B$3:$B$724,I251,$BZ$3:$BZ$724)</f>
        <v>0</v>
      </c>
      <c r="BV251" s="30">
        <f>SUMIF(Ingredients!$B$3:$B$217,J251,Ingredients!$H$3:$H$217)+SUMIF($B$3:$B$724,J251,$BZ$3:$BZ$724)</f>
        <v>0</v>
      </c>
      <c r="BW251" s="30">
        <f>SUMIF(Ingredients!$B$3:$B$217,K251,Ingredients!$H$3:$H$217)+SUMIF($B$3:$B$724,K251,$BZ$3:$BZ$724)</f>
        <v>0</v>
      </c>
      <c r="BX251" s="30">
        <f>SUMIF(Ingredients!$B$3:$B$217,L251,Ingredients!$H$3:$H$217)+SUMIF($B$3:$B$724,L251,$BZ$3:$BZ$724)</f>
        <v>0</v>
      </c>
      <c r="BY251" s="30">
        <f>SUMIF(Ingredients!$B$3:$B$217,M251,Ingredients!$H$3:$H$217)+SUMIF($B$3:$B$724,M251,$BZ$3:$BZ$724)</f>
        <v>0</v>
      </c>
      <c r="BZ251" s="42">
        <f t="shared" si="46"/>
        <v>0</v>
      </c>
      <c r="CA251" s="30">
        <f>SUMIF(Ingredients!$B$3:$B$217,F251,Ingredients!$I$3:$I$217)+SUMIF($B$3:$B$724,F251,$CI$3:$CI$724)</f>
        <v>0</v>
      </c>
      <c r="CB251" s="30">
        <f>SUMIF(Ingredients!$B$3:$B$217,G251,Ingredients!$I$3:$I$217)+SUMIF($B$3:$B$724,G251,$CI$3:$CI$724)</f>
        <v>0</v>
      </c>
      <c r="CC251" s="30">
        <f>SUMIF(Ingredients!$B$3:$B$217,H251,Ingredients!$I$3:$I$217)+SUMIF($B$3:$B$724,H251,$CI$3:$CI$724)</f>
        <v>0</v>
      </c>
      <c r="CD251" s="30">
        <f>SUMIF(Ingredients!$B$3:$B$217,I251,Ingredients!$I$3:$I$217)+SUMIF($B$3:$B$724,I251,$CI$3:$CI$724)</f>
        <v>0</v>
      </c>
      <c r="CE251" s="30">
        <f>SUMIF(Ingredients!$B$3:$B$217,J251,Ingredients!$I$3:$I$217)+SUMIF($B$3:$B$724,J251,$CI$3:$CI$724)</f>
        <v>0</v>
      </c>
      <c r="CF251" s="30">
        <f>SUMIF(Ingredients!$B$3:$B$217,K251,Ingredients!$I$3:$I$217)+SUMIF($B$3:$B$724,K251,$CI$3:$CI$724)</f>
        <v>0</v>
      </c>
      <c r="CG251" s="30">
        <f>SUMIF(Ingredients!$B$3:$B$217,L251,Ingredients!$I$3:$I$217)+SUMIF($B$3:$B$724,L251,$CI$3:$CI$724)</f>
        <v>0</v>
      </c>
      <c r="CH251" s="30">
        <f>SUMIF(Ingredients!$B$3:$B$217,M251,Ingredients!$I$3:$I$217)+SUMIF($B$3:$B$724,M251,$CI$3:$CI$724)</f>
        <v>0</v>
      </c>
      <c r="CI251" s="38">
        <f t="shared" si="47"/>
        <v>0</v>
      </c>
      <c r="CJ251" s="30">
        <f>SUMIF(Ingredients!$B$3:$B$217,F251,Ingredients!$J$3:$J$217)+SUMIF($B$3:$B$724,F251,$CR$3:$CR$724)</f>
        <v>0</v>
      </c>
      <c r="CK251" s="30">
        <f>SUMIF(Ingredients!$B$3:$B$217,G251,Ingredients!$J$3:$J$217)+SUMIF($B$3:$B$724,G251,$CR$3:$CR$724)</f>
        <v>0</v>
      </c>
      <c r="CL251" s="30">
        <f>SUMIF(Ingredients!$B$3:$B$217,H251,Ingredients!$J$3:$J$217)+SUMIF($B$3:$B$724,H251,$CR$3:$CR$724)</f>
        <v>0</v>
      </c>
      <c r="CM251" s="30">
        <f>SUMIF(Ingredients!$B$3:$B$217,I251,Ingredients!$J$3:$J$217)+SUMIF($B$3:$B$724,I251,$CR$3:$CR$724)</f>
        <v>0</v>
      </c>
      <c r="CN251" s="30">
        <f>SUMIF(Ingredients!$B$3:$B$217,J251,Ingredients!$J$3:$J$217)+SUMIF($B$3:$B$724,J251,$CR$3:$CR$724)</f>
        <v>0</v>
      </c>
      <c r="CO251" s="30">
        <f>SUMIF(Ingredients!$B$3:$B$217,K251,Ingredients!$J$3:$J$217)+SUMIF($B$3:$B$724,K251,$CR$3:$CR$724)</f>
        <v>0</v>
      </c>
      <c r="CP251" s="30">
        <f>SUMIF(Ingredients!$B$3:$B$217,L251,Ingredients!$J$3:$J$217)+SUMIF($B$3:$B$724,L251,$CR$3:$CR$724)</f>
        <v>0</v>
      </c>
      <c r="CQ251" s="30">
        <f>SUMIF(Ingredients!$B$3:$B$217,M251,Ingredients!$J$3:$J$217)+SUMIF($B$3:$B$724,M251,$CR$3:$CR$724)</f>
        <v>0</v>
      </c>
      <c r="CR251" s="43">
        <f t="shared" si="48"/>
        <v>0</v>
      </c>
      <c r="CS251" s="34">
        <v>4</v>
      </c>
      <c r="CT251" s="30">
        <v>0</v>
      </c>
      <c r="CU251" s="30">
        <v>20</v>
      </c>
      <c r="CV251" s="35">
        <v>0</v>
      </c>
      <c r="CW251" s="36">
        <v>0</v>
      </c>
      <c r="CX251" s="37">
        <v>0</v>
      </c>
      <c r="CY251" s="38">
        <v>0</v>
      </c>
      <c r="CZ251" s="39">
        <v>0</v>
      </c>
      <c r="DA251" t="s">
        <v>199</v>
      </c>
      <c r="DB251" t="str">
        <f t="shared" ca="1" si="49"/>
        <v>-</v>
      </c>
      <c r="DC251" t="s">
        <v>1143</v>
      </c>
      <c r="DD251" t="s">
        <v>199</v>
      </c>
      <c r="DE251" t="str">
        <f t="shared" ca="1" si="50"/>
        <v/>
      </c>
      <c r="DF251" t="s">
        <v>2272</v>
      </c>
    </row>
    <row r="252" spans="2:110" x14ac:dyDescent="0.3">
      <c r="B252" t="s">
        <v>519</v>
      </c>
      <c r="C252" t="str">
        <f>INDEX('PH Itemnames'!$B$1:$B$723,MATCH(B252,'PH Itemnames'!$A$1:$A$723),1)</f>
        <v>shepardspieItem</v>
      </c>
      <c r="D252" t="s">
        <v>245</v>
      </c>
      <c r="E252" t="s">
        <v>1192</v>
      </c>
      <c r="F252" s="10" t="s">
        <v>80</v>
      </c>
      <c r="G252" s="11" t="s">
        <v>65</v>
      </c>
      <c r="H252" s="11" t="s">
        <v>61</v>
      </c>
      <c r="I252" s="11" t="s">
        <v>209</v>
      </c>
      <c r="J252" s="11" t="s">
        <v>136</v>
      </c>
      <c r="K252" s="11"/>
      <c r="L252" s="11"/>
      <c r="M252" s="11"/>
      <c r="N252" s="46">
        <f ca="1">SUMIF(Ingredients!$B$3:$B$217,'PH complex foods'!F252,Ingredients!$A$3:$A$119)+SUMIF($B$3:$B$724,F252,$V$3:$V$723)</f>
        <v>1</v>
      </c>
      <c r="O252" s="11">
        <f ca="1">SUMIF(Ingredients!$B$3:$B$217,'PH complex foods'!G252,Ingredients!$A$3:$A$119)+SUMIF($B$3:$B$724,G252,$V$3:$V$723)</f>
        <v>1</v>
      </c>
      <c r="P252" s="11">
        <f ca="1">SUMIF(Ingredients!$B$3:$B$217,'PH complex foods'!H252,Ingredients!$A$3:$A$119)+SUMIF($B$3:$B$724,H252,$V$3:$V$723)</f>
        <v>1</v>
      </c>
      <c r="Q252" s="11">
        <f ca="1">SUMIF(Ingredients!$B$3:$B$217,'PH complex foods'!I252,Ingredients!$A$3:$A$119)+SUMIF($B$3:$B$724,I252,$V$3:$V$723)</f>
        <v>1</v>
      </c>
      <c r="R252" s="11">
        <f ca="1">SUMIF(Ingredients!$B$3:$B$217,'PH complex foods'!J252,Ingredients!$A$3:$A$119)+SUMIF($B$3:$B$724,J252,$V$3:$V$723)</f>
        <v>1</v>
      </c>
      <c r="S252" s="11">
        <f ca="1">SUMIF(Ingredients!$B$3:$B$217,'PH complex foods'!K252,Ingredients!$A$3:$A$119)+SUMIF($B$3:$B$724,K252,$V$3:$V$723)</f>
        <v>0</v>
      </c>
      <c r="T252" s="11">
        <f ca="1">SUMIF(Ingredients!$B$3:$B$217,'PH complex foods'!L252,Ingredients!$A$3:$A$119)+SUMIF($B$3:$B$724,L252,$V$3:$V$723)</f>
        <v>0</v>
      </c>
      <c r="U252" s="11">
        <f ca="1">SUMIF(Ingredients!$B$3:$B$217,'PH complex foods'!M252,Ingredients!$A$3:$A$119)+SUMIF($B$3:$B$724,M252,$V$3:$V$723)</f>
        <v>0</v>
      </c>
      <c r="V252" s="10">
        <f t="shared" ca="1" si="51"/>
        <v>1</v>
      </c>
      <c r="W252" s="11">
        <f t="shared" si="40"/>
        <v>0</v>
      </c>
      <c r="X252" s="44" t="str">
        <f t="shared" ca="1" si="52"/>
        <v>Yes</v>
      </c>
      <c r="Y252" s="34">
        <f>SUMIF(Ingredients!$B$3:$B$217,F252,Ingredients!$C$3:$C$217)+SUMIF($B$3:$B$724,F252,$AG$3:$AG$724)</f>
        <v>10</v>
      </c>
      <c r="Z252" s="30">
        <f>SUMIF(Ingredients!$B$3:$B$217,G252,Ingredients!$C$3:$C$217)+SUMIF($B$3:$B$724,G252,$AG$3:$AG$724)</f>
        <v>10</v>
      </c>
      <c r="AA252" s="30">
        <f>SUMIF(Ingredients!$B$3:$B$217,H252,Ingredients!$C$3:$C$217)+SUMIF($B$3:$B$724,H252,$AG$3:$AG$724)</f>
        <v>10</v>
      </c>
      <c r="AB252" s="30">
        <f>SUMIF(Ingredients!$B$3:$B$217,I252,Ingredients!$C$3:$C$217)+SUMIF($B$3:$B$724,I252,$AG$3:$AG$724)</f>
        <v>5</v>
      </c>
      <c r="AC252" s="30">
        <f>SUMIF(Ingredients!$B$3:$B$217,J252,Ingredients!$C$3:$C$217)+SUMIF($B$3:$B$724,J252,$AG$3:$AG$724)</f>
        <v>2</v>
      </c>
      <c r="AD252" s="30">
        <f>SUMIF(Ingredients!$B$3:$B$217,K252,Ingredients!$C$3:$C$217)+SUMIF($B$3:$B$724,K252,$AG$3:$AG$724)</f>
        <v>0</v>
      </c>
      <c r="AE252" s="30">
        <f>SUMIF(Ingredients!$B$3:$B$217,L252,Ingredients!$C$3:$C$217)+SUMIF($B$3:$B$724,L252,$AG$3:$AG$724)</f>
        <v>0</v>
      </c>
      <c r="AF252" s="30">
        <f>SUMIF(Ingredients!$B$3:$B$217,M252,Ingredients!$C$3:$C$217)+SUMIF($B$3:$B$724,M252,$AG$3:$AG$724)</f>
        <v>0</v>
      </c>
      <c r="AG252" s="29">
        <f t="shared" si="41"/>
        <v>37</v>
      </c>
      <c r="AH252" s="30">
        <f>SUMIF(Ingredients!$B$3:$B$217,F252,Ingredients!$D$3:$D$217)+SUMIF($B$3:$B$724,F252,$AP$3:$AP$724)</f>
        <v>0</v>
      </c>
      <c r="AI252" s="30">
        <f>SUMIF(Ingredients!$B$3:$B$217,G252,Ingredients!$D$3:$D$217)+SUMIF($B$3:$B$724,G252,$AP$3:$AP$724)</f>
        <v>0</v>
      </c>
      <c r="AJ252" s="30">
        <f>SUMIF(Ingredients!$B$3:$B$217,H252,Ingredients!$D$3:$D$217)+SUMIF($B$3:$B$724,H252,$AP$3:$AP$724)</f>
        <v>0</v>
      </c>
      <c r="AK252" s="30">
        <f>SUMIF(Ingredients!$B$3:$B$217,I252,Ingredients!$D$3:$D$217)+SUMIF($B$3:$B$724,I252,$AP$3:$AP$724)</f>
        <v>0</v>
      </c>
      <c r="AL252" s="30">
        <f>SUMIF(Ingredients!$B$3:$B$217,J252,Ingredients!$D$3:$D$217)+SUMIF($B$3:$B$724,J252,$AP$3:$AP$724)</f>
        <v>0</v>
      </c>
      <c r="AM252" s="30">
        <f>SUMIF(Ingredients!$B$3:$B$217,K252,Ingredients!$D$3:$D$217)+SUMIF($B$3:$B$724,K252,$AP$3:$AP$724)</f>
        <v>0</v>
      </c>
      <c r="AN252" s="30">
        <f>SUMIF(Ingredients!$B$3:$B$217,L252,Ingredients!$D$3:$D$217)+SUMIF($B$3:$B$724,L252,$AP$3:$AP$724)</f>
        <v>0</v>
      </c>
      <c r="AO252" s="30">
        <f>SUMIF(Ingredients!$B$3:$B$217,M252,Ingredients!$D$3:$D$217)+SUMIF($B$3:$B$724,M252,$AP$3:$AP$724)</f>
        <v>0</v>
      </c>
      <c r="AP252" s="29">
        <f t="shared" si="42"/>
        <v>0</v>
      </c>
      <c r="AQ252" s="30">
        <f>SUMIF(Ingredients!$B$3:$B$217,F252,Ingredients!$E$3:$E$217)+SUMIF($B$3:$B$724,F252,$AY$3:$AY$727)</f>
        <v>6</v>
      </c>
      <c r="AR252" s="30">
        <f>SUMIF(Ingredients!$B$3:$B$217,G252,Ingredients!$E$3:$E$217)+SUMIF($B$3:$B$724,G252,$AY$3:$AY$727)</f>
        <v>32</v>
      </c>
      <c r="AS252" s="30">
        <f>SUMIF(Ingredients!$B$3:$B$217,H252,Ingredients!$E$3:$E$217)+SUMIF($B$3:$B$724,H252,$AY$3:$AY$727)</f>
        <v>31</v>
      </c>
      <c r="AT252" s="30">
        <f>SUMIF(Ingredients!$B$3:$B$217,I252,Ingredients!$E$3:$E$217)+SUMIF($B$3:$B$724,I252,$AY$3:$AY$727)</f>
        <v>7</v>
      </c>
      <c r="AU252" s="30">
        <f>SUMIF(Ingredients!$B$3:$B$217,J252,Ingredients!$E$3:$E$217)+SUMIF($B$3:$B$724,J252,$AY$3:$AY$727)</f>
        <v>5</v>
      </c>
      <c r="AV252" s="30">
        <f>SUMIF(Ingredients!$B$3:$B$217,K252,Ingredients!$E$3:$E$217)+SUMIF($B$3:$B$724,K252,$AY$3:$AY$727)</f>
        <v>0</v>
      </c>
      <c r="AW252" s="30">
        <f>SUMIF(Ingredients!$B$3:$B$217,L252,Ingredients!$E$3:$E$217)+SUMIF($B$3:$B$724,L252,$AY$3:$AY$727)</f>
        <v>0</v>
      </c>
      <c r="AX252" s="30">
        <f>SUMIF(Ingredients!$B$3:$B$217,M252,Ingredients!$E$3:$E$217)+SUMIF($B$3:$B$724,M252,$AY$3:$AY$727)</f>
        <v>0</v>
      </c>
      <c r="AY252" s="29">
        <f t="shared" si="43"/>
        <v>16.2</v>
      </c>
      <c r="AZ252" s="30">
        <f>SUMIF(Ingredients!$B$3:$B$217,F252,Ingredients!$F$3:$F$217)+SUMIF($B$3:$B$724,F252,$BH$3:$BH$724)</f>
        <v>0</v>
      </c>
      <c r="BA252" s="30">
        <f>SUMIF(Ingredients!$B$3:$B$217,G252,Ingredients!$F$3:$F$217)+SUMIF($B$3:$B$724,G252,$BH$3:$BH$724)</f>
        <v>0</v>
      </c>
      <c r="BB252" s="30">
        <f>SUMIF(Ingredients!$B$3:$B$217,H252,Ingredients!$F$3:$F$217)+SUMIF($B$3:$B$724,H252,$BH$3:$BH$724)</f>
        <v>0</v>
      </c>
      <c r="BC252" s="30">
        <f>SUMIF(Ingredients!$B$3:$B$217,I252,Ingredients!$F$3:$F$217)+SUMIF($B$3:$B$724,I252,$BH$3:$BH$724)</f>
        <v>1</v>
      </c>
      <c r="BD252" s="30">
        <f>SUMIF(Ingredients!$B$3:$B$217,J252,Ingredients!$F$3:$F$217)+SUMIF($B$3:$B$724,J252,$BH$3:$BH$724)</f>
        <v>0</v>
      </c>
      <c r="BE252" s="30">
        <f>SUMIF(Ingredients!$B$3:$B$217,K252,Ingredients!$F$3:$F$217)+SUMIF($B$3:$B$724,K252,$BH$3:$BH$724)</f>
        <v>0</v>
      </c>
      <c r="BF252" s="30">
        <f>SUMIF(Ingredients!$B$3:$B$217,L252,Ingredients!$F$3:$F$217)+SUMIF($B$3:$B$724,L252,$BH$3:$BH$724)</f>
        <v>0</v>
      </c>
      <c r="BG252" s="30">
        <f>SUMIF(Ingredients!$B$3:$B$217,M252,Ingredients!$F$3:$F$217)+SUMIF($B$3:$B$724,M252,$BH$3:$BH$724)</f>
        <v>0</v>
      </c>
      <c r="BH252" s="35">
        <f t="shared" si="44"/>
        <v>1</v>
      </c>
      <c r="BI252" s="30">
        <f>SUMIF(Ingredients!$B$3:$B$217,F252,Ingredients!$G$3:$G$217)+SUMIF($B$3:$B$724,F252,$BQ$3:$BQ$724)</f>
        <v>0</v>
      </c>
      <c r="BJ252" s="30">
        <f>SUMIF(Ingredients!$B$3:$B$217,G252,Ingredients!$G$3:$G$217)+SUMIF($B$3:$B$724,G252,$BQ$3:$BQ$724)</f>
        <v>0</v>
      </c>
      <c r="BK252" s="30">
        <f>SUMIF(Ingredients!$B$3:$B$217,H252,Ingredients!$G$3:$G$217)+SUMIF($B$3:$B$724,H252,$BQ$3:$BQ$724)</f>
        <v>0</v>
      </c>
      <c r="BL252" s="30">
        <f>SUMIF(Ingredients!$B$3:$B$217,I252,Ingredients!$G$3:$G$217)+SUMIF($B$3:$B$724,I252,$BQ$3:$BQ$724)</f>
        <v>0</v>
      </c>
      <c r="BM252" s="30">
        <f>SUMIF(Ingredients!$B$3:$B$217,J252,Ingredients!$G$3:$G$217)+SUMIF($B$3:$B$724,J252,$BQ$3:$BQ$724)</f>
        <v>0</v>
      </c>
      <c r="BN252" s="30">
        <f>SUMIF(Ingredients!$B$3:$B$217,K252,Ingredients!$G$3:$G$217)+SUMIF($B$3:$B$724,K252,$BQ$3:$BQ$724)</f>
        <v>0</v>
      </c>
      <c r="BO252" s="30">
        <f>SUMIF(Ingredients!$B$3:$B$217,L252,Ingredients!$G$3:$G$217)+SUMIF($B$3:$B$724,L252,$BQ$3:$BQ$724)</f>
        <v>0</v>
      </c>
      <c r="BP252" s="30">
        <f>SUMIF(Ingredients!$B$3:$B$217,M252,Ingredients!$G$3:$G$217)+SUMIF($B$3:$B$724,M252,$BQ$3:$BQ$724)</f>
        <v>0</v>
      </c>
      <c r="BQ252" s="36">
        <f t="shared" si="45"/>
        <v>0</v>
      </c>
      <c r="BR252" s="30">
        <f>SUMIF(Ingredients!$B$3:$B$217,F252,Ingredients!$H$3:$H$217)+SUMIF($B$3:$B$724,F252,$BZ$3:$BZ$724)</f>
        <v>0</v>
      </c>
      <c r="BS252" s="30">
        <f>SUMIF(Ingredients!$B$3:$B$217,G252,Ingredients!$H$3:$H$217)+SUMIF($B$3:$B$724,G252,$BZ$3:$BZ$724)</f>
        <v>1.5</v>
      </c>
      <c r="BT252" s="30">
        <f>SUMIF(Ingredients!$B$3:$B$217,H252,Ingredients!$H$3:$H$217)+SUMIF($B$3:$B$724,H252,$BZ$3:$BZ$724)</f>
        <v>1</v>
      </c>
      <c r="BU252" s="30">
        <f>SUMIF(Ingredients!$B$3:$B$217,I252,Ingredients!$H$3:$H$217)+SUMIF($B$3:$B$724,I252,$BZ$3:$BZ$724)</f>
        <v>0</v>
      </c>
      <c r="BV252" s="30">
        <f>SUMIF(Ingredients!$B$3:$B$217,J252,Ingredients!$H$3:$H$217)+SUMIF($B$3:$B$724,J252,$BZ$3:$BZ$724)</f>
        <v>1</v>
      </c>
      <c r="BW252" s="30">
        <f>SUMIF(Ingredients!$B$3:$B$217,K252,Ingredients!$H$3:$H$217)+SUMIF($B$3:$B$724,K252,$BZ$3:$BZ$724)</f>
        <v>0</v>
      </c>
      <c r="BX252" s="30">
        <f>SUMIF(Ingredients!$B$3:$B$217,L252,Ingredients!$H$3:$H$217)+SUMIF($B$3:$B$724,L252,$BZ$3:$BZ$724)</f>
        <v>0</v>
      </c>
      <c r="BY252" s="30">
        <f>SUMIF(Ingredients!$B$3:$B$217,M252,Ingredients!$H$3:$H$217)+SUMIF($B$3:$B$724,M252,$BZ$3:$BZ$724)</f>
        <v>0</v>
      </c>
      <c r="BZ252" s="42">
        <f t="shared" si="46"/>
        <v>3.5</v>
      </c>
      <c r="CA252" s="30">
        <f>SUMIF(Ingredients!$B$3:$B$217,F252,Ingredients!$I$3:$I$217)+SUMIF($B$3:$B$724,F252,$CI$3:$CI$724)</f>
        <v>1.5</v>
      </c>
      <c r="CB252" s="30">
        <f>SUMIF(Ingredients!$B$3:$B$217,G252,Ingredients!$I$3:$I$217)+SUMIF($B$3:$B$724,G252,$CI$3:$CI$724)</f>
        <v>0</v>
      </c>
      <c r="CC252" s="30">
        <f>SUMIF(Ingredients!$B$3:$B$217,H252,Ingredients!$I$3:$I$217)+SUMIF($B$3:$B$724,H252,$CI$3:$CI$724)</f>
        <v>0</v>
      </c>
      <c r="CD252" s="30">
        <f>SUMIF(Ingredients!$B$3:$B$217,I252,Ingredients!$I$3:$I$217)+SUMIF($B$3:$B$724,I252,$CI$3:$CI$724)</f>
        <v>0</v>
      </c>
      <c r="CE252" s="30">
        <f>SUMIF(Ingredients!$B$3:$B$217,J252,Ingredients!$I$3:$I$217)+SUMIF($B$3:$B$724,J252,$CI$3:$CI$724)</f>
        <v>0</v>
      </c>
      <c r="CF252" s="30">
        <f>SUMIF(Ingredients!$B$3:$B$217,K252,Ingredients!$I$3:$I$217)+SUMIF($B$3:$B$724,K252,$CI$3:$CI$724)</f>
        <v>0</v>
      </c>
      <c r="CG252" s="30">
        <f>SUMIF(Ingredients!$B$3:$B$217,L252,Ingredients!$I$3:$I$217)+SUMIF($B$3:$B$724,L252,$CI$3:$CI$724)</f>
        <v>0</v>
      </c>
      <c r="CH252" s="30">
        <f>SUMIF(Ingredients!$B$3:$B$217,M252,Ingredients!$I$3:$I$217)+SUMIF($B$3:$B$724,M252,$CI$3:$CI$724)</f>
        <v>0</v>
      </c>
      <c r="CI252" s="38">
        <f t="shared" si="47"/>
        <v>1.5</v>
      </c>
      <c r="CJ252" s="30">
        <f>SUMIF(Ingredients!$B$3:$B$217,F252,Ingredients!$J$3:$J$217)+SUMIF($B$3:$B$724,F252,$CR$3:$CR$724)</f>
        <v>0</v>
      </c>
      <c r="CK252" s="30">
        <f>SUMIF(Ingredients!$B$3:$B$217,G252,Ingredients!$J$3:$J$217)+SUMIF($B$3:$B$724,G252,$CR$3:$CR$724)</f>
        <v>0</v>
      </c>
      <c r="CL252" s="30">
        <f>SUMIF(Ingredients!$B$3:$B$217,H252,Ingredients!$J$3:$J$217)+SUMIF($B$3:$B$724,H252,$CR$3:$CR$724)</f>
        <v>0</v>
      </c>
      <c r="CM252" s="30">
        <f>SUMIF(Ingredients!$B$3:$B$217,I252,Ingredients!$J$3:$J$217)+SUMIF($B$3:$B$724,I252,$CR$3:$CR$724)</f>
        <v>0</v>
      </c>
      <c r="CN252" s="30">
        <f>SUMIF(Ingredients!$B$3:$B$217,J252,Ingredients!$J$3:$J$217)+SUMIF($B$3:$B$724,J252,$CR$3:$CR$724)</f>
        <v>0</v>
      </c>
      <c r="CO252" s="30">
        <f>SUMIF(Ingredients!$B$3:$B$217,K252,Ingredients!$J$3:$J$217)+SUMIF($B$3:$B$724,K252,$CR$3:$CR$724)</f>
        <v>0</v>
      </c>
      <c r="CP252" s="30">
        <f>SUMIF(Ingredients!$B$3:$B$217,L252,Ingredients!$J$3:$J$217)+SUMIF($B$3:$B$724,L252,$CR$3:$CR$724)</f>
        <v>0</v>
      </c>
      <c r="CQ252" s="30">
        <f>SUMIF(Ingredients!$B$3:$B$217,M252,Ingredients!$J$3:$J$217)+SUMIF($B$3:$B$724,M252,$CR$3:$CR$724)</f>
        <v>0</v>
      </c>
      <c r="CR252" s="43">
        <f t="shared" si="48"/>
        <v>0</v>
      </c>
      <c r="CS252" s="34">
        <v>30</v>
      </c>
      <c r="CT252" s="30">
        <v>0</v>
      </c>
      <c r="CU252" s="30">
        <v>12</v>
      </c>
      <c r="CV252" s="35">
        <v>1</v>
      </c>
      <c r="CW252" s="36">
        <v>0</v>
      </c>
      <c r="CX252" s="37">
        <v>3.5</v>
      </c>
      <c r="CY252" s="38">
        <v>1.5</v>
      </c>
      <c r="CZ252" s="39">
        <v>0</v>
      </c>
      <c r="DA252" t="s">
        <v>202</v>
      </c>
      <c r="DB252" t="str">
        <f t="shared" ca="1" si="49"/>
        <v>-</v>
      </c>
      <c r="DD252" t="s">
        <v>200</v>
      </c>
      <c r="DE252" t="str">
        <f t="shared" ca="1" si="50"/>
        <v>SHEPARDSPIEITEM(MEAL, ItemRegistry.shepardspieItem, 4 ,6f,0f,1f,3.5f,0f,1.5f,0f,1.75f),</v>
      </c>
      <c r="DF252" t="s">
        <v>2443</v>
      </c>
    </row>
    <row r="253" spans="2:110" x14ac:dyDescent="0.3">
      <c r="B253" t="s">
        <v>520</v>
      </c>
      <c r="C253" t="str">
        <f>INDEX('PH Itemnames'!$B$1:$B$723,MATCH(B253,'PH Itemnames'!$A$1:$A$723),1)</f>
        <v>eggnogItem</v>
      </c>
      <c r="D253" t="s">
        <v>240</v>
      </c>
      <c r="E253" t="s">
        <v>1192</v>
      </c>
      <c r="F253" s="10" t="s">
        <v>226</v>
      </c>
      <c r="G253" s="11" t="s">
        <v>521</v>
      </c>
      <c r="H253" s="11" t="s">
        <v>195</v>
      </c>
      <c r="I253" s="11" t="s">
        <v>227</v>
      </c>
      <c r="J253" s="11"/>
      <c r="K253" s="11"/>
      <c r="L253" s="11"/>
      <c r="M253" s="11"/>
      <c r="N253" s="46">
        <f ca="1">SUMIF(Ingredients!$B$3:$B$217,'PH complex foods'!F253,Ingredients!$A$3:$A$119)+SUMIF($B$3:$B$724,F253,$V$3:$V$723)</f>
        <v>1</v>
      </c>
      <c r="O253" s="11">
        <f ca="1">SUMIF(Ingredients!$B$3:$B$217,'PH complex foods'!G253,Ingredients!$A$3:$A$119)+SUMIF($B$3:$B$724,G253,$V$3:$V$723)</f>
        <v>0</v>
      </c>
      <c r="P253" s="11">
        <f ca="1">SUMIF(Ingredients!$B$3:$B$217,'PH complex foods'!H253,Ingredients!$A$3:$A$119)+SUMIF($B$3:$B$724,H253,$V$3:$V$723)</f>
        <v>0</v>
      </c>
      <c r="Q253" s="11">
        <f ca="1">SUMIF(Ingredients!$B$3:$B$217,'PH complex foods'!I253,Ingredients!$A$3:$A$119)+SUMIF($B$3:$B$724,I253,$V$3:$V$723)</f>
        <v>1</v>
      </c>
      <c r="R253" s="11">
        <f ca="1">SUMIF(Ingredients!$B$3:$B$217,'PH complex foods'!J253,Ingredients!$A$3:$A$119)+SUMIF($B$3:$B$724,J253,$V$3:$V$723)</f>
        <v>0</v>
      </c>
      <c r="S253" s="11">
        <f ca="1">SUMIF(Ingredients!$B$3:$B$217,'PH complex foods'!K253,Ingredients!$A$3:$A$119)+SUMIF($B$3:$B$724,K253,$V$3:$V$723)</f>
        <v>0</v>
      </c>
      <c r="T253" s="11">
        <f ca="1">SUMIF(Ingredients!$B$3:$B$217,'PH complex foods'!L253,Ingredients!$A$3:$A$119)+SUMIF($B$3:$B$724,L253,$V$3:$V$723)</f>
        <v>0</v>
      </c>
      <c r="U253" s="11">
        <f ca="1">SUMIF(Ingredients!$B$3:$B$217,'PH complex foods'!M253,Ingredients!$A$3:$A$119)+SUMIF($B$3:$B$724,M253,$V$3:$V$723)</f>
        <v>0</v>
      </c>
      <c r="V253" s="10">
        <f t="shared" ca="1" si="51"/>
        <v>-1</v>
      </c>
      <c r="W253" s="11">
        <f t="shared" si="40"/>
        <v>0</v>
      </c>
      <c r="X253" s="44" t="str">
        <f t="shared" ca="1" si="52"/>
        <v>No</v>
      </c>
      <c r="Y253" s="34">
        <f>SUMIF(Ingredients!$B$3:$B$217,F253,Ingredients!$C$3:$C$217)+SUMIF($B$3:$B$724,F253,$AG$3:$AG$724)</f>
        <v>0</v>
      </c>
      <c r="Z253" s="30">
        <f>SUMIF(Ingredients!$B$3:$B$217,G253,Ingredients!$C$3:$C$217)+SUMIF($B$3:$B$724,G253,$AG$3:$AG$724)</f>
        <v>0</v>
      </c>
      <c r="AA253" s="30">
        <f>SUMIF(Ingredients!$B$3:$B$217,H253,Ingredients!$C$3:$C$217)+SUMIF($B$3:$B$724,H253,$AG$3:$AG$724)</f>
        <v>0</v>
      </c>
      <c r="AB253" s="30">
        <f>SUMIF(Ingredients!$B$3:$B$217,I253,Ingredients!$C$3:$C$217)+SUMIF($B$3:$B$724,I253,$AG$3:$AG$724)</f>
        <v>5</v>
      </c>
      <c r="AC253" s="30">
        <f>SUMIF(Ingredients!$B$3:$B$217,J253,Ingredients!$C$3:$C$217)+SUMIF($B$3:$B$724,J253,$AG$3:$AG$724)</f>
        <v>0</v>
      </c>
      <c r="AD253" s="30">
        <f>SUMIF(Ingredients!$B$3:$B$217,K253,Ingredients!$C$3:$C$217)+SUMIF($B$3:$B$724,K253,$AG$3:$AG$724)</f>
        <v>0</v>
      </c>
      <c r="AE253" s="30">
        <f>SUMIF(Ingredients!$B$3:$B$217,L253,Ingredients!$C$3:$C$217)+SUMIF($B$3:$B$724,L253,$AG$3:$AG$724)</f>
        <v>0</v>
      </c>
      <c r="AF253" s="30">
        <f>SUMIF(Ingredients!$B$3:$B$217,M253,Ingredients!$C$3:$C$217)+SUMIF($B$3:$B$724,M253,$AG$3:$AG$724)</f>
        <v>0</v>
      </c>
      <c r="AG253" s="29">
        <f t="shared" si="41"/>
        <v>5</v>
      </c>
      <c r="AH253" s="30">
        <f>SUMIF(Ingredients!$B$3:$B$217,F253,Ingredients!$D$3:$D$217)+SUMIF($B$3:$B$724,F253,$AP$3:$AP$724)</f>
        <v>0</v>
      </c>
      <c r="AI253" s="30">
        <f>SUMIF(Ingredients!$B$3:$B$217,G253,Ingredients!$D$3:$D$217)+SUMIF($B$3:$B$724,G253,$AP$3:$AP$724)</f>
        <v>0</v>
      </c>
      <c r="AJ253" s="30">
        <f>SUMIF(Ingredients!$B$3:$B$217,H253,Ingredients!$D$3:$D$217)+SUMIF($B$3:$B$724,H253,$AP$3:$AP$724)</f>
        <v>0</v>
      </c>
      <c r="AK253" s="30">
        <f>SUMIF(Ingredients!$B$3:$B$217,I253,Ingredients!$D$3:$D$217)+SUMIF($B$3:$B$724,I253,$AP$3:$AP$724)</f>
        <v>0</v>
      </c>
      <c r="AL253" s="30">
        <f>SUMIF(Ingredients!$B$3:$B$217,J253,Ingredients!$D$3:$D$217)+SUMIF($B$3:$B$724,J253,$AP$3:$AP$724)</f>
        <v>0</v>
      </c>
      <c r="AM253" s="30">
        <f>SUMIF(Ingredients!$B$3:$B$217,K253,Ingredients!$D$3:$D$217)+SUMIF($B$3:$B$724,K253,$AP$3:$AP$724)</f>
        <v>0</v>
      </c>
      <c r="AN253" s="30">
        <f>SUMIF(Ingredients!$B$3:$B$217,L253,Ingredients!$D$3:$D$217)+SUMIF($B$3:$B$724,L253,$AP$3:$AP$724)</f>
        <v>0</v>
      </c>
      <c r="AO253" s="30">
        <f>SUMIF(Ingredients!$B$3:$B$217,M253,Ingredients!$D$3:$D$217)+SUMIF($B$3:$B$724,M253,$AP$3:$AP$724)</f>
        <v>0</v>
      </c>
      <c r="AP253" s="29">
        <f t="shared" si="42"/>
        <v>0</v>
      </c>
      <c r="AQ253" s="30">
        <f>SUMIF(Ingredients!$B$3:$B$217,F253,Ingredients!$E$3:$E$217)+SUMIF($B$3:$B$724,F253,$AY$3:$AY$727)</f>
        <v>16</v>
      </c>
      <c r="AR253" s="30">
        <f>SUMIF(Ingredients!$B$3:$B$217,G253,Ingredients!$E$3:$E$217)+SUMIF($B$3:$B$724,G253,$AY$3:$AY$727)</f>
        <v>0</v>
      </c>
      <c r="AS253" s="30">
        <f>SUMIF(Ingredients!$B$3:$B$217,H253,Ingredients!$E$3:$E$217)+SUMIF($B$3:$B$724,H253,$AY$3:$AY$727)</f>
        <v>0</v>
      </c>
      <c r="AT253" s="30">
        <f>SUMIF(Ingredients!$B$3:$B$217,I253,Ingredients!$E$3:$E$217)+SUMIF($B$3:$B$724,I253,$AY$3:$AY$727)</f>
        <v>7</v>
      </c>
      <c r="AU253" s="30">
        <f>SUMIF(Ingredients!$B$3:$B$217,J253,Ingredients!$E$3:$E$217)+SUMIF($B$3:$B$724,J253,$AY$3:$AY$727)</f>
        <v>0</v>
      </c>
      <c r="AV253" s="30">
        <f>SUMIF(Ingredients!$B$3:$B$217,K253,Ingredients!$E$3:$E$217)+SUMIF($B$3:$B$724,K253,$AY$3:$AY$727)</f>
        <v>0</v>
      </c>
      <c r="AW253" s="30">
        <f>SUMIF(Ingredients!$B$3:$B$217,L253,Ingredients!$E$3:$E$217)+SUMIF($B$3:$B$724,L253,$AY$3:$AY$727)</f>
        <v>0</v>
      </c>
      <c r="AX253" s="30">
        <f>SUMIF(Ingredients!$B$3:$B$217,M253,Ingredients!$E$3:$E$217)+SUMIF($B$3:$B$724,M253,$AY$3:$AY$727)</f>
        <v>0</v>
      </c>
      <c r="AY253" s="29">
        <f t="shared" si="43"/>
        <v>5.75</v>
      </c>
      <c r="AZ253" s="30">
        <f>SUMIF(Ingredients!$B$3:$B$217,F253,Ingredients!$F$3:$F$217)+SUMIF($B$3:$B$724,F253,$BH$3:$BH$724)</f>
        <v>0</v>
      </c>
      <c r="BA253" s="30">
        <f>SUMIF(Ingredients!$B$3:$B$217,G253,Ingredients!$F$3:$F$217)+SUMIF($B$3:$B$724,G253,$BH$3:$BH$724)</f>
        <v>0</v>
      </c>
      <c r="BB253" s="30">
        <f>SUMIF(Ingredients!$B$3:$B$217,H253,Ingredients!$F$3:$F$217)+SUMIF($B$3:$B$724,H253,$BH$3:$BH$724)</f>
        <v>0</v>
      </c>
      <c r="BC253" s="30">
        <f>SUMIF(Ingredients!$B$3:$B$217,I253,Ingredients!$F$3:$F$217)+SUMIF($B$3:$B$724,I253,$BH$3:$BH$724)</f>
        <v>0</v>
      </c>
      <c r="BD253" s="30">
        <f>SUMIF(Ingredients!$B$3:$B$217,J253,Ingredients!$F$3:$F$217)+SUMIF($B$3:$B$724,J253,$BH$3:$BH$724)</f>
        <v>0</v>
      </c>
      <c r="BE253" s="30">
        <f>SUMIF(Ingredients!$B$3:$B$217,K253,Ingredients!$F$3:$F$217)+SUMIF($B$3:$B$724,K253,$BH$3:$BH$724)</f>
        <v>0</v>
      </c>
      <c r="BF253" s="30">
        <f>SUMIF(Ingredients!$B$3:$B$217,L253,Ingredients!$F$3:$F$217)+SUMIF($B$3:$B$724,L253,$BH$3:$BH$724)</f>
        <v>0</v>
      </c>
      <c r="BG253" s="30">
        <f>SUMIF(Ingredients!$B$3:$B$217,M253,Ingredients!$F$3:$F$217)+SUMIF($B$3:$B$724,M253,$BH$3:$BH$724)</f>
        <v>0</v>
      </c>
      <c r="BH253" s="35">
        <f t="shared" si="44"/>
        <v>0</v>
      </c>
      <c r="BI253" s="30">
        <f>SUMIF(Ingredients!$B$3:$B$217,F253,Ingredients!$G$3:$G$217)+SUMIF($B$3:$B$724,F253,$BQ$3:$BQ$724)</f>
        <v>0</v>
      </c>
      <c r="BJ253" s="30">
        <f>SUMIF(Ingredients!$B$3:$B$217,G253,Ingredients!$G$3:$G$217)+SUMIF($B$3:$B$724,G253,$BQ$3:$BQ$724)</f>
        <v>0</v>
      </c>
      <c r="BK253" s="30">
        <f>SUMIF(Ingredients!$B$3:$B$217,H253,Ingredients!$G$3:$G$217)+SUMIF($B$3:$B$724,H253,$BQ$3:$BQ$724)</f>
        <v>0</v>
      </c>
      <c r="BL253" s="30">
        <f>SUMIF(Ingredients!$B$3:$B$217,I253,Ingredients!$G$3:$G$217)+SUMIF($B$3:$B$724,I253,$BQ$3:$BQ$724)</f>
        <v>0</v>
      </c>
      <c r="BM253" s="30">
        <f>SUMIF(Ingredients!$B$3:$B$217,J253,Ingredients!$G$3:$G$217)+SUMIF($B$3:$B$724,J253,$BQ$3:$BQ$724)</f>
        <v>0</v>
      </c>
      <c r="BN253" s="30">
        <f>SUMIF(Ingredients!$B$3:$B$217,K253,Ingredients!$G$3:$G$217)+SUMIF($B$3:$B$724,K253,$BQ$3:$BQ$724)</f>
        <v>0</v>
      </c>
      <c r="BO253" s="30">
        <f>SUMIF(Ingredients!$B$3:$B$217,L253,Ingredients!$G$3:$G$217)+SUMIF($B$3:$B$724,L253,$BQ$3:$BQ$724)</f>
        <v>0</v>
      </c>
      <c r="BP253" s="30">
        <f>SUMIF(Ingredients!$B$3:$B$217,M253,Ingredients!$G$3:$G$217)+SUMIF($B$3:$B$724,M253,$BQ$3:$BQ$724)</f>
        <v>0</v>
      </c>
      <c r="BQ253" s="36">
        <f t="shared" si="45"/>
        <v>0</v>
      </c>
      <c r="BR253" s="30">
        <f>SUMIF(Ingredients!$B$3:$B$217,F253,Ingredients!$H$3:$H$217)+SUMIF($B$3:$B$724,F253,$BZ$3:$BZ$724)</f>
        <v>0</v>
      </c>
      <c r="BS253" s="30">
        <f>SUMIF(Ingredients!$B$3:$B$217,G253,Ingredients!$H$3:$H$217)+SUMIF($B$3:$B$724,G253,$BZ$3:$BZ$724)</f>
        <v>0</v>
      </c>
      <c r="BT253" s="30">
        <f>SUMIF(Ingredients!$B$3:$B$217,H253,Ingredients!$H$3:$H$217)+SUMIF($B$3:$B$724,H253,$BZ$3:$BZ$724)</f>
        <v>0</v>
      </c>
      <c r="BU253" s="30">
        <f>SUMIF(Ingredients!$B$3:$B$217,I253,Ingredients!$H$3:$H$217)+SUMIF($B$3:$B$724,I253,$BZ$3:$BZ$724)</f>
        <v>0</v>
      </c>
      <c r="BV253" s="30">
        <f>SUMIF(Ingredients!$B$3:$B$217,J253,Ingredients!$H$3:$H$217)+SUMIF($B$3:$B$724,J253,$BZ$3:$BZ$724)</f>
        <v>0</v>
      </c>
      <c r="BW253" s="30">
        <f>SUMIF(Ingredients!$B$3:$B$217,K253,Ingredients!$H$3:$H$217)+SUMIF($B$3:$B$724,K253,$BZ$3:$BZ$724)</f>
        <v>0</v>
      </c>
      <c r="BX253" s="30">
        <f>SUMIF(Ingredients!$B$3:$B$217,L253,Ingredients!$H$3:$H$217)+SUMIF($B$3:$B$724,L253,$BZ$3:$BZ$724)</f>
        <v>0</v>
      </c>
      <c r="BY253" s="30">
        <f>SUMIF(Ingredients!$B$3:$B$217,M253,Ingredients!$H$3:$H$217)+SUMIF($B$3:$B$724,M253,$BZ$3:$BZ$724)</f>
        <v>0</v>
      </c>
      <c r="BZ253" s="42">
        <f t="shared" si="46"/>
        <v>0</v>
      </c>
      <c r="CA253" s="30">
        <f>SUMIF(Ingredients!$B$3:$B$217,F253,Ingredients!$I$3:$I$217)+SUMIF($B$3:$B$724,F253,$CI$3:$CI$724)</f>
        <v>0</v>
      </c>
      <c r="CB253" s="30">
        <f>SUMIF(Ingredients!$B$3:$B$217,G253,Ingredients!$I$3:$I$217)+SUMIF($B$3:$B$724,G253,$CI$3:$CI$724)</f>
        <v>0</v>
      </c>
      <c r="CC253" s="30">
        <f>SUMIF(Ingredients!$B$3:$B$217,H253,Ingredients!$I$3:$I$217)+SUMIF($B$3:$B$724,H253,$CI$3:$CI$724)</f>
        <v>0</v>
      </c>
      <c r="CD253" s="30">
        <f>SUMIF(Ingredients!$B$3:$B$217,I253,Ingredients!$I$3:$I$217)+SUMIF($B$3:$B$724,I253,$CI$3:$CI$724)</f>
        <v>0</v>
      </c>
      <c r="CE253" s="30">
        <f>SUMIF(Ingredients!$B$3:$B$217,J253,Ingredients!$I$3:$I$217)+SUMIF($B$3:$B$724,J253,$CI$3:$CI$724)</f>
        <v>0</v>
      </c>
      <c r="CF253" s="30">
        <f>SUMIF(Ingredients!$B$3:$B$217,K253,Ingredients!$I$3:$I$217)+SUMIF($B$3:$B$724,K253,$CI$3:$CI$724)</f>
        <v>0</v>
      </c>
      <c r="CG253" s="30">
        <f>SUMIF(Ingredients!$B$3:$B$217,L253,Ingredients!$I$3:$I$217)+SUMIF($B$3:$B$724,L253,$CI$3:$CI$724)</f>
        <v>0</v>
      </c>
      <c r="CH253" s="30">
        <f>SUMIF(Ingredients!$B$3:$B$217,M253,Ingredients!$I$3:$I$217)+SUMIF($B$3:$B$724,M253,$CI$3:$CI$724)</f>
        <v>0</v>
      </c>
      <c r="CI253" s="38">
        <f t="shared" si="47"/>
        <v>0</v>
      </c>
      <c r="CJ253" s="30">
        <f>SUMIF(Ingredients!$B$3:$B$217,F253,Ingredients!$J$3:$J$217)+SUMIF($B$3:$B$724,F253,$CR$3:$CR$724)</f>
        <v>0</v>
      </c>
      <c r="CK253" s="30">
        <f>SUMIF(Ingredients!$B$3:$B$217,G253,Ingredients!$J$3:$J$217)+SUMIF($B$3:$B$724,G253,$CR$3:$CR$724)</f>
        <v>0</v>
      </c>
      <c r="CL253" s="30">
        <f>SUMIF(Ingredients!$B$3:$B$217,H253,Ingredients!$J$3:$J$217)+SUMIF($B$3:$B$724,H253,$CR$3:$CR$724)</f>
        <v>0</v>
      </c>
      <c r="CM253" s="30">
        <f>SUMIF(Ingredients!$B$3:$B$217,I253,Ingredients!$J$3:$J$217)+SUMIF($B$3:$B$724,I253,$CR$3:$CR$724)</f>
        <v>1</v>
      </c>
      <c r="CN253" s="30">
        <f>SUMIF(Ingredients!$B$3:$B$217,J253,Ingredients!$J$3:$J$217)+SUMIF($B$3:$B$724,J253,$CR$3:$CR$724)</f>
        <v>0</v>
      </c>
      <c r="CO253" s="30">
        <f>SUMIF(Ingredients!$B$3:$B$217,K253,Ingredients!$J$3:$J$217)+SUMIF($B$3:$B$724,K253,$CR$3:$CR$724)</f>
        <v>0</v>
      </c>
      <c r="CP253" s="30">
        <f>SUMIF(Ingredients!$B$3:$B$217,L253,Ingredients!$J$3:$J$217)+SUMIF($B$3:$B$724,L253,$CR$3:$CR$724)</f>
        <v>0</v>
      </c>
      <c r="CQ253" s="30">
        <f>SUMIF(Ingredients!$B$3:$B$217,M253,Ingredients!$J$3:$J$217)+SUMIF($B$3:$B$724,M253,$CR$3:$CR$724)</f>
        <v>0</v>
      </c>
      <c r="CR253" s="43">
        <f t="shared" si="48"/>
        <v>1</v>
      </c>
      <c r="CS253" s="34">
        <v>5</v>
      </c>
      <c r="CT253" s="30">
        <v>0</v>
      </c>
      <c r="CU253" s="30">
        <v>5.75</v>
      </c>
      <c r="CV253" s="35">
        <v>0</v>
      </c>
      <c r="CW253" s="36">
        <v>0</v>
      </c>
      <c r="CX253" s="37">
        <v>0</v>
      </c>
      <c r="CY253" s="38">
        <v>0</v>
      </c>
      <c r="CZ253" s="39">
        <v>1</v>
      </c>
      <c r="DA253" t="s">
        <v>199</v>
      </c>
      <c r="DB253" t="str">
        <f t="shared" ca="1" si="49"/>
        <v>No</v>
      </c>
      <c r="DD253" t="s">
        <v>200</v>
      </c>
      <c r="DE253" t="str">
        <f t="shared" ca="1" si="50"/>
        <v/>
      </c>
      <c r="DF253" t="s">
        <v>2272</v>
      </c>
    </row>
    <row r="254" spans="2:110" x14ac:dyDescent="0.3">
      <c r="B254" t="s">
        <v>522</v>
      </c>
      <c r="C254" t="str">
        <f>INDEX('PH Itemnames'!$B$1:$B$723,MATCH(B254,'PH Itemnames'!$A$1:$A$723),1)</f>
        <v>custardItem</v>
      </c>
      <c r="D254" t="s">
        <v>240</v>
      </c>
      <c r="E254" t="s">
        <v>1192</v>
      </c>
      <c r="F254" s="10" t="s">
        <v>226</v>
      </c>
      <c r="G254" s="11" t="s">
        <v>521</v>
      </c>
      <c r="H254" s="11" t="s">
        <v>195</v>
      </c>
      <c r="I254" s="11" t="s">
        <v>227</v>
      </c>
      <c r="J254" s="11"/>
      <c r="K254" s="11"/>
      <c r="L254" s="11"/>
      <c r="M254" s="11"/>
      <c r="N254" s="46">
        <f ca="1">SUMIF(Ingredients!$B$3:$B$217,'PH complex foods'!F254,Ingredients!$A$3:$A$119)+SUMIF($B$3:$B$724,F254,$V$3:$V$723)</f>
        <v>1</v>
      </c>
      <c r="O254" s="11">
        <f ca="1">SUMIF(Ingredients!$B$3:$B$217,'PH complex foods'!G254,Ingredients!$A$3:$A$119)+SUMIF($B$3:$B$724,G254,$V$3:$V$723)</f>
        <v>0</v>
      </c>
      <c r="P254" s="11">
        <f ca="1">SUMIF(Ingredients!$B$3:$B$217,'PH complex foods'!H254,Ingredients!$A$3:$A$119)+SUMIF($B$3:$B$724,H254,$V$3:$V$723)</f>
        <v>0</v>
      </c>
      <c r="Q254" s="11">
        <f ca="1">SUMIF(Ingredients!$B$3:$B$217,'PH complex foods'!I254,Ingredients!$A$3:$A$119)+SUMIF($B$3:$B$724,I254,$V$3:$V$723)</f>
        <v>1</v>
      </c>
      <c r="R254" s="11">
        <f ca="1">SUMIF(Ingredients!$B$3:$B$217,'PH complex foods'!J254,Ingredients!$A$3:$A$119)+SUMIF($B$3:$B$724,J254,$V$3:$V$723)</f>
        <v>0</v>
      </c>
      <c r="S254" s="11">
        <f ca="1">SUMIF(Ingredients!$B$3:$B$217,'PH complex foods'!K254,Ingredients!$A$3:$A$119)+SUMIF($B$3:$B$724,K254,$V$3:$V$723)</f>
        <v>0</v>
      </c>
      <c r="T254" s="11">
        <f ca="1">SUMIF(Ingredients!$B$3:$B$217,'PH complex foods'!L254,Ingredients!$A$3:$A$119)+SUMIF($B$3:$B$724,L254,$V$3:$V$723)</f>
        <v>0</v>
      </c>
      <c r="U254" s="11">
        <f ca="1">SUMIF(Ingredients!$B$3:$B$217,'PH complex foods'!M254,Ingredients!$A$3:$A$119)+SUMIF($B$3:$B$724,M254,$V$3:$V$723)</f>
        <v>0</v>
      </c>
      <c r="V254" s="10">
        <f t="shared" ca="1" si="51"/>
        <v>-1</v>
      </c>
      <c r="W254" s="11">
        <f t="shared" si="40"/>
        <v>0</v>
      </c>
      <c r="X254" s="44" t="str">
        <f t="shared" ca="1" si="52"/>
        <v>No</v>
      </c>
      <c r="Y254" s="34">
        <f>SUMIF(Ingredients!$B$3:$B$217,F254,Ingredients!$C$3:$C$217)+SUMIF($B$3:$B$724,F254,$AG$3:$AG$724)</f>
        <v>0</v>
      </c>
      <c r="Z254" s="30">
        <f>SUMIF(Ingredients!$B$3:$B$217,G254,Ingredients!$C$3:$C$217)+SUMIF($B$3:$B$724,G254,$AG$3:$AG$724)</f>
        <v>0</v>
      </c>
      <c r="AA254" s="30">
        <f>SUMIF(Ingredients!$B$3:$B$217,H254,Ingredients!$C$3:$C$217)+SUMIF($B$3:$B$724,H254,$AG$3:$AG$724)</f>
        <v>0</v>
      </c>
      <c r="AB254" s="30">
        <f>SUMIF(Ingredients!$B$3:$B$217,I254,Ingredients!$C$3:$C$217)+SUMIF($B$3:$B$724,I254,$AG$3:$AG$724)</f>
        <v>5</v>
      </c>
      <c r="AC254" s="30">
        <f>SUMIF(Ingredients!$B$3:$B$217,J254,Ingredients!$C$3:$C$217)+SUMIF($B$3:$B$724,J254,$AG$3:$AG$724)</f>
        <v>0</v>
      </c>
      <c r="AD254" s="30">
        <f>SUMIF(Ingredients!$B$3:$B$217,K254,Ingredients!$C$3:$C$217)+SUMIF($B$3:$B$724,K254,$AG$3:$AG$724)</f>
        <v>0</v>
      </c>
      <c r="AE254" s="30">
        <f>SUMIF(Ingredients!$B$3:$B$217,L254,Ingredients!$C$3:$C$217)+SUMIF($B$3:$B$724,L254,$AG$3:$AG$724)</f>
        <v>0</v>
      </c>
      <c r="AF254" s="30">
        <f>SUMIF(Ingredients!$B$3:$B$217,M254,Ingredients!$C$3:$C$217)+SUMIF($B$3:$B$724,M254,$AG$3:$AG$724)</f>
        <v>0</v>
      </c>
      <c r="AG254" s="29">
        <f t="shared" si="41"/>
        <v>5</v>
      </c>
      <c r="AH254" s="30">
        <f>SUMIF(Ingredients!$B$3:$B$217,F254,Ingredients!$D$3:$D$217)+SUMIF($B$3:$B$724,F254,$AP$3:$AP$724)</f>
        <v>0</v>
      </c>
      <c r="AI254" s="30">
        <f>SUMIF(Ingredients!$B$3:$B$217,G254,Ingredients!$D$3:$D$217)+SUMIF($B$3:$B$724,G254,$AP$3:$AP$724)</f>
        <v>0</v>
      </c>
      <c r="AJ254" s="30">
        <f>SUMIF(Ingredients!$B$3:$B$217,H254,Ingredients!$D$3:$D$217)+SUMIF($B$3:$B$724,H254,$AP$3:$AP$724)</f>
        <v>0</v>
      </c>
      <c r="AK254" s="30">
        <f>SUMIF(Ingredients!$B$3:$B$217,I254,Ingredients!$D$3:$D$217)+SUMIF($B$3:$B$724,I254,$AP$3:$AP$724)</f>
        <v>0</v>
      </c>
      <c r="AL254" s="30">
        <f>SUMIF(Ingredients!$B$3:$B$217,J254,Ingredients!$D$3:$D$217)+SUMIF($B$3:$B$724,J254,$AP$3:$AP$724)</f>
        <v>0</v>
      </c>
      <c r="AM254" s="30">
        <f>SUMIF(Ingredients!$B$3:$B$217,K254,Ingredients!$D$3:$D$217)+SUMIF($B$3:$B$724,K254,$AP$3:$AP$724)</f>
        <v>0</v>
      </c>
      <c r="AN254" s="30">
        <f>SUMIF(Ingredients!$B$3:$B$217,L254,Ingredients!$D$3:$D$217)+SUMIF($B$3:$B$724,L254,$AP$3:$AP$724)</f>
        <v>0</v>
      </c>
      <c r="AO254" s="30">
        <f>SUMIF(Ingredients!$B$3:$B$217,M254,Ingredients!$D$3:$D$217)+SUMIF($B$3:$B$724,M254,$AP$3:$AP$724)</f>
        <v>0</v>
      </c>
      <c r="AP254" s="29">
        <f t="shared" si="42"/>
        <v>0</v>
      </c>
      <c r="AQ254" s="30">
        <f>SUMIF(Ingredients!$B$3:$B$217,F254,Ingredients!$E$3:$E$217)+SUMIF($B$3:$B$724,F254,$AY$3:$AY$727)</f>
        <v>16</v>
      </c>
      <c r="AR254" s="30">
        <f>SUMIF(Ingredients!$B$3:$B$217,G254,Ingredients!$E$3:$E$217)+SUMIF($B$3:$B$724,G254,$AY$3:$AY$727)</f>
        <v>0</v>
      </c>
      <c r="AS254" s="30">
        <f>SUMIF(Ingredients!$B$3:$B$217,H254,Ingredients!$E$3:$E$217)+SUMIF($B$3:$B$724,H254,$AY$3:$AY$727)</f>
        <v>0</v>
      </c>
      <c r="AT254" s="30">
        <f>SUMIF(Ingredients!$B$3:$B$217,I254,Ingredients!$E$3:$E$217)+SUMIF($B$3:$B$724,I254,$AY$3:$AY$727)</f>
        <v>7</v>
      </c>
      <c r="AU254" s="30">
        <f>SUMIF(Ingredients!$B$3:$B$217,J254,Ingredients!$E$3:$E$217)+SUMIF($B$3:$B$724,J254,$AY$3:$AY$727)</f>
        <v>0</v>
      </c>
      <c r="AV254" s="30">
        <f>SUMIF(Ingredients!$B$3:$B$217,K254,Ingredients!$E$3:$E$217)+SUMIF($B$3:$B$724,K254,$AY$3:$AY$727)</f>
        <v>0</v>
      </c>
      <c r="AW254" s="30">
        <f>SUMIF(Ingredients!$B$3:$B$217,L254,Ingredients!$E$3:$E$217)+SUMIF($B$3:$B$724,L254,$AY$3:$AY$727)</f>
        <v>0</v>
      </c>
      <c r="AX254" s="30">
        <f>SUMIF(Ingredients!$B$3:$B$217,M254,Ingredients!$E$3:$E$217)+SUMIF($B$3:$B$724,M254,$AY$3:$AY$727)</f>
        <v>0</v>
      </c>
      <c r="AY254" s="29">
        <f t="shared" si="43"/>
        <v>5.75</v>
      </c>
      <c r="AZ254" s="30">
        <f>SUMIF(Ingredients!$B$3:$B$217,F254,Ingredients!$F$3:$F$217)+SUMIF($B$3:$B$724,F254,$BH$3:$BH$724)</f>
        <v>0</v>
      </c>
      <c r="BA254" s="30">
        <f>SUMIF(Ingredients!$B$3:$B$217,G254,Ingredients!$F$3:$F$217)+SUMIF($B$3:$B$724,G254,$BH$3:$BH$724)</f>
        <v>0</v>
      </c>
      <c r="BB254" s="30">
        <f>SUMIF(Ingredients!$B$3:$B$217,H254,Ingredients!$F$3:$F$217)+SUMIF($B$3:$B$724,H254,$BH$3:$BH$724)</f>
        <v>0</v>
      </c>
      <c r="BC254" s="30">
        <f>SUMIF(Ingredients!$B$3:$B$217,I254,Ingredients!$F$3:$F$217)+SUMIF($B$3:$B$724,I254,$BH$3:$BH$724)</f>
        <v>0</v>
      </c>
      <c r="BD254" s="30">
        <f>SUMIF(Ingredients!$B$3:$B$217,J254,Ingredients!$F$3:$F$217)+SUMIF($B$3:$B$724,J254,$BH$3:$BH$724)</f>
        <v>0</v>
      </c>
      <c r="BE254" s="30">
        <f>SUMIF(Ingredients!$B$3:$B$217,K254,Ingredients!$F$3:$F$217)+SUMIF($B$3:$B$724,K254,$BH$3:$BH$724)</f>
        <v>0</v>
      </c>
      <c r="BF254" s="30">
        <f>SUMIF(Ingredients!$B$3:$B$217,L254,Ingredients!$F$3:$F$217)+SUMIF($B$3:$B$724,L254,$BH$3:$BH$724)</f>
        <v>0</v>
      </c>
      <c r="BG254" s="30">
        <f>SUMIF(Ingredients!$B$3:$B$217,M254,Ingredients!$F$3:$F$217)+SUMIF($B$3:$B$724,M254,$BH$3:$BH$724)</f>
        <v>0</v>
      </c>
      <c r="BH254" s="35">
        <f t="shared" si="44"/>
        <v>0</v>
      </c>
      <c r="BI254" s="30">
        <f>SUMIF(Ingredients!$B$3:$B$217,F254,Ingredients!$G$3:$G$217)+SUMIF($B$3:$B$724,F254,$BQ$3:$BQ$724)</f>
        <v>0</v>
      </c>
      <c r="BJ254" s="30">
        <f>SUMIF(Ingredients!$B$3:$B$217,G254,Ingredients!$G$3:$G$217)+SUMIF($B$3:$B$724,G254,$BQ$3:$BQ$724)</f>
        <v>0</v>
      </c>
      <c r="BK254" s="30">
        <f>SUMIF(Ingredients!$B$3:$B$217,H254,Ingredients!$G$3:$G$217)+SUMIF($B$3:$B$724,H254,$BQ$3:$BQ$724)</f>
        <v>0</v>
      </c>
      <c r="BL254" s="30">
        <f>SUMIF(Ingredients!$B$3:$B$217,I254,Ingredients!$G$3:$G$217)+SUMIF($B$3:$B$724,I254,$BQ$3:$BQ$724)</f>
        <v>0</v>
      </c>
      <c r="BM254" s="30">
        <f>SUMIF(Ingredients!$B$3:$B$217,J254,Ingredients!$G$3:$G$217)+SUMIF($B$3:$B$724,J254,$BQ$3:$BQ$724)</f>
        <v>0</v>
      </c>
      <c r="BN254" s="30">
        <f>SUMIF(Ingredients!$B$3:$B$217,K254,Ingredients!$G$3:$G$217)+SUMIF($B$3:$B$724,K254,$BQ$3:$BQ$724)</f>
        <v>0</v>
      </c>
      <c r="BO254" s="30">
        <f>SUMIF(Ingredients!$B$3:$B$217,L254,Ingredients!$G$3:$G$217)+SUMIF($B$3:$B$724,L254,$BQ$3:$BQ$724)</f>
        <v>0</v>
      </c>
      <c r="BP254" s="30">
        <f>SUMIF(Ingredients!$B$3:$B$217,M254,Ingredients!$G$3:$G$217)+SUMIF($B$3:$B$724,M254,$BQ$3:$BQ$724)</f>
        <v>0</v>
      </c>
      <c r="BQ254" s="36">
        <f t="shared" si="45"/>
        <v>0</v>
      </c>
      <c r="BR254" s="30">
        <f>SUMIF(Ingredients!$B$3:$B$217,F254,Ingredients!$H$3:$H$217)+SUMIF($B$3:$B$724,F254,$BZ$3:$BZ$724)</f>
        <v>0</v>
      </c>
      <c r="BS254" s="30">
        <f>SUMIF(Ingredients!$B$3:$B$217,G254,Ingredients!$H$3:$H$217)+SUMIF($B$3:$B$724,G254,$BZ$3:$BZ$724)</f>
        <v>0</v>
      </c>
      <c r="BT254" s="30">
        <f>SUMIF(Ingredients!$B$3:$B$217,H254,Ingredients!$H$3:$H$217)+SUMIF($B$3:$B$724,H254,$BZ$3:$BZ$724)</f>
        <v>0</v>
      </c>
      <c r="BU254" s="30">
        <f>SUMIF(Ingredients!$B$3:$B$217,I254,Ingredients!$H$3:$H$217)+SUMIF($B$3:$B$724,I254,$BZ$3:$BZ$724)</f>
        <v>0</v>
      </c>
      <c r="BV254" s="30">
        <f>SUMIF(Ingredients!$B$3:$B$217,J254,Ingredients!$H$3:$H$217)+SUMIF($B$3:$B$724,J254,$BZ$3:$BZ$724)</f>
        <v>0</v>
      </c>
      <c r="BW254" s="30">
        <f>SUMIF(Ingredients!$B$3:$B$217,K254,Ingredients!$H$3:$H$217)+SUMIF($B$3:$B$724,K254,$BZ$3:$BZ$724)</f>
        <v>0</v>
      </c>
      <c r="BX254" s="30">
        <f>SUMIF(Ingredients!$B$3:$B$217,L254,Ingredients!$H$3:$H$217)+SUMIF($B$3:$B$724,L254,$BZ$3:$BZ$724)</f>
        <v>0</v>
      </c>
      <c r="BY254" s="30">
        <f>SUMIF(Ingredients!$B$3:$B$217,M254,Ingredients!$H$3:$H$217)+SUMIF($B$3:$B$724,M254,$BZ$3:$BZ$724)</f>
        <v>0</v>
      </c>
      <c r="BZ254" s="42">
        <f t="shared" si="46"/>
        <v>0</v>
      </c>
      <c r="CA254" s="30">
        <f>SUMIF(Ingredients!$B$3:$B$217,F254,Ingredients!$I$3:$I$217)+SUMIF($B$3:$B$724,F254,$CI$3:$CI$724)</f>
        <v>0</v>
      </c>
      <c r="CB254" s="30">
        <f>SUMIF(Ingredients!$B$3:$B$217,G254,Ingredients!$I$3:$I$217)+SUMIF($B$3:$B$724,G254,$CI$3:$CI$724)</f>
        <v>0</v>
      </c>
      <c r="CC254" s="30">
        <f>SUMIF(Ingredients!$B$3:$B$217,H254,Ingredients!$I$3:$I$217)+SUMIF($B$3:$B$724,H254,$CI$3:$CI$724)</f>
        <v>0</v>
      </c>
      <c r="CD254" s="30">
        <f>SUMIF(Ingredients!$B$3:$B$217,I254,Ingredients!$I$3:$I$217)+SUMIF($B$3:$B$724,I254,$CI$3:$CI$724)</f>
        <v>0</v>
      </c>
      <c r="CE254" s="30">
        <f>SUMIF(Ingredients!$B$3:$B$217,J254,Ingredients!$I$3:$I$217)+SUMIF($B$3:$B$724,J254,$CI$3:$CI$724)</f>
        <v>0</v>
      </c>
      <c r="CF254" s="30">
        <f>SUMIF(Ingredients!$B$3:$B$217,K254,Ingredients!$I$3:$I$217)+SUMIF($B$3:$B$724,K254,$CI$3:$CI$724)</f>
        <v>0</v>
      </c>
      <c r="CG254" s="30">
        <f>SUMIF(Ingredients!$B$3:$B$217,L254,Ingredients!$I$3:$I$217)+SUMIF($B$3:$B$724,L254,$CI$3:$CI$724)</f>
        <v>0</v>
      </c>
      <c r="CH254" s="30">
        <f>SUMIF(Ingredients!$B$3:$B$217,M254,Ingredients!$I$3:$I$217)+SUMIF($B$3:$B$724,M254,$CI$3:$CI$724)</f>
        <v>0</v>
      </c>
      <c r="CI254" s="38">
        <f t="shared" si="47"/>
        <v>0</v>
      </c>
      <c r="CJ254" s="30">
        <f>SUMIF(Ingredients!$B$3:$B$217,F254,Ingredients!$J$3:$J$217)+SUMIF($B$3:$B$724,F254,$CR$3:$CR$724)</f>
        <v>0</v>
      </c>
      <c r="CK254" s="30">
        <f>SUMIF(Ingredients!$B$3:$B$217,G254,Ingredients!$J$3:$J$217)+SUMIF($B$3:$B$724,G254,$CR$3:$CR$724)</f>
        <v>0</v>
      </c>
      <c r="CL254" s="30">
        <f>SUMIF(Ingredients!$B$3:$B$217,H254,Ingredients!$J$3:$J$217)+SUMIF($B$3:$B$724,H254,$CR$3:$CR$724)</f>
        <v>0</v>
      </c>
      <c r="CM254" s="30">
        <f>SUMIF(Ingredients!$B$3:$B$217,I254,Ingredients!$J$3:$J$217)+SUMIF($B$3:$B$724,I254,$CR$3:$CR$724)</f>
        <v>1</v>
      </c>
      <c r="CN254" s="30">
        <f>SUMIF(Ingredients!$B$3:$B$217,J254,Ingredients!$J$3:$J$217)+SUMIF($B$3:$B$724,J254,$CR$3:$CR$724)</f>
        <v>0</v>
      </c>
      <c r="CO254" s="30">
        <f>SUMIF(Ingredients!$B$3:$B$217,K254,Ingredients!$J$3:$J$217)+SUMIF($B$3:$B$724,K254,$CR$3:$CR$724)</f>
        <v>0</v>
      </c>
      <c r="CP254" s="30">
        <f>SUMIF(Ingredients!$B$3:$B$217,L254,Ingredients!$J$3:$J$217)+SUMIF($B$3:$B$724,L254,$CR$3:$CR$724)</f>
        <v>0</v>
      </c>
      <c r="CQ254" s="30">
        <f>SUMIF(Ingredients!$B$3:$B$217,M254,Ingredients!$J$3:$J$217)+SUMIF($B$3:$B$724,M254,$CR$3:$CR$724)</f>
        <v>0</v>
      </c>
      <c r="CR254" s="43">
        <f t="shared" si="48"/>
        <v>1</v>
      </c>
      <c r="CS254" s="34">
        <v>5</v>
      </c>
      <c r="CT254" s="30">
        <v>0</v>
      </c>
      <c r="CU254" s="30">
        <v>5.75</v>
      </c>
      <c r="CV254" s="35">
        <v>0</v>
      </c>
      <c r="CW254" s="36">
        <v>0</v>
      </c>
      <c r="CX254" s="37">
        <v>0</v>
      </c>
      <c r="CY254" s="38">
        <v>0</v>
      </c>
      <c r="CZ254" s="39">
        <v>1</v>
      </c>
      <c r="DA254" t="s">
        <v>199</v>
      </c>
      <c r="DB254" t="str">
        <f t="shared" ca="1" si="49"/>
        <v>No</v>
      </c>
      <c r="DD254" t="s">
        <v>200</v>
      </c>
      <c r="DE254" t="str">
        <f t="shared" ca="1" si="50"/>
        <v/>
      </c>
      <c r="DF254" t="s">
        <v>2272</v>
      </c>
    </row>
    <row r="255" spans="2:110" x14ac:dyDescent="0.3">
      <c r="B255" t="s">
        <v>523</v>
      </c>
      <c r="C255" t="str">
        <f>INDEX('PH Itemnames'!$B$1:$B$723,MATCH(B255,'PH Itemnames'!$A$1:$A$723),1)</f>
        <v>sushiItem</v>
      </c>
      <c r="D255" t="s">
        <v>240</v>
      </c>
      <c r="E255" t="s">
        <v>1192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SUMIF(Ingredients!$B$3:$B$217,'PH complex foods'!F255,Ingredients!$A$3:$A$119)+SUMIF($B$3:$B$724,F255,$V$3:$V$723)</f>
        <v>1</v>
      </c>
      <c r="O255" s="11">
        <f ca="1">SUMIF(Ingredients!$B$3:$B$217,'PH complex foods'!G255,Ingredients!$A$3:$A$119)+SUMIF($B$3:$B$724,G255,$V$3:$V$723)</f>
        <v>1</v>
      </c>
      <c r="P255" s="11">
        <f ca="1">SUMIF(Ingredients!$B$3:$B$217,'PH complex foods'!H255,Ingredients!$A$3:$A$119)+SUMIF($B$3:$B$724,H255,$V$3:$V$723)</f>
        <v>1</v>
      </c>
      <c r="Q255" s="11">
        <f ca="1">SUMIF(Ingredients!$B$3:$B$217,'PH complex foods'!I255,Ingredients!$A$3:$A$119)+SUMIF($B$3:$B$724,I255,$V$3:$V$723)</f>
        <v>0</v>
      </c>
      <c r="R255" s="11">
        <f ca="1">SUMIF(Ingredients!$B$3:$B$217,'PH complex foods'!J255,Ingredients!$A$3:$A$119)+SUMIF($B$3:$B$724,J255,$V$3:$V$723)</f>
        <v>0</v>
      </c>
      <c r="S255" s="11">
        <f ca="1">SUMIF(Ingredients!$B$3:$B$217,'PH complex foods'!K255,Ingredients!$A$3:$A$119)+SUMIF($B$3:$B$724,K255,$V$3:$V$723)</f>
        <v>0</v>
      </c>
      <c r="T255" s="11">
        <f ca="1">SUMIF(Ingredients!$B$3:$B$217,'PH complex foods'!L255,Ingredients!$A$3:$A$119)+SUMIF($B$3:$B$724,L255,$V$3:$V$723)</f>
        <v>0</v>
      </c>
      <c r="U255" s="11">
        <f ca="1">SUMIF(Ingredients!$B$3:$B$217,'PH complex foods'!M255,Ingredients!$A$3:$A$119)+SUMIF($B$3:$B$724,M255,$V$3:$V$723)</f>
        <v>0</v>
      </c>
      <c r="V255" s="10">
        <f t="shared" ca="1" si="51"/>
        <v>1</v>
      </c>
      <c r="W255" s="11">
        <f t="shared" si="40"/>
        <v>1</v>
      </c>
      <c r="X255" s="44" t="str">
        <f t="shared" ca="1" si="52"/>
        <v>Yes</v>
      </c>
      <c r="Y255" s="34">
        <f>SUMIF(Ingredients!$B$3:$B$217,F255,Ingredients!$C$3:$C$217)+SUMIF($B$3:$B$724,F255,$AG$3:$AG$724)</f>
        <v>5</v>
      </c>
      <c r="Z255" s="30">
        <f>SUMIF(Ingredients!$B$3:$B$217,G255,Ingredients!$C$3:$C$217)+SUMIF($B$3:$B$724,G255,$AG$3:$AG$724)</f>
        <v>5</v>
      </c>
      <c r="AA255" s="30">
        <f>SUMIF(Ingredients!$B$3:$B$217,H255,Ingredients!$C$3:$C$217)+SUMIF($B$3:$B$724,H255,$AG$3:$AG$724)</f>
        <v>0</v>
      </c>
      <c r="AB255" s="30">
        <f>SUMIF(Ingredients!$B$3:$B$217,I255,Ingredients!$C$3:$C$217)+SUMIF($B$3:$B$724,I255,$AG$3:$AG$724)</f>
        <v>0</v>
      </c>
      <c r="AC255" s="30">
        <f>SUMIF(Ingredients!$B$3:$B$217,J255,Ingredients!$C$3:$C$217)+SUMIF($B$3:$B$724,J255,$AG$3:$AG$724)</f>
        <v>0</v>
      </c>
      <c r="AD255" s="30">
        <f>SUMIF(Ingredients!$B$3:$B$217,K255,Ingredients!$C$3:$C$217)+SUMIF($B$3:$B$724,K255,$AG$3:$AG$724)</f>
        <v>0</v>
      </c>
      <c r="AE255" s="30">
        <f>SUMIF(Ingredients!$B$3:$B$217,L255,Ingredients!$C$3:$C$217)+SUMIF($B$3:$B$724,L255,$AG$3:$AG$724)</f>
        <v>0</v>
      </c>
      <c r="AF255" s="30">
        <f>SUMIF(Ingredients!$B$3:$B$217,M255,Ingredients!$C$3:$C$217)+SUMIF($B$3:$B$724,M255,$AG$3:$AG$724)</f>
        <v>0</v>
      </c>
      <c r="AG255" s="29">
        <f t="shared" si="41"/>
        <v>10</v>
      </c>
      <c r="AH255" s="30">
        <f>SUMIF(Ingredients!$B$3:$B$217,F255,Ingredients!$D$3:$D$217)+SUMIF($B$3:$B$724,F255,$AP$3:$AP$724)</f>
        <v>0</v>
      </c>
      <c r="AI255" s="30">
        <f>SUMIF(Ingredients!$B$3:$B$217,G255,Ingredients!$D$3:$D$217)+SUMIF($B$3:$B$724,G255,$AP$3:$AP$724)</f>
        <v>0</v>
      </c>
      <c r="AJ255" s="30">
        <f>SUMIF(Ingredients!$B$3:$B$217,H255,Ingredients!$D$3:$D$217)+SUMIF($B$3:$B$724,H255,$AP$3:$AP$724)</f>
        <v>0</v>
      </c>
      <c r="AK255" s="30">
        <f>SUMIF(Ingredients!$B$3:$B$217,I255,Ingredients!$D$3:$D$217)+SUMIF($B$3:$B$724,I255,$AP$3:$AP$724)</f>
        <v>0</v>
      </c>
      <c r="AL255" s="30">
        <f>SUMIF(Ingredients!$B$3:$B$217,J255,Ingredients!$D$3:$D$217)+SUMIF($B$3:$B$724,J255,$AP$3:$AP$724)</f>
        <v>0</v>
      </c>
      <c r="AM255" s="30">
        <f>SUMIF(Ingredients!$B$3:$B$217,K255,Ingredients!$D$3:$D$217)+SUMIF($B$3:$B$724,K255,$AP$3:$AP$724)</f>
        <v>0</v>
      </c>
      <c r="AN255" s="30">
        <f>SUMIF(Ingredients!$B$3:$B$217,L255,Ingredients!$D$3:$D$217)+SUMIF($B$3:$B$724,L255,$AP$3:$AP$724)</f>
        <v>0</v>
      </c>
      <c r="AO255" s="30">
        <f>SUMIF(Ingredients!$B$3:$B$217,M255,Ingredients!$D$3:$D$217)+SUMIF($B$3:$B$724,M255,$AP$3:$AP$724)</f>
        <v>0</v>
      </c>
      <c r="AP255" s="29">
        <f t="shared" si="42"/>
        <v>0</v>
      </c>
      <c r="AQ255" s="30">
        <f>SUMIF(Ingredients!$B$3:$B$217,F255,Ingredients!$E$3:$E$217)+SUMIF($B$3:$B$724,F255,$AY$3:$AY$727)</f>
        <v>7</v>
      </c>
      <c r="AR255" s="30">
        <f>SUMIF(Ingredients!$B$3:$B$217,G255,Ingredients!$E$3:$E$217)+SUMIF($B$3:$B$724,G255,$AY$3:$AY$727)</f>
        <v>8</v>
      </c>
      <c r="AS255" s="30">
        <f>SUMIF(Ingredients!$B$3:$B$217,H255,Ingredients!$E$3:$E$217)+SUMIF($B$3:$B$724,H255,$AY$3:$AY$727)</f>
        <v>10</v>
      </c>
      <c r="AT255" s="30">
        <f>SUMIF(Ingredients!$B$3:$B$217,I255,Ingredients!$E$3:$E$217)+SUMIF($B$3:$B$724,I255,$AY$3:$AY$727)</f>
        <v>0</v>
      </c>
      <c r="AU255" s="30">
        <f>SUMIF(Ingredients!$B$3:$B$217,J255,Ingredients!$E$3:$E$217)+SUMIF($B$3:$B$724,J255,$AY$3:$AY$727)</f>
        <v>0</v>
      </c>
      <c r="AV255" s="30">
        <f>SUMIF(Ingredients!$B$3:$B$217,K255,Ingredients!$E$3:$E$217)+SUMIF($B$3:$B$724,K255,$AY$3:$AY$727)</f>
        <v>0</v>
      </c>
      <c r="AW255" s="30">
        <f>SUMIF(Ingredients!$B$3:$B$217,L255,Ingredients!$E$3:$E$217)+SUMIF($B$3:$B$724,L255,$AY$3:$AY$727)</f>
        <v>0</v>
      </c>
      <c r="AX255" s="30">
        <f>SUMIF(Ingredients!$B$3:$B$217,M255,Ingredients!$E$3:$E$217)+SUMIF($B$3:$B$724,M255,$AY$3:$AY$727)</f>
        <v>0</v>
      </c>
      <c r="AY255" s="29">
        <f t="shared" si="43"/>
        <v>8.3333333333333339</v>
      </c>
      <c r="AZ255" s="30">
        <f>SUMIF(Ingredients!$B$3:$B$217,F255,Ingredients!$F$3:$F$217)+SUMIF($B$3:$B$724,F255,$BH$3:$BH$724)</f>
        <v>0</v>
      </c>
      <c r="BA255" s="30">
        <f>SUMIF(Ingredients!$B$3:$B$217,G255,Ingredients!$F$3:$F$217)+SUMIF($B$3:$B$724,G255,$BH$3:$BH$724)</f>
        <v>0</v>
      </c>
      <c r="BB255" s="30">
        <f>SUMIF(Ingredients!$B$3:$B$217,H255,Ingredients!$F$3:$F$217)+SUMIF($B$3:$B$724,H255,$BH$3:$BH$724)</f>
        <v>0</v>
      </c>
      <c r="BC255" s="30">
        <f>SUMIF(Ingredients!$B$3:$B$217,I255,Ingredients!$F$3:$F$217)+SUMIF($B$3:$B$724,I255,$BH$3:$BH$724)</f>
        <v>0</v>
      </c>
      <c r="BD255" s="30">
        <f>SUMIF(Ingredients!$B$3:$B$217,J255,Ingredients!$F$3:$F$217)+SUMIF($B$3:$B$724,J255,$BH$3:$BH$724)</f>
        <v>0</v>
      </c>
      <c r="BE255" s="30">
        <f>SUMIF(Ingredients!$B$3:$B$217,K255,Ingredients!$F$3:$F$217)+SUMIF($B$3:$B$724,K255,$BH$3:$BH$724)</f>
        <v>0</v>
      </c>
      <c r="BF255" s="30">
        <f>SUMIF(Ingredients!$B$3:$B$217,L255,Ingredients!$F$3:$F$217)+SUMIF($B$3:$B$724,L255,$BH$3:$BH$724)</f>
        <v>0</v>
      </c>
      <c r="BG255" s="30">
        <f>SUMIF(Ingredients!$B$3:$B$217,M255,Ingredients!$F$3:$F$217)+SUMIF($B$3:$B$724,M255,$BH$3:$BH$724)</f>
        <v>0</v>
      </c>
      <c r="BH255" s="35">
        <f t="shared" si="44"/>
        <v>0</v>
      </c>
      <c r="BI255" s="30">
        <f>SUMIF(Ingredients!$B$3:$B$217,F255,Ingredients!$G$3:$G$217)+SUMIF($B$3:$B$724,F255,$BQ$3:$BQ$724)</f>
        <v>0</v>
      </c>
      <c r="BJ255" s="30">
        <f>SUMIF(Ingredients!$B$3:$B$217,G255,Ingredients!$G$3:$G$217)+SUMIF($B$3:$B$724,G255,$BQ$3:$BQ$724)</f>
        <v>0</v>
      </c>
      <c r="BK255" s="30">
        <f>SUMIF(Ingredients!$B$3:$B$217,H255,Ingredients!$G$3:$G$217)+SUMIF($B$3:$B$724,H255,$BQ$3:$BQ$724)</f>
        <v>0</v>
      </c>
      <c r="BL255" s="30">
        <f>SUMIF(Ingredients!$B$3:$B$217,I255,Ingredients!$G$3:$G$217)+SUMIF($B$3:$B$724,I255,$BQ$3:$BQ$724)</f>
        <v>0</v>
      </c>
      <c r="BM255" s="30">
        <f>SUMIF(Ingredients!$B$3:$B$217,J255,Ingredients!$G$3:$G$217)+SUMIF($B$3:$B$724,J255,$BQ$3:$BQ$724)</f>
        <v>0</v>
      </c>
      <c r="BN255" s="30">
        <f>SUMIF(Ingredients!$B$3:$B$217,K255,Ingredients!$G$3:$G$217)+SUMIF($B$3:$B$724,K255,$BQ$3:$BQ$724)</f>
        <v>0</v>
      </c>
      <c r="BO255" s="30">
        <f>SUMIF(Ingredients!$B$3:$B$217,L255,Ingredients!$G$3:$G$217)+SUMIF($B$3:$B$724,L255,$BQ$3:$BQ$724)</f>
        <v>0</v>
      </c>
      <c r="BP255" s="30">
        <f>SUMIF(Ingredients!$B$3:$B$217,M255,Ingredients!$G$3:$G$217)+SUMIF($B$3:$B$724,M255,$BQ$3:$BQ$724)</f>
        <v>0</v>
      </c>
      <c r="BQ255" s="36">
        <f t="shared" si="45"/>
        <v>0</v>
      </c>
      <c r="BR255" s="30">
        <f>SUMIF(Ingredients!$B$3:$B$217,F255,Ingredients!$H$3:$H$217)+SUMIF($B$3:$B$724,F255,$BZ$3:$BZ$724)</f>
        <v>0</v>
      </c>
      <c r="BS255" s="30">
        <f>SUMIF(Ingredients!$B$3:$B$217,G255,Ingredients!$H$3:$H$217)+SUMIF($B$3:$B$724,G255,$BZ$3:$BZ$724)</f>
        <v>1</v>
      </c>
      <c r="BT255" s="30">
        <f>SUMIF(Ingredients!$B$3:$B$217,H255,Ingredients!$H$3:$H$217)+SUMIF($B$3:$B$724,H255,$BZ$3:$BZ$724)</f>
        <v>0</v>
      </c>
      <c r="BU255" s="30">
        <f>SUMIF(Ingredients!$B$3:$B$217,I255,Ingredients!$H$3:$H$217)+SUMIF($B$3:$B$724,I255,$BZ$3:$BZ$724)</f>
        <v>0</v>
      </c>
      <c r="BV255" s="30">
        <f>SUMIF(Ingredients!$B$3:$B$217,J255,Ingredients!$H$3:$H$217)+SUMIF($B$3:$B$724,J255,$BZ$3:$BZ$724)</f>
        <v>0</v>
      </c>
      <c r="BW255" s="30">
        <f>SUMIF(Ingredients!$B$3:$B$217,K255,Ingredients!$H$3:$H$217)+SUMIF($B$3:$B$724,K255,$BZ$3:$BZ$724)</f>
        <v>0</v>
      </c>
      <c r="BX255" s="30">
        <f>SUMIF(Ingredients!$B$3:$B$217,L255,Ingredients!$H$3:$H$217)+SUMIF($B$3:$B$724,L255,$BZ$3:$BZ$724)</f>
        <v>0</v>
      </c>
      <c r="BY255" s="30">
        <f>SUMIF(Ingredients!$B$3:$B$217,M255,Ingredients!$H$3:$H$217)+SUMIF($B$3:$B$724,M255,$BZ$3:$BZ$724)</f>
        <v>0</v>
      </c>
      <c r="BZ255" s="42">
        <f t="shared" si="46"/>
        <v>1</v>
      </c>
      <c r="CA255" s="30">
        <f>SUMIF(Ingredients!$B$3:$B$217,F255,Ingredients!$I$3:$I$217)+SUMIF($B$3:$B$724,F255,$CI$3:$CI$724)</f>
        <v>1</v>
      </c>
      <c r="CB255" s="30">
        <f>SUMIF(Ingredients!$B$3:$B$217,G255,Ingredients!$I$3:$I$217)+SUMIF($B$3:$B$724,G255,$CI$3:$CI$724)</f>
        <v>0</v>
      </c>
      <c r="CC255" s="30">
        <f>SUMIF(Ingredients!$B$3:$B$217,H255,Ingredients!$I$3:$I$217)+SUMIF($B$3:$B$724,H255,$CI$3:$CI$724)</f>
        <v>0</v>
      </c>
      <c r="CD255" s="30">
        <f>SUMIF(Ingredients!$B$3:$B$217,I255,Ingredients!$I$3:$I$217)+SUMIF($B$3:$B$724,I255,$CI$3:$CI$724)</f>
        <v>0</v>
      </c>
      <c r="CE255" s="30">
        <f>SUMIF(Ingredients!$B$3:$B$217,J255,Ingredients!$I$3:$I$217)+SUMIF($B$3:$B$724,J255,$CI$3:$CI$724)</f>
        <v>0</v>
      </c>
      <c r="CF255" s="30">
        <f>SUMIF(Ingredients!$B$3:$B$217,K255,Ingredients!$I$3:$I$217)+SUMIF($B$3:$B$724,K255,$CI$3:$CI$724)</f>
        <v>0</v>
      </c>
      <c r="CG255" s="30">
        <f>SUMIF(Ingredients!$B$3:$B$217,L255,Ingredients!$I$3:$I$217)+SUMIF($B$3:$B$724,L255,$CI$3:$CI$724)</f>
        <v>0</v>
      </c>
      <c r="CH255" s="30">
        <f>SUMIF(Ingredients!$B$3:$B$217,M255,Ingredients!$I$3:$I$217)+SUMIF($B$3:$B$724,M255,$CI$3:$CI$724)</f>
        <v>0</v>
      </c>
      <c r="CI255" s="38">
        <f t="shared" si="47"/>
        <v>1</v>
      </c>
      <c r="CJ255" s="30">
        <f>SUMIF(Ingredients!$B$3:$B$217,F255,Ingredients!$J$3:$J$217)+SUMIF($B$3:$B$724,F255,$CR$3:$CR$724)</f>
        <v>0</v>
      </c>
      <c r="CK255" s="30">
        <f>SUMIF(Ingredients!$B$3:$B$217,G255,Ingredients!$J$3:$J$217)+SUMIF($B$3:$B$724,G255,$CR$3:$CR$724)</f>
        <v>0</v>
      </c>
      <c r="CL255" s="30">
        <f>SUMIF(Ingredients!$B$3:$B$217,H255,Ingredients!$J$3:$J$217)+SUMIF($B$3:$B$724,H255,$CR$3:$CR$724)</f>
        <v>0</v>
      </c>
      <c r="CM255" s="30">
        <f>SUMIF(Ingredients!$B$3:$B$217,I255,Ingredients!$J$3:$J$217)+SUMIF($B$3:$B$724,I255,$CR$3:$CR$724)</f>
        <v>0</v>
      </c>
      <c r="CN255" s="30">
        <f>SUMIF(Ingredients!$B$3:$B$217,J255,Ingredients!$J$3:$J$217)+SUMIF($B$3:$B$724,J255,$CR$3:$CR$724)</f>
        <v>0</v>
      </c>
      <c r="CO255" s="30">
        <f>SUMIF(Ingredients!$B$3:$B$217,K255,Ingredients!$J$3:$J$217)+SUMIF($B$3:$B$724,K255,$CR$3:$CR$724)</f>
        <v>0</v>
      </c>
      <c r="CP255" s="30">
        <f>SUMIF(Ingredients!$B$3:$B$217,L255,Ingredients!$J$3:$J$217)+SUMIF($B$3:$B$724,L255,$CR$3:$CR$724)</f>
        <v>0</v>
      </c>
      <c r="CQ255" s="30">
        <f>SUMIF(Ingredients!$B$3:$B$217,M255,Ingredients!$J$3:$J$217)+SUMIF($B$3:$B$724,M255,$CR$3:$CR$724)</f>
        <v>0</v>
      </c>
      <c r="CR255" s="43">
        <f t="shared" si="48"/>
        <v>0</v>
      </c>
      <c r="CS255" s="34">
        <v>10</v>
      </c>
      <c r="CT255" s="30">
        <v>0</v>
      </c>
      <c r="CU255" s="30">
        <v>8.3333333333333339</v>
      </c>
      <c r="CV255" s="35">
        <v>0</v>
      </c>
      <c r="CW255" s="36">
        <v>0</v>
      </c>
      <c r="CX255" s="37">
        <v>1</v>
      </c>
      <c r="CY255" s="38">
        <v>1</v>
      </c>
      <c r="CZ255" s="39">
        <v>0</v>
      </c>
      <c r="DA255" t="s">
        <v>202</v>
      </c>
      <c r="DB255" t="str">
        <f t="shared" ca="1" si="49"/>
        <v>-</v>
      </c>
      <c r="DD255" t="s">
        <v>200</v>
      </c>
      <c r="DE255" t="str">
        <f t="shared" ca="1" si="50"/>
        <v>SUSHIITEM(MEAL, ItemRegistry.sushiItem, 4 ,2f,0f,0f,1f,0f,1f,0f,2.52f),</v>
      </c>
      <c r="DF255" t="s">
        <v>2444</v>
      </c>
    </row>
    <row r="256" spans="2:110" x14ac:dyDescent="0.3">
      <c r="B256" t="s">
        <v>524</v>
      </c>
      <c r="C256" t="str">
        <f>INDEX('PH Itemnames'!$B$1:$B$723,MATCH(B256,'PH Itemnames'!$A$1:$A$723),1)</f>
        <v>gardensoupItem</v>
      </c>
      <c r="D256" t="s">
        <v>245</v>
      </c>
      <c r="E256" t="s">
        <v>1192</v>
      </c>
      <c r="F256" s="10" t="s">
        <v>270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SUMIF(Ingredients!$B$3:$B$217,'PH complex foods'!F256,Ingredients!$A$3:$A$119)+SUMIF($B$3:$B$724,F256,$V$3:$V$723)</f>
        <v>1</v>
      </c>
      <c r="O256" s="11">
        <f ca="1">SUMIF(Ingredients!$B$3:$B$217,'PH complex foods'!G256,Ingredients!$A$3:$A$119)+SUMIF($B$3:$B$724,G256,$V$3:$V$723)</f>
        <v>1</v>
      </c>
      <c r="P256" s="11">
        <f ca="1">SUMIF(Ingredients!$B$3:$B$217,'PH complex foods'!H256,Ingredients!$A$3:$A$119)+SUMIF($B$3:$B$724,H256,$V$3:$V$723)</f>
        <v>1</v>
      </c>
      <c r="Q256" s="11">
        <f ca="1">SUMIF(Ingredients!$B$3:$B$217,'PH complex foods'!I256,Ingredients!$A$3:$A$119)+SUMIF($B$3:$B$724,I256,$V$3:$V$723)</f>
        <v>0</v>
      </c>
      <c r="R256" s="11">
        <f ca="1">SUMIF(Ingredients!$B$3:$B$217,'PH complex foods'!J256,Ingredients!$A$3:$A$119)+SUMIF($B$3:$B$724,J256,$V$3:$V$723)</f>
        <v>0</v>
      </c>
      <c r="S256" s="11">
        <f ca="1">SUMIF(Ingredients!$B$3:$B$217,'PH complex foods'!K256,Ingredients!$A$3:$A$119)+SUMIF($B$3:$B$724,K256,$V$3:$V$723)</f>
        <v>0</v>
      </c>
      <c r="T256" s="11">
        <f ca="1">SUMIF(Ingredients!$B$3:$B$217,'PH complex foods'!L256,Ingredients!$A$3:$A$119)+SUMIF($B$3:$B$724,L256,$V$3:$V$723)</f>
        <v>0</v>
      </c>
      <c r="U256" s="11">
        <f ca="1">SUMIF(Ingredients!$B$3:$B$217,'PH complex foods'!M256,Ingredients!$A$3:$A$119)+SUMIF($B$3:$B$724,M256,$V$3:$V$723)</f>
        <v>0</v>
      </c>
      <c r="V256" s="10">
        <f t="shared" ca="1" si="51"/>
        <v>1</v>
      </c>
      <c r="W256" s="11">
        <f t="shared" si="40"/>
        <v>0</v>
      </c>
      <c r="X256" s="44" t="str">
        <f t="shared" ca="1" si="52"/>
        <v>Yes</v>
      </c>
      <c r="Y256" s="34">
        <f>SUMIF(Ingredients!$B$3:$B$217,F256,Ingredients!$C$3:$C$217)+SUMIF($B$3:$B$724,F256,$AG$3:$AG$724)</f>
        <v>12.30952380952381</v>
      </c>
      <c r="Z256" s="30">
        <f>SUMIF(Ingredients!$B$3:$B$217,G256,Ingredients!$C$3:$C$217)+SUMIF($B$3:$B$724,G256,$AG$3:$AG$724)</f>
        <v>5.1428571428571432</v>
      </c>
      <c r="AA256" s="30">
        <f>SUMIF(Ingredients!$B$3:$B$217,H256,Ingredients!$C$3:$C$217)+SUMIF($B$3:$B$724,H256,$AG$3:$AG$724)</f>
        <v>5.1428571428571432</v>
      </c>
      <c r="AB256" s="30">
        <f>SUMIF(Ingredients!$B$3:$B$217,I256,Ingredients!$C$3:$C$217)+SUMIF($B$3:$B$724,I256,$AG$3:$AG$724)</f>
        <v>0</v>
      </c>
      <c r="AC256" s="30">
        <f>SUMIF(Ingredients!$B$3:$B$217,J256,Ingredients!$C$3:$C$217)+SUMIF($B$3:$B$724,J256,$AG$3:$AG$724)</f>
        <v>0</v>
      </c>
      <c r="AD256" s="30">
        <f>SUMIF(Ingredients!$B$3:$B$217,K256,Ingredients!$C$3:$C$217)+SUMIF($B$3:$B$724,K256,$AG$3:$AG$724)</f>
        <v>0</v>
      </c>
      <c r="AE256" s="30">
        <f>SUMIF(Ingredients!$B$3:$B$217,L256,Ingredients!$C$3:$C$217)+SUMIF($B$3:$B$724,L256,$AG$3:$AG$724)</f>
        <v>0</v>
      </c>
      <c r="AF256" s="30">
        <f>SUMIF(Ingredients!$B$3:$B$217,M256,Ingredients!$C$3:$C$217)+SUMIF($B$3:$B$724,M256,$AG$3:$AG$724)</f>
        <v>0</v>
      </c>
      <c r="AG256" s="29">
        <f t="shared" si="41"/>
        <v>22.595238095238095</v>
      </c>
      <c r="AH256" s="30">
        <f>SUMIF(Ingredients!$B$3:$B$217,F256,Ingredients!$D$3:$D$217)+SUMIF($B$3:$B$724,F256,$AP$3:$AP$724)</f>
        <v>0.35714285714285715</v>
      </c>
      <c r="AI256" s="30">
        <f>SUMIF(Ingredients!$B$3:$B$217,G256,Ingredients!$D$3:$D$217)+SUMIF($B$3:$B$724,G256,$AP$3:$AP$724)</f>
        <v>0.35714285714285715</v>
      </c>
      <c r="AJ256" s="30">
        <f>SUMIF(Ingredients!$B$3:$B$217,H256,Ingredients!$D$3:$D$217)+SUMIF($B$3:$B$724,H256,$AP$3:$AP$724)</f>
        <v>0.35714285714285715</v>
      </c>
      <c r="AK256" s="30">
        <f>SUMIF(Ingredients!$B$3:$B$217,I256,Ingredients!$D$3:$D$217)+SUMIF($B$3:$B$724,I256,$AP$3:$AP$724)</f>
        <v>0</v>
      </c>
      <c r="AL256" s="30">
        <f>SUMIF(Ingredients!$B$3:$B$217,J256,Ingredients!$D$3:$D$217)+SUMIF($B$3:$B$724,J256,$AP$3:$AP$724)</f>
        <v>0</v>
      </c>
      <c r="AM256" s="30">
        <f>SUMIF(Ingredients!$B$3:$B$217,K256,Ingredients!$D$3:$D$217)+SUMIF($B$3:$B$724,K256,$AP$3:$AP$724)</f>
        <v>0</v>
      </c>
      <c r="AN256" s="30">
        <f>SUMIF(Ingredients!$B$3:$B$217,L256,Ingredients!$D$3:$D$217)+SUMIF($B$3:$B$724,L256,$AP$3:$AP$724)</f>
        <v>0</v>
      </c>
      <c r="AO256" s="30">
        <f>SUMIF(Ingredients!$B$3:$B$217,M256,Ingredients!$D$3:$D$217)+SUMIF($B$3:$B$724,M256,$AP$3:$AP$724)</f>
        <v>0</v>
      </c>
      <c r="AP256" s="29">
        <f t="shared" si="42"/>
        <v>1.0714285714285714</v>
      </c>
      <c r="AQ256" s="30">
        <f>SUMIF(Ingredients!$B$3:$B$217,F256,Ingredients!$E$3:$E$217)+SUMIF($B$3:$B$724,F256,$AY$3:$AY$727)</f>
        <v>10.428571428571429</v>
      </c>
      <c r="AR256" s="30">
        <f>SUMIF(Ingredients!$B$3:$B$217,G256,Ingredients!$E$3:$E$217)+SUMIF($B$3:$B$724,G256,$AY$3:$AY$727)</f>
        <v>19.285714285714285</v>
      </c>
      <c r="AS256" s="30">
        <f>SUMIF(Ingredients!$B$3:$B$217,H256,Ingredients!$E$3:$E$217)+SUMIF($B$3:$B$724,H256,$AY$3:$AY$727)</f>
        <v>19.285714285714285</v>
      </c>
      <c r="AT256" s="30">
        <f>SUMIF(Ingredients!$B$3:$B$217,I256,Ingredients!$E$3:$E$217)+SUMIF($B$3:$B$724,I256,$AY$3:$AY$727)</f>
        <v>0</v>
      </c>
      <c r="AU256" s="30">
        <f>SUMIF(Ingredients!$B$3:$B$217,J256,Ingredients!$E$3:$E$217)+SUMIF($B$3:$B$724,J256,$AY$3:$AY$727)</f>
        <v>0</v>
      </c>
      <c r="AV256" s="30">
        <f>SUMIF(Ingredients!$B$3:$B$217,K256,Ingredients!$E$3:$E$217)+SUMIF($B$3:$B$724,K256,$AY$3:$AY$727)</f>
        <v>0</v>
      </c>
      <c r="AW256" s="30">
        <f>SUMIF(Ingredients!$B$3:$B$217,L256,Ingredients!$E$3:$E$217)+SUMIF($B$3:$B$724,L256,$AY$3:$AY$727)</f>
        <v>0</v>
      </c>
      <c r="AX256" s="30">
        <f>SUMIF(Ingredients!$B$3:$B$217,M256,Ingredients!$E$3:$E$217)+SUMIF($B$3:$B$724,M256,$AY$3:$AY$727)</f>
        <v>0</v>
      </c>
      <c r="AY256" s="29">
        <f t="shared" si="43"/>
        <v>16.333333333333332</v>
      </c>
      <c r="AZ256" s="30">
        <f>SUMIF(Ingredients!$B$3:$B$217,F256,Ingredients!$F$3:$F$217)+SUMIF($B$3:$B$724,F256,$BH$3:$BH$724)</f>
        <v>0</v>
      </c>
      <c r="BA256" s="30">
        <f>SUMIF(Ingredients!$B$3:$B$217,G256,Ingredients!$F$3:$F$217)+SUMIF($B$3:$B$724,G256,$BH$3:$BH$724)</f>
        <v>0</v>
      </c>
      <c r="BB256" s="30">
        <f>SUMIF(Ingredients!$B$3:$B$217,H256,Ingredients!$F$3:$F$217)+SUMIF($B$3:$B$724,H256,$BH$3:$BH$724)</f>
        <v>0</v>
      </c>
      <c r="BC256" s="30">
        <f>SUMIF(Ingredients!$B$3:$B$217,I256,Ingredients!$F$3:$F$217)+SUMIF($B$3:$B$724,I256,$BH$3:$BH$724)</f>
        <v>0</v>
      </c>
      <c r="BD256" s="30">
        <f>SUMIF(Ingredients!$B$3:$B$217,J256,Ingredients!$F$3:$F$217)+SUMIF($B$3:$B$724,J256,$BH$3:$BH$724)</f>
        <v>0</v>
      </c>
      <c r="BE256" s="30">
        <f>SUMIF(Ingredients!$B$3:$B$217,K256,Ingredients!$F$3:$F$217)+SUMIF($B$3:$B$724,K256,$BH$3:$BH$724)</f>
        <v>0</v>
      </c>
      <c r="BF256" s="30">
        <f>SUMIF(Ingredients!$B$3:$B$217,L256,Ingredients!$F$3:$F$217)+SUMIF($B$3:$B$724,L256,$BH$3:$BH$724)</f>
        <v>0</v>
      </c>
      <c r="BG256" s="30">
        <f>SUMIF(Ingredients!$B$3:$B$217,M256,Ingredients!$F$3:$F$217)+SUMIF($B$3:$B$724,M256,$BH$3:$BH$724)</f>
        <v>0</v>
      </c>
      <c r="BH256" s="35">
        <f t="shared" si="44"/>
        <v>0</v>
      </c>
      <c r="BI256" s="30">
        <f>SUMIF(Ingredients!$B$3:$B$217,F256,Ingredients!$G$3:$G$217)+SUMIF($B$3:$B$724,F256,$BQ$3:$BQ$724)</f>
        <v>0</v>
      </c>
      <c r="BJ256" s="30">
        <f>SUMIF(Ingredients!$B$3:$B$217,G256,Ingredients!$G$3:$G$217)+SUMIF($B$3:$B$724,G256,$BQ$3:$BQ$724)</f>
        <v>0</v>
      </c>
      <c r="BK256" s="30">
        <f>SUMIF(Ingredients!$B$3:$B$217,H256,Ingredients!$G$3:$G$217)+SUMIF($B$3:$B$724,H256,$BQ$3:$BQ$724)</f>
        <v>0</v>
      </c>
      <c r="BL256" s="30">
        <f>SUMIF(Ingredients!$B$3:$B$217,I256,Ingredients!$G$3:$G$217)+SUMIF($B$3:$B$724,I256,$BQ$3:$BQ$724)</f>
        <v>0</v>
      </c>
      <c r="BM256" s="30">
        <f>SUMIF(Ingredients!$B$3:$B$217,J256,Ingredients!$G$3:$G$217)+SUMIF($B$3:$B$724,J256,$BQ$3:$BQ$724)</f>
        <v>0</v>
      </c>
      <c r="BN256" s="30">
        <f>SUMIF(Ingredients!$B$3:$B$217,K256,Ingredients!$G$3:$G$217)+SUMIF($B$3:$B$724,K256,$BQ$3:$BQ$724)</f>
        <v>0</v>
      </c>
      <c r="BO256" s="30">
        <f>SUMIF(Ingredients!$B$3:$B$217,L256,Ingredients!$G$3:$G$217)+SUMIF($B$3:$B$724,L256,$BQ$3:$BQ$724)</f>
        <v>0</v>
      </c>
      <c r="BP256" s="30">
        <f>SUMIF(Ingredients!$B$3:$B$217,M256,Ingredients!$G$3:$G$217)+SUMIF($B$3:$B$724,M256,$BQ$3:$BQ$724)</f>
        <v>0</v>
      </c>
      <c r="BQ256" s="36">
        <f t="shared" si="45"/>
        <v>0</v>
      </c>
      <c r="BR256" s="30">
        <f>SUMIF(Ingredients!$B$3:$B$217,F256,Ingredients!$H$3:$H$217)+SUMIF($B$3:$B$724,F256,$BZ$3:$BZ$724)</f>
        <v>1.1428571428571428</v>
      </c>
      <c r="BS256" s="30">
        <f>SUMIF(Ingredients!$B$3:$B$217,G256,Ingredients!$H$3:$H$217)+SUMIF($B$3:$B$724,G256,$BZ$3:$BZ$724)</f>
        <v>1.1428571428571428</v>
      </c>
      <c r="BT256" s="30">
        <f>SUMIF(Ingredients!$B$3:$B$217,H256,Ingredients!$H$3:$H$217)+SUMIF($B$3:$B$724,H256,$BZ$3:$BZ$724)</f>
        <v>1.1428571428571428</v>
      </c>
      <c r="BU256" s="30">
        <f>SUMIF(Ingredients!$B$3:$B$217,I256,Ingredients!$H$3:$H$217)+SUMIF($B$3:$B$724,I256,$BZ$3:$BZ$724)</f>
        <v>0</v>
      </c>
      <c r="BV256" s="30">
        <f>SUMIF(Ingredients!$B$3:$B$217,J256,Ingredients!$H$3:$H$217)+SUMIF($B$3:$B$724,J256,$BZ$3:$BZ$724)</f>
        <v>0</v>
      </c>
      <c r="BW256" s="30">
        <f>SUMIF(Ingredients!$B$3:$B$217,K256,Ingredients!$H$3:$H$217)+SUMIF($B$3:$B$724,K256,$BZ$3:$BZ$724)</f>
        <v>0</v>
      </c>
      <c r="BX256" s="30">
        <f>SUMIF(Ingredients!$B$3:$B$217,L256,Ingredients!$H$3:$H$217)+SUMIF($B$3:$B$724,L256,$BZ$3:$BZ$724)</f>
        <v>0</v>
      </c>
      <c r="BY256" s="30">
        <f>SUMIF(Ingredients!$B$3:$B$217,M256,Ingredients!$H$3:$H$217)+SUMIF($B$3:$B$724,M256,$BZ$3:$BZ$724)</f>
        <v>0</v>
      </c>
      <c r="BZ256" s="42">
        <f t="shared" si="46"/>
        <v>3.4285714285714284</v>
      </c>
      <c r="CA256" s="30">
        <f>SUMIF(Ingredients!$B$3:$B$217,F256,Ingredients!$I$3:$I$217)+SUMIF($B$3:$B$724,F256,$CI$3:$CI$724)</f>
        <v>2.5</v>
      </c>
      <c r="CB256" s="30">
        <f>SUMIF(Ingredients!$B$3:$B$217,G256,Ingredients!$I$3:$I$217)+SUMIF($B$3:$B$724,G256,$CI$3:$CI$724)</f>
        <v>0</v>
      </c>
      <c r="CC256" s="30">
        <f>SUMIF(Ingredients!$B$3:$B$217,H256,Ingredients!$I$3:$I$217)+SUMIF($B$3:$B$724,H256,$CI$3:$CI$724)</f>
        <v>0</v>
      </c>
      <c r="CD256" s="30">
        <f>SUMIF(Ingredients!$B$3:$B$217,I256,Ingredients!$I$3:$I$217)+SUMIF($B$3:$B$724,I256,$CI$3:$CI$724)</f>
        <v>0</v>
      </c>
      <c r="CE256" s="30">
        <f>SUMIF(Ingredients!$B$3:$B$217,J256,Ingredients!$I$3:$I$217)+SUMIF($B$3:$B$724,J256,$CI$3:$CI$724)</f>
        <v>0</v>
      </c>
      <c r="CF256" s="30">
        <f>SUMIF(Ingredients!$B$3:$B$217,K256,Ingredients!$I$3:$I$217)+SUMIF($B$3:$B$724,K256,$CI$3:$CI$724)</f>
        <v>0</v>
      </c>
      <c r="CG256" s="30">
        <f>SUMIF(Ingredients!$B$3:$B$217,L256,Ingredients!$I$3:$I$217)+SUMIF($B$3:$B$724,L256,$CI$3:$CI$724)</f>
        <v>0</v>
      </c>
      <c r="CH256" s="30">
        <f>SUMIF(Ingredients!$B$3:$B$217,M256,Ingredients!$I$3:$I$217)+SUMIF($B$3:$B$724,M256,$CI$3:$CI$724)</f>
        <v>0</v>
      </c>
      <c r="CI256" s="38">
        <f t="shared" si="47"/>
        <v>2.5</v>
      </c>
      <c r="CJ256" s="30">
        <f>SUMIF(Ingredients!$B$3:$B$217,F256,Ingredients!$J$3:$J$217)+SUMIF($B$3:$B$724,F256,$CR$3:$CR$724)</f>
        <v>0</v>
      </c>
      <c r="CK256" s="30">
        <f>SUMIF(Ingredients!$B$3:$B$217,G256,Ingredients!$J$3:$J$217)+SUMIF($B$3:$B$724,G256,$CR$3:$CR$724)</f>
        <v>0</v>
      </c>
      <c r="CL256" s="30">
        <f>SUMIF(Ingredients!$B$3:$B$217,H256,Ingredients!$J$3:$J$217)+SUMIF($B$3:$B$724,H256,$CR$3:$CR$724)</f>
        <v>0</v>
      </c>
      <c r="CM256" s="30">
        <f>SUMIF(Ingredients!$B$3:$B$217,I256,Ingredients!$J$3:$J$217)+SUMIF($B$3:$B$724,I256,$CR$3:$CR$724)</f>
        <v>0</v>
      </c>
      <c r="CN256" s="30">
        <f>SUMIF(Ingredients!$B$3:$B$217,J256,Ingredients!$J$3:$J$217)+SUMIF($B$3:$B$724,J256,$CR$3:$CR$724)</f>
        <v>0</v>
      </c>
      <c r="CO256" s="30">
        <f>SUMIF(Ingredients!$B$3:$B$217,K256,Ingredients!$J$3:$J$217)+SUMIF($B$3:$B$724,K256,$CR$3:$CR$724)</f>
        <v>0</v>
      </c>
      <c r="CP256" s="30">
        <f>SUMIF(Ingredients!$B$3:$B$217,L256,Ingredients!$J$3:$J$217)+SUMIF($B$3:$B$724,L256,$CR$3:$CR$724)</f>
        <v>0</v>
      </c>
      <c r="CQ256" s="30">
        <f>SUMIF(Ingredients!$B$3:$B$217,M256,Ingredients!$J$3:$J$217)+SUMIF($B$3:$B$724,M256,$CR$3:$CR$724)</f>
        <v>0</v>
      </c>
      <c r="CR256" s="43">
        <f t="shared" si="48"/>
        <v>0</v>
      </c>
      <c r="CS256" s="34">
        <v>20</v>
      </c>
      <c r="CT256" s="30">
        <v>15</v>
      </c>
      <c r="CU256" s="30">
        <v>6</v>
      </c>
      <c r="CV256" s="35">
        <v>0</v>
      </c>
      <c r="CW256" s="36">
        <v>0</v>
      </c>
      <c r="CX256" s="37">
        <v>3.5</v>
      </c>
      <c r="CY256" s="38">
        <v>2.5</v>
      </c>
      <c r="CZ256" s="39">
        <v>0</v>
      </c>
      <c r="DA256" t="s">
        <v>202</v>
      </c>
      <c r="DB256" t="str">
        <f t="shared" ca="1" si="49"/>
        <v>-</v>
      </c>
      <c r="DD256" t="s">
        <v>200</v>
      </c>
      <c r="DE256" t="str">
        <f t="shared" ca="1" si="50"/>
        <v>GARDENSOUPITEM(MEAL, ItemRegistry.gardensoupItem, 4 ,4f,15f,0f,3.5f,0f,2.5f,0f,3.5f),</v>
      </c>
      <c r="DF256" t="s">
        <v>2445</v>
      </c>
    </row>
    <row r="257" spans="2:110" x14ac:dyDescent="0.3">
      <c r="B257" t="s">
        <v>489</v>
      </c>
      <c r="C257">
        <f>INDEX('PH Itemnames'!$B$1:$B$723,MATCH(B257,'PH Itemnames'!$A$1:$A$723),1)</f>
        <v>0</v>
      </c>
      <c r="D257" t="s">
        <v>240</v>
      </c>
      <c r="E257" t="s">
        <v>1185</v>
      </c>
      <c r="F257" s="10" t="s">
        <v>481</v>
      </c>
      <c r="G257" s="11" t="s">
        <v>210</v>
      </c>
      <c r="H257" s="11"/>
      <c r="I257" s="11"/>
      <c r="J257" s="11"/>
      <c r="K257" s="11"/>
      <c r="L257" s="11"/>
      <c r="M257" s="11"/>
      <c r="N257" s="46">
        <f ca="1">SUMIF(Ingredients!$B$3:$B$217,'PH complex foods'!F257,Ingredients!$A$3:$A$119)+SUMIF($B$3:$B$724,F257,$V$3:$V$723)</f>
        <v>1</v>
      </c>
      <c r="O257" s="11">
        <f ca="1">SUMIF(Ingredients!$B$3:$B$217,'PH complex foods'!G257,Ingredients!$A$3:$A$119)+SUMIF($B$3:$B$724,G257,$V$3:$V$723)</f>
        <v>1</v>
      </c>
      <c r="P257" s="11">
        <f ca="1">SUMIF(Ingredients!$B$3:$B$217,'PH complex foods'!H257,Ingredients!$A$3:$A$119)+SUMIF($B$3:$B$724,H257,$V$3:$V$723)</f>
        <v>0</v>
      </c>
      <c r="Q257" s="11">
        <f ca="1">SUMIF(Ingredients!$B$3:$B$217,'PH complex foods'!I257,Ingredients!$A$3:$A$119)+SUMIF($B$3:$B$724,I257,$V$3:$V$723)</f>
        <v>0</v>
      </c>
      <c r="R257" s="11">
        <f ca="1">SUMIF(Ingredients!$B$3:$B$217,'PH complex foods'!J257,Ingredients!$A$3:$A$119)+SUMIF($B$3:$B$724,J257,$V$3:$V$723)</f>
        <v>0</v>
      </c>
      <c r="S257" s="11">
        <f ca="1">SUMIF(Ingredients!$B$3:$B$217,'PH complex foods'!K257,Ingredients!$A$3:$A$119)+SUMIF($B$3:$B$724,K257,$V$3:$V$723)</f>
        <v>0</v>
      </c>
      <c r="T257" s="11">
        <f ca="1">SUMIF(Ingredients!$B$3:$B$217,'PH complex foods'!L257,Ingredients!$A$3:$A$119)+SUMIF($B$3:$B$724,L257,$V$3:$V$723)</f>
        <v>0</v>
      </c>
      <c r="U257" s="11">
        <f ca="1">SUMIF(Ingredients!$B$3:$B$217,'PH complex foods'!M257,Ingredients!$A$3:$A$119)+SUMIF($B$3:$B$724,M257,$V$3:$V$723)</f>
        <v>0</v>
      </c>
      <c r="V257" s="10">
        <f t="shared" ca="1" si="51"/>
        <v>1</v>
      </c>
      <c r="W257" s="11">
        <f t="shared" si="40"/>
        <v>1</v>
      </c>
      <c r="X257" s="44" t="str">
        <f t="shared" ca="1" si="52"/>
        <v>Yes</v>
      </c>
      <c r="Y257" s="34">
        <f>SUMIF(Ingredients!$B$3:$B$217,F257,Ingredients!$C$3:$C$217)+SUMIF($B$3:$B$724,F257,$AG$3:$AG$724)</f>
        <v>1.5</v>
      </c>
      <c r="Z257" s="30">
        <f>SUMIF(Ingredients!$B$3:$B$217,G257,Ingredients!$C$3:$C$217)+SUMIF($B$3:$B$724,G257,$AG$3:$AG$724)</f>
        <v>0</v>
      </c>
      <c r="AA257" s="30">
        <f>SUMIF(Ingredients!$B$3:$B$217,H257,Ingredients!$C$3:$C$217)+SUMIF($B$3:$B$724,H257,$AG$3:$AG$724)</f>
        <v>0</v>
      </c>
      <c r="AB257" s="30">
        <f>SUMIF(Ingredients!$B$3:$B$217,I257,Ingredients!$C$3:$C$217)+SUMIF($B$3:$B$724,I257,$AG$3:$AG$724)</f>
        <v>0</v>
      </c>
      <c r="AC257" s="30">
        <f>SUMIF(Ingredients!$B$3:$B$217,J257,Ingredients!$C$3:$C$217)+SUMIF($B$3:$B$724,J257,$AG$3:$AG$724)</f>
        <v>0</v>
      </c>
      <c r="AD257" s="30">
        <f>SUMIF(Ingredients!$B$3:$B$217,K257,Ingredients!$C$3:$C$217)+SUMIF($B$3:$B$724,K257,$AG$3:$AG$724)</f>
        <v>0</v>
      </c>
      <c r="AE257" s="30">
        <f>SUMIF(Ingredients!$B$3:$B$217,L257,Ingredients!$C$3:$C$217)+SUMIF($B$3:$B$724,L257,$AG$3:$AG$724)</f>
        <v>0</v>
      </c>
      <c r="AF257" s="30">
        <f>SUMIF(Ingredients!$B$3:$B$217,M257,Ingredients!$C$3:$C$217)+SUMIF($B$3:$B$724,M257,$AG$3:$AG$724)</f>
        <v>0</v>
      </c>
      <c r="AG257" s="29">
        <f t="shared" si="41"/>
        <v>1.5</v>
      </c>
      <c r="AH257" s="30">
        <f>SUMIF(Ingredients!$B$3:$B$217,F257,Ingredients!$D$3:$D$217)+SUMIF($B$3:$B$724,F257,$AP$3:$AP$724)</f>
        <v>4.75</v>
      </c>
      <c r="AI257" s="30">
        <f>SUMIF(Ingredients!$B$3:$B$217,G257,Ingredients!$D$3:$D$217)+SUMIF($B$3:$B$724,G257,$AP$3:$AP$724)</f>
        <v>0</v>
      </c>
      <c r="AJ257" s="30">
        <f>SUMIF(Ingredients!$B$3:$B$217,H257,Ingredients!$D$3:$D$217)+SUMIF($B$3:$B$724,H257,$AP$3:$AP$724)</f>
        <v>0</v>
      </c>
      <c r="AK257" s="30">
        <f>SUMIF(Ingredients!$B$3:$B$217,I257,Ingredients!$D$3:$D$217)+SUMIF($B$3:$B$724,I257,$AP$3:$AP$724)</f>
        <v>0</v>
      </c>
      <c r="AL257" s="30">
        <f>SUMIF(Ingredients!$B$3:$B$217,J257,Ingredients!$D$3:$D$217)+SUMIF($B$3:$B$724,J257,$AP$3:$AP$724)</f>
        <v>0</v>
      </c>
      <c r="AM257" s="30">
        <f>SUMIF(Ingredients!$B$3:$B$217,K257,Ingredients!$D$3:$D$217)+SUMIF($B$3:$B$724,K257,$AP$3:$AP$724)</f>
        <v>0</v>
      </c>
      <c r="AN257" s="30">
        <f>SUMIF(Ingredients!$B$3:$B$217,L257,Ingredients!$D$3:$D$217)+SUMIF($B$3:$B$724,L257,$AP$3:$AP$724)</f>
        <v>0</v>
      </c>
      <c r="AO257" s="30">
        <f>SUMIF(Ingredients!$B$3:$B$217,M257,Ingredients!$D$3:$D$217)+SUMIF($B$3:$B$724,M257,$AP$3:$AP$724)</f>
        <v>0</v>
      </c>
      <c r="AP257" s="29">
        <f t="shared" si="42"/>
        <v>4.75</v>
      </c>
      <c r="AQ257" s="30">
        <f>SUMIF(Ingredients!$B$3:$B$217,F257,Ingredients!$E$3:$E$217)+SUMIF($B$3:$B$724,F257,$AY$3:$AY$727)</f>
        <v>6.65</v>
      </c>
      <c r="AR257" s="30">
        <f>SUMIF(Ingredients!$B$3:$B$217,G257,Ingredients!$E$3:$E$217)+SUMIF($B$3:$B$724,G257,$AY$3:$AY$727)</f>
        <v>30</v>
      </c>
      <c r="AS257" s="30">
        <f>SUMIF(Ingredients!$B$3:$B$217,H257,Ingredients!$E$3:$E$217)+SUMIF($B$3:$B$724,H257,$AY$3:$AY$727)</f>
        <v>0</v>
      </c>
      <c r="AT257" s="30">
        <f>SUMIF(Ingredients!$B$3:$B$217,I257,Ingredients!$E$3:$E$217)+SUMIF($B$3:$B$724,I257,$AY$3:$AY$727)</f>
        <v>0</v>
      </c>
      <c r="AU257" s="30">
        <f>SUMIF(Ingredients!$B$3:$B$217,J257,Ingredients!$E$3:$E$217)+SUMIF($B$3:$B$724,J257,$AY$3:$AY$727)</f>
        <v>0</v>
      </c>
      <c r="AV257" s="30">
        <f>SUMIF(Ingredients!$B$3:$B$217,K257,Ingredients!$E$3:$E$217)+SUMIF($B$3:$B$724,K257,$AY$3:$AY$727)</f>
        <v>0</v>
      </c>
      <c r="AW257" s="30">
        <f>SUMIF(Ingredients!$B$3:$B$217,L257,Ingredients!$E$3:$E$217)+SUMIF($B$3:$B$724,L257,$AY$3:$AY$727)</f>
        <v>0</v>
      </c>
      <c r="AX257" s="30">
        <f>SUMIF(Ingredients!$B$3:$B$217,M257,Ingredients!$E$3:$E$217)+SUMIF($B$3:$B$724,M257,$AY$3:$AY$727)</f>
        <v>0</v>
      </c>
      <c r="AY257" s="29">
        <f t="shared" si="43"/>
        <v>18.324999999999999</v>
      </c>
      <c r="AZ257" s="30">
        <f>SUMIF(Ingredients!$B$3:$B$217,F257,Ingredients!$F$3:$F$217)+SUMIF($B$3:$B$724,F257,$BH$3:$BH$724)</f>
        <v>0</v>
      </c>
      <c r="BA257" s="30">
        <f>SUMIF(Ingredients!$B$3:$B$217,G257,Ingredients!$F$3:$F$217)+SUMIF($B$3:$B$724,G257,$BH$3:$BH$724)</f>
        <v>0</v>
      </c>
      <c r="BB257" s="30">
        <f>SUMIF(Ingredients!$B$3:$B$217,H257,Ingredients!$F$3:$F$217)+SUMIF($B$3:$B$724,H257,$BH$3:$BH$724)</f>
        <v>0</v>
      </c>
      <c r="BC257" s="30">
        <f>SUMIF(Ingredients!$B$3:$B$217,I257,Ingredients!$F$3:$F$217)+SUMIF($B$3:$B$724,I257,$BH$3:$BH$724)</f>
        <v>0</v>
      </c>
      <c r="BD257" s="30">
        <f>SUMIF(Ingredients!$B$3:$B$217,J257,Ingredients!$F$3:$F$217)+SUMIF($B$3:$B$724,J257,$BH$3:$BH$724)</f>
        <v>0</v>
      </c>
      <c r="BE257" s="30">
        <f>SUMIF(Ingredients!$B$3:$B$217,K257,Ingredients!$F$3:$F$217)+SUMIF($B$3:$B$724,K257,$BH$3:$BH$724)</f>
        <v>0</v>
      </c>
      <c r="BF257" s="30">
        <f>SUMIF(Ingredients!$B$3:$B$217,L257,Ingredients!$F$3:$F$217)+SUMIF($B$3:$B$724,L257,$BH$3:$BH$724)</f>
        <v>0</v>
      </c>
      <c r="BG257" s="30">
        <f>SUMIF(Ingredients!$B$3:$B$217,M257,Ingredients!$F$3:$F$217)+SUMIF($B$3:$B$724,M257,$BH$3:$BH$724)</f>
        <v>0</v>
      </c>
      <c r="BH257" s="35">
        <f t="shared" si="44"/>
        <v>0</v>
      </c>
      <c r="BI257" s="30">
        <f>SUMIF(Ingredients!$B$3:$B$217,F257,Ingredients!$G$3:$G$217)+SUMIF($B$3:$B$724,F257,$BQ$3:$BQ$724)</f>
        <v>0.84500000000000008</v>
      </c>
      <c r="BJ257" s="30">
        <f>SUMIF(Ingredients!$B$3:$B$217,G257,Ingredients!$G$3:$G$217)+SUMIF($B$3:$B$724,G257,$BQ$3:$BQ$724)</f>
        <v>0</v>
      </c>
      <c r="BK257" s="30">
        <f>SUMIF(Ingredients!$B$3:$B$217,H257,Ingredients!$G$3:$G$217)+SUMIF($B$3:$B$724,H257,$BQ$3:$BQ$724)</f>
        <v>0</v>
      </c>
      <c r="BL257" s="30">
        <f>SUMIF(Ingredients!$B$3:$B$217,I257,Ingredients!$G$3:$G$217)+SUMIF($B$3:$B$724,I257,$BQ$3:$BQ$724)</f>
        <v>0</v>
      </c>
      <c r="BM257" s="30">
        <f>SUMIF(Ingredients!$B$3:$B$217,J257,Ingredients!$G$3:$G$217)+SUMIF($B$3:$B$724,J257,$BQ$3:$BQ$724)</f>
        <v>0</v>
      </c>
      <c r="BN257" s="30">
        <f>SUMIF(Ingredients!$B$3:$B$217,K257,Ingredients!$G$3:$G$217)+SUMIF($B$3:$B$724,K257,$BQ$3:$BQ$724)</f>
        <v>0</v>
      </c>
      <c r="BO257" s="30">
        <f>SUMIF(Ingredients!$B$3:$B$217,L257,Ingredients!$G$3:$G$217)+SUMIF($B$3:$B$724,L257,$BQ$3:$BQ$724)</f>
        <v>0</v>
      </c>
      <c r="BP257" s="30">
        <f>SUMIF(Ingredients!$B$3:$B$217,M257,Ingredients!$G$3:$G$217)+SUMIF($B$3:$B$724,M257,$BQ$3:$BQ$724)</f>
        <v>0</v>
      </c>
      <c r="BQ257" s="47">
        <f>SUM(BI257:BP257)</f>
        <v>0.84500000000000008</v>
      </c>
      <c r="BR257" s="30">
        <f>SUMIF(Ingredients!$B$3:$B$217,F257,Ingredients!$H$3:$H$217)+SUMIF($B$3:$B$724,F257,$BZ$3:$BZ$724)</f>
        <v>0</v>
      </c>
      <c r="BS257" s="30">
        <f>SUMIF(Ingredients!$B$3:$B$217,G257,Ingredients!$H$3:$H$217)+SUMIF($B$3:$B$724,G257,$BZ$3:$BZ$724)</f>
        <v>0</v>
      </c>
      <c r="BT257" s="30">
        <f>SUMIF(Ingredients!$B$3:$B$217,H257,Ingredients!$H$3:$H$217)+SUMIF($B$3:$B$724,H257,$BZ$3:$BZ$724)</f>
        <v>0</v>
      </c>
      <c r="BU257" s="30">
        <f>SUMIF(Ingredients!$B$3:$B$217,I257,Ingredients!$H$3:$H$217)+SUMIF($B$3:$B$724,I257,$BZ$3:$BZ$724)</f>
        <v>0</v>
      </c>
      <c r="BV257" s="30">
        <f>SUMIF(Ingredients!$B$3:$B$217,J257,Ingredients!$H$3:$H$217)+SUMIF($B$3:$B$724,J257,$BZ$3:$BZ$724)</f>
        <v>0</v>
      </c>
      <c r="BW257" s="30">
        <f>SUMIF(Ingredients!$B$3:$B$217,K257,Ingredients!$H$3:$H$217)+SUMIF($B$3:$B$724,K257,$BZ$3:$BZ$724)</f>
        <v>0</v>
      </c>
      <c r="BX257" s="30">
        <f>SUMIF(Ingredients!$B$3:$B$217,L257,Ingredients!$H$3:$H$217)+SUMIF($B$3:$B$724,L257,$BZ$3:$BZ$724)</f>
        <v>0</v>
      </c>
      <c r="BY257" s="30">
        <f>SUMIF(Ingredients!$B$3:$B$217,M257,Ingredients!$H$3:$H$217)+SUMIF($B$3:$B$724,M257,$BZ$3:$BZ$724)</f>
        <v>0</v>
      </c>
      <c r="BZ257" s="42">
        <f t="shared" si="46"/>
        <v>0</v>
      </c>
      <c r="CA257" s="30">
        <f>SUMIF(Ingredients!$B$3:$B$217,F257,Ingredients!$I$3:$I$217)+SUMIF($B$3:$B$724,F257,$CI$3:$CI$724)</f>
        <v>0</v>
      </c>
      <c r="CB257" s="30">
        <f>SUMIF(Ingredients!$B$3:$B$217,G257,Ingredients!$I$3:$I$217)+SUMIF($B$3:$B$724,G257,$CI$3:$CI$724)</f>
        <v>0</v>
      </c>
      <c r="CC257" s="30">
        <f>SUMIF(Ingredients!$B$3:$B$217,H257,Ingredients!$I$3:$I$217)+SUMIF($B$3:$B$724,H257,$CI$3:$CI$724)</f>
        <v>0</v>
      </c>
      <c r="CD257" s="30">
        <f>SUMIF(Ingredients!$B$3:$B$217,I257,Ingredients!$I$3:$I$217)+SUMIF($B$3:$B$724,I257,$CI$3:$CI$724)</f>
        <v>0</v>
      </c>
      <c r="CE257" s="30">
        <f>SUMIF(Ingredients!$B$3:$B$217,J257,Ingredients!$I$3:$I$217)+SUMIF($B$3:$B$724,J257,$CI$3:$CI$724)</f>
        <v>0</v>
      </c>
      <c r="CF257" s="30">
        <f>SUMIF(Ingredients!$B$3:$B$217,K257,Ingredients!$I$3:$I$217)+SUMIF($B$3:$B$724,K257,$CI$3:$CI$724)</f>
        <v>0</v>
      </c>
      <c r="CG257" s="30">
        <f>SUMIF(Ingredients!$B$3:$B$217,L257,Ingredients!$I$3:$I$217)+SUMIF($B$3:$B$724,L257,$CI$3:$CI$724)</f>
        <v>0</v>
      </c>
      <c r="CH257" s="30">
        <f>SUMIF(Ingredients!$B$3:$B$217,M257,Ingredients!$I$3:$I$217)+SUMIF($B$3:$B$724,M257,$CI$3:$CI$724)</f>
        <v>0</v>
      </c>
      <c r="CI257" s="38">
        <f t="shared" si="47"/>
        <v>0</v>
      </c>
      <c r="CJ257" s="30">
        <f>SUMIF(Ingredients!$B$3:$B$217,F257,Ingredients!$J$3:$J$217)+SUMIF($B$3:$B$724,F257,$CR$3:$CR$724)</f>
        <v>0</v>
      </c>
      <c r="CK257" s="30">
        <f>SUMIF(Ingredients!$B$3:$B$217,G257,Ingredients!$J$3:$J$217)+SUMIF($B$3:$B$724,G257,$CR$3:$CR$724)</f>
        <v>0</v>
      </c>
      <c r="CL257" s="30">
        <f>SUMIF(Ingredients!$B$3:$B$217,H257,Ingredients!$J$3:$J$217)+SUMIF($B$3:$B$724,H257,$CR$3:$CR$724)</f>
        <v>0</v>
      </c>
      <c r="CM257" s="30">
        <f>SUMIF(Ingredients!$B$3:$B$217,I257,Ingredients!$J$3:$J$217)+SUMIF($B$3:$B$724,I257,$CR$3:$CR$724)</f>
        <v>0</v>
      </c>
      <c r="CN257" s="30">
        <f>SUMIF(Ingredients!$B$3:$B$217,J257,Ingredients!$J$3:$J$217)+SUMIF($B$3:$B$724,J257,$CR$3:$CR$724)</f>
        <v>0</v>
      </c>
      <c r="CO257" s="30">
        <f>SUMIF(Ingredients!$B$3:$B$217,K257,Ingredients!$J$3:$J$217)+SUMIF($B$3:$B$724,K257,$CR$3:$CR$724)</f>
        <v>0</v>
      </c>
      <c r="CP257" s="30">
        <f>SUMIF(Ingredients!$B$3:$B$217,L257,Ingredients!$J$3:$J$217)+SUMIF($B$3:$B$724,L257,$CR$3:$CR$724)</f>
        <v>0</v>
      </c>
      <c r="CQ257" s="30">
        <f>SUMIF(Ingredients!$B$3:$B$217,M257,Ingredients!$J$3:$J$217)+SUMIF($B$3:$B$724,M257,$CR$3:$CR$724)</f>
        <v>0</v>
      </c>
      <c r="CR257" s="43">
        <f t="shared" si="48"/>
        <v>0</v>
      </c>
      <c r="CS257" s="34">
        <v>1.5</v>
      </c>
      <c r="CT257" s="30">
        <v>0</v>
      </c>
      <c r="CU257" s="30">
        <v>87</v>
      </c>
      <c r="CV257" s="35">
        <v>0</v>
      </c>
      <c r="CW257" s="36">
        <v>0.5</v>
      </c>
      <c r="CX257" s="37">
        <v>0</v>
      </c>
      <c r="CY257" s="38">
        <v>0</v>
      </c>
      <c r="CZ257" s="39">
        <v>0</v>
      </c>
      <c r="DA257" t="s">
        <v>202</v>
      </c>
      <c r="DB257" t="str">
        <f t="shared" ca="1" si="49"/>
        <v>-</v>
      </c>
      <c r="DD257" t="s">
        <v>199</v>
      </c>
      <c r="DE257" t="str">
        <f t="shared" ca="1" si="50"/>
        <v/>
      </c>
      <c r="DF257" t="s">
        <v>2272</v>
      </c>
    </row>
    <row r="258" spans="2:110" x14ac:dyDescent="0.3">
      <c r="B258" t="s">
        <v>525</v>
      </c>
      <c r="C258">
        <f>INDEX('PH Itemnames'!$B$1:$B$723,MATCH(B258,'PH Itemnames'!$A$1:$A$723),1)</f>
        <v>0</v>
      </c>
      <c r="D258" t="s">
        <v>240</v>
      </c>
      <c r="E258" t="s">
        <v>1192</v>
      </c>
      <c r="F258" s="10" t="s">
        <v>345</v>
      </c>
      <c r="G258" s="11" t="s">
        <v>526</v>
      </c>
      <c r="H258" s="11" t="s">
        <v>246</v>
      </c>
      <c r="I258" s="11"/>
      <c r="J258" s="11"/>
      <c r="K258" s="11"/>
      <c r="L258" s="11"/>
      <c r="M258" s="11"/>
      <c r="N258" s="46">
        <f ca="1">SUMIF(Ingredients!$B$3:$B$217,'PH complex foods'!F258,Ingredients!$A$3:$A$119)+SUMIF($B$3:$B$724,F258,$V$3:$V$723)</f>
        <v>1</v>
      </c>
      <c r="O258" s="11">
        <f ca="1">SUMIF(Ingredients!$B$3:$B$217,'PH complex foods'!G258,Ingredients!$A$3:$A$119)+SUMIF($B$3:$B$724,G258,$V$3:$V$723)</f>
        <v>1</v>
      </c>
      <c r="P258" s="11">
        <f ca="1">SUMIF(Ingredients!$B$3:$B$217,'PH complex foods'!H258,Ingredients!$A$3:$A$119)+SUMIF($B$3:$B$724,H258,$V$3:$V$723)</f>
        <v>1</v>
      </c>
      <c r="Q258" s="11">
        <f ca="1">SUMIF(Ingredients!$B$3:$B$217,'PH complex foods'!I258,Ingredients!$A$3:$A$119)+SUMIF($B$3:$B$724,I258,$V$3:$V$723)</f>
        <v>0</v>
      </c>
      <c r="R258" s="11">
        <f ca="1">SUMIF(Ingredients!$B$3:$B$217,'PH complex foods'!J258,Ingredients!$A$3:$A$119)+SUMIF($B$3:$B$724,J258,$V$3:$V$723)</f>
        <v>0</v>
      </c>
      <c r="S258" s="11">
        <f ca="1">SUMIF(Ingredients!$B$3:$B$217,'PH complex foods'!K258,Ingredients!$A$3:$A$119)+SUMIF($B$3:$B$724,K258,$V$3:$V$723)</f>
        <v>0</v>
      </c>
      <c r="T258" s="11">
        <f ca="1">SUMIF(Ingredients!$B$3:$B$217,'PH complex foods'!L258,Ingredients!$A$3:$A$119)+SUMIF($B$3:$B$724,L258,$V$3:$V$723)</f>
        <v>0</v>
      </c>
      <c r="U258" s="11">
        <f ca="1">SUMIF(Ingredients!$B$3:$B$217,'PH complex foods'!M258,Ingredients!$A$3:$A$119)+SUMIF($B$3:$B$724,M258,$V$3:$V$723)</f>
        <v>0</v>
      </c>
      <c r="V258" s="10">
        <f t="shared" ca="1" si="51"/>
        <v>1</v>
      </c>
      <c r="W258" s="11">
        <f t="shared" si="40"/>
        <v>0</v>
      </c>
      <c r="X258" s="44" t="str">
        <f t="shared" ca="1" si="52"/>
        <v>Yes</v>
      </c>
      <c r="Y258" s="34">
        <f>SUMIF(Ingredients!$B$3:$B$217,F258,Ingredients!$C$3:$C$217)+SUMIF($B$3:$B$724,F258,$AG$3:$AG$724)</f>
        <v>9</v>
      </c>
      <c r="Z258" s="30">
        <f>SUMIF(Ingredients!$B$3:$B$217,G258,Ingredients!$C$3:$C$217)+SUMIF($B$3:$B$724,G258,$AG$3:$AG$724)</f>
        <v>1.5</v>
      </c>
      <c r="AA258" s="30">
        <f>SUMIF(Ingredients!$B$3:$B$217,H258,Ingredients!$C$3:$C$217)+SUMIF($B$3:$B$724,H258,$AG$3:$AG$724)</f>
        <v>5</v>
      </c>
      <c r="AB258" s="30">
        <f>SUMIF(Ingredients!$B$3:$B$217,I258,Ingredients!$C$3:$C$217)+SUMIF($B$3:$B$724,I258,$AG$3:$AG$724)</f>
        <v>0</v>
      </c>
      <c r="AC258" s="30">
        <f>SUMIF(Ingredients!$B$3:$B$217,J258,Ingredients!$C$3:$C$217)+SUMIF($B$3:$B$724,J258,$AG$3:$AG$724)</f>
        <v>0</v>
      </c>
      <c r="AD258" s="30">
        <f>SUMIF(Ingredients!$B$3:$B$217,K258,Ingredients!$C$3:$C$217)+SUMIF($B$3:$B$724,K258,$AG$3:$AG$724)</f>
        <v>0</v>
      </c>
      <c r="AE258" s="30">
        <f>SUMIF(Ingredients!$B$3:$B$217,L258,Ingredients!$C$3:$C$217)+SUMIF($B$3:$B$724,L258,$AG$3:$AG$724)</f>
        <v>0</v>
      </c>
      <c r="AF258" s="30">
        <f>SUMIF(Ingredients!$B$3:$B$217,M258,Ingredients!$C$3:$C$217)+SUMIF($B$3:$B$724,M258,$AG$3:$AG$724)</f>
        <v>0</v>
      </c>
      <c r="AG258" s="29">
        <f t="shared" si="41"/>
        <v>15.5</v>
      </c>
      <c r="AH258" s="30">
        <f>SUMIF(Ingredients!$B$3:$B$217,F258,Ingredients!$D$3:$D$217)+SUMIF($B$3:$B$724,F258,$AP$3:$AP$724)</f>
        <v>0</v>
      </c>
      <c r="AI258" s="30">
        <f>SUMIF(Ingredients!$B$3:$B$217,G258,Ingredients!$D$3:$D$217)+SUMIF($B$3:$B$724,G258,$AP$3:$AP$724)</f>
        <v>4.75</v>
      </c>
      <c r="AJ258" s="30">
        <f>SUMIF(Ingredients!$B$3:$B$217,H258,Ingredients!$D$3:$D$217)+SUMIF($B$3:$B$724,H258,$AP$3:$AP$724)</f>
        <v>0</v>
      </c>
      <c r="AK258" s="30">
        <f>SUMIF(Ingredients!$B$3:$B$217,I258,Ingredients!$D$3:$D$217)+SUMIF($B$3:$B$724,I258,$AP$3:$AP$724)</f>
        <v>0</v>
      </c>
      <c r="AL258" s="30">
        <f>SUMIF(Ingredients!$B$3:$B$217,J258,Ingredients!$D$3:$D$217)+SUMIF($B$3:$B$724,J258,$AP$3:$AP$724)</f>
        <v>0</v>
      </c>
      <c r="AM258" s="30">
        <f>SUMIF(Ingredients!$B$3:$B$217,K258,Ingredients!$D$3:$D$217)+SUMIF($B$3:$B$724,K258,$AP$3:$AP$724)</f>
        <v>0</v>
      </c>
      <c r="AN258" s="30">
        <f>SUMIF(Ingredients!$B$3:$B$217,L258,Ingredients!$D$3:$D$217)+SUMIF($B$3:$B$724,L258,$AP$3:$AP$724)</f>
        <v>0</v>
      </c>
      <c r="AO258" s="30">
        <f>SUMIF(Ingredients!$B$3:$B$217,M258,Ingredients!$D$3:$D$217)+SUMIF($B$3:$B$724,M258,$AP$3:$AP$724)</f>
        <v>0</v>
      </c>
      <c r="AP258" s="29">
        <f t="shared" si="42"/>
        <v>4.75</v>
      </c>
      <c r="AQ258" s="30">
        <f>SUMIF(Ingredients!$B$3:$B$217,F258,Ingredients!$E$3:$E$217)+SUMIF($B$3:$B$724,F258,$AY$3:$AY$727)</f>
        <v>22.5</v>
      </c>
      <c r="AR258" s="30">
        <f>SUMIF(Ingredients!$B$3:$B$217,G258,Ingredients!$E$3:$E$217)+SUMIF($B$3:$B$724,G258,$AY$3:$AY$727)</f>
        <v>18.324999999999999</v>
      </c>
      <c r="AS258" s="30">
        <f>SUMIF(Ingredients!$B$3:$B$217,H258,Ingredients!$E$3:$E$217)+SUMIF($B$3:$B$724,H258,$AY$3:$AY$727)</f>
        <v>21</v>
      </c>
      <c r="AT258" s="30">
        <f>SUMIF(Ingredients!$B$3:$B$217,I258,Ingredients!$E$3:$E$217)+SUMIF($B$3:$B$724,I258,$AY$3:$AY$727)</f>
        <v>0</v>
      </c>
      <c r="AU258" s="30">
        <f>SUMIF(Ingredients!$B$3:$B$217,J258,Ingredients!$E$3:$E$217)+SUMIF($B$3:$B$724,J258,$AY$3:$AY$727)</f>
        <v>0</v>
      </c>
      <c r="AV258" s="30">
        <f>SUMIF(Ingredients!$B$3:$B$217,K258,Ingredients!$E$3:$E$217)+SUMIF($B$3:$B$724,K258,$AY$3:$AY$727)</f>
        <v>0</v>
      </c>
      <c r="AW258" s="30">
        <f>SUMIF(Ingredients!$B$3:$B$217,L258,Ingredients!$E$3:$E$217)+SUMIF($B$3:$B$724,L258,$AY$3:$AY$727)</f>
        <v>0</v>
      </c>
      <c r="AX258" s="30">
        <f>SUMIF(Ingredients!$B$3:$B$217,M258,Ingredients!$E$3:$E$217)+SUMIF($B$3:$B$724,M258,$AY$3:$AY$727)</f>
        <v>0</v>
      </c>
      <c r="AY258" s="29">
        <f t="shared" si="43"/>
        <v>20.608333333333334</v>
      </c>
      <c r="AZ258" s="30">
        <f>SUMIF(Ingredients!$B$3:$B$217,F258,Ingredients!$F$3:$F$217)+SUMIF($B$3:$B$724,F258,$BH$3:$BH$724)</f>
        <v>0.5</v>
      </c>
      <c r="BA258" s="30">
        <f>SUMIF(Ingredients!$B$3:$B$217,G258,Ingredients!$F$3:$F$217)+SUMIF($B$3:$B$724,G258,$BH$3:$BH$724)</f>
        <v>0</v>
      </c>
      <c r="BB258" s="30">
        <f>SUMIF(Ingredients!$B$3:$B$217,H258,Ingredients!$F$3:$F$217)+SUMIF($B$3:$B$724,H258,$BH$3:$BH$724)</f>
        <v>1.5</v>
      </c>
      <c r="BC258" s="30">
        <f>SUMIF(Ingredients!$B$3:$B$217,I258,Ingredients!$F$3:$F$217)+SUMIF($B$3:$B$724,I258,$BH$3:$BH$724)</f>
        <v>0</v>
      </c>
      <c r="BD258" s="30">
        <f>SUMIF(Ingredients!$B$3:$B$217,J258,Ingredients!$F$3:$F$217)+SUMIF($B$3:$B$724,J258,$BH$3:$BH$724)</f>
        <v>0</v>
      </c>
      <c r="BE258" s="30">
        <f>SUMIF(Ingredients!$B$3:$B$217,K258,Ingredients!$F$3:$F$217)+SUMIF($B$3:$B$724,K258,$BH$3:$BH$724)</f>
        <v>0</v>
      </c>
      <c r="BF258" s="30">
        <f>SUMIF(Ingredients!$B$3:$B$217,L258,Ingredients!$F$3:$F$217)+SUMIF($B$3:$B$724,L258,$BH$3:$BH$724)</f>
        <v>0</v>
      </c>
      <c r="BG258" s="30">
        <f>SUMIF(Ingredients!$B$3:$B$217,M258,Ingredients!$F$3:$F$217)+SUMIF($B$3:$B$724,M258,$BH$3:$BH$724)</f>
        <v>0</v>
      </c>
      <c r="BH258" s="35">
        <f t="shared" si="44"/>
        <v>2</v>
      </c>
      <c r="BI258" s="30">
        <f>SUMIF(Ingredients!$B$3:$B$217,F258,Ingredients!$G$3:$G$217)+SUMIF($B$3:$B$724,F258,$BQ$3:$BQ$724)</f>
        <v>0</v>
      </c>
      <c r="BJ258" s="30">
        <f>SUMIF(Ingredients!$B$3:$B$217,G258,Ingredients!$G$3:$G$217)+SUMIF($B$3:$B$724,G258,$BQ$3:$BQ$724)</f>
        <v>0.84500000000000008</v>
      </c>
      <c r="BK258" s="30">
        <f>SUMIF(Ingredients!$B$3:$B$217,H258,Ingredients!$G$3:$G$217)+SUMIF($B$3:$B$724,H258,$BQ$3:$BQ$724)</f>
        <v>0</v>
      </c>
      <c r="BL258" s="30">
        <f>SUMIF(Ingredients!$B$3:$B$217,I258,Ingredients!$G$3:$G$217)+SUMIF($B$3:$B$724,I258,$BQ$3:$BQ$724)</f>
        <v>0</v>
      </c>
      <c r="BM258" s="30">
        <f>SUMIF(Ingredients!$B$3:$B$217,J258,Ingredients!$G$3:$G$217)+SUMIF($B$3:$B$724,J258,$BQ$3:$BQ$724)</f>
        <v>0</v>
      </c>
      <c r="BN258" s="30">
        <f>SUMIF(Ingredients!$B$3:$B$217,K258,Ingredients!$G$3:$G$217)+SUMIF($B$3:$B$724,K258,$BQ$3:$BQ$724)</f>
        <v>0</v>
      </c>
      <c r="BO258" s="30">
        <f>SUMIF(Ingredients!$B$3:$B$217,L258,Ingredients!$G$3:$G$217)+SUMIF($B$3:$B$724,L258,$BQ$3:$BQ$724)</f>
        <v>0</v>
      </c>
      <c r="BP258" s="30">
        <f>SUMIF(Ingredients!$B$3:$B$217,M258,Ingredients!$G$3:$G$217)+SUMIF($B$3:$B$724,M258,$BQ$3:$BQ$724)</f>
        <v>0</v>
      </c>
      <c r="BQ258" s="36">
        <f t="shared" si="45"/>
        <v>0.84500000000000008</v>
      </c>
      <c r="BR258" s="30">
        <f>SUMIF(Ingredients!$B$3:$B$217,F258,Ingredients!$H$3:$H$217)+SUMIF($B$3:$B$724,F258,$BZ$3:$BZ$724)</f>
        <v>0</v>
      </c>
      <c r="BS258" s="30">
        <f>SUMIF(Ingredients!$B$3:$B$217,G258,Ingredients!$H$3:$H$217)+SUMIF($B$3:$B$724,G258,$BZ$3:$BZ$724)</f>
        <v>0</v>
      </c>
      <c r="BT258" s="30">
        <f>SUMIF(Ingredients!$B$3:$B$217,H258,Ingredients!$H$3:$H$217)+SUMIF($B$3:$B$724,H258,$BZ$3:$BZ$724)</f>
        <v>0</v>
      </c>
      <c r="BU258" s="30">
        <f>SUMIF(Ingredients!$B$3:$B$217,I258,Ingredients!$H$3:$H$217)+SUMIF($B$3:$B$724,I258,$BZ$3:$BZ$724)</f>
        <v>0</v>
      </c>
      <c r="BV258" s="30">
        <f>SUMIF(Ingredients!$B$3:$B$217,J258,Ingredients!$H$3:$H$217)+SUMIF($B$3:$B$724,J258,$BZ$3:$BZ$724)</f>
        <v>0</v>
      </c>
      <c r="BW258" s="30">
        <f>SUMIF(Ingredients!$B$3:$B$217,K258,Ingredients!$H$3:$H$217)+SUMIF($B$3:$B$724,K258,$BZ$3:$BZ$724)</f>
        <v>0</v>
      </c>
      <c r="BX258" s="30">
        <f>SUMIF(Ingredients!$B$3:$B$217,L258,Ingredients!$H$3:$H$217)+SUMIF($B$3:$B$724,L258,$BZ$3:$BZ$724)</f>
        <v>0</v>
      </c>
      <c r="BY258" s="30">
        <f>SUMIF(Ingredients!$B$3:$B$217,M258,Ingredients!$H$3:$H$217)+SUMIF($B$3:$B$724,M258,$BZ$3:$BZ$724)</f>
        <v>0</v>
      </c>
      <c r="BZ258" s="42">
        <f t="shared" si="46"/>
        <v>0</v>
      </c>
      <c r="CA258" s="30">
        <f>SUMIF(Ingredients!$B$3:$B$217,F258,Ingredients!$I$3:$I$217)+SUMIF($B$3:$B$724,F258,$CI$3:$CI$724)</f>
        <v>0</v>
      </c>
      <c r="CB258" s="30">
        <f>SUMIF(Ingredients!$B$3:$B$217,G258,Ingredients!$I$3:$I$217)+SUMIF($B$3:$B$724,G258,$CI$3:$CI$724)</f>
        <v>0</v>
      </c>
      <c r="CC258" s="30">
        <f>SUMIF(Ingredients!$B$3:$B$217,H258,Ingredients!$I$3:$I$217)+SUMIF($B$3:$B$724,H258,$CI$3:$CI$724)</f>
        <v>0</v>
      </c>
      <c r="CD258" s="30">
        <f>SUMIF(Ingredients!$B$3:$B$217,I258,Ingredients!$I$3:$I$217)+SUMIF($B$3:$B$724,I258,$CI$3:$CI$724)</f>
        <v>0</v>
      </c>
      <c r="CE258" s="30">
        <f>SUMIF(Ingredients!$B$3:$B$217,J258,Ingredients!$I$3:$I$217)+SUMIF($B$3:$B$724,J258,$CI$3:$CI$724)</f>
        <v>0</v>
      </c>
      <c r="CF258" s="30">
        <f>SUMIF(Ingredients!$B$3:$B$217,K258,Ingredients!$I$3:$I$217)+SUMIF($B$3:$B$724,K258,$CI$3:$CI$724)</f>
        <v>0</v>
      </c>
      <c r="CG258" s="30">
        <f>SUMIF(Ingredients!$B$3:$B$217,L258,Ingredients!$I$3:$I$217)+SUMIF($B$3:$B$724,L258,$CI$3:$CI$724)</f>
        <v>0</v>
      </c>
      <c r="CH258" s="30">
        <f>SUMIF(Ingredients!$B$3:$B$217,M258,Ingredients!$I$3:$I$217)+SUMIF($B$3:$B$724,M258,$CI$3:$CI$724)</f>
        <v>0</v>
      </c>
      <c r="CI258" s="38">
        <f t="shared" si="47"/>
        <v>0</v>
      </c>
      <c r="CJ258" s="30">
        <f>SUMIF(Ingredients!$B$3:$B$217,F258,Ingredients!$J$3:$J$217)+SUMIF($B$3:$B$724,F258,$CR$3:$CR$724)</f>
        <v>0</v>
      </c>
      <c r="CK258" s="30">
        <f>SUMIF(Ingredients!$B$3:$B$217,G258,Ingredients!$J$3:$J$217)+SUMIF($B$3:$B$724,G258,$CR$3:$CR$724)</f>
        <v>0</v>
      </c>
      <c r="CL258" s="30">
        <f>SUMIF(Ingredients!$B$3:$B$217,H258,Ingredients!$J$3:$J$217)+SUMIF($B$3:$B$724,H258,$CR$3:$CR$724)</f>
        <v>0</v>
      </c>
      <c r="CM258" s="30">
        <f>SUMIF(Ingredients!$B$3:$B$217,I258,Ingredients!$J$3:$J$217)+SUMIF($B$3:$B$724,I258,$CR$3:$CR$724)</f>
        <v>0</v>
      </c>
      <c r="CN258" s="30">
        <f>SUMIF(Ingredients!$B$3:$B$217,J258,Ingredients!$J$3:$J$217)+SUMIF($B$3:$B$724,J258,$CR$3:$CR$724)</f>
        <v>0</v>
      </c>
      <c r="CO258" s="30">
        <f>SUMIF(Ingredients!$B$3:$B$217,K258,Ingredients!$J$3:$J$217)+SUMIF($B$3:$B$724,K258,$CR$3:$CR$724)</f>
        <v>0</v>
      </c>
      <c r="CP258" s="30">
        <f>SUMIF(Ingredients!$B$3:$B$217,L258,Ingredients!$J$3:$J$217)+SUMIF($B$3:$B$724,L258,$CR$3:$CR$724)</f>
        <v>0</v>
      </c>
      <c r="CQ258" s="30">
        <f>SUMIF(Ingredients!$B$3:$B$217,M258,Ingredients!$J$3:$J$217)+SUMIF($B$3:$B$724,M258,$CR$3:$CR$724)</f>
        <v>0</v>
      </c>
      <c r="CR258" s="43">
        <f t="shared" si="48"/>
        <v>0</v>
      </c>
      <c r="CS258" s="34">
        <v>15</v>
      </c>
      <c r="CT258" s="30">
        <v>0</v>
      </c>
      <c r="CU258" s="30">
        <v>20.608333333333334</v>
      </c>
      <c r="CV258" s="35">
        <v>2</v>
      </c>
      <c r="CW258" s="36">
        <v>0.84500000000000008</v>
      </c>
      <c r="CX258" s="37">
        <v>0</v>
      </c>
      <c r="CY258" s="38">
        <v>0</v>
      </c>
      <c r="CZ258" s="39">
        <v>0</v>
      </c>
      <c r="DA258" t="s">
        <v>202</v>
      </c>
      <c r="DB258" t="str">
        <f t="shared" ca="1" si="49"/>
        <v>-</v>
      </c>
      <c r="DD258" t="s">
        <v>199</v>
      </c>
      <c r="DE258" t="str">
        <f t="shared" ca="1" si="50"/>
        <v/>
      </c>
      <c r="DF258" t="s">
        <v>2272</v>
      </c>
    </row>
    <row r="259" spans="2:110" x14ac:dyDescent="0.3">
      <c r="B259" t="s">
        <v>527</v>
      </c>
      <c r="C259" t="str">
        <f>INDEX('PH Itemnames'!$B$1:$B$723,MATCH(B259,'PH Itemnames'!$A$1:$A$723),1)</f>
        <v>bubblywaterItem</v>
      </c>
      <c r="D259" t="s">
        <v>240</v>
      </c>
      <c r="E259" t="s">
        <v>1192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SUMIF(Ingredients!$B$3:$B$217,'PH complex foods'!F259,Ingredients!$A$3:$A$119)+SUMIF($B$3:$B$724,F259,$V$3:$V$723)</f>
        <v>1</v>
      </c>
      <c r="O259" s="11">
        <f ca="1">SUMIF(Ingredients!$B$3:$B$217,'PH complex foods'!G259,Ingredients!$A$3:$A$119)+SUMIF($B$3:$B$724,G259,$V$3:$V$723)</f>
        <v>1</v>
      </c>
      <c r="P259" s="11">
        <f ca="1">SUMIF(Ingredients!$B$3:$B$217,'PH complex foods'!H259,Ingredients!$A$3:$A$119)+SUMIF($B$3:$B$724,H259,$V$3:$V$723)</f>
        <v>0</v>
      </c>
      <c r="Q259" s="11">
        <f ca="1">SUMIF(Ingredients!$B$3:$B$217,'PH complex foods'!I259,Ingredients!$A$3:$A$119)+SUMIF($B$3:$B$724,I259,$V$3:$V$723)</f>
        <v>0</v>
      </c>
      <c r="R259" s="11">
        <f ca="1">SUMIF(Ingredients!$B$3:$B$217,'PH complex foods'!J259,Ingredients!$A$3:$A$119)+SUMIF($B$3:$B$724,J259,$V$3:$V$723)</f>
        <v>0</v>
      </c>
      <c r="S259" s="11">
        <f ca="1">SUMIF(Ingredients!$B$3:$B$217,'PH complex foods'!K259,Ingredients!$A$3:$A$119)+SUMIF($B$3:$B$724,K259,$V$3:$V$723)</f>
        <v>0</v>
      </c>
      <c r="T259" s="11">
        <f ca="1">SUMIF(Ingredients!$B$3:$B$217,'PH complex foods'!L259,Ingredients!$A$3:$A$119)+SUMIF($B$3:$B$724,L259,$V$3:$V$723)</f>
        <v>0</v>
      </c>
      <c r="U259" s="11">
        <f ca="1">SUMIF(Ingredients!$B$3:$B$217,'PH complex foods'!M259,Ingredients!$A$3:$A$119)+SUMIF($B$3:$B$724,M259,$V$3:$V$723)</f>
        <v>0</v>
      </c>
      <c r="V259" s="10">
        <f t="shared" ca="1" si="51"/>
        <v>1</v>
      </c>
      <c r="W259" s="11">
        <f t="shared" si="40"/>
        <v>11</v>
      </c>
      <c r="X259" s="44" t="str">
        <f t="shared" ca="1" si="52"/>
        <v>Yes</v>
      </c>
      <c r="Y259" s="34">
        <f>SUMIF(Ingredients!$B$3:$B$217,F259,Ingredients!$C$3:$C$217)+SUMIF($B$3:$B$724,F259,$AG$3:$AG$724)</f>
        <v>0</v>
      </c>
      <c r="Z259" s="30">
        <f>SUMIF(Ingredients!$B$3:$B$217,G259,Ingredients!$C$3:$C$217)+SUMIF($B$3:$B$724,G259,$AG$3:$AG$724)</f>
        <v>0</v>
      </c>
      <c r="AA259" s="30">
        <f>SUMIF(Ingredients!$B$3:$B$217,H259,Ingredients!$C$3:$C$217)+SUMIF($B$3:$B$724,H259,$AG$3:$AG$724)</f>
        <v>0</v>
      </c>
      <c r="AB259" s="30">
        <f>SUMIF(Ingredients!$B$3:$B$217,I259,Ingredients!$C$3:$C$217)+SUMIF($B$3:$B$724,I259,$AG$3:$AG$724)</f>
        <v>0</v>
      </c>
      <c r="AC259" s="30">
        <f>SUMIF(Ingredients!$B$3:$B$217,J259,Ingredients!$C$3:$C$217)+SUMIF($B$3:$B$724,J259,$AG$3:$AG$724)</f>
        <v>0</v>
      </c>
      <c r="AD259" s="30">
        <f>SUMIF(Ingredients!$B$3:$B$217,K259,Ingredients!$C$3:$C$217)+SUMIF($B$3:$B$724,K259,$AG$3:$AG$724)</f>
        <v>0</v>
      </c>
      <c r="AE259" s="30">
        <f>SUMIF(Ingredients!$B$3:$B$217,L259,Ingredients!$C$3:$C$217)+SUMIF($B$3:$B$724,L259,$AG$3:$AG$724)</f>
        <v>0</v>
      </c>
      <c r="AF259" s="30">
        <f>SUMIF(Ingredients!$B$3:$B$217,M259,Ingredients!$C$3:$C$217)+SUMIF($B$3:$B$724,M259,$AG$3:$AG$724)</f>
        <v>0</v>
      </c>
      <c r="AG259" s="29">
        <f t="shared" si="41"/>
        <v>0</v>
      </c>
      <c r="AH259" s="30">
        <f>SUMIF(Ingredients!$B$3:$B$217,F259,Ingredients!$D$3:$D$217)+SUMIF($B$3:$B$724,F259,$AP$3:$AP$724)</f>
        <v>10</v>
      </c>
      <c r="AI259" s="30">
        <f>SUMIF(Ingredients!$B$3:$B$217,G259,Ingredients!$D$3:$D$217)+SUMIF($B$3:$B$724,G259,$AP$3:$AP$724)</f>
        <v>10</v>
      </c>
      <c r="AJ259" s="30">
        <f>SUMIF(Ingredients!$B$3:$B$217,H259,Ingredients!$D$3:$D$217)+SUMIF($B$3:$B$724,H259,$AP$3:$AP$724)</f>
        <v>0</v>
      </c>
      <c r="AK259" s="30">
        <f>SUMIF(Ingredients!$B$3:$B$217,I259,Ingredients!$D$3:$D$217)+SUMIF($B$3:$B$724,I259,$AP$3:$AP$724)</f>
        <v>0</v>
      </c>
      <c r="AL259" s="30">
        <f>SUMIF(Ingredients!$B$3:$B$217,J259,Ingredients!$D$3:$D$217)+SUMIF($B$3:$B$724,J259,$AP$3:$AP$724)</f>
        <v>0</v>
      </c>
      <c r="AM259" s="30">
        <f>SUMIF(Ingredients!$B$3:$B$217,K259,Ingredients!$D$3:$D$217)+SUMIF($B$3:$B$724,K259,$AP$3:$AP$724)</f>
        <v>0</v>
      </c>
      <c r="AN259" s="30">
        <f>SUMIF(Ingredients!$B$3:$B$217,L259,Ingredients!$D$3:$D$217)+SUMIF($B$3:$B$724,L259,$AP$3:$AP$724)</f>
        <v>0</v>
      </c>
      <c r="AO259" s="30">
        <f>SUMIF(Ingredients!$B$3:$B$217,M259,Ingredients!$D$3:$D$217)+SUMIF($B$3:$B$724,M259,$AP$3:$AP$724)</f>
        <v>0</v>
      </c>
      <c r="AP259" s="29">
        <f t="shared" si="42"/>
        <v>20</v>
      </c>
      <c r="AQ259" s="30">
        <f>SUMIF(Ingredients!$B$3:$B$217,F259,Ingredients!$E$3:$E$217)+SUMIF($B$3:$B$724,F259,$AY$3:$AY$727)</f>
        <v>0</v>
      </c>
      <c r="AR259" s="30">
        <f>SUMIF(Ingredients!$B$3:$B$217,G259,Ingredients!$E$3:$E$217)+SUMIF($B$3:$B$724,G259,$AY$3:$AY$727)</f>
        <v>0</v>
      </c>
      <c r="AS259" s="30">
        <f>SUMIF(Ingredients!$B$3:$B$217,H259,Ingredients!$E$3:$E$217)+SUMIF($B$3:$B$724,H259,$AY$3:$AY$727)</f>
        <v>0</v>
      </c>
      <c r="AT259" s="30">
        <f>SUMIF(Ingredients!$B$3:$B$217,I259,Ingredients!$E$3:$E$217)+SUMIF($B$3:$B$724,I259,$AY$3:$AY$727)</f>
        <v>0</v>
      </c>
      <c r="AU259" s="30">
        <f>SUMIF(Ingredients!$B$3:$B$217,J259,Ingredients!$E$3:$E$217)+SUMIF($B$3:$B$724,J259,$AY$3:$AY$727)</f>
        <v>0</v>
      </c>
      <c r="AV259" s="30">
        <f>SUMIF(Ingredients!$B$3:$B$217,K259,Ingredients!$E$3:$E$217)+SUMIF($B$3:$B$724,K259,$AY$3:$AY$727)</f>
        <v>0</v>
      </c>
      <c r="AW259" s="30">
        <f>SUMIF(Ingredients!$B$3:$B$217,L259,Ingredients!$E$3:$E$217)+SUMIF($B$3:$B$724,L259,$AY$3:$AY$727)</f>
        <v>0</v>
      </c>
      <c r="AX259" s="30">
        <f>SUMIF(Ingredients!$B$3:$B$217,M259,Ingredients!$E$3:$E$217)+SUMIF($B$3:$B$724,M259,$AY$3:$AY$727)</f>
        <v>0</v>
      </c>
      <c r="AY259" s="29">
        <f t="shared" si="43"/>
        <v>0</v>
      </c>
      <c r="AZ259" s="30">
        <f>SUMIF(Ingredients!$B$3:$B$217,F259,Ingredients!$F$3:$F$217)+SUMIF($B$3:$B$724,F259,$BH$3:$BH$724)</f>
        <v>0</v>
      </c>
      <c r="BA259" s="30">
        <f>SUMIF(Ingredients!$B$3:$B$217,G259,Ingredients!$F$3:$F$217)+SUMIF($B$3:$B$724,G259,$BH$3:$BH$724)</f>
        <v>0</v>
      </c>
      <c r="BB259" s="30">
        <f>SUMIF(Ingredients!$B$3:$B$217,H259,Ingredients!$F$3:$F$217)+SUMIF($B$3:$B$724,H259,$BH$3:$BH$724)</f>
        <v>0</v>
      </c>
      <c r="BC259" s="30">
        <f>SUMIF(Ingredients!$B$3:$B$217,I259,Ingredients!$F$3:$F$217)+SUMIF($B$3:$B$724,I259,$BH$3:$BH$724)</f>
        <v>0</v>
      </c>
      <c r="BD259" s="30">
        <f>SUMIF(Ingredients!$B$3:$B$217,J259,Ingredients!$F$3:$F$217)+SUMIF($B$3:$B$724,J259,$BH$3:$BH$724)</f>
        <v>0</v>
      </c>
      <c r="BE259" s="30">
        <f>SUMIF(Ingredients!$B$3:$B$217,K259,Ingredients!$F$3:$F$217)+SUMIF($B$3:$B$724,K259,$BH$3:$BH$724)</f>
        <v>0</v>
      </c>
      <c r="BF259" s="30">
        <f>SUMIF(Ingredients!$B$3:$B$217,L259,Ingredients!$F$3:$F$217)+SUMIF($B$3:$B$724,L259,$BH$3:$BH$724)</f>
        <v>0</v>
      </c>
      <c r="BG259" s="30">
        <f>SUMIF(Ingredients!$B$3:$B$217,M259,Ingredients!$F$3:$F$217)+SUMIF($B$3:$B$724,M259,$BH$3:$BH$724)</f>
        <v>0</v>
      </c>
      <c r="BH259" s="35">
        <f t="shared" si="44"/>
        <v>0</v>
      </c>
      <c r="BI259" s="30">
        <f>SUMIF(Ingredients!$B$3:$B$217,F259,Ingredients!$G$3:$G$217)+SUMIF($B$3:$B$724,F259,$BQ$3:$BQ$724)</f>
        <v>0</v>
      </c>
      <c r="BJ259" s="30">
        <f>SUMIF(Ingredients!$B$3:$B$217,G259,Ingredients!$G$3:$G$217)+SUMIF($B$3:$B$724,G259,$BQ$3:$BQ$724)</f>
        <v>0</v>
      </c>
      <c r="BK259" s="30">
        <f>SUMIF(Ingredients!$B$3:$B$217,H259,Ingredients!$G$3:$G$217)+SUMIF($B$3:$B$724,H259,$BQ$3:$BQ$724)</f>
        <v>0</v>
      </c>
      <c r="BL259" s="30">
        <f>SUMIF(Ingredients!$B$3:$B$217,I259,Ingredients!$G$3:$G$217)+SUMIF($B$3:$B$724,I259,$BQ$3:$BQ$724)</f>
        <v>0</v>
      </c>
      <c r="BM259" s="30">
        <f>SUMIF(Ingredients!$B$3:$B$217,J259,Ingredients!$G$3:$G$217)+SUMIF($B$3:$B$724,J259,$BQ$3:$BQ$724)</f>
        <v>0</v>
      </c>
      <c r="BN259" s="30">
        <f>SUMIF(Ingredients!$B$3:$B$217,K259,Ingredients!$G$3:$G$217)+SUMIF($B$3:$B$724,K259,$BQ$3:$BQ$724)</f>
        <v>0</v>
      </c>
      <c r="BO259" s="30">
        <f>SUMIF(Ingredients!$B$3:$B$217,L259,Ingredients!$G$3:$G$217)+SUMIF($B$3:$B$724,L259,$BQ$3:$BQ$724)</f>
        <v>0</v>
      </c>
      <c r="BP259" s="30">
        <f>SUMIF(Ingredients!$B$3:$B$217,M259,Ingredients!$G$3:$G$217)+SUMIF($B$3:$B$724,M259,$BQ$3:$BQ$724)</f>
        <v>0</v>
      </c>
      <c r="BQ259" s="36">
        <f t="shared" si="45"/>
        <v>0</v>
      </c>
      <c r="BR259" s="30">
        <f>SUMIF(Ingredients!$B$3:$B$217,F259,Ingredients!$H$3:$H$217)+SUMIF($B$3:$B$724,F259,$BZ$3:$BZ$724)</f>
        <v>0</v>
      </c>
      <c r="BS259" s="30">
        <f>SUMIF(Ingredients!$B$3:$B$217,G259,Ingredients!$H$3:$H$217)+SUMIF($B$3:$B$724,G259,$BZ$3:$BZ$724)</f>
        <v>0</v>
      </c>
      <c r="BT259" s="30">
        <f>SUMIF(Ingredients!$B$3:$B$217,H259,Ingredients!$H$3:$H$217)+SUMIF($B$3:$B$724,H259,$BZ$3:$BZ$724)</f>
        <v>0</v>
      </c>
      <c r="BU259" s="30">
        <f>SUMIF(Ingredients!$B$3:$B$217,I259,Ingredients!$H$3:$H$217)+SUMIF($B$3:$B$724,I259,$BZ$3:$BZ$724)</f>
        <v>0</v>
      </c>
      <c r="BV259" s="30">
        <f>SUMIF(Ingredients!$B$3:$B$217,J259,Ingredients!$H$3:$H$217)+SUMIF($B$3:$B$724,J259,$BZ$3:$BZ$724)</f>
        <v>0</v>
      </c>
      <c r="BW259" s="30">
        <f>SUMIF(Ingredients!$B$3:$B$217,K259,Ingredients!$H$3:$H$217)+SUMIF($B$3:$B$724,K259,$BZ$3:$BZ$724)</f>
        <v>0</v>
      </c>
      <c r="BX259" s="30">
        <f>SUMIF(Ingredients!$B$3:$B$217,L259,Ingredients!$H$3:$H$217)+SUMIF($B$3:$B$724,L259,$BZ$3:$BZ$724)</f>
        <v>0</v>
      </c>
      <c r="BY259" s="30">
        <f>SUMIF(Ingredients!$B$3:$B$217,M259,Ingredients!$H$3:$H$217)+SUMIF($B$3:$B$724,M259,$BZ$3:$BZ$724)</f>
        <v>0</v>
      </c>
      <c r="BZ259" s="42">
        <f t="shared" si="46"/>
        <v>0</v>
      </c>
      <c r="CA259" s="30">
        <f>SUMIF(Ingredients!$B$3:$B$217,F259,Ingredients!$I$3:$I$217)+SUMIF($B$3:$B$724,F259,$CI$3:$CI$724)</f>
        <v>0</v>
      </c>
      <c r="CB259" s="30">
        <f>SUMIF(Ingredients!$B$3:$B$217,G259,Ingredients!$I$3:$I$217)+SUMIF($B$3:$B$724,G259,$CI$3:$CI$724)</f>
        <v>0</v>
      </c>
      <c r="CC259" s="30">
        <f>SUMIF(Ingredients!$B$3:$B$217,H259,Ingredients!$I$3:$I$217)+SUMIF($B$3:$B$724,H259,$CI$3:$CI$724)</f>
        <v>0</v>
      </c>
      <c r="CD259" s="30">
        <f>SUMIF(Ingredients!$B$3:$B$217,I259,Ingredients!$I$3:$I$217)+SUMIF($B$3:$B$724,I259,$CI$3:$CI$724)</f>
        <v>0</v>
      </c>
      <c r="CE259" s="30">
        <f>SUMIF(Ingredients!$B$3:$B$217,J259,Ingredients!$I$3:$I$217)+SUMIF($B$3:$B$724,J259,$CI$3:$CI$724)</f>
        <v>0</v>
      </c>
      <c r="CF259" s="30">
        <f>SUMIF(Ingredients!$B$3:$B$217,K259,Ingredients!$I$3:$I$217)+SUMIF($B$3:$B$724,K259,$CI$3:$CI$724)</f>
        <v>0</v>
      </c>
      <c r="CG259" s="30">
        <f>SUMIF(Ingredients!$B$3:$B$217,L259,Ingredients!$I$3:$I$217)+SUMIF($B$3:$B$724,L259,$CI$3:$CI$724)</f>
        <v>0</v>
      </c>
      <c r="CH259" s="30">
        <f>SUMIF(Ingredients!$B$3:$B$217,M259,Ingredients!$I$3:$I$217)+SUMIF($B$3:$B$724,M259,$CI$3:$CI$724)</f>
        <v>0</v>
      </c>
      <c r="CI259" s="38">
        <f t="shared" si="47"/>
        <v>0</v>
      </c>
      <c r="CJ259" s="30">
        <f>SUMIF(Ingredients!$B$3:$B$217,F259,Ingredients!$J$3:$J$217)+SUMIF($B$3:$B$724,F259,$CR$3:$CR$724)</f>
        <v>0</v>
      </c>
      <c r="CK259" s="30">
        <f>SUMIF(Ingredients!$B$3:$B$217,G259,Ingredients!$J$3:$J$217)+SUMIF($B$3:$B$724,G259,$CR$3:$CR$724)</f>
        <v>0</v>
      </c>
      <c r="CL259" s="30">
        <f>SUMIF(Ingredients!$B$3:$B$217,H259,Ingredients!$J$3:$J$217)+SUMIF($B$3:$B$724,H259,$CR$3:$CR$724)</f>
        <v>0</v>
      </c>
      <c r="CM259" s="30">
        <f>SUMIF(Ingredients!$B$3:$B$217,I259,Ingredients!$J$3:$J$217)+SUMIF($B$3:$B$724,I259,$CR$3:$CR$724)</f>
        <v>0</v>
      </c>
      <c r="CN259" s="30">
        <f>SUMIF(Ingredients!$B$3:$B$217,J259,Ingredients!$J$3:$J$217)+SUMIF($B$3:$B$724,J259,$CR$3:$CR$724)</f>
        <v>0</v>
      </c>
      <c r="CO259" s="30">
        <f>SUMIF(Ingredients!$B$3:$B$217,K259,Ingredients!$J$3:$J$217)+SUMIF($B$3:$B$724,K259,$CR$3:$CR$724)</f>
        <v>0</v>
      </c>
      <c r="CP259" s="30">
        <f>SUMIF(Ingredients!$B$3:$B$217,L259,Ingredients!$J$3:$J$217)+SUMIF($B$3:$B$724,L259,$CR$3:$CR$724)</f>
        <v>0</v>
      </c>
      <c r="CQ259" s="30">
        <f>SUMIF(Ingredients!$B$3:$B$217,M259,Ingredients!$J$3:$J$217)+SUMIF($B$3:$B$724,M259,$CR$3:$CR$724)</f>
        <v>0</v>
      </c>
      <c r="CR259" s="43">
        <f t="shared" si="48"/>
        <v>0</v>
      </c>
      <c r="CS259" s="34">
        <v>0</v>
      </c>
      <c r="CT259" s="30">
        <v>10</v>
      </c>
      <c r="CU259" s="30">
        <v>30</v>
      </c>
      <c r="CV259" s="35">
        <v>0</v>
      </c>
      <c r="CW259" s="36">
        <v>0</v>
      </c>
      <c r="CX259" s="37">
        <v>0</v>
      </c>
      <c r="CY259" s="38">
        <v>0</v>
      </c>
      <c r="CZ259" s="39">
        <v>0</v>
      </c>
      <c r="DA259" t="s">
        <v>202</v>
      </c>
      <c r="DB259" t="str">
        <f t="shared" ca="1" si="49"/>
        <v>-</v>
      </c>
      <c r="DC259" t="s">
        <v>3019</v>
      </c>
      <c r="DD259" t="s">
        <v>200</v>
      </c>
      <c r="DE259" t="str">
        <f t="shared" ca="1" si="50"/>
        <v>BUBBLYWATERITEM(MEAL, ItemRegistry.bubblywaterItem, 4 ,0f,10f,0f,0f,0f,0f,0f,0.7f),</v>
      </c>
      <c r="DF259" t="s">
        <v>2446</v>
      </c>
    </row>
    <row r="260" spans="2:110" x14ac:dyDescent="0.3">
      <c r="B260" t="s">
        <v>528</v>
      </c>
      <c r="C260" t="str">
        <f>INDEX('PH Itemnames'!$B$1:$B$723,MATCH(B260,'PH Itemnames'!$A$1:$A$723),1)</f>
        <v>cherrysodaItem</v>
      </c>
      <c r="D260" t="s">
        <v>240</v>
      </c>
      <c r="E260" t="s">
        <v>1192</v>
      </c>
      <c r="F260" s="10" t="s">
        <v>527</v>
      </c>
      <c r="G260" s="11" t="s">
        <v>210</v>
      </c>
      <c r="H260" s="11" t="s">
        <v>529</v>
      </c>
      <c r="I260" s="11"/>
      <c r="J260" s="11"/>
      <c r="K260" s="11"/>
      <c r="L260" s="11"/>
      <c r="M260" s="11"/>
      <c r="N260" s="46">
        <f ca="1">SUMIF(Ingredients!$B$3:$B$217,'PH complex foods'!F260,Ingredients!$A$3:$A$119)+SUMIF($B$3:$B$724,F260,$V$3:$V$723)</f>
        <v>1</v>
      </c>
      <c r="O260" s="11">
        <f ca="1">SUMIF(Ingredients!$B$3:$B$217,'PH complex foods'!G260,Ingredients!$A$3:$A$119)+SUMIF($B$3:$B$724,G260,$V$3:$V$723)</f>
        <v>1</v>
      </c>
      <c r="P260" s="11">
        <f ca="1">SUMIF(Ingredients!$B$3:$B$217,'PH complex foods'!H260,Ingredients!$A$3:$A$119)+SUMIF($B$3:$B$724,H260,$V$3:$V$723)</f>
        <v>1</v>
      </c>
      <c r="Q260" s="11">
        <f ca="1">SUMIF(Ingredients!$B$3:$B$217,'PH complex foods'!I260,Ingredients!$A$3:$A$119)+SUMIF($B$3:$B$724,I260,$V$3:$V$723)</f>
        <v>0</v>
      </c>
      <c r="R260" s="11">
        <f ca="1">SUMIF(Ingredients!$B$3:$B$217,'PH complex foods'!J260,Ingredients!$A$3:$A$119)+SUMIF($B$3:$B$724,J260,$V$3:$V$723)</f>
        <v>0</v>
      </c>
      <c r="S260" s="11">
        <f ca="1">SUMIF(Ingredients!$B$3:$B$217,'PH complex foods'!K260,Ingredients!$A$3:$A$119)+SUMIF($B$3:$B$724,K260,$V$3:$V$723)</f>
        <v>0</v>
      </c>
      <c r="T260" s="11">
        <f ca="1">SUMIF(Ingredients!$B$3:$B$217,'PH complex foods'!L260,Ingredients!$A$3:$A$119)+SUMIF($B$3:$B$724,L260,$V$3:$V$723)</f>
        <v>0</v>
      </c>
      <c r="U260" s="11">
        <f ca="1">SUMIF(Ingredients!$B$3:$B$217,'PH complex foods'!M260,Ingredients!$A$3:$A$119)+SUMIF($B$3:$B$724,M260,$V$3:$V$723)</f>
        <v>0</v>
      </c>
      <c r="V260" s="10">
        <f t="shared" ca="1" si="51"/>
        <v>1</v>
      </c>
      <c r="W260" s="11">
        <f t="shared" ref="W260:W323" si="53">COUNTIF(F260:M982,B260)</f>
        <v>0</v>
      </c>
      <c r="X260" s="44" t="str">
        <f t="shared" ca="1" si="52"/>
        <v>Yes</v>
      </c>
      <c r="Y260" s="34">
        <f>SUMIF(Ingredients!$B$3:$B$217,F260,Ingredients!$C$3:$C$217)+SUMIF($B$3:$B$724,F260,$AG$3:$AG$724)</f>
        <v>0</v>
      </c>
      <c r="Z260" s="30">
        <f>SUMIF(Ingredients!$B$3:$B$217,G260,Ingredients!$C$3:$C$217)+SUMIF($B$3:$B$724,G260,$AG$3:$AG$724)</f>
        <v>0</v>
      </c>
      <c r="AA260" s="30">
        <f>SUMIF(Ingredients!$B$3:$B$217,H260,Ingredients!$C$3:$C$217)+SUMIF($B$3:$B$724,H260,$AG$3:$AG$724)</f>
        <v>3</v>
      </c>
      <c r="AB260" s="30">
        <f>SUMIF(Ingredients!$B$3:$B$217,I260,Ingredients!$C$3:$C$217)+SUMIF($B$3:$B$724,I260,$AG$3:$AG$724)</f>
        <v>0</v>
      </c>
      <c r="AC260" s="30">
        <f>SUMIF(Ingredients!$B$3:$B$217,J260,Ingredients!$C$3:$C$217)+SUMIF($B$3:$B$724,J260,$AG$3:$AG$724)</f>
        <v>0</v>
      </c>
      <c r="AD260" s="30">
        <f>SUMIF(Ingredients!$B$3:$B$217,K260,Ingredients!$C$3:$C$217)+SUMIF($B$3:$B$724,K260,$AG$3:$AG$724)</f>
        <v>0</v>
      </c>
      <c r="AE260" s="30">
        <f>SUMIF(Ingredients!$B$3:$B$217,L260,Ingredients!$C$3:$C$217)+SUMIF($B$3:$B$724,L260,$AG$3:$AG$724)</f>
        <v>0</v>
      </c>
      <c r="AF260" s="30">
        <f>SUMIF(Ingredients!$B$3:$B$217,M260,Ingredients!$C$3:$C$217)+SUMIF($B$3:$B$724,M260,$AG$3:$AG$724)</f>
        <v>0</v>
      </c>
      <c r="AG260" s="29">
        <f t="shared" ref="AG260:AG323" si="54">SUM(Y260:AF260)</f>
        <v>3</v>
      </c>
      <c r="AH260" s="30">
        <f>SUMIF(Ingredients!$B$3:$B$217,F260,Ingredients!$D$3:$D$217)+SUMIF($B$3:$B$724,F260,$AP$3:$AP$724)</f>
        <v>20</v>
      </c>
      <c r="AI260" s="30">
        <f>SUMIF(Ingredients!$B$3:$B$217,G260,Ingredients!$D$3:$D$217)+SUMIF($B$3:$B$724,G260,$AP$3:$AP$724)</f>
        <v>0</v>
      </c>
      <c r="AJ260" s="30">
        <f>SUMIF(Ingredients!$B$3:$B$217,H260,Ingredients!$D$3:$D$217)+SUMIF($B$3:$B$724,H260,$AP$3:$AP$724)</f>
        <v>9.5</v>
      </c>
      <c r="AK260" s="30">
        <f>SUMIF(Ingredients!$B$3:$B$217,I260,Ingredients!$D$3:$D$217)+SUMIF($B$3:$B$724,I260,$AP$3:$AP$724)</f>
        <v>0</v>
      </c>
      <c r="AL260" s="30">
        <f>SUMIF(Ingredients!$B$3:$B$217,J260,Ingredients!$D$3:$D$217)+SUMIF($B$3:$B$724,J260,$AP$3:$AP$724)</f>
        <v>0</v>
      </c>
      <c r="AM260" s="30">
        <f>SUMIF(Ingredients!$B$3:$B$217,K260,Ingredients!$D$3:$D$217)+SUMIF($B$3:$B$724,K260,$AP$3:$AP$724)</f>
        <v>0</v>
      </c>
      <c r="AN260" s="30">
        <f>SUMIF(Ingredients!$B$3:$B$217,L260,Ingredients!$D$3:$D$217)+SUMIF($B$3:$B$724,L260,$AP$3:$AP$724)</f>
        <v>0</v>
      </c>
      <c r="AO260" s="30">
        <f>SUMIF(Ingredients!$B$3:$B$217,M260,Ingredients!$D$3:$D$217)+SUMIF($B$3:$B$724,M260,$AP$3:$AP$724)</f>
        <v>0</v>
      </c>
      <c r="AP260" s="29">
        <f t="shared" ref="AP260:AP323" si="55">SUM(AH260:AO260)</f>
        <v>29.5</v>
      </c>
      <c r="AQ260" s="30">
        <f>SUMIF(Ingredients!$B$3:$B$217,F260,Ingredients!$E$3:$E$217)+SUMIF($B$3:$B$724,F260,$AY$3:$AY$727)</f>
        <v>0</v>
      </c>
      <c r="AR260" s="30">
        <f>SUMIF(Ingredients!$B$3:$B$217,G260,Ingredients!$E$3:$E$217)+SUMIF($B$3:$B$724,G260,$AY$3:$AY$727)</f>
        <v>30</v>
      </c>
      <c r="AS260" s="30">
        <f>SUMIF(Ingredients!$B$3:$B$217,H260,Ingredients!$E$3:$E$217)+SUMIF($B$3:$B$724,H260,$AY$3:$AY$727)</f>
        <v>10</v>
      </c>
      <c r="AT260" s="30">
        <f>SUMIF(Ingredients!$B$3:$B$217,I260,Ingredients!$E$3:$E$217)+SUMIF($B$3:$B$724,I260,$AY$3:$AY$727)</f>
        <v>0</v>
      </c>
      <c r="AU260" s="30">
        <f>SUMIF(Ingredients!$B$3:$B$217,J260,Ingredients!$E$3:$E$217)+SUMIF($B$3:$B$724,J260,$AY$3:$AY$727)</f>
        <v>0</v>
      </c>
      <c r="AV260" s="30">
        <f>SUMIF(Ingredients!$B$3:$B$217,K260,Ingredients!$E$3:$E$217)+SUMIF($B$3:$B$724,K260,$AY$3:$AY$727)</f>
        <v>0</v>
      </c>
      <c r="AW260" s="30">
        <f>SUMIF(Ingredients!$B$3:$B$217,L260,Ingredients!$E$3:$E$217)+SUMIF($B$3:$B$724,L260,$AY$3:$AY$727)</f>
        <v>0</v>
      </c>
      <c r="AX260" s="30">
        <f>SUMIF(Ingredients!$B$3:$B$217,M260,Ingredients!$E$3:$E$217)+SUMIF($B$3:$B$724,M260,$AY$3:$AY$727)</f>
        <v>0</v>
      </c>
      <c r="AY260" s="29">
        <f t="shared" ref="AY260:AY323" si="56">SUM(AQ260:AX260)/COUNTA(F260:M260)</f>
        <v>13.333333333333334</v>
      </c>
      <c r="AZ260" s="30">
        <f>SUMIF(Ingredients!$B$3:$B$217,F260,Ingredients!$F$3:$F$217)+SUMIF($B$3:$B$724,F260,$BH$3:$BH$724)</f>
        <v>0</v>
      </c>
      <c r="BA260" s="30">
        <f>SUMIF(Ingredients!$B$3:$B$217,G260,Ingredients!$F$3:$F$217)+SUMIF($B$3:$B$724,G260,$BH$3:$BH$724)</f>
        <v>0</v>
      </c>
      <c r="BB260" s="30">
        <f>SUMIF(Ingredients!$B$3:$B$217,H260,Ingredients!$F$3:$F$217)+SUMIF($B$3:$B$724,H260,$BH$3:$BH$724)</f>
        <v>0</v>
      </c>
      <c r="BC260" s="30">
        <f>SUMIF(Ingredients!$B$3:$B$217,I260,Ingredients!$F$3:$F$217)+SUMIF($B$3:$B$724,I260,$BH$3:$BH$724)</f>
        <v>0</v>
      </c>
      <c r="BD260" s="30">
        <f>SUMIF(Ingredients!$B$3:$B$217,J260,Ingredients!$F$3:$F$217)+SUMIF($B$3:$B$724,J260,$BH$3:$BH$724)</f>
        <v>0</v>
      </c>
      <c r="BE260" s="30">
        <f>SUMIF(Ingredients!$B$3:$B$217,K260,Ingredients!$F$3:$F$217)+SUMIF($B$3:$B$724,K260,$BH$3:$BH$724)</f>
        <v>0</v>
      </c>
      <c r="BF260" s="30">
        <f>SUMIF(Ingredients!$B$3:$B$217,L260,Ingredients!$F$3:$F$217)+SUMIF($B$3:$B$724,L260,$BH$3:$BH$724)</f>
        <v>0</v>
      </c>
      <c r="BG260" s="30">
        <f>SUMIF(Ingredients!$B$3:$B$217,M260,Ingredients!$F$3:$F$217)+SUMIF($B$3:$B$724,M260,$BH$3:$BH$724)</f>
        <v>0</v>
      </c>
      <c r="BH260" s="35">
        <f t="shared" ref="BH260:BH323" si="57">SUM(AZ260:BG260)</f>
        <v>0</v>
      </c>
      <c r="BI260" s="30">
        <f>SUMIF(Ingredients!$B$3:$B$217,F260,Ingredients!$G$3:$G$217)+SUMIF($B$3:$B$724,F260,$BQ$3:$BQ$724)</f>
        <v>0</v>
      </c>
      <c r="BJ260" s="30">
        <f>SUMIF(Ingredients!$B$3:$B$217,G260,Ingredients!$G$3:$G$217)+SUMIF($B$3:$B$724,G260,$BQ$3:$BQ$724)</f>
        <v>0</v>
      </c>
      <c r="BK260" s="30">
        <f>SUMIF(Ingredients!$B$3:$B$217,H260,Ingredients!$G$3:$G$217)+SUMIF($B$3:$B$724,H260,$BQ$3:$BQ$724)</f>
        <v>1.5</v>
      </c>
      <c r="BL260" s="30">
        <f>SUMIF(Ingredients!$B$3:$B$217,I260,Ingredients!$G$3:$G$217)+SUMIF($B$3:$B$724,I260,$BQ$3:$BQ$724)</f>
        <v>0</v>
      </c>
      <c r="BM260" s="30">
        <f>SUMIF(Ingredients!$B$3:$B$217,J260,Ingredients!$G$3:$G$217)+SUMIF($B$3:$B$724,J260,$BQ$3:$BQ$724)</f>
        <v>0</v>
      </c>
      <c r="BN260" s="30">
        <f>SUMIF(Ingredients!$B$3:$B$217,K260,Ingredients!$G$3:$G$217)+SUMIF($B$3:$B$724,K260,$BQ$3:$BQ$724)</f>
        <v>0</v>
      </c>
      <c r="BO260" s="30">
        <f>SUMIF(Ingredients!$B$3:$B$217,L260,Ingredients!$G$3:$G$217)+SUMIF($B$3:$B$724,L260,$BQ$3:$BQ$724)</f>
        <v>0</v>
      </c>
      <c r="BP260" s="30">
        <f>SUMIF(Ingredients!$B$3:$B$217,M260,Ingredients!$G$3:$G$217)+SUMIF($B$3:$B$724,M260,$BQ$3:$BQ$724)</f>
        <v>0</v>
      </c>
      <c r="BQ260" s="36">
        <f t="shared" ref="BQ260:BQ323" si="58">SUM(BI260:BP260)</f>
        <v>1.5</v>
      </c>
      <c r="BR260" s="30">
        <f>SUMIF(Ingredients!$B$3:$B$217,F260,Ingredients!$H$3:$H$217)+SUMIF($B$3:$B$724,F260,$BZ$3:$BZ$724)</f>
        <v>0</v>
      </c>
      <c r="BS260" s="30">
        <f>SUMIF(Ingredients!$B$3:$B$217,G260,Ingredients!$H$3:$H$217)+SUMIF($B$3:$B$724,G260,$BZ$3:$BZ$724)</f>
        <v>0</v>
      </c>
      <c r="BT260" s="30">
        <f>SUMIF(Ingredients!$B$3:$B$217,H260,Ingredients!$H$3:$H$217)+SUMIF($B$3:$B$724,H260,$BZ$3:$BZ$724)</f>
        <v>0</v>
      </c>
      <c r="BU260" s="30">
        <f>SUMIF(Ingredients!$B$3:$B$217,I260,Ingredients!$H$3:$H$217)+SUMIF($B$3:$B$724,I260,$BZ$3:$BZ$724)</f>
        <v>0</v>
      </c>
      <c r="BV260" s="30">
        <f>SUMIF(Ingredients!$B$3:$B$217,J260,Ingredients!$H$3:$H$217)+SUMIF($B$3:$B$724,J260,$BZ$3:$BZ$724)</f>
        <v>0</v>
      </c>
      <c r="BW260" s="30">
        <f>SUMIF(Ingredients!$B$3:$B$217,K260,Ingredients!$H$3:$H$217)+SUMIF($B$3:$B$724,K260,$BZ$3:$BZ$724)</f>
        <v>0</v>
      </c>
      <c r="BX260" s="30">
        <f>SUMIF(Ingredients!$B$3:$B$217,L260,Ingredients!$H$3:$H$217)+SUMIF($B$3:$B$724,L260,$BZ$3:$BZ$724)</f>
        <v>0</v>
      </c>
      <c r="BY260" s="30">
        <f>SUMIF(Ingredients!$B$3:$B$217,M260,Ingredients!$H$3:$H$217)+SUMIF($B$3:$B$724,M260,$BZ$3:$BZ$724)</f>
        <v>0</v>
      </c>
      <c r="BZ260" s="42">
        <f t="shared" ref="BZ260:BZ323" si="59">SUM(BR260:BY260)</f>
        <v>0</v>
      </c>
      <c r="CA260" s="30">
        <f>SUMIF(Ingredients!$B$3:$B$217,F260,Ingredients!$I$3:$I$217)+SUMIF($B$3:$B$724,F260,$CI$3:$CI$724)</f>
        <v>0</v>
      </c>
      <c r="CB260" s="30">
        <f>SUMIF(Ingredients!$B$3:$B$217,G260,Ingredients!$I$3:$I$217)+SUMIF($B$3:$B$724,G260,$CI$3:$CI$724)</f>
        <v>0</v>
      </c>
      <c r="CC260" s="30">
        <f>SUMIF(Ingredients!$B$3:$B$217,H260,Ingredients!$I$3:$I$217)+SUMIF($B$3:$B$724,H260,$CI$3:$CI$724)</f>
        <v>0</v>
      </c>
      <c r="CD260" s="30">
        <f>SUMIF(Ingredients!$B$3:$B$217,I260,Ingredients!$I$3:$I$217)+SUMIF($B$3:$B$724,I260,$CI$3:$CI$724)</f>
        <v>0</v>
      </c>
      <c r="CE260" s="30">
        <f>SUMIF(Ingredients!$B$3:$B$217,J260,Ingredients!$I$3:$I$217)+SUMIF($B$3:$B$724,J260,$CI$3:$CI$724)</f>
        <v>0</v>
      </c>
      <c r="CF260" s="30">
        <f>SUMIF(Ingredients!$B$3:$B$217,K260,Ingredients!$I$3:$I$217)+SUMIF($B$3:$B$724,K260,$CI$3:$CI$724)</f>
        <v>0</v>
      </c>
      <c r="CG260" s="30">
        <f>SUMIF(Ingredients!$B$3:$B$217,L260,Ingredients!$I$3:$I$217)+SUMIF($B$3:$B$724,L260,$CI$3:$CI$724)</f>
        <v>0</v>
      </c>
      <c r="CH260" s="30">
        <f>SUMIF(Ingredients!$B$3:$B$217,M260,Ingredients!$I$3:$I$217)+SUMIF($B$3:$B$724,M260,$CI$3:$CI$724)</f>
        <v>0</v>
      </c>
      <c r="CI260" s="38">
        <f t="shared" ref="CI260:CI323" si="60">SUM(CA260:CH260)</f>
        <v>0</v>
      </c>
      <c r="CJ260" s="30">
        <f>SUMIF(Ingredients!$B$3:$B$217,F260,Ingredients!$J$3:$J$217)+SUMIF($B$3:$B$724,F260,$CR$3:$CR$724)</f>
        <v>0</v>
      </c>
      <c r="CK260" s="30">
        <f>SUMIF(Ingredients!$B$3:$B$217,G260,Ingredients!$J$3:$J$217)+SUMIF($B$3:$B$724,G260,$CR$3:$CR$724)</f>
        <v>0</v>
      </c>
      <c r="CL260" s="30">
        <f>SUMIF(Ingredients!$B$3:$B$217,H260,Ingredients!$J$3:$J$217)+SUMIF($B$3:$B$724,H260,$CR$3:$CR$724)</f>
        <v>0</v>
      </c>
      <c r="CM260" s="30">
        <f>SUMIF(Ingredients!$B$3:$B$217,I260,Ingredients!$J$3:$J$217)+SUMIF($B$3:$B$724,I260,$CR$3:$CR$724)</f>
        <v>0</v>
      </c>
      <c r="CN260" s="30">
        <f>SUMIF(Ingredients!$B$3:$B$217,J260,Ingredients!$J$3:$J$217)+SUMIF($B$3:$B$724,J260,$CR$3:$CR$724)</f>
        <v>0</v>
      </c>
      <c r="CO260" s="30">
        <f>SUMIF(Ingredients!$B$3:$B$217,K260,Ingredients!$J$3:$J$217)+SUMIF($B$3:$B$724,K260,$CR$3:$CR$724)</f>
        <v>0</v>
      </c>
      <c r="CP260" s="30">
        <f>SUMIF(Ingredients!$B$3:$B$217,L260,Ingredients!$J$3:$J$217)+SUMIF($B$3:$B$724,L260,$CR$3:$CR$724)</f>
        <v>0</v>
      </c>
      <c r="CQ260" s="30">
        <f>SUMIF(Ingredients!$B$3:$B$217,M260,Ingredients!$J$3:$J$217)+SUMIF($B$3:$B$724,M260,$CR$3:$CR$724)</f>
        <v>0</v>
      </c>
      <c r="CR260" s="43">
        <f t="shared" ref="CR260:CR323" si="61">SUM(CJ260:CQ260)</f>
        <v>0</v>
      </c>
      <c r="CS260" s="34">
        <v>0</v>
      </c>
      <c r="CT260" s="30">
        <v>20</v>
      </c>
      <c r="CU260" s="30">
        <v>30</v>
      </c>
      <c r="CV260" s="35">
        <v>0</v>
      </c>
      <c r="CW260" s="36">
        <v>1</v>
      </c>
      <c r="CX260" s="37">
        <v>0</v>
      </c>
      <c r="CY260" s="38">
        <v>0</v>
      </c>
      <c r="CZ260" s="39">
        <v>0</v>
      </c>
      <c r="DA260" t="s">
        <v>202</v>
      </c>
      <c r="DB260" t="str">
        <f t="shared" ref="DB260:DB323" ca="1" si="62">IF(X260="No", "No", "-")</f>
        <v>-</v>
      </c>
      <c r="DD260" t="s">
        <v>200</v>
      </c>
      <c r="DE260" t="str">
        <f t="shared" ref="DE260:DE323" ca="1" si="63">IF(AND(X260="Yes",NOT(DD260="No")),CONCATENATE(UPPER(C260), "(", E260, ", ItemRegistry.",C260,", ",4," ,", ROUND(CS260/5,2),"f,",ROUND(CT260,2),"f,",ROUND(CV260,2),"f,",ROUND(CX260,2),"f,",ROUND(CW260,2),"f,",ROUND(CY260,2),"f,",ROUND(CZ260,2),"f,",ROUND(21/CU260,2), "f),"),"")</f>
        <v>CHERRYSODAITEM(MEAL, ItemRegistry.cherrysodaItem, 4 ,0f,20f,0f,0f,1f,0f,0f,0.7f),</v>
      </c>
      <c r="DF260" t="s">
        <v>2447</v>
      </c>
    </row>
    <row r="261" spans="2:110" x14ac:dyDescent="0.3">
      <c r="B261" t="s">
        <v>530</v>
      </c>
      <c r="C261" t="str">
        <f>INDEX('PH Itemnames'!$B$1:$B$723,MATCH(B261,'PH Itemnames'!$A$1:$A$723),1)</f>
        <v>colasodaItem</v>
      </c>
      <c r="D261" t="s">
        <v>240</v>
      </c>
      <c r="E261" t="s">
        <v>1192</v>
      </c>
      <c r="F261" s="10" t="s">
        <v>527</v>
      </c>
      <c r="G261" s="11" t="s">
        <v>210</v>
      </c>
      <c r="H261" s="11" t="s">
        <v>122</v>
      </c>
      <c r="I261" s="11"/>
      <c r="J261" s="11"/>
      <c r="K261" s="11"/>
      <c r="L261" s="11"/>
      <c r="M261" s="11"/>
      <c r="N261" s="46">
        <f ca="1">SUMIF(Ingredients!$B$3:$B$217,'PH complex foods'!F261,Ingredients!$A$3:$A$119)+SUMIF($B$3:$B$724,F261,$V$3:$V$723)</f>
        <v>1</v>
      </c>
      <c r="O261" s="11">
        <f ca="1">SUMIF(Ingredients!$B$3:$B$217,'PH complex foods'!G261,Ingredients!$A$3:$A$119)+SUMIF($B$3:$B$724,G261,$V$3:$V$723)</f>
        <v>1</v>
      </c>
      <c r="P261" s="11">
        <f ca="1">SUMIF(Ingredients!$B$3:$B$217,'PH complex foods'!H261,Ingredients!$A$3:$A$119)+SUMIF($B$3:$B$724,H261,$V$3:$V$723)</f>
        <v>1</v>
      </c>
      <c r="Q261" s="11">
        <f ca="1">SUMIF(Ingredients!$B$3:$B$217,'PH complex foods'!I261,Ingredients!$A$3:$A$119)+SUMIF($B$3:$B$724,I261,$V$3:$V$723)</f>
        <v>0</v>
      </c>
      <c r="R261" s="11">
        <f ca="1">SUMIF(Ingredients!$B$3:$B$217,'PH complex foods'!J261,Ingredients!$A$3:$A$119)+SUMIF($B$3:$B$724,J261,$V$3:$V$723)</f>
        <v>0</v>
      </c>
      <c r="S261" s="11">
        <f ca="1">SUMIF(Ingredients!$B$3:$B$217,'PH complex foods'!K261,Ingredients!$A$3:$A$119)+SUMIF($B$3:$B$724,K261,$V$3:$V$723)</f>
        <v>0</v>
      </c>
      <c r="T261" s="11">
        <f ca="1">SUMIF(Ingredients!$B$3:$B$217,'PH complex foods'!L261,Ingredients!$A$3:$A$119)+SUMIF($B$3:$B$724,L261,$V$3:$V$723)</f>
        <v>0</v>
      </c>
      <c r="U261" s="11">
        <f ca="1">SUMIF(Ingredients!$B$3:$B$217,'PH complex foods'!M261,Ingredients!$A$3:$A$119)+SUMIF($B$3:$B$724,M261,$V$3:$V$723)</f>
        <v>0</v>
      </c>
      <c r="V261" s="10">
        <f t="shared" ref="V261:V325" ca="1" si="64">SUM(N261:U261)-COUNTA(F261:M261)+1</f>
        <v>1</v>
      </c>
      <c r="W261" s="11">
        <f t="shared" si="53"/>
        <v>0</v>
      </c>
      <c r="X261" s="44" t="str">
        <f t="shared" ca="1" si="52"/>
        <v>Yes</v>
      </c>
      <c r="Y261" s="34">
        <f>SUMIF(Ingredients!$B$3:$B$217,F261,Ingredients!$C$3:$C$217)+SUMIF($B$3:$B$724,F261,$AG$3:$AG$724)</f>
        <v>0</v>
      </c>
      <c r="Z261" s="30">
        <f>SUMIF(Ingredients!$B$3:$B$217,G261,Ingredients!$C$3:$C$217)+SUMIF($B$3:$B$724,G261,$AG$3:$AG$724)</f>
        <v>0</v>
      </c>
      <c r="AA261" s="30">
        <f>SUMIF(Ingredients!$B$3:$B$217,H261,Ingredients!$C$3:$C$217)+SUMIF($B$3:$B$724,H261,$AG$3:$AG$724)</f>
        <v>0</v>
      </c>
      <c r="AB261" s="30">
        <f>SUMIF(Ingredients!$B$3:$B$217,I261,Ingredients!$C$3:$C$217)+SUMIF($B$3:$B$724,I261,$AG$3:$AG$724)</f>
        <v>0</v>
      </c>
      <c r="AC261" s="30">
        <f>SUMIF(Ingredients!$B$3:$B$217,J261,Ingredients!$C$3:$C$217)+SUMIF($B$3:$B$724,J261,$AG$3:$AG$724)</f>
        <v>0</v>
      </c>
      <c r="AD261" s="30">
        <f>SUMIF(Ingredients!$B$3:$B$217,K261,Ingredients!$C$3:$C$217)+SUMIF($B$3:$B$724,K261,$AG$3:$AG$724)</f>
        <v>0</v>
      </c>
      <c r="AE261" s="30">
        <f>SUMIF(Ingredients!$B$3:$B$217,L261,Ingredients!$C$3:$C$217)+SUMIF($B$3:$B$724,L261,$AG$3:$AG$724)</f>
        <v>0</v>
      </c>
      <c r="AF261" s="30">
        <f>SUMIF(Ingredients!$B$3:$B$217,M261,Ingredients!$C$3:$C$217)+SUMIF($B$3:$B$724,M261,$AG$3:$AG$724)</f>
        <v>0</v>
      </c>
      <c r="AG261" s="29">
        <f t="shared" si="54"/>
        <v>0</v>
      </c>
      <c r="AH261" s="30">
        <f>SUMIF(Ingredients!$B$3:$B$217,F261,Ingredients!$D$3:$D$217)+SUMIF($B$3:$B$724,F261,$AP$3:$AP$724)</f>
        <v>20</v>
      </c>
      <c r="AI261" s="30">
        <f>SUMIF(Ingredients!$B$3:$B$217,G261,Ingredients!$D$3:$D$217)+SUMIF($B$3:$B$724,G261,$AP$3:$AP$724)</f>
        <v>0</v>
      </c>
      <c r="AJ261" s="30">
        <f>SUMIF(Ingredients!$B$3:$B$217,H261,Ingredients!$D$3:$D$217)+SUMIF($B$3:$B$724,H261,$AP$3:$AP$724)</f>
        <v>0</v>
      </c>
      <c r="AK261" s="30">
        <f>SUMIF(Ingredients!$B$3:$B$217,I261,Ingredients!$D$3:$D$217)+SUMIF($B$3:$B$724,I261,$AP$3:$AP$724)</f>
        <v>0</v>
      </c>
      <c r="AL261" s="30">
        <f>SUMIF(Ingredients!$B$3:$B$217,J261,Ingredients!$D$3:$D$217)+SUMIF($B$3:$B$724,J261,$AP$3:$AP$724)</f>
        <v>0</v>
      </c>
      <c r="AM261" s="30">
        <f>SUMIF(Ingredients!$B$3:$B$217,K261,Ingredients!$D$3:$D$217)+SUMIF($B$3:$B$724,K261,$AP$3:$AP$724)</f>
        <v>0</v>
      </c>
      <c r="AN261" s="30">
        <f>SUMIF(Ingredients!$B$3:$B$217,L261,Ingredients!$D$3:$D$217)+SUMIF($B$3:$B$724,L261,$AP$3:$AP$724)</f>
        <v>0</v>
      </c>
      <c r="AO261" s="30">
        <f>SUMIF(Ingredients!$B$3:$B$217,M261,Ingredients!$D$3:$D$217)+SUMIF($B$3:$B$724,M261,$AP$3:$AP$724)</f>
        <v>0</v>
      </c>
      <c r="AP261" s="29">
        <f t="shared" si="55"/>
        <v>20</v>
      </c>
      <c r="AQ261" s="30">
        <f>SUMIF(Ingredients!$B$3:$B$217,F261,Ingredients!$E$3:$E$217)+SUMIF($B$3:$B$724,F261,$AY$3:$AY$727)</f>
        <v>0</v>
      </c>
      <c r="AR261" s="30">
        <f>SUMIF(Ingredients!$B$3:$B$217,G261,Ingredients!$E$3:$E$217)+SUMIF($B$3:$B$724,G261,$AY$3:$AY$727)</f>
        <v>30</v>
      </c>
      <c r="AS261" s="30">
        <f>SUMIF(Ingredients!$B$3:$B$217,H261,Ingredients!$E$3:$E$217)+SUMIF($B$3:$B$724,H261,$AY$3:$AY$727)</f>
        <v>48</v>
      </c>
      <c r="AT261" s="30">
        <f>SUMIF(Ingredients!$B$3:$B$217,I261,Ingredients!$E$3:$E$217)+SUMIF($B$3:$B$724,I261,$AY$3:$AY$727)</f>
        <v>0</v>
      </c>
      <c r="AU261" s="30">
        <f>SUMIF(Ingredients!$B$3:$B$217,J261,Ingredients!$E$3:$E$217)+SUMIF($B$3:$B$724,J261,$AY$3:$AY$727)</f>
        <v>0</v>
      </c>
      <c r="AV261" s="30">
        <f>SUMIF(Ingredients!$B$3:$B$217,K261,Ingredients!$E$3:$E$217)+SUMIF($B$3:$B$724,K261,$AY$3:$AY$727)</f>
        <v>0</v>
      </c>
      <c r="AW261" s="30">
        <f>SUMIF(Ingredients!$B$3:$B$217,L261,Ingredients!$E$3:$E$217)+SUMIF($B$3:$B$724,L261,$AY$3:$AY$727)</f>
        <v>0</v>
      </c>
      <c r="AX261" s="30">
        <f>SUMIF(Ingredients!$B$3:$B$217,M261,Ingredients!$E$3:$E$217)+SUMIF($B$3:$B$724,M261,$AY$3:$AY$727)</f>
        <v>0</v>
      </c>
      <c r="AY261" s="29">
        <f t="shared" si="56"/>
        <v>26</v>
      </c>
      <c r="AZ261" s="30">
        <f>SUMIF(Ingredients!$B$3:$B$217,F261,Ingredients!$F$3:$F$217)+SUMIF($B$3:$B$724,F261,$BH$3:$BH$724)</f>
        <v>0</v>
      </c>
      <c r="BA261" s="30">
        <f>SUMIF(Ingredients!$B$3:$B$217,G261,Ingredients!$F$3:$F$217)+SUMIF($B$3:$B$724,G261,$BH$3:$BH$724)</f>
        <v>0</v>
      </c>
      <c r="BB261" s="30">
        <f>SUMIF(Ingredients!$B$3:$B$217,H261,Ingredients!$F$3:$F$217)+SUMIF($B$3:$B$724,H261,$BH$3:$BH$724)</f>
        <v>0</v>
      </c>
      <c r="BC261" s="30">
        <f>SUMIF(Ingredients!$B$3:$B$217,I261,Ingredients!$F$3:$F$217)+SUMIF($B$3:$B$724,I261,$BH$3:$BH$724)</f>
        <v>0</v>
      </c>
      <c r="BD261" s="30">
        <f>SUMIF(Ingredients!$B$3:$B$217,J261,Ingredients!$F$3:$F$217)+SUMIF($B$3:$B$724,J261,$BH$3:$BH$724)</f>
        <v>0</v>
      </c>
      <c r="BE261" s="30">
        <f>SUMIF(Ingredients!$B$3:$B$217,K261,Ingredients!$F$3:$F$217)+SUMIF($B$3:$B$724,K261,$BH$3:$BH$724)</f>
        <v>0</v>
      </c>
      <c r="BF261" s="30">
        <f>SUMIF(Ingredients!$B$3:$B$217,L261,Ingredients!$F$3:$F$217)+SUMIF($B$3:$B$724,L261,$BH$3:$BH$724)</f>
        <v>0</v>
      </c>
      <c r="BG261" s="30">
        <f>SUMIF(Ingredients!$B$3:$B$217,M261,Ingredients!$F$3:$F$217)+SUMIF($B$3:$B$724,M261,$BH$3:$BH$724)</f>
        <v>0</v>
      </c>
      <c r="BH261" s="35">
        <f t="shared" si="57"/>
        <v>0</v>
      </c>
      <c r="BI261" s="30">
        <f>SUMIF(Ingredients!$B$3:$B$217,F261,Ingredients!$G$3:$G$217)+SUMIF($B$3:$B$724,F261,$BQ$3:$BQ$724)</f>
        <v>0</v>
      </c>
      <c r="BJ261" s="30">
        <f>SUMIF(Ingredients!$B$3:$B$217,G261,Ingredients!$G$3:$G$217)+SUMIF($B$3:$B$724,G261,$BQ$3:$BQ$724)</f>
        <v>0</v>
      </c>
      <c r="BK261" s="30">
        <f>SUMIF(Ingredients!$B$3:$B$217,H261,Ingredients!$G$3:$G$217)+SUMIF($B$3:$B$724,H261,$BQ$3:$BQ$724)</f>
        <v>0</v>
      </c>
      <c r="BL261" s="30">
        <f>SUMIF(Ingredients!$B$3:$B$217,I261,Ingredients!$G$3:$G$217)+SUMIF($B$3:$B$724,I261,$BQ$3:$BQ$724)</f>
        <v>0</v>
      </c>
      <c r="BM261" s="30">
        <f>SUMIF(Ingredients!$B$3:$B$217,J261,Ingredients!$G$3:$G$217)+SUMIF($B$3:$B$724,J261,$BQ$3:$BQ$724)</f>
        <v>0</v>
      </c>
      <c r="BN261" s="30">
        <f>SUMIF(Ingredients!$B$3:$B$217,K261,Ingredients!$G$3:$G$217)+SUMIF($B$3:$B$724,K261,$BQ$3:$BQ$724)</f>
        <v>0</v>
      </c>
      <c r="BO261" s="30">
        <f>SUMIF(Ingredients!$B$3:$B$217,L261,Ingredients!$G$3:$G$217)+SUMIF($B$3:$B$724,L261,$BQ$3:$BQ$724)</f>
        <v>0</v>
      </c>
      <c r="BP261" s="30">
        <f>SUMIF(Ingredients!$B$3:$B$217,M261,Ingredients!$G$3:$G$217)+SUMIF($B$3:$B$724,M261,$BQ$3:$BQ$724)</f>
        <v>0</v>
      </c>
      <c r="BQ261" s="36">
        <f t="shared" si="58"/>
        <v>0</v>
      </c>
      <c r="BR261" s="30">
        <f>SUMIF(Ingredients!$B$3:$B$217,F261,Ingredients!$H$3:$H$217)+SUMIF($B$3:$B$724,F261,$BZ$3:$BZ$724)</f>
        <v>0</v>
      </c>
      <c r="BS261" s="30">
        <f>SUMIF(Ingredients!$B$3:$B$217,G261,Ingredients!$H$3:$H$217)+SUMIF($B$3:$B$724,G261,$BZ$3:$BZ$724)</f>
        <v>0</v>
      </c>
      <c r="BT261" s="30">
        <f>SUMIF(Ingredients!$B$3:$B$217,H261,Ingredients!$H$3:$H$217)+SUMIF($B$3:$B$724,H261,$BZ$3:$BZ$724)</f>
        <v>0</v>
      </c>
      <c r="BU261" s="30">
        <f>SUMIF(Ingredients!$B$3:$B$217,I261,Ingredients!$H$3:$H$217)+SUMIF($B$3:$B$724,I261,$BZ$3:$BZ$724)</f>
        <v>0</v>
      </c>
      <c r="BV261" s="30">
        <f>SUMIF(Ingredients!$B$3:$B$217,J261,Ingredients!$H$3:$H$217)+SUMIF($B$3:$B$724,J261,$BZ$3:$BZ$724)</f>
        <v>0</v>
      </c>
      <c r="BW261" s="30">
        <f>SUMIF(Ingredients!$B$3:$B$217,K261,Ingredients!$H$3:$H$217)+SUMIF($B$3:$B$724,K261,$BZ$3:$BZ$724)</f>
        <v>0</v>
      </c>
      <c r="BX261" s="30">
        <f>SUMIF(Ingredients!$B$3:$B$217,L261,Ingredients!$H$3:$H$217)+SUMIF($B$3:$B$724,L261,$BZ$3:$BZ$724)</f>
        <v>0</v>
      </c>
      <c r="BY261" s="30">
        <f>SUMIF(Ingredients!$B$3:$B$217,M261,Ingredients!$H$3:$H$217)+SUMIF($B$3:$B$724,M261,$BZ$3:$BZ$724)</f>
        <v>0</v>
      </c>
      <c r="BZ261" s="42">
        <f t="shared" si="59"/>
        <v>0</v>
      </c>
      <c r="CA261" s="30">
        <f>SUMIF(Ingredients!$B$3:$B$217,F261,Ingredients!$I$3:$I$217)+SUMIF($B$3:$B$724,F261,$CI$3:$CI$724)</f>
        <v>0</v>
      </c>
      <c r="CB261" s="30">
        <f>SUMIF(Ingredients!$B$3:$B$217,G261,Ingredients!$I$3:$I$217)+SUMIF($B$3:$B$724,G261,$CI$3:$CI$724)</f>
        <v>0</v>
      </c>
      <c r="CC261" s="30">
        <f>SUMIF(Ingredients!$B$3:$B$217,H261,Ingredients!$I$3:$I$217)+SUMIF($B$3:$B$724,H261,$CI$3:$CI$724)</f>
        <v>0</v>
      </c>
      <c r="CD261" s="30">
        <f>SUMIF(Ingredients!$B$3:$B$217,I261,Ingredients!$I$3:$I$217)+SUMIF($B$3:$B$724,I261,$CI$3:$CI$724)</f>
        <v>0</v>
      </c>
      <c r="CE261" s="30">
        <f>SUMIF(Ingredients!$B$3:$B$217,J261,Ingredients!$I$3:$I$217)+SUMIF($B$3:$B$724,J261,$CI$3:$CI$724)</f>
        <v>0</v>
      </c>
      <c r="CF261" s="30">
        <f>SUMIF(Ingredients!$B$3:$B$217,K261,Ingredients!$I$3:$I$217)+SUMIF($B$3:$B$724,K261,$CI$3:$CI$724)</f>
        <v>0</v>
      </c>
      <c r="CG261" s="30">
        <f>SUMIF(Ingredients!$B$3:$B$217,L261,Ingredients!$I$3:$I$217)+SUMIF($B$3:$B$724,L261,$CI$3:$CI$724)</f>
        <v>0</v>
      </c>
      <c r="CH261" s="30">
        <f>SUMIF(Ingredients!$B$3:$B$217,M261,Ingredients!$I$3:$I$217)+SUMIF($B$3:$B$724,M261,$CI$3:$CI$724)</f>
        <v>0</v>
      </c>
      <c r="CI261" s="38">
        <f t="shared" si="60"/>
        <v>0</v>
      </c>
      <c r="CJ261" s="30">
        <f>SUMIF(Ingredients!$B$3:$B$217,F261,Ingredients!$J$3:$J$217)+SUMIF($B$3:$B$724,F261,$CR$3:$CR$724)</f>
        <v>0</v>
      </c>
      <c r="CK261" s="30">
        <f>SUMIF(Ingredients!$B$3:$B$217,G261,Ingredients!$J$3:$J$217)+SUMIF($B$3:$B$724,G261,$CR$3:$CR$724)</f>
        <v>0</v>
      </c>
      <c r="CL261" s="30">
        <f>SUMIF(Ingredients!$B$3:$B$217,H261,Ingredients!$J$3:$J$217)+SUMIF($B$3:$B$724,H261,$CR$3:$CR$724)</f>
        <v>0</v>
      </c>
      <c r="CM261" s="30">
        <f>SUMIF(Ingredients!$B$3:$B$217,I261,Ingredients!$J$3:$J$217)+SUMIF($B$3:$B$724,I261,$CR$3:$CR$724)</f>
        <v>0</v>
      </c>
      <c r="CN261" s="30">
        <f>SUMIF(Ingredients!$B$3:$B$217,J261,Ingredients!$J$3:$J$217)+SUMIF($B$3:$B$724,J261,$CR$3:$CR$724)</f>
        <v>0</v>
      </c>
      <c r="CO261" s="30">
        <f>SUMIF(Ingredients!$B$3:$B$217,K261,Ingredients!$J$3:$J$217)+SUMIF($B$3:$B$724,K261,$CR$3:$CR$724)</f>
        <v>0</v>
      </c>
      <c r="CP261" s="30">
        <f>SUMIF(Ingredients!$B$3:$B$217,L261,Ingredients!$J$3:$J$217)+SUMIF($B$3:$B$724,L261,$CR$3:$CR$724)</f>
        <v>0</v>
      </c>
      <c r="CQ261" s="30">
        <f>SUMIF(Ingredients!$B$3:$B$217,M261,Ingredients!$J$3:$J$217)+SUMIF($B$3:$B$724,M261,$CR$3:$CR$724)</f>
        <v>0</v>
      </c>
      <c r="CR261" s="43">
        <f t="shared" si="61"/>
        <v>0</v>
      </c>
      <c r="CS261" s="34">
        <v>0</v>
      </c>
      <c r="CT261" s="30">
        <v>20</v>
      </c>
      <c r="CU261" s="30">
        <v>30</v>
      </c>
      <c r="CV261" s="35">
        <v>0</v>
      </c>
      <c r="CW261" s="36">
        <v>0</v>
      </c>
      <c r="CX261" s="37">
        <v>0</v>
      </c>
      <c r="CY261" s="38">
        <v>0</v>
      </c>
      <c r="CZ261" s="39">
        <v>0</v>
      </c>
      <c r="DA261" t="s">
        <v>202</v>
      </c>
      <c r="DB261" t="str">
        <f t="shared" ca="1" si="62"/>
        <v>-</v>
      </c>
      <c r="DD261" t="s">
        <v>200</v>
      </c>
      <c r="DE261" t="str">
        <f t="shared" ca="1" si="63"/>
        <v>COLASODAITEM(MEAL, ItemRegistry.colasodaItem, 4 ,0f,20f,0f,0f,0f,0f,0f,0.7f),</v>
      </c>
      <c r="DF261" t="s">
        <v>2448</v>
      </c>
    </row>
    <row r="262" spans="2:110" x14ac:dyDescent="0.3">
      <c r="B262" t="s">
        <v>531</v>
      </c>
      <c r="C262" t="str">
        <f>INDEX('PH Itemnames'!$B$1:$B$723,MATCH(B262,'PH Itemnames'!$A$1:$A$723),1)</f>
        <v>gingersodaItem</v>
      </c>
      <c r="D262" t="s">
        <v>240</v>
      </c>
      <c r="E262" t="s">
        <v>1192</v>
      </c>
      <c r="F262" s="10" t="s">
        <v>527</v>
      </c>
      <c r="G262" s="11" t="s">
        <v>210</v>
      </c>
      <c r="H262" s="11" t="s">
        <v>121</v>
      </c>
      <c r="I262" s="11"/>
      <c r="J262" s="11"/>
      <c r="K262" s="11"/>
      <c r="L262" s="11"/>
      <c r="M262" s="11"/>
      <c r="N262" s="46">
        <f ca="1">SUMIF(Ingredients!$B$3:$B$217,'PH complex foods'!F262,Ingredients!$A$3:$A$119)+SUMIF($B$3:$B$724,F262,$V$3:$V$723)</f>
        <v>1</v>
      </c>
      <c r="O262" s="11">
        <f ca="1">SUMIF(Ingredients!$B$3:$B$217,'PH complex foods'!G262,Ingredients!$A$3:$A$119)+SUMIF($B$3:$B$724,G262,$V$3:$V$723)</f>
        <v>1</v>
      </c>
      <c r="P262" s="11">
        <f ca="1">SUMIF(Ingredients!$B$3:$B$217,'PH complex foods'!H262,Ingredients!$A$3:$A$119)+SUMIF($B$3:$B$724,H262,$V$3:$V$723)</f>
        <v>1</v>
      </c>
      <c r="Q262" s="11">
        <f ca="1">SUMIF(Ingredients!$B$3:$B$217,'PH complex foods'!I262,Ingredients!$A$3:$A$119)+SUMIF($B$3:$B$724,I262,$V$3:$V$723)</f>
        <v>0</v>
      </c>
      <c r="R262" s="11">
        <f ca="1">SUMIF(Ingredients!$B$3:$B$217,'PH complex foods'!J262,Ingredients!$A$3:$A$119)+SUMIF($B$3:$B$724,J262,$V$3:$V$723)</f>
        <v>0</v>
      </c>
      <c r="S262" s="11">
        <f ca="1">SUMIF(Ingredients!$B$3:$B$217,'PH complex foods'!K262,Ingredients!$A$3:$A$119)+SUMIF($B$3:$B$724,K262,$V$3:$V$723)</f>
        <v>0</v>
      </c>
      <c r="T262" s="11">
        <f ca="1">SUMIF(Ingredients!$B$3:$B$217,'PH complex foods'!L262,Ingredients!$A$3:$A$119)+SUMIF($B$3:$B$724,L262,$V$3:$V$723)</f>
        <v>0</v>
      </c>
      <c r="U262" s="11">
        <f ca="1">SUMIF(Ingredients!$B$3:$B$217,'PH complex foods'!M262,Ingredients!$A$3:$A$119)+SUMIF($B$3:$B$724,M262,$V$3:$V$723)</f>
        <v>0</v>
      </c>
      <c r="V262" s="10">
        <f t="shared" ca="1" si="64"/>
        <v>1</v>
      </c>
      <c r="W262" s="11">
        <f t="shared" si="53"/>
        <v>0</v>
      </c>
      <c r="X262" s="44" t="str">
        <f t="shared" ref="X262:X326" ca="1" si="65">IF(V262=1,"Yes","No")</f>
        <v>Yes</v>
      </c>
      <c r="Y262" s="34">
        <f>SUMIF(Ingredients!$B$3:$B$217,F262,Ingredients!$C$3:$C$217)+SUMIF($B$3:$B$724,F262,$AG$3:$AG$724)</f>
        <v>0</v>
      </c>
      <c r="Z262" s="30">
        <f>SUMIF(Ingredients!$B$3:$B$217,G262,Ingredients!$C$3:$C$217)+SUMIF($B$3:$B$724,G262,$AG$3:$AG$724)</f>
        <v>0</v>
      </c>
      <c r="AA262" s="30">
        <f>SUMIF(Ingredients!$B$3:$B$217,H262,Ingredients!$C$3:$C$217)+SUMIF($B$3:$B$724,H262,$AG$3:$AG$724)</f>
        <v>2</v>
      </c>
      <c r="AB262" s="30">
        <f>SUMIF(Ingredients!$B$3:$B$217,I262,Ingredients!$C$3:$C$217)+SUMIF($B$3:$B$724,I262,$AG$3:$AG$724)</f>
        <v>0</v>
      </c>
      <c r="AC262" s="30">
        <f>SUMIF(Ingredients!$B$3:$B$217,J262,Ingredients!$C$3:$C$217)+SUMIF($B$3:$B$724,J262,$AG$3:$AG$724)</f>
        <v>0</v>
      </c>
      <c r="AD262" s="30">
        <f>SUMIF(Ingredients!$B$3:$B$217,K262,Ingredients!$C$3:$C$217)+SUMIF($B$3:$B$724,K262,$AG$3:$AG$724)</f>
        <v>0</v>
      </c>
      <c r="AE262" s="30">
        <f>SUMIF(Ingredients!$B$3:$B$217,L262,Ingredients!$C$3:$C$217)+SUMIF($B$3:$B$724,L262,$AG$3:$AG$724)</f>
        <v>0</v>
      </c>
      <c r="AF262" s="30">
        <f>SUMIF(Ingredients!$B$3:$B$217,M262,Ingredients!$C$3:$C$217)+SUMIF($B$3:$B$724,M262,$AG$3:$AG$724)</f>
        <v>0</v>
      </c>
      <c r="AG262" s="29">
        <f t="shared" si="54"/>
        <v>2</v>
      </c>
      <c r="AH262" s="30">
        <f>SUMIF(Ingredients!$B$3:$B$217,F262,Ingredients!$D$3:$D$217)+SUMIF($B$3:$B$724,F262,$AP$3:$AP$724)</f>
        <v>20</v>
      </c>
      <c r="AI262" s="30">
        <f>SUMIF(Ingredients!$B$3:$B$217,G262,Ingredients!$D$3:$D$217)+SUMIF($B$3:$B$724,G262,$AP$3:$AP$724)</f>
        <v>0</v>
      </c>
      <c r="AJ262" s="30">
        <f>SUMIF(Ingredients!$B$3:$B$217,H262,Ingredients!$D$3:$D$217)+SUMIF($B$3:$B$724,H262,$AP$3:$AP$724)</f>
        <v>0</v>
      </c>
      <c r="AK262" s="30">
        <f>SUMIF(Ingredients!$B$3:$B$217,I262,Ingredients!$D$3:$D$217)+SUMIF($B$3:$B$724,I262,$AP$3:$AP$724)</f>
        <v>0</v>
      </c>
      <c r="AL262" s="30">
        <f>SUMIF(Ingredients!$B$3:$B$217,J262,Ingredients!$D$3:$D$217)+SUMIF($B$3:$B$724,J262,$AP$3:$AP$724)</f>
        <v>0</v>
      </c>
      <c r="AM262" s="30">
        <f>SUMIF(Ingredients!$B$3:$B$217,K262,Ingredients!$D$3:$D$217)+SUMIF($B$3:$B$724,K262,$AP$3:$AP$724)</f>
        <v>0</v>
      </c>
      <c r="AN262" s="30">
        <f>SUMIF(Ingredients!$B$3:$B$217,L262,Ingredients!$D$3:$D$217)+SUMIF($B$3:$B$724,L262,$AP$3:$AP$724)</f>
        <v>0</v>
      </c>
      <c r="AO262" s="30">
        <f>SUMIF(Ingredients!$B$3:$B$217,M262,Ingredients!$D$3:$D$217)+SUMIF($B$3:$B$724,M262,$AP$3:$AP$724)</f>
        <v>0</v>
      </c>
      <c r="AP262" s="29">
        <f t="shared" si="55"/>
        <v>20</v>
      </c>
      <c r="AQ262" s="30">
        <f>SUMIF(Ingredients!$B$3:$B$217,F262,Ingredients!$E$3:$E$217)+SUMIF($B$3:$B$724,F262,$AY$3:$AY$727)</f>
        <v>0</v>
      </c>
      <c r="AR262" s="30">
        <f>SUMIF(Ingredients!$B$3:$B$217,G262,Ingredients!$E$3:$E$217)+SUMIF($B$3:$B$724,G262,$AY$3:$AY$727)</f>
        <v>30</v>
      </c>
      <c r="AS262" s="30">
        <f>SUMIF(Ingredients!$B$3:$B$217,H262,Ingredients!$E$3:$E$217)+SUMIF($B$3:$B$724,H262,$AY$3:$AY$727)</f>
        <v>24</v>
      </c>
      <c r="AT262" s="30">
        <f>SUMIF(Ingredients!$B$3:$B$217,I262,Ingredients!$E$3:$E$217)+SUMIF($B$3:$B$724,I262,$AY$3:$AY$727)</f>
        <v>0</v>
      </c>
      <c r="AU262" s="30">
        <f>SUMIF(Ingredients!$B$3:$B$217,J262,Ingredients!$E$3:$E$217)+SUMIF($B$3:$B$724,J262,$AY$3:$AY$727)</f>
        <v>0</v>
      </c>
      <c r="AV262" s="30">
        <f>SUMIF(Ingredients!$B$3:$B$217,K262,Ingredients!$E$3:$E$217)+SUMIF($B$3:$B$724,K262,$AY$3:$AY$727)</f>
        <v>0</v>
      </c>
      <c r="AW262" s="30">
        <f>SUMIF(Ingredients!$B$3:$B$217,L262,Ingredients!$E$3:$E$217)+SUMIF($B$3:$B$724,L262,$AY$3:$AY$727)</f>
        <v>0</v>
      </c>
      <c r="AX262" s="30">
        <f>SUMIF(Ingredients!$B$3:$B$217,M262,Ingredients!$E$3:$E$217)+SUMIF($B$3:$B$724,M262,$AY$3:$AY$727)</f>
        <v>0</v>
      </c>
      <c r="AY262" s="29">
        <f t="shared" si="56"/>
        <v>18</v>
      </c>
      <c r="AZ262" s="30">
        <f>SUMIF(Ingredients!$B$3:$B$217,F262,Ingredients!$F$3:$F$217)+SUMIF($B$3:$B$724,F262,$BH$3:$BH$724)</f>
        <v>0</v>
      </c>
      <c r="BA262" s="30">
        <f>SUMIF(Ingredients!$B$3:$B$217,G262,Ingredients!$F$3:$F$217)+SUMIF($B$3:$B$724,G262,$BH$3:$BH$724)</f>
        <v>0</v>
      </c>
      <c r="BB262" s="30">
        <f>SUMIF(Ingredients!$B$3:$B$217,H262,Ingredients!$F$3:$F$217)+SUMIF($B$3:$B$724,H262,$BH$3:$BH$724)</f>
        <v>0</v>
      </c>
      <c r="BC262" s="30">
        <f>SUMIF(Ingredients!$B$3:$B$217,I262,Ingredients!$F$3:$F$217)+SUMIF($B$3:$B$724,I262,$BH$3:$BH$724)</f>
        <v>0</v>
      </c>
      <c r="BD262" s="30">
        <f>SUMIF(Ingredients!$B$3:$B$217,J262,Ingredients!$F$3:$F$217)+SUMIF($B$3:$B$724,J262,$BH$3:$BH$724)</f>
        <v>0</v>
      </c>
      <c r="BE262" s="30">
        <f>SUMIF(Ingredients!$B$3:$B$217,K262,Ingredients!$F$3:$F$217)+SUMIF($B$3:$B$724,K262,$BH$3:$BH$724)</f>
        <v>0</v>
      </c>
      <c r="BF262" s="30">
        <f>SUMIF(Ingredients!$B$3:$B$217,L262,Ingredients!$F$3:$F$217)+SUMIF($B$3:$B$724,L262,$BH$3:$BH$724)</f>
        <v>0</v>
      </c>
      <c r="BG262" s="30">
        <f>SUMIF(Ingredients!$B$3:$B$217,M262,Ingredients!$F$3:$F$217)+SUMIF($B$3:$B$724,M262,$BH$3:$BH$724)</f>
        <v>0</v>
      </c>
      <c r="BH262" s="35">
        <f t="shared" si="57"/>
        <v>0</v>
      </c>
      <c r="BI262" s="30">
        <f>SUMIF(Ingredients!$B$3:$B$217,F262,Ingredients!$G$3:$G$217)+SUMIF($B$3:$B$724,F262,$BQ$3:$BQ$724)</f>
        <v>0</v>
      </c>
      <c r="BJ262" s="30">
        <f>SUMIF(Ingredients!$B$3:$B$217,G262,Ingredients!$G$3:$G$217)+SUMIF($B$3:$B$724,G262,$BQ$3:$BQ$724)</f>
        <v>0</v>
      </c>
      <c r="BK262" s="30">
        <f>SUMIF(Ingredients!$B$3:$B$217,H262,Ingredients!$G$3:$G$217)+SUMIF($B$3:$B$724,H262,$BQ$3:$BQ$724)</f>
        <v>0</v>
      </c>
      <c r="BL262" s="30">
        <f>SUMIF(Ingredients!$B$3:$B$217,I262,Ingredients!$G$3:$G$217)+SUMIF($B$3:$B$724,I262,$BQ$3:$BQ$724)</f>
        <v>0</v>
      </c>
      <c r="BM262" s="30">
        <f>SUMIF(Ingredients!$B$3:$B$217,J262,Ingredients!$G$3:$G$217)+SUMIF($B$3:$B$724,J262,$BQ$3:$BQ$724)</f>
        <v>0</v>
      </c>
      <c r="BN262" s="30">
        <f>SUMIF(Ingredients!$B$3:$B$217,K262,Ingredients!$G$3:$G$217)+SUMIF($B$3:$B$724,K262,$BQ$3:$BQ$724)</f>
        <v>0</v>
      </c>
      <c r="BO262" s="30">
        <f>SUMIF(Ingredients!$B$3:$B$217,L262,Ingredients!$G$3:$G$217)+SUMIF($B$3:$B$724,L262,$BQ$3:$BQ$724)</f>
        <v>0</v>
      </c>
      <c r="BP262" s="30">
        <f>SUMIF(Ingredients!$B$3:$B$217,M262,Ingredients!$G$3:$G$217)+SUMIF($B$3:$B$724,M262,$BQ$3:$BQ$724)</f>
        <v>0</v>
      </c>
      <c r="BQ262" s="36">
        <f t="shared" si="58"/>
        <v>0</v>
      </c>
      <c r="BR262" s="30">
        <f>SUMIF(Ingredients!$B$3:$B$217,F262,Ingredients!$H$3:$H$217)+SUMIF($B$3:$B$724,F262,$BZ$3:$BZ$724)</f>
        <v>0</v>
      </c>
      <c r="BS262" s="30">
        <f>SUMIF(Ingredients!$B$3:$B$217,G262,Ingredients!$H$3:$H$217)+SUMIF($B$3:$B$724,G262,$BZ$3:$BZ$724)</f>
        <v>0</v>
      </c>
      <c r="BT262" s="30">
        <f>SUMIF(Ingredients!$B$3:$B$217,H262,Ingredients!$H$3:$H$217)+SUMIF($B$3:$B$724,H262,$BZ$3:$BZ$724)</f>
        <v>0</v>
      </c>
      <c r="BU262" s="30">
        <f>SUMIF(Ingredients!$B$3:$B$217,I262,Ingredients!$H$3:$H$217)+SUMIF($B$3:$B$724,I262,$BZ$3:$BZ$724)</f>
        <v>0</v>
      </c>
      <c r="BV262" s="30">
        <f>SUMIF(Ingredients!$B$3:$B$217,J262,Ingredients!$H$3:$H$217)+SUMIF($B$3:$B$724,J262,$BZ$3:$BZ$724)</f>
        <v>0</v>
      </c>
      <c r="BW262" s="30">
        <f>SUMIF(Ingredients!$B$3:$B$217,K262,Ingredients!$H$3:$H$217)+SUMIF($B$3:$B$724,K262,$BZ$3:$BZ$724)</f>
        <v>0</v>
      </c>
      <c r="BX262" s="30">
        <f>SUMIF(Ingredients!$B$3:$B$217,L262,Ingredients!$H$3:$H$217)+SUMIF($B$3:$B$724,L262,$BZ$3:$BZ$724)</f>
        <v>0</v>
      </c>
      <c r="BY262" s="30">
        <f>SUMIF(Ingredients!$B$3:$B$217,M262,Ingredients!$H$3:$H$217)+SUMIF($B$3:$B$724,M262,$BZ$3:$BZ$724)</f>
        <v>0</v>
      </c>
      <c r="BZ262" s="42">
        <f t="shared" si="59"/>
        <v>0</v>
      </c>
      <c r="CA262" s="30">
        <f>SUMIF(Ingredients!$B$3:$B$217,F262,Ingredients!$I$3:$I$217)+SUMIF($B$3:$B$724,F262,$CI$3:$CI$724)</f>
        <v>0</v>
      </c>
      <c r="CB262" s="30">
        <f>SUMIF(Ingredients!$B$3:$B$217,G262,Ingredients!$I$3:$I$217)+SUMIF($B$3:$B$724,G262,$CI$3:$CI$724)</f>
        <v>0</v>
      </c>
      <c r="CC262" s="30">
        <f>SUMIF(Ingredients!$B$3:$B$217,H262,Ingredients!$I$3:$I$217)+SUMIF($B$3:$B$724,H262,$CI$3:$CI$724)</f>
        <v>0</v>
      </c>
      <c r="CD262" s="30">
        <f>SUMIF(Ingredients!$B$3:$B$217,I262,Ingredients!$I$3:$I$217)+SUMIF($B$3:$B$724,I262,$CI$3:$CI$724)</f>
        <v>0</v>
      </c>
      <c r="CE262" s="30">
        <f>SUMIF(Ingredients!$B$3:$B$217,J262,Ingredients!$I$3:$I$217)+SUMIF($B$3:$B$724,J262,$CI$3:$CI$724)</f>
        <v>0</v>
      </c>
      <c r="CF262" s="30">
        <f>SUMIF(Ingredients!$B$3:$B$217,K262,Ingredients!$I$3:$I$217)+SUMIF($B$3:$B$724,K262,$CI$3:$CI$724)</f>
        <v>0</v>
      </c>
      <c r="CG262" s="30">
        <f>SUMIF(Ingredients!$B$3:$B$217,L262,Ingredients!$I$3:$I$217)+SUMIF($B$3:$B$724,L262,$CI$3:$CI$724)</f>
        <v>0</v>
      </c>
      <c r="CH262" s="30">
        <f>SUMIF(Ingredients!$B$3:$B$217,M262,Ingredients!$I$3:$I$217)+SUMIF($B$3:$B$724,M262,$CI$3:$CI$724)</f>
        <v>0</v>
      </c>
      <c r="CI262" s="38">
        <f t="shared" si="60"/>
        <v>0</v>
      </c>
      <c r="CJ262" s="30">
        <f>SUMIF(Ingredients!$B$3:$B$217,F262,Ingredients!$J$3:$J$217)+SUMIF($B$3:$B$724,F262,$CR$3:$CR$724)</f>
        <v>0</v>
      </c>
      <c r="CK262" s="30">
        <f>SUMIF(Ingredients!$B$3:$B$217,G262,Ingredients!$J$3:$J$217)+SUMIF($B$3:$B$724,G262,$CR$3:$CR$724)</f>
        <v>0</v>
      </c>
      <c r="CL262" s="30">
        <f>SUMIF(Ingredients!$B$3:$B$217,H262,Ingredients!$J$3:$J$217)+SUMIF($B$3:$B$724,H262,$CR$3:$CR$724)</f>
        <v>0</v>
      </c>
      <c r="CM262" s="30">
        <f>SUMIF(Ingredients!$B$3:$B$217,I262,Ingredients!$J$3:$J$217)+SUMIF($B$3:$B$724,I262,$CR$3:$CR$724)</f>
        <v>0</v>
      </c>
      <c r="CN262" s="30">
        <f>SUMIF(Ingredients!$B$3:$B$217,J262,Ingredients!$J$3:$J$217)+SUMIF($B$3:$B$724,J262,$CR$3:$CR$724)</f>
        <v>0</v>
      </c>
      <c r="CO262" s="30">
        <f>SUMIF(Ingredients!$B$3:$B$217,K262,Ingredients!$J$3:$J$217)+SUMIF($B$3:$B$724,K262,$CR$3:$CR$724)</f>
        <v>0</v>
      </c>
      <c r="CP262" s="30">
        <f>SUMIF(Ingredients!$B$3:$B$217,L262,Ingredients!$J$3:$J$217)+SUMIF($B$3:$B$724,L262,$CR$3:$CR$724)</f>
        <v>0</v>
      </c>
      <c r="CQ262" s="30">
        <f>SUMIF(Ingredients!$B$3:$B$217,M262,Ingredients!$J$3:$J$217)+SUMIF($B$3:$B$724,M262,$CR$3:$CR$724)</f>
        <v>0</v>
      </c>
      <c r="CR262" s="43">
        <f t="shared" si="61"/>
        <v>0</v>
      </c>
      <c r="CS262" s="34">
        <v>0</v>
      </c>
      <c r="CT262" s="30">
        <v>20</v>
      </c>
      <c r="CU262" s="30">
        <v>30</v>
      </c>
      <c r="CV262" s="35">
        <v>0</v>
      </c>
      <c r="CW262" s="36">
        <v>0</v>
      </c>
      <c r="CX262" s="37">
        <v>0</v>
      </c>
      <c r="CY262" s="38">
        <v>0</v>
      </c>
      <c r="CZ262" s="39">
        <v>0</v>
      </c>
      <c r="DA262" t="s">
        <v>202</v>
      </c>
      <c r="DB262" t="str">
        <f t="shared" ca="1" si="62"/>
        <v>-</v>
      </c>
      <c r="DD262" t="s">
        <v>200</v>
      </c>
      <c r="DE262" t="str">
        <f t="shared" ca="1" si="63"/>
        <v>GINGERSODAITEM(MEAL, ItemRegistry.gingersodaItem, 4 ,0f,20f,0f,0f,0f,0f,0f,0.7f),</v>
      </c>
      <c r="DF262" t="s">
        <v>2744</v>
      </c>
    </row>
    <row r="263" spans="2:110" x14ac:dyDescent="0.3">
      <c r="B263" t="s">
        <v>532</v>
      </c>
      <c r="C263" t="str">
        <f>INDEX('PH Itemnames'!$B$1:$B$723,MATCH(B263,'PH Itemnames'!$A$1:$A$723),1)</f>
        <v>grapesodaItem</v>
      </c>
      <c r="D263" t="s">
        <v>240</v>
      </c>
      <c r="E263" t="s">
        <v>1192</v>
      </c>
      <c r="F263" s="10" t="s">
        <v>527</v>
      </c>
      <c r="G263" s="11" t="s">
        <v>210</v>
      </c>
      <c r="H263" s="11" t="s">
        <v>533</v>
      </c>
      <c r="I263" s="11"/>
      <c r="J263" s="11"/>
      <c r="K263" s="11"/>
      <c r="L263" s="11"/>
      <c r="M263" s="11"/>
      <c r="N263" s="46">
        <f ca="1">SUMIF(Ingredients!$B$3:$B$217,'PH complex foods'!F263,Ingredients!$A$3:$A$119)+SUMIF($B$3:$B$724,F263,$V$3:$V$723)</f>
        <v>1</v>
      </c>
      <c r="O263" s="11">
        <f ca="1">SUMIF(Ingredients!$B$3:$B$217,'PH complex foods'!G263,Ingredients!$A$3:$A$119)+SUMIF($B$3:$B$724,G263,$V$3:$V$723)</f>
        <v>1</v>
      </c>
      <c r="P263" s="11">
        <f ca="1">SUMIF(Ingredients!$B$3:$B$217,'PH complex foods'!H263,Ingredients!$A$3:$A$119)+SUMIF($B$3:$B$724,H263,$V$3:$V$723)</f>
        <v>1</v>
      </c>
      <c r="Q263" s="11">
        <f ca="1">SUMIF(Ingredients!$B$3:$B$217,'PH complex foods'!I263,Ingredients!$A$3:$A$119)+SUMIF($B$3:$B$724,I263,$V$3:$V$723)</f>
        <v>0</v>
      </c>
      <c r="R263" s="11">
        <f ca="1">SUMIF(Ingredients!$B$3:$B$217,'PH complex foods'!J263,Ingredients!$A$3:$A$119)+SUMIF($B$3:$B$724,J263,$V$3:$V$723)</f>
        <v>0</v>
      </c>
      <c r="S263" s="11">
        <f ca="1">SUMIF(Ingredients!$B$3:$B$217,'PH complex foods'!K263,Ingredients!$A$3:$A$119)+SUMIF($B$3:$B$724,K263,$V$3:$V$723)</f>
        <v>0</v>
      </c>
      <c r="T263" s="11">
        <f ca="1">SUMIF(Ingredients!$B$3:$B$217,'PH complex foods'!L263,Ingredients!$A$3:$A$119)+SUMIF($B$3:$B$724,L263,$V$3:$V$723)</f>
        <v>0</v>
      </c>
      <c r="U263" s="11">
        <f ca="1">SUMIF(Ingredients!$B$3:$B$217,'PH complex foods'!M263,Ingredients!$A$3:$A$119)+SUMIF($B$3:$B$724,M263,$V$3:$V$723)</f>
        <v>0</v>
      </c>
      <c r="V263" s="10">
        <f t="shared" ca="1" si="64"/>
        <v>1</v>
      </c>
      <c r="W263" s="11">
        <f t="shared" si="53"/>
        <v>0</v>
      </c>
      <c r="X263" s="44" t="str">
        <f t="shared" ca="1" si="65"/>
        <v>Yes</v>
      </c>
      <c r="Y263" s="34">
        <f>SUMIF(Ingredients!$B$3:$B$217,F263,Ingredients!$C$3:$C$217)+SUMIF($B$3:$B$724,F263,$AG$3:$AG$724)</f>
        <v>0</v>
      </c>
      <c r="Z263" s="30">
        <f>SUMIF(Ingredients!$B$3:$B$217,G263,Ingredients!$C$3:$C$217)+SUMIF($B$3:$B$724,G263,$AG$3:$AG$724)</f>
        <v>0</v>
      </c>
      <c r="AA263" s="30">
        <f>SUMIF(Ingredients!$B$3:$B$217,H263,Ingredients!$C$3:$C$217)+SUMIF($B$3:$B$724,H263,$AG$3:$AG$724)</f>
        <v>3</v>
      </c>
      <c r="AB263" s="30">
        <f>SUMIF(Ingredients!$B$3:$B$217,I263,Ingredients!$C$3:$C$217)+SUMIF($B$3:$B$724,I263,$AG$3:$AG$724)</f>
        <v>0</v>
      </c>
      <c r="AC263" s="30">
        <f>SUMIF(Ingredients!$B$3:$B$217,J263,Ingredients!$C$3:$C$217)+SUMIF($B$3:$B$724,J263,$AG$3:$AG$724)</f>
        <v>0</v>
      </c>
      <c r="AD263" s="30">
        <f>SUMIF(Ingredients!$B$3:$B$217,K263,Ingredients!$C$3:$C$217)+SUMIF($B$3:$B$724,K263,$AG$3:$AG$724)</f>
        <v>0</v>
      </c>
      <c r="AE263" s="30">
        <f>SUMIF(Ingredients!$B$3:$B$217,L263,Ingredients!$C$3:$C$217)+SUMIF($B$3:$B$724,L263,$AG$3:$AG$724)</f>
        <v>0</v>
      </c>
      <c r="AF263" s="30">
        <f>SUMIF(Ingredients!$B$3:$B$217,M263,Ingredients!$C$3:$C$217)+SUMIF($B$3:$B$724,M263,$AG$3:$AG$724)</f>
        <v>0</v>
      </c>
      <c r="AG263" s="29">
        <f t="shared" si="54"/>
        <v>3</v>
      </c>
      <c r="AH263" s="30">
        <f>SUMIF(Ingredients!$B$3:$B$217,F263,Ingredients!$D$3:$D$217)+SUMIF($B$3:$B$724,F263,$AP$3:$AP$724)</f>
        <v>20</v>
      </c>
      <c r="AI263" s="30">
        <f>SUMIF(Ingredients!$B$3:$B$217,G263,Ingredients!$D$3:$D$217)+SUMIF($B$3:$B$724,G263,$AP$3:$AP$724)</f>
        <v>0</v>
      </c>
      <c r="AJ263" s="30">
        <f>SUMIF(Ingredients!$B$3:$B$217,H263,Ingredients!$D$3:$D$217)+SUMIF($B$3:$B$724,H263,$AP$3:$AP$724)</f>
        <v>9.5</v>
      </c>
      <c r="AK263" s="30">
        <f>SUMIF(Ingredients!$B$3:$B$217,I263,Ingredients!$D$3:$D$217)+SUMIF($B$3:$B$724,I263,$AP$3:$AP$724)</f>
        <v>0</v>
      </c>
      <c r="AL263" s="30">
        <f>SUMIF(Ingredients!$B$3:$B$217,J263,Ingredients!$D$3:$D$217)+SUMIF($B$3:$B$724,J263,$AP$3:$AP$724)</f>
        <v>0</v>
      </c>
      <c r="AM263" s="30">
        <f>SUMIF(Ingredients!$B$3:$B$217,K263,Ingredients!$D$3:$D$217)+SUMIF($B$3:$B$724,K263,$AP$3:$AP$724)</f>
        <v>0</v>
      </c>
      <c r="AN263" s="30">
        <f>SUMIF(Ingredients!$B$3:$B$217,L263,Ingredients!$D$3:$D$217)+SUMIF($B$3:$B$724,L263,$AP$3:$AP$724)</f>
        <v>0</v>
      </c>
      <c r="AO263" s="30">
        <f>SUMIF(Ingredients!$B$3:$B$217,M263,Ingredients!$D$3:$D$217)+SUMIF($B$3:$B$724,M263,$AP$3:$AP$724)</f>
        <v>0</v>
      </c>
      <c r="AP263" s="29">
        <f t="shared" si="55"/>
        <v>29.5</v>
      </c>
      <c r="AQ263" s="30">
        <f>SUMIF(Ingredients!$B$3:$B$217,F263,Ingredients!$E$3:$E$217)+SUMIF($B$3:$B$724,F263,$AY$3:$AY$727)</f>
        <v>0</v>
      </c>
      <c r="AR263" s="30">
        <f>SUMIF(Ingredients!$B$3:$B$217,G263,Ingredients!$E$3:$E$217)+SUMIF($B$3:$B$724,G263,$AY$3:$AY$727)</f>
        <v>30</v>
      </c>
      <c r="AS263" s="30">
        <f>SUMIF(Ingredients!$B$3:$B$217,H263,Ingredients!$E$3:$E$217)+SUMIF($B$3:$B$724,H263,$AY$3:$AY$727)</f>
        <v>10</v>
      </c>
      <c r="AT263" s="30">
        <f>SUMIF(Ingredients!$B$3:$B$217,I263,Ingredients!$E$3:$E$217)+SUMIF($B$3:$B$724,I263,$AY$3:$AY$727)</f>
        <v>0</v>
      </c>
      <c r="AU263" s="30">
        <f>SUMIF(Ingredients!$B$3:$B$217,J263,Ingredients!$E$3:$E$217)+SUMIF($B$3:$B$724,J263,$AY$3:$AY$727)</f>
        <v>0</v>
      </c>
      <c r="AV263" s="30">
        <f>SUMIF(Ingredients!$B$3:$B$217,K263,Ingredients!$E$3:$E$217)+SUMIF($B$3:$B$724,K263,$AY$3:$AY$727)</f>
        <v>0</v>
      </c>
      <c r="AW263" s="30">
        <f>SUMIF(Ingredients!$B$3:$B$217,L263,Ingredients!$E$3:$E$217)+SUMIF($B$3:$B$724,L263,$AY$3:$AY$727)</f>
        <v>0</v>
      </c>
      <c r="AX263" s="30">
        <f>SUMIF(Ingredients!$B$3:$B$217,M263,Ingredients!$E$3:$E$217)+SUMIF($B$3:$B$724,M263,$AY$3:$AY$727)</f>
        <v>0</v>
      </c>
      <c r="AY263" s="29">
        <f t="shared" si="56"/>
        <v>13.333333333333334</v>
      </c>
      <c r="AZ263" s="30">
        <f>SUMIF(Ingredients!$B$3:$B$217,F263,Ingredients!$F$3:$F$217)+SUMIF($B$3:$B$724,F263,$BH$3:$BH$724)</f>
        <v>0</v>
      </c>
      <c r="BA263" s="30">
        <f>SUMIF(Ingredients!$B$3:$B$217,G263,Ingredients!$F$3:$F$217)+SUMIF($B$3:$B$724,G263,$BH$3:$BH$724)</f>
        <v>0</v>
      </c>
      <c r="BB263" s="30">
        <f>SUMIF(Ingredients!$B$3:$B$217,H263,Ingredients!$F$3:$F$217)+SUMIF($B$3:$B$724,H263,$BH$3:$BH$724)</f>
        <v>0</v>
      </c>
      <c r="BC263" s="30">
        <f>SUMIF(Ingredients!$B$3:$B$217,I263,Ingredients!$F$3:$F$217)+SUMIF($B$3:$B$724,I263,$BH$3:$BH$724)</f>
        <v>0</v>
      </c>
      <c r="BD263" s="30">
        <f>SUMIF(Ingredients!$B$3:$B$217,J263,Ingredients!$F$3:$F$217)+SUMIF($B$3:$B$724,J263,$BH$3:$BH$724)</f>
        <v>0</v>
      </c>
      <c r="BE263" s="30">
        <f>SUMIF(Ingredients!$B$3:$B$217,K263,Ingredients!$F$3:$F$217)+SUMIF($B$3:$B$724,K263,$BH$3:$BH$724)</f>
        <v>0</v>
      </c>
      <c r="BF263" s="30">
        <f>SUMIF(Ingredients!$B$3:$B$217,L263,Ingredients!$F$3:$F$217)+SUMIF($B$3:$B$724,L263,$BH$3:$BH$724)</f>
        <v>0</v>
      </c>
      <c r="BG263" s="30">
        <f>SUMIF(Ingredients!$B$3:$B$217,M263,Ingredients!$F$3:$F$217)+SUMIF($B$3:$B$724,M263,$BH$3:$BH$724)</f>
        <v>0</v>
      </c>
      <c r="BH263" s="35">
        <f t="shared" si="57"/>
        <v>0</v>
      </c>
      <c r="BI263" s="30">
        <f>SUMIF(Ingredients!$B$3:$B$217,F263,Ingredients!$G$3:$G$217)+SUMIF($B$3:$B$724,F263,$BQ$3:$BQ$724)</f>
        <v>0</v>
      </c>
      <c r="BJ263" s="30">
        <f>SUMIF(Ingredients!$B$3:$B$217,G263,Ingredients!$G$3:$G$217)+SUMIF($B$3:$B$724,G263,$BQ$3:$BQ$724)</f>
        <v>0</v>
      </c>
      <c r="BK263" s="30">
        <f>SUMIF(Ingredients!$B$3:$B$217,H263,Ingredients!$G$3:$G$217)+SUMIF($B$3:$B$724,H263,$BQ$3:$BQ$724)</f>
        <v>1.5</v>
      </c>
      <c r="BL263" s="30">
        <f>SUMIF(Ingredients!$B$3:$B$217,I263,Ingredients!$G$3:$G$217)+SUMIF($B$3:$B$724,I263,$BQ$3:$BQ$724)</f>
        <v>0</v>
      </c>
      <c r="BM263" s="30">
        <f>SUMIF(Ingredients!$B$3:$B$217,J263,Ingredients!$G$3:$G$217)+SUMIF($B$3:$B$724,J263,$BQ$3:$BQ$724)</f>
        <v>0</v>
      </c>
      <c r="BN263" s="30">
        <f>SUMIF(Ingredients!$B$3:$B$217,K263,Ingredients!$G$3:$G$217)+SUMIF($B$3:$B$724,K263,$BQ$3:$BQ$724)</f>
        <v>0</v>
      </c>
      <c r="BO263" s="30">
        <f>SUMIF(Ingredients!$B$3:$B$217,L263,Ingredients!$G$3:$G$217)+SUMIF($B$3:$B$724,L263,$BQ$3:$BQ$724)</f>
        <v>0</v>
      </c>
      <c r="BP263" s="30">
        <f>SUMIF(Ingredients!$B$3:$B$217,M263,Ingredients!$G$3:$G$217)+SUMIF($B$3:$B$724,M263,$BQ$3:$BQ$724)</f>
        <v>0</v>
      </c>
      <c r="BQ263" s="36">
        <f t="shared" si="58"/>
        <v>1.5</v>
      </c>
      <c r="BR263" s="30">
        <f>SUMIF(Ingredients!$B$3:$B$217,F263,Ingredients!$H$3:$H$217)+SUMIF($B$3:$B$724,F263,$BZ$3:$BZ$724)</f>
        <v>0</v>
      </c>
      <c r="BS263" s="30">
        <f>SUMIF(Ingredients!$B$3:$B$217,G263,Ingredients!$H$3:$H$217)+SUMIF($B$3:$B$724,G263,$BZ$3:$BZ$724)</f>
        <v>0</v>
      </c>
      <c r="BT263" s="30">
        <f>SUMIF(Ingredients!$B$3:$B$217,H263,Ingredients!$H$3:$H$217)+SUMIF($B$3:$B$724,H263,$BZ$3:$BZ$724)</f>
        <v>0</v>
      </c>
      <c r="BU263" s="30">
        <f>SUMIF(Ingredients!$B$3:$B$217,I263,Ingredients!$H$3:$H$217)+SUMIF($B$3:$B$724,I263,$BZ$3:$BZ$724)</f>
        <v>0</v>
      </c>
      <c r="BV263" s="30">
        <f>SUMIF(Ingredients!$B$3:$B$217,J263,Ingredients!$H$3:$H$217)+SUMIF($B$3:$B$724,J263,$BZ$3:$BZ$724)</f>
        <v>0</v>
      </c>
      <c r="BW263" s="30">
        <f>SUMIF(Ingredients!$B$3:$B$217,K263,Ingredients!$H$3:$H$217)+SUMIF($B$3:$B$724,K263,$BZ$3:$BZ$724)</f>
        <v>0</v>
      </c>
      <c r="BX263" s="30">
        <f>SUMIF(Ingredients!$B$3:$B$217,L263,Ingredients!$H$3:$H$217)+SUMIF($B$3:$B$724,L263,$BZ$3:$BZ$724)</f>
        <v>0</v>
      </c>
      <c r="BY263" s="30">
        <f>SUMIF(Ingredients!$B$3:$B$217,M263,Ingredients!$H$3:$H$217)+SUMIF($B$3:$B$724,M263,$BZ$3:$BZ$724)</f>
        <v>0</v>
      </c>
      <c r="BZ263" s="42">
        <f t="shared" si="59"/>
        <v>0</v>
      </c>
      <c r="CA263" s="30">
        <f>SUMIF(Ingredients!$B$3:$B$217,F263,Ingredients!$I$3:$I$217)+SUMIF($B$3:$B$724,F263,$CI$3:$CI$724)</f>
        <v>0</v>
      </c>
      <c r="CB263" s="30">
        <f>SUMIF(Ingredients!$B$3:$B$217,G263,Ingredients!$I$3:$I$217)+SUMIF($B$3:$B$724,G263,$CI$3:$CI$724)</f>
        <v>0</v>
      </c>
      <c r="CC263" s="30">
        <f>SUMIF(Ingredients!$B$3:$B$217,H263,Ingredients!$I$3:$I$217)+SUMIF($B$3:$B$724,H263,$CI$3:$CI$724)</f>
        <v>0</v>
      </c>
      <c r="CD263" s="30">
        <f>SUMIF(Ingredients!$B$3:$B$217,I263,Ingredients!$I$3:$I$217)+SUMIF($B$3:$B$724,I263,$CI$3:$CI$724)</f>
        <v>0</v>
      </c>
      <c r="CE263" s="30">
        <f>SUMIF(Ingredients!$B$3:$B$217,J263,Ingredients!$I$3:$I$217)+SUMIF($B$3:$B$724,J263,$CI$3:$CI$724)</f>
        <v>0</v>
      </c>
      <c r="CF263" s="30">
        <f>SUMIF(Ingredients!$B$3:$B$217,K263,Ingredients!$I$3:$I$217)+SUMIF($B$3:$B$724,K263,$CI$3:$CI$724)</f>
        <v>0</v>
      </c>
      <c r="CG263" s="30">
        <f>SUMIF(Ingredients!$B$3:$B$217,L263,Ingredients!$I$3:$I$217)+SUMIF($B$3:$B$724,L263,$CI$3:$CI$724)</f>
        <v>0</v>
      </c>
      <c r="CH263" s="30">
        <f>SUMIF(Ingredients!$B$3:$B$217,M263,Ingredients!$I$3:$I$217)+SUMIF($B$3:$B$724,M263,$CI$3:$CI$724)</f>
        <v>0</v>
      </c>
      <c r="CI263" s="38">
        <f t="shared" si="60"/>
        <v>0</v>
      </c>
      <c r="CJ263" s="30">
        <f>SUMIF(Ingredients!$B$3:$B$217,F263,Ingredients!$J$3:$J$217)+SUMIF($B$3:$B$724,F263,$CR$3:$CR$724)</f>
        <v>0</v>
      </c>
      <c r="CK263" s="30">
        <f>SUMIF(Ingredients!$B$3:$B$217,G263,Ingredients!$J$3:$J$217)+SUMIF($B$3:$B$724,G263,$CR$3:$CR$724)</f>
        <v>0</v>
      </c>
      <c r="CL263" s="30">
        <f>SUMIF(Ingredients!$B$3:$B$217,H263,Ingredients!$J$3:$J$217)+SUMIF($B$3:$B$724,H263,$CR$3:$CR$724)</f>
        <v>0</v>
      </c>
      <c r="CM263" s="30">
        <f>SUMIF(Ingredients!$B$3:$B$217,I263,Ingredients!$J$3:$J$217)+SUMIF($B$3:$B$724,I263,$CR$3:$CR$724)</f>
        <v>0</v>
      </c>
      <c r="CN263" s="30">
        <f>SUMIF(Ingredients!$B$3:$B$217,J263,Ingredients!$J$3:$J$217)+SUMIF($B$3:$B$724,J263,$CR$3:$CR$724)</f>
        <v>0</v>
      </c>
      <c r="CO263" s="30">
        <f>SUMIF(Ingredients!$B$3:$B$217,K263,Ingredients!$J$3:$J$217)+SUMIF($B$3:$B$724,K263,$CR$3:$CR$724)</f>
        <v>0</v>
      </c>
      <c r="CP263" s="30">
        <f>SUMIF(Ingredients!$B$3:$B$217,L263,Ingredients!$J$3:$J$217)+SUMIF($B$3:$B$724,L263,$CR$3:$CR$724)</f>
        <v>0</v>
      </c>
      <c r="CQ263" s="30">
        <f>SUMIF(Ingredients!$B$3:$B$217,M263,Ingredients!$J$3:$J$217)+SUMIF($B$3:$B$724,M263,$CR$3:$CR$724)</f>
        <v>0</v>
      </c>
      <c r="CR263" s="43">
        <f t="shared" si="61"/>
        <v>0</v>
      </c>
      <c r="CS263" s="34">
        <v>0</v>
      </c>
      <c r="CT263" s="30">
        <v>20</v>
      </c>
      <c r="CU263" s="30">
        <v>30</v>
      </c>
      <c r="CV263" s="35">
        <v>0</v>
      </c>
      <c r="CW263" s="36">
        <v>1</v>
      </c>
      <c r="CX263" s="37">
        <v>0</v>
      </c>
      <c r="CY263" s="38">
        <v>0</v>
      </c>
      <c r="CZ263" s="39">
        <v>0</v>
      </c>
      <c r="DA263" t="s">
        <v>202</v>
      </c>
      <c r="DB263" t="str">
        <f t="shared" ca="1" si="62"/>
        <v>-</v>
      </c>
      <c r="DD263" t="s">
        <v>200</v>
      </c>
      <c r="DE263" t="str">
        <f t="shared" ca="1" si="63"/>
        <v>GRAPESODAITEM(MEAL, ItemRegistry.grapesodaItem, 4 ,0f,20f,0f,0f,1f,0f,0f,0.7f),</v>
      </c>
      <c r="DF263" t="s">
        <v>2449</v>
      </c>
    </row>
    <row r="264" spans="2:110" x14ac:dyDescent="0.3">
      <c r="B264" t="s">
        <v>534</v>
      </c>
      <c r="C264" t="str">
        <f>INDEX('PH Itemnames'!$B$1:$B$723,MATCH(B264,'PH Itemnames'!$A$1:$A$723),1)</f>
        <v>lemonlimesodaItem</v>
      </c>
      <c r="D264" t="s">
        <v>240</v>
      </c>
      <c r="E264" t="s">
        <v>1192</v>
      </c>
      <c r="F264" s="10" t="s">
        <v>527</v>
      </c>
      <c r="G264" s="11" t="s">
        <v>210</v>
      </c>
      <c r="H264" s="11" t="s">
        <v>20</v>
      </c>
      <c r="I264" s="11" t="s">
        <v>535</v>
      </c>
      <c r="J264" s="11"/>
      <c r="K264" s="11"/>
      <c r="L264" s="11"/>
      <c r="M264" s="11"/>
      <c r="N264" s="46">
        <f ca="1">SUMIF(Ingredients!$B$3:$B$217,'PH complex foods'!F264,Ingredients!$A$3:$A$119)+SUMIF($B$3:$B$724,F264,$V$3:$V$723)</f>
        <v>1</v>
      </c>
      <c r="O264" s="11">
        <f ca="1">SUMIF(Ingredients!$B$3:$B$217,'PH complex foods'!G264,Ingredients!$A$3:$A$119)+SUMIF($B$3:$B$724,G264,$V$3:$V$723)</f>
        <v>1</v>
      </c>
      <c r="P264" s="11">
        <f ca="1">SUMIF(Ingredients!$B$3:$B$217,'PH complex foods'!H264,Ingredients!$A$3:$A$119)+SUMIF($B$3:$B$724,H264,$V$3:$V$723)</f>
        <v>1</v>
      </c>
      <c r="Q264" s="11">
        <f ca="1">SUMIF(Ingredients!$B$3:$B$217,'PH complex foods'!I264,Ingredients!$A$3:$A$119)+SUMIF($B$3:$B$724,I264,$V$3:$V$723)</f>
        <v>0</v>
      </c>
      <c r="R264" s="11">
        <f ca="1">SUMIF(Ingredients!$B$3:$B$217,'PH complex foods'!J264,Ingredients!$A$3:$A$119)+SUMIF($B$3:$B$724,J264,$V$3:$V$723)</f>
        <v>0</v>
      </c>
      <c r="S264" s="11">
        <f ca="1">SUMIF(Ingredients!$B$3:$B$217,'PH complex foods'!K264,Ingredients!$A$3:$A$119)+SUMIF($B$3:$B$724,K264,$V$3:$V$723)</f>
        <v>0</v>
      </c>
      <c r="T264" s="11">
        <f ca="1">SUMIF(Ingredients!$B$3:$B$217,'PH complex foods'!L264,Ingredients!$A$3:$A$119)+SUMIF($B$3:$B$724,L264,$V$3:$V$723)</f>
        <v>0</v>
      </c>
      <c r="U264" s="11">
        <f ca="1">SUMIF(Ingredients!$B$3:$B$217,'PH complex foods'!M264,Ingredients!$A$3:$A$119)+SUMIF($B$3:$B$724,M264,$V$3:$V$723)</f>
        <v>0</v>
      </c>
      <c r="V264" s="10">
        <f t="shared" ca="1" si="64"/>
        <v>0</v>
      </c>
      <c r="W264" s="11">
        <f t="shared" si="53"/>
        <v>0</v>
      </c>
      <c r="X264" s="44" t="str">
        <f t="shared" ca="1" si="65"/>
        <v>No</v>
      </c>
      <c r="Y264" s="34">
        <f>SUMIF(Ingredients!$B$3:$B$217,F264,Ingredients!$C$3:$C$217)+SUMIF($B$3:$B$724,F264,$AG$3:$AG$724)</f>
        <v>0</v>
      </c>
      <c r="Z264" s="30">
        <f>SUMIF(Ingredients!$B$3:$B$217,G264,Ingredients!$C$3:$C$217)+SUMIF($B$3:$B$724,G264,$AG$3:$AG$724)</f>
        <v>0</v>
      </c>
      <c r="AA264" s="30">
        <f>SUMIF(Ingredients!$B$3:$B$217,H264,Ingredients!$C$3:$C$217)+SUMIF($B$3:$B$724,H264,$AG$3:$AG$724)</f>
        <v>1</v>
      </c>
      <c r="AB264" s="30">
        <f>SUMIF(Ingredients!$B$3:$B$217,I264,Ingredients!$C$3:$C$217)+SUMIF($B$3:$B$724,I264,$AG$3:$AG$724)</f>
        <v>0</v>
      </c>
      <c r="AC264" s="30">
        <f>SUMIF(Ingredients!$B$3:$B$217,J264,Ingredients!$C$3:$C$217)+SUMIF($B$3:$B$724,J264,$AG$3:$AG$724)</f>
        <v>0</v>
      </c>
      <c r="AD264" s="30">
        <f>SUMIF(Ingredients!$B$3:$B$217,K264,Ingredients!$C$3:$C$217)+SUMIF($B$3:$B$724,K264,$AG$3:$AG$724)</f>
        <v>0</v>
      </c>
      <c r="AE264" s="30">
        <f>SUMIF(Ingredients!$B$3:$B$217,L264,Ingredients!$C$3:$C$217)+SUMIF($B$3:$B$724,L264,$AG$3:$AG$724)</f>
        <v>0</v>
      </c>
      <c r="AF264" s="30">
        <f>SUMIF(Ingredients!$B$3:$B$217,M264,Ingredients!$C$3:$C$217)+SUMIF($B$3:$B$724,M264,$AG$3:$AG$724)</f>
        <v>0</v>
      </c>
      <c r="AG264" s="29">
        <f t="shared" si="54"/>
        <v>1</v>
      </c>
      <c r="AH264" s="30">
        <f>SUMIF(Ingredients!$B$3:$B$217,F264,Ingredients!$D$3:$D$217)+SUMIF($B$3:$B$724,F264,$AP$3:$AP$724)</f>
        <v>20</v>
      </c>
      <c r="AI264" s="30">
        <f>SUMIF(Ingredients!$B$3:$B$217,G264,Ingredients!$D$3:$D$217)+SUMIF($B$3:$B$724,G264,$AP$3:$AP$724)</f>
        <v>0</v>
      </c>
      <c r="AJ264" s="30">
        <f>SUMIF(Ingredients!$B$3:$B$217,H264,Ingredients!$D$3:$D$217)+SUMIF($B$3:$B$724,H264,$AP$3:$AP$724)</f>
        <v>5</v>
      </c>
      <c r="AK264" s="30">
        <f>SUMIF(Ingredients!$B$3:$B$217,I264,Ingredients!$D$3:$D$217)+SUMIF($B$3:$B$724,I264,$AP$3:$AP$724)</f>
        <v>0</v>
      </c>
      <c r="AL264" s="30">
        <f>SUMIF(Ingredients!$B$3:$B$217,J264,Ingredients!$D$3:$D$217)+SUMIF($B$3:$B$724,J264,$AP$3:$AP$724)</f>
        <v>0</v>
      </c>
      <c r="AM264" s="30">
        <f>SUMIF(Ingredients!$B$3:$B$217,K264,Ingredients!$D$3:$D$217)+SUMIF($B$3:$B$724,K264,$AP$3:$AP$724)</f>
        <v>0</v>
      </c>
      <c r="AN264" s="30">
        <f>SUMIF(Ingredients!$B$3:$B$217,L264,Ingredients!$D$3:$D$217)+SUMIF($B$3:$B$724,L264,$AP$3:$AP$724)</f>
        <v>0</v>
      </c>
      <c r="AO264" s="30">
        <f>SUMIF(Ingredients!$B$3:$B$217,M264,Ingredients!$D$3:$D$217)+SUMIF($B$3:$B$724,M264,$AP$3:$AP$724)</f>
        <v>0</v>
      </c>
      <c r="AP264" s="29">
        <f t="shared" si="55"/>
        <v>25</v>
      </c>
      <c r="AQ264" s="30">
        <f>SUMIF(Ingredients!$B$3:$B$217,F264,Ingredients!$E$3:$E$217)+SUMIF($B$3:$B$724,F264,$AY$3:$AY$727)</f>
        <v>0</v>
      </c>
      <c r="AR264" s="30">
        <f>SUMIF(Ingredients!$B$3:$B$217,G264,Ingredients!$E$3:$E$217)+SUMIF($B$3:$B$724,G264,$AY$3:$AY$727)</f>
        <v>30</v>
      </c>
      <c r="AS264" s="30">
        <f>SUMIF(Ingredients!$B$3:$B$217,H264,Ingredients!$E$3:$E$217)+SUMIF($B$3:$B$724,H264,$AY$3:$AY$727)</f>
        <v>10</v>
      </c>
      <c r="AT264" s="30">
        <f>SUMIF(Ingredients!$B$3:$B$217,I264,Ingredients!$E$3:$E$217)+SUMIF($B$3:$B$724,I264,$AY$3:$AY$727)</f>
        <v>0</v>
      </c>
      <c r="AU264" s="30">
        <f>SUMIF(Ingredients!$B$3:$B$217,J264,Ingredients!$E$3:$E$217)+SUMIF($B$3:$B$724,J264,$AY$3:$AY$727)</f>
        <v>0</v>
      </c>
      <c r="AV264" s="30">
        <f>SUMIF(Ingredients!$B$3:$B$217,K264,Ingredients!$E$3:$E$217)+SUMIF($B$3:$B$724,K264,$AY$3:$AY$727)</f>
        <v>0</v>
      </c>
      <c r="AW264" s="30">
        <f>SUMIF(Ingredients!$B$3:$B$217,L264,Ingredients!$E$3:$E$217)+SUMIF($B$3:$B$724,L264,$AY$3:$AY$727)</f>
        <v>0</v>
      </c>
      <c r="AX264" s="30">
        <f>SUMIF(Ingredients!$B$3:$B$217,M264,Ingredients!$E$3:$E$217)+SUMIF($B$3:$B$724,M264,$AY$3:$AY$727)</f>
        <v>0</v>
      </c>
      <c r="AY264" s="29">
        <f t="shared" si="56"/>
        <v>10</v>
      </c>
      <c r="AZ264" s="30">
        <f>SUMIF(Ingredients!$B$3:$B$217,F264,Ingredients!$F$3:$F$217)+SUMIF($B$3:$B$724,F264,$BH$3:$BH$724)</f>
        <v>0</v>
      </c>
      <c r="BA264" s="30">
        <f>SUMIF(Ingredients!$B$3:$B$217,G264,Ingredients!$F$3:$F$217)+SUMIF($B$3:$B$724,G264,$BH$3:$BH$724)</f>
        <v>0</v>
      </c>
      <c r="BB264" s="30">
        <f>SUMIF(Ingredients!$B$3:$B$217,H264,Ingredients!$F$3:$F$217)+SUMIF($B$3:$B$724,H264,$BH$3:$BH$724)</f>
        <v>0</v>
      </c>
      <c r="BC264" s="30">
        <f>SUMIF(Ingredients!$B$3:$B$217,I264,Ingredients!$F$3:$F$217)+SUMIF($B$3:$B$724,I264,$BH$3:$BH$724)</f>
        <v>0</v>
      </c>
      <c r="BD264" s="30">
        <f>SUMIF(Ingredients!$B$3:$B$217,J264,Ingredients!$F$3:$F$217)+SUMIF($B$3:$B$724,J264,$BH$3:$BH$724)</f>
        <v>0</v>
      </c>
      <c r="BE264" s="30">
        <f>SUMIF(Ingredients!$B$3:$B$217,K264,Ingredients!$F$3:$F$217)+SUMIF($B$3:$B$724,K264,$BH$3:$BH$724)</f>
        <v>0</v>
      </c>
      <c r="BF264" s="30">
        <f>SUMIF(Ingredients!$B$3:$B$217,L264,Ingredients!$F$3:$F$217)+SUMIF($B$3:$B$724,L264,$BH$3:$BH$724)</f>
        <v>0</v>
      </c>
      <c r="BG264" s="30">
        <f>SUMIF(Ingredients!$B$3:$B$217,M264,Ingredients!$F$3:$F$217)+SUMIF($B$3:$B$724,M264,$BH$3:$BH$724)</f>
        <v>0</v>
      </c>
      <c r="BH264" s="35">
        <f t="shared" si="57"/>
        <v>0</v>
      </c>
      <c r="BI264" s="30">
        <f>SUMIF(Ingredients!$B$3:$B$217,F264,Ingredients!$G$3:$G$217)+SUMIF($B$3:$B$724,F264,$BQ$3:$BQ$724)</f>
        <v>0</v>
      </c>
      <c r="BJ264" s="30">
        <f>SUMIF(Ingredients!$B$3:$B$217,G264,Ingredients!$G$3:$G$217)+SUMIF($B$3:$B$724,G264,$BQ$3:$BQ$724)</f>
        <v>0</v>
      </c>
      <c r="BK264" s="30">
        <f>SUMIF(Ingredients!$B$3:$B$217,H264,Ingredients!$G$3:$G$217)+SUMIF($B$3:$B$724,H264,$BQ$3:$BQ$724)</f>
        <v>0.8</v>
      </c>
      <c r="BL264" s="30">
        <f>SUMIF(Ingredients!$B$3:$B$217,I264,Ingredients!$G$3:$G$217)+SUMIF($B$3:$B$724,I264,$BQ$3:$BQ$724)</f>
        <v>0</v>
      </c>
      <c r="BM264" s="30">
        <f>SUMIF(Ingredients!$B$3:$B$217,J264,Ingredients!$G$3:$G$217)+SUMIF($B$3:$B$724,J264,$BQ$3:$BQ$724)</f>
        <v>0</v>
      </c>
      <c r="BN264" s="30">
        <f>SUMIF(Ingredients!$B$3:$B$217,K264,Ingredients!$G$3:$G$217)+SUMIF($B$3:$B$724,K264,$BQ$3:$BQ$724)</f>
        <v>0</v>
      </c>
      <c r="BO264" s="30">
        <f>SUMIF(Ingredients!$B$3:$B$217,L264,Ingredients!$G$3:$G$217)+SUMIF($B$3:$B$724,L264,$BQ$3:$BQ$724)</f>
        <v>0</v>
      </c>
      <c r="BP264" s="30">
        <f>SUMIF(Ingredients!$B$3:$B$217,M264,Ingredients!$G$3:$G$217)+SUMIF($B$3:$B$724,M264,$BQ$3:$BQ$724)</f>
        <v>0</v>
      </c>
      <c r="BQ264" s="36">
        <f t="shared" si="58"/>
        <v>0.8</v>
      </c>
      <c r="BR264" s="30">
        <f>SUMIF(Ingredients!$B$3:$B$217,F264,Ingredients!$H$3:$H$217)+SUMIF($B$3:$B$724,F264,$BZ$3:$BZ$724)</f>
        <v>0</v>
      </c>
      <c r="BS264" s="30">
        <f>SUMIF(Ingredients!$B$3:$B$217,G264,Ingredients!$H$3:$H$217)+SUMIF($B$3:$B$724,G264,$BZ$3:$BZ$724)</f>
        <v>0</v>
      </c>
      <c r="BT264" s="30">
        <f>SUMIF(Ingredients!$B$3:$B$217,H264,Ingredients!$H$3:$H$217)+SUMIF($B$3:$B$724,H264,$BZ$3:$BZ$724)</f>
        <v>0</v>
      </c>
      <c r="BU264" s="30">
        <f>SUMIF(Ingredients!$B$3:$B$217,I264,Ingredients!$H$3:$H$217)+SUMIF($B$3:$B$724,I264,$BZ$3:$BZ$724)</f>
        <v>0</v>
      </c>
      <c r="BV264" s="30">
        <f>SUMIF(Ingredients!$B$3:$B$217,J264,Ingredients!$H$3:$H$217)+SUMIF($B$3:$B$724,J264,$BZ$3:$BZ$724)</f>
        <v>0</v>
      </c>
      <c r="BW264" s="30">
        <f>SUMIF(Ingredients!$B$3:$B$217,K264,Ingredients!$H$3:$H$217)+SUMIF($B$3:$B$724,K264,$BZ$3:$BZ$724)</f>
        <v>0</v>
      </c>
      <c r="BX264" s="30">
        <f>SUMIF(Ingredients!$B$3:$B$217,L264,Ingredients!$H$3:$H$217)+SUMIF($B$3:$B$724,L264,$BZ$3:$BZ$724)</f>
        <v>0</v>
      </c>
      <c r="BY264" s="30">
        <f>SUMIF(Ingredients!$B$3:$B$217,M264,Ingredients!$H$3:$H$217)+SUMIF($B$3:$B$724,M264,$BZ$3:$BZ$724)</f>
        <v>0</v>
      </c>
      <c r="BZ264" s="42">
        <f t="shared" si="59"/>
        <v>0</v>
      </c>
      <c r="CA264" s="30">
        <f>SUMIF(Ingredients!$B$3:$B$217,F264,Ingredients!$I$3:$I$217)+SUMIF($B$3:$B$724,F264,$CI$3:$CI$724)</f>
        <v>0</v>
      </c>
      <c r="CB264" s="30">
        <f>SUMIF(Ingredients!$B$3:$B$217,G264,Ingredients!$I$3:$I$217)+SUMIF($B$3:$B$724,G264,$CI$3:$CI$724)</f>
        <v>0</v>
      </c>
      <c r="CC264" s="30">
        <f>SUMIF(Ingredients!$B$3:$B$217,H264,Ingredients!$I$3:$I$217)+SUMIF($B$3:$B$724,H264,$CI$3:$CI$724)</f>
        <v>0</v>
      </c>
      <c r="CD264" s="30">
        <f>SUMIF(Ingredients!$B$3:$B$217,I264,Ingredients!$I$3:$I$217)+SUMIF($B$3:$B$724,I264,$CI$3:$CI$724)</f>
        <v>0</v>
      </c>
      <c r="CE264" s="30">
        <f>SUMIF(Ingredients!$B$3:$B$217,J264,Ingredients!$I$3:$I$217)+SUMIF($B$3:$B$724,J264,$CI$3:$CI$724)</f>
        <v>0</v>
      </c>
      <c r="CF264" s="30">
        <f>SUMIF(Ingredients!$B$3:$B$217,K264,Ingredients!$I$3:$I$217)+SUMIF($B$3:$B$724,K264,$CI$3:$CI$724)</f>
        <v>0</v>
      </c>
      <c r="CG264" s="30">
        <f>SUMIF(Ingredients!$B$3:$B$217,L264,Ingredients!$I$3:$I$217)+SUMIF($B$3:$B$724,L264,$CI$3:$CI$724)</f>
        <v>0</v>
      </c>
      <c r="CH264" s="30">
        <f>SUMIF(Ingredients!$B$3:$B$217,M264,Ingredients!$I$3:$I$217)+SUMIF($B$3:$B$724,M264,$CI$3:$CI$724)</f>
        <v>0</v>
      </c>
      <c r="CI264" s="38">
        <f t="shared" si="60"/>
        <v>0</v>
      </c>
      <c r="CJ264" s="30">
        <f>SUMIF(Ingredients!$B$3:$B$217,F264,Ingredients!$J$3:$J$217)+SUMIF($B$3:$B$724,F264,$CR$3:$CR$724)</f>
        <v>0</v>
      </c>
      <c r="CK264" s="30">
        <f>SUMIF(Ingredients!$B$3:$B$217,G264,Ingredients!$J$3:$J$217)+SUMIF($B$3:$B$724,G264,$CR$3:$CR$724)</f>
        <v>0</v>
      </c>
      <c r="CL264" s="30">
        <f>SUMIF(Ingredients!$B$3:$B$217,H264,Ingredients!$J$3:$J$217)+SUMIF($B$3:$B$724,H264,$CR$3:$CR$724)</f>
        <v>0</v>
      </c>
      <c r="CM264" s="30">
        <f>SUMIF(Ingredients!$B$3:$B$217,I264,Ingredients!$J$3:$J$217)+SUMIF($B$3:$B$724,I264,$CR$3:$CR$724)</f>
        <v>0</v>
      </c>
      <c r="CN264" s="30">
        <f>SUMIF(Ingredients!$B$3:$B$217,J264,Ingredients!$J$3:$J$217)+SUMIF($B$3:$B$724,J264,$CR$3:$CR$724)</f>
        <v>0</v>
      </c>
      <c r="CO264" s="30">
        <f>SUMIF(Ingredients!$B$3:$B$217,K264,Ingredients!$J$3:$J$217)+SUMIF($B$3:$B$724,K264,$CR$3:$CR$724)</f>
        <v>0</v>
      </c>
      <c r="CP264" s="30">
        <f>SUMIF(Ingredients!$B$3:$B$217,L264,Ingredients!$J$3:$J$217)+SUMIF($B$3:$B$724,L264,$CR$3:$CR$724)</f>
        <v>0</v>
      </c>
      <c r="CQ264" s="30">
        <f>SUMIF(Ingredients!$B$3:$B$217,M264,Ingredients!$J$3:$J$217)+SUMIF($B$3:$B$724,M264,$CR$3:$CR$724)</f>
        <v>0</v>
      </c>
      <c r="CR264" s="43">
        <f t="shared" si="61"/>
        <v>0</v>
      </c>
      <c r="CS264" s="34">
        <v>1</v>
      </c>
      <c r="CT264" s="30">
        <v>25</v>
      </c>
      <c r="CU264" s="30">
        <v>10</v>
      </c>
      <c r="CV264" s="35">
        <v>0</v>
      </c>
      <c r="CW264" s="36">
        <v>0.8</v>
      </c>
      <c r="CX264" s="37">
        <v>0</v>
      </c>
      <c r="CY264" s="38">
        <v>0</v>
      </c>
      <c r="CZ264" s="39">
        <v>0</v>
      </c>
      <c r="DA264" t="s">
        <v>199</v>
      </c>
      <c r="DB264" t="str">
        <f t="shared" ca="1" si="62"/>
        <v>No</v>
      </c>
      <c r="DD264" t="s">
        <v>200</v>
      </c>
      <c r="DE264" t="str">
        <f t="shared" ca="1" si="63"/>
        <v/>
      </c>
      <c r="DF264" t="s">
        <v>2272</v>
      </c>
    </row>
    <row r="265" spans="2:110" x14ac:dyDescent="0.3">
      <c r="B265" t="s">
        <v>536</v>
      </c>
      <c r="C265" t="str">
        <f>INDEX('PH Itemnames'!$B$1:$B$723,MATCH(B265,'PH Itemnames'!$A$1:$A$723),1)</f>
        <v>orangesodaItem</v>
      </c>
      <c r="D265" t="s">
        <v>240</v>
      </c>
      <c r="E265" t="s">
        <v>1192</v>
      </c>
      <c r="F265" s="10" t="s">
        <v>527</v>
      </c>
      <c r="G265" s="11" t="s">
        <v>210</v>
      </c>
      <c r="H265" s="11" t="s">
        <v>537</v>
      </c>
      <c r="I265" s="11"/>
      <c r="J265" s="11"/>
      <c r="K265" s="11"/>
      <c r="L265" s="11"/>
      <c r="M265" s="11"/>
      <c r="N265" s="46">
        <f ca="1">SUMIF(Ingredients!$B$3:$B$217,'PH complex foods'!F265,Ingredients!$A$3:$A$119)+SUMIF($B$3:$B$724,F265,$V$3:$V$723)</f>
        <v>1</v>
      </c>
      <c r="O265" s="11">
        <f ca="1">SUMIF(Ingredients!$B$3:$B$217,'PH complex foods'!G265,Ingredients!$A$3:$A$119)+SUMIF($B$3:$B$724,G265,$V$3:$V$723)</f>
        <v>1</v>
      </c>
      <c r="P265" s="11">
        <f ca="1">SUMIF(Ingredients!$B$3:$B$217,'PH complex foods'!H265,Ingredients!$A$3:$A$119)+SUMIF($B$3:$B$724,H265,$V$3:$V$723)</f>
        <v>1</v>
      </c>
      <c r="Q265" s="11">
        <f ca="1">SUMIF(Ingredients!$B$3:$B$217,'PH complex foods'!I265,Ingredients!$A$3:$A$119)+SUMIF($B$3:$B$724,I265,$V$3:$V$723)</f>
        <v>0</v>
      </c>
      <c r="R265" s="11">
        <f ca="1">SUMIF(Ingredients!$B$3:$B$217,'PH complex foods'!J265,Ingredients!$A$3:$A$119)+SUMIF($B$3:$B$724,J265,$V$3:$V$723)</f>
        <v>0</v>
      </c>
      <c r="S265" s="11">
        <f ca="1">SUMIF(Ingredients!$B$3:$B$217,'PH complex foods'!K265,Ingredients!$A$3:$A$119)+SUMIF($B$3:$B$724,K265,$V$3:$V$723)</f>
        <v>0</v>
      </c>
      <c r="T265" s="11">
        <f ca="1">SUMIF(Ingredients!$B$3:$B$217,'PH complex foods'!L265,Ingredients!$A$3:$A$119)+SUMIF($B$3:$B$724,L265,$V$3:$V$723)</f>
        <v>0</v>
      </c>
      <c r="U265" s="11">
        <f ca="1">SUMIF(Ingredients!$B$3:$B$217,'PH complex foods'!M265,Ingredients!$A$3:$A$119)+SUMIF($B$3:$B$724,M265,$V$3:$V$723)</f>
        <v>0</v>
      </c>
      <c r="V265" s="10">
        <f t="shared" ca="1" si="64"/>
        <v>1</v>
      </c>
      <c r="W265" s="11">
        <f t="shared" si="53"/>
        <v>0</v>
      </c>
      <c r="X265" s="44" t="str">
        <f t="shared" ca="1" si="65"/>
        <v>Yes</v>
      </c>
      <c r="Y265" s="34">
        <f>SUMIF(Ingredients!$B$3:$B$217,F265,Ingredients!$C$3:$C$217)+SUMIF($B$3:$B$724,F265,$AG$3:$AG$724)</f>
        <v>0</v>
      </c>
      <c r="Z265" s="30">
        <f>SUMIF(Ingredients!$B$3:$B$217,G265,Ingredients!$C$3:$C$217)+SUMIF($B$3:$B$724,G265,$AG$3:$AG$724)</f>
        <v>0</v>
      </c>
      <c r="AA265" s="30">
        <f>SUMIF(Ingredients!$B$3:$B$217,H265,Ingredients!$C$3:$C$217)+SUMIF($B$3:$B$724,H265,$AG$3:$AG$724)</f>
        <v>3</v>
      </c>
      <c r="AB265" s="30">
        <f>SUMIF(Ingredients!$B$3:$B$217,I265,Ingredients!$C$3:$C$217)+SUMIF($B$3:$B$724,I265,$AG$3:$AG$724)</f>
        <v>0</v>
      </c>
      <c r="AC265" s="30">
        <f>SUMIF(Ingredients!$B$3:$B$217,J265,Ingredients!$C$3:$C$217)+SUMIF($B$3:$B$724,J265,$AG$3:$AG$724)</f>
        <v>0</v>
      </c>
      <c r="AD265" s="30">
        <f>SUMIF(Ingredients!$B$3:$B$217,K265,Ingredients!$C$3:$C$217)+SUMIF($B$3:$B$724,K265,$AG$3:$AG$724)</f>
        <v>0</v>
      </c>
      <c r="AE265" s="30">
        <f>SUMIF(Ingredients!$B$3:$B$217,L265,Ingredients!$C$3:$C$217)+SUMIF($B$3:$B$724,L265,$AG$3:$AG$724)</f>
        <v>0</v>
      </c>
      <c r="AF265" s="30">
        <f>SUMIF(Ingredients!$B$3:$B$217,M265,Ingredients!$C$3:$C$217)+SUMIF($B$3:$B$724,M265,$AG$3:$AG$724)</f>
        <v>0</v>
      </c>
      <c r="AG265" s="29">
        <f t="shared" si="54"/>
        <v>3</v>
      </c>
      <c r="AH265" s="30">
        <f>SUMIF(Ingredients!$B$3:$B$217,F265,Ingredients!$D$3:$D$217)+SUMIF($B$3:$B$724,F265,$AP$3:$AP$724)</f>
        <v>20</v>
      </c>
      <c r="AI265" s="30">
        <f>SUMIF(Ingredients!$B$3:$B$217,G265,Ingredients!$D$3:$D$217)+SUMIF($B$3:$B$724,G265,$AP$3:$AP$724)</f>
        <v>0</v>
      </c>
      <c r="AJ265" s="30">
        <f>SUMIF(Ingredients!$B$3:$B$217,H265,Ingredients!$D$3:$D$217)+SUMIF($B$3:$B$724,H265,$AP$3:$AP$724)</f>
        <v>9.5</v>
      </c>
      <c r="AK265" s="30">
        <f>SUMIF(Ingredients!$B$3:$B$217,I265,Ingredients!$D$3:$D$217)+SUMIF($B$3:$B$724,I265,$AP$3:$AP$724)</f>
        <v>0</v>
      </c>
      <c r="AL265" s="30">
        <f>SUMIF(Ingredients!$B$3:$B$217,J265,Ingredients!$D$3:$D$217)+SUMIF($B$3:$B$724,J265,$AP$3:$AP$724)</f>
        <v>0</v>
      </c>
      <c r="AM265" s="30">
        <f>SUMIF(Ingredients!$B$3:$B$217,K265,Ingredients!$D$3:$D$217)+SUMIF($B$3:$B$724,K265,$AP$3:$AP$724)</f>
        <v>0</v>
      </c>
      <c r="AN265" s="30">
        <f>SUMIF(Ingredients!$B$3:$B$217,L265,Ingredients!$D$3:$D$217)+SUMIF($B$3:$B$724,L265,$AP$3:$AP$724)</f>
        <v>0</v>
      </c>
      <c r="AO265" s="30">
        <f>SUMIF(Ingredients!$B$3:$B$217,M265,Ingredients!$D$3:$D$217)+SUMIF($B$3:$B$724,M265,$AP$3:$AP$724)</f>
        <v>0</v>
      </c>
      <c r="AP265" s="29">
        <f t="shared" si="55"/>
        <v>29.5</v>
      </c>
      <c r="AQ265" s="30">
        <f>SUMIF(Ingredients!$B$3:$B$217,F265,Ingredients!$E$3:$E$217)+SUMIF($B$3:$B$724,F265,$AY$3:$AY$727)</f>
        <v>0</v>
      </c>
      <c r="AR265" s="30">
        <f>SUMIF(Ingredients!$B$3:$B$217,G265,Ingredients!$E$3:$E$217)+SUMIF($B$3:$B$724,G265,$AY$3:$AY$727)</f>
        <v>30</v>
      </c>
      <c r="AS265" s="30">
        <f>SUMIF(Ingredients!$B$3:$B$217,H265,Ingredients!$E$3:$E$217)+SUMIF($B$3:$B$724,H265,$AY$3:$AY$727)</f>
        <v>10</v>
      </c>
      <c r="AT265" s="30">
        <f>SUMIF(Ingredients!$B$3:$B$217,I265,Ingredients!$E$3:$E$217)+SUMIF($B$3:$B$724,I265,$AY$3:$AY$727)</f>
        <v>0</v>
      </c>
      <c r="AU265" s="30">
        <f>SUMIF(Ingredients!$B$3:$B$217,J265,Ingredients!$E$3:$E$217)+SUMIF($B$3:$B$724,J265,$AY$3:$AY$727)</f>
        <v>0</v>
      </c>
      <c r="AV265" s="30">
        <f>SUMIF(Ingredients!$B$3:$B$217,K265,Ingredients!$E$3:$E$217)+SUMIF($B$3:$B$724,K265,$AY$3:$AY$727)</f>
        <v>0</v>
      </c>
      <c r="AW265" s="30">
        <f>SUMIF(Ingredients!$B$3:$B$217,L265,Ingredients!$E$3:$E$217)+SUMIF($B$3:$B$724,L265,$AY$3:$AY$727)</f>
        <v>0</v>
      </c>
      <c r="AX265" s="30">
        <f>SUMIF(Ingredients!$B$3:$B$217,M265,Ingredients!$E$3:$E$217)+SUMIF($B$3:$B$724,M265,$AY$3:$AY$727)</f>
        <v>0</v>
      </c>
      <c r="AY265" s="29">
        <f t="shared" si="56"/>
        <v>13.333333333333334</v>
      </c>
      <c r="AZ265" s="30">
        <f>SUMIF(Ingredients!$B$3:$B$217,F265,Ingredients!$F$3:$F$217)+SUMIF($B$3:$B$724,F265,$BH$3:$BH$724)</f>
        <v>0</v>
      </c>
      <c r="BA265" s="30">
        <f>SUMIF(Ingredients!$B$3:$B$217,G265,Ingredients!$F$3:$F$217)+SUMIF($B$3:$B$724,G265,$BH$3:$BH$724)</f>
        <v>0</v>
      </c>
      <c r="BB265" s="30">
        <f>SUMIF(Ingredients!$B$3:$B$217,H265,Ingredients!$F$3:$F$217)+SUMIF($B$3:$B$724,H265,$BH$3:$BH$724)</f>
        <v>0</v>
      </c>
      <c r="BC265" s="30">
        <f>SUMIF(Ingredients!$B$3:$B$217,I265,Ingredients!$F$3:$F$217)+SUMIF($B$3:$B$724,I265,$BH$3:$BH$724)</f>
        <v>0</v>
      </c>
      <c r="BD265" s="30">
        <f>SUMIF(Ingredients!$B$3:$B$217,J265,Ingredients!$F$3:$F$217)+SUMIF($B$3:$B$724,J265,$BH$3:$BH$724)</f>
        <v>0</v>
      </c>
      <c r="BE265" s="30">
        <f>SUMIF(Ingredients!$B$3:$B$217,K265,Ingredients!$F$3:$F$217)+SUMIF($B$3:$B$724,K265,$BH$3:$BH$724)</f>
        <v>0</v>
      </c>
      <c r="BF265" s="30">
        <f>SUMIF(Ingredients!$B$3:$B$217,L265,Ingredients!$F$3:$F$217)+SUMIF($B$3:$B$724,L265,$BH$3:$BH$724)</f>
        <v>0</v>
      </c>
      <c r="BG265" s="30">
        <f>SUMIF(Ingredients!$B$3:$B$217,M265,Ingredients!$F$3:$F$217)+SUMIF($B$3:$B$724,M265,$BH$3:$BH$724)</f>
        <v>0</v>
      </c>
      <c r="BH265" s="35">
        <f t="shared" si="57"/>
        <v>0</v>
      </c>
      <c r="BI265" s="30">
        <f>SUMIF(Ingredients!$B$3:$B$217,F265,Ingredients!$G$3:$G$217)+SUMIF($B$3:$B$724,F265,$BQ$3:$BQ$724)</f>
        <v>0</v>
      </c>
      <c r="BJ265" s="30">
        <f>SUMIF(Ingredients!$B$3:$B$217,G265,Ingredients!$G$3:$G$217)+SUMIF($B$3:$B$724,G265,$BQ$3:$BQ$724)</f>
        <v>0</v>
      </c>
      <c r="BK265" s="30">
        <f>SUMIF(Ingredients!$B$3:$B$217,H265,Ingredients!$G$3:$G$217)+SUMIF($B$3:$B$724,H265,$BQ$3:$BQ$724)</f>
        <v>1.5</v>
      </c>
      <c r="BL265" s="30">
        <f>SUMIF(Ingredients!$B$3:$B$217,I265,Ingredients!$G$3:$G$217)+SUMIF($B$3:$B$724,I265,$BQ$3:$BQ$724)</f>
        <v>0</v>
      </c>
      <c r="BM265" s="30">
        <f>SUMIF(Ingredients!$B$3:$B$217,J265,Ingredients!$G$3:$G$217)+SUMIF($B$3:$B$724,J265,$BQ$3:$BQ$724)</f>
        <v>0</v>
      </c>
      <c r="BN265" s="30">
        <f>SUMIF(Ingredients!$B$3:$B$217,K265,Ingredients!$G$3:$G$217)+SUMIF($B$3:$B$724,K265,$BQ$3:$BQ$724)</f>
        <v>0</v>
      </c>
      <c r="BO265" s="30">
        <f>SUMIF(Ingredients!$B$3:$B$217,L265,Ingredients!$G$3:$G$217)+SUMIF($B$3:$B$724,L265,$BQ$3:$BQ$724)</f>
        <v>0</v>
      </c>
      <c r="BP265" s="30">
        <f>SUMIF(Ingredients!$B$3:$B$217,M265,Ingredients!$G$3:$G$217)+SUMIF($B$3:$B$724,M265,$BQ$3:$BQ$724)</f>
        <v>0</v>
      </c>
      <c r="BQ265" s="36">
        <f t="shared" si="58"/>
        <v>1.5</v>
      </c>
      <c r="BR265" s="30">
        <f>SUMIF(Ingredients!$B$3:$B$217,F265,Ingredients!$H$3:$H$217)+SUMIF($B$3:$B$724,F265,$BZ$3:$BZ$724)</f>
        <v>0</v>
      </c>
      <c r="BS265" s="30">
        <f>SUMIF(Ingredients!$B$3:$B$217,G265,Ingredients!$H$3:$H$217)+SUMIF($B$3:$B$724,G265,$BZ$3:$BZ$724)</f>
        <v>0</v>
      </c>
      <c r="BT265" s="30">
        <f>SUMIF(Ingredients!$B$3:$B$217,H265,Ingredients!$H$3:$H$217)+SUMIF($B$3:$B$724,H265,$BZ$3:$BZ$724)</f>
        <v>0</v>
      </c>
      <c r="BU265" s="30">
        <f>SUMIF(Ingredients!$B$3:$B$217,I265,Ingredients!$H$3:$H$217)+SUMIF($B$3:$B$724,I265,$BZ$3:$BZ$724)</f>
        <v>0</v>
      </c>
      <c r="BV265" s="30">
        <f>SUMIF(Ingredients!$B$3:$B$217,J265,Ingredients!$H$3:$H$217)+SUMIF($B$3:$B$724,J265,$BZ$3:$BZ$724)</f>
        <v>0</v>
      </c>
      <c r="BW265" s="30">
        <f>SUMIF(Ingredients!$B$3:$B$217,K265,Ingredients!$H$3:$H$217)+SUMIF($B$3:$B$724,K265,$BZ$3:$BZ$724)</f>
        <v>0</v>
      </c>
      <c r="BX265" s="30">
        <f>SUMIF(Ingredients!$B$3:$B$217,L265,Ingredients!$H$3:$H$217)+SUMIF($B$3:$B$724,L265,$BZ$3:$BZ$724)</f>
        <v>0</v>
      </c>
      <c r="BY265" s="30">
        <f>SUMIF(Ingredients!$B$3:$B$217,M265,Ingredients!$H$3:$H$217)+SUMIF($B$3:$B$724,M265,$BZ$3:$BZ$724)</f>
        <v>0</v>
      </c>
      <c r="BZ265" s="42">
        <f t="shared" si="59"/>
        <v>0</v>
      </c>
      <c r="CA265" s="30">
        <f>SUMIF(Ingredients!$B$3:$B$217,F265,Ingredients!$I$3:$I$217)+SUMIF($B$3:$B$724,F265,$CI$3:$CI$724)</f>
        <v>0</v>
      </c>
      <c r="CB265" s="30">
        <f>SUMIF(Ingredients!$B$3:$B$217,G265,Ingredients!$I$3:$I$217)+SUMIF($B$3:$B$724,G265,$CI$3:$CI$724)</f>
        <v>0</v>
      </c>
      <c r="CC265" s="30">
        <f>SUMIF(Ingredients!$B$3:$B$217,H265,Ingredients!$I$3:$I$217)+SUMIF($B$3:$B$724,H265,$CI$3:$CI$724)</f>
        <v>0</v>
      </c>
      <c r="CD265" s="30">
        <f>SUMIF(Ingredients!$B$3:$B$217,I265,Ingredients!$I$3:$I$217)+SUMIF($B$3:$B$724,I265,$CI$3:$CI$724)</f>
        <v>0</v>
      </c>
      <c r="CE265" s="30">
        <f>SUMIF(Ingredients!$B$3:$B$217,J265,Ingredients!$I$3:$I$217)+SUMIF($B$3:$B$724,J265,$CI$3:$CI$724)</f>
        <v>0</v>
      </c>
      <c r="CF265" s="30">
        <f>SUMIF(Ingredients!$B$3:$B$217,K265,Ingredients!$I$3:$I$217)+SUMIF($B$3:$B$724,K265,$CI$3:$CI$724)</f>
        <v>0</v>
      </c>
      <c r="CG265" s="30">
        <f>SUMIF(Ingredients!$B$3:$B$217,L265,Ingredients!$I$3:$I$217)+SUMIF($B$3:$B$724,L265,$CI$3:$CI$724)</f>
        <v>0</v>
      </c>
      <c r="CH265" s="30">
        <f>SUMIF(Ingredients!$B$3:$B$217,M265,Ingredients!$I$3:$I$217)+SUMIF($B$3:$B$724,M265,$CI$3:$CI$724)</f>
        <v>0</v>
      </c>
      <c r="CI265" s="38">
        <f t="shared" si="60"/>
        <v>0</v>
      </c>
      <c r="CJ265" s="30">
        <f>SUMIF(Ingredients!$B$3:$B$217,F265,Ingredients!$J$3:$J$217)+SUMIF($B$3:$B$724,F265,$CR$3:$CR$724)</f>
        <v>0</v>
      </c>
      <c r="CK265" s="30">
        <f>SUMIF(Ingredients!$B$3:$B$217,G265,Ingredients!$J$3:$J$217)+SUMIF($B$3:$B$724,G265,$CR$3:$CR$724)</f>
        <v>0</v>
      </c>
      <c r="CL265" s="30">
        <f>SUMIF(Ingredients!$B$3:$B$217,H265,Ingredients!$J$3:$J$217)+SUMIF($B$3:$B$724,H265,$CR$3:$CR$724)</f>
        <v>0</v>
      </c>
      <c r="CM265" s="30">
        <f>SUMIF(Ingredients!$B$3:$B$217,I265,Ingredients!$J$3:$J$217)+SUMIF($B$3:$B$724,I265,$CR$3:$CR$724)</f>
        <v>0</v>
      </c>
      <c r="CN265" s="30">
        <f>SUMIF(Ingredients!$B$3:$B$217,J265,Ingredients!$J$3:$J$217)+SUMIF($B$3:$B$724,J265,$CR$3:$CR$724)</f>
        <v>0</v>
      </c>
      <c r="CO265" s="30">
        <f>SUMIF(Ingredients!$B$3:$B$217,K265,Ingredients!$J$3:$J$217)+SUMIF($B$3:$B$724,K265,$CR$3:$CR$724)</f>
        <v>0</v>
      </c>
      <c r="CP265" s="30">
        <f>SUMIF(Ingredients!$B$3:$B$217,L265,Ingredients!$J$3:$J$217)+SUMIF($B$3:$B$724,L265,$CR$3:$CR$724)</f>
        <v>0</v>
      </c>
      <c r="CQ265" s="30">
        <f>SUMIF(Ingredients!$B$3:$B$217,M265,Ingredients!$J$3:$J$217)+SUMIF($B$3:$B$724,M265,$CR$3:$CR$724)</f>
        <v>0</v>
      </c>
      <c r="CR265" s="43">
        <f t="shared" si="61"/>
        <v>0</v>
      </c>
      <c r="CS265" s="34">
        <v>0</v>
      </c>
      <c r="CT265" s="30">
        <v>20</v>
      </c>
      <c r="CU265" s="30">
        <v>30</v>
      </c>
      <c r="CV265" s="35">
        <v>0</v>
      </c>
      <c r="CW265" s="36">
        <v>1</v>
      </c>
      <c r="CX265" s="37">
        <v>0</v>
      </c>
      <c r="CY265" s="38">
        <v>0</v>
      </c>
      <c r="CZ265" s="39">
        <v>0</v>
      </c>
      <c r="DA265" t="s">
        <v>202</v>
      </c>
      <c r="DB265" t="str">
        <f t="shared" ca="1" si="62"/>
        <v>-</v>
      </c>
      <c r="DD265" t="s">
        <v>200</v>
      </c>
      <c r="DE265" t="str">
        <f t="shared" ca="1" si="63"/>
        <v>ORANGESODAITEM(MEAL, ItemRegistry.orangesodaItem, 4 ,0f,20f,0f,0f,1f,0f,0f,0.7f),</v>
      </c>
      <c r="DF265" t="s">
        <v>2450</v>
      </c>
    </row>
    <row r="266" spans="2:110" x14ac:dyDescent="0.3">
      <c r="B266" t="s">
        <v>539</v>
      </c>
      <c r="C266" t="str">
        <f>INDEX('PH Itemnames'!$B$1:$B$723,MATCH(B266,'PH Itemnames'!$A$1:$A$723),1)</f>
        <v>ediblerootItem</v>
      </c>
      <c r="D266" t="s">
        <v>240</v>
      </c>
      <c r="E266" t="s">
        <v>1192</v>
      </c>
      <c r="F266" s="10" t="s">
        <v>122</v>
      </c>
      <c r="G266" s="11"/>
      <c r="H266" s="11"/>
      <c r="I266" s="11"/>
      <c r="J266" s="11"/>
      <c r="K266" s="11"/>
      <c r="L266" s="11"/>
      <c r="M266" s="11"/>
      <c r="N266" s="46">
        <f ca="1">SUMIF(Ingredients!$B$3:$B$217,'PH complex foods'!F266,Ingredients!$A$3:$A$119)+SUMIF($B$3:$B$724,F266,$V$3:$V$723)</f>
        <v>1</v>
      </c>
      <c r="O266" s="11">
        <f ca="1">SUMIF(Ingredients!$B$3:$B$217,'PH complex foods'!G266,Ingredients!$A$3:$A$119)+SUMIF($B$3:$B$724,G266,$V$3:$V$723)</f>
        <v>0</v>
      </c>
      <c r="P266" s="11">
        <f ca="1">SUMIF(Ingredients!$B$3:$B$217,'PH complex foods'!H266,Ingredients!$A$3:$A$119)+SUMIF($B$3:$B$724,H266,$V$3:$V$723)</f>
        <v>0</v>
      </c>
      <c r="Q266" s="11">
        <f ca="1">SUMIF(Ingredients!$B$3:$B$217,'PH complex foods'!I266,Ingredients!$A$3:$A$119)+SUMIF($B$3:$B$724,I266,$V$3:$V$723)</f>
        <v>0</v>
      </c>
      <c r="R266" s="11">
        <f ca="1">SUMIF(Ingredients!$B$3:$B$217,'PH complex foods'!J266,Ingredients!$A$3:$A$119)+SUMIF($B$3:$B$724,J266,$V$3:$V$723)</f>
        <v>0</v>
      </c>
      <c r="S266" s="11">
        <f ca="1">SUMIF(Ingredients!$B$3:$B$217,'PH complex foods'!K266,Ingredients!$A$3:$A$119)+SUMIF($B$3:$B$724,K266,$V$3:$V$723)</f>
        <v>0</v>
      </c>
      <c r="T266" s="11">
        <f ca="1">SUMIF(Ingredients!$B$3:$B$217,'PH complex foods'!L266,Ingredients!$A$3:$A$119)+SUMIF($B$3:$B$724,L266,$V$3:$V$723)</f>
        <v>0</v>
      </c>
      <c r="U266" s="11">
        <f ca="1">SUMIF(Ingredients!$B$3:$B$217,'PH complex foods'!M266,Ingredients!$A$3:$A$119)+SUMIF($B$3:$B$724,M266,$V$3:$V$723)</f>
        <v>0</v>
      </c>
      <c r="V266" s="10">
        <f t="shared" ca="1" si="64"/>
        <v>1</v>
      </c>
      <c r="W266" s="11">
        <f t="shared" si="53"/>
        <v>1</v>
      </c>
      <c r="X266" s="44" t="str">
        <f t="shared" ca="1" si="65"/>
        <v>Yes</v>
      </c>
      <c r="Y266" s="34">
        <f>SUMIF(Ingredients!$B$3:$B$217,F266,Ingredients!$C$3:$C$217)+SUMIF($B$3:$B$724,F266,$AG$3:$AG$724)</f>
        <v>0</v>
      </c>
      <c r="Z266" s="30">
        <f>SUMIF(Ingredients!$B$3:$B$217,G266,Ingredients!$C$3:$C$217)+SUMIF($B$3:$B$724,G266,$AG$3:$AG$724)</f>
        <v>0</v>
      </c>
      <c r="AA266" s="30">
        <f>SUMIF(Ingredients!$B$3:$B$217,H266,Ingredients!$C$3:$C$217)+SUMIF($B$3:$B$724,H266,$AG$3:$AG$724)</f>
        <v>0</v>
      </c>
      <c r="AB266" s="30">
        <f>SUMIF(Ingredients!$B$3:$B$217,I266,Ingredients!$C$3:$C$217)+SUMIF($B$3:$B$724,I266,$AG$3:$AG$724)</f>
        <v>0</v>
      </c>
      <c r="AC266" s="30">
        <f>SUMIF(Ingredients!$B$3:$B$217,J266,Ingredients!$C$3:$C$217)+SUMIF($B$3:$B$724,J266,$AG$3:$AG$724)</f>
        <v>0</v>
      </c>
      <c r="AD266" s="30">
        <f>SUMIF(Ingredients!$B$3:$B$217,K266,Ingredients!$C$3:$C$217)+SUMIF($B$3:$B$724,K266,$AG$3:$AG$724)</f>
        <v>0</v>
      </c>
      <c r="AE266" s="30">
        <f>SUMIF(Ingredients!$B$3:$B$217,L266,Ingredients!$C$3:$C$217)+SUMIF($B$3:$B$724,L266,$AG$3:$AG$724)</f>
        <v>0</v>
      </c>
      <c r="AF266" s="30">
        <f>SUMIF(Ingredients!$B$3:$B$217,M266,Ingredients!$C$3:$C$217)+SUMIF($B$3:$B$724,M266,$AG$3:$AG$724)</f>
        <v>0</v>
      </c>
      <c r="AG266" s="29">
        <f t="shared" si="54"/>
        <v>0</v>
      </c>
      <c r="AH266" s="30">
        <f>SUMIF(Ingredients!$B$3:$B$217,F266,Ingredients!$D$3:$D$217)+SUMIF($B$3:$B$724,F266,$AP$3:$AP$724)</f>
        <v>0</v>
      </c>
      <c r="AI266" s="30">
        <f>SUMIF(Ingredients!$B$3:$B$217,G266,Ingredients!$D$3:$D$217)+SUMIF($B$3:$B$724,G266,$AP$3:$AP$724)</f>
        <v>0</v>
      </c>
      <c r="AJ266" s="30">
        <f>SUMIF(Ingredients!$B$3:$B$217,H266,Ingredients!$D$3:$D$217)+SUMIF($B$3:$B$724,H266,$AP$3:$AP$724)</f>
        <v>0</v>
      </c>
      <c r="AK266" s="30">
        <f>SUMIF(Ingredients!$B$3:$B$217,I266,Ingredients!$D$3:$D$217)+SUMIF($B$3:$B$724,I266,$AP$3:$AP$724)</f>
        <v>0</v>
      </c>
      <c r="AL266" s="30">
        <f>SUMIF(Ingredients!$B$3:$B$217,J266,Ingredients!$D$3:$D$217)+SUMIF($B$3:$B$724,J266,$AP$3:$AP$724)</f>
        <v>0</v>
      </c>
      <c r="AM266" s="30">
        <f>SUMIF(Ingredients!$B$3:$B$217,K266,Ingredients!$D$3:$D$217)+SUMIF($B$3:$B$724,K266,$AP$3:$AP$724)</f>
        <v>0</v>
      </c>
      <c r="AN266" s="30">
        <f>SUMIF(Ingredients!$B$3:$B$217,L266,Ingredients!$D$3:$D$217)+SUMIF($B$3:$B$724,L266,$AP$3:$AP$724)</f>
        <v>0</v>
      </c>
      <c r="AO266" s="30">
        <f>SUMIF(Ingredients!$B$3:$B$217,M266,Ingredients!$D$3:$D$217)+SUMIF($B$3:$B$724,M266,$AP$3:$AP$724)</f>
        <v>0</v>
      </c>
      <c r="AP266" s="29">
        <f t="shared" si="55"/>
        <v>0</v>
      </c>
      <c r="AQ266" s="30">
        <f>SUMIF(Ingredients!$B$3:$B$217,F266,Ingredients!$E$3:$E$217)+SUMIF($B$3:$B$724,F266,$AY$3:$AY$727)</f>
        <v>48</v>
      </c>
      <c r="AR266" s="30">
        <f>SUMIF(Ingredients!$B$3:$B$217,G266,Ingredients!$E$3:$E$217)+SUMIF($B$3:$B$724,G266,$AY$3:$AY$727)</f>
        <v>0</v>
      </c>
      <c r="AS266" s="30">
        <f>SUMIF(Ingredients!$B$3:$B$217,H266,Ingredients!$E$3:$E$217)+SUMIF($B$3:$B$724,H266,$AY$3:$AY$727)</f>
        <v>0</v>
      </c>
      <c r="AT266" s="30">
        <f>SUMIF(Ingredients!$B$3:$B$217,I266,Ingredients!$E$3:$E$217)+SUMIF($B$3:$B$724,I266,$AY$3:$AY$727)</f>
        <v>0</v>
      </c>
      <c r="AU266" s="30">
        <f>SUMIF(Ingredients!$B$3:$B$217,J266,Ingredients!$E$3:$E$217)+SUMIF($B$3:$B$724,J266,$AY$3:$AY$727)</f>
        <v>0</v>
      </c>
      <c r="AV266" s="30">
        <f>SUMIF(Ingredients!$B$3:$B$217,K266,Ingredients!$E$3:$E$217)+SUMIF($B$3:$B$724,K266,$AY$3:$AY$727)</f>
        <v>0</v>
      </c>
      <c r="AW266" s="30">
        <f>SUMIF(Ingredients!$B$3:$B$217,L266,Ingredients!$E$3:$E$217)+SUMIF($B$3:$B$724,L266,$AY$3:$AY$727)</f>
        <v>0</v>
      </c>
      <c r="AX266" s="30">
        <f>SUMIF(Ingredients!$B$3:$B$217,M266,Ingredients!$E$3:$E$217)+SUMIF($B$3:$B$724,M266,$AY$3:$AY$727)</f>
        <v>0</v>
      </c>
      <c r="AY266" s="29">
        <f t="shared" si="56"/>
        <v>48</v>
      </c>
      <c r="AZ266" s="30">
        <f>SUMIF(Ingredients!$B$3:$B$217,F266,Ingredients!$F$3:$F$217)+SUMIF($B$3:$B$724,F266,$BH$3:$BH$724)</f>
        <v>0</v>
      </c>
      <c r="BA266" s="30">
        <f>SUMIF(Ingredients!$B$3:$B$217,G266,Ingredients!$F$3:$F$217)+SUMIF($B$3:$B$724,G266,$BH$3:$BH$724)</f>
        <v>0</v>
      </c>
      <c r="BB266" s="30">
        <f>SUMIF(Ingredients!$B$3:$B$217,H266,Ingredients!$F$3:$F$217)+SUMIF($B$3:$B$724,H266,$BH$3:$BH$724)</f>
        <v>0</v>
      </c>
      <c r="BC266" s="30">
        <f>SUMIF(Ingredients!$B$3:$B$217,I266,Ingredients!$F$3:$F$217)+SUMIF($B$3:$B$724,I266,$BH$3:$BH$724)</f>
        <v>0</v>
      </c>
      <c r="BD266" s="30">
        <f>SUMIF(Ingredients!$B$3:$B$217,J266,Ingredients!$F$3:$F$217)+SUMIF($B$3:$B$724,J266,$BH$3:$BH$724)</f>
        <v>0</v>
      </c>
      <c r="BE266" s="30">
        <f>SUMIF(Ingredients!$B$3:$B$217,K266,Ingredients!$F$3:$F$217)+SUMIF($B$3:$B$724,K266,$BH$3:$BH$724)</f>
        <v>0</v>
      </c>
      <c r="BF266" s="30">
        <f>SUMIF(Ingredients!$B$3:$B$217,L266,Ingredients!$F$3:$F$217)+SUMIF($B$3:$B$724,L266,$BH$3:$BH$724)</f>
        <v>0</v>
      </c>
      <c r="BG266" s="30">
        <f>SUMIF(Ingredients!$B$3:$B$217,M266,Ingredients!$F$3:$F$217)+SUMIF($B$3:$B$724,M266,$BH$3:$BH$724)</f>
        <v>0</v>
      </c>
      <c r="BH266" s="35">
        <f t="shared" si="57"/>
        <v>0</v>
      </c>
      <c r="BI266" s="30">
        <f>SUMIF(Ingredients!$B$3:$B$217,F266,Ingredients!$G$3:$G$217)+SUMIF($B$3:$B$724,F266,$BQ$3:$BQ$724)</f>
        <v>0</v>
      </c>
      <c r="BJ266" s="30">
        <f>SUMIF(Ingredients!$B$3:$B$217,G266,Ingredients!$G$3:$G$217)+SUMIF($B$3:$B$724,G266,$BQ$3:$BQ$724)</f>
        <v>0</v>
      </c>
      <c r="BK266" s="30">
        <f>SUMIF(Ingredients!$B$3:$B$217,H266,Ingredients!$G$3:$G$217)+SUMIF($B$3:$B$724,H266,$BQ$3:$BQ$724)</f>
        <v>0</v>
      </c>
      <c r="BL266" s="30">
        <f>SUMIF(Ingredients!$B$3:$B$217,I266,Ingredients!$G$3:$G$217)+SUMIF($B$3:$B$724,I266,$BQ$3:$BQ$724)</f>
        <v>0</v>
      </c>
      <c r="BM266" s="30">
        <f>SUMIF(Ingredients!$B$3:$B$217,J266,Ingredients!$G$3:$G$217)+SUMIF($B$3:$B$724,J266,$BQ$3:$BQ$724)</f>
        <v>0</v>
      </c>
      <c r="BN266" s="30">
        <f>SUMIF(Ingredients!$B$3:$B$217,K266,Ingredients!$G$3:$G$217)+SUMIF($B$3:$B$724,K266,$BQ$3:$BQ$724)</f>
        <v>0</v>
      </c>
      <c r="BO266" s="30">
        <f>SUMIF(Ingredients!$B$3:$B$217,L266,Ingredients!$G$3:$G$217)+SUMIF($B$3:$B$724,L266,$BQ$3:$BQ$724)</f>
        <v>0</v>
      </c>
      <c r="BP266" s="30">
        <f>SUMIF(Ingredients!$B$3:$B$217,M266,Ingredients!$G$3:$G$217)+SUMIF($B$3:$B$724,M266,$BQ$3:$BQ$724)</f>
        <v>0</v>
      </c>
      <c r="BQ266" s="36">
        <f t="shared" si="58"/>
        <v>0</v>
      </c>
      <c r="BR266" s="30">
        <f>SUMIF(Ingredients!$B$3:$B$217,F266,Ingredients!$H$3:$H$217)+SUMIF($B$3:$B$724,F266,$BZ$3:$BZ$724)</f>
        <v>0</v>
      </c>
      <c r="BS266" s="30">
        <f>SUMIF(Ingredients!$B$3:$B$217,G266,Ingredients!$H$3:$H$217)+SUMIF($B$3:$B$724,G266,$BZ$3:$BZ$724)</f>
        <v>0</v>
      </c>
      <c r="BT266" s="30">
        <f>SUMIF(Ingredients!$B$3:$B$217,H266,Ingredients!$H$3:$H$217)+SUMIF($B$3:$B$724,H266,$BZ$3:$BZ$724)</f>
        <v>0</v>
      </c>
      <c r="BU266" s="30">
        <f>SUMIF(Ingredients!$B$3:$B$217,I266,Ingredients!$H$3:$H$217)+SUMIF($B$3:$B$724,I266,$BZ$3:$BZ$724)</f>
        <v>0</v>
      </c>
      <c r="BV266" s="30">
        <f>SUMIF(Ingredients!$B$3:$B$217,J266,Ingredients!$H$3:$H$217)+SUMIF($B$3:$B$724,J266,$BZ$3:$BZ$724)</f>
        <v>0</v>
      </c>
      <c r="BW266" s="30">
        <f>SUMIF(Ingredients!$B$3:$B$217,K266,Ingredients!$H$3:$H$217)+SUMIF($B$3:$B$724,K266,$BZ$3:$BZ$724)</f>
        <v>0</v>
      </c>
      <c r="BX266" s="30">
        <f>SUMIF(Ingredients!$B$3:$B$217,L266,Ingredients!$H$3:$H$217)+SUMIF($B$3:$B$724,L266,$BZ$3:$BZ$724)</f>
        <v>0</v>
      </c>
      <c r="BY266" s="30">
        <f>SUMIF(Ingredients!$B$3:$B$217,M266,Ingredients!$H$3:$H$217)+SUMIF($B$3:$B$724,M266,$BZ$3:$BZ$724)</f>
        <v>0</v>
      </c>
      <c r="BZ266" s="42">
        <f t="shared" si="59"/>
        <v>0</v>
      </c>
      <c r="CA266" s="30">
        <f>SUMIF(Ingredients!$B$3:$B$217,F266,Ingredients!$I$3:$I$217)+SUMIF($B$3:$B$724,F266,$CI$3:$CI$724)</f>
        <v>0</v>
      </c>
      <c r="CB266" s="30">
        <f>SUMIF(Ingredients!$B$3:$B$217,G266,Ingredients!$I$3:$I$217)+SUMIF($B$3:$B$724,G266,$CI$3:$CI$724)</f>
        <v>0</v>
      </c>
      <c r="CC266" s="30">
        <f>SUMIF(Ingredients!$B$3:$B$217,H266,Ingredients!$I$3:$I$217)+SUMIF($B$3:$B$724,H266,$CI$3:$CI$724)</f>
        <v>0</v>
      </c>
      <c r="CD266" s="30">
        <f>SUMIF(Ingredients!$B$3:$B$217,I266,Ingredients!$I$3:$I$217)+SUMIF($B$3:$B$724,I266,$CI$3:$CI$724)</f>
        <v>0</v>
      </c>
      <c r="CE266" s="30">
        <f>SUMIF(Ingredients!$B$3:$B$217,J266,Ingredients!$I$3:$I$217)+SUMIF($B$3:$B$724,J266,$CI$3:$CI$724)</f>
        <v>0</v>
      </c>
      <c r="CF266" s="30">
        <f>SUMIF(Ingredients!$B$3:$B$217,K266,Ingredients!$I$3:$I$217)+SUMIF($B$3:$B$724,K266,$CI$3:$CI$724)</f>
        <v>0</v>
      </c>
      <c r="CG266" s="30">
        <f>SUMIF(Ingredients!$B$3:$B$217,L266,Ingredients!$I$3:$I$217)+SUMIF($B$3:$B$724,L266,$CI$3:$CI$724)</f>
        <v>0</v>
      </c>
      <c r="CH266" s="30">
        <f>SUMIF(Ingredients!$B$3:$B$217,M266,Ingredients!$I$3:$I$217)+SUMIF($B$3:$B$724,M266,$CI$3:$CI$724)</f>
        <v>0</v>
      </c>
      <c r="CI266" s="38">
        <f t="shared" si="60"/>
        <v>0</v>
      </c>
      <c r="CJ266" s="30">
        <f>SUMIF(Ingredients!$B$3:$B$217,F266,Ingredients!$J$3:$J$217)+SUMIF($B$3:$B$724,F266,$CR$3:$CR$724)</f>
        <v>0</v>
      </c>
      <c r="CK266" s="30">
        <f>SUMIF(Ingredients!$B$3:$B$217,G266,Ingredients!$J$3:$J$217)+SUMIF($B$3:$B$724,G266,$CR$3:$CR$724)</f>
        <v>0</v>
      </c>
      <c r="CL266" s="30">
        <f>SUMIF(Ingredients!$B$3:$B$217,H266,Ingredients!$J$3:$J$217)+SUMIF($B$3:$B$724,H266,$CR$3:$CR$724)</f>
        <v>0</v>
      </c>
      <c r="CM266" s="30">
        <f>SUMIF(Ingredients!$B$3:$B$217,I266,Ingredients!$J$3:$J$217)+SUMIF($B$3:$B$724,I266,$CR$3:$CR$724)</f>
        <v>0</v>
      </c>
      <c r="CN266" s="30">
        <f>SUMIF(Ingredients!$B$3:$B$217,J266,Ingredients!$J$3:$J$217)+SUMIF($B$3:$B$724,J266,$CR$3:$CR$724)</f>
        <v>0</v>
      </c>
      <c r="CO266" s="30">
        <f>SUMIF(Ingredients!$B$3:$B$217,K266,Ingredients!$J$3:$J$217)+SUMIF($B$3:$B$724,K266,$CR$3:$CR$724)</f>
        <v>0</v>
      </c>
      <c r="CP266" s="30">
        <f>SUMIF(Ingredients!$B$3:$B$217,L266,Ingredients!$J$3:$J$217)+SUMIF($B$3:$B$724,L266,$CR$3:$CR$724)</f>
        <v>0</v>
      </c>
      <c r="CQ266" s="30">
        <f>SUMIF(Ingredients!$B$3:$B$217,M266,Ingredients!$J$3:$J$217)+SUMIF($B$3:$B$724,M266,$CR$3:$CR$724)</f>
        <v>0</v>
      </c>
      <c r="CR266" s="43">
        <f t="shared" si="61"/>
        <v>0</v>
      </c>
      <c r="CS266" s="34">
        <v>1</v>
      </c>
      <c r="CT266" s="30">
        <v>0</v>
      </c>
      <c r="CU266" s="30">
        <v>30</v>
      </c>
      <c r="CV266" s="35">
        <v>0</v>
      </c>
      <c r="CW266" s="36">
        <v>0</v>
      </c>
      <c r="CX266" s="37">
        <v>0</v>
      </c>
      <c r="CY266" s="38">
        <v>0</v>
      </c>
      <c r="CZ266" s="39">
        <v>0</v>
      </c>
      <c r="DA266" t="s">
        <v>202</v>
      </c>
      <c r="DB266" t="str">
        <f t="shared" ca="1" si="62"/>
        <v>-</v>
      </c>
      <c r="DD266" t="s">
        <v>200</v>
      </c>
      <c r="DE266" t="str">
        <f t="shared" ca="1" si="63"/>
        <v>EDIBLEROOTITEM(MEAL, ItemRegistry.ediblerootItem, 4 ,0.2f,0f,0f,0f,0f,0f,0f,0.7f),</v>
      </c>
      <c r="DF266" t="s">
        <v>2451</v>
      </c>
    </row>
    <row r="267" spans="2:110" x14ac:dyDescent="0.3">
      <c r="B267" t="s">
        <v>538</v>
      </c>
      <c r="C267" t="str">
        <f>INDEX('PH Itemnames'!$B$1:$B$723,MATCH(B267,'PH Itemnames'!$A$1:$A$723),1)</f>
        <v>rootbeersodaItem</v>
      </c>
      <c r="D267" t="s">
        <v>240</v>
      </c>
      <c r="E267" t="s">
        <v>1192</v>
      </c>
      <c r="F267" s="10" t="s">
        <v>527</v>
      </c>
      <c r="G267" s="11" t="s">
        <v>210</v>
      </c>
      <c r="H267" s="11" t="s">
        <v>539</v>
      </c>
      <c r="I267" s="11"/>
      <c r="J267" s="11"/>
      <c r="K267" s="11"/>
      <c r="L267" s="11"/>
      <c r="M267" s="11"/>
      <c r="N267" s="46">
        <f ca="1">SUMIF(Ingredients!$B$3:$B$217,'PH complex foods'!F267,Ingredients!$A$3:$A$119)+SUMIF($B$3:$B$724,F267,$V$3:$V$723)</f>
        <v>1</v>
      </c>
      <c r="O267" s="11">
        <f ca="1">SUMIF(Ingredients!$B$3:$B$217,'PH complex foods'!G267,Ingredients!$A$3:$A$119)+SUMIF($B$3:$B$724,G267,$V$3:$V$723)</f>
        <v>1</v>
      </c>
      <c r="P267" s="11">
        <f ca="1">SUMIF(Ingredients!$B$3:$B$217,'PH complex foods'!H267,Ingredients!$A$3:$A$119)+SUMIF($B$3:$B$724,H267,$V$3:$V$723)</f>
        <v>1</v>
      </c>
      <c r="Q267" s="11">
        <f ca="1">SUMIF(Ingredients!$B$3:$B$217,'PH complex foods'!I267,Ingredients!$A$3:$A$119)+SUMIF($B$3:$B$724,I267,$V$3:$V$723)</f>
        <v>0</v>
      </c>
      <c r="R267" s="11">
        <f ca="1">SUMIF(Ingredients!$B$3:$B$217,'PH complex foods'!J267,Ingredients!$A$3:$A$119)+SUMIF($B$3:$B$724,J267,$V$3:$V$723)</f>
        <v>0</v>
      </c>
      <c r="S267" s="11">
        <f ca="1">SUMIF(Ingredients!$B$3:$B$217,'PH complex foods'!K267,Ingredients!$A$3:$A$119)+SUMIF($B$3:$B$724,K267,$V$3:$V$723)</f>
        <v>0</v>
      </c>
      <c r="T267" s="11">
        <f ca="1">SUMIF(Ingredients!$B$3:$B$217,'PH complex foods'!L267,Ingredients!$A$3:$A$119)+SUMIF($B$3:$B$724,L267,$V$3:$V$723)</f>
        <v>0</v>
      </c>
      <c r="U267" s="11">
        <f ca="1">SUMIF(Ingredients!$B$3:$B$217,'PH complex foods'!M267,Ingredients!$A$3:$A$119)+SUMIF($B$3:$B$724,M267,$V$3:$V$723)</f>
        <v>0</v>
      </c>
      <c r="V267" s="10">
        <f t="shared" ca="1" si="64"/>
        <v>1</v>
      </c>
      <c r="W267" s="11">
        <f t="shared" si="53"/>
        <v>1</v>
      </c>
      <c r="X267" s="44" t="str">
        <f t="shared" ca="1" si="65"/>
        <v>Yes</v>
      </c>
      <c r="Y267" s="34">
        <f>SUMIF(Ingredients!$B$3:$B$217,F267,Ingredients!$C$3:$C$217)+SUMIF($B$3:$B$724,F267,$AG$3:$AG$724)</f>
        <v>0</v>
      </c>
      <c r="Z267" s="30">
        <f>SUMIF(Ingredients!$B$3:$B$217,G267,Ingredients!$C$3:$C$217)+SUMIF($B$3:$B$724,G267,$AG$3:$AG$724)</f>
        <v>0</v>
      </c>
      <c r="AA267" s="30">
        <f>SUMIF(Ingredients!$B$3:$B$217,H267,Ingredients!$C$3:$C$217)+SUMIF($B$3:$B$724,H267,$AG$3:$AG$724)</f>
        <v>0</v>
      </c>
      <c r="AB267" s="30">
        <f>SUMIF(Ingredients!$B$3:$B$217,I267,Ingredients!$C$3:$C$217)+SUMIF($B$3:$B$724,I267,$AG$3:$AG$724)</f>
        <v>0</v>
      </c>
      <c r="AC267" s="30">
        <f>SUMIF(Ingredients!$B$3:$B$217,J267,Ingredients!$C$3:$C$217)+SUMIF($B$3:$B$724,J267,$AG$3:$AG$724)</f>
        <v>0</v>
      </c>
      <c r="AD267" s="30">
        <f>SUMIF(Ingredients!$B$3:$B$217,K267,Ingredients!$C$3:$C$217)+SUMIF($B$3:$B$724,K267,$AG$3:$AG$724)</f>
        <v>0</v>
      </c>
      <c r="AE267" s="30">
        <f>SUMIF(Ingredients!$B$3:$B$217,L267,Ingredients!$C$3:$C$217)+SUMIF($B$3:$B$724,L267,$AG$3:$AG$724)</f>
        <v>0</v>
      </c>
      <c r="AF267" s="30">
        <f>SUMIF(Ingredients!$B$3:$B$217,M267,Ingredients!$C$3:$C$217)+SUMIF($B$3:$B$724,M267,$AG$3:$AG$724)</f>
        <v>0</v>
      </c>
      <c r="AG267" s="29">
        <f t="shared" si="54"/>
        <v>0</v>
      </c>
      <c r="AH267" s="30">
        <f>SUMIF(Ingredients!$B$3:$B$217,F267,Ingredients!$D$3:$D$217)+SUMIF($B$3:$B$724,F267,$AP$3:$AP$724)</f>
        <v>20</v>
      </c>
      <c r="AI267" s="30">
        <f>SUMIF(Ingredients!$B$3:$B$217,G267,Ingredients!$D$3:$D$217)+SUMIF($B$3:$B$724,G267,$AP$3:$AP$724)</f>
        <v>0</v>
      </c>
      <c r="AJ267" s="30">
        <f>SUMIF(Ingredients!$B$3:$B$217,H267,Ingredients!$D$3:$D$217)+SUMIF($B$3:$B$724,H267,$AP$3:$AP$724)</f>
        <v>0</v>
      </c>
      <c r="AK267" s="30">
        <f>SUMIF(Ingredients!$B$3:$B$217,I267,Ingredients!$D$3:$D$217)+SUMIF($B$3:$B$724,I267,$AP$3:$AP$724)</f>
        <v>0</v>
      </c>
      <c r="AL267" s="30">
        <f>SUMIF(Ingredients!$B$3:$B$217,J267,Ingredients!$D$3:$D$217)+SUMIF($B$3:$B$724,J267,$AP$3:$AP$724)</f>
        <v>0</v>
      </c>
      <c r="AM267" s="30">
        <f>SUMIF(Ingredients!$B$3:$B$217,K267,Ingredients!$D$3:$D$217)+SUMIF($B$3:$B$724,K267,$AP$3:$AP$724)</f>
        <v>0</v>
      </c>
      <c r="AN267" s="30">
        <f>SUMIF(Ingredients!$B$3:$B$217,L267,Ingredients!$D$3:$D$217)+SUMIF($B$3:$B$724,L267,$AP$3:$AP$724)</f>
        <v>0</v>
      </c>
      <c r="AO267" s="30">
        <f>SUMIF(Ingredients!$B$3:$B$217,M267,Ingredients!$D$3:$D$217)+SUMIF($B$3:$B$724,M267,$AP$3:$AP$724)</f>
        <v>0</v>
      </c>
      <c r="AP267" s="29">
        <f t="shared" si="55"/>
        <v>20</v>
      </c>
      <c r="AQ267" s="30">
        <f>SUMIF(Ingredients!$B$3:$B$217,F267,Ingredients!$E$3:$E$217)+SUMIF($B$3:$B$724,F267,$AY$3:$AY$727)</f>
        <v>0</v>
      </c>
      <c r="AR267" s="30">
        <f>SUMIF(Ingredients!$B$3:$B$217,G267,Ingredients!$E$3:$E$217)+SUMIF($B$3:$B$724,G267,$AY$3:$AY$727)</f>
        <v>30</v>
      </c>
      <c r="AS267" s="30">
        <f>SUMIF(Ingredients!$B$3:$B$217,H267,Ingredients!$E$3:$E$217)+SUMIF($B$3:$B$724,H267,$AY$3:$AY$727)</f>
        <v>48</v>
      </c>
      <c r="AT267" s="30">
        <f>SUMIF(Ingredients!$B$3:$B$217,I267,Ingredients!$E$3:$E$217)+SUMIF($B$3:$B$724,I267,$AY$3:$AY$727)</f>
        <v>0</v>
      </c>
      <c r="AU267" s="30">
        <f>SUMIF(Ingredients!$B$3:$B$217,J267,Ingredients!$E$3:$E$217)+SUMIF($B$3:$B$724,J267,$AY$3:$AY$727)</f>
        <v>0</v>
      </c>
      <c r="AV267" s="30">
        <f>SUMIF(Ingredients!$B$3:$B$217,K267,Ingredients!$E$3:$E$217)+SUMIF($B$3:$B$724,K267,$AY$3:$AY$727)</f>
        <v>0</v>
      </c>
      <c r="AW267" s="30">
        <f>SUMIF(Ingredients!$B$3:$B$217,L267,Ingredients!$E$3:$E$217)+SUMIF($B$3:$B$724,L267,$AY$3:$AY$727)</f>
        <v>0</v>
      </c>
      <c r="AX267" s="30">
        <f>SUMIF(Ingredients!$B$3:$B$217,M267,Ingredients!$E$3:$E$217)+SUMIF($B$3:$B$724,M267,$AY$3:$AY$727)</f>
        <v>0</v>
      </c>
      <c r="AY267" s="29">
        <f t="shared" si="56"/>
        <v>26</v>
      </c>
      <c r="AZ267" s="30">
        <f>SUMIF(Ingredients!$B$3:$B$217,F267,Ingredients!$F$3:$F$217)+SUMIF($B$3:$B$724,F267,$BH$3:$BH$724)</f>
        <v>0</v>
      </c>
      <c r="BA267" s="30">
        <f>SUMIF(Ingredients!$B$3:$B$217,G267,Ingredients!$F$3:$F$217)+SUMIF($B$3:$B$724,G267,$BH$3:$BH$724)</f>
        <v>0</v>
      </c>
      <c r="BB267" s="30">
        <f>SUMIF(Ingredients!$B$3:$B$217,H267,Ingredients!$F$3:$F$217)+SUMIF($B$3:$B$724,H267,$BH$3:$BH$724)</f>
        <v>0</v>
      </c>
      <c r="BC267" s="30">
        <f>SUMIF(Ingredients!$B$3:$B$217,I267,Ingredients!$F$3:$F$217)+SUMIF($B$3:$B$724,I267,$BH$3:$BH$724)</f>
        <v>0</v>
      </c>
      <c r="BD267" s="30">
        <f>SUMIF(Ingredients!$B$3:$B$217,J267,Ingredients!$F$3:$F$217)+SUMIF($B$3:$B$724,J267,$BH$3:$BH$724)</f>
        <v>0</v>
      </c>
      <c r="BE267" s="30">
        <f>SUMIF(Ingredients!$B$3:$B$217,K267,Ingredients!$F$3:$F$217)+SUMIF($B$3:$B$724,K267,$BH$3:$BH$724)</f>
        <v>0</v>
      </c>
      <c r="BF267" s="30">
        <f>SUMIF(Ingredients!$B$3:$B$217,L267,Ingredients!$F$3:$F$217)+SUMIF($B$3:$B$724,L267,$BH$3:$BH$724)</f>
        <v>0</v>
      </c>
      <c r="BG267" s="30">
        <f>SUMIF(Ingredients!$B$3:$B$217,M267,Ingredients!$F$3:$F$217)+SUMIF($B$3:$B$724,M267,$BH$3:$BH$724)</f>
        <v>0</v>
      </c>
      <c r="BH267" s="35">
        <f t="shared" si="57"/>
        <v>0</v>
      </c>
      <c r="BI267" s="30">
        <f>SUMIF(Ingredients!$B$3:$B$217,F267,Ingredients!$G$3:$G$217)+SUMIF($B$3:$B$724,F267,$BQ$3:$BQ$724)</f>
        <v>0</v>
      </c>
      <c r="BJ267" s="30">
        <f>SUMIF(Ingredients!$B$3:$B$217,G267,Ingredients!$G$3:$G$217)+SUMIF($B$3:$B$724,G267,$BQ$3:$BQ$724)</f>
        <v>0</v>
      </c>
      <c r="BK267" s="30">
        <f>SUMIF(Ingredients!$B$3:$B$217,H267,Ingredients!$G$3:$G$217)+SUMIF($B$3:$B$724,H267,$BQ$3:$BQ$724)</f>
        <v>0</v>
      </c>
      <c r="BL267" s="30">
        <f>SUMIF(Ingredients!$B$3:$B$217,I267,Ingredients!$G$3:$G$217)+SUMIF($B$3:$B$724,I267,$BQ$3:$BQ$724)</f>
        <v>0</v>
      </c>
      <c r="BM267" s="30">
        <f>SUMIF(Ingredients!$B$3:$B$217,J267,Ingredients!$G$3:$G$217)+SUMIF($B$3:$B$724,J267,$BQ$3:$BQ$724)</f>
        <v>0</v>
      </c>
      <c r="BN267" s="30">
        <f>SUMIF(Ingredients!$B$3:$B$217,K267,Ingredients!$G$3:$G$217)+SUMIF($B$3:$B$724,K267,$BQ$3:$BQ$724)</f>
        <v>0</v>
      </c>
      <c r="BO267" s="30">
        <f>SUMIF(Ingredients!$B$3:$B$217,L267,Ingredients!$G$3:$G$217)+SUMIF($B$3:$B$724,L267,$BQ$3:$BQ$724)</f>
        <v>0</v>
      </c>
      <c r="BP267" s="30">
        <f>SUMIF(Ingredients!$B$3:$B$217,M267,Ingredients!$G$3:$G$217)+SUMIF($B$3:$B$724,M267,$BQ$3:$BQ$724)</f>
        <v>0</v>
      </c>
      <c r="BQ267" s="36">
        <f t="shared" si="58"/>
        <v>0</v>
      </c>
      <c r="BR267" s="30">
        <f>SUMIF(Ingredients!$B$3:$B$217,F267,Ingredients!$H$3:$H$217)+SUMIF($B$3:$B$724,F267,$BZ$3:$BZ$724)</f>
        <v>0</v>
      </c>
      <c r="BS267" s="30">
        <f>SUMIF(Ingredients!$B$3:$B$217,G267,Ingredients!$H$3:$H$217)+SUMIF($B$3:$B$724,G267,$BZ$3:$BZ$724)</f>
        <v>0</v>
      </c>
      <c r="BT267" s="30">
        <f>SUMIF(Ingredients!$B$3:$B$217,H267,Ingredients!$H$3:$H$217)+SUMIF($B$3:$B$724,H267,$BZ$3:$BZ$724)</f>
        <v>0</v>
      </c>
      <c r="BU267" s="30">
        <f>SUMIF(Ingredients!$B$3:$B$217,I267,Ingredients!$H$3:$H$217)+SUMIF($B$3:$B$724,I267,$BZ$3:$BZ$724)</f>
        <v>0</v>
      </c>
      <c r="BV267" s="30">
        <f>SUMIF(Ingredients!$B$3:$B$217,J267,Ingredients!$H$3:$H$217)+SUMIF($B$3:$B$724,J267,$BZ$3:$BZ$724)</f>
        <v>0</v>
      </c>
      <c r="BW267" s="30">
        <f>SUMIF(Ingredients!$B$3:$B$217,K267,Ingredients!$H$3:$H$217)+SUMIF($B$3:$B$724,K267,$BZ$3:$BZ$724)</f>
        <v>0</v>
      </c>
      <c r="BX267" s="30">
        <f>SUMIF(Ingredients!$B$3:$B$217,L267,Ingredients!$H$3:$H$217)+SUMIF($B$3:$B$724,L267,$BZ$3:$BZ$724)</f>
        <v>0</v>
      </c>
      <c r="BY267" s="30">
        <f>SUMIF(Ingredients!$B$3:$B$217,M267,Ingredients!$H$3:$H$217)+SUMIF($B$3:$B$724,M267,$BZ$3:$BZ$724)</f>
        <v>0</v>
      </c>
      <c r="BZ267" s="42">
        <f t="shared" si="59"/>
        <v>0</v>
      </c>
      <c r="CA267" s="30">
        <f>SUMIF(Ingredients!$B$3:$B$217,F267,Ingredients!$I$3:$I$217)+SUMIF($B$3:$B$724,F267,$CI$3:$CI$724)</f>
        <v>0</v>
      </c>
      <c r="CB267" s="30">
        <f>SUMIF(Ingredients!$B$3:$B$217,G267,Ingredients!$I$3:$I$217)+SUMIF($B$3:$B$724,G267,$CI$3:$CI$724)</f>
        <v>0</v>
      </c>
      <c r="CC267" s="30">
        <f>SUMIF(Ingredients!$B$3:$B$217,H267,Ingredients!$I$3:$I$217)+SUMIF($B$3:$B$724,H267,$CI$3:$CI$724)</f>
        <v>0</v>
      </c>
      <c r="CD267" s="30">
        <f>SUMIF(Ingredients!$B$3:$B$217,I267,Ingredients!$I$3:$I$217)+SUMIF($B$3:$B$724,I267,$CI$3:$CI$724)</f>
        <v>0</v>
      </c>
      <c r="CE267" s="30">
        <f>SUMIF(Ingredients!$B$3:$B$217,J267,Ingredients!$I$3:$I$217)+SUMIF($B$3:$B$724,J267,$CI$3:$CI$724)</f>
        <v>0</v>
      </c>
      <c r="CF267" s="30">
        <f>SUMIF(Ingredients!$B$3:$B$217,K267,Ingredients!$I$3:$I$217)+SUMIF($B$3:$B$724,K267,$CI$3:$CI$724)</f>
        <v>0</v>
      </c>
      <c r="CG267" s="30">
        <f>SUMIF(Ingredients!$B$3:$B$217,L267,Ingredients!$I$3:$I$217)+SUMIF($B$3:$B$724,L267,$CI$3:$CI$724)</f>
        <v>0</v>
      </c>
      <c r="CH267" s="30">
        <f>SUMIF(Ingredients!$B$3:$B$217,M267,Ingredients!$I$3:$I$217)+SUMIF($B$3:$B$724,M267,$CI$3:$CI$724)</f>
        <v>0</v>
      </c>
      <c r="CI267" s="38">
        <f t="shared" si="60"/>
        <v>0</v>
      </c>
      <c r="CJ267" s="30">
        <f>SUMIF(Ingredients!$B$3:$B$217,F267,Ingredients!$J$3:$J$217)+SUMIF($B$3:$B$724,F267,$CR$3:$CR$724)</f>
        <v>0</v>
      </c>
      <c r="CK267" s="30">
        <f>SUMIF(Ingredients!$B$3:$B$217,G267,Ingredients!$J$3:$J$217)+SUMIF($B$3:$B$724,G267,$CR$3:$CR$724)</f>
        <v>0</v>
      </c>
      <c r="CL267" s="30">
        <f>SUMIF(Ingredients!$B$3:$B$217,H267,Ingredients!$J$3:$J$217)+SUMIF($B$3:$B$724,H267,$CR$3:$CR$724)</f>
        <v>0</v>
      </c>
      <c r="CM267" s="30">
        <f>SUMIF(Ingredients!$B$3:$B$217,I267,Ingredients!$J$3:$J$217)+SUMIF($B$3:$B$724,I267,$CR$3:$CR$724)</f>
        <v>0</v>
      </c>
      <c r="CN267" s="30">
        <f>SUMIF(Ingredients!$B$3:$B$217,J267,Ingredients!$J$3:$J$217)+SUMIF($B$3:$B$724,J267,$CR$3:$CR$724)</f>
        <v>0</v>
      </c>
      <c r="CO267" s="30">
        <f>SUMIF(Ingredients!$B$3:$B$217,K267,Ingredients!$J$3:$J$217)+SUMIF($B$3:$B$724,K267,$CR$3:$CR$724)</f>
        <v>0</v>
      </c>
      <c r="CP267" s="30">
        <f>SUMIF(Ingredients!$B$3:$B$217,L267,Ingredients!$J$3:$J$217)+SUMIF($B$3:$B$724,L267,$CR$3:$CR$724)</f>
        <v>0</v>
      </c>
      <c r="CQ267" s="30">
        <f>SUMIF(Ingredients!$B$3:$B$217,M267,Ingredients!$J$3:$J$217)+SUMIF($B$3:$B$724,M267,$CR$3:$CR$724)</f>
        <v>0</v>
      </c>
      <c r="CR267" s="43">
        <f t="shared" si="61"/>
        <v>0</v>
      </c>
      <c r="CS267" s="34">
        <v>0</v>
      </c>
      <c r="CT267" s="30">
        <v>20</v>
      </c>
      <c r="CU267" s="30">
        <v>30</v>
      </c>
      <c r="CV267" s="35">
        <v>0</v>
      </c>
      <c r="CW267" s="36">
        <v>0</v>
      </c>
      <c r="CX267" s="37">
        <v>0</v>
      </c>
      <c r="CY267" s="38">
        <v>0</v>
      </c>
      <c r="CZ267" s="39">
        <v>0</v>
      </c>
      <c r="DA267" t="s">
        <v>202</v>
      </c>
      <c r="DB267" t="str">
        <f t="shared" ca="1" si="62"/>
        <v>-</v>
      </c>
      <c r="DD267" t="s">
        <v>200</v>
      </c>
      <c r="DE267" t="str">
        <f t="shared" ca="1" si="63"/>
        <v>ROOTBEERSODAITEM(MEAL, ItemRegistry.rootbeersodaItem, 4 ,0f,20f,0f,0f,0f,0f,0f,0.7f),</v>
      </c>
      <c r="DF267" t="s">
        <v>2452</v>
      </c>
    </row>
    <row r="268" spans="2:110" x14ac:dyDescent="0.3">
      <c r="B268" t="s">
        <v>540</v>
      </c>
      <c r="C268" t="str">
        <f>INDEX('PH Itemnames'!$B$1:$B$723,MATCH(B268,'PH Itemnames'!$A$1:$A$723),1)</f>
        <v>strawberrysodaItem</v>
      </c>
      <c r="D268" t="s">
        <v>240</v>
      </c>
      <c r="E268" t="s">
        <v>1192</v>
      </c>
      <c r="F268" s="10" t="s">
        <v>527</v>
      </c>
      <c r="G268" s="11" t="s">
        <v>210</v>
      </c>
      <c r="H268" s="11" t="s">
        <v>541</v>
      </c>
      <c r="I268" s="11"/>
      <c r="J268" s="11"/>
      <c r="K268" s="11"/>
      <c r="L268" s="11"/>
      <c r="M268" s="11"/>
      <c r="N268" s="46">
        <f ca="1">SUMIF(Ingredients!$B$3:$B$217,'PH complex foods'!F268,Ingredients!$A$3:$A$119)+SUMIF($B$3:$B$724,F268,$V$3:$V$723)</f>
        <v>1</v>
      </c>
      <c r="O268" s="11">
        <f ca="1">SUMIF(Ingredients!$B$3:$B$217,'PH complex foods'!G268,Ingredients!$A$3:$A$119)+SUMIF($B$3:$B$724,G268,$V$3:$V$723)</f>
        <v>1</v>
      </c>
      <c r="P268" s="11">
        <f ca="1">SUMIF(Ingredients!$B$3:$B$217,'PH complex foods'!H268,Ingredients!$A$3:$A$119)+SUMIF($B$3:$B$724,H268,$V$3:$V$723)</f>
        <v>1</v>
      </c>
      <c r="Q268" s="11">
        <f ca="1">SUMIF(Ingredients!$B$3:$B$217,'PH complex foods'!I268,Ingredients!$A$3:$A$119)+SUMIF($B$3:$B$724,I268,$V$3:$V$723)</f>
        <v>0</v>
      </c>
      <c r="R268" s="11">
        <f ca="1">SUMIF(Ingredients!$B$3:$B$217,'PH complex foods'!J268,Ingredients!$A$3:$A$119)+SUMIF($B$3:$B$724,J268,$V$3:$V$723)</f>
        <v>0</v>
      </c>
      <c r="S268" s="11">
        <f ca="1">SUMIF(Ingredients!$B$3:$B$217,'PH complex foods'!K268,Ingredients!$A$3:$A$119)+SUMIF($B$3:$B$724,K268,$V$3:$V$723)</f>
        <v>0</v>
      </c>
      <c r="T268" s="11">
        <f ca="1">SUMIF(Ingredients!$B$3:$B$217,'PH complex foods'!L268,Ingredients!$A$3:$A$119)+SUMIF($B$3:$B$724,L268,$V$3:$V$723)</f>
        <v>0</v>
      </c>
      <c r="U268" s="11">
        <f ca="1">SUMIF(Ingredients!$B$3:$B$217,'PH complex foods'!M268,Ingredients!$A$3:$A$119)+SUMIF($B$3:$B$724,M268,$V$3:$V$723)</f>
        <v>0</v>
      </c>
      <c r="V268" s="10">
        <f t="shared" ca="1" si="64"/>
        <v>1</v>
      </c>
      <c r="W268" s="11">
        <f t="shared" si="53"/>
        <v>0</v>
      </c>
      <c r="X268" s="44" t="str">
        <f t="shared" ca="1" si="65"/>
        <v>Yes</v>
      </c>
      <c r="Y268" s="34">
        <f>SUMIF(Ingredients!$B$3:$B$217,F268,Ingredients!$C$3:$C$217)+SUMIF($B$3:$B$724,F268,$AG$3:$AG$724)</f>
        <v>0</v>
      </c>
      <c r="Z268" s="30">
        <f>SUMIF(Ingredients!$B$3:$B$217,G268,Ingredients!$C$3:$C$217)+SUMIF($B$3:$B$724,G268,$AG$3:$AG$724)</f>
        <v>0</v>
      </c>
      <c r="AA268" s="30">
        <f>SUMIF(Ingredients!$B$3:$B$217,H268,Ingredients!$C$3:$C$217)+SUMIF($B$3:$B$724,H268,$AG$3:$AG$724)</f>
        <v>3</v>
      </c>
      <c r="AB268" s="30">
        <f>SUMIF(Ingredients!$B$3:$B$217,I268,Ingredients!$C$3:$C$217)+SUMIF($B$3:$B$724,I268,$AG$3:$AG$724)</f>
        <v>0</v>
      </c>
      <c r="AC268" s="30">
        <f>SUMIF(Ingredients!$B$3:$B$217,J268,Ingredients!$C$3:$C$217)+SUMIF($B$3:$B$724,J268,$AG$3:$AG$724)</f>
        <v>0</v>
      </c>
      <c r="AD268" s="30">
        <f>SUMIF(Ingredients!$B$3:$B$217,K268,Ingredients!$C$3:$C$217)+SUMIF($B$3:$B$724,K268,$AG$3:$AG$724)</f>
        <v>0</v>
      </c>
      <c r="AE268" s="30">
        <f>SUMIF(Ingredients!$B$3:$B$217,L268,Ingredients!$C$3:$C$217)+SUMIF($B$3:$B$724,L268,$AG$3:$AG$724)</f>
        <v>0</v>
      </c>
      <c r="AF268" s="30">
        <f>SUMIF(Ingredients!$B$3:$B$217,M268,Ingredients!$C$3:$C$217)+SUMIF($B$3:$B$724,M268,$AG$3:$AG$724)</f>
        <v>0</v>
      </c>
      <c r="AG268" s="29">
        <f t="shared" si="54"/>
        <v>3</v>
      </c>
      <c r="AH268" s="30">
        <f>SUMIF(Ingredients!$B$3:$B$217,F268,Ingredients!$D$3:$D$217)+SUMIF($B$3:$B$724,F268,$AP$3:$AP$724)</f>
        <v>20</v>
      </c>
      <c r="AI268" s="30">
        <f>SUMIF(Ingredients!$B$3:$B$217,G268,Ingredients!$D$3:$D$217)+SUMIF($B$3:$B$724,G268,$AP$3:$AP$724)</f>
        <v>0</v>
      </c>
      <c r="AJ268" s="30">
        <f>SUMIF(Ingredients!$B$3:$B$217,H268,Ingredients!$D$3:$D$217)+SUMIF($B$3:$B$724,H268,$AP$3:$AP$724)</f>
        <v>9.5</v>
      </c>
      <c r="AK268" s="30">
        <f>SUMIF(Ingredients!$B$3:$B$217,I268,Ingredients!$D$3:$D$217)+SUMIF($B$3:$B$724,I268,$AP$3:$AP$724)</f>
        <v>0</v>
      </c>
      <c r="AL268" s="30">
        <f>SUMIF(Ingredients!$B$3:$B$217,J268,Ingredients!$D$3:$D$217)+SUMIF($B$3:$B$724,J268,$AP$3:$AP$724)</f>
        <v>0</v>
      </c>
      <c r="AM268" s="30">
        <f>SUMIF(Ingredients!$B$3:$B$217,K268,Ingredients!$D$3:$D$217)+SUMIF($B$3:$B$724,K268,$AP$3:$AP$724)</f>
        <v>0</v>
      </c>
      <c r="AN268" s="30">
        <f>SUMIF(Ingredients!$B$3:$B$217,L268,Ingredients!$D$3:$D$217)+SUMIF($B$3:$B$724,L268,$AP$3:$AP$724)</f>
        <v>0</v>
      </c>
      <c r="AO268" s="30">
        <f>SUMIF(Ingredients!$B$3:$B$217,M268,Ingredients!$D$3:$D$217)+SUMIF($B$3:$B$724,M268,$AP$3:$AP$724)</f>
        <v>0</v>
      </c>
      <c r="AP268" s="29">
        <f t="shared" si="55"/>
        <v>29.5</v>
      </c>
      <c r="AQ268" s="30">
        <f>SUMIF(Ingredients!$B$3:$B$217,F268,Ingredients!$E$3:$E$217)+SUMIF($B$3:$B$724,F268,$AY$3:$AY$727)</f>
        <v>0</v>
      </c>
      <c r="AR268" s="30">
        <f>SUMIF(Ingredients!$B$3:$B$217,G268,Ingredients!$E$3:$E$217)+SUMIF($B$3:$B$724,G268,$AY$3:$AY$727)</f>
        <v>30</v>
      </c>
      <c r="AS268" s="30">
        <f>SUMIF(Ingredients!$B$3:$B$217,H268,Ingredients!$E$3:$E$217)+SUMIF($B$3:$B$724,H268,$AY$3:$AY$727)</f>
        <v>10</v>
      </c>
      <c r="AT268" s="30">
        <f>SUMIF(Ingredients!$B$3:$B$217,I268,Ingredients!$E$3:$E$217)+SUMIF($B$3:$B$724,I268,$AY$3:$AY$727)</f>
        <v>0</v>
      </c>
      <c r="AU268" s="30">
        <f>SUMIF(Ingredients!$B$3:$B$217,J268,Ingredients!$E$3:$E$217)+SUMIF($B$3:$B$724,J268,$AY$3:$AY$727)</f>
        <v>0</v>
      </c>
      <c r="AV268" s="30">
        <f>SUMIF(Ingredients!$B$3:$B$217,K268,Ingredients!$E$3:$E$217)+SUMIF($B$3:$B$724,K268,$AY$3:$AY$727)</f>
        <v>0</v>
      </c>
      <c r="AW268" s="30">
        <f>SUMIF(Ingredients!$B$3:$B$217,L268,Ingredients!$E$3:$E$217)+SUMIF($B$3:$B$724,L268,$AY$3:$AY$727)</f>
        <v>0</v>
      </c>
      <c r="AX268" s="30">
        <f>SUMIF(Ingredients!$B$3:$B$217,M268,Ingredients!$E$3:$E$217)+SUMIF($B$3:$B$724,M268,$AY$3:$AY$727)</f>
        <v>0</v>
      </c>
      <c r="AY268" s="29">
        <f t="shared" si="56"/>
        <v>13.333333333333334</v>
      </c>
      <c r="AZ268" s="30">
        <f>SUMIF(Ingredients!$B$3:$B$217,F268,Ingredients!$F$3:$F$217)+SUMIF($B$3:$B$724,F268,$BH$3:$BH$724)</f>
        <v>0</v>
      </c>
      <c r="BA268" s="30">
        <f>SUMIF(Ingredients!$B$3:$B$217,G268,Ingredients!$F$3:$F$217)+SUMIF($B$3:$B$724,G268,$BH$3:$BH$724)</f>
        <v>0</v>
      </c>
      <c r="BB268" s="30">
        <f>SUMIF(Ingredients!$B$3:$B$217,H268,Ingredients!$F$3:$F$217)+SUMIF($B$3:$B$724,H268,$BH$3:$BH$724)</f>
        <v>0</v>
      </c>
      <c r="BC268" s="30">
        <f>SUMIF(Ingredients!$B$3:$B$217,I268,Ingredients!$F$3:$F$217)+SUMIF($B$3:$B$724,I268,$BH$3:$BH$724)</f>
        <v>0</v>
      </c>
      <c r="BD268" s="30">
        <f>SUMIF(Ingredients!$B$3:$B$217,J268,Ingredients!$F$3:$F$217)+SUMIF($B$3:$B$724,J268,$BH$3:$BH$724)</f>
        <v>0</v>
      </c>
      <c r="BE268" s="30">
        <f>SUMIF(Ingredients!$B$3:$B$217,K268,Ingredients!$F$3:$F$217)+SUMIF($B$3:$B$724,K268,$BH$3:$BH$724)</f>
        <v>0</v>
      </c>
      <c r="BF268" s="30">
        <f>SUMIF(Ingredients!$B$3:$B$217,L268,Ingredients!$F$3:$F$217)+SUMIF($B$3:$B$724,L268,$BH$3:$BH$724)</f>
        <v>0</v>
      </c>
      <c r="BG268" s="30">
        <f>SUMIF(Ingredients!$B$3:$B$217,M268,Ingredients!$F$3:$F$217)+SUMIF($B$3:$B$724,M268,$BH$3:$BH$724)</f>
        <v>0</v>
      </c>
      <c r="BH268" s="35">
        <f t="shared" si="57"/>
        <v>0</v>
      </c>
      <c r="BI268" s="30">
        <f>SUMIF(Ingredients!$B$3:$B$217,F268,Ingredients!$G$3:$G$217)+SUMIF($B$3:$B$724,F268,$BQ$3:$BQ$724)</f>
        <v>0</v>
      </c>
      <c r="BJ268" s="30">
        <f>SUMIF(Ingredients!$B$3:$B$217,G268,Ingredients!$G$3:$G$217)+SUMIF($B$3:$B$724,G268,$BQ$3:$BQ$724)</f>
        <v>0</v>
      </c>
      <c r="BK268" s="30">
        <f>SUMIF(Ingredients!$B$3:$B$217,H268,Ingredients!$G$3:$G$217)+SUMIF($B$3:$B$724,H268,$BQ$3:$BQ$724)</f>
        <v>1.5</v>
      </c>
      <c r="BL268" s="30">
        <f>SUMIF(Ingredients!$B$3:$B$217,I268,Ingredients!$G$3:$G$217)+SUMIF($B$3:$B$724,I268,$BQ$3:$BQ$724)</f>
        <v>0</v>
      </c>
      <c r="BM268" s="30">
        <f>SUMIF(Ingredients!$B$3:$B$217,J268,Ingredients!$G$3:$G$217)+SUMIF($B$3:$B$724,J268,$BQ$3:$BQ$724)</f>
        <v>0</v>
      </c>
      <c r="BN268" s="30">
        <f>SUMIF(Ingredients!$B$3:$B$217,K268,Ingredients!$G$3:$G$217)+SUMIF($B$3:$B$724,K268,$BQ$3:$BQ$724)</f>
        <v>0</v>
      </c>
      <c r="BO268" s="30">
        <f>SUMIF(Ingredients!$B$3:$B$217,L268,Ingredients!$G$3:$G$217)+SUMIF($B$3:$B$724,L268,$BQ$3:$BQ$724)</f>
        <v>0</v>
      </c>
      <c r="BP268" s="30">
        <f>SUMIF(Ingredients!$B$3:$B$217,M268,Ingredients!$G$3:$G$217)+SUMIF($B$3:$B$724,M268,$BQ$3:$BQ$724)</f>
        <v>0</v>
      </c>
      <c r="BQ268" s="36">
        <f t="shared" si="58"/>
        <v>1.5</v>
      </c>
      <c r="BR268" s="30">
        <f>SUMIF(Ingredients!$B$3:$B$217,F268,Ingredients!$H$3:$H$217)+SUMIF($B$3:$B$724,F268,$BZ$3:$BZ$724)</f>
        <v>0</v>
      </c>
      <c r="BS268" s="30">
        <f>SUMIF(Ingredients!$B$3:$B$217,G268,Ingredients!$H$3:$H$217)+SUMIF($B$3:$B$724,G268,$BZ$3:$BZ$724)</f>
        <v>0</v>
      </c>
      <c r="BT268" s="30">
        <f>SUMIF(Ingredients!$B$3:$B$217,H268,Ingredients!$H$3:$H$217)+SUMIF($B$3:$B$724,H268,$BZ$3:$BZ$724)</f>
        <v>0</v>
      </c>
      <c r="BU268" s="30">
        <f>SUMIF(Ingredients!$B$3:$B$217,I268,Ingredients!$H$3:$H$217)+SUMIF($B$3:$B$724,I268,$BZ$3:$BZ$724)</f>
        <v>0</v>
      </c>
      <c r="BV268" s="30">
        <f>SUMIF(Ingredients!$B$3:$B$217,J268,Ingredients!$H$3:$H$217)+SUMIF($B$3:$B$724,J268,$BZ$3:$BZ$724)</f>
        <v>0</v>
      </c>
      <c r="BW268" s="30">
        <f>SUMIF(Ingredients!$B$3:$B$217,K268,Ingredients!$H$3:$H$217)+SUMIF($B$3:$B$724,K268,$BZ$3:$BZ$724)</f>
        <v>0</v>
      </c>
      <c r="BX268" s="30">
        <f>SUMIF(Ingredients!$B$3:$B$217,L268,Ingredients!$H$3:$H$217)+SUMIF($B$3:$B$724,L268,$BZ$3:$BZ$724)</f>
        <v>0</v>
      </c>
      <c r="BY268" s="30">
        <f>SUMIF(Ingredients!$B$3:$B$217,M268,Ingredients!$H$3:$H$217)+SUMIF($B$3:$B$724,M268,$BZ$3:$BZ$724)</f>
        <v>0</v>
      </c>
      <c r="BZ268" s="42">
        <f t="shared" si="59"/>
        <v>0</v>
      </c>
      <c r="CA268" s="30">
        <f>SUMIF(Ingredients!$B$3:$B$217,F268,Ingredients!$I$3:$I$217)+SUMIF($B$3:$B$724,F268,$CI$3:$CI$724)</f>
        <v>0</v>
      </c>
      <c r="CB268" s="30">
        <f>SUMIF(Ingredients!$B$3:$B$217,G268,Ingredients!$I$3:$I$217)+SUMIF($B$3:$B$724,G268,$CI$3:$CI$724)</f>
        <v>0</v>
      </c>
      <c r="CC268" s="30">
        <f>SUMIF(Ingredients!$B$3:$B$217,H268,Ingredients!$I$3:$I$217)+SUMIF($B$3:$B$724,H268,$CI$3:$CI$724)</f>
        <v>0</v>
      </c>
      <c r="CD268" s="30">
        <f>SUMIF(Ingredients!$B$3:$B$217,I268,Ingredients!$I$3:$I$217)+SUMIF($B$3:$B$724,I268,$CI$3:$CI$724)</f>
        <v>0</v>
      </c>
      <c r="CE268" s="30">
        <f>SUMIF(Ingredients!$B$3:$B$217,J268,Ingredients!$I$3:$I$217)+SUMIF($B$3:$B$724,J268,$CI$3:$CI$724)</f>
        <v>0</v>
      </c>
      <c r="CF268" s="30">
        <f>SUMIF(Ingredients!$B$3:$B$217,K268,Ingredients!$I$3:$I$217)+SUMIF($B$3:$B$724,K268,$CI$3:$CI$724)</f>
        <v>0</v>
      </c>
      <c r="CG268" s="30">
        <f>SUMIF(Ingredients!$B$3:$B$217,L268,Ingredients!$I$3:$I$217)+SUMIF($B$3:$B$724,L268,$CI$3:$CI$724)</f>
        <v>0</v>
      </c>
      <c r="CH268" s="30">
        <f>SUMIF(Ingredients!$B$3:$B$217,M268,Ingredients!$I$3:$I$217)+SUMIF($B$3:$B$724,M268,$CI$3:$CI$724)</f>
        <v>0</v>
      </c>
      <c r="CI268" s="38">
        <f t="shared" si="60"/>
        <v>0</v>
      </c>
      <c r="CJ268" s="30">
        <f>SUMIF(Ingredients!$B$3:$B$217,F268,Ingredients!$J$3:$J$217)+SUMIF($B$3:$B$724,F268,$CR$3:$CR$724)</f>
        <v>0</v>
      </c>
      <c r="CK268" s="30">
        <f>SUMIF(Ingredients!$B$3:$B$217,G268,Ingredients!$J$3:$J$217)+SUMIF($B$3:$B$724,G268,$CR$3:$CR$724)</f>
        <v>0</v>
      </c>
      <c r="CL268" s="30">
        <f>SUMIF(Ingredients!$B$3:$B$217,H268,Ingredients!$J$3:$J$217)+SUMIF($B$3:$B$724,H268,$CR$3:$CR$724)</f>
        <v>0</v>
      </c>
      <c r="CM268" s="30">
        <f>SUMIF(Ingredients!$B$3:$B$217,I268,Ingredients!$J$3:$J$217)+SUMIF($B$3:$B$724,I268,$CR$3:$CR$724)</f>
        <v>0</v>
      </c>
      <c r="CN268" s="30">
        <f>SUMIF(Ingredients!$B$3:$B$217,J268,Ingredients!$J$3:$J$217)+SUMIF($B$3:$B$724,J268,$CR$3:$CR$724)</f>
        <v>0</v>
      </c>
      <c r="CO268" s="30">
        <f>SUMIF(Ingredients!$B$3:$B$217,K268,Ingredients!$J$3:$J$217)+SUMIF($B$3:$B$724,K268,$CR$3:$CR$724)</f>
        <v>0</v>
      </c>
      <c r="CP268" s="30">
        <f>SUMIF(Ingredients!$B$3:$B$217,L268,Ingredients!$J$3:$J$217)+SUMIF($B$3:$B$724,L268,$CR$3:$CR$724)</f>
        <v>0</v>
      </c>
      <c r="CQ268" s="30">
        <f>SUMIF(Ingredients!$B$3:$B$217,M268,Ingredients!$J$3:$J$217)+SUMIF($B$3:$B$724,M268,$CR$3:$CR$724)</f>
        <v>0</v>
      </c>
      <c r="CR268" s="43">
        <f t="shared" si="61"/>
        <v>0</v>
      </c>
      <c r="CS268" s="34">
        <v>0</v>
      </c>
      <c r="CT268" s="30">
        <v>20</v>
      </c>
      <c r="CU268" s="30">
        <v>30</v>
      </c>
      <c r="CV268" s="35">
        <v>0</v>
      </c>
      <c r="CW268" s="36">
        <v>1</v>
      </c>
      <c r="CX268" s="37">
        <v>0</v>
      </c>
      <c r="CY268" s="38">
        <v>0</v>
      </c>
      <c r="CZ268" s="39">
        <v>0</v>
      </c>
      <c r="DA268" t="s">
        <v>202</v>
      </c>
      <c r="DB268" t="str">
        <f t="shared" ca="1" si="62"/>
        <v>-</v>
      </c>
      <c r="DD268" t="s">
        <v>200</v>
      </c>
      <c r="DE268" t="str">
        <f t="shared" ca="1" si="63"/>
        <v>STRAWBERRYSODAITEM(MEAL, ItemRegistry.strawberrysodaItem, 4 ,0f,20f,0f,0f,1f,0f,0f,0.7f),</v>
      </c>
      <c r="DF268" t="s">
        <v>2453</v>
      </c>
    </row>
    <row r="269" spans="2:110" x14ac:dyDescent="0.3">
      <c r="B269" t="s">
        <v>542</v>
      </c>
      <c r="C269" t="str">
        <f>INDEX('PH Itemnames'!$B$1:$B$723,MATCH(B269,'PH Itemnames'!$A$1:$A$723),1)</f>
        <v>caramelicecreamItem</v>
      </c>
      <c r="D269" t="s">
        <v>240</v>
      </c>
      <c r="E269" t="s">
        <v>1192</v>
      </c>
      <c r="F269" s="10" t="s">
        <v>248</v>
      </c>
      <c r="G269" s="11" t="s">
        <v>256</v>
      </c>
      <c r="H269" s="11"/>
      <c r="I269" s="11"/>
      <c r="J269" s="11"/>
      <c r="K269" s="11"/>
      <c r="L269" s="11"/>
      <c r="M269" s="11"/>
      <c r="N269" s="46">
        <f ca="1">SUMIF(Ingredients!$B$3:$B$217,'PH complex foods'!F269,Ingredients!$A$3:$A$119)+SUMIF($B$3:$B$724,F269,$V$3:$V$723)</f>
        <v>1</v>
      </c>
      <c r="O269" s="11">
        <f ca="1">SUMIF(Ingredients!$B$3:$B$217,'PH complex foods'!G269,Ingredients!$A$3:$A$119)+SUMIF($B$3:$B$724,G269,$V$3:$V$723)</f>
        <v>1</v>
      </c>
      <c r="P269" s="11">
        <f ca="1">SUMIF(Ingredients!$B$3:$B$217,'PH complex foods'!H269,Ingredients!$A$3:$A$119)+SUMIF($B$3:$B$724,H269,$V$3:$V$723)</f>
        <v>0</v>
      </c>
      <c r="Q269" s="11">
        <f ca="1">SUMIF(Ingredients!$B$3:$B$217,'PH complex foods'!I269,Ingredients!$A$3:$A$119)+SUMIF($B$3:$B$724,I269,$V$3:$V$723)</f>
        <v>0</v>
      </c>
      <c r="R269" s="11">
        <f ca="1">SUMIF(Ingredients!$B$3:$B$217,'PH complex foods'!J269,Ingredients!$A$3:$A$119)+SUMIF($B$3:$B$724,J269,$V$3:$V$723)</f>
        <v>0</v>
      </c>
      <c r="S269" s="11">
        <f ca="1">SUMIF(Ingredients!$B$3:$B$217,'PH complex foods'!K269,Ingredients!$A$3:$A$119)+SUMIF($B$3:$B$724,K269,$V$3:$V$723)</f>
        <v>0</v>
      </c>
      <c r="T269" s="11">
        <f ca="1">SUMIF(Ingredients!$B$3:$B$217,'PH complex foods'!L269,Ingredients!$A$3:$A$119)+SUMIF($B$3:$B$724,L269,$V$3:$V$723)</f>
        <v>0</v>
      </c>
      <c r="U269" s="11">
        <f ca="1">SUMIF(Ingredients!$B$3:$B$217,'PH complex foods'!M269,Ingredients!$A$3:$A$119)+SUMIF($B$3:$B$724,M269,$V$3:$V$723)</f>
        <v>0</v>
      </c>
      <c r="V269" s="10">
        <f t="shared" ca="1" si="64"/>
        <v>1</v>
      </c>
      <c r="W269" s="11">
        <f t="shared" si="53"/>
        <v>0</v>
      </c>
      <c r="X269" s="44" t="str">
        <f t="shared" ca="1" si="65"/>
        <v>Yes</v>
      </c>
      <c r="Y269" s="34">
        <f>SUMIF(Ingredients!$B$3:$B$217,F269,Ingredients!$C$3:$C$217)+SUMIF($B$3:$B$724,F269,$AG$3:$AG$724)</f>
        <v>5</v>
      </c>
      <c r="Z269" s="30">
        <f>SUMIF(Ingredients!$B$3:$B$217,G269,Ingredients!$C$3:$C$217)+SUMIF($B$3:$B$724,G269,$AG$3:$AG$724)</f>
        <v>0</v>
      </c>
      <c r="AA269" s="30">
        <f>SUMIF(Ingredients!$B$3:$B$217,H269,Ingredients!$C$3:$C$217)+SUMIF($B$3:$B$724,H269,$AG$3:$AG$724)</f>
        <v>0</v>
      </c>
      <c r="AB269" s="30">
        <f>SUMIF(Ingredients!$B$3:$B$217,I269,Ingredients!$C$3:$C$217)+SUMIF($B$3:$B$724,I269,$AG$3:$AG$724)</f>
        <v>0</v>
      </c>
      <c r="AC269" s="30">
        <f>SUMIF(Ingredients!$B$3:$B$217,J269,Ingredients!$C$3:$C$217)+SUMIF($B$3:$B$724,J269,$AG$3:$AG$724)</f>
        <v>0</v>
      </c>
      <c r="AD269" s="30">
        <f>SUMIF(Ingredients!$B$3:$B$217,K269,Ingredients!$C$3:$C$217)+SUMIF($B$3:$B$724,K269,$AG$3:$AG$724)</f>
        <v>0</v>
      </c>
      <c r="AE269" s="30">
        <f>SUMIF(Ingredients!$B$3:$B$217,L269,Ingredients!$C$3:$C$217)+SUMIF($B$3:$B$724,L269,$AG$3:$AG$724)</f>
        <v>0</v>
      </c>
      <c r="AF269" s="30">
        <f>SUMIF(Ingredients!$B$3:$B$217,M269,Ingredients!$C$3:$C$217)+SUMIF($B$3:$B$724,M269,$AG$3:$AG$724)</f>
        <v>0</v>
      </c>
      <c r="AG269" s="29">
        <f t="shared" si="54"/>
        <v>5</v>
      </c>
      <c r="AH269" s="30">
        <f>SUMIF(Ingredients!$B$3:$B$217,F269,Ingredients!$D$3:$D$217)+SUMIF($B$3:$B$724,F269,$AP$3:$AP$724)</f>
        <v>10</v>
      </c>
      <c r="AI269" s="30">
        <f>SUMIF(Ingredients!$B$3:$B$217,G269,Ingredients!$D$3:$D$217)+SUMIF($B$3:$B$724,G269,$AP$3:$AP$724)</f>
        <v>0</v>
      </c>
      <c r="AJ269" s="30">
        <f>SUMIF(Ingredients!$B$3:$B$217,H269,Ingredients!$D$3:$D$217)+SUMIF($B$3:$B$724,H269,$AP$3:$AP$724)</f>
        <v>0</v>
      </c>
      <c r="AK269" s="30">
        <f>SUMIF(Ingredients!$B$3:$B$217,I269,Ingredients!$D$3:$D$217)+SUMIF($B$3:$B$724,I269,$AP$3:$AP$724)</f>
        <v>0</v>
      </c>
      <c r="AL269" s="30">
        <f>SUMIF(Ingredients!$B$3:$B$217,J269,Ingredients!$D$3:$D$217)+SUMIF($B$3:$B$724,J269,$AP$3:$AP$724)</f>
        <v>0</v>
      </c>
      <c r="AM269" s="30">
        <f>SUMIF(Ingredients!$B$3:$B$217,K269,Ingredients!$D$3:$D$217)+SUMIF($B$3:$B$724,K269,$AP$3:$AP$724)</f>
        <v>0</v>
      </c>
      <c r="AN269" s="30">
        <f>SUMIF(Ingredients!$B$3:$B$217,L269,Ingredients!$D$3:$D$217)+SUMIF($B$3:$B$724,L269,$AP$3:$AP$724)</f>
        <v>0</v>
      </c>
      <c r="AO269" s="30">
        <f>SUMIF(Ingredients!$B$3:$B$217,M269,Ingredients!$D$3:$D$217)+SUMIF($B$3:$B$724,M269,$AP$3:$AP$724)</f>
        <v>0</v>
      </c>
      <c r="AP269" s="29">
        <f t="shared" si="55"/>
        <v>10</v>
      </c>
      <c r="AQ269" s="30">
        <f>SUMIF(Ingredients!$B$3:$B$217,F269,Ingredients!$E$3:$E$217)+SUMIF($B$3:$B$724,F269,$AY$3:$AY$727)</f>
        <v>17.666666666666668</v>
      </c>
      <c r="AR269" s="30">
        <f>SUMIF(Ingredients!$B$3:$B$217,G269,Ingredients!$E$3:$E$217)+SUMIF($B$3:$B$724,G269,$AY$3:$AY$727)</f>
        <v>30</v>
      </c>
      <c r="AS269" s="30">
        <f>SUMIF(Ingredients!$B$3:$B$217,H269,Ingredients!$E$3:$E$217)+SUMIF($B$3:$B$724,H269,$AY$3:$AY$727)</f>
        <v>0</v>
      </c>
      <c r="AT269" s="30">
        <f>SUMIF(Ingredients!$B$3:$B$217,I269,Ingredients!$E$3:$E$217)+SUMIF($B$3:$B$724,I269,$AY$3:$AY$727)</f>
        <v>0</v>
      </c>
      <c r="AU269" s="30">
        <f>SUMIF(Ingredients!$B$3:$B$217,J269,Ingredients!$E$3:$E$217)+SUMIF($B$3:$B$724,J269,$AY$3:$AY$727)</f>
        <v>0</v>
      </c>
      <c r="AV269" s="30">
        <f>SUMIF(Ingredients!$B$3:$B$217,K269,Ingredients!$E$3:$E$217)+SUMIF($B$3:$B$724,K269,$AY$3:$AY$727)</f>
        <v>0</v>
      </c>
      <c r="AW269" s="30">
        <f>SUMIF(Ingredients!$B$3:$B$217,L269,Ingredients!$E$3:$E$217)+SUMIF($B$3:$B$724,L269,$AY$3:$AY$727)</f>
        <v>0</v>
      </c>
      <c r="AX269" s="30">
        <f>SUMIF(Ingredients!$B$3:$B$217,M269,Ingredients!$E$3:$E$217)+SUMIF($B$3:$B$724,M269,$AY$3:$AY$727)</f>
        <v>0</v>
      </c>
      <c r="AY269" s="29">
        <f t="shared" si="56"/>
        <v>23.833333333333336</v>
      </c>
      <c r="AZ269" s="30">
        <f>SUMIF(Ingredients!$B$3:$B$217,F269,Ingredients!$F$3:$F$217)+SUMIF($B$3:$B$724,F269,$BH$3:$BH$724)</f>
        <v>0</v>
      </c>
      <c r="BA269" s="30">
        <f>SUMIF(Ingredients!$B$3:$B$217,G269,Ingredients!$F$3:$F$217)+SUMIF($B$3:$B$724,G269,$BH$3:$BH$724)</f>
        <v>0</v>
      </c>
      <c r="BB269" s="30">
        <f>SUMIF(Ingredients!$B$3:$B$217,H269,Ingredients!$F$3:$F$217)+SUMIF($B$3:$B$724,H269,$BH$3:$BH$724)</f>
        <v>0</v>
      </c>
      <c r="BC269" s="30">
        <f>SUMIF(Ingredients!$B$3:$B$217,I269,Ingredients!$F$3:$F$217)+SUMIF($B$3:$B$724,I269,$BH$3:$BH$724)</f>
        <v>0</v>
      </c>
      <c r="BD269" s="30">
        <f>SUMIF(Ingredients!$B$3:$B$217,J269,Ingredients!$F$3:$F$217)+SUMIF($B$3:$B$724,J269,$BH$3:$BH$724)</f>
        <v>0</v>
      </c>
      <c r="BE269" s="30">
        <f>SUMIF(Ingredients!$B$3:$B$217,K269,Ingredients!$F$3:$F$217)+SUMIF($B$3:$B$724,K269,$BH$3:$BH$724)</f>
        <v>0</v>
      </c>
      <c r="BF269" s="30">
        <f>SUMIF(Ingredients!$B$3:$B$217,L269,Ingredients!$F$3:$F$217)+SUMIF($B$3:$B$724,L269,$BH$3:$BH$724)</f>
        <v>0</v>
      </c>
      <c r="BG269" s="30">
        <f>SUMIF(Ingredients!$B$3:$B$217,M269,Ingredients!$F$3:$F$217)+SUMIF($B$3:$B$724,M269,$BH$3:$BH$724)</f>
        <v>0</v>
      </c>
      <c r="BH269" s="35">
        <f t="shared" si="57"/>
        <v>0</v>
      </c>
      <c r="BI269" s="30">
        <f>SUMIF(Ingredients!$B$3:$B$217,F269,Ingredients!$G$3:$G$217)+SUMIF($B$3:$B$724,F269,$BQ$3:$BQ$724)</f>
        <v>0</v>
      </c>
      <c r="BJ269" s="30">
        <f>SUMIF(Ingredients!$B$3:$B$217,G269,Ingredients!$G$3:$G$217)+SUMIF($B$3:$B$724,G269,$BQ$3:$BQ$724)</f>
        <v>0</v>
      </c>
      <c r="BK269" s="30">
        <f>SUMIF(Ingredients!$B$3:$B$217,H269,Ingredients!$G$3:$G$217)+SUMIF($B$3:$B$724,H269,$BQ$3:$BQ$724)</f>
        <v>0</v>
      </c>
      <c r="BL269" s="30">
        <f>SUMIF(Ingredients!$B$3:$B$217,I269,Ingredients!$G$3:$G$217)+SUMIF($B$3:$B$724,I269,$BQ$3:$BQ$724)</f>
        <v>0</v>
      </c>
      <c r="BM269" s="30">
        <f>SUMIF(Ingredients!$B$3:$B$217,J269,Ingredients!$G$3:$G$217)+SUMIF($B$3:$B$724,J269,$BQ$3:$BQ$724)</f>
        <v>0</v>
      </c>
      <c r="BN269" s="30">
        <f>SUMIF(Ingredients!$B$3:$B$217,K269,Ingredients!$G$3:$G$217)+SUMIF($B$3:$B$724,K269,$BQ$3:$BQ$724)</f>
        <v>0</v>
      </c>
      <c r="BO269" s="30">
        <f>SUMIF(Ingredients!$B$3:$B$217,L269,Ingredients!$G$3:$G$217)+SUMIF($B$3:$B$724,L269,$BQ$3:$BQ$724)</f>
        <v>0</v>
      </c>
      <c r="BP269" s="30">
        <f>SUMIF(Ingredients!$B$3:$B$217,M269,Ingredients!$G$3:$G$217)+SUMIF($B$3:$B$724,M269,$BQ$3:$BQ$724)</f>
        <v>0</v>
      </c>
      <c r="BQ269" s="36">
        <f t="shared" si="58"/>
        <v>0</v>
      </c>
      <c r="BR269" s="30">
        <f>SUMIF(Ingredients!$B$3:$B$217,F269,Ingredients!$H$3:$H$217)+SUMIF($B$3:$B$724,F269,$BZ$3:$BZ$724)</f>
        <v>0</v>
      </c>
      <c r="BS269" s="30">
        <f>SUMIF(Ingredients!$B$3:$B$217,G269,Ingredients!$H$3:$H$217)+SUMIF($B$3:$B$724,G269,$BZ$3:$BZ$724)</f>
        <v>0</v>
      </c>
      <c r="BT269" s="30">
        <f>SUMIF(Ingredients!$B$3:$B$217,H269,Ingredients!$H$3:$H$217)+SUMIF($B$3:$B$724,H269,$BZ$3:$BZ$724)</f>
        <v>0</v>
      </c>
      <c r="BU269" s="30">
        <f>SUMIF(Ingredients!$B$3:$B$217,I269,Ingredients!$H$3:$H$217)+SUMIF($B$3:$B$724,I269,$BZ$3:$BZ$724)</f>
        <v>0</v>
      </c>
      <c r="BV269" s="30">
        <f>SUMIF(Ingredients!$B$3:$B$217,J269,Ingredients!$H$3:$H$217)+SUMIF($B$3:$B$724,J269,$BZ$3:$BZ$724)</f>
        <v>0</v>
      </c>
      <c r="BW269" s="30">
        <f>SUMIF(Ingredients!$B$3:$B$217,K269,Ingredients!$H$3:$H$217)+SUMIF($B$3:$B$724,K269,$BZ$3:$BZ$724)</f>
        <v>0</v>
      </c>
      <c r="BX269" s="30">
        <f>SUMIF(Ingredients!$B$3:$B$217,L269,Ingredients!$H$3:$H$217)+SUMIF($B$3:$B$724,L269,$BZ$3:$BZ$724)</f>
        <v>0</v>
      </c>
      <c r="BY269" s="30">
        <f>SUMIF(Ingredients!$B$3:$B$217,M269,Ingredients!$H$3:$H$217)+SUMIF($B$3:$B$724,M269,$BZ$3:$BZ$724)</f>
        <v>0</v>
      </c>
      <c r="BZ269" s="42">
        <f t="shared" si="59"/>
        <v>0</v>
      </c>
      <c r="CA269" s="30">
        <f>SUMIF(Ingredients!$B$3:$B$217,F269,Ingredients!$I$3:$I$217)+SUMIF($B$3:$B$724,F269,$CI$3:$CI$724)</f>
        <v>0</v>
      </c>
      <c r="CB269" s="30">
        <f>SUMIF(Ingredients!$B$3:$B$217,G269,Ingredients!$I$3:$I$217)+SUMIF($B$3:$B$724,G269,$CI$3:$CI$724)</f>
        <v>0</v>
      </c>
      <c r="CC269" s="30">
        <f>SUMIF(Ingredients!$B$3:$B$217,H269,Ingredients!$I$3:$I$217)+SUMIF($B$3:$B$724,H269,$CI$3:$CI$724)</f>
        <v>0</v>
      </c>
      <c r="CD269" s="30">
        <f>SUMIF(Ingredients!$B$3:$B$217,I269,Ingredients!$I$3:$I$217)+SUMIF($B$3:$B$724,I269,$CI$3:$CI$724)</f>
        <v>0</v>
      </c>
      <c r="CE269" s="30">
        <f>SUMIF(Ingredients!$B$3:$B$217,J269,Ingredients!$I$3:$I$217)+SUMIF($B$3:$B$724,J269,$CI$3:$CI$724)</f>
        <v>0</v>
      </c>
      <c r="CF269" s="30">
        <f>SUMIF(Ingredients!$B$3:$B$217,K269,Ingredients!$I$3:$I$217)+SUMIF($B$3:$B$724,K269,$CI$3:$CI$724)</f>
        <v>0</v>
      </c>
      <c r="CG269" s="30">
        <f>SUMIF(Ingredients!$B$3:$B$217,L269,Ingredients!$I$3:$I$217)+SUMIF($B$3:$B$724,L269,$CI$3:$CI$724)</f>
        <v>0</v>
      </c>
      <c r="CH269" s="30">
        <f>SUMIF(Ingredients!$B$3:$B$217,M269,Ingredients!$I$3:$I$217)+SUMIF($B$3:$B$724,M269,$CI$3:$CI$724)</f>
        <v>0</v>
      </c>
      <c r="CI269" s="38">
        <f t="shared" si="60"/>
        <v>0</v>
      </c>
      <c r="CJ269" s="30">
        <f>SUMIF(Ingredients!$B$3:$B$217,F269,Ingredients!$J$3:$J$217)+SUMIF($B$3:$B$724,F269,$CR$3:$CR$724)</f>
        <v>2</v>
      </c>
      <c r="CK269" s="30">
        <f>SUMIF(Ingredients!$B$3:$B$217,G269,Ingredients!$J$3:$J$217)+SUMIF($B$3:$B$724,G269,$CR$3:$CR$724)</f>
        <v>0</v>
      </c>
      <c r="CL269" s="30">
        <f>SUMIF(Ingredients!$B$3:$B$217,H269,Ingredients!$J$3:$J$217)+SUMIF($B$3:$B$724,H269,$CR$3:$CR$724)</f>
        <v>0</v>
      </c>
      <c r="CM269" s="30">
        <f>SUMIF(Ingredients!$B$3:$B$217,I269,Ingredients!$J$3:$J$217)+SUMIF($B$3:$B$724,I269,$CR$3:$CR$724)</f>
        <v>0</v>
      </c>
      <c r="CN269" s="30">
        <f>SUMIF(Ingredients!$B$3:$B$217,J269,Ingredients!$J$3:$J$217)+SUMIF($B$3:$B$724,J269,$CR$3:$CR$724)</f>
        <v>0</v>
      </c>
      <c r="CO269" s="30">
        <f>SUMIF(Ingredients!$B$3:$B$217,K269,Ingredients!$J$3:$J$217)+SUMIF($B$3:$B$724,K269,$CR$3:$CR$724)</f>
        <v>0</v>
      </c>
      <c r="CP269" s="30">
        <f>SUMIF(Ingredients!$B$3:$B$217,L269,Ingredients!$J$3:$J$217)+SUMIF($B$3:$B$724,L269,$CR$3:$CR$724)</f>
        <v>0</v>
      </c>
      <c r="CQ269" s="30">
        <f>SUMIF(Ingredients!$B$3:$B$217,M269,Ingredients!$J$3:$J$217)+SUMIF($B$3:$B$724,M269,$CR$3:$CR$724)</f>
        <v>0</v>
      </c>
      <c r="CR269" s="43">
        <f t="shared" si="61"/>
        <v>2</v>
      </c>
      <c r="CS269" s="34">
        <v>5</v>
      </c>
      <c r="CT269" s="30">
        <v>0</v>
      </c>
      <c r="CU269" s="30">
        <v>12</v>
      </c>
      <c r="CV269" s="35">
        <v>0</v>
      </c>
      <c r="CW269" s="36">
        <v>0</v>
      </c>
      <c r="CX269" s="37">
        <v>0</v>
      </c>
      <c r="CY269" s="38">
        <v>0</v>
      </c>
      <c r="CZ269" s="39">
        <v>2</v>
      </c>
      <c r="DA269" t="s">
        <v>202</v>
      </c>
      <c r="DB269" t="str">
        <f t="shared" ca="1" si="62"/>
        <v>-</v>
      </c>
      <c r="DD269" t="s">
        <v>200</v>
      </c>
      <c r="DE269" t="str">
        <f t="shared" ca="1" si="63"/>
        <v>CARAMELICECREAMITEM(MEAL, ItemRegistry.caramelicecreamItem, 4 ,1f,0f,0f,0f,0f,0f,2f,1.75f),</v>
      </c>
      <c r="DF269" t="s">
        <v>2454</v>
      </c>
    </row>
    <row r="270" spans="2:110" x14ac:dyDescent="0.3">
      <c r="B270" t="s">
        <v>543</v>
      </c>
      <c r="C270" t="str">
        <f>INDEX('PH Itemnames'!$B$1:$B$723,MATCH(B270,'PH Itemnames'!$A$1:$A$723),1)</f>
        <v>mintchocolatechipicemcreamItem</v>
      </c>
      <c r="D270" t="s">
        <v>240</v>
      </c>
      <c r="E270" t="s">
        <v>1192</v>
      </c>
      <c r="F270" s="10" t="s">
        <v>248</v>
      </c>
      <c r="G270" s="11" t="s">
        <v>122</v>
      </c>
      <c r="H270" s="11" t="s">
        <v>230</v>
      </c>
      <c r="I270" s="11"/>
      <c r="J270" s="11"/>
      <c r="K270" s="11"/>
      <c r="L270" s="11"/>
      <c r="M270" s="11"/>
      <c r="N270" s="46">
        <f ca="1">SUMIF(Ingredients!$B$3:$B$217,'PH complex foods'!F270,Ingredients!$A$3:$A$119)+SUMIF($B$3:$B$724,F270,$V$3:$V$723)</f>
        <v>1</v>
      </c>
      <c r="O270" s="11">
        <f ca="1">SUMIF(Ingredients!$B$3:$B$217,'PH complex foods'!G270,Ingredients!$A$3:$A$119)+SUMIF($B$3:$B$724,G270,$V$3:$V$723)</f>
        <v>1</v>
      </c>
      <c r="P270" s="11">
        <f ca="1">SUMIF(Ingredients!$B$3:$B$217,'PH complex foods'!H270,Ingredients!$A$3:$A$119)+SUMIF($B$3:$B$724,H270,$V$3:$V$723)</f>
        <v>0</v>
      </c>
      <c r="Q270" s="11">
        <f ca="1">SUMIF(Ingredients!$B$3:$B$217,'PH complex foods'!I270,Ingredients!$A$3:$A$119)+SUMIF($B$3:$B$724,I270,$V$3:$V$723)</f>
        <v>0</v>
      </c>
      <c r="R270" s="11">
        <f ca="1">SUMIF(Ingredients!$B$3:$B$217,'PH complex foods'!J270,Ingredients!$A$3:$A$119)+SUMIF($B$3:$B$724,J270,$V$3:$V$723)</f>
        <v>0</v>
      </c>
      <c r="S270" s="11">
        <f ca="1">SUMIF(Ingredients!$B$3:$B$217,'PH complex foods'!K270,Ingredients!$A$3:$A$119)+SUMIF($B$3:$B$724,K270,$V$3:$V$723)</f>
        <v>0</v>
      </c>
      <c r="T270" s="11">
        <f ca="1">SUMIF(Ingredients!$B$3:$B$217,'PH complex foods'!L270,Ingredients!$A$3:$A$119)+SUMIF($B$3:$B$724,L270,$V$3:$V$723)</f>
        <v>0</v>
      </c>
      <c r="U270" s="11">
        <f ca="1">SUMIF(Ingredients!$B$3:$B$217,'PH complex foods'!M270,Ingredients!$A$3:$A$119)+SUMIF($B$3:$B$724,M270,$V$3:$V$723)</f>
        <v>0</v>
      </c>
      <c r="V270" s="10">
        <f t="shared" ca="1" si="64"/>
        <v>0</v>
      </c>
      <c r="W270" s="11">
        <f t="shared" si="53"/>
        <v>0</v>
      </c>
      <c r="X270" s="44" t="str">
        <f t="shared" ca="1" si="65"/>
        <v>No</v>
      </c>
      <c r="Y270" s="34">
        <f>SUMIF(Ingredients!$B$3:$B$217,F270,Ingredients!$C$3:$C$217)+SUMIF($B$3:$B$724,F270,$AG$3:$AG$724)</f>
        <v>5</v>
      </c>
      <c r="Z270" s="30">
        <f>SUMIF(Ingredients!$B$3:$B$217,G270,Ingredients!$C$3:$C$217)+SUMIF($B$3:$B$724,G270,$AG$3:$AG$724)</f>
        <v>0</v>
      </c>
      <c r="AA270" s="30">
        <f>SUMIF(Ingredients!$B$3:$B$217,H270,Ingredients!$C$3:$C$217)+SUMIF($B$3:$B$724,H270,$AG$3:$AG$724)</f>
        <v>10</v>
      </c>
      <c r="AB270" s="30">
        <f>SUMIF(Ingredients!$B$3:$B$217,I270,Ingredients!$C$3:$C$217)+SUMIF($B$3:$B$724,I270,$AG$3:$AG$724)</f>
        <v>0</v>
      </c>
      <c r="AC270" s="30">
        <f>SUMIF(Ingredients!$B$3:$B$217,J270,Ingredients!$C$3:$C$217)+SUMIF($B$3:$B$724,J270,$AG$3:$AG$724)</f>
        <v>0</v>
      </c>
      <c r="AD270" s="30">
        <f>SUMIF(Ingredients!$B$3:$B$217,K270,Ingredients!$C$3:$C$217)+SUMIF($B$3:$B$724,K270,$AG$3:$AG$724)</f>
        <v>0</v>
      </c>
      <c r="AE270" s="30">
        <f>SUMIF(Ingredients!$B$3:$B$217,L270,Ingredients!$C$3:$C$217)+SUMIF($B$3:$B$724,L270,$AG$3:$AG$724)</f>
        <v>0</v>
      </c>
      <c r="AF270" s="30">
        <f>SUMIF(Ingredients!$B$3:$B$217,M270,Ingredients!$C$3:$C$217)+SUMIF($B$3:$B$724,M270,$AG$3:$AG$724)</f>
        <v>0</v>
      </c>
      <c r="AG270" s="29">
        <f t="shared" si="54"/>
        <v>15</v>
      </c>
      <c r="AH270" s="30">
        <f>SUMIF(Ingredients!$B$3:$B$217,F270,Ingredients!$D$3:$D$217)+SUMIF($B$3:$B$724,F270,$AP$3:$AP$724)</f>
        <v>10</v>
      </c>
      <c r="AI270" s="30">
        <f>SUMIF(Ingredients!$B$3:$B$217,G270,Ingredients!$D$3:$D$217)+SUMIF($B$3:$B$724,G270,$AP$3:$AP$724)</f>
        <v>0</v>
      </c>
      <c r="AJ270" s="30">
        <f>SUMIF(Ingredients!$B$3:$B$217,H270,Ingredients!$D$3:$D$217)+SUMIF($B$3:$B$724,H270,$AP$3:$AP$724)</f>
        <v>5</v>
      </c>
      <c r="AK270" s="30">
        <f>SUMIF(Ingredients!$B$3:$B$217,I270,Ingredients!$D$3:$D$217)+SUMIF($B$3:$B$724,I270,$AP$3:$AP$724)</f>
        <v>0</v>
      </c>
      <c r="AL270" s="30">
        <f>SUMIF(Ingredients!$B$3:$B$217,J270,Ingredients!$D$3:$D$217)+SUMIF($B$3:$B$724,J270,$AP$3:$AP$724)</f>
        <v>0</v>
      </c>
      <c r="AM270" s="30">
        <f>SUMIF(Ingredients!$B$3:$B$217,K270,Ingredients!$D$3:$D$217)+SUMIF($B$3:$B$724,K270,$AP$3:$AP$724)</f>
        <v>0</v>
      </c>
      <c r="AN270" s="30">
        <f>SUMIF(Ingredients!$B$3:$B$217,L270,Ingredients!$D$3:$D$217)+SUMIF($B$3:$B$724,L270,$AP$3:$AP$724)</f>
        <v>0</v>
      </c>
      <c r="AO270" s="30">
        <f>SUMIF(Ingredients!$B$3:$B$217,M270,Ingredients!$D$3:$D$217)+SUMIF($B$3:$B$724,M270,$AP$3:$AP$724)</f>
        <v>0</v>
      </c>
      <c r="AP270" s="29">
        <f t="shared" si="55"/>
        <v>15</v>
      </c>
      <c r="AQ270" s="30">
        <f>SUMIF(Ingredients!$B$3:$B$217,F270,Ingredients!$E$3:$E$217)+SUMIF($B$3:$B$724,F270,$AY$3:$AY$727)</f>
        <v>17.666666666666668</v>
      </c>
      <c r="AR270" s="30">
        <f>SUMIF(Ingredients!$B$3:$B$217,G270,Ingredients!$E$3:$E$217)+SUMIF($B$3:$B$724,G270,$AY$3:$AY$727)</f>
        <v>48</v>
      </c>
      <c r="AS270" s="30">
        <f>SUMIF(Ingredients!$B$3:$B$217,H270,Ingredients!$E$3:$E$217)+SUMIF($B$3:$B$724,H270,$AY$3:$AY$727)</f>
        <v>11.666666666666666</v>
      </c>
      <c r="AT270" s="30">
        <f>SUMIF(Ingredients!$B$3:$B$217,I270,Ingredients!$E$3:$E$217)+SUMIF($B$3:$B$724,I270,$AY$3:$AY$727)</f>
        <v>0</v>
      </c>
      <c r="AU270" s="30">
        <f>SUMIF(Ingredients!$B$3:$B$217,J270,Ingredients!$E$3:$E$217)+SUMIF($B$3:$B$724,J270,$AY$3:$AY$727)</f>
        <v>0</v>
      </c>
      <c r="AV270" s="30">
        <f>SUMIF(Ingredients!$B$3:$B$217,K270,Ingredients!$E$3:$E$217)+SUMIF($B$3:$B$724,K270,$AY$3:$AY$727)</f>
        <v>0</v>
      </c>
      <c r="AW270" s="30">
        <f>SUMIF(Ingredients!$B$3:$B$217,L270,Ingredients!$E$3:$E$217)+SUMIF($B$3:$B$724,L270,$AY$3:$AY$727)</f>
        <v>0</v>
      </c>
      <c r="AX270" s="30">
        <f>SUMIF(Ingredients!$B$3:$B$217,M270,Ingredients!$E$3:$E$217)+SUMIF($B$3:$B$724,M270,$AY$3:$AY$727)</f>
        <v>0</v>
      </c>
      <c r="AY270" s="29">
        <f t="shared" si="56"/>
        <v>25.777777777777782</v>
      </c>
      <c r="AZ270" s="30">
        <f>SUMIF(Ingredients!$B$3:$B$217,F270,Ingredients!$F$3:$F$217)+SUMIF($B$3:$B$724,F270,$BH$3:$BH$724)</f>
        <v>0</v>
      </c>
      <c r="BA270" s="30">
        <f>SUMIF(Ingredients!$B$3:$B$217,G270,Ingredients!$F$3:$F$217)+SUMIF($B$3:$B$724,G270,$BH$3:$BH$724)</f>
        <v>0</v>
      </c>
      <c r="BB270" s="30">
        <f>SUMIF(Ingredients!$B$3:$B$217,H270,Ingredients!$F$3:$F$217)+SUMIF($B$3:$B$724,H270,$BH$3:$BH$724)</f>
        <v>0</v>
      </c>
      <c r="BC270" s="30">
        <f>SUMIF(Ingredients!$B$3:$B$217,I270,Ingredients!$F$3:$F$217)+SUMIF($B$3:$B$724,I270,$BH$3:$BH$724)</f>
        <v>0</v>
      </c>
      <c r="BD270" s="30">
        <f>SUMIF(Ingredients!$B$3:$B$217,J270,Ingredients!$F$3:$F$217)+SUMIF($B$3:$B$724,J270,$BH$3:$BH$724)</f>
        <v>0</v>
      </c>
      <c r="BE270" s="30">
        <f>SUMIF(Ingredients!$B$3:$B$217,K270,Ingredients!$F$3:$F$217)+SUMIF($B$3:$B$724,K270,$BH$3:$BH$724)</f>
        <v>0</v>
      </c>
      <c r="BF270" s="30">
        <f>SUMIF(Ingredients!$B$3:$B$217,L270,Ingredients!$F$3:$F$217)+SUMIF($B$3:$B$724,L270,$BH$3:$BH$724)</f>
        <v>0</v>
      </c>
      <c r="BG270" s="30">
        <f>SUMIF(Ingredients!$B$3:$B$217,M270,Ingredients!$F$3:$F$217)+SUMIF($B$3:$B$724,M270,$BH$3:$BH$724)</f>
        <v>0</v>
      </c>
      <c r="BH270" s="35">
        <f t="shared" si="57"/>
        <v>0</v>
      </c>
      <c r="BI270" s="30">
        <f>SUMIF(Ingredients!$B$3:$B$217,F270,Ingredients!$G$3:$G$217)+SUMIF($B$3:$B$724,F270,$BQ$3:$BQ$724)</f>
        <v>0</v>
      </c>
      <c r="BJ270" s="30">
        <f>SUMIF(Ingredients!$B$3:$B$217,G270,Ingredients!$G$3:$G$217)+SUMIF($B$3:$B$724,G270,$BQ$3:$BQ$724)</f>
        <v>0</v>
      </c>
      <c r="BK270" s="30">
        <f>SUMIF(Ingredients!$B$3:$B$217,H270,Ingredients!$G$3:$G$217)+SUMIF($B$3:$B$724,H270,$BQ$3:$BQ$724)</f>
        <v>0</v>
      </c>
      <c r="BL270" s="30">
        <f>SUMIF(Ingredients!$B$3:$B$217,I270,Ingredients!$G$3:$G$217)+SUMIF($B$3:$B$724,I270,$BQ$3:$BQ$724)</f>
        <v>0</v>
      </c>
      <c r="BM270" s="30">
        <f>SUMIF(Ingredients!$B$3:$B$217,J270,Ingredients!$G$3:$G$217)+SUMIF($B$3:$B$724,J270,$BQ$3:$BQ$724)</f>
        <v>0</v>
      </c>
      <c r="BN270" s="30">
        <f>SUMIF(Ingredients!$B$3:$B$217,K270,Ingredients!$G$3:$G$217)+SUMIF($B$3:$B$724,K270,$BQ$3:$BQ$724)</f>
        <v>0</v>
      </c>
      <c r="BO270" s="30">
        <f>SUMIF(Ingredients!$B$3:$B$217,L270,Ingredients!$G$3:$G$217)+SUMIF($B$3:$B$724,L270,$BQ$3:$BQ$724)</f>
        <v>0</v>
      </c>
      <c r="BP270" s="30">
        <f>SUMIF(Ingredients!$B$3:$B$217,M270,Ingredients!$G$3:$G$217)+SUMIF($B$3:$B$724,M270,$BQ$3:$BQ$724)</f>
        <v>0</v>
      </c>
      <c r="BQ270" s="36">
        <f t="shared" si="58"/>
        <v>0</v>
      </c>
      <c r="BR270" s="30">
        <f>SUMIF(Ingredients!$B$3:$B$217,F270,Ingredients!$H$3:$H$217)+SUMIF($B$3:$B$724,F270,$BZ$3:$BZ$724)</f>
        <v>0</v>
      </c>
      <c r="BS270" s="30">
        <f>SUMIF(Ingredients!$B$3:$B$217,G270,Ingredients!$H$3:$H$217)+SUMIF($B$3:$B$724,G270,$BZ$3:$BZ$724)</f>
        <v>0</v>
      </c>
      <c r="BT270" s="30">
        <f>SUMIF(Ingredients!$B$3:$B$217,H270,Ingredients!$H$3:$H$217)+SUMIF($B$3:$B$724,H270,$BZ$3:$BZ$724)</f>
        <v>0</v>
      </c>
      <c r="BU270" s="30">
        <f>SUMIF(Ingredients!$B$3:$B$217,I270,Ingredients!$H$3:$H$217)+SUMIF($B$3:$B$724,I270,$BZ$3:$BZ$724)</f>
        <v>0</v>
      </c>
      <c r="BV270" s="30">
        <f>SUMIF(Ingredients!$B$3:$B$217,J270,Ingredients!$H$3:$H$217)+SUMIF($B$3:$B$724,J270,$BZ$3:$BZ$724)</f>
        <v>0</v>
      </c>
      <c r="BW270" s="30">
        <f>SUMIF(Ingredients!$B$3:$B$217,K270,Ingredients!$H$3:$H$217)+SUMIF($B$3:$B$724,K270,$BZ$3:$BZ$724)</f>
        <v>0</v>
      </c>
      <c r="BX270" s="30">
        <f>SUMIF(Ingredients!$B$3:$B$217,L270,Ingredients!$H$3:$H$217)+SUMIF($B$3:$B$724,L270,$BZ$3:$BZ$724)</f>
        <v>0</v>
      </c>
      <c r="BY270" s="30">
        <f>SUMIF(Ingredients!$B$3:$B$217,M270,Ingredients!$H$3:$H$217)+SUMIF($B$3:$B$724,M270,$BZ$3:$BZ$724)</f>
        <v>0</v>
      </c>
      <c r="BZ270" s="42">
        <f t="shared" si="59"/>
        <v>0</v>
      </c>
      <c r="CA270" s="30">
        <f>SUMIF(Ingredients!$B$3:$B$217,F270,Ingredients!$I$3:$I$217)+SUMIF($B$3:$B$724,F270,$CI$3:$CI$724)</f>
        <v>0</v>
      </c>
      <c r="CB270" s="30">
        <f>SUMIF(Ingredients!$B$3:$B$217,G270,Ingredients!$I$3:$I$217)+SUMIF($B$3:$B$724,G270,$CI$3:$CI$724)</f>
        <v>0</v>
      </c>
      <c r="CC270" s="30">
        <f>SUMIF(Ingredients!$B$3:$B$217,H270,Ingredients!$I$3:$I$217)+SUMIF($B$3:$B$724,H270,$CI$3:$CI$724)</f>
        <v>0</v>
      </c>
      <c r="CD270" s="30">
        <f>SUMIF(Ingredients!$B$3:$B$217,I270,Ingredients!$I$3:$I$217)+SUMIF($B$3:$B$724,I270,$CI$3:$CI$724)</f>
        <v>0</v>
      </c>
      <c r="CE270" s="30">
        <f>SUMIF(Ingredients!$B$3:$B$217,J270,Ingredients!$I$3:$I$217)+SUMIF($B$3:$B$724,J270,$CI$3:$CI$724)</f>
        <v>0</v>
      </c>
      <c r="CF270" s="30">
        <f>SUMIF(Ingredients!$B$3:$B$217,K270,Ingredients!$I$3:$I$217)+SUMIF($B$3:$B$724,K270,$CI$3:$CI$724)</f>
        <v>0</v>
      </c>
      <c r="CG270" s="30">
        <f>SUMIF(Ingredients!$B$3:$B$217,L270,Ingredients!$I$3:$I$217)+SUMIF($B$3:$B$724,L270,$CI$3:$CI$724)</f>
        <v>0</v>
      </c>
      <c r="CH270" s="30">
        <f>SUMIF(Ingredients!$B$3:$B$217,M270,Ingredients!$I$3:$I$217)+SUMIF($B$3:$B$724,M270,$CI$3:$CI$724)</f>
        <v>0</v>
      </c>
      <c r="CI270" s="38">
        <f t="shared" si="60"/>
        <v>0</v>
      </c>
      <c r="CJ270" s="30">
        <f>SUMIF(Ingredients!$B$3:$B$217,F270,Ingredients!$J$3:$J$217)+SUMIF($B$3:$B$724,F270,$CR$3:$CR$724)</f>
        <v>2</v>
      </c>
      <c r="CK270" s="30">
        <f>SUMIF(Ingredients!$B$3:$B$217,G270,Ingredients!$J$3:$J$217)+SUMIF($B$3:$B$724,G270,$CR$3:$CR$724)</f>
        <v>0</v>
      </c>
      <c r="CL270" s="30">
        <f>SUMIF(Ingredients!$B$3:$B$217,H270,Ingredients!$J$3:$J$217)+SUMIF($B$3:$B$724,H270,$CR$3:$CR$724)</f>
        <v>3</v>
      </c>
      <c r="CM270" s="30">
        <f>SUMIF(Ingredients!$B$3:$B$217,I270,Ingredients!$J$3:$J$217)+SUMIF($B$3:$B$724,I270,$CR$3:$CR$724)</f>
        <v>0</v>
      </c>
      <c r="CN270" s="30">
        <f>SUMIF(Ingredients!$B$3:$B$217,J270,Ingredients!$J$3:$J$217)+SUMIF($B$3:$B$724,J270,$CR$3:$CR$724)</f>
        <v>0</v>
      </c>
      <c r="CO270" s="30">
        <f>SUMIF(Ingredients!$B$3:$B$217,K270,Ingredients!$J$3:$J$217)+SUMIF($B$3:$B$724,K270,$CR$3:$CR$724)</f>
        <v>0</v>
      </c>
      <c r="CP270" s="30">
        <f>SUMIF(Ingredients!$B$3:$B$217,L270,Ingredients!$J$3:$J$217)+SUMIF($B$3:$B$724,L270,$CR$3:$CR$724)</f>
        <v>0</v>
      </c>
      <c r="CQ270" s="30">
        <f>SUMIF(Ingredients!$B$3:$B$217,M270,Ingredients!$J$3:$J$217)+SUMIF($B$3:$B$724,M270,$CR$3:$CR$724)</f>
        <v>0</v>
      </c>
      <c r="CR270" s="43">
        <f t="shared" si="61"/>
        <v>5</v>
      </c>
      <c r="CS270" s="34">
        <v>15</v>
      </c>
      <c r="CT270" s="30">
        <v>15</v>
      </c>
      <c r="CU270" s="30">
        <v>9.7777777777777786</v>
      </c>
      <c r="CV270" s="35">
        <v>0</v>
      </c>
      <c r="CW270" s="36">
        <v>0</v>
      </c>
      <c r="CX270" s="37">
        <v>0</v>
      </c>
      <c r="CY270" s="38">
        <v>0</v>
      </c>
      <c r="CZ270" s="39">
        <v>5</v>
      </c>
      <c r="DA270" t="s">
        <v>199</v>
      </c>
      <c r="DB270" t="str">
        <f t="shared" ca="1" si="62"/>
        <v>No</v>
      </c>
      <c r="DD270" t="s">
        <v>200</v>
      </c>
      <c r="DE270" t="str">
        <f t="shared" ca="1" si="63"/>
        <v/>
      </c>
      <c r="DF270" t="s">
        <v>2272</v>
      </c>
    </row>
    <row r="271" spans="2:110" x14ac:dyDescent="0.3">
      <c r="B271" t="s">
        <v>544</v>
      </c>
      <c r="C271" t="str">
        <f>INDEX('PH Itemnames'!$B$1:$B$723,MATCH(B271,'PH Itemnames'!$A$1:$A$723),1)</f>
        <v>strawberryicecreamItem</v>
      </c>
      <c r="D271" t="s">
        <v>240</v>
      </c>
      <c r="E271" t="s">
        <v>1192</v>
      </c>
      <c r="F271" s="10" t="s">
        <v>248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SUMIF(Ingredients!$B$3:$B$217,'PH complex foods'!F271,Ingredients!$A$3:$A$119)+SUMIF($B$3:$B$724,F271,$V$3:$V$723)</f>
        <v>1</v>
      </c>
      <c r="O271" s="11">
        <f ca="1">SUMIF(Ingredients!$B$3:$B$217,'PH complex foods'!G271,Ingredients!$A$3:$A$119)+SUMIF($B$3:$B$724,G271,$V$3:$V$723)</f>
        <v>1</v>
      </c>
      <c r="P271" s="11">
        <f ca="1">SUMIF(Ingredients!$B$3:$B$217,'PH complex foods'!H271,Ingredients!$A$3:$A$119)+SUMIF($B$3:$B$724,H271,$V$3:$V$723)</f>
        <v>0</v>
      </c>
      <c r="Q271" s="11">
        <f ca="1">SUMIF(Ingredients!$B$3:$B$217,'PH complex foods'!I271,Ingredients!$A$3:$A$119)+SUMIF($B$3:$B$724,I271,$V$3:$V$723)</f>
        <v>0</v>
      </c>
      <c r="R271" s="11">
        <f ca="1">SUMIF(Ingredients!$B$3:$B$217,'PH complex foods'!J271,Ingredients!$A$3:$A$119)+SUMIF($B$3:$B$724,J271,$V$3:$V$723)</f>
        <v>0</v>
      </c>
      <c r="S271" s="11">
        <f ca="1">SUMIF(Ingredients!$B$3:$B$217,'PH complex foods'!K271,Ingredients!$A$3:$A$119)+SUMIF($B$3:$B$724,K271,$V$3:$V$723)</f>
        <v>0</v>
      </c>
      <c r="T271" s="11">
        <f ca="1">SUMIF(Ingredients!$B$3:$B$217,'PH complex foods'!L271,Ingredients!$A$3:$A$119)+SUMIF($B$3:$B$724,L271,$V$3:$V$723)</f>
        <v>0</v>
      </c>
      <c r="U271" s="11">
        <f ca="1">SUMIF(Ingredients!$B$3:$B$217,'PH complex foods'!M271,Ingredients!$A$3:$A$119)+SUMIF($B$3:$B$724,M271,$V$3:$V$723)</f>
        <v>0</v>
      </c>
      <c r="V271" s="10">
        <f t="shared" ca="1" si="64"/>
        <v>1</v>
      </c>
      <c r="W271" s="11">
        <f t="shared" si="53"/>
        <v>1</v>
      </c>
      <c r="X271" s="44" t="str">
        <f t="shared" ca="1" si="65"/>
        <v>Yes</v>
      </c>
      <c r="Y271" s="34">
        <f>SUMIF(Ingredients!$B$3:$B$217,F271,Ingredients!$C$3:$C$217)+SUMIF($B$3:$B$724,F271,$AG$3:$AG$724)</f>
        <v>5</v>
      </c>
      <c r="Z271" s="30">
        <f>SUMIF(Ingredients!$B$3:$B$217,G271,Ingredients!$C$3:$C$217)+SUMIF($B$3:$B$724,G271,$AG$3:$AG$724)</f>
        <v>2</v>
      </c>
      <c r="AA271" s="30">
        <f>SUMIF(Ingredients!$B$3:$B$217,H271,Ingredients!$C$3:$C$217)+SUMIF($B$3:$B$724,H271,$AG$3:$AG$724)</f>
        <v>0</v>
      </c>
      <c r="AB271" s="30">
        <f>SUMIF(Ingredients!$B$3:$B$217,I271,Ingredients!$C$3:$C$217)+SUMIF($B$3:$B$724,I271,$AG$3:$AG$724)</f>
        <v>0</v>
      </c>
      <c r="AC271" s="30">
        <f>SUMIF(Ingredients!$B$3:$B$217,J271,Ingredients!$C$3:$C$217)+SUMIF($B$3:$B$724,J271,$AG$3:$AG$724)</f>
        <v>0</v>
      </c>
      <c r="AD271" s="30">
        <f>SUMIF(Ingredients!$B$3:$B$217,K271,Ingredients!$C$3:$C$217)+SUMIF($B$3:$B$724,K271,$AG$3:$AG$724)</f>
        <v>0</v>
      </c>
      <c r="AE271" s="30">
        <f>SUMIF(Ingredients!$B$3:$B$217,L271,Ingredients!$C$3:$C$217)+SUMIF($B$3:$B$724,L271,$AG$3:$AG$724)</f>
        <v>0</v>
      </c>
      <c r="AF271" s="30">
        <f>SUMIF(Ingredients!$B$3:$B$217,M271,Ingredients!$C$3:$C$217)+SUMIF($B$3:$B$724,M271,$AG$3:$AG$724)</f>
        <v>0</v>
      </c>
      <c r="AG271" s="29">
        <f t="shared" si="54"/>
        <v>7</v>
      </c>
      <c r="AH271" s="30">
        <f>SUMIF(Ingredients!$B$3:$B$217,F271,Ingredients!$D$3:$D$217)+SUMIF($B$3:$B$724,F271,$AP$3:$AP$724)</f>
        <v>10</v>
      </c>
      <c r="AI271" s="30">
        <f>SUMIF(Ingredients!$B$3:$B$217,G271,Ingredients!$D$3:$D$217)+SUMIF($B$3:$B$724,G271,$AP$3:$AP$724)</f>
        <v>10</v>
      </c>
      <c r="AJ271" s="30">
        <f>SUMIF(Ingredients!$B$3:$B$217,H271,Ingredients!$D$3:$D$217)+SUMIF($B$3:$B$724,H271,$AP$3:$AP$724)</f>
        <v>0</v>
      </c>
      <c r="AK271" s="30">
        <f>SUMIF(Ingredients!$B$3:$B$217,I271,Ingredients!$D$3:$D$217)+SUMIF($B$3:$B$724,I271,$AP$3:$AP$724)</f>
        <v>0</v>
      </c>
      <c r="AL271" s="30">
        <f>SUMIF(Ingredients!$B$3:$B$217,J271,Ingredients!$D$3:$D$217)+SUMIF($B$3:$B$724,J271,$AP$3:$AP$724)</f>
        <v>0</v>
      </c>
      <c r="AM271" s="30">
        <f>SUMIF(Ingredients!$B$3:$B$217,K271,Ingredients!$D$3:$D$217)+SUMIF($B$3:$B$724,K271,$AP$3:$AP$724)</f>
        <v>0</v>
      </c>
      <c r="AN271" s="30">
        <f>SUMIF(Ingredients!$B$3:$B$217,L271,Ingredients!$D$3:$D$217)+SUMIF($B$3:$B$724,L271,$AP$3:$AP$724)</f>
        <v>0</v>
      </c>
      <c r="AO271" s="30">
        <f>SUMIF(Ingredients!$B$3:$B$217,M271,Ingredients!$D$3:$D$217)+SUMIF($B$3:$B$724,M271,$AP$3:$AP$724)</f>
        <v>0</v>
      </c>
      <c r="AP271" s="29">
        <f t="shared" si="55"/>
        <v>20</v>
      </c>
      <c r="AQ271" s="30">
        <f>SUMIF(Ingredients!$B$3:$B$217,F271,Ingredients!$E$3:$E$217)+SUMIF($B$3:$B$724,F271,$AY$3:$AY$727)</f>
        <v>17.666666666666668</v>
      </c>
      <c r="AR271" s="30">
        <f>SUMIF(Ingredients!$B$3:$B$217,G271,Ingredients!$E$3:$E$217)+SUMIF($B$3:$B$724,G271,$AY$3:$AY$727)</f>
        <v>4</v>
      </c>
      <c r="AS271" s="30">
        <f>SUMIF(Ingredients!$B$3:$B$217,H271,Ingredients!$E$3:$E$217)+SUMIF($B$3:$B$724,H271,$AY$3:$AY$727)</f>
        <v>0</v>
      </c>
      <c r="AT271" s="30">
        <f>SUMIF(Ingredients!$B$3:$B$217,I271,Ingredients!$E$3:$E$217)+SUMIF($B$3:$B$724,I271,$AY$3:$AY$727)</f>
        <v>0</v>
      </c>
      <c r="AU271" s="30">
        <f>SUMIF(Ingredients!$B$3:$B$217,J271,Ingredients!$E$3:$E$217)+SUMIF($B$3:$B$724,J271,$AY$3:$AY$727)</f>
        <v>0</v>
      </c>
      <c r="AV271" s="30">
        <f>SUMIF(Ingredients!$B$3:$B$217,K271,Ingredients!$E$3:$E$217)+SUMIF($B$3:$B$724,K271,$AY$3:$AY$727)</f>
        <v>0</v>
      </c>
      <c r="AW271" s="30">
        <f>SUMIF(Ingredients!$B$3:$B$217,L271,Ingredients!$E$3:$E$217)+SUMIF($B$3:$B$724,L271,$AY$3:$AY$727)</f>
        <v>0</v>
      </c>
      <c r="AX271" s="30">
        <f>SUMIF(Ingredients!$B$3:$B$217,M271,Ingredients!$E$3:$E$217)+SUMIF($B$3:$B$724,M271,$AY$3:$AY$727)</f>
        <v>0</v>
      </c>
      <c r="AY271" s="29">
        <f t="shared" si="56"/>
        <v>10.833333333333334</v>
      </c>
      <c r="AZ271" s="30">
        <f>SUMIF(Ingredients!$B$3:$B$217,F271,Ingredients!$F$3:$F$217)+SUMIF($B$3:$B$724,F271,$BH$3:$BH$724)</f>
        <v>0</v>
      </c>
      <c r="BA271" s="30">
        <f>SUMIF(Ingredients!$B$3:$B$217,G271,Ingredients!$F$3:$F$217)+SUMIF($B$3:$B$724,G271,$BH$3:$BH$724)</f>
        <v>0</v>
      </c>
      <c r="BB271" s="30">
        <f>SUMIF(Ingredients!$B$3:$B$217,H271,Ingredients!$F$3:$F$217)+SUMIF($B$3:$B$724,H271,$BH$3:$BH$724)</f>
        <v>0</v>
      </c>
      <c r="BC271" s="30">
        <f>SUMIF(Ingredients!$B$3:$B$217,I271,Ingredients!$F$3:$F$217)+SUMIF($B$3:$B$724,I271,$BH$3:$BH$724)</f>
        <v>0</v>
      </c>
      <c r="BD271" s="30">
        <f>SUMIF(Ingredients!$B$3:$B$217,J271,Ingredients!$F$3:$F$217)+SUMIF($B$3:$B$724,J271,$BH$3:$BH$724)</f>
        <v>0</v>
      </c>
      <c r="BE271" s="30">
        <f>SUMIF(Ingredients!$B$3:$B$217,K271,Ingredients!$F$3:$F$217)+SUMIF($B$3:$B$724,K271,$BH$3:$BH$724)</f>
        <v>0</v>
      </c>
      <c r="BF271" s="30">
        <f>SUMIF(Ingredients!$B$3:$B$217,L271,Ingredients!$F$3:$F$217)+SUMIF($B$3:$B$724,L271,$BH$3:$BH$724)</f>
        <v>0</v>
      </c>
      <c r="BG271" s="30">
        <f>SUMIF(Ingredients!$B$3:$B$217,M271,Ingredients!$F$3:$F$217)+SUMIF($B$3:$B$724,M271,$BH$3:$BH$724)</f>
        <v>0</v>
      </c>
      <c r="BH271" s="35">
        <f t="shared" si="57"/>
        <v>0</v>
      </c>
      <c r="BI271" s="30">
        <f>SUMIF(Ingredients!$B$3:$B$217,F271,Ingredients!$G$3:$G$217)+SUMIF($B$3:$B$724,F271,$BQ$3:$BQ$724)</f>
        <v>0</v>
      </c>
      <c r="BJ271" s="30">
        <f>SUMIF(Ingredients!$B$3:$B$217,G271,Ingredients!$G$3:$G$217)+SUMIF($B$3:$B$724,G271,$BQ$3:$BQ$724)</f>
        <v>0.5</v>
      </c>
      <c r="BK271" s="30">
        <f>SUMIF(Ingredients!$B$3:$B$217,H271,Ingredients!$G$3:$G$217)+SUMIF($B$3:$B$724,H271,$BQ$3:$BQ$724)</f>
        <v>0</v>
      </c>
      <c r="BL271" s="30">
        <f>SUMIF(Ingredients!$B$3:$B$217,I271,Ingredients!$G$3:$G$217)+SUMIF($B$3:$B$724,I271,$BQ$3:$BQ$724)</f>
        <v>0</v>
      </c>
      <c r="BM271" s="30">
        <f>SUMIF(Ingredients!$B$3:$B$217,J271,Ingredients!$G$3:$G$217)+SUMIF($B$3:$B$724,J271,$BQ$3:$BQ$724)</f>
        <v>0</v>
      </c>
      <c r="BN271" s="30">
        <f>SUMIF(Ingredients!$B$3:$B$217,K271,Ingredients!$G$3:$G$217)+SUMIF($B$3:$B$724,K271,$BQ$3:$BQ$724)</f>
        <v>0</v>
      </c>
      <c r="BO271" s="30">
        <f>SUMIF(Ingredients!$B$3:$B$217,L271,Ingredients!$G$3:$G$217)+SUMIF($B$3:$B$724,L271,$BQ$3:$BQ$724)</f>
        <v>0</v>
      </c>
      <c r="BP271" s="30">
        <f>SUMIF(Ingredients!$B$3:$B$217,M271,Ingredients!$G$3:$G$217)+SUMIF($B$3:$B$724,M271,$BQ$3:$BQ$724)</f>
        <v>0</v>
      </c>
      <c r="BQ271" s="36">
        <f t="shared" si="58"/>
        <v>0.5</v>
      </c>
      <c r="BR271" s="30">
        <f>SUMIF(Ingredients!$B$3:$B$217,F271,Ingredients!$H$3:$H$217)+SUMIF($B$3:$B$724,F271,$BZ$3:$BZ$724)</f>
        <v>0</v>
      </c>
      <c r="BS271" s="30">
        <f>SUMIF(Ingredients!$B$3:$B$217,G271,Ingredients!$H$3:$H$217)+SUMIF($B$3:$B$724,G271,$BZ$3:$BZ$724)</f>
        <v>0</v>
      </c>
      <c r="BT271" s="30">
        <f>SUMIF(Ingredients!$B$3:$B$217,H271,Ingredients!$H$3:$H$217)+SUMIF($B$3:$B$724,H271,$BZ$3:$BZ$724)</f>
        <v>0</v>
      </c>
      <c r="BU271" s="30">
        <f>SUMIF(Ingredients!$B$3:$B$217,I271,Ingredients!$H$3:$H$217)+SUMIF($B$3:$B$724,I271,$BZ$3:$BZ$724)</f>
        <v>0</v>
      </c>
      <c r="BV271" s="30">
        <f>SUMIF(Ingredients!$B$3:$B$217,J271,Ingredients!$H$3:$H$217)+SUMIF($B$3:$B$724,J271,$BZ$3:$BZ$724)</f>
        <v>0</v>
      </c>
      <c r="BW271" s="30">
        <f>SUMIF(Ingredients!$B$3:$B$217,K271,Ingredients!$H$3:$H$217)+SUMIF($B$3:$B$724,K271,$BZ$3:$BZ$724)</f>
        <v>0</v>
      </c>
      <c r="BX271" s="30">
        <f>SUMIF(Ingredients!$B$3:$B$217,L271,Ingredients!$H$3:$H$217)+SUMIF($B$3:$B$724,L271,$BZ$3:$BZ$724)</f>
        <v>0</v>
      </c>
      <c r="BY271" s="30">
        <f>SUMIF(Ingredients!$B$3:$B$217,M271,Ingredients!$H$3:$H$217)+SUMIF($B$3:$B$724,M271,$BZ$3:$BZ$724)</f>
        <v>0</v>
      </c>
      <c r="BZ271" s="42">
        <f t="shared" si="59"/>
        <v>0</v>
      </c>
      <c r="CA271" s="30">
        <f>SUMIF(Ingredients!$B$3:$B$217,F271,Ingredients!$I$3:$I$217)+SUMIF($B$3:$B$724,F271,$CI$3:$CI$724)</f>
        <v>0</v>
      </c>
      <c r="CB271" s="30">
        <f>SUMIF(Ingredients!$B$3:$B$217,G271,Ingredients!$I$3:$I$217)+SUMIF($B$3:$B$724,G271,$CI$3:$CI$724)</f>
        <v>0</v>
      </c>
      <c r="CC271" s="30">
        <f>SUMIF(Ingredients!$B$3:$B$217,H271,Ingredients!$I$3:$I$217)+SUMIF($B$3:$B$724,H271,$CI$3:$CI$724)</f>
        <v>0</v>
      </c>
      <c r="CD271" s="30">
        <f>SUMIF(Ingredients!$B$3:$B$217,I271,Ingredients!$I$3:$I$217)+SUMIF($B$3:$B$724,I271,$CI$3:$CI$724)</f>
        <v>0</v>
      </c>
      <c r="CE271" s="30">
        <f>SUMIF(Ingredients!$B$3:$B$217,J271,Ingredients!$I$3:$I$217)+SUMIF($B$3:$B$724,J271,$CI$3:$CI$724)</f>
        <v>0</v>
      </c>
      <c r="CF271" s="30">
        <f>SUMIF(Ingredients!$B$3:$B$217,K271,Ingredients!$I$3:$I$217)+SUMIF($B$3:$B$724,K271,$CI$3:$CI$724)</f>
        <v>0</v>
      </c>
      <c r="CG271" s="30">
        <f>SUMIF(Ingredients!$B$3:$B$217,L271,Ingredients!$I$3:$I$217)+SUMIF($B$3:$B$724,L271,$CI$3:$CI$724)</f>
        <v>0</v>
      </c>
      <c r="CH271" s="30">
        <f>SUMIF(Ingredients!$B$3:$B$217,M271,Ingredients!$I$3:$I$217)+SUMIF($B$3:$B$724,M271,$CI$3:$CI$724)</f>
        <v>0</v>
      </c>
      <c r="CI271" s="38">
        <f t="shared" si="60"/>
        <v>0</v>
      </c>
      <c r="CJ271" s="30">
        <f>SUMIF(Ingredients!$B$3:$B$217,F271,Ingredients!$J$3:$J$217)+SUMIF($B$3:$B$724,F271,$CR$3:$CR$724)</f>
        <v>2</v>
      </c>
      <c r="CK271" s="30">
        <f>SUMIF(Ingredients!$B$3:$B$217,G271,Ingredients!$J$3:$J$217)+SUMIF($B$3:$B$724,G271,$CR$3:$CR$724)</f>
        <v>0</v>
      </c>
      <c r="CL271" s="30">
        <f>SUMIF(Ingredients!$B$3:$B$217,H271,Ingredients!$J$3:$J$217)+SUMIF($B$3:$B$724,H271,$CR$3:$CR$724)</f>
        <v>0</v>
      </c>
      <c r="CM271" s="30">
        <f>SUMIF(Ingredients!$B$3:$B$217,I271,Ingredients!$J$3:$J$217)+SUMIF($B$3:$B$724,I271,$CR$3:$CR$724)</f>
        <v>0</v>
      </c>
      <c r="CN271" s="30">
        <f>SUMIF(Ingredients!$B$3:$B$217,J271,Ingredients!$J$3:$J$217)+SUMIF($B$3:$B$724,J271,$CR$3:$CR$724)</f>
        <v>0</v>
      </c>
      <c r="CO271" s="30">
        <f>SUMIF(Ingredients!$B$3:$B$217,K271,Ingredients!$J$3:$J$217)+SUMIF($B$3:$B$724,K271,$CR$3:$CR$724)</f>
        <v>0</v>
      </c>
      <c r="CP271" s="30">
        <f>SUMIF(Ingredients!$B$3:$B$217,L271,Ingredients!$J$3:$J$217)+SUMIF($B$3:$B$724,L271,$CR$3:$CR$724)</f>
        <v>0</v>
      </c>
      <c r="CQ271" s="30">
        <f>SUMIF(Ingredients!$B$3:$B$217,M271,Ingredients!$J$3:$J$217)+SUMIF($B$3:$B$724,M271,$CR$3:$CR$724)</f>
        <v>0</v>
      </c>
      <c r="CR271" s="43">
        <f t="shared" si="61"/>
        <v>2</v>
      </c>
      <c r="CS271" s="34">
        <v>5</v>
      </c>
      <c r="CT271" s="30">
        <v>0</v>
      </c>
      <c r="CU271" s="30">
        <v>12</v>
      </c>
      <c r="CV271" s="35">
        <v>0</v>
      </c>
      <c r="CW271" s="36">
        <v>0.5</v>
      </c>
      <c r="CX271" s="37">
        <v>0</v>
      </c>
      <c r="CY271" s="38">
        <v>0</v>
      </c>
      <c r="CZ271" s="39">
        <v>2</v>
      </c>
      <c r="DA271" t="s">
        <v>202</v>
      </c>
      <c r="DB271" t="str">
        <f t="shared" ca="1" si="62"/>
        <v>-</v>
      </c>
      <c r="DD271" t="s">
        <v>200</v>
      </c>
      <c r="DE271" t="str">
        <f t="shared" ca="1" si="63"/>
        <v>STRAWBERRYICECREAMITEM(MEAL, ItemRegistry.strawberryicecreamItem, 4 ,1f,0f,0f,0f,0.5f,0f,2f,1.75f),</v>
      </c>
      <c r="DF271" t="s">
        <v>2455</v>
      </c>
    </row>
    <row r="272" spans="2:110" x14ac:dyDescent="0.3">
      <c r="B272" t="s">
        <v>545</v>
      </c>
      <c r="C272" t="str">
        <f>INDEX('PH Itemnames'!$B$1:$B$723,MATCH(B272,'PH Itemnames'!$A$1:$A$723),1)</f>
        <v>vanillaicecreamItem</v>
      </c>
      <c r="D272" t="s">
        <v>240</v>
      </c>
      <c r="E272" t="s">
        <v>1192</v>
      </c>
      <c r="F272" s="10" t="s">
        <v>248</v>
      </c>
      <c r="G272" s="11" t="s">
        <v>173</v>
      </c>
      <c r="H272" s="11"/>
      <c r="I272" s="11"/>
      <c r="J272" s="11"/>
      <c r="K272" s="11"/>
      <c r="L272" s="11"/>
      <c r="M272" s="11"/>
      <c r="N272" s="46">
        <f ca="1">SUMIF(Ingredients!$B$3:$B$217,'PH complex foods'!F272,Ingredients!$A$3:$A$119)+SUMIF($B$3:$B$724,F272,$V$3:$V$723)</f>
        <v>1</v>
      </c>
      <c r="O272" s="11">
        <f ca="1">SUMIF(Ingredients!$B$3:$B$217,'PH complex foods'!G272,Ingredients!$A$3:$A$119)+SUMIF($B$3:$B$724,G272,$V$3:$V$723)</f>
        <v>0</v>
      </c>
      <c r="P272" s="11">
        <f ca="1">SUMIF(Ingredients!$B$3:$B$217,'PH complex foods'!H272,Ingredients!$A$3:$A$119)+SUMIF($B$3:$B$724,H272,$V$3:$V$723)</f>
        <v>0</v>
      </c>
      <c r="Q272" s="11">
        <f ca="1">SUMIF(Ingredients!$B$3:$B$217,'PH complex foods'!I272,Ingredients!$A$3:$A$119)+SUMIF($B$3:$B$724,I272,$V$3:$V$723)</f>
        <v>0</v>
      </c>
      <c r="R272" s="11">
        <f ca="1">SUMIF(Ingredients!$B$3:$B$217,'PH complex foods'!J272,Ingredients!$A$3:$A$119)+SUMIF($B$3:$B$724,J272,$V$3:$V$723)</f>
        <v>0</v>
      </c>
      <c r="S272" s="11">
        <f ca="1">SUMIF(Ingredients!$B$3:$B$217,'PH complex foods'!K272,Ingredients!$A$3:$A$119)+SUMIF($B$3:$B$724,K272,$V$3:$V$723)</f>
        <v>0</v>
      </c>
      <c r="T272" s="11">
        <f ca="1">SUMIF(Ingredients!$B$3:$B$217,'PH complex foods'!L272,Ingredients!$A$3:$A$119)+SUMIF($B$3:$B$724,L272,$V$3:$V$723)</f>
        <v>0</v>
      </c>
      <c r="U272" s="11">
        <f ca="1">SUMIF(Ingredients!$B$3:$B$217,'PH complex foods'!M272,Ingredients!$A$3:$A$119)+SUMIF($B$3:$B$724,M272,$V$3:$V$723)</f>
        <v>0</v>
      </c>
      <c r="V272" s="10">
        <f t="shared" ca="1" si="64"/>
        <v>0</v>
      </c>
      <c r="W272" s="11">
        <f t="shared" si="53"/>
        <v>1</v>
      </c>
      <c r="X272" s="44" t="str">
        <f t="shared" ca="1" si="65"/>
        <v>No</v>
      </c>
      <c r="Y272" s="34">
        <f>SUMIF(Ingredients!$B$3:$B$217,F272,Ingredients!$C$3:$C$217)+SUMIF($B$3:$B$724,F272,$AG$3:$AG$724)</f>
        <v>5</v>
      </c>
      <c r="Z272" s="30">
        <f>SUMIF(Ingredients!$B$3:$B$217,G272,Ingredients!$C$3:$C$217)+SUMIF($B$3:$B$724,G272,$AG$3:$AG$724)</f>
        <v>1</v>
      </c>
      <c r="AA272" s="30">
        <f>SUMIF(Ingredients!$B$3:$B$217,H272,Ingredients!$C$3:$C$217)+SUMIF($B$3:$B$724,H272,$AG$3:$AG$724)</f>
        <v>0</v>
      </c>
      <c r="AB272" s="30">
        <f>SUMIF(Ingredients!$B$3:$B$217,I272,Ingredients!$C$3:$C$217)+SUMIF($B$3:$B$724,I272,$AG$3:$AG$724)</f>
        <v>0</v>
      </c>
      <c r="AC272" s="30">
        <f>SUMIF(Ingredients!$B$3:$B$217,J272,Ingredients!$C$3:$C$217)+SUMIF($B$3:$B$724,J272,$AG$3:$AG$724)</f>
        <v>0</v>
      </c>
      <c r="AD272" s="30">
        <f>SUMIF(Ingredients!$B$3:$B$217,K272,Ingredients!$C$3:$C$217)+SUMIF($B$3:$B$724,K272,$AG$3:$AG$724)</f>
        <v>0</v>
      </c>
      <c r="AE272" s="30">
        <f>SUMIF(Ingredients!$B$3:$B$217,L272,Ingredients!$C$3:$C$217)+SUMIF($B$3:$B$724,L272,$AG$3:$AG$724)</f>
        <v>0</v>
      </c>
      <c r="AF272" s="30">
        <f>SUMIF(Ingredients!$B$3:$B$217,M272,Ingredients!$C$3:$C$217)+SUMIF($B$3:$B$724,M272,$AG$3:$AG$724)</f>
        <v>0</v>
      </c>
      <c r="AG272" s="29">
        <f t="shared" si="54"/>
        <v>6</v>
      </c>
      <c r="AH272" s="30">
        <f>SUMIF(Ingredients!$B$3:$B$217,F272,Ingredients!$D$3:$D$217)+SUMIF($B$3:$B$724,F272,$AP$3:$AP$724)</f>
        <v>10</v>
      </c>
      <c r="AI272" s="30">
        <f>SUMIF(Ingredients!$B$3:$B$217,G272,Ingredients!$D$3:$D$217)+SUMIF($B$3:$B$724,G272,$AP$3:$AP$724)</f>
        <v>0</v>
      </c>
      <c r="AJ272" s="30">
        <f>SUMIF(Ingredients!$B$3:$B$217,H272,Ingredients!$D$3:$D$217)+SUMIF($B$3:$B$724,H272,$AP$3:$AP$724)</f>
        <v>0</v>
      </c>
      <c r="AK272" s="30">
        <f>SUMIF(Ingredients!$B$3:$B$217,I272,Ingredients!$D$3:$D$217)+SUMIF($B$3:$B$724,I272,$AP$3:$AP$724)</f>
        <v>0</v>
      </c>
      <c r="AL272" s="30">
        <f>SUMIF(Ingredients!$B$3:$B$217,J272,Ingredients!$D$3:$D$217)+SUMIF($B$3:$B$724,J272,$AP$3:$AP$724)</f>
        <v>0</v>
      </c>
      <c r="AM272" s="30">
        <f>SUMIF(Ingredients!$B$3:$B$217,K272,Ingredients!$D$3:$D$217)+SUMIF($B$3:$B$724,K272,$AP$3:$AP$724)</f>
        <v>0</v>
      </c>
      <c r="AN272" s="30">
        <f>SUMIF(Ingredients!$B$3:$B$217,L272,Ingredients!$D$3:$D$217)+SUMIF($B$3:$B$724,L272,$AP$3:$AP$724)</f>
        <v>0</v>
      </c>
      <c r="AO272" s="30">
        <f>SUMIF(Ingredients!$B$3:$B$217,M272,Ingredients!$D$3:$D$217)+SUMIF($B$3:$B$724,M272,$AP$3:$AP$724)</f>
        <v>0</v>
      </c>
      <c r="AP272" s="29">
        <f t="shared" si="55"/>
        <v>10</v>
      </c>
      <c r="AQ272" s="30">
        <f>SUMIF(Ingredients!$B$3:$B$217,F272,Ingredients!$E$3:$E$217)+SUMIF($B$3:$B$724,F272,$AY$3:$AY$727)</f>
        <v>17.666666666666668</v>
      </c>
      <c r="AR272" s="30">
        <f>SUMIF(Ingredients!$B$3:$B$217,G272,Ingredients!$E$3:$E$217)+SUMIF($B$3:$B$724,G272,$AY$3:$AY$727)</f>
        <v>18</v>
      </c>
      <c r="AS272" s="30">
        <f>SUMIF(Ingredients!$B$3:$B$217,H272,Ingredients!$E$3:$E$217)+SUMIF($B$3:$B$724,H272,$AY$3:$AY$727)</f>
        <v>0</v>
      </c>
      <c r="AT272" s="30">
        <f>SUMIF(Ingredients!$B$3:$B$217,I272,Ingredients!$E$3:$E$217)+SUMIF($B$3:$B$724,I272,$AY$3:$AY$727)</f>
        <v>0</v>
      </c>
      <c r="AU272" s="30">
        <f>SUMIF(Ingredients!$B$3:$B$217,J272,Ingredients!$E$3:$E$217)+SUMIF($B$3:$B$724,J272,$AY$3:$AY$727)</f>
        <v>0</v>
      </c>
      <c r="AV272" s="30">
        <f>SUMIF(Ingredients!$B$3:$B$217,K272,Ingredients!$E$3:$E$217)+SUMIF($B$3:$B$724,K272,$AY$3:$AY$727)</f>
        <v>0</v>
      </c>
      <c r="AW272" s="30">
        <f>SUMIF(Ingredients!$B$3:$B$217,L272,Ingredients!$E$3:$E$217)+SUMIF($B$3:$B$724,L272,$AY$3:$AY$727)</f>
        <v>0</v>
      </c>
      <c r="AX272" s="30">
        <f>SUMIF(Ingredients!$B$3:$B$217,M272,Ingredients!$E$3:$E$217)+SUMIF($B$3:$B$724,M272,$AY$3:$AY$727)</f>
        <v>0</v>
      </c>
      <c r="AY272" s="29">
        <f t="shared" si="56"/>
        <v>17.833333333333336</v>
      </c>
      <c r="AZ272" s="30">
        <f>SUMIF(Ingredients!$B$3:$B$217,F272,Ingredients!$F$3:$F$217)+SUMIF($B$3:$B$724,F272,$BH$3:$BH$724)</f>
        <v>0</v>
      </c>
      <c r="BA272" s="30">
        <f>SUMIF(Ingredients!$B$3:$B$217,G272,Ingredients!$F$3:$F$217)+SUMIF($B$3:$B$724,G272,$BH$3:$BH$724)</f>
        <v>0</v>
      </c>
      <c r="BB272" s="30">
        <f>SUMIF(Ingredients!$B$3:$B$217,H272,Ingredients!$F$3:$F$217)+SUMIF($B$3:$B$724,H272,$BH$3:$BH$724)</f>
        <v>0</v>
      </c>
      <c r="BC272" s="30">
        <f>SUMIF(Ingredients!$B$3:$B$217,I272,Ingredients!$F$3:$F$217)+SUMIF($B$3:$B$724,I272,$BH$3:$BH$724)</f>
        <v>0</v>
      </c>
      <c r="BD272" s="30">
        <f>SUMIF(Ingredients!$B$3:$B$217,J272,Ingredients!$F$3:$F$217)+SUMIF($B$3:$B$724,J272,$BH$3:$BH$724)</f>
        <v>0</v>
      </c>
      <c r="BE272" s="30">
        <f>SUMIF(Ingredients!$B$3:$B$217,K272,Ingredients!$F$3:$F$217)+SUMIF($B$3:$B$724,K272,$BH$3:$BH$724)</f>
        <v>0</v>
      </c>
      <c r="BF272" s="30">
        <f>SUMIF(Ingredients!$B$3:$B$217,L272,Ingredients!$F$3:$F$217)+SUMIF($B$3:$B$724,L272,$BH$3:$BH$724)</f>
        <v>0</v>
      </c>
      <c r="BG272" s="30">
        <f>SUMIF(Ingredients!$B$3:$B$217,M272,Ingredients!$F$3:$F$217)+SUMIF($B$3:$B$724,M272,$BH$3:$BH$724)</f>
        <v>0</v>
      </c>
      <c r="BH272" s="35">
        <f t="shared" si="57"/>
        <v>0</v>
      </c>
      <c r="BI272" s="30">
        <f>SUMIF(Ingredients!$B$3:$B$217,F272,Ingredients!$G$3:$G$217)+SUMIF($B$3:$B$724,F272,$BQ$3:$BQ$724)</f>
        <v>0</v>
      </c>
      <c r="BJ272" s="30">
        <f>SUMIF(Ingredients!$B$3:$B$217,G272,Ingredients!$G$3:$G$217)+SUMIF($B$3:$B$724,G272,$BQ$3:$BQ$724)</f>
        <v>0</v>
      </c>
      <c r="BK272" s="30">
        <f>SUMIF(Ingredients!$B$3:$B$217,H272,Ingredients!$G$3:$G$217)+SUMIF($B$3:$B$724,H272,$BQ$3:$BQ$724)</f>
        <v>0</v>
      </c>
      <c r="BL272" s="30">
        <f>SUMIF(Ingredients!$B$3:$B$217,I272,Ingredients!$G$3:$G$217)+SUMIF($B$3:$B$724,I272,$BQ$3:$BQ$724)</f>
        <v>0</v>
      </c>
      <c r="BM272" s="30">
        <f>SUMIF(Ingredients!$B$3:$B$217,J272,Ingredients!$G$3:$G$217)+SUMIF($B$3:$B$724,J272,$BQ$3:$BQ$724)</f>
        <v>0</v>
      </c>
      <c r="BN272" s="30">
        <f>SUMIF(Ingredients!$B$3:$B$217,K272,Ingredients!$G$3:$G$217)+SUMIF($B$3:$B$724,K272,$BQ$3:$BQ$724)</f>
        <v>0</v>
      </c>
      <c r="BO272" s="30">
        <f>SUMIF(Ingredients!$B$3:$B$217,L272,Ingredients!$G$3:$G$217)+SUMIF($B$3:$B$724,L272,$BQ$3:$BQ$724)</f>
        <v>0</v>
      </c>
      <c r="BP272" s="30">
        <f>SUMIF(Ingredients!$B$3:$B$217,M272,Ingredients!$G$3:$G$217)+SUMIF($B$3:$B$724,M272,$BQ$3:$BQ$724)</f>
        <v>0</v>
      </c>
      <c r="BQ272" s="36">
        <f t="shared" si="58"/>
        <v>0</v>
      </c>
      <c r="BR272" s="30">
        <f>SUMIF(Ingredients!$B$3:$B$217,F272,Ingredients!$H$3:$H$217)+SUMIF($B$3:$B$724,F272,$BZ$3:$BZ$724)</f>
        <v>0</v>
      </c>
      <c r="BS272" s="30">
        <f>SUMIF(Ingredients!$B$3:$B$217,G272,Ingredients!$H$3:$H$217)+SUMIF($B$3:$B$724,G272,$BZ$3:$BZ$724)</f>
        <v>0</v>
      </c>
      <c r="BT272" s="30">
        <f>SUMIF(Ingredients!$B$3:$B$217,H272,Ingredients!$H$3:$H$217)+SUMIF($B$3:$B$724,H272,$BZ$3:$BZ$724)</f>
        <v>0</v>
      </c>
      <c r="BU272" s="30">
        <f>SUMIF(Ingredients!$B$3:$B$217,I272,Ingredients!$H$3:$H$217)+SUMIF($B$3:$B$724,I272,$BZ$3:$BZ$724)</f>
        <v>0</v>
      </c>
      <c r="BV272" s="30">
        <f>SUMIF(Ingredients!$B$3:$B$217,J272,Ingredients!$H$3:$H$217)+SUMIF($B$3:$B$724,J272,$BZ$3:$BZ$724)</f>
        <v>0</v>
      </c>
      <c r="BW272" s="30">
        <f>SUMIF(Ingredients!$B$3:$B$217,K272,Ingredients!$H$3:$H$217)+SUMIF($B$3:$B$724,K272,$BZ$3:$BZ$724)</f>
        <v>0</v>
      </c>
      <c r="BX272" s="30">
        <f>SUMIF(Ingredients!$B$3:$B$217,L272,Ingredients!$H$3:$H$217)+SUMIF($B$3:$B$724,L272,$BZ$3:$BZ$724)</f>
        <v>0</v>
      </c>
      <c r="BY272" s="30">
        <f>SUMIF(Ingredients!$B$3:$B$217,M272,Ingredients!$H$3:$H$217)+SUMIF($B$3:$B$724,M272,$BZ$3:$BZ$724)</f>
        <v>0</v>
      </c>
      <c r="BZ272" s="42">
        <f t="shared" si="59"/>
        <v>0</v>
      </c>
      <c r="CA272" s="30">
        <f>SUMIF(Ingredients!$B$3:$B$217,F272,Ingredients!$I$3:$I$217)+SUMIF($B$3:$B$724,F272,$CI$3:$CI$724)</f>
        <v>0</v>
      </c>
      <c r="CB272" s="30">
        <f>SUMIF(Ingredients!$B$3:$B$217,G272,Ingredients!$I$3:$I$217)+SUMIF($B$3:$B$724,G272,$CI$3:$CI$724)</f>
        <v>0</v>
      </c>
      <c r="CC272" s="30">
        <f>SUMIF(Ingredients!$B$3:$B$217,H272,Ingredients!$I$3:$I$217)+SUMIF($B$3:$B$724,H272,$CI$3:$CI$724)</f>
        <v>0</v>
      </c>
      <c r="CD272" s="30">
        <f>SUMIF(Ingredients!$B$3:$B$217,I272,Ingredients!$I$3:$I$217)+SUMIF($B$3:$B$724,I272,$CI$3:$CI$724)</f>
        <v>0</v>
      </c>
      <c r="CE272" s="30">
        <f>SUMIF(Ingredients!$B$3:$B$217,J272,Ingredients!$I$3:$I$217)+SUMIF($B$3:$B$724,J272,$CI$3:$CI$724)</f>
        <v>0</v>
      </c>
      <c r="CF272" s="30">
        <f>SUMIF(Ingredients!$B$3:$B$217,K272,Ingredients!$I$3:$I$217)+SUMIF($B$3:$B$724,K272,$CI$3:$CI$724)</f>
        <v>0</v>
      </c>
      <c r="CG272" s="30">
        <f>SUMIF(Ingredients!$B$3:$B$217,L272,Ingredients!$I$3:$I$217)+SUMIF($B$3:$B$724,L272,$CI$3:$CI$724)</f>
        <v>0</v>
      </c>
      <c r="CH272" s="30">
        <f>SUMIF(Ingredients!$B$3:$B$217,M272,Ingredients!$I$3:$I$217)+SUMIF($B$3:$B$724,M272,$CI$3:$CI$724)</f>
        <v>0</v>
      </c>
      <c r="CI272" s="38">
        <f t="shared" si="60"/>
        <v>0</v>
      </c>
      <c r="CJ272" s="30">
        <f>SUMIF(Ingredients!$B$3:$B$217,F272,Ingredients!$J$3:$J$217)+SUMIF($B$3:$B$724,F272,$CR$3:$CR$724)</f>
        <v>2</v>
      </c>
      <c r="CK272" s="30">
        <f>SUMIF(Ingredients!$B$3:$B$217,G272,Ingredients!$J$3:$J$217)+SUMIF($B$3:$B$724,G272,$CR$3:$CR$724)</f>
        <v>0</v>
      </c>
      <c r="CL272" s="30">
        <f>SUMIF(Ingredients!$B$3:$B$217,H272,Ingredients!$J$3:$J$217)+SUMIF($B$3:$B$724,H272,$CR$3:$CR$724)</f>
        <v>0</v>
      </c>
      <c r="CM272" s="30">
        <f>SUMIF(Ingredients!$B$3:$B$217,I272,Ingredients!$J$3:$J$217)+SUMIF($B$3:$B$724,I272,$CR$3:$CR$724)</f>
        <v>0</v>
      </c>
      <c r="CN272" s="30">
        <f>SUMIF(Ingredients!$B$3:$B$217,J272,Ingredients!$J$3:$J$217)+SUMIF($B$3:$B$724,J272,$CR$3:$CR$724)</f>
        <v>0</v>
      </c>
      <c r="CO272" s="30">
        <f>SUMIF(Ingredients!$B$3:$B$217,K272,Ingredients!$J$3:$J$217)+SUMIF($B$3:$B$724,K272,$CR$3:$CR$724)</f>
        <v>0</v>
      </c>
      <c r="CP272" s="30">
        <f>SUMIF(Ingredients!$B$3:$B$217,L272,Ingredients!$J$3:$J$217)+SUMIF($B$3:$B$724,L272,$CR$3:$CR$724)</f>
        <v>0</v>
      </c>
      <c r="CQ272" s="30">
        <f>SUMIF(Ingredients!$B$3:$B$217,M272,Ingredients!$J$3:$J$217)+SUMIF($B$3:$B$724,M272,$CR$3:$CR$724)</f>
        <v>0</v>
      </c>
      <c r="CR272" s="43">
        <f t="shared" si="61"/>
        <v>2</v>
      </c>
      <c r="CS272" s="34">
        <v>6</v>
      </c>
      <c r="CT272" s="30">
        <v>10</v>
      </c>
      <c r="CU272" s="30">
        <v>17.833333333333336</v>
      </c>
      <c r="CV272" s="35">
        <v>0</v>
      </c>
      <c r="CW272" s="36">
        <v>0</v>
      </c>
      <c r="CX272" s="37">
        <v>0</v>
      </c>
      <c r="CY272" s="38">
        <v>0</v>
      </c>
      <c r="CZ272" s="39">
        <v>2</v>
      </c>
      <c r="DA272" t="s">
        <v>199</v>
      </c>
      <c r="DB272" t="str">
        <f t="shared" ca="1" si="62"/>
        <v>No</v>
      </c>
      <c r="DD272" t="s">
        <v>200</v>
      </c>
      <c r="DE272" t="str">
        <f t="shared" ca="1" si="63"/>
        <v/>
      </c>
      <c r="DF272" t="s">
        <v>2272</v>
      </c>
    </row>
    <row r="273" spans="2:110" x14ac:dyDescent="0.3">
      <c r="B273" t="s">
        <v>546</v>
      </c>
      <c r="C273" t="str">
        <f>INDEX('PH Itemnames'!$B$1:$B$723,MATCH(B273,'PH Itemnames'!$A$1:$A$723),1)</f>
        <v>gingerchickenItem</v>
      </c>
      <c r="D273" t="s">
        <v>245</v>
      </c>
      <c r="E273" t="s">
        <v>1192</v>
      </c>
      <c r="F273" s="10" t="s">
        <v>287</v>
      </c>
      <c r="G273" s="11" t="s">
        <v>121</v>
      </c>
      <c r="H273" s="11" t="s">
        <v>129</v>
      </c>
      <c r="I273" s="11" t="s">
        <v>210</v>
      </c>
      <c r="J273" s="11"/>
      <c r="K273" s="11"/>
      <c r="L273" s="11"/>
      <c r="M273" s="11"/>
      <c r="N273" s="46">
        <f ca="1">SUMIF(Ingredients!$B$3:$B$217,'PH complex foods'!F273,Ingredients!$A$3:$A$119)+SUMIF($B$3:$B$724,F273,$V$3:$V$723)</f>
        <v>1</v>
      </c>
      <c r="O273" s="11">
        <f ca="1">SUMIF(Ingredients!$B$3:$B$217,'PH complex foods'!G273,Ingredients!$A$3:$A$119)+SUMIF($B$3:$B$724,G273,$V$3:$V$723)</f>
        <v>1</v>
      </c>
      <c r="P273" s="11">
        <f ca="1">SUMIF(Ingredients!$B$3:$B$217,'PH complex foods'!H273,Ingredients!$A$3:$A$119)+SUMIF($B$3:$B$724,H273,$V$3:$V$723)</f>
        <v>1</v>
      </c>
      <c r="Q273" s="11">
        <f ca="1">SUMIF(Ingredients!$B$3:$B$217,'PH complex foods'!I273,Ingredients!$A$3:$A$119)+SUMIF($B$3:$B$724,I273,$V$3:$V$723)</f>
        <v>1</v>
      </c>
      <c r="R273" s="11">
        <f ca="1">SUMIF(Ingredients!$B$3:$B$217,'PH complex foods'!J273,Ingredients!$A$3:$A$119)+SUMIF($B$3:$B$724,J273,$V$3:$V$723)</f>
        <v>0</v>
      </c>
      <c r="S273" s="11">
        <f ca="1">SUMIF(Ingredients!$B$3:$B$217,'PH complex foods'!K273,Ingredients!$A$3:$A$119)+SUMIF($B$3:$B$724,K273,$V$3:$V$723)</f>
        <v>0</v>
      </c>
      <c r="T273" s="11">
        <f ca="1">SUMIF(Ingredients!$B$3:$B$217,'PH complex foods'!L273,Ingredients!$A$3:$A$119)+SUMIF($B$3:$B$724,L273,$V$3:$V$723)</f>
        <v>0</v>
      </c>
      <c r="U273" s="11">
        <f ca="1">SUMIF(Ingredients!$B$3:$B$217,'PH complex foods'!M273,Ingredients!$A$3:$A$119)+SUMIF($B$3:$B$724,M273,$V$3:$V$723)</f>
        <v>0</v>
      </c>
      <c r="V273" s="10">
        <f t="shared" ca="1" si="64"/>
        <v>1</v>
      </c>
      <c r="W273" s="11">
        <f t="shared" si="53"/>
        <v>0</v>
      </c>
      <c r="X273" s="44" t="str">
        <f t="shared" ca="1" si="65"/>
        <v>Yes</v>
      </c>
      <c r="Y273" s="34">
        <f>SUMIF(Ingredients!$B$3:$B$217,F273,Ingredients!$C$3:$C$217)+SUMIF($B$3:$B$724,F273,$AG$3:$AG$724)</f>
        <v>10</v>
      </c>
      <c r="Z273" s="30">
        <f>SUMIF(Ingredients!$B$3:$B$217,G273,Ingredients!$C$3:$C$217)+SUMIF($B$3:$B$724,G273,$AG$3:$AG$724)</f>
        <v>2</v>
      </c>
      <c r="AA273" s="30">
        <f>SUMIF(Ingredients!$B$3:$B$217,H273,Ingredients!$C$3:$C$217)+SUMIF($B$3:$B$724,H273,$AG$3:$AG$724)</f>
        <v>2</v>
      </c>
      <c r="AB273" s="30">
        <f>SUMIF(Ingredients!$B$3:$B$217,I273,Ingredients!$C$3:$C$217)+SUMIF($B$3:$B$724,I273,$AG$3:$AG$724)</f>
        <v>0</v>
      </c>
      <c r="AC273" s="30">
        <f>SUMIF(Ingredients!$B$3:$B$217,J273,Ingredients!$C$3:$C$217)+SUMIF($B$3:$B$724,J273,$AG$3:$AG$724)</f>
        <v>0</v>
      </c>
      <c r="AD273" s="30">
        <f>SUMIF(Ingredients!$B$3:$B$217,K273,Ingredients!$C$3:$C$217)+SUMIF($B$3:$B$724,K273,$AG$3:$AG$724)</f>
        <v>0</v>
      </c>
      <c r="AE273" s="30">
        <f>SUMIF(Ingredients!$B$3:$B$217,L273,Ingredients!$C$3:$C$217)+SUMIF($B$3:$B$724,L273,$AG$3:$AG$724)</f>
        <v>0</v>
      </c>
      <c r="AF273" s="30">
        <f>SUMIF(Ingredients!$B$3:$B$217,M273,Ingredients!$C$3:$C$217)+SUMIF($B$3:$B$724,M273,$AG$3:$AG$724)</f>
        <v>0</v>
      </c>
      <c r="AG273" s="29">
        <f t="shared" si="54"/>
        <v>14</v>
      </c>
      <c r="AH273" s="30">
        <f>SUMIF(Ingredients!$B$3:$B$217,F273,Ingredients!$D$3:$D$217)+SUMIF($B$3:$B$724,F273,$AP$3:$AP$724)</f>
        <v>0</v>
      </c>
      <c r="AI273" s="30">
        <f>SUMIF(Ingredients!$B$3:$B$217,G273,Ingredients!$D$3:$D$217)+SUMIF($B$3:$B$724,G273,$AP$3:$AP$724)</f>
        <v>0</v>
      </c>
      <c r="AJ273" s="30">
        <f>SUMIF(Ingredients!$B$3:$B$217,H273,Ingredients!$D$3:$D$217)+SUMIF($B$3:$B$724,H273,$AP$3:$AP$724)</f>
        <v>0</v>
      </c>
      <c r="AK273" s="30">
        <f>SUMIF(Ingredients!$B$3:$B$217,I273,Ingredients!$D$3:$D$217)+SUMIF($B$3:$B$724,I273,$AP$3:$AP$724)</f>
        <v>0</v>
      </c>
      <c r="AL273" s="30">
        <f>SUMIF(Ingredients!$B$3:$B$217,J273,Ingredients!$D$3:$D$217)+SUMIF($B$3:$B$724,J273,$AP$3:$AP$724)</f>
        <v>0</v>
      </c>
      <c r="AM273" s="30">
        <f>SUMIF(Ingredients!$B$3:$B$217,K273,Ingredients!$D$3:$D$217)+SUMIF($B$3:$B$724,K273,$AP$3:$AP$724)</f>
        <v>0</v>
      </c>
      <c r="AN273" s="30">
        <f>SUMIF(Ingredients!$B$3:$B$217,L273,Ingredients!$D$3:$D$217)+SUMIF($B$3:$B$724,L273,$AP$3:$AP$724)</f>
        <v>0</v>
      </c>
      <c r="AO273" s="30">
        <f>SUMIF(Ingredients!$B$3:$B$217,M273,Ingredients!$D$3:$D$217)+SUMIF($B$3:$B$724,M273,$AP$3:$AP$724)</f>
        <v>0</v>
      </c>
      <c r="AP273" s="29">
        <f t="shared" si="55"/>
        <v>0</v>
      </c>
      <c r="AQ273" s="30">
        <f>SUMIF(Ingredients!$B$3:$B$217,F273,Ingredients!$E$3:$E$217)+SUMIF($B$3:$B$724,F273,$AY$3:$AY$727)</f>
        <v>7</v>
      </c>
      <c r="AR273" s="30">
        <f>SUMIF(Ingredients!$B$3:$B$217,G273,Ingredients!$E$3:$E$217)+SUMIF($B$3:$B$724,G273,$AY$3:$AY$727)</f>
        <v>24</v>
      </c>
      <c r="AS273" s="30">
        <f>SUMIF(Ingredients!$B$3:$B$217,H273,Ingredients!$E$3:$E$217)+SUMIF($B$3:$B$724,H273,$AY$3:$AY$727)</f>
        <v>12</v>
      </c>
      <c r="AT273" s="30">
        <f>SUMIF(Ingredients!$B$3:$B$217,I273,Ingredients!$E$3:$E$217)+SUMIF($B$3:$B$724,I273,$AY$3:$AY$727)</f>
        <v>30</v>
      </c>
      <c r="AU273" s="30">
        <f>SUMIF(Ingredients!$B$3:$B$217,J273,Ingredients!$E$3:$E$217)+SUMIF($B$3:$B$724,J273,$AY$3:$AY$727)</f>
        <v>0</v>
      </c>
      <c r="AV273" s="30">
        <f>SUMIF(Ingredients!$B$3:$B$217,K273,Ingredients!$E$3:$E$217)+SUMIF($B$3:$B$724,K273,$AY$3:$AY$727)</f>
        <v>0</v>
      </c>
      <c r="AW273" s="30">
        <f>SUMIF(Ingredients!$B$3:$B$217,L273,Ingredients!$E$3:$E$217)+SUMIF($B$3:$B$724,L273,$AY$3:$AY$727)</f>
        <v>0</v>
      </c>
      <c r="AX273" s="30">
        <f>SUMIF(Ingredients!$B$3:$B$217,M273,Ingredients!$E$3:$E$217)+SUMIF($B$3:$B$724,M273,$AY$3:$AY$727)</f>
        <v>0</v>
      </c>
      <c r="AY273" s="29">
        <f t="shared" si="56"/>
        <v>18.25</v>
      </c>
      <c r="AZ273" s="30">
        <f>SUMIF(Ingredients!$B$3:$B$217,F273,Ingredients!$F$3:$F$217)+SUMIF($B$3:$B$724,F273,$BH$3:$BH$724)</f>
        <v>0</v>
      </c>
      <c r="BA273" s="30">
        <f>SUMIF(Ingredients!$B$3:$B$217,G273,Ingredients!$F$3:$F$217)+SUMIF($B$3:$B$724,G273,$BH$3:$BH$724)</f>
        <v>0</v>
      </c>
      <c r="BB273" s="30">
        <f>SUMIF(Ingredients!$B$3:$B$217,H273,Ingredients!$F$3:$F$217)+SUMIF($B$3:$B$724,H273,$BH$3:$BH$724)</f>
        <v>0</v>
      </c>
      <c r="BC273" s="30">
        <f>SUMIF(Ingredients!$B$3:$B$217,I273,Ingredients!$F$3:$F$217)+SUMIF($B$3:$B$724,I273,$BH$3:$BH$724)</f>
        <v>0</v>
      </c>
      <c r="BD273" s="30">
        <f>SUMIF(Ingredients!$B$3:$B$217,J273,Ingredients!$F$3:$F$217)+SUMIF($B$3:$B$724,J273,$BH$3:$BH$724)</f>
        <v>0</v>
      </c>
      <c r="BE273" s="30">
        <f>SUMIF(Ingredients!$B$3:$B$217,K273,Ingredients!$F$3:$F$217)+SUMIF($B$3:$B$724,K273,$BH$3:$BH$724)</f>
        <v>0</v>
      </c>
      <c r="BF273" s="30">
        <f>SUMIF(Ingredients!$B$3:$B$217,L273,Ingredients!$F$3:$F$217)+SUMIF($B$3:$B$724,L273,$BH$3:$BH$724)</f>
        <v>0</v>
      </c>
      <c r="BG273" s="30">
        <f>SUMIF(Ingredients!$B$3:$B$217,M273,Ingredients!$F$3:$F$217)+SUMIF($B$3:$B$724,M273,$BH$3:$BH$724)</f>
        <v>0</v>
      </c>
      <c r="BH273" s="35">
        <f t="shared" si="57"/>
        <v>0</v>
      </c>
      <c r="BI273" s="30">
        <f>SUMIF(Ingredients!$B$3:$B$217,F273,Ingredients!$G$3:$G$217)+SUMIF($B$3:$B$724,F273,$BQ$3:$BQ$724)</f>
        <v>0</v>
      </c>
      <c r="BJ273" s="30">
        <f>SUMIF(Ingredients!$B$3:$B$217,G273,Ingredients!$G$3:$G$217)+SUMIF($B$3:$B$724,G273,$BQ$3:$BQ$724)</f>
        <v>0</v>
      </c>
      <c r="BK273" s="30">
        <f>SUMIF(Ingredients!$B$3:$B$217,H273,Ingredients!$G$3:$G$217)+SUMIF($B$3:$B$724,H273,$BQ$3:$BQ$724)</f>
        <v>0</v>
      </c>
      <c r="BL273" s="30">
        <f>SUMIF(Ingredients!$B$3:$B$217,I273,Ingredients!$G$3:$G$217)+SUMIF($B$3:$B$724,I273,$BQ$3:$BQ$724)</f>
        <v>0</v>
      </c>
      <c r="BM273" s="30">
        <f>SUMIF(Ingredients!$B$3:$B$217,J273,Ingredients!$G$3:$G$217)+SUMIF($B$3:$B$724,J273,$BQ$3:$BQ$724)</f>
        <v>0</v>
      </c>
      <c r="BN273" s="30">
        <f>SUMIF(Ingredients!$B$3:$B$217,K273,Ingredients!$G$3:$G$217)+SUMIF($B$3:$B$724,K273,$BQ$3:$BQ$724)</f>
        <v>0</v>
      </c>
      <c r="BO273" s="30">
        <f>SUMIF(Ingredients!$B$3:$B$217,L273,Ingredients!$G$3:$G$217)+SUMIF($B$3:$B$724,L273,$BQ$3:$BQ$724)</f>
        <v>0</v>
      </c>
      <c r="BP273" s="30">
        <f>SUMIF(Ingredients!$B$3:$B$217,M273,Ingredients!$G$3:$G$217)+SUMIF($B$3:$B$724,M273,$BQ$3:$BQ$724)</f>
        <v>0</v>
      </c>
      <c r="BQ273" s="36">
        <f t="shared" si="58"/>
        <v>0</v>
      </c>
      <c r="BR273" s="30">
        <f>SUMIF(Ingredients!$B$3:$B$217,F273,Ingredients!$H$3:$H$217)+SUMIF($B$3:$B$724,F273,$BZ$3:$BZ$724)</f>
        <v>0</v>
      </c>
      <c r="BS273" s="30">
        <f>SUMIF(Ingredients!$B$3:$B$217,G273,Ingredients!$H$3:$H$217)+SUMIF($B$3:$B$724,G273,$BZ$3:$BZ$724)</f>
        <v>0</v>
      </c>
      <c r="BT273" s="30">
        <f>SUMIF(Ingredients!$B$3:$B$217,H273,Ingredients!$H$3:$H$217)+SUMIF($B$3:$B$724,H273,$BZ$3:$BZ$724)</f>
        <v>1</v>
      </c>
      <c r="BU273" s="30">
        <f>SUMIF(Ingredients!$B$3:$B$217,I273,Ingredients!$H$3:$H$217)+SUMIF($B$3:$B$724,I273,$BZ$3:$BZ$724)</f>
        <v>0</v>
      </c>
      <c r="BV273" s="30">
        <f>SUMIF(Ingredients!$B$3:$B$217,J273,Ingredients!$H$3:$H$217)+SUMIF($B$3:$B$724,J273,$BZ$3:$BZ$724)</f>
        <v>0</v>
      </c>
      <c r="BW273" s="30">
        <f>SUMIF(Ingredients!$B$3:$B$217,K273,Ingredients!$H$3:$H$217)+SUMIF($B$3:$B$724,K273,$BZ$3:$BZ$724)</f>
        <v>0</v>
      </c>
      <c r="BX273" s="30">
        <f>SUMIF(Ingredients!$B$3:$B$217,L273,Ingredients!$H$3:$H$217)+SUMIF($B$3:$B$724,L273,$BZ$3:$BZ$724)</f>
        <v>0</v>
      </c>
      <c r="BY273" s="30">
        <f>SUMIF(Ingredients!$B$3:$B$217,M273,Ingredients!$H$3:$H$217)+SUMIF($B$3:$B$724,M273,$BZ$3:$BZ$724)</f>
        <v>0</v>
      </c>
      <c r="BZ273" s="42">
        <f t="shared" si="59"/>
        <v>1</v>
      </c>
      <c r="CA273" s="30">
        <f>SUMIF(Ingredients!$B$3:$B$217,F273,Ingredients!$I$3:$I$217)+SUMIF($B$3:$B$724,F273,$CI$3:$CI$724)</f>
        <v>2.5</v>
      </c>
      <c r="CB273" s="30">
        <f>SUMIF(Ingredients!$B$3:$B$217,G273,Ingredients!$I$3:$I$217)+SUMIF($B$3:$B$724,G273,$CI$3:$CI$724)</f>
        <v>0</v>
      </c>
      <c r="CC273" s="30">
        <f>SUMIF(Ingredients!$B$3:$B$217,H273,Ingredients!$I$3:$I$217)+SUMIF($B$3:$B$724,H273,$CI$3:$CI$724)</f>
        <v>0</v>
      </c>
      <c r="CD273" s="30">
        <f>SUMIF(Ingredients!$B$3:$B$217,I273,Ingredients!$I$3:$I$217)+SUMIF($B$3:$B$724,I273,$CI$3:$CI$724)</f>
        <v>0</v>
      </c>
      <c r="CE273" s="30">
        <f>SUMIF(Ingredients!$B$3:$B$217,J273,Ingredients!$I$3:$I$217)+SUMIF($B$3:$B$724,J273,$CI$3:$CI$724)</f>
        <v>0</v>
      </c>
      <c r="CF273" s="30">
        <f>SUMIF(Ingredients!$B$3:$B$217,K273,Ingredients!$I$3:$I$217)+SUMIF($B$3:$B$724,K273,$CI$3:$CI$724)</f>
        <v>0</v>
      </c>
      <c r="CG273" s="30">
        <f>SUMIF(Ingredients!$B$3:$B$217,L273,Ingredients!$I$3:$I$217)+SUMIF($B$3:$B$724,L273,$CI$3:$CI$724)</f>
        <v>0</v>
      </c>
      <c r="CH273" s="30">
        <f>SUMIF(Ingredients!$B$3:$B$217,M273,Ingredients!$I$3:$I$217)+SUMIF($B$3:$B$724,M273,$CI$3:$CI$724)</f>
        <v>0</v>
      </c>
      <c r="CI273" s="38">
        <f t="shared" si="60"/>
        <v>2.5</v>
      </c>
      <c r="CJ273" s="30">
        <f>SUMIF(Ingredients!$B$3:$B$217,F273,Ingredients!$J$3:$J$217)+SUMIF($B$3:$B$724,F273,$CR$3:$CR$724)</f>
        <v>0</v>
      </c>
      <c r="CK273" s="30">
        <f>SUMIF(Ingredients!$B$3:$B$217,G273,Ingredients!$J$3:$J$217)+SUMIF($B$3:$B$724,G273,$CR$3:$CR$724)</f>
        <v>0</v>
      </c>
      <c r="CL273" s="30">
        <f>SUMIF(Ingredients!$B$3:$B$217,H273,Ingredients!$J$3:$J$217)+SUMIF($B$3:$B$724,H273,$CR$3:$CR$724)</f>
        <v>0</v>
      </c>
      <c r="CM273" s="30">
        <f>SUMIF(Ingredients!$B$3:$B$217,I273,Ingredients!$J$3:$J$217)+SUMIF($B$3:$B$724,I273,$CR$3:$CR$724)</f>
        <v>0</v>
      </c>
      <c r="CN273" s="30">
        <f>SUMIF(Ingredients!$B$3:$B$217,J273,Ingredients!$J$3:$J$217)+SUMIF($B$3:$B$724,J273,$CR$3:$CR$724)</f>
        <v>0</v>
      </c>
      <c r="CO273" s="30">
        <f>SUMIF(Ingredients!$B$3:$B$217,K273,Ingredients!$J$3:$J$217)+SUMIF($B$3:$B$724,K273,$CR$3:$CR$724)</f>
        <v>0</v>
      </c>
      <c r="CP273" s="30">
        <f>SUMIF(Ingredients!$B$3:$B$217,L273,Ingredients!$J$3:$J$217)+SUMIF($B$3:$B$724,L273,$CR$3:$CR$724)</f>
        <v>0</v>
      </c>
      <c r="CQ273" s="30">
        <f>SUMIF(Ingredients!$B$3:$B$217,M273,Ingredients!$J$3:$J$217)+SUMIF($B$3:$B$724,M273,$CR$3:$CR$724)</f>
        <v>0</v>
      </c>
      <c r="CR273" s="43">
        <f t="shared" si="61"/>
        <v>0</v>
      </c>
      <c r="CS273" s="34">
        <v>15</v>
      </c>
      <c r="CT273" s="30">
        <v>0</v>
      </c>
      <c r="CU273" s="30">
        <v>11</v>
      </c>
      <c r="CV273" s="35">
        <v>0</v>
      </c>
      <c r="CW273" s="36">
        <v>0</v>
      </c>
      <c r="CX273" s="37">
        <v>1</v>
      </c>
      <c r="CY273" s="38">
        <v>2.5</v>
      </c>
      <c r="CZ273" s="39">
        <v>0</v>
      </c>
      <c r="DA273" t="s">
        <v>202</v>
      </c>
      <c r="DB273" t="str">
        <f t="shared" ca="1" si="62"/>
        <v>-</v>
      </c>
      <c r="DD273" t="s">
        <v>200</v>
      </c>
      <c r="DE273" t="str">
        <f t="shared" ca="1" si="63"/>
        <v>GINGERCHICKENITEM(MEAL, ItemRegistry.gingerchickenItem, 4 ,3f,0f,0f,1f,0f,2.5f,0f,1.91f),</v>
      </c>
      <c r="DF273" t="s">
        <v>2456</v>
      </c>
    </row>
    <row r="274" spans="2:110" x14ac:dyDescent="0.3">
      <c r="B274" t="s">
        <v>547</v>
      </c>
      <c r="C274" t="str">
        <f>INDEX('PH Itemnames'!$B$1:$B$723,MATCH(B274,'PH Itemnames'!$A$1:$A$723),1)</f>
        <v>oldworldveggiesoupItem</v>
      </c>
      <c r="D274" t="s">
        <v>245</v>
      </c>
      <c r="E274" t="s">
        <v>1192</v>
      </c>
      <c r="F274" s="10" t="s">
        <v>270</v>
      </c>
      <c r="G274" s="11" t="s">
        <v>64</v>
      </c>
      <c r="H274" s="11" t="s">
        <v>136</v>
      </c>
      <c r="I274" s="11" t="s">
        <v>29</v>
      </c>
      <c r="J274" s="11"/>
      <c r="K274" s="11"/>
      <c r="L274" s="11"/>
      <c r="M274" s="11"/>
      <c r="N274" s="46">
        <f ca="1">SUMIF(Ingredients!$B$3:$B$217,'PH complex foods'!F274,Ingredients!$A$3:$A$119)+SUMIF($B$3:$B$724,F274,$V$3:$V$723)</f>
        <v>1</v>
      </c>
      <c r="O274" s="11">
        <f ca="1">SUMIF(Ingredients!$B$3:$B$217,'PH complex foods'!G274,Ingredients!$A$3:$A$119)+SUMIF($B$3:$B$724,G274,$V$3:$V$723)</f>
        <v>1</v>
      </c>
      <c r="P274" s="11">
        <f ca="1">SUMIF(Ingredients!$B$3:$B$217,'PH complex foods'!H274,Ingredients!$A$3:$A$119)+SUMIF($B$3:$B$724,H274,$V$3:$V$723)</f>
        <v>1</v>
      </c>
      <c r="Q274" s="11">
        <f ca="1">SUMIF(Ingredients!$B$3:$B$217,'PH complex foods'!I274,Ingredients!$A$3:$A$119)+SUMIF($B$3:$B$724,I274,$V$3:$V$723)</f>
        <v>1</v>
      </c>
      <c r="R274" s="11">
        <f ca="1">SUMIF(Ingredients!$B$3:$B$217,'PH complex foods'!J274,Ingredients!$A$3:$A$119)+SUMIF($B$3:$B$724,J274,$V$3:$V$723)</f>
        <v>0</v>
      </c>
      <c r="S274" s="11">
        <f ca="1">SUMIF(Ingredients!$B$3:$B$217,'PH complex foods'!K274,Ingredients!$A$3:$A$119)+SUMIF($B$3:$B$724,K274,$V$3:$V$723)</f>
        <v>0</v>
      </c>
      <c r="T274" s="11">
        <f ca="1">SUMIF(Ingredients!$B$3:$B$217,'PH complex foods'!L274,Ingredients!$A$3:$A$119)+SUMIF($B$3:$B$724,L274,$V$3:$V$723)</f>
        <v>0</v>
      </c>
      <c r="U274" s="11">
        <f ca="1">SUMIF(Ingredients!$B$3:$B$217,'PH complex foods'!M274,Ingredients!$A$3:$A$119)+SUMIF($B$3:$B$724,M274,$V$3:$V$723)</f>
        <v>0</v>
      </c>
      <c r="V274" s="10">
        <f t="shared" ca="1" si="64"/>
        <v>1</v>
      </c>
      <c r="W274" s="11">
        <f t="shared" si="53"/>
        <v>0</v>
      </c>
      <c r="X274" s="44" t="str">
        <f t="shared" ca="1" si="65"/>
        <v>Yes</v>
      </c>
      <c r="Y274" s="34">
        <f>SUMIF(Ingredients!$B$3:$B$217,F274,Ingredients!$C$3:$C$217)+SUMIF($B$3:$B$724,F274,$AG$3:$AG$724)</f>
        <v>12.30952380952381</v>
      </c>
      <c r="Z274" s="30">
        <f>SUMIF(Ingredients!$B$3:$B$217,G274,Ingredients!$C$3:$C$217)+SUMIF($B$3:$B$724,G274,$AG$3:$AG$724)</f>
        <v>2</v>
      </c>
      <c r="AA274" s="30">
        <f>SUMIF(Ingredients!$B$3:$B$217,H274,Ingredients!$C$3:$C$217)+SUMIF($B$3:$B$724,H274,$AG$3:$AG$724)</f>
        <v>2</v>
      </c>
      <c r="AB274" s="30">
        <f>SUMIF(Ingredients!$B$3:$B$217,I274,Ingredients!$C$3:$C$217)+SUMIF($B$3:$B$724,I274,$AG$3:$AG$724)</f>
        <v>0</v>
      </c>
      <c r="AC274" s="30">
        <f>SUMIF(Ingredients!$B$3:$B$217,J274,Ingredients!$C$3:$C$217)+SUMIF($B$3:$B$724,J274,$AG$3:$AG$724)</f>
        <v>0</v>
      </c>
      <c r="AD274" s="30">
        <f>SUMIF(Ingredients!$B$3:$B$217,K274,Ingredients!$C$3:$C$217)+SUMIF($B$3:$B$724,K274,$AG$3:$AG$724)</f>
        <v>0</v>
      </c>
      <c r="AE274" s="30">
        <f>SUMIF(Ingredients!$B$3:$B$217,L274,Ingredients!$C$3:$C$217)+SUMIF($B$3:$B$724,L274,$AG$3:$AG$724)</f>
        <v>0</v>
      </c>
      <c r="AF274" s="30">
        <f>SUMIF(Ingredients!$B$3:$B$217,M274,Ingredients!$C$3:$C$217)+SUMIF($B$3:$B$724,M274,$AG$3:$AG$724)</f>
        <v>0</v>
      </c>
      <c r="AG274" s="29">
        <f t="shared" si="54"/>
        <v>16.30952380952381</v>
      </c>
      <c r="AH274" s="30">
        <f>SUMIF(Ingredients!$B$3:$B$217,F274,Ingredients!$D$3:$D$217)+SUMIF($B$3:$B$724,F274,$AP$3:$AP$724)</f>
        <v>0.35714285714285715</v>
      </c>
      <c r="AI274" s="30">
        <f>SUMIF(Ingredients!$B$3:$B$217,G274,Ingredients!$D$3:$D$217)+SUMIF($B$3:$B$724,G274,$AP$3:$AP$724)</f>
        <v>0</v>
      </c>
      <c r="AJ274" s="30">
        <f>SUMIF(Ingredients!$B$3:$B$217,H274,Ingredients!$D$3:$D$217)+SUMIF($B$3:$B$724,H274,$AP$3:$AP$724)</f>
        <v>0</v>
      </c>
      <c r="AK274" s="30">
        <f>SUMIF(Ingredients!$B$3:$B$217,I274,Ingredients!$D$3:$D$217)+SUMIF($B$3:$B$724,I274,$AP$3:$AP$724)</f>
        <v>0</v>
      </c>
      <c r="AL274" s="30">
        <f>SUMIF(Ingredients!$B$3:$B$217,J274,Ingredients!$D$3:$D$217)+SUMIF($B$3:$B$724,J274,$AP$3:$AP$724)</f>
        <v>0</v>
      </c>
      <c r="AM274" s="30">
        <f>SUMIF(Ingredients!$B$3:$B$217,K274,Ingredients!$D$3:$D$217)+SUMIF($B$3:$B$724,K274,$AP$3:$AP$724)</f>
        <v>0</v>
      </c>
      <c r="AN274" s="30">
        <f>SUMIF(Ingredients!$B$3:$B$217,L274,Ingredients!$D$3:$D$217)+SUMIF($B$3:$B$724,L274,$AP$3:$AP$724)</f>
        <v>0</v>
      </c>
      <c r="AO274" s="30">
        <f>SUMIF(Ingredients!$B$3:$B$217,M274,Ingredients!$D$3:$D$217)+SUMIF($B$3:$B$724,M274,$AP$3:$AP$724)</f>
        <v>0</v>
      </c>
      <c r="AP274" s="29">
        <f t="shared" si="55"/>
        <v>0.35714285714285715</v>
      </c>
      <c r="AQ274" s="30">
        <f>SUMIF(Ingredients!$B$3:$B$217,F274,Ingredients!$E$3:$E$217)+SUMIF($B$3:$B$724,F274,$AY$3:$AY$727)</f>
        <v>10.428571428571429</v>
      </c>
      <c r="AR274" s="30">
        <f>SUMIF(Ingredients!$B$3:$B$217,G274,Ingredients!$E$3:$E$217)+SUMIF($B$3:$B$724,G274,$AY$3:$AY$727)</f>
        <v>43</v>
      </c>
      <c r="AS274" s="30">
        <f>SUMIF(Ingredients!$B$3:$B$217,H274,Ingredients!$E$3:$E$217)+SUMIF($B$3:$B$724,H274,$AY$3:$AY$727)</f>
        <v>5</v>
      </c>
      <c r="AT274" s="30">
        <f>SUMIF(Ingredients!$B$3:$B$217,I274,Ingredients!$E$3:$E$217)+SUMIF($B$3:$B$724,I274,$AY$3:$AY$727)</f>
        <v>10</v>
      </c>
      <c r="AU274" s="30">
        <f>SUMIF(Ingredients!$B$3:$B$217,J274,Ingredients!$E$3:$E$217)+SUMIF($B$3:$B$724,J274,$AY$3:$AY$727)</f>
        <v>0</v>
      </c>
      <c r="AV274" s="30">
        <f>SUMIF(Ingredients!$B$3:$B$217,K274,Ingredients!$E$3:$E$217)+SUMIF($B$3:$B$724,K274,$AY$3:$AY$727)</f>
        <v>0</v>
      </c>
      <c r="AW274" s="30">
        <f>SUMIF(Ingredients!$B$3:$B$217,L274,Ingredients!$E$3:$E$217)+SUMIF($B$3:$B$724,L274,$AY$3:$AY$727)</f>
        <v>0</v>
      </c>
      <c r="AX274" s="30">
        <f>SUMIF(Ingredients!$B$3:$B$217,M274,Ingredients!$E$3:$E$217)+SUMIF($B$3:$B$724,M274,$AY$3:$AY$727)</f>
        <v>0</v>
      </c>
      <c r="AY274" s="29">
        <f t="shared" si="56"/>
        <v>17.107142857142858</v>
      </c>
      <c r="AZ274" s="30">
        <f>SUMIF(Ingredients!$B$3:$B$217,F274,Ingredients!$F$3:$F$217)+SUMIF($B$3:$B$724,F274,$BH$3:$BH$724)</f>
        <v>0</v>
      </c>
      <c r="BA274" s="30">
        <f>SUMIF(Ingredients!$B$3:$B$217,G274,Ingredients!$F$3:$F$217)+SUMIF($B$3:$B$724,G274,$BH$3:$BH$724)</f>
        <v>0</v>
      </c>
      <c r="BB274" s="30">
        <f>SUMIF(Ingredients!$B$3:$B$217,H274,Ingredients!$F$3:$F$217)+SUMIF($B$3:$B$724,H274,$BH$3:$BH$724)</f>
        <v>0</v>
      </c>
      <c r="BC274" s="30">
        <f>SUMIF(Ingredients!$B$3:$B$217,I274,Ingredients!$F$3:$F$217)+SUMIF($B$3:$B$724,I274,$BH$3:$BH$724)</f>
        <v>0</v>
      </c>
      <c r="BD274" s="30">
        <f>SUMIF(Ingredients!$B$3:$B$217,J274,Ingredients!$F$3:$F$217)+SUMIF($B$3:$B$724,J274,$BH$3:$BH$724)</f>
        <v>0</v>
      </c>
      <c r="BE274" s="30">
        <f>SUMIF(Ingredients!$B$3:$B$217,K274,Ingredients!$F$3:$F$217)+SUMIF($B$3:$B$724,K274,$BH$3:$BH$724)</f>
        <v>0</v>
      </c>
      <c r="BF274" s="30">
        <f>SUMIF(Ingredients!$B$3:$B$217,L274,Ingredients!$F$3:$F$217)+SUMIF($B$3:$B$724,L274,$BH$3:$BH$724)</f>
        <v>0</v>
      </c>
      <c r="BG274" s="30">
        <f>SUMIF(Ingredients!$B$3:$B$217,M274,Ingredients!$F$3:$F$217)+SUMIF($B$3:$B$724,M274,$BH$3:$BH$724)</f>
        <v>0</v>
      </c>
      <c r="BH274" s="35">
        <f t="shared" si="57"/>
        <v>0</v>
      </c>
      <c r="BI274" s="30">
        <f>SUMIF(Ingredients!$B$3:$B$217,F274,Ingredients!$G$3:$G$217)+SUMIF($B$3:$B$724,F274,$BQ$3:$BQ$724)</f>
        <v>0</v>
      </c>
      <c r="BJ274" s="30">
        <f>SUMIF(Ingredients!$B$3:$B$217,G274,Ingredients!$G$3:$G$217)+SUMIF($B$3:$B$724,G274,$BQ$3:$BQ$724)</f>
        <v>0</v>
      </c>
      <c r="BK274" s="30">
        <f>SUMIF(Ingredients!$B$3:$B$217,H274,Ingredients!$G$3:$G$217)+SUMIF($B$3:$B$724,H274,$BQ$3:$BQ$724)</f>
        <v>0</v>
      </c>
      <c r="BL274" s="30">
        <f>SUMIF(Ingredients!$B$3:$B$217,I274,Ingredients!$G$3:$G$217)+SUMIF($B$3:$B$724,I274,$BQ$3:$BQ$724)</f>
        <v>0</v>
      </c>
      <c r="BM274" s="30">
        <f>SUMIF(Ingredients!$B$3:$B$217,J274,Ingredients!$G$3:$G$217)+SUMIF($B$3:$B$724,J274,$BQ$3:$BQ$724)</f>
        <v>0</v>
      </c>
      <c r="BN274" s="30">
        <f>SUMIF(Ingredients!$B$3:$B$217,K274,Ingredients!$G$3:$G$217)+SUMIF($B$3:$B$724,K274,$BQ$3:$BQ$724)</f>
        <v>0</v>
      </c>
      <c r="BO274" s="30">
        <f>SUMIF(Ingredients!$B$3:$B$217,L274,Ingredients!$G$3:$G$217)+SUMIF($B$3:$B$724,L274,$BQ$3:$BQ$724)</f>
        <v>0</v>
      </c>
      <c r="BP274" s="30">
        <f>SUMIF(Ingredients!$B$3:$B$217,M274,Ingredients!$G$3:$G$217)+SUMIF($B$3:$B$724,M274,$BQ$3:$BQ$724)</f>
        <v>0</v>
      </c>
      <c r="BQ274" s="36">
        <f t="shared" si="58"/>
        <v>0</v>
      </c>
      <c r="BR274" s="30">
        <f>SUMIF(Ingredients!$B$3:$B$217,F274,Ingredients!$H$3:$H$217)+SUMIF($B$3:$B$724,F274,$BZ$3:$BZ$724)</f>
        <v>1.1428571428571428</v>
      </c>
      <c r="BS274" s="30">
        <f>SUMIF(Ingredients!$B$3:$B$217,G274,Ingredients!$H$3:$H$217)+SUMIF($B$3:$B$724,G274,$BZ$3:$BZ$724)</f>
        <v>1</v>
      </c>
      <c r="BT274" s="30">
        <f>SUMIF(Ingredients!$B$3:$B$217,H274,Ingredients!$H$3:$H$217)+SUMIF($B$3:$B$724,H274,$BZ$3:$BZ$724)</f>
        <v>1</v>
      </c>
      <c r="BU274" s="30">
        <f>SUMIF(Ingredients!$B$3:$B$217,I274,Ingredients!$H$3:$H$217)+SUMIF($B$3:$B$724,I274,$BZ$3:$BZ$724)</f>
        <v>0</v>
      </c>
      <c r="BV274" s="30">
        <f>SUMIF(Ingredients!$B$3:$B$217,J274,Ingredients!$H$3:$H$217)+SUMIF($B$3:$B$724,J274,$BZ$3:$BZ$724)</f>
        <v>0</v>
      </c>
      <c r="BW274" s="30">
        <f>SUMIF(Ingredients!$B$3:$B$217,K274,Ingredients!$H$3:$H$217)+SUMIF($B$3:$B$724,K274,$BZ$3:$BZ$724)</f>
        <v>0</v>
      </c>
      <c r="BX274" s="30">
        <f>SUMIF(Ingredients!$B$3:$B$217,L274,Ingredients!$H$3:$H$217)+SUMIF($B$3:$B$724,L274,$BZ$3:$BZ$724)</f>
        <v>0</v>
      </c>
      <c r="BY274" s="30">
        <f>SUMIF(Ingredients!$B$3:$B$217,M274,Ingredients!$H$3:$H$217)+SUMIF($B$3:$B$724,M274,$BZ$3:$BZ$724)</f>
        <v>0</v>
      </c>
      <c r="BZ274" s="42">
        <f t="shared" si="59"/>
        <v>3.1428571428571428</v>
      </c>
      <c r="CA274" s="30">
        <f>SUMIF(Ingredients!$B$3:$B$217,F274,Ingredients!$I$3:$I$217)+SUMIF($B$3:$B$724,F274,$CI$3:$CI$724)</f>
        <v>2.5</v>
      </c>
      <c r="CB274" s="30">
        <f>SUMIF(Ingredients!$B$3:$B$217,G274,Ingredients!$I$3:$I$217)+SUMIF($B$3:$B$724,G274,$CI$3:$CI$724)</f>
        <v>0</v>
      </c>
      <c r="CC274" s="30">
        <f>SUMIF(Ingredients!$B$3:$B$217,H274,Ingredients!$I$3:$I$217)+SUMIF($B$3:$B$724,H274,$CI$3:$CI$724)</f>
        <v>0</v>
      </c>
      <c r="CD274" s="30">
        <f>SUMIF(Ingredients!$B$3:$B$217,I274,Ingredients!$I$3:$I$217)+SUMIF($B$3:$B$724,I274,$CI$3:$CI$724)</f>
        <v>0</v>
      </c>
      <c r="CE274" s="30">
        <f>SUMIF(Ingredients!$B$3:$B$217,J274,Ingredients!$I$3:$I$217)+SUMIF($B$3:$B$724,J274,$CI$3:$CI$724)</f>
        <v>0</v>
      </c>
      <c r="CF274" s="30">
        <f>SUMIF(Ingredients!$B$3:$B$217,K274,Ingredients!$I$3:$I$217)+SUMIF($B$3:$B$724,K274,$CI$3:$CI$724)</f>
        <v>0</v>
      </c>
      <c r="CG274" s="30">
        <f>SUMIF(Ingredients!$B$3:$B$217,L274,Ingredients!$I$3:$I$217)+SUMIF($B$3:$B$724,L274,$CI$3:$CI$724)</f>
        <v>0</v>
      </c>
      <c r="CH274" s="30">
        <f>SUMIF(Ingredients!$B$3:$B$217,M274,Ingredients!$I$3:$I$217)+SUMIF($B$3:$B$724,M274,$CI$3:$CI$724)</f>
        <v>0</v>
      </c>
      <c r="CI274" s="38">
        <f t="shared" si="60"/>
        <v>2.5</v>
      </c>
      <c r="CJ274" s="30">
        <f>SUMIF(Ingredients!$B$3:$B$217,F274,Ingredients!$J$3:$J$217)+SUMIF($B$3:$B$724,F274,$CR$3:$CR$724)</f>
        <v>0</v>
      </c>
      <c r="CK274" s="30">
        <f>SUMIF(Ingredients!$B$3:$B$217,G274,Ingredients!$J$3:$J$217)+SUMIF($B$3:$B$724,G274,$CR$3:$CR$724)</f>
        <v>0</v>
      </c>
      <c r="CL274" s="30">
        <f>SUMIF(Ingredients!$B$3:$B$217,H274,Ingredients!$J$3:$J$217)+SUMIF($B$3:$B$724,H274,$CR$3:$CR$724)</f>
        <v>0</v>
      </c>
      <c r="CM274" s="30">
        <f>SUMIF(Ingredients!$B$3:$B$217,I274,Ingredients!$J$3:$J$217)+SUMIF($B$3:$B$724,I274,$CR$3:$CR$724)</f>
        <v>0</v>
      </c>
      <c r="CN274" s="30">
        <f>SUMIF(Ingredients!$B$3:$B$217,J274,Ingredients!$J$3:$J$217)+SUMIF($B$3:$B$724,J274,$CR$3:$CR$724)</f>
        <v>0</v>
      </c>
      <c r="CO274" s="30">
        <f>SUMIF(Ingredients!$B$3:$B$217,K274,Ingredients!$J$3:$J$217)+SUMIF($B$3:$B$724,K274,$CR$3:$CR$724)</f>
        <v>0</v>
      </c>
      <c r="CP274" s="30">
        <f>SUMIF(Ingredients!$B$3:$B$217,L274,Ingredients!$J$3:$J$217)+SUMIF($B$3:$B$724,L274,$CR$3:$CR$724)</f>
        <v>0</v>
      </c>
      <c r="CQ274" s="30">
        <f>SUMIF(Ingredients!$B$3:$B$217,M274,Ingredients!$J$3:$J$217)+SUMIF($B$3:$B$724,M274,$CR$3:$CR$724)</f>
        <v>0</v>
      </c>
      <c r="CR274" s="43">
        <f t="shared" si="61"/>
        <v>0</v>
      </c>
      <c r="CS274" s="34">
        <v>15</v>
      </c>
      <c r="CT274" s="30">
        <v>15</v>
      </c>
      <c r="CU274" s="30">
        <v>6</v>
      </c>
      <c r="CV274" s="35">
        <v>0</v>
      </c>
      <c r="CW274" s="36">
        <v>0</v>
      </c>
      <c r="CX274" s="37">
        <v>3</v>
      </c>
      <c r="CY274" s="38">
        <v>2.5</v>
      </c>
      <c r="CZ274" s="39">
        <v>0</v>
      </c>
      <c r="DA274" t="s">
        <v>202</v>
      </c>
      <c r="DB274" t="str">
        <f t="shared" ca="1" si="62"/>
        <v>-</v>
      </c>
      <c r="DD274" t="s">
        <v>200</v>
      </c>
      <c r="DE274" t="str">
        <f t="shared" ca="1" si="63"/>
        <v>OLDWORLDVEGGIESOUPITEM(MEAL, ItemRegistry.oldworldveggiesoupItem, 4 ,3f,15f,0f,3f,0f,2.5f,0f,3.5f),</v>
      </c>
      <c r="DF274" t="s">
        <v>2457</v>
      </c>
    </row>
    <row r="275" spans="2:110" x14ac:dyDescent="0.3">
      <c r="B275" t="s">
        <v>548</v>
      </c>
      <c r="C275" t="str">
        <f>INDEX('PH Itemnames'!$B$1:$B$723,MATCH(B275,'PH Itemnames'!$A$1:$A$723),1)</f>
        <v>spicebunItem</v>
      </c>
      <c r="D275" t="s">
        <v>240</v>
      </c>
      <c r="E275" t="s">
        <v>1192</v>
      </c>
      <c r="F275" s="10" t="s">
        <v>264</v>
      </c>
      <c r="G275" s="11" t="s">
        <v>238</v>
      </c>
      <c r="H275" s="11" t="s">
        <v>521</v>
      </c>
      <c r="I275" s="11" t="s">
        <v>400</v>
      </c>
      <c r="J275" s="11" t="s">
        <v>261</v>
      </c>
      <c r="K275" s="11"/>
      <c r="L275" s="11"/>
      <c r="M275" s="11"/>
      <c r="N275" s="46">
        <f ca="1">SUMIF(Ingredients!$B$3:$B$217,'PH complex foods'!F275,Ingredients!$A$3:$A$119)+SUMIF($B$3:$B$724,F275,$V$3:$V$723)</f>
        <v>1</v>
      </c>
      <c r="O275" s="11">
        <f ca="1">SUMIF(Ingredients!$B$3:$B$217,'PH complex foods'!G275,Ingredients!$A$3:$A$119)+SUMIF($B$3:$B$724,G275,$V$3:$V$723)</f>
        <v>1</v>
      </c>
      <c r="P275" s="11">
        <f ca="1">SUMIF(Ingredients!$B$3:$B$217,'PH complex foods'!H275,Ingredients!$A$3:$A$119)+SUMIF($B$3:$B$724,H275,$V$3:$V$723)</f>
        <v>0</v>
      </c>
      <c r="Q275" s="11">
        <f ca="1">SUMIF(Ingredients!$B$3:$B$217,'PH complex foods'!I275,Ingredients!$A$3:$A$119)+SUMIF($B$3:$B$724,I275,$V$3:$V$723)</f>
        <v>0</v>
      </c>
      <c r="R275" s="11">
        <f ca="1">SUMIF(Ingredients!$B$3:$B$217,'PH complex foods'!J275,Ingredients!$A$3:$A$119)+SUMIF($B$3:$B$724,J275,$V$3:$V$723)</f>
        <v>1</v>
      </c>
      <c r="S275" s="11">
        <f ca="1">SUMIF(Ingredients!$B$3:$B$217,'PH complex foods'!K275,Ingredients!$A$3:$A$119)+SUMIF($B$3:$B$724,K275,$V$3:$V$723)</f>
        <v>0</v>
      </c>
      <c r="T275" s="11">
        <f ca="1">SUMIF(Ingredients!$B$3:$B$217,'PH complex foods'!L275,Ingredients!$A$3:$A$119)+SUMIF($B$3:$B$724,L275,$V$3:$V$723)</f>
        <v>0</v>
      </c>
      <c r="U275" s="11">
        <f ca="1">SUMIF(Ingredients!$B$3:$B$217,'PH complex foods'!M275,Ingredients!$A$3:$A$119)+SUMIF($B$3:$B$724,M275,$V$3:$V$723)</f>
        <v>0</v>
      </c>
      <c r="V275" s="10">
        <f t="shared" ca="1" si="64"/>
        <v>-1</v>
      </c>
      <c r="W275" s="11">
        <f t="shared" si="53"/>
        <v>0</v>
      </c>
      <c r="X275" s="44" t="str">
        <f t="shared" ca="1" si="65"/>
        <v>No</v>
      </c>
      <c r="Y275" s="34">
        <f>SUMIF(Ingredients!$B$3:$B$217,F275,Ingredients!$C$3:$C$217)+SUMIF($B$3:$B$724,F275,$AG$3:$AG$724)</f>
        <v>5</v>
      </c>
      <c r="Z275" s="30">
        <f>SUMIF(Ingredients!$B$3:$B$217,G275,Ingredients!$C$3:$C$217)+SUMIF($B$3:$B$724,G275,$AG$3:$AG$724)</f>
        <v>5</v>
      </c>
      <c r="AA275" s="30">
        <f>SUMIF(Ingredients!$B$3:$B$217,H275,Ingredients!$C$3:$C$217)+SUMIF($B$3:$B$724,H275,$AG$3:$AG$724)</f>
        <v>0</v>
      </c>
      <c r="AB275" s="30">
        <f>SUMIF(Ingredients!$B$3:$B$217,I275,Ingredients!$C$3:$C$217)+SUMIF($B$3:$B$724,I275,$AG$3:$AG$724)</f>
        <v>0</v>
      </c>
      <c r="AC275" s="30">
        <f>SUMIF(Ingredients!$B$3:$B$217,J275,Ingredients!$C$3:$C$217)+SUMIF($B$3:$B$724,J275,$AG$3:$AG$724)</f>
        <v>2</v>
      </c>
      <c r="AD275" s="30">
        <f>SUMIF(Ingredients!$B$3:$B$217,K275,Ingredients!$C$3:$C$217)+SUMIF($B$3:$B$724,K275,$AG$3:$AG$724)</f>
        <v>0</v>
      </c>
      <c r="AE275" s="30">
        <f>SUMIF(Ingredients!$B$3:$B$217,L275,Ingredients!$C$3:$C$217)+SUMIF($B$3:$B$724,L275,$AG$3:$AG$724)</f>
        <v>0</v>
      </c>
      <c r="AF275" s="30">
        <f>SUMIF(Ingredients!$B$3:$B$217,M275,Ingredients!$C$3:$C$217)+SUMIF($B$3:$B$724,M275,$AG$3:$AG$724)</f>
        <v>0</v>
      </c>
      <c r="AG275" s="29">
        <f t="shared" si="54"/>
        <v>12</v>
      </c>
      <c r="AH275" s="30">
        <f>SUMIF(Ingredients!$B$3:$B$217,F275,Ingredients!$D$3:$D$217)+SUMIF($B$3:$B$724,F275,$AP$3:$AP$724)</f>
        <v>0</v>
      </c>
      <c r="AI275" s="30">
        <f>SUMIF(Ingredients!$B$3:$B$217,G275,Ingredients!$D$3:$D$217)+SUMIF($B$3:$B$724,G275,$AP$3:$AP$724)</f>
        <v>5</v>
      </c>
      <c r="AJ275" s="30">
        <f>SUMIF(Ingredients!$B$3:$B$217,H275,Ingredients!$D$3:$D$217)+SUMIF($B$3:$B$724,H275,$AP$3:$AP$724)</f>
        <v>0</v>
      </c>
      <c r="AK275" s="30">
        <f>SUMIF(Ingredients!$B$3:$B$217,I275,Ingredients!$D$3:$D$217)+SUMIF($B$3:$B$724,I275,$AP$3:$AP$724)</f>
        <v>0</v>
      </c>
      <c r="AL275" s="30">
        <f>SUMIF(Ingredients!$B$3:$B$217,J275,Ingredients!$D$3:$D$217)+SUMIF($B$3:$B$724,J275,$AP$3:$AP$724)</f>
        <v>0</v>
      </c>
      <c r="AM275" s="30">
        <f>SUMIF(Ingredients!$B$3:$B$217,K275,Ingredients!$D$3:$D$217)+SUMIF($B$3:$B$724,K275,$AP$3:$AP$724)</f>
        <v>0</v>
      </c>
      <c r="AN275" s="30">
        <f>SUMIF(Ingredients!$B$3:$B$217,L275,Ingredients!$D$3:$D$217)+SUMIF($B$3:$B$724,L275,$AP$3:$AP$724)</f>
        <v>0</v>
      </c>
      <c r="AO275" s="30">
        <f>SUMIF(Ingredients!$B$3:$B$217,M275,Ingredients!$D$3:$D$217)+SUMIF($B$3:$B$724,M275,$AP$3:$AP$724)</f>
        <v>0</v>
      </c>
      <c r="AP275" s="29">
        <f t="shared" si="55"/>
        <v>5</v>
      </c>
      <c r="AQ275" s="30">
        <f>SUMIF(Ingredients!$B$3:$B$217,F275,Ingredients!$E$3:$E$217)+SUMIF($B$3:$B$724,F275,$AY$3:$AY$727)</f>
        <v>43</v>
      </c>
      <c r="AR275" s="30">
        <f>SUMIF(Ingredients!$B$3:$B$217,G275,Ingredients!$E$3:$E$217)+SUMIF($B$3:$B$724,G275,$AY$3:$AY$727)</f>
        <v>23</v>
      </c>
      <c r="AS275" s="30">
        <f>SUMIF(Ingredients!$B$3:$B$217,H275,Ingredients!$E$3:$E$217)+SUMIF($B$3:$B$724,H275,$AY$3:$AY$727)</f>
        <v>0</v>
      </c>
      <c r="AT275" s="30">
        <f>SUMIF(Ingredients!$B$3:$B$217,I275,Ingredients!$E$3:$E$217)+SUMIF($B$3:$B$724,I275,$AY$3:$AY$727)</f>
        <v>0</v>
      </c>
      <c r="AU275" s="30">
        <f>SUMIF(Ingredients!$B$3:$B$217,J275,Ingredients!$E$3:$E$217)+SUMIF($B$3:$B$724,J275,$AY$3:$AY$727)</f>
        <v>12</v>
      </c>
      <c r="AV275" s="30">
        <f>SUMIF(Ingredients!$B$3:$B$217,K275,Ingredients!$E$3:$E$217)+SUMIF($B$3:$B$724,K275,$AY$3:$AY$727)</f>
        <v>0</v>
      </c>
      <c r="AW275" s="30">
        <f>SUMIF(Ingredients!$B$3:$B$217,L275,Ingredients!$E$3:$E$217)+SUMIF($B$3:$B$724,L275,$AY$3:$AY$727)</f>
        <v>0</v>
      </c>
      <c r="AX275" s="30">
        <f>SUMIF(Ingredients!$B$3:$B$217,M275,Ingredients!$E$3:$E$217)+SUMIF($B$3:$B$724,M275,$AY$3:$AY$727)</f>
        <v>0</v>
      </c>
      <c r="AY275" s="29">
        <f t="shared" si="56"/>
        <v>15.6</v>
      </c>
      <c r="AZ275" s="30">
        <f>SUMIF(Ingredients!$B$3:$B$217,F275,Ingredients!$F$3:$F$217)+SUMIF($B$3:$B$724,F275,$BH$3:$BH$724)</f>
        <v>1</v>
      </c>
      <c r="BA275" s="30">
        <f>SUMIF(Ingredients!$B$3:$B$217,G275,Ingredients!$F$3:$F$217)+SUMIF($B$3:$B$724,G275,$BH$3:$BH$724)</f>
        <v>0</v>
      </c>
      <c r="BB275" s="30">
        <f>SUMIF(Ingredients!$B$3:$B$217,H275,Ingredients!$F$3:$F$217)+SUMIF($B$3:$B$724,H275,$BH$3:$BH$724)</f>
        <v>0</v>
      </c>
      <c r="BC275" s="30">
        <f>SUMIF(Ingredients!$B$3:$B$217,I275,Ingredients!$F$3:$F$217)+SUMIF($B$3:$B$724,I275,$BH$3:$BH$724)</f>
        <v>0</v>
      </c>
      <c r="BD275" s="30">
        <f>SUMIF(Ingredients!$B$3:$B$217,J275,Ingredients!$F$3:$F$217)+SUMIF($B$3:$B$724,J275,$BH$3:$BH$724)</f>
        <v>0</v>
      </c>
      <c r="BE275" s="30">
        <f>SUMIF(Ingredients!$B$3:$B$217,K275,Ingredients!$F$3:$F$217)+SUMIF($B$3:$B$724,K275,$BH$3:$BH$724)</f>
        <v>0</v>
      </c>
      <c r="BF275" s="30">
        <f>SUMIF(Ingredients!$B$3:$B$217,L275,Ingredients!$F$3:$F$217)+SUMIF($B$3:$B$724,L275,$BH$3:$BH$724)</f>
        <v>0</v>
      </c>
      <c r="BG275" s="30">
        <f>SUMIF(Ingredients!$B$3:$B$217,M275,Ingredients!$F$3:$F$217)+SUMIF($B$3:$B$724,M275,$BH$3:$BH$724)</f>
        <v>0</v>
      </c>
      <c r="BH275" s="35">
        <f t="shared" si="57"/>
        <v>1</v>
      </c>
      <c r="BI275" s="30">
        <f>SUMIF(Ingredients!$B$3:$B$217,F275,Ingredients!$G$3:$G$217)+SUMIF($B$3:$B$724,F275,$BQ$3:$BQ$724)</f>
        <v>0</v>
      </c>
      <c r="BJ275" s="30">
        <f>SUMIF(Ingredients!$B$3:$B$217,G275,Ingredients!$G$3:$G$217)+SUMIF($B$3:$B$724,G275,$BQ$3:$BQ$724)</f>
        <v>0</v>
      </c>
      <c r="BK275" s="30">
        <f>SUMIF(Ingredients!$B$3:$B$217,H275,Ingredients!$G$3:$G$217)+SUMIF($B$3:$B$724,H275,$BQ$3:$BQ$724)</f>
        <v>0</v>
      </c>
      <c r="BL275" s="30">
        <f>SUMIF(Ingredients!$B$3:$B$217,I275,Ingredients!$G$3:$G$217)+SUMIF($B$3:$B$724,I275,$BQ$3:$BQ$724)</f>
        <v>0</v>
      </c>
      <c r="BM275" s="30">
        <f>SUMIF(Ingredients!$B$3:$B$217,J275,Ingredients!$G$3:$G$217)+SUMIF($B$3:$B$724,J275,$BQ$3:$BQ$724)</f>
        <v>1</v>
      </c>
      <c r="BN275" s="30">
        <f>SUMIF(Ingredients!$B$3:$B$217,K275,Ingredients!$G$3:$G$217)+SUMIF($B$3:$B$724,K275,$BQ$3:$BQ$724)</f>
        <v>0</v>
      </c>
      <c r="BO275" s="30">
        <f>SUMIF(Ingredients!$B$3:$B$217,L275,Ingredients!$G$3:$G$217)+SUMIF($B$3:$B$724,L275,$BQ$3:$BQ$724)</f>
        <v>0</v>
      </c>
      <c r="BP275" s="30">
        <f>SUMIF(Ingredients!$B$3:$B$217,M275,Ingredients!$G$3:$G$217)+SUMIF($B$3:$B$724,M275,$BQ$3:$BQ$724)</f>
        <v>0</v>
      </c>
      <c r="BQ275" s="36">
        <f t="shared" si="58"/>
        <v>1</v>
      </c>
      <c r="BR275" s="30">
        <f>SUMIF(Ingredients!$B$3:$B$217,F275,Ingredients!$H$3:$H$217)+SUMIF($B$3:$B$724,F275,$BZ$3:$BZ$724)</f>
        <v>0</v>
      </c>
      <c r="BS275" s="30">
        <f>SUMIF(Ingredients!$B$3:$B$217,G275,Ingredients!$H$3:$H$217)+SUMIF($B$3:$B$724,G275,$BZ$3:$BZ$724)</f>
        <v>0</v>
      </c>
      <c r="BT275" s="30">
        <f>SUMIF(Ingredients!$B$3:$B$217,H275,Ingredients!$H$3:$H$217)+SUMIF($B$3:$B$724,H275,$BZ$3:$BZ$724)</f>
        <v>0</v>
      </c>
      <c r="BU275" s="30">
        <f>SUMIF(Ingredients!$B$3:$B$217,I275,Ingredients!$H$3:$H$217)+SUMIF($B$3:$B$724,I275,$BZ$3:$BZ$724)</f>
        <v>0</v>
      </c>
      <c r="BV275" s="30">
        <f>SUMIF(Ingredients!$B$3:$B$217,J275,Ingredients!$H$3:$H$217)+SUMIF($B$3:$B$724,J275,$BZ$3:$BZ$724)</f>
        <v>0</v>
      </c>
      <c r="BW275" s="30">
        <f>SUMIF(Ingredients!$B$3:$B$217,K275,Ingredients!$H$3:$H$217)+SUMIF($B$3:$B$724,K275,$BZ$3:$BZ$724)</f>
        <v>0</v>
      </c>
      <c r="BX275" s="30">
        <f>SUMIF(Ingredients!$B$3:$B$217,L275,Ingredients!$H$3:$H$217)+SUMIF($B$3:$B$724,L275,$BZ$3:$BZ$724)</f>
        <v>0</v>
      </c>
      <c r="BY275" s="30">
        <f>SUMIF(Ingredients!$B$3:$B$217,M275,Ingredients!$H$3:$H$217)+SUMIF($B$3:$B$724,M275,$BZ$3:$BZ$724)</f>
        <v>0</v>
      </c>
      <c r="BZ275" s="42">
        <f t="shared" si="59"/>
        <v>0</v>
      </c>
      <c r="CA275" s="30">
        <f>SUMIF(Ingredients!$B$3:$B$217,F275,Ingredients!$I$3:$I$217)+SUMIF($B$3:$B$724,F275,$CI$3:$CI$724)</f>
        <v>0</v>
      </c>
      <c r="CB275" s="30">
        <f>SUMIF(Ingredients!$B$3:$B$217,G275,Ingredients!$I$3:$I$217)+SUMIF($B$3:$B$724,G275,$CI$3:$CI$724)</f>
        <v>0</v>
      </c>
      <c r="CC275" s="30">
        <f>SUMIF(Ingredients!$B$3:$B$217,H275,Ingredients!$I$3:$I$217)+SUMIF($B$3:$B$724,H275,$CI$3:$CI$724)</f>
        <v>0</v>
      </c>
      <c r="CD275" s="30">
        <f>SUMIF(Ingredients!$B$3:$B$217,I275,Ingredients!$I$3:$I$217)+SUMIF($B$3:$B$724,I275,$CI$3:$CI$724)</f>
        <v>0</v>
      </c>
      <c r="CE275" s="30">
        <f>SUMIF(Ingredients!$B$3:$B$217,J275,Ingredients!$I$3:$I$217)+SUMIF($B$3:$B$724,J275,$CI$3:$CI$724)</f>
        <v>0</v>
      </c>
      <c r="CF275" s="30">
        <f>SUMIF(Ingredients!$B$3:$B$217,K275,Ingredients!$I$3:$I$217)+SUMIF($B$3:$B$724,K275,$CI$3:$CI$724)</f>
        <v>0</v>
      </c>
      <c r="CG275" s="30">
        <f>SUMIF(Ingredients!$B$3:$B$217,L275,Ingredients!$I$3:$I$217)+SUMIF($B$3:$B$724,L275,$CI$3:$CI$724)</f>
        <v>0</v>
      </c>
      <c r="CH275" s="30">
        <f>SUMIF(Ingredients!$B$3:$B$217,M275,Ingredients!$I$3:$I$217)+SUMIF($B$3:$B$724,M275,$CI$3:$CI$724)</f>
        <v>0</v>
      </c>
      <c r="CI275" s="38">
        <f t="shared" si="60"/>
        <v>0</v>
      </c>
      <c r="CJ275" s="30">
        <f>SUMIF(Ingredients!$B$3:$B$217,F275,Ingredients!$J$3:$J$217)+SUMIF($B$3:$B$724,F275,$CR$3:$CR$724)</f>
        <v>0</v>
      </c>
      <c r="CK275" s="30">
        <f>SUMIF(Ingredients!$B$3:$B$217,G275,Ingredients!$J$3:$J$217)+SUMIF($B$3:$B$724,G275,$CR$3:$CR$724)</f>
        <v>2</v>
      </c>
      <c r="CL275" s="30">
        <f>SUMIF(Ingredients!$B$3:$B$217,H275,Ingredients!$J$3:$J$217)+SUMIF($B$3:$B$724,H275,$CR$3:$CR$724)</f>
        <v>0</v>
      </c>
      <c r="CM275" s="30">
        <f>SUMIF(Ingredients!$B$3:$B$217,I275,Ingredients!$J$3:$J$217)+SUMIF($B$3:$B$724,I275,$CR$3:$CR$724)</f>
        <v>0</v>
      </c>
      <c r="CN275" s="30">
        <f>SUMIF(Ingredients!$B$3:$B$217,J275,Ingredients!$J$3:$J$217)+SUMIF($B$3:$B$724,J275,$CR$3:$CR$724)</f>
        <v>0</v>
      </c>
      <c r="CO275" s="30">
        <f>SUMIF(Ingredients!$B$3:$B$217,K275,Ingredients!$J$3:$J$217)+SUMIF($B$3:$B$724,K275,$CR$3:$CR$724)</f>
        <v>0</v>
      </c>
      <c r="CP275" s="30">
        <f>SUMIF(Ingredients!$B$3:$B$217,L275,Ingredients!$J$3:$J$217)+SUMIF($B$3:$B$724,L275,$CR$3:$CR$724)</f>
        <v>0</v>
      </c>
      <c r="CQ275" s="30">
        <f>SUMIF(Ingredients!$B$3:$B$217,M275,Ingredients!$J$3:$J$217)+SUMIF($B$3:$B$724,M275,$CR$3:$CR$724)</f>
        <v>0</v>
      </c>
      <c r="CR275" s="43">
        <f t="shared" si="61"/>
        <v>2</v>
      </c>
      <c r="CS275" s="34">
        <v>12</v>
      </c>
      <c r="CT275" s="30">
        <v>5</v>
      </c>
      <c r="CU275" s="30">
        <v>15.6</v>
      </c>
      <c r="CV275" s="35">
        <v>1</v>
      </c>
      <c r="CW275" s="36">
        <v>1</v>
      </c>
      <c r="CX275" s="37">
        <v>0</v>
      </c>
      <c r="CY275" s="38">
        <v>0</v>
      </c>
      <c r="CZ275" s="39">
        <v>2</v>
      </c>
      <c r="DA275" t="s">
        <v>199</v>
      </c>
      <c r="DB275" t="str">
        <f t="shared" ca="1" si="62"/>
        <v>No</v>
      </c>
      <c r="DD275" t="s">
        <v>200</v>
      </c>
      <c r="DE275" t="str">
        <f t="shared" ca="1" si="63"/>
        <v/>
      </c>
      <c r="DF275" t="s">
        <v>2272</v>
      </c>
    </row>
    <row r="276" spans="2:110" x14ac:dyDescent="0.3">
      <c r="B276" t="s">
        <v>549</v>
      </c>
      <c r="C276" t="str">
        <f>INDEX('PH Itemnames'!$B$1:$B$723,MATCH(B276,'PH Itemnames'!$A$1:$A$723),1)</f>
        <v>gingeredrhubarbtartItem</v>
      </c>
      <c r="D276" t="s">
        <v>245</v>
      </c>
      <c r="E276" t="s">
        <v>1192</v>
      </c>
      <c r="F276" s="10" t="s">
        <v>209</v>
      </c>
      <c r="G276" s="11" t="s">
        <v>119</v>
      </c>
      <c r="H276" s="11" t="s">
        <v>121</v>
      </c>
      <c r="I276" s="11" t="s">
        <v>210</v>
      </c>
      <c r="J276" s="11" t="s">
        <v>226</v>
      </c>
      <c r="K276" s="11"/>
      <c r="L276" s="11"/>
      <c r="M276" s="11"/>
      <c r="N276" s="46">
        <f ca="1">SUMIF(Ingredients!$B$3:$B$217,'PH complex foods'!F276,Ingredients!$A$3:$A$119)+SUMIF($B$3:$B$724,F276,$V$3:$V$723)</f>
        <v>1</v>
      </c>
      <c r="O276" s="11">
        <f ca="1">SUMIF(Ingredients!$B$3:$B$217,'PH complex foods'!G276,Ingredients!$A$3:$A$119)+SUMIF($B$3:$B$724,G276,$V$3:$V$723)</f>
        <v>0</v>
      </c>
      <c r="P276" s="11">
        <f ca="1">SUMIF(Ingredients!$B$3:$B$217,'PH complex foods'!H276,Ingredients!$A$3:$A$119)+SUMIF($B$3:$B$724,H276,$V$3:$V$723)</f>
        <v>1</v>
      </c>
      <c r="Q276" s="11">
        <f ca="1">SUMIF(Ingredients!$B$3:$B$217,'PH complex foods'!I276,Ingredients!$A$3:$A$119)+SUMIF($B$3:$B$724,I276,$V$3:$V$723)</f>
        <v>1</v>
      </c>
      <c r="R276" s="11">
        <f ca="1">SUMIF(Ingredients!$B$3:$B$217,'PH complex foods'!J276,Ingredients!$A$3:$A$119)+SUMIF($B$3:$B$724,J276,$V$3:$V$723)</f>
        <v>1</v>
      </c>
      <c r="S276" s="11">
        <f ca="1">SUMIF(Ingredients!$B$3:$B$217,'PH complex foods'!K276,Ingredients!$A$3:$A$119)+SUMIF($B$3:$B$724,K276,$V$3:$V$723)</f>
        <v>0</v>
      </c>
      <c r="T276" s="11">
        <f ca="1">SUMIF(Ingredients!$B$3:$B$217,'PH complex foods'!L276,Ingredients!$A$3:$A$119)+SUMIF($B$3:$B$724,L276,$V$3:$V$723)</f>
        <v>0</v>
      </c>
      <c r="U276" s="11">
        <f ca="1">SUMIF(Ingredients!$B$3:$B$217,'PH complex foods'!M276,Ingredients!$A$3:$A$119)+SUMIF($B$3:$B$724,M276,$V$3:$V$723)</f>
        <v>0</v>
      </c>
      <c r="V276" s="10">
        <f t="shared" ca="1" si="64"/>
        <v>0</v>
      </c>
      <c r="W276" s="11">
        <f t="shared" si="53"/>
        <v>0</v>
      </c>
      <c r="X276" s="44" t="str">
        <f t="shared" ca="1" si="65"/>
        <v>No</v>
      </c>
      <c r="Y276" s="34">
        <f>SUMIF(Ingredients!$B$3:$B$217,F276,Ingredients!$C$3:$C$217)+SUMIF($B$3:$B$724,F276,$AG$3:$AG$724)</f>
        <v>5</v>
      </c>
      <c r="Z276" s="30">
        <f>SUMIF(Ingredients!$B$3:$B$217,G276,Ingredients!$C$3:$C$217)+SUMIF($B$3:$B$724,G276,$AG$3:$AG$724)</f>
        <v>0</v>
      </c>
      <c r="AA276" s="30">
        <f>SUMIF(Ingredients!$B$3:$B$217,H276,Ingredients!$C$3:$C$217)+SUMIF($B$3:$B$724,H276,$AG$3:$AG$724)</f>
        <v>2</v>
      </c>
      <c r="AB276" s="30">
        <f>SUMIF(Ingredients!$B$3:$B$217,I276,Ingredients!$C$3:$C$217)+SUMIF($B$3:$B$724,I276,$AG$3:$AG$724)</f>
        <v>0</v>
      </c>
      <c r="AC276" s="30">
        <f>SUMIF(Ingredients!$B$3:$B$217,J276,Ingredients!$C$3:$C$217)+SUMIF($B$3:$B$724,J276,$AG$3:$AG$724)</f>
        <v>0</v>
      </c>
      <c r="AD276" s="30">
        <f>SUMIF(Ingredients!$B$3:$B$217,K276,Ingredients!$C$3:$C$217)+SUMIF($B$3:$B$724,K276,$AG$3:$AG$724)</f>
        <v>0</v>
      </c>
      <c r="AE276" s="30">
        <f>SUMIF(Ingredients!$B$3:$B$217,L276,Ingredients!$C$3:$C$217)+SUMIF($B$3:$B$724,L276,$AG$3:$AG$724)</f>
        <v>0</v>
      </c>
      <c r="AF276" s="30">
        <f>SUMIF(Ingredients!$B$3:$B$217,M276,Ingredients!$C$3:$C$217)+SUMIF($B$3:$B$724,M276,$AG$3:$AG$724)</f>
        <v>0</v>
      </c>
      <c r="AG276" s="29">
        <f t="shared" si="54"/>
        <v>7</v>
      </c>
      <c r="AH276" s="30">
        <f>SUMIF(Ingredients!$B$3:$B$217,F276,Ingredients!$D$3:$D$217)+SUMIF($B$3:$B$724,F276,$AP$3:$AP$724)</f>
        <v>0</v>
      </c>
      <c r="AI276" s="30">
        <f>SUMIF(Ingredients!$B$3:$B$217,G276,Ingredients!$D$3:$D$217)+SUMIF($B$3:$B$724,G276,$AP$3:$AP$724)</f>
        <v>0</v>
      </c>
      <c r="AJ276" s="30">
        <f>SUMIF(Ingredients!$B$3:$B$217,H276,Ingredients!$D$3:$D$217)+SUMIF($B$3:$B$724,H276,$AP$3:$AP$724)</f>
        <v>0</v>
      </c>
      <c r="AK276" s="30">
        <f>SUMIF(Ingredients!$B$3:$B$217,I276,Ingredients!$D$3:$D$217)+SUMIF($B$3:$B$724,I276,$AP$3:$AP$724)</f>
        <v>0</v>
      </c>
      <c r="AL276" s="30">
        <f>SUMIF(Ingredients!$B$3:$B$217,J276,Ingredients!$D$3:$D$217)+SUMIF($B$3:$B$724,J276,$AP$3:$AP$724)</f>
        <v>0</v>
      </c>
      <c r="AM276" s="30">
        <f>SUMIF(Ingredients!$B$3:$B$217,K276,Ingredients!$D$3:$D$217)+SUMIF($B$3:$B$724,K276,$AP$3:$AP$724)</f>
        <v>0</v>
      </c>
      <c r="AN276" s="30">
        <f>SUMIF(Ingredients!$B$3:$B$217,L276,Ingredients!$D$3:$D$217)+SUMIF($B$3:$B$724,L276,$AP$3:$AP$724)</f>
        <v>0</v>
      </c>
      <c r="AO276" s="30">
        <f>SUMIF(Ingredients!$B$3:$B$217,M276,Ingredients!$D$3:$D$217)+SUMIF($B$3:$B$724,M276,$AP$3:$AP$724)</f>
        <v>0</v>
      </c>
      <c r="AP276" s="29">
        <f t="shared" si="55"/>
        <v>0</v>
      </c>
      <c r="AQ276" s="30">
        <f>SUMIF(Ingredients!$B$3:$B$217,F276,Ingredients!$E$3:$E$217)+SUMIF($B$3:$B$724,F276,$AY$3:$AY$727)</f>
        <v>7</v>
      </c>
      <c r="AR276" s="30">
        <f>SUMIF(Ingredients!$B$3:$B$217,G276,Ingredients!$E$3:$E$217)+SUMIF($B$3:$B$724,G276,$AY$3:$AY$727)</f>
        <v>0</v>
      </c>
      <c r="AS276" s="30">
        <f>SUMIF(Ingredients!$B$3:$B$217,H276,Ingredients!$E$3:$E$217)+SUMIF($B$3:$B$724,H276,$AY$3:$AY$727)</f>
        <v>24</v>
      </c>
      <c r="AT276" s="30">
        <f>SUMIF(Ingredients!$B$3:$B$217,I276,Ingredients!$E$3:$E$217)+SUMIF($B$3:$B$724,I276,$AY$3:$AY$727)</f>
        <v>30</v>
      </c>
      <c r="AU276" s="30">
        <f>SUMIF(Ingredients!$B$3:$B$217,J276,Ingredients!$E$3:$E$217)+SUMIF($B$3:$B$724,J276,$AY$3:$AY$727)</f>
        <v>16</v>
      </c>
      <c r="AV276" s="30">
        <f>SUMIF(Ingredients!$B$3:$B$217,K276,Ingredients!$E$3:$E$217)+SUMIF($B$3:$B$724,K276,$AY$3:$AY$727)</f>
        <v>0</v>
      </c>
      <c r="AW276" s="30">
        <f>SUMIF(Ingredients!$B$3:$B$217,L276,Ingredients!$E$3:$E$217)+SUMIF($B$3:$B$724,L276,$AY$3:$AY$727)</f>
        <v>0</v>
      </c>
      <c r="AX276" s="30">
        <f>SUMIF(Ingredients!$B$3:$B$217,M276,Ingredients!$E$3:$E$217)+SUMIF($B$3:$B$724,M276,$AY$3:$AY$727)</f>
        <v>0</v>
      </c>
      <c r="AY276" s="29">
        <f t="shared" si="56"/>
        <v>15.4</v>
      </c>
      <c r="AZ276" s="30">
        <f>SUMIF(Ingredients!$B$3:$B$217,F276,Ingredients!$F$3:$F$217)+SUMIF($B$3:$B$724,F276,$BH$3:$BH$724)</f>
        <v>1</v>
      </c>
      <c r="BA276" s="30">
        <f>SUMIF(Ingredients!$B$3:$B$217,G276,Ingredients!$F$3:$F$217)+SUMIF($B$3:$B$724,G276,$BH$3:$BH$724)</f>
        <v>0</v>
      </c>
      <c r="BB276" s="30">
        <f>SUMIF(Ingredients!$B$3:$B$217,H276,Ingredients!$F$3:$F$217)+SUMIF($B$3:$B$724,H276,$BH$3:$BH$724)</f>
        <v>0</v>
      </c>
      <c r="BC276" s="30">
        <f>SUMIF(Ingredients!$B$3:$B$217,I276,Ingredients!$F$3:$F$217)+SUMIF($B$3:$B$724,I276,$BH$3:$BH$724)</f>
        <v>0</v>
      </c>
      <c r="BD276" s="30">
        <f>SUMIF(Ingredients!$B$3:$B$217,J276,Ingredients!$F$3:$F$217)+SUMIF($B$3:$B$724,J276,$BH$3:$BH$724)</f>
        <v>0</v>
      </c>
      <c r="BE276" s="30">
        <f>SUMIF(Ingredients!$B$3:$B$217,K276,Ingredients!$F$3:$F$217)+SUMIF($B$3:$B$724,K276,$BH$3:$BH$724)</f>
        <v>0</v>
      </c>
      <c r="BF276" s="30">
        <f>SUMIF(Ingredients!$B$3:$B$217,L276,Ingredients!$F$3:$F$217)+SUMIF($B$3:$B$724,L276,$BH$3:$BH$724)</f>
        <v>0</v>
      </c>
      <c r="BG276" s="30">
        <f>SUMIF(Ingredients!$B$3:$B$217,M276,Ingredients!$F$3:$F$217)+SUMIF($B$3:$B$724,M276,$BH$3:$BH$724)</f>
        <v>0</v>
      </c>
      <c r="BH276" s="35">
        <f t="shared" si="57"/>
        <v>1</v>
      </c>
      <c r="BI276" s="30">
        <f>SUMIF(Ingredients!$B$3:$B$217,F276,Ingredients!$G$3:$G$217)+SUMIF($B$3:$B$724,F276,$BQ$3:$BQ$724)</f>
        <v>0</v>
      </c>
      <c r="BJ276" s="30">
        <f>SUMIF(Ingredients!$B$3:$B$217,G276,Ingredients!$G$3:$G$217)+SUMIF($B$3:$B$724,G276,$BQ$3:$BQ$724)</f>
        <v>0</v>
      </c>
      <c r="BK276" s="30">
        <f>SUMIF(Ingredients!$B$3:$B$217,H276,Ingredients!$G$3:$G$217)+SUMIF($B$3:$B$724,H276,$BQ$3:$BQ$724)</f>
        <v>0</v>
      </c>
      <c r="BL276" s="30">
        <f>SUMIF(Ingredients!$B$3:$B$217,I276,Ingredients!$G$3:$G$217)+SUMIF($B$3:$B$724,I276,$BQ$3:$BQ$724)</f>
        <v>0</v>
      </c>
      <c r="BM276" s="30">
        <f>SUMIF(Ingredients!$B$3:$B$217,J276,Ingredients!$G$3:$G$217)+SUMIF($B$3:$B$724,J276,$BQ$3:$BQ$724)</f>
        <v>0</v>
      </c>
      <c r="BN276" s="30">
        <f>SUMIF(Ingredients!$B$3:$B$217,K276,Ingredients!$G$3:$G$217)+SUMIF($B$3:$B$724,K276,$BQ$3:$BQ$724)</f>
        <v>0</v>
      </c>
      <c r="BO276" s="30">
        <f>SUMIF(Ingredients!$B$3:$B$217,L276,Ingredients!$G$3:$G$217)+SUMIF($B$3:$B$724,L276,$BQ$3:$BQ$724)</f>
        <v>0</v>
      </c>
      <c r="BP276" s="30">
        <f>SUMIF(Ingredients!$B$3:$B$217,M276,Ingredients!$G$3:$G$217)+SUMIF($B$3:$B$724,M276,$BQ$3:$BQ$724)</f>
        <v>0</v>
      </c>
      <c r="BQ276" s="36">
        <f t="shared" si="58"/>
        <v>0</v>
      </c>
      <c r="BR276" s="30">
        <f>SUMIF(Ingredients!$B$3:$B$217,F276,Ingredients!$H$3:$H$217)+SUMIF($B$3:$B$724,F276,$BZ$3:$BZ$724)</f>
        <v>0</v>
      </c>
      <c r="BS276" s="30">
        <f>SUMIF(Ingredients!$B$3:$B$217,G276,Ingredients!$H$3:$H$217)+SUMIF($B$3:$B$724,G276,$BZ$3:$BZ$724)</f>
        <v>0</v>
      </c>
      <c r="BT276" s="30">
        <f>SUMIF(Ingredients!$B$3:$B$217,H276,Ingredients!$H$3:$H$217)+SUMIF($B$3:$B$724,H276,$BZ$3:$BZ$724)</f>
        <v>0</v>
      </c>
      <c r="BU276" s="30">
        <f>SUMIF(Ingredients!$B$3:$B$217,I276,Ingredients!$H$3:$H$217)+SUMIF($B$3:$B$724,I276,$BZ$3:$BZ$724)</f>
        <v>0</v>
      </c>
      <c r="BV276" s="30">
        <f>SUMIF(Ingredients!$B$3:$B$217,J276,Ingredients!$H$3:$H$217)+SUMIF($B$3:$B$724,J276,$BZ$3:$BZ$724)</f>
        <v>0</v>
      </c>
      <c r="BW276" s="30">
        <f>SUMIF(Ingredients!$B$3:$B$217,K276,Ingredients!$H$3:$H$217)+SUMIF($B$3:$B$724,K276,$BZ$3:$BZ$724)</f>
        <v>0</v>
      </c>
      <c r="BX276" s="30">
        <f>SUMIF(Ingredients!$B$3:$B$217,L276,Ingredients!$H$3:$H$217)+SUMIF($B$3:$B$724,L276,$BZ$3:$BZ$724)</f>
        <v>0</v>
      </c>
      <c r="BY276" s="30">
        <f>SUMIF(Ingredients!$B$3:$B$217,M276,Ingredients!$H$3:$H$217)+SUMIF($B$3:$B$724,M276,$BZ$3:$BZ$724)</f>
        <v>0</v>
      </c>
      <c r="BZ276" s="42">
        <f t="shared" si="59"/>
        <v>0</v>
      </c>
      <c r="CA276" s="30">
        <f>SUMIF(Ingredients!$B$3:$B$217,F276,Ingredients!$I$3:$I$217)+SUMIF($B$3:$B$724,F276,$CI$3:$CI$724)</f>
        <v>0</v>
      </c>
      <c r="CB276" s="30">
        <f>SUMIF(Ingredients!$B$3:$B$217,G276,Ingredients!$I$3:$I$217)+SUMIF($B$3:$B$724,G276,$CI$3:$CI$724)</f>
        <v>0</v>
      </c>
      <c r="CC276" s="30">
        <f>SUMIF(Ingredients!$B$3:$B$217,H276,Ingredients!$I$3:$I$217)+SUMIF($B$3:$B$724,H276,$CI$3:$CI$724)</f>
        <v>0</v>
      </c>
      <c r="CD276" s="30">
        <f>SUMIF(Ingredients!$B$3:$B$217,I276,Ingredients!$I$3:$I$217)+SUMIF($B$3:$B$724,I276,$CI$3:$CI$724)</f>
        <v>0</v>
      </c>
      <c r="CE276" s="30">
        <f>SUMIF(Ingredients!$B$3:$B$217,J276,Ingredients!$I$3:$I$217)+SUMIF($B$3:$B$724,J276,$CI$3:$CI$724)</f>
        <v>0</v>
      </c>
      <c r="CF276" s="30">
        <f>SUMIF(Ingredients!$B$3:$B$217,K276,Ingredients!$I$3:$I$217)+SUMIF($B$3:$B$724,K276,$CI$3:$CI$724)</f>
        <v>0</v>
      </c>
      <c r="CG276" s="30">
        <f>SUMIF(Ingredients!$B$3:$B$217,L276,Ingredients!$I$3:$I$217)+SUMIF($B$3:$B$724,L276,$CI$3:$CI$724)</f>
        <v>0</v>
      </c>
      <c r="CH276" s="30">
        <f>SUMIF(Ingredients!$B$3:$B$217,M276,Ingredients!$I$3:$I$217)+SUMIF($B$3:$B$724,M276,$CI$3:$CI$724)</f>
        <v>0</v>
      </c>
      <c r="CI276" s="38">
        <f t="shared" si="60"/>
        <v>0</v>
      </c>
      <c r="CJ276" s="30">
        <f>SUMIF(Ingredients!$B$3:$B$217,F276,Ingredients!$J$3:$J$217)+SUMIF($B$3:$B$724,F276,$CR$3:$CR$724)</f>
        <v>0</v>
      </c>
      <c r="CK276" s="30">
        <f>SUMIF(Ingredients!$B$3:$B$217,G276,Ingredients!$J$3:$J$217)+SUMIF($B$3:$B$724,G276,$CR$3:$CR$724)</f>
        <v>0</v>
      </c>
      <c r="CL276" s="30">
        <f>SUMIF(Ingredients!$B$3:$B$217,H276,Ingredients!$J$3:$J$217)+SUMIF($B$3:$B$724,H276,$CR$3:$CR$724)</f>
        <v>0</v>
      </c>
      <c r="CM276" s="30">
        <f>SUMIF(Ingredients!$B$3:$B$217,I276,Ingredients!$J$3:$J$217)+SUMIF($B$3:$B$724,I276,$CR$3:$CR$724)</f>
        <v>0</v>
      </c>
      <c r="CN276" s="30">
        <f>SUMIF(Ingredients!$B$3:$B$217,J276,Ingredients!$J$3:$J$217)+SUMIF($B$3:$B$724,J276,$CR$3:$CR$724)</f>
        <v>0</v>
      </c>
      <c r="CO276" s="30">
        <f>SUMIF(Ingredients!$B$3:$B$217,K276,Ingredients!$J$3:$J$217)+SUMIF($B$3:$B$724,K276,$CR$3:$CR$724)</f>
        <v>0</v>
      </c>
      <c r="CP276" s="30">
        <f>SUMIF(Ingredients!$B$3:$B$217,L276,Ingredients!$J$3:$J$217)+SUMIF($B$3:$B$724,L276,$CR$3:$CR$724)</f>
        <v>0</v>
      </c>
      <c r="CQ276" s="30">
        <f>SUMIF(Ingredients!$B$3:$B$217,M276,Ingredients!$J$3:$J$217)+SUMIF($B$3:$B$724,M276,$CR$3:$CR$724)</f>
        <v>0</v>
      </c>
      <c r="CR276" s="43">
        <f t="shared" si="61"/>
        <v>0</v>
      </c>
      <c r="CS276" s="34">
        <v>7</v>
      </c>
      <c r="CT276" s="30">
        <v>0</v>
      </c>
      <c r="CU276" s="30">
        <v>15.4</v>
      </c>
      <c r="CV276" s="35">
        <v>1</v>
      </c>
      <c r="CW276" s="36">
        <v>0</v>
      </c>
      <c r="CX276" s="37">
        <v>0</v>
      </c>
      <c r="CY276" s="38">
        <v>0</v>
      </c>
      <c r="CZ276" s="39">
        <v>0</v>
      </c>
      <c r="DA276" t="s">
        <v>199</v>
      </c>
      <c r="DB276" t="str">
        <f t="shared" ca="1" si="62"/>
        <v>No</v>
      </c>
      <c r="DD276" t="s">
        <v>200</v>
      </c>
      <c r="DE276" t="str">
        <f t="shared" ca="1" si="63"/>
        <v/>
      </c>
      <c r="DF276" t="s">
        <v>2272</v>
      </c>
    </row>
    <row r="277" spans="2:110" x14ac:dyDescent="0.3">
      <c r="B277" t="s">
        <v>550</v>
      </c>
      <c r="C277" t="str">
        <f>INDEX('PH Itemnames'!$B$1:$B$723,MATCH(B277,'PH Itemnames'!$A$1:$A$723),1)</f>
        <v>lambbarleysoupItem</v>
      </c>
      <c r="D277" t="s">
        <v>245</v>
      </c>
      <c r="E277" t="s">
        <v>1192</v>
      </c>
      <c r="F277" s="10" t="s">
        <v>270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SUMIF(Ingredients!$B$3:$B$217,'PH complex foods'!F277,Ingredients!$A$3:$A$119)+SUMIF($B$3:$B$724,F277,$V$3:$V$723)</f>
        <v>1</v>
      </c>
      <c r="O277" s="11">
        <f ca="1">SUMIF(Ingredients!$B$3:$B$217,'PH complex foods'!G277,Ingredients!$A$3:$A$119)+SUMIF($B$3:$B$724,G277,$V$3:$V$723)</f>
        <v>1</v>
      </c>
      <c r="P277" s="11">
        <f ca="1">SUMIF(Ingredients!$B$3:$B$217,'PH complex foods'!H277,Ingredients!$A$3:$A$119)+SUMIF($B$3:$B$724,H277,$V$3:$V$723)</f>
        <v>1</v>
      </c>
      <c r="Q277" s="11">
        <f ca="1">SUMIF(Ingredients!$B$3:$B$217,'PH complex foods'!I277,Ingredients!$A$3:$A$119)+SUMIF($B$3:$B$724,I277,$V$3:$V$723)</f>
        <v>1</v>
      </c>
      <c r="R277" s="11">
        <f ca="1">SUMIF(Ingredients!$B$3:$B$217,'PH complex foods'!J277,Ingredients!$A$3:$A$119)+SUMIF($B$3:$B$724,J277,$V$3:$V$723)</f>
        <v>1</v>
      </c>
      <c r="S277" s="11">
        <f ca="1">SUMIF(Ingredients!$B$3:$B$217,'PH complex foods'!K277,Ingredients!$A$3:$A$119)+SUMIF($B$3:$B$724,K277,$V$3:$V$723)</f>
        <v>0</v>
      </c>
      <c r="T277" s="11">
        <f ca="1">SUMIF(Ingredients!$B$3:$B$217,'PH complex foods'!L277,Ingredients!$A$3:$A$119)+SUMIF($B$3:$B$724,L277,$V$3:$V$723)</f>
        <v>0</v>
      </c>
      <c r="U277" s="11">
        <f ca="1">SUMIF(Ingredients!$B$3:$B$217,'PH complex foods'!M277,Ingredients!$A$3:$A$119)+SUMIF($B$3:$B$724,M277,$V$3:$V$723)</f>
        <v>0</v>
      </c>
      <c r="V277" s="10">
        <f t="shared" ca="1" si="64"/>
        <v>1</v>
      </c>
      <c r="W277" s="11">
        <f t="shared" si="53"/>
        <v>0</v>
      </c>
      <c r="X277" s="44" t="str">
        <f t="shared" ca="1" si="65"/>
        <v>Yes</v>
      </c>
      <c r="Y277" s="34">
        <f>SUMIF(Ingredients!$B$3:$B$217,F277,Ingredients!$C$3:$C$217)+SUMIF($B$3:$B$724,F277,$AG$3:$AG$724)</f>
        <v>12.30952380952381</v>
      </c>
      <c r="Z277" s="30">
        <f>SUMIF(Ingredients!$B$3:$B$217,G277,Ingredients!$C$3:$C$217)+SUMIF($B$3:$B$724,G277,$AG$3:$AG$724)</f>
        <v>10</v>
      </c>
      <c r="AA277" s="30">
        <f>SUMIF(Ingredients!$B$3:$B$217,H277,Ingredients!$C$3:$C$217)+SUMIF($B$3:$B$724,H277,$AG$3:$AG$724)</f>
        <v>2</v>
      </c>
      <c r="AB277" s="30">
        <f>SUMIF(Ingredients!$B$3:$B$217,I277,Ingredients!$C$3:$C$217)+SUMIF($B$3:$B$724,I277,$AG$3:$AG$724)</f>
        <v>10</v>
      </c>
      <c r="AC277" s="30">
        <f>SUMIF(Ingredients!$B$3:$B$217,J277,Ingredients!$C$3:$C$217)+SUMIF($B$3:$B$724,J277,$AG$3:$AG$724)</f>
        <v>0</v>
      </c>
      <c r="AD277" s="30">
        <f>SUMIF(Ingredients!$B$3:$B$217,K277,Ingredients!$C$3:$C$217)+SUMIF($B$3:$B$724,K277,$AG$3:$AG$724)</f>
        <v>0</v>
      </c>
      <c r="AE277" s="30">
        <f>SUMIF(Ingredients!$B$3:$B$217,L277,Ingredients!$C$3:$C$217)+SUMIF($B$3:$B$724,L277,$AG$3:$AG$724)</f>
        <v>0</v>
      </c>
      <c r="AF277" s="30">
        <f>SUMIF(Ingredients!$B$3:$B$217,M277,Ingredients!$C$3:$C$217)+SUMIF($B$3:$B$724,M277,$AG$3:$AG$724)</f>
        <v>0</v>
      </c>
      <c r="AG277" s="29">
        <f t="shared" si="54"/>
        <v>34.30952380952381</v>
      </c>
      <c r="AH277" s="30">
        <f>SUMIF(Ingredients!$B$3:$B$217,F277,Ingredients!$D$3:$D$217)+SUMIF($B$3:$B$724,F277,$AP$3:$AP$724)</f>
        <v>0.35714285714285715</v>
      </c>
      <c r="AI277" s="30">
        <f>SUMIF(Ingredients!$B$3:$B$217,G277,Ingredients!$D$3:$D$217)+SUMIF($B$3:$B$724,G277,$AP$3:$AP$724)</f>
        <v>0</v>
      </c>
      <c r="AJ277" s="30">
        <f>SUMIF(Ingredients!$B$3:$B$217,H277,Ingredients!$D$3:$D$217)+SUMIF($B$3:$B$724,H277,$AP$3:$AP$724)</f>
        <v>0</v>
      </c>
      <c r="AK277" s="30">
        <f>SUMIF(Ingredients!$B$3:$B$217,I277,Ingredients!$D$3:$D$217)+SUMIF($B$3:$B$724,I277,$AP$3:$AP$724)</f>
        <v>0</v>
      </c>
      <c r="AL277" s="30">
        <f>SUMIF(Ingredients!$B$3:$B$217,J277,Ingredients!$D$3:$D$217)+SUMIF($B$3:$B$724,J277,$AP$3:$AP$724)</f>
        <v>0</v>
      </c>
      <c r="AM277" s="30">
        <f>SUMIF(Ingredients!$B$3:$B$217,K277,Ingredients!$D$3:$D$217)+SUMIF($B$3:$B$724,K277,$AP$3:$AP$724)</f>
        <v>0</v>
      </c>
      <c r="AN277" s="30">
        <f>SUMIF(Ingredients!$B$3:$B$217,L277,Ingredients!$D$3:$D$217)+SUMIF($B$3:$B$724,L277,$AP$3:$AP$724)</f>
        <v>0</v>
      </c>
      <c r="AO277" s="30">
        <f>SUMIF(Ingredients!$B$3:$B$217,M277,Ingredients!$D$3:$D$217)+SUMIF($B$3:$B$724,M277,$AP$3:$AP$724)</f>
        <v>0</v>
      </c>
      <c r="AP277" s="29">
        <f t="shared" si="55"/>
        <v>0.35714285714285715</v>
      </c>
      <c r="AQ277" s="30">
        <f>SUMIF(Ingredients!$B$3:$B$217,F277,Ingredients!$E$3:$E$217)+SUMIF($B$3:$B$724,F277,$AY$3:$AY$727)</f>
        <v>10.428571428571429</v>
      </c>
      <c r="AR277" s="30">
        <f>SUMIF(Ingredients!$B$3:$B$217,G277,Ingredients!$E$3:$E$217)+SUMIF($B$3:$B$724,G277,$AY$3:$AY$727)</f>
        <v>6</v>
      </c>
      <c r="AS277" s="30">
        <f>SUMIF(Ingredients!$B$3:$B$217,H277,Ingredients!$E$3:$E$217)+SUMIF($B$3:$B$724,H277,$AY$3:$AY$727)</f>
        <v>43</v>
      </c>
      <c r="AT277" s="30">
        <f>SUMIF(Ingredients!$B$3:$B$217,I277,Ingredients!$E$3:$E$217)+SUMIF($B$3:$B$724,I277,$AY$3:$AY$727)</f>
        <v>31</v>
      </c>
      <c r="AU277" s="30">
        <f>SUMIF(Ingredients!$B$3:$B$217,J277,Ingredients!$E$3:$E$217)+SUMIF($B$3:$B$724,J277,$AY$3:$AY$727)</f>
        <v>10</v>
      </c>
      <c r="AV277" s="30">
        <f>SUMIF(Ingredients!$B$3:$B$217,K277,Ingredients!$E$3:$E$217)+SUMIF($B$3:$B$724,K277,$AY$3:$AY$727)</f>
        <v>0</v>
      </c>
      <c r="AW277" s="30">
        <f>SUMIF(Ingredients!$B$3:$B$217,L277,Ingredients!$E$3:$E$217)+SUMIF($B$3:$B$724,L277,$AY$3:$AY$727)</f>
        <v>0</v>
      </c>
      <c r="AX277" s="30">
        <f>SUMIF(Ingredients!$B$3:$B$217,M277,Ingredients!$E$3:$E$217)+SUMIF($B$3:$B$724,M277,$AY$3:$AY$727)</f>
        <v>0</v>
      </c>
      <c r="AY277" s="29">
        <f t="shared" si="56"/>
        <v>20.085714285714285</v>
      </c>
      <c r="AZ277" s="30">
        <f>SUMIF(Ingredients!$B$3:$B$217,F277,Ingredients!$F$3:$F$217)+SUMIF($B$3:$B$724,F277,$BH$3:$BH$724)</f>
        <v>0</v>
      </c>
      <c r="BA277" s="30">
        <f>SUMIF(Ingredients!$B$3:$B$217,G277,Ingredients!$F$3:$F$217)+SUMIF($B$3:$B$724,G277,$BH$3:$BH$724)</f>
        <v>0</v>
      </c>
      <c r="BB277" s="30">
        <f>SUMIF(Ingredients!$B$3:$B$217,H277,Ingredients!$F$3:$F$217)+SUMIF($B$3:$B$724,H277,$BH$3:$BH$724)</f>
        <v>0</v>
      </c>
      <c r="BC277" s="30">
        <f>SUMIF(Ingredients!$B$3:$B$217,I277,Ingredients!$F$3:$F$217)+SUMIF($B$3:$B$724,I277,$BH$3:$BH$724)</f>
        <v>0</v>
      </c>
      <c r="BD277" s="30">
        <f>SUMIF(Ingredients!$B$3:$B$217,J277,Ingredients!$F$3:$F$217)+SUMIF($B$3:$B$724,J277,$BH$3:$BH$724)</f>
        <v>0</v>
      </c>
      <c r="BE277" s="30">
        <f>SUMIF(Ingredients!$B$3:$B$217,K277,Ingredients!$F$3:$F$217)+SUMIF($B$3:$B$724,K277,$BH$3:$BH$724)</f>
        <v>0</v>
      </c>
      <c r="BF277" s="30">
        <f>SUMIF(Ingredients!$B$3:$B$217,L277,Ingredients!$F$3:$F$217)+SUMIF($B$3:$B$724,L277,$BH$3:$BH$724)</f>
        <v>0</v>
      </c>
      <c r="BG277" s="30">
        <f>SUMIF(Ingredients!$B$3:$B$217,M277,Ingredients!$F$3:$F$217)+SUMIF($B$3:$B$724,M277,$BH$3:$BH$724)</f>
        <v>0</v>
      </c>
      <c r="BH277" s="35">
        <f t="shared" si="57"/>
        <v>0</v>
      </c>
      <c r="BI277" s="30">
        <f>SUMIF(Ingredients!$B$3:$B$217,F277,Ingredients!$G$3:$G$217)+SUMIF($B$3:$B$724,F277,$BQ$3:$BQ$724)</f>
        <v>0</v>
      </c>
      <c r="BJ277" s="30">
        <f>SUMIF(Ingredients!$B$3:$B$217,G277,Ingredients!$G$3:$G$217)+SUMIF($B$3:$B$724,G277,$BQ$3:$BQ$724)</f>
        <v>0</v>
      </c>
      <c r="BK277" s="30">
        <f>SUMIF(Ingredients!$B$3:$B$217,H277,Ingredients!$G$3:$G$217)+SUMIF($B$3:$B$724,H277,$BQ$3:$BQ$724)</f>
        <v>0</v>
      </c>
      <c r="BL277" s="30">
        <f>SUMIF(Ingredients!$B$3:$B$217,I277,Ingredients!$G$3:$G$217)+SUMIF($B$3:$B$724,I277,$BQ$3:$BQ$724)</f>
        <v>0</v>
      </c>
      <c r="BM277" s="30">
        <f>SUMIF(Ingredients!$B$3:$B$217,J277,Ingredients!$G$3:$G$217)+SUMIF($B$3:$B$724,J277,$BQ$3:$BQ$724)</f>
        <v>0</v>
      </c>
      <c r="BN277" s="30">
        <f>SUMIF(Ingredients!$B$3:$B$217,K277,Ingredients!$G$3:$G$217)+SUMIF($B$3:$B$724,K277,$BQ$3:$BQ$724)</f>
        <v>0</v>
      </c>
      <c r="BO277" s="30">
        <f>SUMIF(Ingredients!$B$3:$B$217,L277,Ingredients!$G$3:$G$217)+SUMIF($B$3:$B$724,L277,$BQ$3:$BQ$724)</f>
        <v>0</v>
      </c>
      <c r="BP277" s="30">
        <f>SUMIF(Ingredients!$B$3:$B$217,M277,Ingredients!$G$3:$G$217)+SUMIF($B$3:$B$724,M277,$BQ$3:$BQ$724)</f>
        <v>0</v>
      </c>
      <c r="BQ277" s="36">
        <f t="shared" si="58"/>
        <v>0</v>
      </c>
      <c r="BR277" s="30">
        <f>SUMIF(Ingredients!$B$3:$B$217,F277,Ingredients!$H$3:$H$217)+SUMIF($B$3:$B$724,F277,$BZ$3:$BZ$724)</f>
        <v>1.1428571428571428</v>
      </c>
      <c r="BS277" s="30">
        <f>SUMIF(Ingredients!$B$3:$B$217,G277,Ingredients!$H$3:$H$217)+SUMIF($B$3:$B$724,G277,$BZ$3:$BZ$724)</f>
        <v>0</v>
      </c>
      <c r="BT277" s="30">
        <f>SUMIF(Ingredients!$B$3:$B$217,H277,Ingredients!$H$3:$H$217)+SUMIF($B$3:$B$724,H277,$BZ$3:$BZ$724)</f>
        <v>1</v>
      </c>
      <c r="BU277" s="30">
        <f>SUMIF(Ingredients!$B$3:$B$217,I277,Ingredients!$H$3:$H$217)+SUMIF($B$3:$B$724,I277,$BZ$3:$BZ$724)</f>
        <v>1</v>
      </c>
      <c r="BV277" s="30">
        <f>SUMIF(Ingredients!$B$3:$B$217,J277,Ingredients!$H$3:$H$217)+SUMIF($B$3:$B$724,J277,$BZ$3:$BZ$724)</f>
        <v>0</v>
      </c>
      <c r="BW277" s="30">
        <f>SUMIF(Ingredients!$B$3:$B$217,K277,Ingredients!$H$3:$H$217)+SUMIF($B$3:$B$724,K277,$BZ$3:$BZ$724)</f>
        <v>0</v>
      </c>
      <c r="BX277" s="30">
        <f>SUMIF(Ingredients!$B$3:$B$217,L277,Ingredients!$H$3:$H$217)+SUMIF($B$3:$B$724,L277,$BZ$3:$BZ$724)</f>
        <v>0</v>
      </c>
      <c r="BY277" s="30">
        <f>SUMIF(Ingredients!$B$3:$B$217,M277,Ingredients!$H$3:$H$217)+SUMIF($B$3:$B$724,M277,$BZ$3:$BZ$724)</f>
        <v>0</v>
      </c>
      <c r="BZ277" s="42">
        <f t="shared" si="59"/>
        <v>3.1428571428571428</v>
      </c>
      <c r="CA277" s="30">
        <f>SUMIF(Ingredients!$B$3:$B$217,F277,Ingredients!$I$3:$I$217)+SUMIF($B$3:$B$724,F277,$CI$3:$CI$724)</f>
        <v>2.5</v>
      </c>
      <c r="CB277" s="30">
        <f>SUMIF(Ingredients!$B$3:$B$217,G277,Ingredients!$I$3:$I$217)+SUMIF($B$3:$B$724,G277,$CI$3:$CI$724)</f>
        <v>1.5</v>
      </c>
      <c r="CC277" s="30">
        <f>SUMIF(Ingredients!$B$3:$B$217,H277,Ingredients!$I$3:$I$217)+SUMIF($B$3:$B$724,H277,$CI$3:$CI$724)</f>
        <v>0</v>
      </c>
      <c r="CD277" s="30">
        <f>SUMIF(Ingredients!$B$3:$B$217,I277,Ingredients!$I$3:$I$217)+SUMIF($B$3:$B$724,I277,$CI$3:$CI$724)</f>
        <v>0</v>
      </c>
      <c r="CE277" s="30">
        <f>SUMIF(Ingredients!$B$3:$B$217,J277,Ingredients!$I$3:$I$217)+SUMIF($B$3:$B$724,J277,$CI$3:$CI$724)</f>
        <v>0</v>
      </c>
      <c r="CF277" s="30">
        <f>SUMIF(Ingredients!$B$3:$B$217,K277,Ingredients!$I$3:$I$217)+SUMIF($B$3:$B$724,K277,$CI$3:$CI$724)</f>
        <v>0</v>
      </c>
      <c r="CG277" s="30">
        <f>SUMIF(Ingredients!$B$3:$B$217,L277,Ingredients!$I$3:$I$217)+SUMIF($B$3:$B$724,L277,$CI$3:$CI$724)</f>
        <v>0</v>
      </c>
      <c r="CH277" s="30">
        <f>SUMIF(Ingredients!$B$3:$B$217,M277,Ingredients!$I$3:$I$217)+SUMIF($B$3:$B$724,M277,$CI$3:$CI$724)</f>
        <v>0</v>
      </c>
      <c r="CI277" s="38">
        <f t="shared" si="60"/>
        <v>4</v>
      </c>
      <c r="CJ277" s="30">
        <f>SUMIF(Ingredients!$B$3:$B$217,F277,Ingredients!$J$3:$J$217)+SUMIF($B$3:$B$724,F277,$CR$3:$CR$724)</f>
        <v>0</v>
      </c>
      <c r="CK277" s="30">
        <f>SUMIF(Ingredients!$B$3:$B$217,G277,Ingredients!$J$3:$J$217)+SUMIF($B$3:$B$724,G277,$CR$3:$CR$724)</f>
        <v>0</v>
      </c>
      <c r="CL277" s="30">
        <f>SUMIF(Ingredients!$B$3:$B$217,H277,Ingredients!$J$3:$J$217)+SUMIF($B$3:$B$724,H277,$CR$3:$CR$724)</f>
        <v>0</v>
      </c>
      <c r="CM277" s="30">
        <f>SUMIF(Ingredients!$B$3:$B$217,I277,Ingredients!$J$3:$J$217)+SUMIF($B$3:$B$724,I277,$CR$3:$CR$724)</f>
        <v>0</v>
      </c>
      <c r="CN277" s="30">
        <f>SUMIF(Ingredients!$B$3:$B$217,J277,Ingredients!$J$3:$J$217)+SUMIF($B$3:$B$724,J277,$CR$3:$CR$724)</f>
        <v>0</v>
      </c>
      <c r="CO277" s="30">
        <f>SUMIF(Ingredients!$B$3:$B$217,K277,Ingredients!$J$3:$J$217)+SUMIF($B$3:$B$724,K277,$CR$3:$CR$724)</f>
        <v>0</v>
      </c>
      <c r="CP277" s="30">
        <f>SUMIF(Ingredients!$B$3:$B$217,L277,Ingredients!$J$3:$J$217)+SUMIF($B$3:$B$724,L277,$CR$3:$CR$724)</f>
        <v>0</v>
      </c>
      <c r="CQ277" s="30">
        <f>SUMIF(Ingredients!$B$3:$B$217,M277,Ingredients!$J$3:$J$217)+SUMIF($B$3:$B$724,M277,$CR$3:$CR$724)</f>
        <v>0</v>
      </c>
      <c r="CR277" s="43">
        <f t="shared" si="61"/>
        <v>0</v>
      </c>
      <c r="CS277" s="34">
        <v>30</v>
      </c>
      <c r="CT277" s="30">
        <v>15</v>
      </c>
      <c r="CU277" s="30">
        <v>6</v>
      </c>
      <c r="CV277" s="35">
        <v>0</v>
      </c>
      <c r="CW277" s="36">
        <v>0</v>
      </c>
      <c r="CX277" s="37">
        <v>3</v>
      </c>
      <c r="CY277" s="38">
        <v>4</v>
      </c>
      <c r="CZ277" s="39">
        <v>0</v>
      </c>
      <c r="DA277" t="s">
        <v>202</v>
      </c>
      <c r="DB277" t="str">
        <f t="shared" ca="1" si="62"/>
        <v>-</v>
      </c>
      <c r="DD277" t="s">
        <v>200</v>
      </c>
      <c r="DE277" t="str">
        <f t="shared" ca="1" si="63"/>
        <v>LAMBBARLEYSOUPITEM(MEAL, ItemRegistry.lambbarleysoupItem, 4 ,6f,15f,0f,3f,0f,4f,0f,3.5f),</v>
      </c>
      <c r="DF277" t="s">
        <v>2458</v>
      </c>
    </row>
    <row r="278" spans="2:110" x14ac:dyDescent="0.3">
      <c r="B278" t="s">
        <v>551</v>
      </c>
      <c r="C278" t="str">
        <f>INDEX('PH Itemnames'!$B$1:$B$723,MATCH(B278,'PH Itemnames'!$A$1:$A$723),1)</f>
        <v>honeylemonlambItem</v>
      </c>
      <c r="D278" t="s">
        <v>245</v>
      </c>
      <c r="E278" t="s">
        <v>1192</v>
      </c>
      <c r="F278" s="10" t="s">
        <v>80</v>
      </c>
      <c r="G278" s="11" t="s">
        <v>20</v>
      </c>
      <c r="H278" s="11" t="s">
        <v>428</v>
      </c>
      <c r="I278" s="11" t="s">
        <v>210</v>
      </c>
      <c r="J278" s="11"/>
      <c r="K278" s="11"/>
      <c r="L278" s="11"/>
      <c r="M278" s="11"/>
      <c r="N278" s="46">
        <f ca="1">SUMIF(Ingredients!$B$3:$B$217,'PH complex foods'!F278,Ingredients!$A$3:$A$119)+SUMIF($B$3:$B$724,F278,$V$3:$V$723)</f>
        <v>1</v>
      </c>
      <c r="O278" s="11">
        <f ca="1">SUMIF(Ingredients!$B$3:$B$217,'PH complex foods'!G278,Ingredients!$A$3:$A$119)+SUMIF($B$3:$B$724,G278,$V$3:$V$723)</f>
        <v>1</v>
      </c>
      <c r="P278" s="11">
        <f ca="1">SUMIF(Ingredients!$B$3:$B$217,'PH complex foods'!H278,Ingredients!$A$3:$A$119)+SUMIF($B$3:$B$724,H278,$V$3:$V$723)</f>
        <v>1</v>
      </c>
      <c r="Q278" s="11">
        <f ca="1">SUMIF(Ingredients!$B$3:$B$217,'PH complex foods'!I278,Ingredients!$A$3:$A$119)+SUMIF($B$3:$B$724,I278,$V$3:$V$723)</f>
        <v>1</v>
      </c>
      <c r="R278" s="11">
        <f ca="1">SUMIF(Ingredients!$B$3:$B$217,'PH complex foods'!J278,Ingredients!$A$3:$A$119)+SUMIF($B$3:$B$724,J278,$V$3:$V$723)</f>
        <v>0</v>
      </c>
      <c r="S278" s="11">
        <f ca="1">SUMIF(Ingredients!$B$3:$B$217,'PH complex foods'!K278,Ingredients!$A$3:$A$119)+SUMIF($B$3:$B$724,K278,$V$3:$V$723)</f>
        <v>0</v>
      </c>
      <c r="T278" s="11">
        <f ca="1">SUMIF(Ingredients!$B$3:$B$217,'PH complex foods'!L278,Ingredients!$A$3:$A$119)+SUMIF($B$3:$B$724,L278,$V$3:$V$723)</f>
        <v>0</v>
      </c>
      <c r="U278" s="11">
        <f ca="1">SUMIF(Ingredients!$B$3:$B$217,'PH complex foods'!M278,Ingredients!$A$3:$A$119)+SUMIF($B$3:$B$724,M278,$V$3:$V$723)</f>
        <v>0</v>
      </c>
      <c r="V278" s="10">
        <f t="shared" ca="1" si="64"/>
        <v>1</v>
      </c>
      <c r="W278" s="11">
        <f t="shared" si="53"/>
        <v>0</v>
      </c>
      <c r="X278" s="44" t="str">
        <f t="shared" ca="1" si="65"/>
        <v>Yes</v>
      </c>
      <c r="Y278" s="34">
        <f>SUMIF(Ingredients!$B$3:$B$217,F278,Ingredients!$C$3:$C$217)+SUMIF($B$3:$B$724,F278,$AG$3:$AG$724)</f>
        <v>10</v>
      </c>
      <c r="Z278" s="30">
        <f>SUMIF(Ingredients!$B$3:$B$217,G278,Ingredients!$C$3:$C$217)+SUMIF($B$3:$B$724,G278,$AG$3:$AG$724)</f>
        <v>1</v>
      </c>
      <c r="AA278" s="30">
        <f>SUMIF(Ingredients!$B$3:$B$217,H278,Ingredients!$C$3:$C$217)+SUMIF($B$3:$B$724,H278,$AG$3:$AG$724)</f>
        <v>0</v>
      </c>
      <c r="AB278" s="30">
        <f>SUMIF(Ingredients!$B$3:$B$217,I278,Ingredients!$C$3:$C$217)+SUMIF($B$3:$B$724,I278,$AG$3:$AG$724)</f>
        <v>0</v>
      </c>
      <c r="AC278" s="30">
        <f>SUMIF(Ingredients!$B$3:$B$217,J278,Ingredients!$C$3:$C$217)+SUMIF($B$3:$B$724,J278,$AG$3:$AG$724)</f>
        <v>0</v>
      </c>
      <c r="AD278" s="30">
        <f>SUMIF(Ingredients!$B$3:$B$217,K278,Ingredients!$C$3:$C$217)+SUMIF($B$3:$B$724,K278,$AG$3:$AG$724)</f>
        <v>0</v>
      </c>
      <c r="AE278" s="30">
        <f>SUMIF(Ingredients!$B$3:$B$217,L278,Ingredients!$C$3:$C$217)+SUMIF($B$3:$B$724,L278,$AG$3:$AG$724)</f>
        <v>0</v>
      </c>
      <c r="AF278" s="30">
        <f>SUMIF(Ingredients!$B$3:$B$217,M278,Ingredients!$C$3:$C$217)+SUMIF($B$3:$B$724,M278,$AG$3:$AG$724)</f>
        <v>0</v>
      </c>
      <c r="AG278" s="29">
        <f t="shared" si="54"/>
        <v>11</v>
      </c>
      <c r="AH278" s="30">
        <f>SUMIF(Ingredients!$B$3:$B$217,F278,Ingredients!$D$3:$D$217)+SUMIF($B$3:$B$724,F278,$AP$3:$AP$724)</f>
        <v>0</v>
      </c>
      <c r="AI278" s="30">
        <f>SUMIF(Ingredients!$B$3:$B$217,G278,Ingredients!$D$3:$D$217)+SUMIF($B$3:$B$724,G278,$AP$3:$AP$724)</f>
        <v>5</v>
      </c>
      <c r="AJ278" s="30">
        <f>SUMIF(Ingredients!$B$3:$B$217,H278,Ingredients!$D$3:$D$217)+SUMIF($B$3:$B$724,H278,$AP$3:$AP$724)</f>
        <v>0</v>
      </c>
      <c r="AK278" s="30">
        <f>SUMIF(Ingredients!$B$3:$B$217,I278,Ingredients!$D$3:$D$217)+SUMIF($B$3:$B$724,I278,$AP$3:$AP$724)</f>
        <v>0</v>
      </c>
      <c r="AL278" s="30">
        <f>SUMIF(Ingredients!$B$3:$B$217,J278,Ingredients!$D$3:$D$217)+SUMIF($B$3:$B$724,J278,$AP$3:$AP$724)</f>
        <v>0</v>
      </c>
      <c r="AM278" s="30">
        <f>SUMIF(Ingredients!$B$3:$B$217,K278,Ingredients!$D$3:$D$217)+SUMIF($B$3:$B$724,K278,$AP$3:$AP$724)</f>
        <v>0</v>
      </c>
      <c r="AN278" s="30">
        <f>SUMIF(Ingredients!$B$3:$B$217,L278,Ingredients!$D$3:$D$217)+SUMIF($B$3:$B$724,L278,$AP$3:$AP$724)</f>
        <v>0</v>
      </c>
      <c r="AO278" s="30">
        <f>SUMIF(Ingredients!$B$3:$B$217,M278,Ingredients!$D$3:$D$217)+SUMIF($B$3:$B$724,M278,$AP$3:$AP$724)</f>
        <v>0</v>
      </c>
      <c r="AP278" s="29">
        <f t="shared" si="55"/>
        <v>5</v>
      </c>
      <c r="AQ278" s="30">
        <f>SUMIF(Ingredients!$B$3:$B$217,F278,Ingredients!$E$3:$E$217)+SUMIF($B$3:$B$724,F278,$AY$3:$AY$727)</f>
        <v>6</v>
      </c>
      <c r="AR278" s="30">
        <f>SUMIF(Ingredients!$B$3:$B$217,G278,Ingredients!$E$3:$E$217)+SUMIF($B$3:$B$724,G278,$AY$3:$AY$727)</f>
        <v>10</v>
      </c>
      <c r="AS278" s="30">
        <f>SUMIF(Ingredients!$B$3:$B$217,H278,Ingredients!$E$3:$E$217)+SUMIF($B$3:$B$724,H278,$AY$3:$AY$727)</f>
        <v>48</v>
      </c>
      <c r="AT278" s="30">
        <f>SUMIF(Ingredients!$B$3:$B$217,I278,Ingredients!$E$3:$E$217)+SUMIF($B$3:$B$724,I278,$AY$3:$AY$727)</f>
        <v>30</v>
      </c>
      <c r="AU278" s="30">
        <f>SUMIF(Ingredients!$B$3:$B$217,J278,Ingredients!$E$3:$E$217)+SUMIF($B$3:$B$724,J278,$AY$3:$AY$727)</f>
        <v>0</v>
      </c>
      <c r="AV278" s="30">
        <f>SUMIF(Ingredients!$B$3:$B$217,K278,Ingredients!$E$3:$E$217)+SUMIF($B$3:$B$724,K278,$AY$3:$AY$727)</f>
        <v>0</v>
      </c>
      <c r="AW278" s="30">
        <f>SUMIF(Ingredients!$B$3:$B$217,L278,Ingredients!$E$3:$E$217)+SUMIF($B$3:$B$724,L278,$AY$3:$AY$727)</f>
        <v>0</v>
      </c>
      <c r="AX278" s="30">
        <f>SUMIF(Ingredients!$B$3:$B$217,M278,Ingredients!$E$3:$E$217)+SUMIF($B$3:$B$724,M278,$AY$3:$AY$727)</f>
        <v>0</v>
      </c>
      <c r="AY278" s="29">
        <f t="shared" si="56"/>
        <v>23.5</v>
      </c>
      <c r="AZ278" s="30">
        <f>SUMIF(Ingredients!$B$3:$B$217,F278,Ingredients!$F$3:$F$217)+SUMIF($B$3:$B$724,F278,$BH$3:$BH$724)</f>
        <v>0</v>
      </c>
      <c r="BA278" s="30">
        <f>SUMIF(Ingredients!$B$3:$B$217,G278,Ingredients!$F$3:$F$217)+SUMIF($B$3:$B$724,G278,$BH$3:$BH$724)</f>
        <v>0</v>
      </c>
      <c r="BB278" s="30">
        <f>SUMIF(Ingredients!$B$3:$B$217,H278,Ingredients!$F$3:$F$217)+SUMIF($B$3:$B$724,H278,$BH$3:$BH$724)</f>
        <v>0</v>
      </c>
      <c r="BC278" s="30">
        <f>SUMIF(Ingredients!$B$3:$B$217,I278,Ingredients!$F$3:$F$217)+SUMIF($B$3:$B$724,I278,$BH$3:$BH$724)</f>
        <v>0</v>
      </c>
      <c r="BD278" s="30">
        <f>SUMIF(Ingredients!$B$3:$B$217,J278,Ingredients!$F$3:$F$217)+SUMIF($B$3:$B$724,J278,$BH$3:$BH$724)</f>
        <v>0</v>
      </c>
      <c r="BE278" s="30">
        <f>SUMIF(Ingredients!$B$3:$B$217,K278,Ingredients!$F$3:$F$217)+SUMIF($B$3:$B$724,K278,$BH$3:$BH$724)</f>
        <v>0</v>
      </c>
      <c r="BF278" s="30">
        <f>SUMIF(Ingredients!$B$3:$B$217,L278,Ingredients!$F$3:$F$217)+SUMIF($B$3:$B$724,L278,$BH$3:$BH$724)</f>
        <v>0</v>
      </c>
      <c r="BG278" s="30">
        <f>SUMIF(Ingredients!$B$3:$B$217,M278,Ingredients!$F$3:$F$217)+SUMIF($B$3:$B$724,M278,$BH$3:$BH$724)</f>
        <v>0</v>
      </c>
      <c r="BH278" s="35">
        <f t="shared" si="57"/>
        <v>0</v>
      </c>
      <c r="BI278" s="30">
        <f>SUMIF(Ingredients!$B$3:$B$217,F278,Ingredients!$G$3:$G$217)+SUMIF($B$3:$B$724,F278,$BQ$3:$BQ$724)</f>
        <v>0</v>
      </c>
      <c r="BJ278" s="30">
        <f>SUMIF(Ingredients!$B$3:$B$217,G278,Ingredients!$G$3:$G$217)+SUMIF($B$3:$B$724,G278,$BQ$3:$BQ$724)</f>
        <v>0.8</v>
      </c>
      <c r="BK278" s="30">
        <f>SUMIF(Ingredients!$B$3:$B$217,H278,Ingredients!$G$3:$G$217)+SUMIF($B$3:$B$724,H278,$BQ$3:$BQ$724)</f>
        <v>0</v>
      </c>
      <c r="BL278" s="30">
        <f>SUMIF(Ingredients!$B$3:$B$217,I278,Ingredients!$G$3:$G$217)+SUMIF($B$3:$B$724,I278,$BQ$3:$BQ$724)</f>
        <v>0</v>
      </c>
      <c r="BM278" s="30">
        <f>SUMIF(Ingredients!$B$3:$B$217,J278,Ingredients!$G$3:$G$217)+SUMIF($B$3:$B$724,J278,$BQ$3:$BQ$724)</f>
        <v>0</v>
      </c>
      <c r="BN278" s="30">
        <f>SUMIF(Ingredients!$B$3:$B$217,K278,Ingredients!$G$3:$G$217)+SUMIF($B$3:$B$724,K278,$BQ$3:$BQ$724)</f>
        <v>0</v>
      </c>
      <c r="BO278" s="30">
        <f>SUMIF(Ingredients!$B$3:$B$217,L278,Ingredients!$G$3:$G$217)+SUMIF($B$3:$B$724,L278,$BQ$3:$BQ$724)</f>
        <v>0</v>
      </c>
      <c r="BP278" s="30">
        <f>SUMIF(Ingredients!$B$3:$B$217,M278,Ingredients!$G$3:$G$217)+SUMIF($B$3:$B$724,M278,$BQ$3:$BQ$724)</f>
        <v>0</v>
      </c>
      <c r="BQ278" s="36">
        <f t="shared" si="58"/>
        <v>0.8</v>
      </c>
      <c r="BR278" s="30">
        <f>SUMIF(Ingredients!$B$3:$B$217,F278,Ingredients!$H$3:$H$217)+SUMIF($B$3:$B$724,F278,$BZ$3:$BZ$724)</f>
        <v>0</v>
      </c>
      <c r="BS278" s="30">
        <f>SUMIF(Ingredients!$B$3:$B$217,G278,Ingredients!$H$3:$H$217)+SUMIF($B$3:$B$724,G278,$BZ$3:$BZ$724)</f>
        <v>0</v>
      </c>
      <c r="BT278" s="30">
        <f>SUMIF(Ingredients!$B$3:$B$217,H278,Ingredients!$H$3:$H$217)+SUMIF($B$3:$B$724,H278,$BZ$3:$BZ$724)</f>
        <v>0</v>
      </c>
      <c r="BU278" s="30">
        <f>SUMIF(Ingredients!$B$3:$B$217,I278,Ingredients!$H$3:$H$217)+SUMIF($B$3:$B$724,I278,$BZ$3:$BZ$724)</f>
        <v>0</v>
      </c>
      <c r="BV278" s="30">
        <f>SUMIF(Ingredients!$B$3:$B$217,J278,Ingredients!$H$3:$H$217)+SUMIF($B$3:$B$724,J278,$BZ$3:$BZ$724)</f>
        <v>0</v>
      </c>
      <c r="BW278" s="30">
        <f>SUMIF(Ingredients!$B$3:$B$217,K278,Ingredients!$H$3:$H$217)+SUMIF($B$3:$B$724,K278,$BZ$3:$BZ$724)</f>
        <v>0</v>
      </c>
      <c r="BX278" s="30">
        <f>SUMIF(Ingredients!$B$3:$B$217,L278,Ingredients!$H$3:$H$217)+SUMIF($B$3:$B$724,L278,$BZ$3:$BZ$724)</f>
        <v>0</v>
      </c>
      <c r="BY278" s="30">
        <f>SUMIF(Ingredients!$B$3:$B$217,M278,Ingredients!$H$3:$H$217)+SUMIF($B$3:$B$724,M278,$BZ$3:$BZ$724)</f>
        <v>0</v>
      </c>
      <c r="BZ278" s="42">
        <f t="shared" si="59"/>
        <v>0</v>
      </c>
      <c r="CA278" s="30">
        <f>SUMIF(Ingredients!$B$3:$B$217,F278,Ingredients!$I$3:$I$217)+SUMIF($B$3:$B$724,F278,$CI$3:$CI$724)</f>
        <v>1.5</v>
      </c>
      <c r="CB278" s="30">
        <f>SUMIF(Ingredients!$B$3:$B$217,G278,Ingredients!$I$3:$I$217)+SUMIF($B$3:$B$724,G278,$CI$3:$CI$724)</f>
        <v>0</v>
      </c>
      <c r="CC278" s="30">
        <f>SUMIF(Ingredients!$B$3:$B$217,H278,Ingredients!$I$3:$I$217)+SUMIF($B$3:$B$724,H278,$CI$3:$CI$724)</f>
        <v>0</v>
      </c>
      <c r="CD278" s="30">
        <f>SUMIF(Ingredients!$B$3:$B$217,I278,Ingredients!$I$3:$I$217)+SUMIF($B$3:$B$724,I278,$CI$3:$CI$724)</f>
        <v>0</v>
      </c>
      <c r="CE278" s="30">
        <f>SUMIF(Ingredients!$B$3:$B$217,J278,Ingredients!$I$3:$I$217)+SUMIF($B$3:$B$724,J278,$CI$3:$CI$724)</f>
        <v>0</v>
      </c>
      <c r="CF278" s="30">
        <f>SUMIF(Ingredients!$B$3:$B$217,K278,Ingredients!$I$3:$I$217)+SUMIF($B$3:$B$724,K278,$CI$3:$CI$724)</f>
        <v>0</v>
      </c>
      <c r="CG278" s="30">
        <f>SUMIF(Ingredients!$B$3:$B$217,L278,Ingredients!$I$3:$I$217)+SUMIF($B$3:$B$724,L278,$CI$3:$CI$724)</f>
        <v>0</v>
      </c>
      <c r="CH278" s="30">
        <f>SUMIF(Ingredients!$B$3:$B$217,M278,Ingredients!$I$3:$I$217)+SUMIF($B$3:$B$724,M278,$CI$3:$CI$724)</f>
        <v>0</v>
      </c>
      <c r="CI278" s="38">
        <f t="shared" si="60"/>
        <v>1.5</v>
      </c>
      <c r="CJ278" s="30">
        <f>SUMIF(Ingredients!$B$3:$B$217,F278,Ingredients!$J$3:$J$217)+SUMIF($B$3:$B$724,F278,$CR$3:$CR$724)</f>
        <v>0</v>
      </c>
      <c r="CK278" s="30">
        <f>SUMIF(Ingredients!$B$3:$B$217,G278,Ingredients!$J$3:$J$217)+SUMIF($B$3:$B$724,G278,$CR$3:$CR$724)</f>
        <v>0</v>
      </c>
      <c r="CL278" s="30">
        <f>SUMIF(Ingredients!$B$3:$B$217,H278,Ingredients!$J$3:$J$217)+SUMIF($B$3:$B$724,H278,$CR$3:$CR$724)</f>
        <v>0</v>
      </c>
      <c r="CM278" s="30">
        <f>SUMIF(Ingredients!$B$3:$B$217,I278,Ingredients!$J$3:$J$217)+SUMIF($B$3:$B$724,I278,$CR$3:$CR$724)</f>
        <v>0</v>
      </c>
      <c r="CN278" s="30">
        <f>SUMIF(Ingredients!$B$3:$B$217,J278,Ingredients!$J$3:$J$217)+SUMIF($B$3:$B$724,J278,$CR$3:$CR$724)</f>
        <v>0</v>
      </c>
      <c r="CO278" s="30">
        <f>SUMIF(Ingredients!$B$3:$B$217,K278,Ingredients!$J$3:$J$217)+SUMIF($B$3:$B$724,K278,$CR$3:$CR$724)</f>
        <v>0</v>
      </c>
      <c r="CP278" s="30">
        <f>SUMIF(Ingredients!$B$3:$B$217,L278,Ingredients!$J$3:$J$217)+SUMIF($B$3:$B$724,L278,$CR$3:$CR$724)</f>
        <v>0</v>
      </c>
      <c r="CQ278" s="30">
        <f>SUMIF(Ingredients!$B$3:$B$217,M278,Ingredients!$J$3:$J$217)+SUMIF($B$3:$B$724,M278,$CR$3:$CR$724)</f>
        <v>0</v>
      </c>
      <c r="CR278" s="43">
        <f t="shared" si="61"/>
        <v>0</v>
      </c>
      <c r="CS278" s="34">
        <v>15</v>
      </c>
      <c r="CT278" s="30">
        <v>0</v>
      </c>
      <c r="CU278" s="30">
        <v>11.5</v>
      </c>
      <c r="CV278" s="35">
        <v>0</v>
      </c>
      <c r="CW278" s="36">
        <v>0.8</v>
      </c>
      <c r="CX278" s="37">
        <v>0</v>
      </c>
      <c r="CY278" s="38">
        <v>1.5</v>
      </c>
      <c r="CZ278" s="39">
        <v>0</v>
      </c>
      <c r="DA278" t="s">
        <v>202</v>
      </c>
      <c r="DB278" t="str">
        <f t="shared" ca="1" si="62"/>
        <v>-</v>
      </c>
      <c r="DD278" t="s">
        <v>200</v>
      </c>
      <c r="DE278" t="str">
        <f t="shared" ca="1" si="63"/>
        <v>HONEYLEMONLAMBITEM(MEAL, ItemRegistry.honeylemonlambItem, 4 ,3f,0f,0f,0f,0.8f,1.5f,0f,1.83f),</v>
      </c>
      <c r="DF278" t="s">
        <v>2459</v>
      </c>
    </row>
    <row r="279" spans="2:110" x14ac:dyDescent="0.3">
      <c r="B279" t="s">
        <v>553</v>
      </c>
      <c r="C279" t="str">
        <f>INDEX('PH Itemnames'!$B$1:$B$723,MATCH(B279,'PH Itemnames'!$A$1:$A$723),1)</f>
        <v>pumpkinoatsconesItem</v>
      </c>
      <c r="D279" t="s">
        <v>240</v>
      </c>
      <c r="E279" t="s">
        <v>1192</v>
      </c>
      <c r="F279" s="10" t="s">
        <v>264</v>
      </c>
      <c r="G279" s="11" t="s">
        <v>39</v>
      </c>
      <c r="H279" s="11" t="s">
        <v>236</v>
      </c>
      <c r="I279" s="11" t="s">
        <v>247</v>
      </c>
      <c r="J279" s="11"/>
      <c r="K279" s="11"/>
      <c r="L279" s="11"/>
      <c r="M279" s="11"/>
      <c r="N279" s="46">
        <f ca="1">SUMIF(Ingredients!$B$3:$B$217,'PH complex foods'!F279,Ingredients!$A$3:$A$119)+SUMIF($B$3:$B$724,F279,$V$3:$V$723)</f>
        <v>1</v>
      </c>
      <c r="O279" s="11">
        <f ca="1">SUMIF(Ingredients!$B$3:$B$217,'PH complex foods'!G279,Ingredients!$A$3:$A$119)+SUMIF($B$3:$B$724,G279,$V$3:$V$723)</f>
        <v>1</v>
      </c>
      <c r="P279" s="11">
        <f ca="1">SUMIF(Ingredients!$B$3:$B$217,'PH complex foods'!H279,Ingredients!$A$3:$A$119)+SUMIF($B$3:$B$724,H279,$V$3:$V$723)</f>
        <v>0</v>
      </c>
      <c r="Q279" s="11">
        <f ca="1">SUMIF(Ingredients!$B$3:$B$217,'PH complex foods'!I279,Ingredients!$A$3:$A$119)+SUMIF($B$3:$B$724,I279,$V$3:$V$723)</f>
        <v>1</v>
      </c>
      <c r="R279" s="11">
        <f ca="1">SUMIF(Ingredients!$B$3:$B$217,'PH complex foods'!J279,Ingredients!$A$3:$A$119)+SUMIF($B$3:$B$724,J279,$V$3:$V$723)</f>
        <v>0</v>
      </c>
      <c r="S279" s="11">
        <f ca="1">SUMIF(Ingredients!$B$3:$B$217,'PH complex foods'!K279,Ingredients!$A$3:$A$119)+SUMIF($B$3:$B$724,K279,$V$3:$V$723)</f>
        <v>0</v>
      </c>
      <c r="T279" s="11">
        <f ca="1">SUMIF(Ingredients!$B$3:$B$217,'PH complex foods'!L279,Ingredients!$A$3:$A$119)+SUMIF($B$3:$B$724,L279,$V$3:$V$723)</f>
        <v>0</v>
      </c>
      <c r="U279" s="11">
        <f ca="1">SUMIF(Ingredients!$B$3:$B$217,'PH complex foods'!M279,Ingredients!$A$3:$A$119)+SUMIF($B$3:$B$724,M279,$V$3:$V$723)</f>
        <v>0</v>
      </c>
      <c r="V279" s="10">
        <f t="shared" ca="1" si="64"/>
        <v>0</v>
      </c>
      <c r="W279" s="11">
        <f t="shared" si="53"/>
        <v>0</v>
      </c>
      <c r="X279" s="44" t="str">
        <f t="shared" ca="1" si="65"/>
        <v>No</v>
      </c>
      <c r="Y279" s="34">
        <f>SUMIF(Ingredients!$B$3:$B$217,F279,Ingredients!$C$3:$C$217)+SUMIF($B$3:$B$724,F279,$AG$3:$AG$724)</f>
        <v>5</v>
      </c>
      <c r="Z279" s="30">
        <f>SUMIF(Ingredients!$B$3:$B$217,G279,Ingredients!$C$3:$C$217)+SUMIF($B$3:$B$724,G279,$AG$3:$AG$724)</f>
        <v>0</v>
      </c>
      <c r="AA279" s="30">
        <f>SUMIF(Ingredients!$B$3:$B$217,H279,Ingredients!$C$3:$C$217)+SUMIF($B$3:$B$724,H279,$AG$3:$AG$724)</f>
        <v>5</v>
      </c>
      <c r="AB279" s="30">
        <f>SUMIF(Ingredients!$B$3:$B$217,I279,Ingredients!$C$3:$C$217)+SUMIF($B$3:$B$724,I279,$AG$3:$AG$724)</f>
        <v>5</v>
      </c>
      <c r="AC279" s="30">
        <f>SUMIF(Ingredients!$B$3:$B$217,J279,Ingredients!$C$3:$C$217)+SUMIF($B$3:$B$724,J279,$AG$3:$AG$724)</f>
        <v>0</v>
      </c>
      <c r="AD279" s="30">
        <f>SUMIF(Ingredients!$B$3:$B$217,K279,Ingredients!$C$3:$C$217)+SUMIF($B$3:$B$724,K279,$AG$3:$AG$724)</f>
        <v>0</v>
      </c>
      <c r="AE279" s="30">
        <f>SUMIF(Ingredients!$B$3:$B$217,L279,Ingredients!$C$3:$C$217)+SUMIF($B$3:$B$724,L279,$AG$3:$AG$724)</f>
        <v>0</v>
      </c>
      <c r="AF279" s="30">
        <f>SUMIF(Ingredients!$B$3:$B$217,M279,Ingredients!$C$3:$C$217)+SUMIF($B$3:$B$724,M279,$AG$3:$AG$724)</f>
        <v>0</v>
      </c>
      <c r="AG279" s="29">
        <f t="shared" si="54"/>
        <v>15</v>
      </c>
      <c r="AH279" s="30">
        <f>SUMIF(Ingredients!$B$3:$B$217,F279,Ingredients!$D$3:$D$217)+SUMIF($B$3:$B$724,F279,$AP$3:$AP$724)</f>
        <v>0</v>
      </c>
      <c r="AI279" s="30">
        <f>SUMIF(Ingredients!$B$3:$B$217,G279,Ingredients!$D$3:$D$217)+SUMIF($B$3:$B$724,G279,$AP$3:$AP$724)</f>
        <v>0</v>
      </c>
      <c r="AJ279" s="30">
        <f>SUMIF(Ingredients!$B$3:$B$217,H279,Ingredients!$D$3:$D$217)+SUMIF($B$3:$B$724,H279,$AP$3:$AP$724)</f>
        <v>0</v>
      </c>
      <c r="AK279" s="30">
        <f>SUMIF(Ingredients!$B$3:$B$217,I279,Ingredients!$D$3:$D$217)+SUMIF($B$3:$B$724,I279,$AP$3:$AP$724)</f>
        <v>0</v>
      </c>
      <c r="AL279" s="30">
        <f>SUMIF(Ingredients!$B$3:$B$217,J279,Ingredients!$D$3:$D$217)+SUMIF($B$3:$B$724,J279,$AP$3:$AP$724)</f>
        <v>0</v>
      </c>
      <c r="AM279" s="30">
        <f>SUMIF(Ingredients!$B$3:$B$217,K279,Ingredients!$D$3:$D$217)+SUMIF($B$3:$B$724,K279,$AP$3:$AP$724)</f>
        <v>0</v>
      </c>
      <c r="AN279" s="30">
        <f>SUMIF(Ingredients!$B$3:$B$217,L279,Ingredients!$D$3:$D$217)+SUMIF($B$3:$B$724,L279,$AP$3:$AP$724)</f>
        <v>0</v>
      </c>
      <c r="AO279" s="30">
        <f>SUMIF(Ingredients!$B$3:$B$217,M279,Ingredients!$D$3:$D$217)+SUMIF($B$3:$B$724,M279,$AP$3:$AP$724)</f>
        <v>0</v>
      </c>
      <c r="AP279" s="29">
        <f t="shared" si="55"/>
        <v>0</v>
      </c>
      <c r="AQ279" s="30">
        <f>SUMIF(Ingredients!$B$3:$B$217,F279,Ingredients!$E$3:$E$217)+SUMIF($B$3:$B$724,F279,$AY$3:$AY$727)</f>
        <v>43</v>
      </c>
      <c r="AR279" s="30">
        <f>SUMIF(Ingredients!$B$3:$B$217,G279,Ingredients!$E$3:$E$217)+SUMIF($B$3:$B$724,G279,$AY$3:$AY$727)</f>
        <v>10</v>
      </c>
      <c r="AS279" s="30">
        <f>SUMIF(Ingredients!$B$3:$B$217,H279,Ingredients!$E$3:$E$217)+SUMIF($B$3:$B$724,H279,$AY$3:$AY$727)</f>
        <v>18</v>
      </c>
      <c r="AT279" s="30">
        <f>SUMIF(Ingredients!$B$3:$B$217,I279,Ingredients!$E$3:$E$217)+SUMIF($B$3:$B$724,I279,$AY$3:$AY$727)</f>
        <v>12</v>
      </c>
      <c r="AU279" s="30">
        <f>SUMIF(Ingredients!$B$3:$B$217,J279,Ingredients!$E$3:$E$217)+SUMIF($B$3:$B$724,J279,$AY$3:$AY$727)</f>
        <v>0</v>
      </c>
      <c r="AV279" s="30">
        <f>SUMIF(Ingredients!$B$3:$B$217,K279,Ingredients!$E$3:$E$217)+SUMIF($B$3:$B$724,K279,$AY$3:$AY$727)</f>
        <v>0</v>
      </c>
      <c r="AW279" s="30">
        <f>SUMIF(Ingredients!$B$3:$B$217,L279,Ingredients!$E$3:$E$217)+SUMIF($B$3:$B$724,L279,$AY$3:$AY$727)</f>
        <v>0</v>
      </c>
      <c r="AX279" s="30">
        <f>SUMIF(Ingredients!$B$3:$B$217,M279,Ingredients!$E$3:$E$217)+SUMIF($B$3:$B$724,M279,$AY$3:$AY$727)</f>
        <v>0</v>
      </c>
      <c r="AY279" s="29">
        <f t="shared" si="56"/>
        <v>20.75</v>
      </c>
      <c r="AZ279" s="30">
        <f>SUMIF(Ingredients!$B$3:$B$217,F279,Ingredients!$F$3:$F$217)+SUMIF($B$3:$B$724,F279,$BH$3:$BH$724)</f>
        <v>1</v>
      </c>
      <c r="BA279" s="30">
        <f>SUMIF(Ingredients!$B$3:$B$217,G279,Ingredients!$F$3:$F$217)+SUMIF($B$3:$B$724,G279,$BH$3:$BH$724)</f>
        <v>0</v>
      </c>
      <c r="BB279" s="30">
        <f>SUMIF(Ingredients!$B$3:$B$217,H279,Ingredients!$F$3:$F$217)+SUMIF($B$3:$B$724,H279,$BH$3:$BH$724)</f>
        <v>0</v>
      </c>
      <c r="BC279" s="30">
        <f>SUMIF(Ingredients!$B$3:$B$217,I279,Ingredients!$F$3:$F$217)+SUMIF($B$3:$B$724,I279,$BH$3:$BH$724)</f>
        <v>0</v>
      </c>
      <c r="BD279" s="30">
        <f>SUMIF(Ingredients!$B$3:$B$217,J279,Ingredients!$F$3:$F$217)+SUMIF($B$3:$B$724,J279,$BH$3:$BH$724)</f>
        <v>0</v>
      </c>
      <c r="BE279" s="30">
        <f>SUMIF(Ingredients!$B$3:$B$217,K279,Ingredients!$F$3:$F$217)+SUMIF($B$3:$B$724,K279,$BH$3:$BH$724)</f>
        <v>0</v>
      </c>
      <c r="BF279" s="30">
        <f>SUMIF(Ingredients!$B$3:$B$217,L279,Ingredients!$F$3:$F$217)+SUMIF($B$3:$B$724,L279,$BH$3:$BH$724)</f>
        <v>0</v>
      </c>
      <c r="BG279" s="30">
        <f>SUMIF(Ingredients!$B$3:$B$217,M279,Ingredients!$F$3:$F$217)+SUMIF($B$3:$B$724,M279,$BH$3:$BH$724)</f>
        <v>0</v>
      </c>
      <c r="BH279" s="35">
        <f t="shared" si="57"/>
        <v>1</v>
      </c>
      <c r="BI279" s="30">
        <f>SUMIF(Ingredients!$B$3:$B$217,F279,Ingredients!$G$3:$G$217)+SUMIF($B$3:$B$724,F279,$BQ$3:$BQ$724)</f>
        <v>0</v>
      </c>
      <c r="BJ279" s="30">
        <f>SUMIF(Ingredients!$B$3:$B$217,G279,Ingredients!$G$3:$G$217)+SUMIF($B$3:$B$724,G279,$BQ$3:$BQ$724)</f>
        <v>0</v>
      </c>
      <c r="BK279" s="30">
        <f>SUMIF(Ingredients!$B$3:$B$217,H279,Ingredients!$G$3:$G$217)+SUMIF($B$3:$B$724,H279,$BQ$3:$BQ$724)</f>
        <v>0</v>
      </c>
      <c r="BL279" s="30">
        <f>SUMIF(Ingredients!$B$3:$B$217,I279,Ingredients!$G$3:$G$217)+SUMIF($B$3:$B$724,I279,$BQ$3:$BQ$724)</f>
        <v>0</v>
      </c>
      <c r="BM279" s="30">
        <f>SUMIF(Ingredients!$B$3:$B$217,J279,Ingredients!$G$3:$G$217)+SUMIF($B$3:$B$724,J279,$BQ$3:$BQ$724)</f>
        <v>0</v>
      </c>
      <c r="BN279" s="30">
        <f>SUMIF(Ingredients!$B$3:$B$217,K279,Ingredients!$G$3:$G$217)+SUMIF($B$3:$B$724,K279,$BQ$3:$BQ$724)</f>
        <v>0</v>
      </c>
      <c r="BO279" s="30">
        <f>SUMIF(Ingredients!$B$3:$B$217,L279,Ingredients!$G$3:$G$217)+SUMIF($B$3:$B$724,L279,$BQ$3:$BQ$724)</f>
        <v>0</v>
      </c>
      <c r="BP279" s="30">
        <f>SUMIF(Ingredients!$B$3:$B$217,M279,Ingredients!$G$3:$G$217)+SUMIF($B$3:$B$724,M279,$BQ$3:$BQ$724)</f>
        <v>0</v>
      </c>
      <c r="BQ279" s="36">
        <f t="shared" si="58"/>
        <v>0</v>
      </c>
      <c r="BR279" s="30">
        <f>SUMIF(Ingredients!$B$3:$B$217,F279,Ingredients!$H$3:$H$217)+SUMIF($B$3:$B$724,F279,$BZ$3:$BZ$724)</f>
        <v>0</v>
      </c>
      <c r="BS279" s="30">
        <f>SUMIF(Ingredients!$B$3:$B$217,G279,Ingredients!$H$3:$H$217)+SUMIF($B$3:$B$724,G279,$BZ$3:$BZ$724)</f>
        <v>0</v>
      </c>
      <c r="BT279" s="30">
        <f>SUMIF(Ingredients!$B$3:$B$217,H279,Ingredients!$H$3:$H$217)+SUMIF($B$3:$B$724,H279,$BZ$3:$BZ$724)</f>
        <v>1.5</v>
      </c>
      <c r="BU279" s="30">
        <f>SUMIF(Ingredients!$B$3:$B$217,I279,Ingredients!$H$3:$H$217)+SUMIF($B$3:$B$724,I279,$BZ$3:$BZ$724)</f>
        <v>0</v>
      </c>
      <c r="BV279" s="30">
        <f>SUMIF(Ingredients!$B$3:$B$217,J279,Ingredients!$H$3:$H$217)+SUMIF($B$3:$B$724,J279,$BZ$3:$BZ$724)</f>
        <v>0</v>
      </c>
      <c r="BW279" s="30">
        <f>SUMIF(Ingredients!$B$3:$B$217,K279,Ingredients!$H$3:$H$217)+SUMIF($B$3:$B$724,K279,$BZ$3:$BZ$724)</f>
        <v>0</v>
      </c>
      <c r="BX279" s="30">
        <f>SUMIF(Ingredients!$B$3:$B$217,L279,Ingredients!$H$3:$H$217)+SUMIF($B$3:$B$724,L279,$BZ$3:$BZ$724)</f>
        <v>0</v>
      </c>
      <c r="BY279" s="30">
        <f>SUMIF(Ingredients!$B$3:$B$217,M279,Ingredients!$H$3:$H$217)+SUMIF($B$3:$B$724,M279,$BZ$3:$BZ$724)</f>
        <v>0</v>
      </c>
      <c r="BZ279" s="42">
        <f t="shared" si="59"/>
        <v>1.5</v>
      </c>
      <c r="CA279" s="30">
        <f>SUMIF(Ingredients!$B$3:$B$217,F279,Ingredients!$I$3:$I$217)+SUMIF($B$3:$B$724,F279,$CI$3:$CI$724)</f>
        <v>0</v>
      </c>
      <c r="CB279" s="30">
        <f>SUMIF(Ingredients!$B$3:$B$217,G279,Ingredients!$I$3:$I$217)+SUMIF($B$3:$B$724,G279,$CI$3:$CI$724)</f>
        <v>0</v>
      </c>
      <c r="CC279" s="30">
        <f>SUMIF(Ingredients!$B$3:$B$217,H279,Ingredients!$I$3:$I$217)+SUMIF($B$3:$B$724,H279,$CI$3:$CI$724)</f>
        <v>0</v>
      </c>
      <c r="CD279" s="30">
        <f>SUMIF(Ingredients!$B$3:$B$217,I279,Ingredients!$I$3:$I$217)+SUMIF($B$3:$B$724,I279,$CI$3:$CI$724)</f>
        <v>0</v>
      </c>
      <c r="CE279" s="30">
        <f>SUMIF(Ingredients!$B$3:$B$217,J279,Ingredients!$I$3:$I$217)+SUMIF($B$3:$B$724,J279,$CI$3:$CI$724)</f>
        <v>0</v>
      </c>
      <c r="CF279" s="30">
        <f>SUMIF(Ingredients!$B$3:$B$217,K279,Ingredients!$I$3:$I$217)+SUMIF($B$3:$B$724,K279,$CI$3:$CI$724)</f>
        <v>0</v>
      </c>
      <c r="CG279" s="30">
        <f>SUMIF(Ingredients!$B$3:$B$217,L279,Ingredients!$I$3:$I$217)+SUMIF($B$3:$B$724,L279,$CI$3:$CI$724)</f>
        <v>0</v>
      </c>
      <c r="CH279" s="30">
        <f>SUMIF(Ingredients!$B$3:$B$217,M279,Ingredients!$I$3:$I$217)+SUMIF($B$3:$B$724,M279,$CI$3:$CI$724)</f>
        <v>0</v>
      </c>
      <c r="CI279" s="38">
        <f t="shared" si="60"/>
        <v>0</v>
      </c>
      <c r="CJ279" s="30">
        <f>SUMIF(Ingredients!$B$3:$B$217,F279,Ingredients!$J$3:$J$217)+SUMIF($B$3:$B$724,F279,$CR$3:$CR$724)</f>
        <v>0</v>
      </c>
      <c r="CK279" s="30">
        <f>SUMIF(Ingredients!$B$3:$B$217,G279,Ingredients!$J$3:$J$217)+SUMIF($B$3:$B$724,G279,$CR$3:$CR$724)</f>
        <v>0</v>
      </c>
      <c r="CL279" s="30">
        <f>SUMIF(Ingredients!$B$3:$B$217,H279,Ingredients!$J$3:$J$217)+SUMIF($B$3:$B$724,H279,$CR$3:$CR$724)</f>
        <v>0</v>
      </c>
      <c r="CM279" s="30">
        <f>SUMIF(Ingredients!$B$3:$B$217,I279,Ingredients!$J$3:$J$217)+SUMIF($B$3:$B$724,I279,$CR$3:$CR$724)</f>
        <v>1</v>
      </c>
      <c r="CN279" s="30">
        <f>SUMIF(Ingredients!$B$3:$B$217,J279,Ingredients!$J$3:$J$217)+SUMIF($B$3:$B$724,J279,$CR$3:$CR$724)</f>
        <v>0</v>
      </c>
      <c r="CO279" s="30">
        <f>SUMIF(Ingredients!$B$3:$B$217,K279,Ingredients!$J$3:$J$217)+SUMIF($B$3:$B$724,K279,$CR$3:$CR$724)</f>
        <v>0</v>
      </c>
      <c r="CP279" s="30">
        <f>SUMIF(Ingredients!$B$3:$B$217,L279,Ingredients!$J$3:$J$217)+SUMIF($B$3:$B$724,L279,$CR$3:$CR$724)</f>
        <v>0</v>
      </c>
      <c r="CQ279" s="30">
        <f>SUMIF(Ingredients!$B$3:$B$217,M279,Ingredients!$J$3:$J$217)+SUMIF($B$3:$B$724,M279,$CR$3:$CR$724)</f>
        <v>0</v>
      </c>
      <c r="CR279" s="43">
        <f t="shared" si="61"/>
        <v>1</v>
      </c>
      <c r="CS279" s="34">
        <v>15</v>
      </c>
      <c r="CT279" s="30">
        <v>0</v>
      </c>
      <c r="CU279" s="30">
        <v>20.75</v>
      </c>
      <c r="CV279" s="35">
        <v>1</v>
      </c>
      <c r="CW279" s="36">
        <v>0</v>
      </c>
      <c r="CX279" s="37">
        <v>1.5</v>
      </c>
      <c r="CY279" s="38">
        <v>0</v>
      </c>
      <c r="CZ279" s="39">
        <v>0</v>
      </c>
      <c r="DA279" t="s">
        <v>202</v>
      </c>
      <c r="DB279" t="str">
        <f t="shared" ca="1" si="62"/>
        <v>No</v>
      </c>
      <c r="DD279" t="s">
        <v>200</v>
      </c>
      <c r="DE279" t="str">
        <f t="shared" ca="1" si="63"/>
        <v/>
      </c>
      <c r="DF279" t="s">
        <v>2272</v>
      </c>
    </row>
    <row r="280" spans="2:110" x14ac:dyDescent="0.3">
      <c r="B280" t="s">
        <v>554</v>
      </c>
      <c r="C280" t="str">
        <f>INDEX('PH Itemnames'!$B$1:$B$723,MATCH(B280,'PH Itemnames'!$A$1:$A$723),1)</f>
        <v>beefjerkyItem</v>
      </c>
      <c r="D280" t="s">
        <v>240</v>
      </c>
      <c r="E280" t="s">
        <v>1192</v>
      </c>
      <c r="F280" s="10" t="s">
        <v>75</v>
      </c>
      <c r="G280" s="11" t="s">
        <v>249</v>
      </c>
      <c r="H280" s="11"/>
      <c r="I280" s="11"/>
      <c r="J280" s="11"/>
      <c r="K280" s="11"/>
      <c r="L280" s="11"/>
      <c r="M280" s="11"/>
      <c r="N280" s="46">
        <f ca="1">SUMIF(Ingredients!$B$3:$B$217,'PH complex foods'!F280,Ingredients!$A$3:$A$119)+SUMIF($B$3:$B$724,F280,$V$3:$V$723)</f>
        <v>1</v>
      </c>
      <c r="O280" s="11">
        <f ca="1">SUMIF(Ingredients!$B$3:$B$217,'PH complex foods'!G280,Ingredients!$A$3:$A$119)+SUMIF($B$3:$B$724,G280,$V$3:$V$723)</f>
        <v>1</v>
      </c>
      <c r="P280" s="11">
        <f ca="1">SUMIF(Ingredients!$B$3:$B$217,'PH complex foods'!H280,Ingredients!$A$3:$A$119)+SUMIF($B$3:$B$724,H280,$V$3:$V$723)</f>
        <v>0</v>
      </c>
      <c r="Q280" s="11">
        <f ca="1">SUMIF(Ingredients!$B$3:$B$217,'PH complex foods'!I280,Ingredients!$A$3:$A$119)+SUMIF($B$3:$B$724,I280,$V$3:$V$723)</f>
        <v>0</v>
      </c>
      <c r="R280" s="11">
        <f ca="1">SUMIF(Ingredients!$B$3:$B$217,'PH complex foods'!J280,Ingredients!$A$3:$A$119)+SUMIF($B$3:$B$724,J280,$V$3:$V$723)</f>
        <v>0</v>
      </c>
      <c r="S280" s="11">
        <f ca="1">SUMIF(Ingredients!$B$3:$B$217,'PH complex foods'!K280,Ingredients!$A$3:$A$119)+SUMIF($B$3:$B$724,K280,$V$3:$V$723)</f>
        <v>0</v>
      </c>
      <c r="T280" s="11">
        <f ca="1">SUMIF(Ingredients!$B$3:$B$217,'PH complex foods'!L280,Ingredients!$A$3:$A$119)+SUMIF($B$3:$B$724,L280,$V$3:$V$723)</f>
        <v>0</v>
      </c>
      <c r="U280" s="11">
        <f ca="1">SUMIF(Ingredients!$B$3:$B$217,'PH complex foods'!M280,Ingredients!$A$3:$A$119)+SUMIF($B$3:$B$724,M280,$V$3:$V$723)</f>
        <v>0</v>
      </c>
      <c r="V280" s="10">
        <f t="shared" ca="1" si="64"/>
        <v>1</v>
      </c>
      <c r="W280" s="11">
        <f t="shared" si="53"/>
        <v>0</v>
      </c>
      <c r="X280" s="44" t="str">
        <f t="shared" ca="1" si="65"/>
        <v>Yes</v>
      </c>
      <c r="Y280" s="34">
        <f>SUMIF(Ingredients!$B$3:$B$217,F280,Ingredients!$C$3:$C$217)+SUMIF($B$3:$B$724,F280,$AG$3:$AG$724)</f>
        <v>10</v>
      </c>
      <c r="Z280" s="30">
        <f>SUMIF(Ingredients!$B$3:$B$217,G280,Ingredients!$C$3:$C$217)+SUMIF($B$3:$B$724,G280,$AG$3:$AG$724)</f>
        <v>0</v>
      </c>
      <c r="AA280" s="30">
        <f>SUMIF(Ingredients!$B$3:$B$217,H280,Ingredients!$C$3:$C$217)+SUMIF($B$3:$B$724,H280,$AG$3:$AG$724)</f>
        <v>0</v>
      </c>
      <c r="AB280" s="30">
        <f>SUMIF(Ingredients!$B$3:$B$217,I280,Ingredients!$C$3:$C$217)+SUMIF($B$3:$B$724,I280,$AG$3:$AG$724)</f>
        <v>0</v>
      </c>
      <c r="AC280" s="30">
        <f>SUMIF(Ingredients!$B$3:$B$217,J280,Ingredients!$C$3:$C$217)+SUMIF($B$3:$B$724,J280,$AG$3:$AG$724)</f>
        <v>0</v>
      </c>
      <c r="AD280" s="30">
        <f>SUMIF(Ingredients!$B$3:$B$217,K280,Ingredients!$C$3:$C$217)+SUMIF($B$3:$B$724,K280,$AG$3:$AG$724)</f>
        <v>0</v>
      </c>
      <c r="AE280" s="30">
        <f>SUMIF(Ingredients!$B$3:$B$217,L280,Ingredients!$C$3:$C$217)+SUMIF($B$3:$B$724,L280,$AG$3:$AG$724)</f>
        <v>0</v>
      </c>
      <c r="AF280" s="30">
        <f>SUMIF(Ingredients!$B$3:$B$217,M280,Ingredients!$C$3:$C$217)+SUMIF($B$3:$B$724,M280,$AG$3:$AG$724)</f>
        <v>0</v>
      </c>
      <c r="AG280" s="29">
        <f t="shared" si="54"/>
        <v>10</v>
      </c>
      <c r="AH280" s="30">
        <f>SUMIF(Ingredients!$B$3:$B$217,F280,Ingredients!$D$3:$D$217)+SUMIF($B$3:$B$724,F280,$AP$3:$AP$724)</f>
        <v>0</v>
      </c>
      <c r="AI280" s="30">
        <f>SUMIF(Ingredients!$B$3:$B$217,G280,Ingredients!$D$3:$D$217)+SUMIF($B$3:$B$724,G280,$AP$3:$AP$724)</f>
        <v>0</v>
      </c>
      <c r="AJ280" s="30">
        <f>SUMIF(Ingredients!$B$3:$B$217,H280,Ingredients!$D$3:$D$217)+SUMIF($B$3:$B$724,H280,$AP$3:$AP$724)</f>
        <v>0</v>
      </c>
      <c r="AK280" s="30">
        <f>SUMIF(Ingredients!$B$3:$B$217,I280,Ingredients!$D$3:$D$217)+SUMIF($B$3:$B$724,I280,$AP$3:$AP$724)</f>
        <v>0</v>
      </c>
      <c r="AL280" s="30">
        <f>SUMIF(Ingredients!$B$3:$B$217,J280,Ingredients!$D$3:$D$217)+SUMIF($B$3:$B$724,J280,$AP$3:$AP$724)</f>
        <v>0</v>
      </c>
      <c r="AM280" s="30">
        <f>SUMIF(Ingredients!$B$3:$B$217,K280,Ingredients!$D$3:$D$217)+SUMIF($B$3:$B$724,K280,$AP$3:$AP$724)</f>
        <v>0</v>
      </c>
      <c r="AN280" s="30">
        <f>SUMIF(Ingredients!$B$3:$B$217,L280,Ingredients!$D$3:$D$217)+SUMIF($B$3:$B$724,L280,$AP$3:$AP$724)</f>
        <v>0</v>
      </c>
      <c r="AO280" s="30">
        <f>SUMIF(Ingredients!$B$3:$B$217,M280,Ingredients!$D$3:$D$217)+SUMIF($B$3:$B$724,M280,$AP$3:$AP$724)</f>
        <v>0</v>
      </c>
      <c r="AP280" s="29">
        <f t="shared" si="55"/>
        <v>0</v>
      </c>
      <c r="AQ280" s="30">
        <f>SUMIF(Ingredients!$B$3:$B$217,F280,Ingredients!$E$3:$E$217)+SUMIF($B$3:$B$724,F280,$AY$3:$AY$727)</f>
        <v>10</v>
      </c>
      <c r="AR280" s="30">
        <f>SUMIF(Ingredients!$B$3:$B$217,G280,Ingredients!$E$3:$E$217)+SUMIF($B$3:$B$724,G280,$AY$3:$AY$727)</f>
        <v>30</v>
      </c>
      <c r="AS280" s="30">
        <f>SUMIF(Ingredients!$B$3:$B$217,H280,Ingredients!$E$3:$E$217)+SUMIF($B$3:$B$724,H280,$AY$3:$AY$727)</f>
        <v>0</v>
      </c>
      <c r="AT280" s="30">
        <f>SUMIF(Ingredients!$B$3:$B$217,I280,Ingredients!$E$3:$E$217)+SUMIF($B$3:$B$724,I280,$AY$3:$AY$727)</f>
        <v>0</v>
      </c>
      <c r="AU280" s="30">
        <f>SUMIF(Ingredients!$B$3:$B$217,J280,Ingredients!$E$3:$E$217)+SUMIF($B$3:$B$724,J280,$AY$3:$AY$727)</f>
        <v>0</v>
      </c>
      <c r="AV280" s="30">
        <f>SUMIF(Ingredients!$B$3:$B$217,K280,Ingredients!$E$3:$E$217)+SUMIF($B$3:$B$724,K280,$AY$3:$AY$727)</f>
        <v>0</v>
      </c>
      <c r="AW280" s="30">
        <f>SUMIF(Ingredients!$B$3:$B$217,L280,Ingredients!$E$3:$E$217)+SUMIF($B$3:$B$724,L280,$AY$3:$AY$727)</f>
        <v>0</v>
      </c>
      <c r="AX280" s="30">
        <f>SUMIF(Ingredients!$B$3:$B$217,M280,Ingredients!$E$3:$E$217)+SUMIF($B$3:$B$724,M280,$AY$3:$AY$727)</f>
        <v>0</v>
      </c>
      <c r="AY280" s="29">
        <f t="shared" si="56"/>
        <v>20</v>
      </c>
      <c r="AZ280" s="30">
        <f>SUMIF(Ingredients!$B$3:$B$217,F280,Ingredients!$F$3:$F$217)+SUMIF($B$3:$B$724,F280,$BH$3:$BH$724)</f>
        <v>0</v>
      </c>
      <c r="BA280" s="30">
        <f>SUMIF(Ingredients!$B$3:$B$217,G280,Ingredients!$F$3:$F$217)+SUMIF($B$3:$B$724,G280,$BH$3:$BH$724)</f>
        <v>0</v>
      </c>
      <c r="BB280" s="30">
        <f>SUMIF(Ingredients!$B$3:$B$217,H280,Ingredients!$F$3:$F$217)+SUMIF($B$3:$B$724,H280,$BH$3:$BH$724)</f>
        <v>0</v>
      </c>
      <c r="BC280" s="30">
        <f>SUMIF(Ingredients!$B$3:$B$217,I280,Ingredients!$F$3:$F$217)+SUMIF($B$3:$B$724,I280,$BH$3:$BH$724)</f>
        <v>0</v>
      </c>
      <c r="BD280" s="30">
        <f>SUMIF(Ingredients!$B$3:$B$217,J280,Ingredients!$F$3:$F$217)+SUMIF($B$3:$B$724,J280,$BH$3:$BH$724)</f>
        <v>0</v>
      </c>
      <c r="BE280" s="30">
        <f>SUMIF(Ingredients!$B$3:$B$217,K280,Ingredients!$F$3:$F$217)+SUMIF($B$3:$B$724,K280,$BH$3:$BH$724)</f>
        <v>0</v>
      </c>
      <c r="BF280" s="30">
        <f>SUMIF(Ingredients!$B$3:$B$217,L280,Ingredients!$F$3:$F$217)+SUMIF($B$3:$B$724,L280,$BH$3:$BH$724)</f>
        <v>0</v>
      </c>
      <c r="BG280" s="30">
        <f>SUMIF(Ingredients!$B$3:$B$217,M280,Ingredients!$F$3:$F$217)+SUMIF($B$3:$B$724,M280,$BH$3:$BH$724)</f>
        <v>0</v>
      </c>
      <c r="BH280" s="35">
        <f t="shared" si="57"/>
        <v>0</v>
      </c>
      <c r="BI280" s="30">
        <f>SUMIF(Ingredients!$B$3:$B$217,F280,Ingredients!$G$3:$G$217)+SUMIF($B$3:$B$724,F280,$BQ$3:$BQ$724)</f>
        <v>0</v>
      </c>
      <c r="BJ280" s="30">
        <f>SUMIF(Ingredients!$B$3:$B$217,G280,Ingredients!$G$3:$G$217)+SUMIF($B$3:$B$724,G280,$BQ$3:$BQ$724)</f>
        <v>0</v>
      </c>
      <c r="BK280" s="30">
        <f>SUMIF(Ingredients!$B$3:$B$217,H280,Ingredients!$G$3:$G$217)+SUMIF($B$3:$B$724,H280,$BQ$3:$BQ$724)</f>
        <v>0</v>
      </c>
      <c r="BL280" s="30">
        <f>SUMIF(Ingredients!$B$3:$B$217,I280,Ingredients!$G$3:$G$217)+SUMIF($B$3:$B$724,I280,$BQ$3:$BQ$724)</f>
        <v>0</v>
      </c>
      <c r="BM280" s="30">
        <f>SUMIF(Ingredients!$B$3:$B$217,J280,Ingredients!$G$3:$G$217)+SUMIF($B$3:$B$724,J280,$BQ$3:$BQ$724)</f>
        <v>0</v>
      </c>
      <c r="BN280" s="30">
        <f>SUMIF(Ingredients!$B$3:$B$217,K280,Ingredients!$G$3:$G$217)+SUMIF($B$3:$B$724,K280,$BQ$3:$BQ$724)</f>
        <v>0</v>
      </c>
      <c r="BO280" s="30">
        <f>SUMIF(Ingredients!$B$3:$B$217,L280,Ingredients!$G$3:$G$217)+SUMIF($B$3:$B$724,L280,$BQ$3:$BQ$724)</f>
        <v>0</v>
      </c>
      <c r="BP280" s="30">
        <f>SUMIF(Ingredients!$B$3:$B$217,M280,Ingredients!$G$3:$G$217)+SUMIF($B$3:$B$724,M280,$BQ$3:$BQ$724)</f>
        <v>0</v>
      </c>
      <c r="BQ280" s="36">
        <f t="shared" si="58"/>
        <v>0</v>
      </c>
      <c r="BR280" s="30">
        <f>SUMIF(Ingredients!$B$3:$B$217,F280,Ingredients!$H$3:$H$217)+SUMIF($B$3:$B$724,F280,$BZ$3:$BZ$724)</f>
        <v>0</v>
      </c>
      <c r="BS280" s="30">
        <f>SUMIF(Ingredients!$B$3:$B$217,G280,Ingredients!$H$3:$H$217)+SUMIF($B$3:$B$724,G280,$BZ$3:$BZ$724)</f>
        <v>0</v>
      </c>
      <c r="BT280" s="30">
        <f>SUMIF(Ingredients!$B$3:$B$217,H280,Ingredients!$H$3:$H$217)+SUMIF($B$3:$B$724,H280,$BZ$3:$BZ$724)</f>
        <v>0</v>
      </c>
      <c r="BU280" s="30">
        <f>SUMIF(Ingredients!$B$3:$B$217,I280,Ingredients!$H$3:$H$217)+SUMIF($B$3:$B$724,I280,$BZ$3:$BZ$724)</f>
        <v>0</v>
      </c>
      <c r="BV280" s="30">
        <f>SUMIF(Ingredients!$B$3:$B$217,J280,Ingredients!$H$3:$H$217)+SUMIF($B$3:$B$724,J280,$BZ$3:$BZ$724)</f>
        <v>0</v>
      </c>
      <c r="BW280" s="30">
        <f>SUMIF(Ingredients!$B$3:$B$217,K280,Ingredients!$H$3:$H$217)+SUMIF($B$3:$B$724,K280,$BZ$3:$BZ$724)</f>
        <v>0</v>
      </c>
      <c r="BX280" s="30">
        <f>SUMIF(Ingredients!$B$3:$B$217,L280,Ingredients!$H$3:$H$217)+SUMIF($B$3:$B$724,L280,$BZ$3:$BZ$724)</f>
        <v>0</v>
      </c>
      <c r="BY280" s="30">
        <f>SUMIF(Ingredients!$B$3:$B$217,M280,Ingredients!$H$3:$H$217)+SUMIF($B$3:$B$724,M280,$BZ$3:$BZ$724)</f>
        <v>0</v>
      </c>
      <c r="BZ280" s="42">
        <f t="shared" si="59"/>
        <v>0</v>
      </c>
      <c r="CA280" s="30">
        <f>SUMIF(Ingredients!$B$3:$B$217,F280,Ingredients!$I$3:$I$217)+SUMIF($B$3:$B$724,F280,$CI$3:$CI$724)</f>
        <v>2</v>
      </c>
      <c r="CB280" s="30">
        <f>SUMIF(Ingredients!$B$3:$B$217,G280,Ingredients!$I$3:$I$217)+SUMIF($B$3:$B$724,G280,$CI$3:$CI$724)</f>
        <v>0</v>
      </c>
      <c r="CC280" s="30">
        <f>SUMIF(Ingredients!$B$3:$B$217,H280,Ingredients!$I$3:$I$217)+SUMIF($B$3:$B$724,H280,$CI$3:$CI$724)</f>
        <v>0</v>
      </c>
      <c r="CD280" s="30">
        <f>SUMIF(Ingredients!$B$3:$B$217,I280,Ingredients!$I$3:$I$217)+SUMIF($B$3:$B$724,I280,$CI$3:$CI$724)</f>
        <v>0</v>
      </c>
      <c r="CE280" s="30">
        <f>SUMIF(Ingredients!$B$3:$B$217,J280,Ingredients!$I$3:$I$217)+SUMIF($B$3:$B$724,J280,$CI$3:$CI$724)</f>
        <v>0</v>
      </c>
      <c r="CF280" s="30">
        <f>SUMIF(Ingredients!$B$3:$B$217,K280,Ingredients!$I$3:$I$217)+SUMIF($B$3:$B$724,K280,$CI$3:$CI$724)</f>
        <v>0</v>
      </c>
      <c r="CG280" s="30">
        <f>SUMIF(Ingredients!$B$3:$B$217,L280,Ingredients!$I$3:$I$217)+SUMIF($B$3:$B$724,L280,$CI$3:$CI$724)</f>
        <v>0</v>
      </c>
      <c r="CH280" s="30">
        <f>SUMIF(Ingredients!$B$3:$B$217,M280,Ingredients!$I$3:$I$217)+SUMIF($B$3:$B$724,M280,$CI$3:$CI$724)</f>
        <v>0</v>
      </c>
      <c r="CI280" s="38">
        <f t="shared" si="60"/>
        <v>2</v>
      </c>
      <c r="CJ280" s="30">
        <f>SUMIF(Ingredients!$B$3:$B$217,F280,Ingredients!$J$3:$J$217)+SUMIF($B$3:$B$724,F280,$CR$3:$CR$724)</f>
        <v>0</v>
      </c>
      <c r="CK280" s="30">
        <f>SUMIF(Ingredients!$B$3:$B$217,G280,Ingredients!$J$3:$J$217)+SUMIF($B$3:$B$724,G280,$CR$3:$CR$724)</f>
        <v>0</v>
      </c>
      <c r="CL280" s="30">
        <f>SUMIF(Ingredients!$B$3:$B$217,H280,Ingredients!$J$3:$J$217)+SUMIF($B$3:$B$724,H280,$CR$3:$CR$724)</f>
        <v>0</v>
      </c>
      <c r="CM280" s="30">
        <f>SUMIF(Ingredients!$B$3:$B$217,I280,Ingredients!$J$3:$J$217)+SUMIF($B$3:$B$724,I280,$CR$3:$CR$724)</f>
        <v>0</v>
      </c>
      <c r="CN280" s="30">
        <f>SUMIF(Ingredients!$B$3:$B$217,J280,Ingredients!$J$3:$J$217)+SUMIF($B$3:$B$724,J280,$CR$3:$CR$724)</f>
        <v>0</v>
      </c>
      <c r="CO280" s="30">
        <f>SUMIF(Ingredients!$B$3:$B$217,K280,Ingredients!$J$3:$J$217)+SUMIF($B$3:$B$724,K280,$CR$3:$CR$724)</f>
        <v>0</v>
      </c>
      <c r="CP280" s="30">
        <f>SUMIF(Ingredients!$B$3:$B$217,L280,Ingredients!$J$3:$J$217)+SUMIF($B$3:$B$724,L280,$CR$3:$CR$724)</f>
        <v>0</v>
      </c>
      <c r="CQ280" s="30">
        <f>SUMIF(Ingredients!$B$3:$B$217,M280,Ingredients!$J$3:$J$217)+SUMIF($B$3:$B$724,M280,$CR$3:$CR$724)</f>
        <v>0</v>
      </c>
      <c r="CR280" s="43">
        <f t="shared" si="61"/>
        <v>0</v>
      </c>
      <c r="CS280" s="34">
        <v>5</v>
      </c>
      <c r="CT280" s="30">
        <v>0</v>
      </c>
      <c r="CU280" s="30">
        <v>81</v>
      </c>
      <c r="CV280" s="35">
        <v>0</v>
      </c>
      <c r="CW280" s="36">
        <v>0</v>
      </c>
      <c r="CX280" s="37">
        <v>0</v>
      </c>
      <c r="CY280" s="38">
        <v>1.5</v>
      </c>
      <c r="CZ280" s="39">
        <v>0</v>
      </c>
      <c r="DA280" t="s">
        <v>202</v>
      </c>
      <c r="DB280" t="str">
        <f t="shared" ca="1" si="62"/>
        <v>-</v>
      </c>
      <c r="DC280" t="s">
        <v>1163</v>
      </c>
      <c r="DD280" t="s">
        <v>200</v>
      </c>
      <c r="DE280" t="str">
        <f t="shared" ca="1" si="63"/>
        <v>BEEFJERKYITEM(MEAL, ItemRegistry.beefjerkyItem, 4 ,1f,0f,0f,0f,0f,1.5f,0f,0.26f),</v>
      </c>
      <c r="DF280" t="s">
        <v>2460</v>
      </c>
    </row>
    <row r="281" spans="2:110" x14ac:dyDescent="0.3">
      <c r="B281" t="s">
        <v>555</v>
      </c>
      <c r="C281" t="str">
        <f>INDEX('PH Itemnames'!$B$1:$B$723,MATCH(B281,'PH Itemnames'!$A$1:$A$723),1)</f>
        <v>ovenroastedcauliflowerItem</v>
      </c>
      <c r="D281" t="s">
        <v>240</v>
      </c>
      <c r="E281" t="s">
        <v>1192</v>
      </c>
      <c r="F281" s="10" t="s">
        <v>126</v>
      </c>
      <c r="G281" s="11" t="s">
        <v>346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SUMIF(Ingredients!$B$3:$B$217,'PH complex foods'!F281,Ingredients!$A$3:$A$119)+SUMIF($B$3:$B$724,F281,$V$3:$V$723)</f>
        <v>0</v>
      </c>
      <c r="O281" s="11">
        <f ca="1">SUMIF(Ingredients!$B$3:$B$217,'PH complex foods'!G281,Ingredients!$A$3:$A$119)+SUMIF($B$3:$B$724,G281,$V$3:$V$723)</f>
        <v>1</v>
      </c>
      <c r="P281" s="11">
        <f ca="1">SUMIF(Ingredients!$B$3:$B$217,'PH complex foods'!H281,Ingredients!$A$3:$A$119)+SUMIF($B$3:$B$724,H281,$V$3:$V$723)</f>
        <v>1</v>
      </c>
      <c r="Q281" s="11">
        <f ca="1">SUMIF(Ingredients!$B$3:$B$217,'PH complex foods'!I281,Ingredients!$A$3:$A$119)+SUMIF($B$3:$B$724,I281,$V$3:$V$723)</f>
        <v>1</v>
      </c>
      <c r="R281" s="11">
        <f ca="1">SUMIF(Ingredients!$B$3:$B$217,'PH complex foods'!J281,Ingredients!$A$3:$A$119)+SUMIF($B$3:$B$724,J281,$V$3:$V$723)</f>
        <v>0</v>
      </c>
      <c r="S281" s="11">
        <f ca="1">SUMIF(Ingredients!$B$3:$B$217,'PH complex foods'!K281,Ingredients!$A$3:$A$119)+SUMIF($B$3:$B$724,K281,$V$3:$V$723)</f>
        <v>0</v>
      </c>
      <c r="T281" s="11">
        <f ca="1">SUMIF(Ingredients!$B$3:$B$217,'PH complex foods'!L281,Ingredients!$A$3:$A$119)+SUMIF($B$3:$B$724,L281,$V$3:$V$723)</f>
        <v>0</v>
      </c>
      <c r="U281" s="11">
        <f ca="1">SUMIF(Ingredients!$B$3:$B$217,'PH complex foods'!M281,Ingredients!$A$3:$A$119)+SUMIF($B$3:$B$724,M281,$V$3:$V$723)</f>
        <v>0</v>
      </c>
      <c r="V281" s="10">
        <f t="shared" ca="1" si="64"/>
        <v>0</v>
      </c>
      <c r="W281" s="11">
        <f t="shared" si="53"/>
        <v>0</v>
      </c>
      <c r="X281" s="44" t="str">
        <f t="shared" ca="1" si="65"/>
        <v>No</v>
      </c>
      <c r="Y281" s="34">
        <f>SUMIF(Ingredients!$B$3:$B$217,F281,Ingredients!$C$3:$C$217)+SUMIF($B$3:$B$724,F281,$AG$3:$AG$724)</f>
        <v>0</v>
      </c>
      <c r="Z281" s="30">
        <f>SUMIF(Ingredients!$B$3:$B$217,G281,Ingredients!$C$3:$C$217)+SUMIF($B$3:$B$724,G281,$AG$3:$AG$724)</f>
        <v>4</v>
      </c>
      <c r="AA281" s="30">
        <f>SUMIF(Ingredients!$B$3:$B$217,H281,Ingredients!$C$3:$C$217)+SUMIF($B$3:$B$724,H281,$AG$3:$AG$724)</f>
        <v>2</v>
      </c>
      <c r="AB281" s="30">
        <f>SUMIF(Ingredients!$B$3:$B$217,I281,Ingredients!$C$3:$C$217)+SUMIF($B$3:$B$724,I281,$AG$3:$AG$724)</f>
        <v>1</v>
      </c>
      <c r="AC281" s="30">
        <f>SUMIF(Ingredients!$B$3:$B$217,J281,Ingredients!$C$3:$C$217)+SUMIF($B$3:$B$724,J281,$AG$3:$AG$724)</f>
        <v>0</v>
      </c>
      <c r="AD281" s="30">
        <f>SUMIF(Ingredients!$B$3:$B$217,K281,Ingredients!$C$3:$C$217)+SUMIF($B$3:$B$724,K281,$AG$3:$AG$724)</f>
        <v>0</v>
      </c>
      <c r="AE281" s="30">
        <f>SUMIF(Ingredients!$B$3:$B$217,L281,Ingredients!$C$3:$C$217)+SUMIF($B$3:$B$724,L281,$AG$3:$AG$724)</f>
        <v>0</v>
      </c>
      <c r="AF281" s="30">
        <f>SUMIF(Ingredients!$B$3:$B$217,M281,Ingredients!$C$3:$C$217)+SUMIF($B$3:$B$724,M281,$AG$3:$AG$724)</f>
        <v>0</v>
      </c>
      <c r="AG281" s="29">
        <f t="shared" si="54"/>
        <v>7</v>
      </c>
      <c r="AH281" s="30">
        <f>SUMIF(Ingredients!$B$3:$B$217,F281,Ingredients!$D$3:$D$217)+SUMIF($B$3:$B$724,F281,$AP$3:$AP$724)</f>
        <v>0</v>
      </c>
      <c r="AI281" s="30">
        <f>SUMIF(Ingredients!$B$3:$B$217,G281,Ingredients!$D$3:$D$217)+SUMIF($B$3:$B$724,G281,$AP$3:$AP$724)</f>
        <v>0</v>
      </c>
      <c r="AJ281" s="30">
        <f>SUMIF(Ingredients!$B$3:$B$217,H281,Ingredients!$D$3:$D$217)+SUMIF($B$3:$B$724,H281,$AP$3:$AP$724)</f>
        <v>0</v>
      </c>
      <c r="AK281" s="30">
        <f>SUMIF(Ingredients!$B$3:$B$217,I281,Ingredients!$D$3:$D$217)+SUMIF($B$3:$B$724,I281,$AP$3:$AP$724)</f>
        <v>5</v>
      </c>
      <c r="AL281" s="30">
        <f>SUMIF(Ingredients!$B$3:$B$217,J281,Ingredients!$D$3:$D$217)+SUMIF($B$3:$B$724,J281,$AP$3:$AP$724)</f>
        <v>0</v>
      </c>
      <c r="AM281" s="30">
        <f>SUMIF(Ingredients!$B$3:$B$217,K281,Ingredients!$D$3:$D$217)+SUMIF($B$3:$B$724,K281,$AP$3:$AP$724)</f>
        <v>0</v>
      </c>
      <c r="AN281" s="30">
        <f>SUMIF(Ingredients!$B$3:$B$217,L281,Ingredients!$D$3:$D$217)+SUMIF($B$3:$B$724,L281,$AP$3:$AP$724)</f>
        <v>0</v>
      </c>
      <c r="AO281" s="30">
        <f>SUMIF(Ingredients!$B$3:$B$217,M281,Ingredients!$D$3:$D$217)+SUMIF($B$3:$B$724,M281,$AP$3:$AP$724)</f>
        <v>0</v>
      </c>
      <c r="AP281" s="29">
        <f t="shared" si="55"/>
        <v>5</v>
      </c>
      <c r="AQ281" s="30">
        <f>SUMIF(Ingredients!$B$3:$B$217,F281,Ingredients!$E$3:$E$217)+SUMIF($B$3:$B$724,F281,$AY$3:$AY$727)</f>
        <v>0</v>
      </c>
      <c r="AR281" s="30">
        <f>SUMIF(Ingredients!$B$3:$B$217,G281,Ingredients!$E$3:$E$217)+SUMIF($B$3:$B$724,G281,$AY$3:$AY$727)</f>
        <v>0</v>
      </c>
      <c r="AS281" s="30">
        <f>SUMIF(Ingredients!$B$3:$B$217,H281,Ingredients!$E$3:$E$217)+SUMIF($B$3:$B$724,H281,$AY$3:$AY$727)</f>
        <v>54</v>
      </c>
      <c r="AT281" s="30">
        <f>SUMIF(Ingredients!$B$3:$B$217,I281,Ingredients!$E$3:$E$217)+SUMIF($B$3:$B$724,I281,$AY$3:$AY$727)</f>
        <v>10</v>
      </c>
      <c r="AU281" s="30">
        <f>SUMIF(Ingredients!$B$3:$B$217,J281,Ingredients!$E$3:$E$217)+SUMIF($B$3:$B$724,J281,$AY$3:$AY$727)</f>
        <v>0</v>
      </c>
      <c r="AV281" s="30">
        <f>SUMIF(Ingredients!$B$3:$B$217,K281,Ingredients!$E$3:$E$217)+SUMIF($B$3:$B$724,K281,$AY$3:$AY$727)</f>
        <v>0</v>
      </c>
      <c r="AW281" s="30">
        <f>SUMIF(Ingredients!$B$3:$B$217,L281,Ingredients!$E$3:$E$217)+SUMIF($B$3:$B$724,L281,$AY$3:$AY$727)</f>
        <v>0</v>
      </c>
      <c r="AX281" s="30">
        <f>SUMIF(Ingredients!$B$3:$B$217,M281,Ingredients!$E$3:$E$217)+SUMIF($B$3:$B$724,M281,$AY$3:$AY$727)</f>
        <v>0</v>
      </c>
      <c r="AY281" s="29">
        <f t="shared" si="56"/>
        <v>16</v>
      </c>
      <c r="AZ281" s="30">
        <f>SUMIF(Ingredients!$B$3:$B$217,F281,Ingredients!$F$3:$F$217)+SUMIF($B$3:$B$724,F281,$BH$3:$BH$724)</f>
        <v>0</v>
      </c>
      <c r="BA281" s="30">
        <f>SUMIF(Ingredients!$B$3:$B$217,G281,Ingredients!$F$3:$F$217)+SUMIF($B$3:$B$724,G281,$BH$3:$BH$724)</f>
        <v>0</v>
      </c>
      <c r="BB281" s="30">
        <f>SUMIF(Ingredients!$B$3:$B$217,H281,Ingredients!$F$3:$F$217)+SUMIF($B$3:$B$724,H281,$BH$3:$BH$724)</f>
        <v>0</v>
      </c>
      <c r="BC281" s="30">
        <f>SUMIF(Ingredients!$B$3:$B$217,I281,Ingredients!$F$3:$F$217)+SUMIF($B$3:$B$724,I281,$BH$3:$BH$724)</f>
        <v>0</v>
      </c>
      <c r="BD281" s="30">
        <f>SUMIF(Ingredients!$B$3:$B$217,J281,Ingredients!$F$3:$F$217)+SUMIF($B$3:$B$724,J281,$BH$3:$BH$724)</f>
        <v>0</v>
      </c>
      <c r="BE281" s="30">
        <f>SUMIF(Ingredients!$B$3:$B$217,K281,Ingredients!$F$3:$F$217)+SUMIF($B$3:$B$724,K281,$BH$3:$BH$724)</f>
        <v>0</v>
      </c>
      <c r="BF281" s="30">
        <f>SUMIF(Ingredients!$B$3:$B$217,L281,Ingredients!$F$3:$F$217)+SUMIF($B$3:$B$724,L281,$BH$3:$BH$724)</f>
        <v>0</v>
      </c>
      <c r="BG281" s="30">
        <f>SUMIF(Ingredients!$B$3:$B$217,M281,Ingredients!$F$3:$F$217)+SUMIF($B$3:$B$724,M281,$BH$3:$BH$724)</f>
        <v>0</v>
      </c>
      <c r="BH281" s="35">
        <f t="shared" si="57"/>
        <v>0</v>
      </c>
      <c r="BI281" s="30">
        <f>SUMIF(Ingredients!$B$3:$B$217,F281,Ingredients!$G$3:$G$217)+SUMIF($B$3:$B$724,F281,$BQ$3:$BQ$724)</f>
        <v>0</v>
      </c>
      <c r="BJ281" s="30">
        <f>SUMIF(Ingredients!$B$3:$B$217,G281,Ingredients!$G$3:$G$217)+SUMIF($B$3:$B$724,G281,$BQ$3:$BQ$724)</f>
        <v>0</v>
      </c>
      <c r="BK281" s="30">
        <f>SUMIF(Ingredients!$B$3:$B$217,H281,Ingredients!$G$3:$G$217)+SUMIF($B$3:$B$724,H281,$BQ$3:$BQ$724)</f>
        <v>0</v>
      </c>
      <c r="BL281" s="30">
        <f>SUMIF(Ingredients!$B$3:$B$217,I281,Ingredients!$G$3:$G$217)+SUMIF($B$3:$B$724,I281,$BQ$3:$BQ$724)</f>
        <v>0.8</v>
      </c>
      <c r="BM281" s="30">
        <f>SUMIF(Ingredients!$B$3:$B$217,J281,Ingredients!$G$3:$G$217)+SUMIF($B$3:$B$724,J281,$BQ$3:$BQ$724)</f>
        <v>0</v>
      </c>
      <c r="BN281" s="30">
        <f>SUMIF(Ingredients!$B$3:$B$217,K281,Ingredients!$G$3:$G$217)+SUMIF($B$3:$B$724,K281,$BQ$3:$BQ$724)</f>
        <v>0</v>
      </c>
      <c r="BO281" s="30">
        <f>SUMIF(Ingredients!$B$3:$B$217,L281,Ingredients!$G$3:$G$217)+SUMIF($B$3:$B$724,L281,$BQ$3:$BQ$724)</f>
        <v>0</v>
      </c>
      <c r="BP281" s="30">
        <f>SUMIF(Ingredients!$B$3:$B$217,M281,Ingredients!$G$3:$G$217)+SUMIF($B$3:$B$724,M281,$BQ$3:$BQ$724)</f>
        <v>0</v>
      </c>
      <c r="BQ281" s="36">
        <f t="shared" si="58"/>
        <v>0.8</v>
      </c>
      <c r="BR281" s="30">
        <f>SUMIF(Ingredients!$B$3:$B$217,F281,Ingredients!$H$3:$H$217)+SUMIF($B$3:$B$724,F281,$BZ$3:$BZ$724)</f>
        <v>0</v>
      </c>
      <c r="BS281" s="30">
        <f>SUMIF(Ingredients!$B$3:$B$217,G281,Ingredients!$H$3:$H$217)+SUMIF($B$3:$B$724,G281,$BZ$3:$BZ$724)</f>
        <v>0</v>
      </c>
      <c r="BT281" s="30">
        <f>SUMIF(Ingredients!$B$3:$B$217,H281,Ingredients!$H$3:$H$217)+SUMIF($B$3:$B$724,H281,$BZ$3:$BZ$724)</f>
        <v>2</v>
      </c>
      <c r="BU281" s="30">
        <f>SUMIF(Ingredients!$B$3:$B$217,I281,Ingredients!$H$3:$H$217)+SUMIF($B$3:$B$724,I281,$BZ$3:$BZ$724)</f>
        <v>0</v>
      </c>
      <c r="BV281" s="30">
        <f>SUMIF(Ingredients!$B$3:$B$217,J281,Ingredients!$H$3:$H$217)+SUMIF($B$3:$B$724,J281,$BZ$3:$BZ$724)</f>
        <v>0</v>
      </c>
      <c r="BW281" s="30">
        <f>SUMIF(Ingredients!$B$3:$B$217,K281,Ingredients!$H$3:$H$217)+SUMIF($B$3:$B$724,K281,$BZ$3:$BZ$724)</f>
        <v>0</v>
      </c>
      <c r="BX281" s="30">
        <f>SUMIF(Ingredients!$B$3:$B$217,L281,Ingredients!$H$3:$H$217)+SUMIF($B$3:$B$724,L281,$BZ$3:$BZ$724)</f>
        <v>0</v>
      </c>
      <c r="BY281" s="30">
        <f>SUMIF(Ingredients!$B$3:$B$217,M281,Ingredients!$H$3:$H$217)+SUMIF($B$3:$B$724,M281,$BZ$3:$BZ$724)</f>
        <v>0</v>
      </c>
      <c r="BZ281" s="42">
        <f t="shared" si="59"/>
        <v>2</v>
      </c>
      <c r="CA281" s="30">
        <f>SUMIF(Ingredients!$B$3:$B$217,F281,Ingredients!$I$3:$I$217)+SUMIF($B$3:$B$724,F281,$CI$3:$CI$724)</f>
        <v>0</v>
      </c>
      <c r="CB281" s="30">
        <f>SUMIF(Ingredients!$B$3:$B$217,G281,Ingredients!$I$3:$I$217)+SUMIF($B$3:$B$724,G281,$CI$3:$CI$724)</f>
        <v>0</v>
      </c>
      <c r="CC281" s="30">
        <f>SUMIF(Ingredients!$B$3:$B$217,H281,Ingredients!$I$3:$I$217)+SUMIF($B$3:$B$724,H281,$CI$3:$CI$724)</f>
        <v>0</v>
      </c>
      <c r="CD281" s="30">
        <f>SUMIF(Ingredients!$B$3:$B$217,I281,Ingredients!$I$3:$I$217)+SUMIF($B$3:$B$724,I281,$CI$3:$CI$724)</f>
        <v>0</v>
      </c>
      <c r="CE281" s="30">
        <f>SUMIF(Ingredients!$B$3:$B$217,J281,Ingredients!$I$3:$I$217)+SUMIF($B$3:$B$724,J281,$CI$3:$CI$724)</f>
        <v>0</v>
      </c>
      <c r="CF281" s="30">
        <f>SUMIF(Ingredients!$B$3:$B$217,K281,Ingredients!$I$3:$I$217)+SUMIF($B$3:$B$724,K281,$CI$3:$CI$724)</f>
        <v>0</v>
      </c>
      <c r="CG281" s="30">
        <f>SUMIF(Ingredients!$B$3:$B$217,L281,Ingredients!$I$3:$I$217)+SUMIF($B$3:$B$724,L281,$CI$3:$CI$724)</f>
        <v>0</v>
      </c>
      <c r="CH281" s="30">
        <f>SUMIF(Ingredients!$B$3:$B$217,M281,Ingredients!$I$3:$I$217)+SUMIF($B$3:$B$724,M281,$CI$3:$CI$724)</f>
        <v>0</v>
      </c>
      <c r="CI281" s="38">
        <f t="shared" si="60"/>
        <v>0</v>
      </c>
      <c r="CJ281" s="30">
        <f>SUMIF(Ingredients!$B$3:$B$217,F281,Ingredients!$J$3:$J$217)+SUMIF($B$3:$B$724,F281,$CR$3:$CR$724)</f>
        <v>0</v>
      </c>
      <c r="CK281" s="30">
        <f>SUMIF(Ingredients!$B$3:$B$217,G281,Ingredients!$J$3:$J$217)+SUMIF($B$3:$B$724,G281,$CR$3:$CR$724)</f>
        <v>0</v>
      </c>
      <c r="CL281" s="30">
        <f>SUMIF(Ingredients!$B$3:$B$217,H281,Ingredients!$J$3:$J$217)+SUMIF($B$3:$B$724,H281,$CR$3:$CR$724)</f>
        <v>0</v>
      </c>
      <c r="CM281" s="30">
        <f>SUMIF(Ingredients!$B$3:$B$217,I281,Ingredients!$J$3:$J$217)+SUMIF($B$3:$B$724,I281,$CR$3:$CR$724)</f>
        <v>0</v>
      </c>
      <c r="CN281" s="30">
        <f>SUMIF(Ingredients!$B$3:$B$217,J281,Ingredients!$J$3:$J$217)+SUMIF($B$3:$B$724,J281,$CR$3:$CR$724)</f>
        <v>0</v>
      </c>
      <c r="CO281" s="30">
        <f>SUMIF(Ingredients!$B$3:$B$217,K281,Ingredients!$J$3:$J$217)+SUMIF($B$3:$B$724,K281,$CR$3:$CR$724)</f>
        <v>0</v>
      </c>
      <c r="CP281" s="30">
        <f>SUMIF(Ingredients!$B$3:$B$217,L281,Ingredients!$J$3:$J$217)+SUMIF($B$3:$B$724,L281,$CR$3:$CR$724)</f>
        <v>0</v>
      </c>
      <c r="CQ281" s="30">
        <f>SUMIF(Ingredients!$B$3:$B$217,M281,Ingredients!$J$3:$J$217)+SUMIF($B$3:$B$724,M281,$CR$3:$CR$724)</f>
        <v>0</v>
      </c>
      <c r="CR281" s="43">
        <f t="shared" si="61"/>
        <v>0</v>
      </c>
      <c r="CS281" s="34">
        <v>7</v>
      </c>
      <c r="CT281" s="30">
        <v>5</v>
      </c>
      <c r="CU281" s="30">
        <v>16</v>
      </c>
      <c r="CV281" s="35">
        <v>0</v>
      </c>
      <c r="CW281" s="36">
        <v>0.8</v>
      </c>
      <c r="CX281" s="37">
        <v>2</v>
      </c>
      <c r="CY281" s="38">
        <v>0</v>
      </c>
      <c r="CZ281" s="39">
        <v>0</v>
      </c>
      <c r="DA281" t="s">
        <v>199</v>
      </c>
      <c r="DB281" t="str">
        <f t="shared" ca="1" si="62"/>
        <v>No</v>
      </c>
      <c r="DD281" t="s">
        <v>200</v>
      </c>
      <c r="DE281" t="str">
        <f t="shared" ca="1" si="63"/>
        <v/>
      </c>
      <c r="DF281" t="s">
        <v>2272</v>
      </c>
    </row>
    <row r="282" spans="2:110" x14ac:dyDescent="0.3">
      <c r="B282" t="s">
        <v>556</v>
      </c>
      <c r="C282" t="str">
        <f>INDEX('PH Itemnames'!$B$1:$B$723,MATCH(B282,'PH Itemnames'!$A$1:$A$723),1)</f>
        <v>leekbaconsoupItem</v>
      </c>
      <c r="D282" t="s">
        <v>245</v>
      </c>
      <c r="E282" t="s">
        <v>1192</v>
      </c>
      <c r="F282" s="10" t="s">
        <v>127</v>
      </c>
      <c r="G282" s="11" t="s">
        <v>77</v>
      </c>
      <c r="H282" s="11" t="s">
        <v>65</v>
      </c>
      <c r="I282" s="11" t="s">
        <v>227</v>
      </c>
      <c r="J282" s="11"/>
      <c r="K282" s="11"/>
      <c r="L282" s="11"/>
      <c r="M282" s="11"/>
      <c r="N282" s="46">
        <f ca="1">SUMIF(Ingredients!$B$3:$B$217,'PH complex foods'!F282,Ingredients!$A$3:$A$119)+SUMIF($B$3:$B$724,F282,$V$3:$V$723)</f>
        <v>0</v>
      </c>
      <c r="O282" s="11">
        <f ca="1">SUMIF(Ingredients!$B$3:$B$217,'PH complex foods'!G282,Ingredients!$A$3:$A$119)+SUMIF($B$3:$B$724,G282,$V$3:$V$723)</f>
        <v>1</v>
      </c>
      <c r="P282" s="11">
        <f ca="1">SUMIF(Ingredients!$B$3:$B$217,'PH complex foods'!H282,Ingredients!$A$3:$A$119)+SUMIF($B$3:$B$724,H282,$V$3:$V$723)</f>
        <v>1</v>
      </c>
      <c r="Q282" s="11">
        <f ca="1">SUMIF(Ingredients!$B$3:$B$217,'PH complex foods'!I282,Ingredients!$A$3:$A$119)+SUMIF($B$3:$B$724,I282,$V$3:$V$723)</f>
        <v>1</v>
      </c>
      <c r="R282" s="11">
        <f ca="1">SUMIF(Ingredients!$B$3:$B$217,'PH complex foods'!J282,Ingredients!$A$3:$A$119)+SUMIF($B$3:$B$724,J282,$V$3:$V$723)</f>
        <v>0</v>
      </c>
      <c r="S282" s="11">
        <f ca="1">SUMIF(Ingredients!$B$3:$B$217,'PH complex foods'!K282,Ingredients!$A$3:$A$119)+SUMIF($B$3:$B$724,K282,$V$3:$V$723)</f>
        <v>0</v>
      </c>
      <c r="T282" s="11">
        <f ca="1">SUMIF(Ingredients!$B$3:$B$217,'PH complex foods'!L282,Ingredients!$A$3:$A$119)+SUMIF($B$3:$B$724,L282,$V$3:$V$723)</f>
        <v>0</v>
      </c>
      <c r="U282" s="11">
        <f ca="1">SUMIF(Ingredients!$B$3:$B$217,'PH complex foods'!M282,Ingredients!$A$3:$A$119)+SUMIF($B$3:$B$724,M282,$V$3:$V$723)</f>
        <v>0</v>
      </c>
      <c r="V282" s="10">
        <f t="shared" ca="1" si="64"/>
        <v>0</v>
      </c>
      <c r="W282" s="11">
        <f t="shared" si="53"/>
        <v>0</v>
      </c>
      <c r="X282" s="44" t="str">
        <f t="shared" ca="1" si="65"/>
        <v>No</v>
      </c>
      <c r="Y282" s="34">
        <f>SUMIF(Ingredients!$B$3:$B$217,F282,Ingredients!$C$3:$C$217)+SUMIF($B$3:$B$724,F282,$AG$3:$AG$724)</f>
        <v>0</v>
      </c>
      <c r="Z282" s="30">
        <f>SUMIF(Ingredients!$B$3:$B$217,G282,Ingredients!$C$3:$C$217)+SUMIF($B$3:$B$724,G282,$AG$3:$AG$724)</f>
        <v>10</v>
      </c>
      <c r="AA282" s="30">
        <f>SUMIF(Ingredients!$B$3:$B$217,H282,Ingredients!$C$3:$C$217)+SUMIF($B$3:$B$724,H282,$AG$3:$AG$724)</f>
        <v>10</v>
      </c>
      <c r="AB282" s="30">
        <f>SUMIF(Ingredients!$B$3:$B$217,I282,Ingredients!$C$3:$C$217)+SUMIF($B$3:$B$724,I282,$AG$3:$AG$724)</f>
        <v>5</v>
      </c>
      <c r="AC282" s="30">
        <f>SUMIF(Ingredients!$B$3:$B$217,J282,Ingredients!$C$3:$C$217)+SUMIF($B$3:$B$724,J282,$AG$3:$AG$724)</f>
        <v>0</v>
      </c>
      <c r="AD282" s="30">
        <f>SUMIF(Ingredients!$B$3:$B$217,K282,Ingredients!$C$3:$C$217)+SUMIF($B$3:$B$724,K282,$AG$3:$AG$724)</f>
        <v>0</v>
      </c>
      <c r="AE282" s="30">
        <f>SUMIF(Ingredients!$B$3:$B$217,L282,Ingredients!$C$3:$C$217)+SUMIF($B$3:$B$724,L282,$AG$3:$AG$724)</f>
        <v>0</v>
      </c>
      <c r="AF282" s="30">
        <f>SUMIF(Ingredients!$B$3:$B$217,M282,Ingredients!$C$3:$C$217)+SUMIF($B$3:$B$724,M282,$AG$3:$AG$724)</f>
        <v>0</v>
      </c>
      <c r="AG282" s="29">
        <f t="shared" si="54"/>
        <v>25</v>
      </c>
      <c r="AH282" s="30">
        <f>SUMIF(Ingredients!$B$3:$B$217,F282,Ingredients!$D$3:$D$217)+SUMIF($B$3:$B$724,F282,$AP$3:$AP$724)</f>
        <v>0</v>
      </c>
      <c r="AI282" s="30">
        <f>SUMIF(Ingredients!$B$3:$B$217,G282,Ingredients!$D$3:$D$217)+SUMIF($B$3:$B$724,G282,$AP$3:$AP$724)</f>
        <v>0</v>
      </c>
      <c r="AJ282" s="30">
        <f>SUMIF(Ingredients!$B$3:$B$217,H282,Ingredients!$D$3:$D$217)+SUMIF($B$3:$B$724,H282,$AP$3:$AP$724)</f>
        <v>0</v>
      </c>
      <c r="AK282" s="30">
        <f>SUMIF(Ingredients!$B$3:$B$217,I282,Ingredients!$D$3:$D$217)+SUMIF($B$3:$B$724,I282,$AP$3:$AP$724)</f>
        <v>0</v>
      </c>
      <c r="AL282" s="30">
        <f>SUMIF(Ingredients!$B$3:$B$217,J282,Ingredients!$D$3:$D$217)+SUMIF($B$3:$B$724,J282,$AP$3:$AP$724)</f>
        <v>0</v>
      </c>
      <c r="AM282" s="30">
        <f>SUMIF(Ingredients!$B$3:$B$217,K282,Ingredients!$D$3:$D$217)+SUMIF($B$3:$B$724,K282,$AP$3:$AP$724)</f>
        <v>0</v>
      </c>
      <c r="AN282" s="30">
        <f>SUMIF(Ingredients!$B$3:$B$217,L282,Ingredients!$D$3:$D$217)+SUMIF($B$3:$B$724,L282,$AP$3:$AP$724)</f>
        <v>0</v>
      </c>
      <c r="AO282" s="30">
        <f>SUMIF(Ingredients!$B$3:$B$217,M282,Ingredients!$D$3:$D$217)+SUMIF($B$3:$B$724,M282,$AP$3:$AP$724)</f>
        <v>0</v>
      </c>
      <c r="AP282" s="29">
        <f t="shared" si="55"/>
        <v>0</v>
      </c>
      <c r="AQ282" s="30">
        <f>SUMIF(Ingredients!$B$3:$B$217,F282,Ingredients!$E$3:$E$217)+SUMIF($B$3:$B$724,F282,$AY$3:$AY$727)</f>
        <v>0</v>
      </c>
      <c r="AR282" s="30">
        <f>SUMIF(Ingredients!$B$3:$B$217,G282,Ingredients!$E$3:$E$217)+SUMIF($B$3:$B$724,G282,$AY$3:$AY$727)</f>
        <v>14</v>
      </c>
      <c r="AS282" s="30">
        <f>SUMIF(Ingredients!$B$3:$B$217,H282,Ingredients!$E$3:$E$217)+SUMIF($B$3:$B$724,H282,$AY$3:$AY$727)</f>
        <v>32</v>
      </c>
      <c r="AT282" s="30">
        <f>SUMIF(Ingredients!$B$3:$B$217,I282,Ingredients!$E$3:$E$217)+SUMIF($B$3:$B$724,I282,$AY$3:$AY$727)</f>
        <v>7</v>
      </c>
      <c r="AU282" s="30">
        <f>SUMIF(Ingredients!$B$3:$B$217,J282,Ingredients!$E$3:$E$217)+SUMIF($B$3:$B$724,J282,$AY$3:$AY$727)</f>
        <v>0</v>
      </c>
      <c r="AV282" s="30">
        <f>SUMIF(Ingredients!$B$3:$B$217,K282,Ingredients!$E$3:$E$217)+SUMIF($B$3:$B$724,K282,$AY$3:$AY$727)</f>
        <v>0</v>
      </c>
      <c r="AW282" s="30">
        <f>SUMIF(Ingredients!$B$3:$B$217,L282,Ingredients!$E$3:$E$217)+SUMIF($B$3:$B$724,L282,$AY$3:$AY$727)</f>
        <v>0</v>
      </c>
      <c r="AX282" s="30">
        <f>SUMIF(Ingredients!$B$3:$B$217,M282,Ingredients!$E$3:$E$217)+SUMIF($B$3:$B$724,M282,$AY$3:$AY$727)</f>
        <v>0</v>
      </c>
      <c r="AY282" s="29">
        <f t="shared" si="56"/>
        <v>13.25</v>
      </c>
      <c r="AZ282" s="30">
        <f>SUMIF(Ingredients!$B$3:$B$217,F282,Ingredients!$F$3:$F$217)+SUMIF($B$3:$B$724,F282,$BH$3:$BH$724)</f>
        <v>0</v>
      </c>
      <c r="BA282" s="30">
        <f>SUMIF(Ingredients!$B$3:$B$217,G282,Ingredients!$F$3:$F$217)+SUMIF($B$3:$B$724,G282,$BH$3:$BH$724)</f>
        <v>0</v>
      </c>
      <c r="BB282" s="30">
        <f>SUMIF(Ingredients!$B$3:$B$217,H282,Ingredients!$F$3:$F$217)+SUMIF($B$3:$B$724,H282,$BH$3:$BH$724)</f>
        <v>0</v>
      </c>
      <c r="BC282" s="30">
        <f>SUMIF(Ingredients!$B$3:$B$217,I282,Ingredients!$F$3:$F$217)+SUMIF($B$3:$B$724,I282,$BH$3:$BH$724)</f>
        <v>0</v>
      </c>
      <c r="BD282" s="30">
        <f>SUMIF(Ingredients!$B$3:$B$217,J282,Ingredients!$F$3:$F$217)+SUMIF($B$3:$B$724,J282,$BH$3:$BH$724)</f>
        <v>0</v>
      </c>
      <c r="BE282" s="30">
        <f>SUMIF(Ingredients!$B$3:$B$217,K282,Ingredients!$F$3:$F$217)+SUMIF($B$3:$B$724,K282,$BH$3:$BH$724)</f>
        <v>0</v>
      </c>
      <c r="BF282" s="30">
        <f>SUMIF(Ingredients!$B$3:$B$217,L282,Ingredients!$F$3:$F$217)+SUMIF($B$3:$B$724,L282,$BH$3:$BH$724)</f>
        <v>0</v>
      </c>
      <c r="BG282" s="30">
        <f>SUMIF(Ingredients!$B$3:$B$217,M282,Ingredients!$F$3:$F$217)+SUMIF($B$3:$B$724,M282,$BH$3:$BH$724)</f>
        <v>0</v>
      </c>
      <c r="BH282" s="35">
        <f t="shared" si="57"/>
        <v>0</v>
      </c>
      <c r="BI282" s="30">
        <f>SUMIF(Ingredients!$B$3:$B$217,F282,Ingredients!$G$3:$G$217)+SUMIF($B$3:$B$724,F282,$BQ$3:$BQ$724)</f>
        <v>0</v>
      </c>
      <c r="BJ282" s="30">
        <f>SUMIF(Ingredients!$B$3:$B$217,G282,Ingredients!$G$3:$G$217)+SUMIF($B$3:$B$724,G282,$BQ$3:$BQ$724)</f>
        <v>0</v>
      </c>
      <c r="BK282" s="30">
        <f>SUMIF(Ingredients!$B$3:$B$217,H282,Ingredients!$G$3:$G$217)+SUMIF($B$3:$B$724,H282,$BQ$3:$BQ$724)</f>
        <v>0</v>
      </c>
      <c r="BL282" s="30">
        <f>SUMIF(Ingredients!$B$3:$B$217,I282,Ingredients!$G$3:$G$217)+SUMIF($B$3:$B$724,I282,$BQ$3:$BQ$724)</f>
        <v>0</v>
      </c>
      <c r="BM282" s="30">
        <f>SUMIF(Ingredients!$B$3:$B$217,J282,Ingredients!$G$3:$G$217)+SUMIF($B$3:$B$724,J282,$BQ$3:$BQ$724)</f>
        <v>0</v>
      </c>
      <c r="BN282" s="30">
        <f>SUMIF(Ingredients!$B$3:$B$217,K282,Ingredients!$G$3:$G$217)+SUMIF($B$3:$B$724,K282,$BQ$3:$BQ$724)</f>
        <v>0</v>
      </c>
      <c r="BO282" s="30">
        <f>SUMIF(Ingredients!$B$3:$B$217,L282,Ingredients!$G$3:$G$217)+SUMIF($B$3:$B$724,L282,$BQ$3:$BQ$724)</f>
        <v>0</v>
      </c>
      <c r="BP282" s="30">
        <f>SUMIF(Ingredients!$B$3:$B$217,M282,Ingredients!$G$3:$G$217)+SUMIF($B$3:$B$724,M282,$BQ$3:$BQ$724)</f>
        <v>0</v>
      </c>
      <c r="BQ282" s="36">
        <f t="shared" si="58"/>
        <v>0</v>
      </c>
      <c r="BR282" s="30">
        <f>SUMIF(Ingredients!$B$3:$B$217,F282,Ingredients!$H$3:$H$217)+SUMIF($B$3:$B$724,F282,$BZ$3:$BZ$724)</f>
        <v>0</v>
      </c>
      <c r="BS282" s="30">
        <f>SUMIF(Ingredients!$B$3:$B$217,G282,Ingredients!$H$3:$H$217)+SUMIF($B$3:$B$724,G282,$BZ$3:$BZ$724)</f>
        <v>0</v>
      </c>
      <c r="BT282" s="30">
        <f>SUMIF(Ingredients!$B$3:$B$217,H282,Ingredients!$H$3:$H$217)+SUMIF($B$3:$B$724,H282,$BZ$3:$BZ$724)</f>
        <v>1.5</v>
      </c>
      <c r="BU282" s="30">
        <f>SUMIF(Ingredients!$B$3:$B$217,I282,Ingredients!$H$3:$H$217)+SUMIF($B$3:$B$724,I282,$BZ$3:$BZ$724)</f>
        <v>0</v>
      </c>
      <c r="BV282" s="30">
        <f>SUMIF(Ingredients!$B$3:$B$217,J282,Ingredients!$H$3:$H$217)+SUMIF($B$3:$B$724,J282,$BZ$3:$BZ$724)</f>
        <v>0</v>
      </c>
      <c r="BW282" s="30">
        <f>SUMIF(Ingredients!$B$3:$B$217,K282,Ingredients!$H$3:$H$217)+SUMIF($B$3:$B$724,K282,$BZ$3:$BZ$724)</f>
        <v>0</v>
      </c>
      <c r="BX282" s="30">
        <f>SUMIF(Ingredients!$B$3:$B$217,L282,Ingredients!$H$3:$H$217)+SUMIF($B$3:$B$724,L282,$BZ$3:$BZ$724)</f>
        <v>0</v>
      </c>
      <c r="BY282" s="30">
        <f>SUMIF(Ingredients!$B$3:$B$217,M282,Ingredients!$H$3:$H$217)+SUMIF($B$3:$B$724,M282,$BZ$3:$BZ$724)</f>
        <v>0</v>
      </c>
      <c r="BZ282" s="42">
        <f t="shared" si="59"/>
        <v>1.5</v>
      </c>
      <c r="CA282" s="30">
        <f>SUMIF(Ingredients!$B$3:$B$217,F282,Ingredients!$I$3:$I$217)+SUMIF($B$3:$B$724,F282,$CI$3:$CI$724)</f>
        <v>0</v>
      </c>
      <c r="CB282" s="30">
        <f>SUMIF(Ingredients!$B$3:$B$217,G282,Ingredients!$I$3:$I$217)+SUMIF($B$3:$B$724,G282,$CI$3:$CI$724)</f>
        <v>2.5</v>
      </c>
      <c r="CC282" s="30">
        <f>SUMIF(Ingredients!$B$3:$B$217,H282,Ingredients!$I$3:$I$217)+SUMIF($B$3:$B$724,H282,$CI$3:$CI$724)</f>
        <v>0</v>
      </c>
      <c r="CD282" s="30">
        <f>SUMIF(Ingredients!$B$3:$B$217,I282,Ingredients!$I$3:$I$217)+SUMIF($B$3:$B$724,I282,$CI$3:$CI$724)</f>
        <v>0</v>
      </c>
      <c r="CE282" s="30">
        <f>SUMIF(Ingredients!$B$3:$B$217,J282,Ingredients!$I$3:$I$217)+SUMIF($B$3:$B$724,J282,$CI$3:$CI$724)</f>
        <v>0</v>
      </c>
      <c r="CF282" s="30">
        <f>SUMIF(Ingredients!$B$3:$B$217,K282,Ingredients!$I$3:$I$217)+SUMIF($B$3:$B$724,K282,$CI$3:$CI$724)</f>
        <v>0</v>
      </c>
      <c r="CG282" s="30">
        <f>SUMIF(Ingredients!$B$3:$B$217,L282,Ingredients!$I$3:$I$217)+SUMIF($B$3:$B$724,L282,$CI$3:$CI$724)</f>
        <v>0</v>
      </c>
      <c r="CH282" s="30">
        <f>SUMIF(Ingredients!$B$3:$B$217,M282,Ingredients!$I$3:$I$217)+SUMIF($B$3:$B$724,M282,$CI$3:$CI$724)</f>
        <v>0</v>
      </c>
      <c r="CI282" s="38">
        <f t="shared" si="60"/>
        <v>2.5</v>
      </c>
      <c r="CJ282" s="30">
        <f>SUMIF(Ingredients!$B$3:$B$217,F282,Ingredients!$J$3:$J$217)+SUMIF($B$3:$B$724,F282,$CR$3:$CR$724)</f>
        <v>0</v>
      </c>
      <c r="CK282" s="30">
        <f>SUMIF(Ingredients!$B$3:$B$217,G282,Ingredients!$J$3:$J$217)+SUMIF($B$3:$B$724,G282,$CR$3:$CR$724)</f>
        <v>0</v>
      </c>
      <c r="CL282" s="30">
        <f>SUMIF(Ingredients!$B$3:$B$217,H282,Ingredients!$J$3:$J$217)+SUMIF($B$3:$B$724,H282,$CR$3:$CR$724)</f>
        <v>0</v>
      </c>
      <c r="CM282" s="30">
        <f>SUMIF(Ingredients!$B$3:$B$217,I282,Ingredients!$J$3:$J$217)+SUMIF($B$3:$B$724,I282,$CR$3:$CR$724)</f>
        <v>1</v>
      </c>
      <c r="CN282" s="30">
        <f>SUMIF(Ingredients!$B$3:$B$217,J282,Ingredients!$J$3:$J$217)+SUMIF($B$3:$B$724,J282,$CR$3:$CR$724)</f>
        <v>0</v>
      </c>
      <c r="CO282" s="30">
        <f>SUMIF(Ingredients!$B$3:$B$217,K282,Ingredients!$J$3:$J$217)+SUMIF($B$3:$B$724,K282,$CR$3:$CR$724)</f>
        <v>0</v>
      </c>
      <c r="CP282" s="30">
        <f>SUMIF(Ingredients!$B$3:$B$217,L282,Ingredients!$J$3:$J$217)+SUMIF($B$3:$B$724,L282,$CR$3:$CR$724)</f>
        <v>0</v>
      </c>
      <c r="CQ282" s="30">
        <f>SUMIF(Ingredients!$B$3:$B$217,M282,Ingredients!$J$3:$J$217)+SUMIF($B$3:$B$724,M282,$CR$3:$CR$724)</f>
        <v>0</v>
      </c>
      <c r="CR282" s="43">
        <f t="shared" si="61"/>
        <v>1</v>
      </c>
      <c r="CS282" s="34">
        <v>25</v>
      </c>
      <c r="CT282" s="30">
        <v>0</v>
      </c>
      <c r="CU282" s="30">
        <v>13.25</v>
      </c>
      <c r="CV282" s="35">
        <v>0</v>
      </c>
      <c r="CW282" s="36">
        <v>0</v>
      </c>
      <c r="CX282" s="37">
        <v>1.5</v>
      </c>
      <c r="CY282" s="38">
        <v>2.5</v>
      </c>
      <c r="CZ282" s="39">
        <v>1</v>
      </c>
      <c r="DA282" t="s">
        <v>199</v>
      </c>
      <c r="DB282" t="str">
        <f t="shared" ca="1" si="62"/>
        <v>No</v>
      </c>
      <c r="DD282" t="s">
        <v>200</v>
      </c>
      <c r="DE282" t="str">
        <f t="shared" ca="1" si="63"/>
        <v/>
      </c>
      <c r="DF282" t="s">
        <v>2272</v>
      </c>
    </row>
    <row r="283" spans="2:110" x14ac:dyDescent="0.3">
      <c r="B283" t="s">
        <v>557</v>
      </c>
      <c r="C283" t="str">
        <f>INDEX('PH Itemnames'!$B$1:$B$723,MATCH(B283,'PH Itemnames'!$A$1:$A$723),1)</f>
        <v>herbbutterparsnipsItem</v>
      </c>
      <c r="D283" t="s">
        <v>245</v>
      </c>
      <c r="E283" t="s">
        <v>1192</v>
      </c>
      <c r="F283" s="10" t="s">
        <v>114</v>
      </c>
      <c r="G283" s="11" t="s">
        <v>247</v>
      </c>
      <c r="H283" s="11" t="s">
        <v>122</v>
      </c>
      <c r="I283" s="11"/>
      <c r="J283" s="11"/>
      <c r="K283" s="11"/>
      <c r="L283" s="11"/>
      <c r="M283" s="11"/>
      <c r="N283" s="46">
        <f ca="1">SUMIF(Ingredients!$B$3:$B$217,'PH complex foods'!F283,Ingredients!$A$3:$A$119)+SUMIF($B$3:$B$724,F283,$V$3:$V$723)</f>
        <v>0</v>
      </c>
      <c r="O283" s="11">
        <f ca="1">SUMIF(Ingredients!$B$3:$B$217,'PH complex foods'!G283,Ingredients!$A$3:$A$119)+SUMIF($B$3:$B$724,G283,$V$3:$V$723)</f>
        <v>1</v>
      </c>
      <c r="P283" s="11">
        <f ca="1">SUMIF(Ingredients!$B$3:$B$217,'PH complex foods'!H283,Ingredients!$A$3:$A$119)+SUMIF($B$3:$B$724,H283,$V$3:$V$723)</f>
        <v>1</v>
      </c>
      <c r="Q283" s="11">
        <f ca="1">SUMIF(Ingredients!$B$3:$B$217,'PH complex foods'!I283,Ingredients!$A$3:$A$119)+SUMIF($B$3:$B$724,I283,$V$3:$V$723)</f>
        <v>0</v>
      </c>
      <c r="R283" s="11">
        <f ca="1">SUMIF(Ingredients!$B$3:$B$217,'PH complex foods'!J283,Ingredients!$A$3:$A$119)+SUMIF($B$3:$B$724,J283,$V$3:$V$723)</f>
        <v>0</v>
      </c>
      <c r="S283" s="11">
        <f ca="1">SUMIF(Ingredients!$B$3:$B$217,'PH complex foods'!K283,Ingredients!$A$3:$A$119)+SUMIF($B$3:$B$724,K283,$V$3:$V$723)</f>
        <v>0</v>
      </c>
      <c r="T283" s="11">
        <f ca="1">SUMIF(Ingredients!$B$3:$B$217,'PH complex foods'!L283,Ingredients!$A$3:$A$119)+SUMIF($B$3:$B$724,L283,$V$3:$V$723)</f>
        <v>0</v>
      </c>
      <c r="U283" s="11">
        <f ca="1">SUMIF(Ingredients!$B$3:$B$217,'PH complex foods'!M283,Ingredients!$A$3:$A$119)+SUMIF($B$3:$B$724,M283,$V$3:$V$723)</f>
        <v>0</v>
      </c>
      <c r="V283" s="10">
        <f t="shared" ca="1" si="64"/>
        <v>0</v>
      </c>
      <c r="W283" s="11">
        <f t="shared" si="53"/>
        <v>0</v>
      </c>
      <c r="X283" s="44" t="str">
        <f t="shared" ca="1" si="65"/>
        <v>No</v>
      </c>
      <c r="Y283" s="34">
        <f>SUMIF(Ingredients!$B$3:$B$217,F283,Ingredients!$C$3:$C$217)+SUMIF($B$3:$B$724,F283,$AG$3:$AG$724)</f>
        <v>0</v>
      </c>
      <c r="Z283" s="30">
        <f>SUMIF(Ingredients!$B$3:$B$217,G283,Ingredients!$C$3:$C$217)+SUMIF($B$3:$B$724,G283,$AG$3:$AG$724)</f>
        <v>5</v>
      </c>
      <c r="AA283" s="30">
        <f>SUMIF(Ingredients!$B$3:$B$217,H283,Ingredients!$C$3:$C$217)+SUMIF($B$3:$B$724,H283,$AG$3:$AG$724)</f>
        <v>0</v>
      </c>
      <c r="AB283" s="30">
        <f>SUMIF(Ingredients!$B$3:$B$217,I283,Ingredients!$C$3:$C$217)+SUMIF($B$3:$B$724,I283,$AG$3:$AG$724)</f>
        <v>0</v>
      </c>
      <c r="AC283" s="30">
        <f>SUMIF(Ingredients!$B$3:$B$217,J283,Ingredients!$C$3:$C$217)+SUMIF($B$3:$B$724,J283,$AG$3:$AG$724)</f>
        <v>0</v>
      </c>
      <c r="AD283" s="30">
        <f>SUMIF(Ingredients!$B$3:$B$217,K283,Ingredients!$C$3:$C$217)+SUMIF($B$3:$B$724,K283,$AG$3:$AG$724)</f>
        <v>0</v>
      </c>
      <c r="AE283" s="30">
        <f>SUMIF(Ingredients!$B$3:$B$217,L283,Ingredients!$C$3:$C$217)+SUMIF($B$3:$B$724,L283,$AG$3:$AG$724)</f>
        <v>0</v>
      </c>
      <c r="AF283" s="30">
        <f>SUMIF(Ingredients!$B$3:$B$217,M283,Ingredients!$C$3:$C$217)+SUMIF($B$3:$B$724,M283,$AG$3:$AG$724)</f>
        <v>0</v>
      </c>
      <c r="AG283" s="29">
        <f t="shared" si="54"/>
        <v>5</v>
      </c>
      <c r="AH283" s="30">
        <f>SUMIF(Ingredients!$B$3:$B$217,F283,Ingredients!$D$3:$D$217)+SUMIF($B$3:$B$724,F283,$AP$3:$AP$724)</f>
        <v>0</v>
      </c>
      <c r="AI283" s="30">
        <f>SUMIF(Ingredients!$B$3:$B$217,G283,Ingredients!$D$3:$D$217)+SUMIF($B$3:$B$724,G283,$AP$3:$AP$724)</f>
        <v>0</v>
      </c>
      <c r="AJ283" s="30">
        <f>SUMIF(Ingredients!$B$3:$B$217,H283,Ingredients!$D$3:$D$217)+SUMIF($B$3:$B$724,H283,$AP$3:$AP$724)</f>
        <v>0</v>
      </c>
      <c r="AK283" s="30">
        <f>SUMIF(Ingredients!$B$3:$B$217,I283,Ingredients!$D$3:$D$217)+SUMIF($B$3:$B$724,I283,$AP$3:$AP$724)</f>
        <v>0</v>
      </c>
      <c r="AL283" s="30">
        <f>SUMIF(Ingredients!$B$3:$B$217,J283,Ingredients!$D$3:$D$217)+SUMIF($B$3:$B$724,J283,$AP$3:$AP$724)</f>
        <v>0</v>
      </c>
      <c r="AM283" s="30">
        <f>SUMIF(Ingredients!$B$3:$B$217,K283,Ingredients!$D$3:$D$217)+SUMIF($B$3:$B$724,K283,$AP$3:$AP$724)</f>
        <v>0</v>
      </c>
      <c r="AN283" s="30">
        <f>SUMIF(Ingredients!$B$3:$B$217,L283,Ingredients!$D$3:$D$217)+SUMIF($B$3:$B$724,L283,$AP$3:$AP$724)</f>
        <v>0</v>
      </c>
      <c r="AO283" s="30">
        <f>SUMIF(Ingredients!$B$3:$B$217,M283,Ingredients!$D$3:$D$217)+SUMIF($B$3:$B$724,M283,$AP$3:$AP$724)</f>
        <v>0</v>
      </c>
      <c r="AP283" s="29">
        <f t="shared" si="55"/>
        <v>0</v>
      </c>
      <c r="AQ283" s="30">
        <f>SUMIF(Ingredients!$B$3:$B$217,F283,Ingredients!$E$3:$E$217)+SUMIF($B$3:$B$724,F283,$AY$3:$AY$727)</f>
        <v>0</v>
      </c>
      <c r="AR283" s="30">
        <f>SUMIF(Ingredients!$B$3:$B$217,G283,Ingredients!$E$3:$E$217)+SUMIF($B$3:$B$724,G283,$AY$3:$AY$727)</f>
        <v>12</v>
      </c>
      <c r="AS283" s="30">
        <f>SUMIF(Ingredients!$B$3:$B$217,H283,Ingredients!$E$3:$E$217)+SUMIF($B$3:$B$724,H283,$AY$3:$AY$727)</f>
        <v>48</v>
      </c>
      <c r="AT283" s="30">
        <f>SUMIF(Ingredients!$B$3:$B$217,I283,Ingredients!$E$3:$E$217)+SUMIF($B$3:$B$724,I283,$AY$3:$AY$727)</f>
        <v>0</v>
      </c>
      <c r="AU283" s="30">
        <f>SUMIF(Ingredients!$B$3:$B$217,J283,Ingredients!$E$3:$E$217)+SUMIF($B$3:$B$724,J283,$AY$3:$AY$727)</f>
        <v>0</v>
      </c>
      <c r="AV283" s="30">
        <f>SUMIF(Ingredients!$B$3:$B$217,K283,Ingredients!$E$3:$E$217)+SUMIF($B$3:$B$724,K283,$AY$3:$AY$727)</f>
        <v>0</v>
      </c>
      <c r="AW283" s="30">
        <f>SUMIF(Ingredients!$B$3:$B$217,L283,Ingredients!$E$3:$E$217)+SUMIF($B$3:$B$724,L283,$AY$3:$AY$727)</f>
        <v>0</v>
      </c>
      <c r="AX283" s="30">
        <f>SUMIF(Ingredients!$B$3:$B$217,M283,Ingredients!$E$3:$E$217)+SUMIF($B$3:$B$724,M283,$AY$3:$AY$727)</f>
        <v>0</v>
      </c>
      <c r="AY283" s="29">
        <f t="shared" si="56"/>
        <v>20</v>
      </c>
      <c r="AZ283" s="30">
        <f>SUMIF(Ingredients!$B$3:$B$217,F283,Ingredients!$F$3:$F$217)+SUMIF($B$3:$B$724,F283,$BH$3:$BH$724)</f>
        <v>0</v>
      </c>
      <c r="BA283" s="30">
        <f>SUMIF(Ingredients!$B$3:$B$217,G283,Ingredients!$F$3:$F$217)+SUMIF($B$3:$B$724,G283,$BH$3:$BH$724)</f>
        <v>0</v>
      </c>
      <c r="BB283" s="30">
        <f>SUMIF(Ingredients!$B$3:$B$217,H283,Ingredients!$F$3:$F$217)+SUMIF($B$3:$B$724,H283,$BH$3:$BH$724)</f>
        <v>0</v>
      </c>
      <c r="BC283" s="30">
        <f>SUMIF(Ingredients!$B$3:$B$217,I283,Ingredients!$F$3:$F$217)+SUMIF($B$3:$B$724,I283,$BH$3:$BH$724)</f>
        <v>0</v>
      </c>
      <c r="BD283" s="30">
        <f>SUMIF(Ingredients!$B$3:$B$217,J283,Ingredients!$F$3:$F$217)+SUMIF($B$3:$B$724,J283,$BH$3:$BH$724)</f>
        <v>0</v>
      </c>
      <c r="BE283" s="30">
        <f>SUMIF(Ingredients!$B$3:$B$217,K283,Ingredients!$F$3:$F$217)+SUMIF($B$3:$B$724,K283,$BH$3:$BH$724)</f>
        <v>0</v>
      </c>
      <c r="BF283" s="30">
        <f>SUMIF(Ingredients!$B$3:$B$217,L283,Ingredients!$F$3:$F$217)+SUMIF($B$3:$B$724,L283,$BH$3:$BH$724)</f>
        <v>0</v>
      </c>
      <c r="BG283" s="30">
        <f>SUMIF(Ingredients!$B$3:$B$217,M283,Ingredients!$F$3:$F$217)+SUMIF($B$3:$B$724,M283,$BH$3:$BH$724)</f>
        <v>0</v>
      </c>
      <c r="BH283" s="35">
        <f t="shared" si="57"/>
        <v>0</v>
      </c>
      <c r="BI283" s="30">
        <f>SUMIF(Ingredients!$B$3:$B$217,F283,Ingredients!$G$3:$G$217)+SUMIF($B$3:$B$724,F283,$BQ$3:$BQ$724)</f>
        <v>0</v>
      </c>
      <c r="BJ283" s="30">
        <f>SUMIF(Ingredients!$B$3:$B$217,G283,Ingredients!$G$3:$G$217)+SUMIF($B$3:$B$724,G283,$BQ$3:$BQ$724)</f>
        <v>0</v>
      </c>
      <c r="BK283" s="30">
        <f>SUMIF(Ingredients!$B$3:$B$217,H283,Ingredients!$G$3:$G$217)+SUMIF($B$3:$B$724,H283,$BQ$3:$BQ$724)</f>
        <v>0</v>
      </c>
      <c r="BL283" s="30">
        <f>SUMIF(Ingredients!$B$3:$B$217,I283,Ingredients!$G$3:$G$217)+SUMIF($B$3:$B$724,I283,$BQ$3:$BQ$724)</f>
        <v>0</v>
      </c>
      <c r="BM283" s="30">
        <f>SUMIF(Ingredients!$B$3:$B$217,J283,Ingredients!$G$3:$G$217)+SUMIF($B$3:$B$724,J283,$BQ$3:$BQ$724)</f>
        <v>0</v>
      </c>
      <c r="BN283" s="30">
        <f>SUMIF(Ingredients!$B$3:$B$217,K283,Ingredients!$G$3:$G$217)+SUMIF($B$3:$B$724,K283,$BQ$3:$BQ$724)</f>
        <v>0</v>
      </c>
      <c r="BO283" s="30">
        <f>SUMIF(Ingredients!$B$3:$B$217,L283,Ingredients!$G$3:$G$217)+SUMIF($B$3:$B$724,L283,$BQ$3:$BQ$724)</f>
        <v>0</v>
      </c>
      <c r="BP283" s="30">
        <f>SUMIF(Ingredients!$B$3:$B$217,M283,Ingredients!$G$3:$G$217)+SUMIF($B$3:$B$724,M283,$BQ$3:$BQ$724)</f>
        <v>0</v>
      </c>
      <c r="BQ283" s="36">
        <f t="shared" si="58"/>
        <v>0</v>
      </c>
      <c r="BR283" s="30">
        <f>SUMIF(Ingredients!$B$3:$B$217,F283,Ingredients!$H$3:$H$217)+SUMIF($B$3:$B$724,F283,$BZ$3:$BZ$724)</f>
        <v>0</v>
      </c>
      <c r="BS283" s="30">
        <f>SUMIF(Ingredients!$B$3:$B$217,G283,Ingredients!$H$3:$H$217)+SUMIF($B$3:$B$724,G283,$BZ$3:$BZ$724)</f>
        <v>0</v>
      </c>
      <c r="BT283" s="30">
        <f>SUMIF(Ingredients!$B$3:$B$217,H283,Ingredients!$H$3:$H$217)+SUMIF($B$3:$B$724,H283,$BZ$3:$BZ$724)</f>
        <v>0</v>
      </c>
      <c r="BU283" s="30">
        <f>SUMIF(Ingredients!$B$3:$B$217,I283,Ingredients!$H$3:$H$217)+SUMIF($B$3:$B$724,I283,$BZ$3:$BZ$724)</f>
        <v>0</v>
      </c>
      <c r="BV283" s="30">
        <f>SUMIF(Ingredients!$B$3:$B$217,J283,Ingredients!$H$3:$H$217)+SUMIF($B$3:$B$724,J283,$BZ$3:$BZ$724)</f>
        <v>0</v>
      </c>
      <c r="BW283" s="30">
        <f>SUMIF(Ingredients!$B$3:$B$217,K283,Ingredients!$H$3:$H$217)+SUMIF($B$3:$B$724,K283,$BZ$3:$BZ$724)</f>
        <v>0</v>
      </c>
      <c r="BX283" s="30">
        <f>SUMIF(Ingredients!$B$3:$B$217,L283,Ingredients!$H$3:$H$217)+SUMIF($B$3:$B$724,L283,$BZ$3:$BZ$724)</f>
        <v>0</v>
      </c>
      <c r="BY283" s="30">
        <f>SUMIF(Ingredients!$B$3:$B$217,M283,Ingredients!$H$3:$H$217)+SUMIF($B$3:$B$724,M283,$BZ$3:$BZ$724)</f>
        <v>0</v>
      </c>
      <c r="BZ283" s="42">
        <f t="shared" si="59"/>
        <v>0</v>
      </c>
      <c r="CA283" s="30">
        <f>SUMIF(Ingredients!$B$3:$B$217,F283,Ingredients!$I$3:$I$217)+SUMIF($B$3:$B$724,F283,$CI$3:$CI$724)</f>
        <v>0</v>
      </c>
      <c r="CB283" s="30">
        <f>SUMIF(Ingredients!$B$3:$B$217,G283,Ingredients!$I$3:$I$217)+SUMIF($B$3:$B$724,G283,$CI$3:$CI$724)</f>
        <v>0</v>
      </c>
      <c r="CC283" s="30">
        <f>SUMIF(Ingredients!$B$3:$B$217,H283,Ingredients!$I$3:$I$217)+SUMIF($B$3:$B$724,H283,$CI$3:$CI$724)</f>
        <v>0</v>
      </c>
      <c r="CD283" s="30">
        <f>SUMIF(Ingredients!$B$3:$B$217,I283,Ingredients!$I$3:$I$217)+SUMIF($B$3:$B$724,I283,$CI$3:$CI$724)</f>
        <v>0</v>
      </c>
      <c r="CE283" s="30">
        <f>SUMIF(Ingredients!$B$3:$B$217,J283,Ingredients!$I$3:$I$217)+SUMIF($B$3:$B$724,J283,$CI$3:$CI$724)</f>
        <v>0</v>
      </c>
      <c r="CF283" s="30">
        <f>SUMIF(Ingredients!$B$3:$B$217,K283,Ingredients!$I$3:$I$217)+SUMIF($B$3:$B$724,K283,$CI$3:$CI$724)</f>
        <v>0</v>
      </c>
      <c r="CG283" s="30">
        <f>SUMIF(Ingredients!$B$3:$B$217,L283,Ingredients!$I$3:$I$217)+SUMIF($B$3:$B$724,L283,$CI$3:$CI$724)</f>
        <v>0</v>
      </c>
      <c r="CH283" s="30">
        <f>SUMIF(Ingredients!$B$3:$B$217,M283,Ingredients!$I$3:$I$217)+SUMIF($B$3:$B$724,M283,$CI$3:$CI$724)</f>
        <v>0</v>
      </c>
      <c r="CI283" s="38">
        <f t="shared" si="60"/>
        <v>0</v>
      </c>
      <c r="CJ283" s="30">
        <f>SUMIF(Ingredients!$B$3:$B$217,F283,Ingredients!$J$3:$J$217)+SUMIF($B$3:$B$724,F283,$CR$3:$CR$724)</f>
        <v>0</v>
      </c>
      <c r="CK283" s="30">
        <f>SUMIF(Ingredients!$B$3:$B$217,G283,Ingredients!$J$3:$J$217)+SUMIF($B$3:$B$724,G283,$CR$3:$CR$724)</f>
        <v>1</v>
      </c>
      <c r="CL283" s="30">
        <f>SUMIF(Ingredients!$B$3:$B$217,H283,Ingredients!$J$3:$J$217)+SUMIF($B$3:$B$724,H283,$CR$3:$CR$724)</f>
        <v>0</v>
      </c>
      <c r="CM283" s="30">
        <f>SUMIF(Ingredients!$B$3:$B$217,I283,Ingredients!$J$3:$J$217)+SUMIF($B$3:$B$724,I283,$CR$3:$CR$724)</f>
        <v>0</v>
      </c>
      <c r="CN283" s="30">
        <f>SUMIF(Ingredients!$B$3:$B$217,J283,Ingredients!$J$3:$J$217)+SUMIF($B$3:$B$724,J283,$CR$3:$CR$724)</f>
        <v>0</v>
      </c>
      <c r="CO283" s="30">
        <f>SUMIF(Ingredients!$B$3:$B$217,K283,Ingredients!$J$3:$J$217)+SUMIF($B$3:$B$724,K283,$CR$3:$CR$724)</f>
        <v>0</v>
      </c>
      <c r="CP283" s="30">
        <f>SUMIF(Ingredients!$B$3:$B$217,L283,Ingredients!$J$3:$J$217)+SUMIF($B$3:$B$724,L283,$CR$3:$CR$724)</f>
        <v>0</v>
      </c>
      <c r="CQ283" s="30">
        <f>SUMIF(Ingredients!$B$3:$B$217,M283,Ingredients!$J$3:$J$217)+SUMIF($B$3:$B$724,M283,$CR$3:$CR$724)</f>
        <v>0</v>
      </c>
      <c r="CR283" s="43">
        <f t="shared" si="61"/>
        <v>1</v>
      </c>
      <c r="CS283" s="34">
        <v>5</v>
      </c>
      <c r="CT283" s="30">
        <v>0</v>
      </c>
      <c r="CU283" s="30">
        <v>4</v>
      </c>
      <c r="CV283" s="35">
        <v>0</v>
      </c>
      <c r="CW283" s="36">
        <v>0</v>
      </c>
      <c r="CX283" s="37">
        <v>0</v>
      </c>
      <c r="CY283" s="38">
        <v>0</v>
      </c>
      <c r="CZ283" s="39">
        <v>1</v>
      </c>
      <c r="DA283" t="s">
        <v>199</v>
      </c>
      <c r="DB283" t="str">
        <f t="shared" ca="1" si="62"/>
        <v>No</v>
      </c>
      <c r="DD283" t="s">
        <v>200</v>
      </c>
      <c r="DE283" t="str">
        <f t="shared" ca="1" si="63"/>
        <v/>
      </c>
      <c r="DF283" t="s">
        <v>2272</v>
      </c>
    </row>
    <row r="284" spans="2:110" x14ac:dyDescent="0.3">
      <c r="B284" t="s">
        <v>558</v>
      </c>
      <c r="C284" t="str">
        <f>INDEX('PH Itemnames'!$B$1:$B$723,MATCH(B284,'PH Itemnames'!$A$1:$A$723),1)</f>
        <v>scallionbakedpotatoItem</v>
      </c>
      <c r="D284" t="s">
        <v>240</v>
      </c>
      <c r="E284" t="s">
        <v>1192</v>
      </c>
      <c r="F284" s="10" t="s">
        <v>276</v>
      </c>
      <c r="G284" s="11" t="s">
        <v>129</v>
      </c>
      <c r="H284" s="11" t="s">
        <v>227</v>
      </c>
      <c r="I284" s="11"/>
      <c r="J284" s="11"/>
      <c r="K284" s="11"/>
      <c r="L284" s="11"/>
      <c r="M284" s="11"/>
      <c r="N284" s="46">
        <f ca="1">SUMIF(Ingredients!$B$3:$B$217,'PH complex foods'!F284,Ingredients!$A$3:$A$119)+SUMIF($B$3:$B$724,F284,$V$3:$V$723)</f>
        <v>1</v>
      </c>
      <c r="O284" s="11">
        <f ca="1">SUMIF(Ingredients!$B$3:$B$217,'PH complex foods'!G284,Ingredients!$A$3:$A$119)+SUMIF($B$3:$B$724,G284,$V$3:$V$723)</f>
        <v>1</v>
      </c>
      <c r="P284" s="11">
        <f ca="1">SUMIF(Ingredients!$B$3:$B$217,'PH complex foods'!H284,Ingredients!$A$3:$A$119)+SUMIF($B$3:$B$724,H284,$V$3:$V$723)</f>
        <v>1</v>
      </c>
      <c r="Q284" s="11">
        <f ca="1">SUMIF(Ingredients!$B$3:$B$217,'PH complex foods'!I284,Ingredients!$A$3:$A$119)+SUMIF($B$3:$B$724,I284,$V$3:$V$723)</f>
        <v>0</v>
      </c>
      <c r="R284" s="11">
        <f ca="1">SUMIF(Ingredients!$B$3:$B$217,'PH complex foods'!J284,Ingredients!$A$3:$A$119)+SUMIF($B$3:$B$724,J284,$V$3:$V$723)</f>
        <v>0</v>
      </c>
      <c r="S284" s="11">
        <f ca="1">SUMIF(Ingredients!$B$3:$B$217,'PH complex foods'!K284,Ingredients!$A$3:$A$119)+SUMIF($B$3:$B$724,K284,$V$3:$V$723)</f>
        <v>0</v>
      </c>
      <c r="T284" s="11">
        <f ca="1">SUMIF(Ingredients!$B$3:$B$217,'PH complex foods'!L284,Ingredients!$A$3:$A$119)+SUMIF($B$3:$B$724,L284,$V$3:$V$723)</f>
        <v>0</v>
      </c>
      <c r="U284" s="11">
        <f ca="1">SUMIF(Ingredients!$B$3:$B$217,'PH complex foods'!M284,Ingredients!$A$3:$A$119)+SUMIF($B$3:$B$724,M284,$V$3:$V$723)</f>
        <v>0</v>
      </c>
      <c r="V284" s="10">
        <f t="shared" ca="1" si="64"/>
        <v>1</v>
      </c>
      <c r="W284" s="11">
        <f t="shared" si="53"/>
        <v>0</v>
      </c>
      <c r="X284" s="44" t="str">
        <f t="shared" ca="1" si="65"/>
        <v>Yes</v>
      </c>
      <c r="Y284" s="34">
        <f>SUMIF(Ingredients!$B$3:$B$217,F284,Ingredients!$C$3:$C$217)+SUMIF($B$3:$B$724,F284,$AG$3:$AG$724)</f>
        <v>10</v>
      </c>
      <c r="Z284" s="30">
        <f>SUMIF(Ingredients!$B$3:$B$217,G284,Ingredients!$C$3:$C$217)+SUMIF($B$3:$B$724,G284,$AG$3:$AG$724)</f>
        <v>2</v>
      </c>
      <c r="AA284" s="30">
        <f>SUMIF(Ingredients!$B$3:$B$217,H284,Ingredients!$C$3:$C$217)+SUMIF($B$3:$B$724,H284,$AG$3:$AG$724)</f>
        <v>5</v>
      </c>
      <c r="AB284" s="30">
        <f>SUMIF(Ingredients!$B$3:$B$217,I284,Ingredients!$C$3:$C$217)+SUMIF($B$3:$B$724,I284,$AG$3:$AG$724)</f>
        <v>0</v>
      </c>
      <c r="AC284" s="30">
        <f>SUMIF(Ingredients!$B$3:$B$217,J284,Ingredients!$C$3:$C$217)+SUMIF($B$3:$B$724,J284,$AG$3:$AG$724)</f>
        <v>0</v>
      </c>
      <c r="AD284" s="30">
        <f>SUMIF(Ingredients!$B$3:$B$217,K284,Ingredients!$C$3:$C$217)+SUMIF($B$3:$B$724,K284,$AG$3:$AG$724)</f>
        <v>0</v>
      </c>
      <c r="AE284" s="30">
        <f>SUMIF(Ingredients!$B$3:$B$217,L284,Ingredients!$C$3:$C$217)+SUMIF($B$3:$B$724,L284,$AG$3:$AG$724)</f>
        <v>0</v>
      </c>
      <c r="AF284" s="30">
        <f>SUMIF(Ingredients!$B$3:$B$217,M284,Ingredients!$C$3:$C$217)+SUMIF($B$3:$B$724,M284,$AG$3:$AG$724)</f>
        <v>0</v>
      </c>
      <c r="AG284" s="29">
        <f t="shared" si="54"/>
        <v>17</v>
      </c>
      <c r="AH284" s="30">
        <f>SUMIF(Ingredients!$B$3:$B$217,F284,Ingredients!$D$3:$D$217)+SUMIF($B$3:$B$724,F284,$AP$3:$AP$724)</f>
        <v>0</v>
      </c>
      <c r="AI284" s="30">
        <f>SUMIF(Ingredients!$B$3:$B$217,G284,Ingredients!$D$3:$D$217)+SUMIF($B$3:$B$724,G284,$AP$3:$AP$724)</f>
        <v>0</v>
      </c>
      <c r="AJ284" s="30">
        <f>SUMIF(Ingredients!$B$3:$B$217,H284,Ingredients!$D$3:$D$217)+SUMIF($B$3:$B$724,H284,$AP$3:$AP$724)</f>
        <v>0</v>
      </c>
      <c r="AK284" s="30">
        <f>SUMIF(Ingredients!$B$3:$B$217,I284,Ingredients!$D$3:$D$217)+SUMIF($B$3:$B$724,I284,$AP$3:$AP$724)</f>
        <v>0</v>
      </c>
      <c r="AL284" s="30">
        <f>SUMIF(Ingredients!$B$3:$B$217,J284,Ingredients!$D$3:$D$217)+SUMIF($B$3:$B$724,J284,$AP$3:$AP$724)</f>
        <v>0</v>
      </c>
      <c r="AM284" s="30">
        <f>SUMIF(Ingredients!$B$3:$B$217,K284,Ingredients!$D$3:$D$217)+SUMIF($B$3:$B$724,K284,$AP$3:$AP$724)</f>
        <v>0</v>
      </c>
      <c r="AN284" s="30">
        <f>SUMIF(Ingredients!$B$3:$B$217,L284,Ingredients!$D$3:$D$217)+SUMIF($B$3:$B$724,L284,$AP$3:$AP$724)</f>
        <v>0</v>
      </c>
      <c r="AO284" s="30">
        <f>SUMIF(Ingredients!$B$3:$B$217,M284,Ingredients!$D$3:$D$217)+SUMIF($B$3:$B$724,M284,$AP$3:$AP$724)</f>
        <v>0</v>
      </c>
      <c r="AP284" s="29">
        <f t="shared" si="55"/>
        <v>0</v>
      </c>
      <c r="AQ284" s="30">
        <f>SUMIF(Ingredients!$B$3:$B$217,F284,Ingredients!$E$3:$E$217)+SUMIF($B$3:$B$724,F284,$AY$3:$AY$727)</f>
        <v>32</v>
      </c>
      <c r="AR284" s="30">
        <f>SUMIF(Ingredients!$B$3:$B$217,G284,Ingredients!$E$3:$E$217)+SUMIF($B$3:$B$724,G284,$AY$3:$AY$727)</f>
        <v>12</v>
      </c>
      <c r="AS284" s="30">
        <f>SUMIF(Ingredients!$B$3:$B$217,H284,Ingredients!$E$3:$E$217)+SUMIF($B$3:$B$724,H284,$AY$3:$AY$727)</f>
        <v>7</v>
      </c>
      <c r="AT284" s="30">
        <f>SUMIF(Ingredients!$B$3:$B$217,I284,Ingredients!$E$3:$E$217)+SUMIF($B$3:$B$724,I284,$AY$3:$AY$727)</f>
        <v>0</v>
      </c>
      <c r="AU284" s="30">
        <f>SUMIF(Ingredients!$B$3:$B$217,J284,Ingredients!$E$3:$E$217)+SUMIF($B$3:$B$724,J284,$AY$3:$AY$727)</f>
        <v>0</v>
      </c>
      <c r="AV284" s="30">
        <f>SUMIF(Ingredients!$B$3:$B$217,K284,Ingredients!$E$3:$E$217)+SUMIF($B$3:$B$724,K284,$AY$3:$AY$727)</f>
        <v>0</v>
      </c>
      <c r="AW284" s="30">
        <f>SUMIF(Ingredients!$B$3:$B$217,L284,Ingredients!$E$3:$E$217)+SUMIF($B$3:$B$724,L284,$AY$3:$AY$727)</f>
        <v>0</v>
      </c>
      <c r="AX284" s="30">
        <f>SUMIF(Ingredients!$B$3:$B$217,M284,Ingredients!$E$3:$E$217)+SUMIF($B$3:$B$724,M284,$AY$3:$AY$727)</f>
        <v>0</v>
      </c>
      <c r="AY284" s="29">
        <f t="shared" si="56"/>
        <v>17</v>
      </c>
      <c r="AZ284" s="30">
        <f>SUMIF(Ingredients!$B$3:$B$217,F284,Ingredients!$F$3:$F$217)+SUMIF($B$3:$B$724,F284,$BH$3:$BH$724)</f>
        <v>0</v>
      </c>
      <c r="BA284" s="30">
        <f>SUMIF(Ingredients!$B$3:$B$217,G284,Ingredients!$F$3:$F$217)+SUMIF($B$3:$B$724,G284,$BH$3:$BH$724)</f>
        <v>0</v>
      </c>
      <c r="BB284" s="30">
        <f>SUMIF(Ingredients!$B$3:$B$217,H284,Ingredients!$F$3:$F$217)+SUMIF($B$3:$B$724,H284,$BH$3:$BH$724)</f>
        <v>0</v>
      </c>
      <c r="BC284" s="30">
        <f>SUMIF(Ingredients!$B$3:$B$217,I284,Ingredients!$F$3:$F$217)+SUMIF($B$3:$B$724,I284,$BH$3:$BH$724)</f>
        <v>0</v>
      </c>
      <c r="BD284" s="30">
        <f>SUMIF(Ingredients!$B$3:$B$217,J284,Ingredients!$F$3:$F$217)+SUMIF($B$3:$B$724,J284,$BH$3:$BH$724)</f>
        <v>0</v>
      </c>
      <c r="BE284" s="30">
        <f>SUMIF(Ingredients!$B$3:$B$217,K284,Ingredients!$F$3:$F$217)+SUMIF($B$3:$B$724,K284,$BH$3:$BH$724)</f>
        <v>0</v>
      </c>
      <c r="BF284" s="30">
        <f>SUMIF(Ingredients!$B$3:$B$217,L284,Ingredients!$F$3:$F$217)+SUMIF($B$3:$B$724,L284,$BH$3:$BH$724)</f>
        <v>0</v>
      </c>
      <c r="BG284" s="30">
        <f>SUMIF(Ingredients!$B$3:$B$217,M284,Ingredients!$F$3:$F$217)+SUMIF($B$3:$B$724,M284,$BH$3:$BH$724)</f>
        <v>0</v>
      </c>
      <c r="BH284" s="35">
        <f t="shared" si="57"/>
        <v>0</v>
      </c>
      <c r="BI284" s="30">
        <f>SUMIF(Ingredients!$B$3:$B$217,F284,Ingredients!$G$3:$G$217)+SUMIF($B$3:$B$724,F284,$BQ$3:$BQ$724)</f>
        <v>0</v>
      </c>
      <c r="BJ284" s="30">
        <f>SUMIF(Ingredients!$B$3:$B$217,G284,Ingredients!$G$3:$G$217)+SUMIF($B$3:$B$724,G284,$BQ$3:$BQ$724)</f>
        <v>0</v>
      </c>
      <c r="BK284" s="30">
        <f>SUMIF(Ingredients!$B$3:$B$217,H284,Ingredients!$G$3:$G$217)+SUMIF($B$3:$B$724,H284,$BQ$3:$BQ$724)</f>
        <v>0</v>
      </c>
      <c r="BL284" s="30">
        <f>SUMIF(Ingredients!$B$3:$B$217,I284,Ingredients!$G$3:$G$217)+SUMIF($B$3:$B$724,I284,$BQ$3:$BQ$724)</f>
        <v>0</v>
      </c>
      <c r="BM284" s="30">
        <f>SUMIF(Ingredients!$B$3:$B$217,J284,Ingredients!$G$3:$G$217)+SUMIF($B$3:$B$724,J284,$BQ$3:$BQ$724)</f>
        <v>0</v>
      </c>
      <c r="BN284" s="30">
        <f>SUMIF(Ingredients!$B$3:$B$217,K284,Ingredients!$G$3:$G$217)+SUMIF($B$3:$B$724,K284,$BQ$3:$BQ$724)</f>
        <v>0</v>
      </c>
      <c r="BO284" s="30">
        <f>SUMIF(Ingredients!$B$3:$B$217,L284,Ingredients!$G$3:$G$217)+SUMIF($B$3:$B$724,L284,$BQ$3:$BQ$724)</f>
        <v>0</v>
      </c>
      <c r="BP284" s="30">
        <f>SUMIF(Ingredients!$B$3:$B$217,M284,Ingredients!$G$3:$G$217)+SUMIF($B$3:$B$724,M284,$BQ$3:$BQ$724)</f>
        <v>0</v>
      </c>
      <c r="BQ284" s="36">
        <f t="shared" si="58"/>
        <v>0</v>
      </c>
      <c r="BR284" s="30">
        <f>SUMIF(Ingredients!$B$3:$B$217,F284,Ingredients!$H$3:$H$217)+SUMIF($B$3:$B$724,F284,$BZ$3:$BZ$724)</f>
        <v>1.5</v>
      </c>
      <c r="BS284" s="30">
        <f>SUMIF(Ingredients!$B$3:$B$217,G284,Ingredients!$H$3:$H$217)+SUMIF($B$3:$B$724,G284,$BZ$3:$BZ$724)</f>
        <v>1</v>
      </c>
      <c r="BT284" s="30">
        <f>SUMIF(Ingredients!$B$3:$B$217,H284,Ingredients!$H$3:$H$217)+SUMIF($B$3:$B$724,H284,$BZ$3:$BZ$724)</f>
        <v>0</v>
      </c>
      <c r="BU284" s="30">
        <f>SUMIF(Ingredients!$B$3:$B$217,I284,Ingredients!$H$3:$H$217)+SUMIF($B$3:$B$724,I284,$BZ$3:$BZ$724)</f>
        <v>0</v>
      </c>
      <c r="BV284" s="30">
        <f>SUMIF(Ingredients!$B$3:$B$217,J284,Ingredients!$H$3:$H$217)+SUMIF($B$3:$B$724,J284,$BZ$3:$BZ$724)</f>
        <v>0</v>
      </c>
      <c r="BW284" s="30">
        <f>SUMIF(Ingredients!$B$3:$B$217,K284,Ingredients!$H$3:$H$217)+SUMIF($B$3:$B$724,K284,$BZ$3:$BZ$724)</f>
        <v>0</v>
      </c>
      <c r="BX284" s="30">
        <f>SUMIF(Ingredients!$B$3:$B$217,L284,Ingredients!$H$3:$H$217)+SUMIF($B$3:$B$724,L284,$BZ$3:$BZ$724)</f>
        <v>0</v>
      </c>
      <c r="BY284" s="30">
        <f>SUMIF(Ingredients!$B$3:$B$217,M284,Ingredients!$H$3:$H$217)+SUMIF($B$3:$B$724,M284,$BZ$3:$BZ$724)</f>
        <v>0</v>
      </c>
      <c r="BZ284" s="42">
        <f t="shared" si="59"/>
        <v>2.5</v>
      </c>
      <c r="CA284" s="30">
        <f>SUMIF(Ingredients!$B$3:$B$217,F284,Ingredients!$I$3:$I$217)+SUMIF($B$3:$B$724,F284,$CI$3:$CI$724)</f>
        <v>0</v>
      </c>
      <c r="CB284" s="30">
        <f>SUMIF(Ingredients!$B$3:$B$217,G284,Ingredients!$I$3:$I$217)+SUMIF($B$3:$B$724,G284,$CI$3:$CI$724)</f>
        <v>0</v>
      </c>
      <c r="CC284" s="30">
        <f>SUMIF(Ingredients!$B$3:$B$217,H284,Ingredients!$I$3:$I$217)+SUMIF($B$3:$B$724,H284,$CI$3:$CI$724)</f>
        <v>0</v>
      </c>
      <c r="CD284" s="30">
        <f>SUMIF(Ingredients!$B$3:$B$217,I284,Ingredients!$I$3:$I$217)+SUMIF($B$3:$B$724,I284,$CI$3:$CI$724)</f>
        <v>0</v>
      </c>
      <c r="CE284" s="30">
        <f>SUMIF(Ingredients!$B$3:$B$217,J284,Ingredients!$I$3:$I$217)+SUMIF($B$3:$B$724,J284,$CI$3:$CI$724)</f>
        <v>0</v>
      </c>
      <c r="CF284" s="30">
        <f>SUMIF(Ingredients!$B$3:$B$217,K284,Ingredients!$I$3:$I$217)+SUMIF($B$3:$B$724,K284,$CI$3:$CI$724)</f>
        <v>0</v>
      </c>
      <c r="CG284" s="30">
        <f>SUMIF(Ingredients!$B$3:$B$217,L284,Ingredients!$I$3:$I$217)+SUMIF($B$3:$B$724,L284,$CI$3:$CI$724)</f>
        <v>0</v>
      </c>
      <c r="CH284" s="30">
        <f>SUMIF(Ingredients!$B$3:$B$217,M284,Ingredients!$I$3:$I$217)+SUMIF($B$3:$B$724,M284,$CI$3:$CI$724)</f>
        <v>0</v>
      </c>
      <c r="CI284" s="38">
        <f t="shared" si="60"/>
        <v>0</v>
      </c>
      <c r="CJ284" s="30">
        <f>SUMIF(Ingredients!$B$3:$B$217,F284,Ingredients!$J$3:$J$217)+SUMIF($B$3:$B$724,F284,$CR$3:$CR$724)</f>
        <v>0</v>
      </c>
      <c r="CK284" s="30">
        <f>SUMIF(Ingredients!$B$3:$B$217,G284,Ingredients!$J$3:$J$217)+SUMIF($B$3:$B$724,G284,$CR$3:$CR$724)</f>
        <v>0</v>
      </c>
      <c r="CL284" s="30">
        <f>SUMIF(Ingredients!$B$3:$B$217,H284,Ingredients!$J$3:$J$217)+SUMIF($B$3:$B$724,H284,$CR$3:$CR$724)</f>
        <v>1</v>
      </c>
      <c r="CM284" s="30">
        <f>SUMIF(Ingredients!$B$3:$B$217,I284,Ingredients!$J$3:$J$217)+SUMIF($B$3:$B$724,I284,$CR$3:$CR$724)</f>
        <v>0</v>
      </c>
      <c r="CN284" s="30">
        <f>SUMIF(Ingredients!$B$3:$B$217,J284,Ingredients!$J$3:$J$217)+SUMIF($B$3:$B$724,J284,$CR$3:$CR$724)</f>
        <v>0</v>
      </c>
      <c r="CO284" s="30">
        <f>SUMIF(Ingredients!$B$3:$B$217,K284,Ingredients!$J$3:$J$217)+SUMIF($B$3:$B$724,K284,$CR$3:$CR$724)</f>
        <v>0</v>
      </c>
      <c r="CP284" s="30">
        <f>SUMIF(Ingredients!$B$3:$B$217,L284,Ingredients!$J$3:$J$217)+SUMIF($B$3:$B$724,L284,$CR$3:$CR$724)</f>
        <v>0</v>
      </c>
      <c r="CQ284" s="30">
        <f>SUMIF(Ingredients!$B$3:$B$217,M284,Ingredients!$J$3:$J$217)+SUMIF($B$3:$B$724,M284,$CR$3:$CR$724)</f>
        <v>0</v>
      </c>
      <c r="CR284" s="43">
        <f t="shared" si="61"/>
        <v>1</v>
      </c>
      <c r="CS284" s="34">
        <v>15</v>
      </c>
      <c r="CT284" s="30">
        <v>0</v>
      </c>
      <c r="CU284" s="30">
        <v>11</v>
      </c>
      <c r="CV284" s="35">
        <v>0</v>
      </c>
      <c r="CW284" s="36">
        <v>0</v>
      </c>
      <c r="CX284" s="37">
        <v>2.5</v>
      </c>
      <c r="CY284" s="38">
        <v>0</v>
      </c>
      <c r="CZ284" s="39">
        <v>1</v>
      </c>
      <c r="DA284" t="s">
        <v>202</v>
      </c>
      <c r="DB284" t="str">
        <f t="shared" ca="1" si="62"/>
        <v>-</v>
      </c>
      <c r="DD284" t="s">
        <v>200</v>
      </c>
      <c r="DE284" t="str">
        <f t="shared" ca="1" si="63"/>
        <v>SCALLIONBAKEDPOTATOITEM(MEAL, ItemRegistry.scallionbakedpotatoItem, 4 ,3f,0f,0f,2.5f,0f,0f,1f,1.91f),</v>
      </c>
      <c r="DF284" t="s">
        <v>2461</v>
      </c>
    </row>
    <row r="285" spans="2:110" x14ac:dyDescent="0.3">
      <c r="B285" t="s">
        <v>559</v>
      </c>
      <c r="C285" t="str">
        <f>INDEX('PH Itemnames'!$B$1:$B$723,MATCH(B285,'PH Itemnames'!$A$1:$A$723),1)</f>
        <v>bamboosteamedriceItem</v>
      </c>
      <c r="D285" t="s">
        <v>240</v>
      </c>
      <c r="E285" t="s">
        <v>1192</v>
      </c>
      <c r="F285" s="10" t="s">
        <v>44</v>
      </c>
      <c r="G285" s="11" t="s">
        <v>108</v>
      </c>
      <c r="H285" s="11"/>
      <c r="I285" s="11"/>
      <c r="J285" s="11"/>
      <c r="K285" s="11"/>
      <c r="L285" s="11"/>
      <c r="M285" s="11"/>
      <c r="N285" s="46">
        <f ca="1">SUMIF(Ingredients!$B$3:$B$217,'PH complex foods'!F285,Ingredients!$A$3:$A$119)+SUMIF($B$3:$B$724,F285,$V$3:$V$723)</f>
        <v>1</v>
      </c>
      <c r="O285" s="11">
        <f ca="1">SUMIF(Ingredients!$B$3:$B$217,'PH complex foods'!G285,Ingredients!$A$3:$A$119)+SUMIF($B$3:$B$724,G285,$V$3:$V$723)</f>
        <v>0</v>
      </c>
      <c r="P285" s="11">
        <f ca="1">SUMIF(Ingredients!$B$3:$B$217,'PH complex foods'!H285,Ingredients!$A$3:$A$119)+SUMIF($B$3:$B$724,H285,$V$3:$V$723)</f>
        <v>0</v>
      </c>
      <c r="Q285" s="11">
        <f ca="1">SUMIF(Ingredients!$B$3:$B$217,'PH complex foods'!I285,Ingredients!$A$3:$A$119)+SUMIF($B$3:$B$724,I285,$V$3:$V$723)</f>
        <v>0</v>
      </c>
      <c r="R285" s="11">
        <f ca="1">SUMIF(Ingredients!$B$3:$B$217,'PH complex foods'!J285,Ingredients!$A$3:$A$119)+SUMIF($B$3:$B$724,J285,$V$3:$V$723)</f>
        <v>0</v>
      </c>
      <c r="S285" s="11">
        <f ca="1">SUMIF(Ingredients!$B$3:$B$217,'PH complex foods'!K285,Ingredients!$A$3:$A$119)+SUMIF($B$3:$B$724,K285,$V$3:$V$723)</f>
        <v>0</v>
      </c>
      <c r="T285" s="11">
        <f ca="1">SUMIF(Ingredients!$B$3:$B$217,'PH complex foods'!L285,Ingredients!$A$3:$A$119)+SUMIF($B$3:$B$724,L285,$V$3:$V$723)</f>
        <v>0</v>
      </c>
      <c r="U285" s="11">
        <f ca="1">SUMIF(Ingredients!$B$3:$B$217,'PH complex foods'!M285,Ingredients!$A$3:$A$119)+SUMIF($B$3:$B$724,M285,$V$3:$V$723)</f>
        <v>0</v>
      </c>
      <c r="V285" s="10">
        <f t="shared" ca="1" si="64"/>
        <v>0</v>
      </c>
      <c r="W285" s="11">
        <f t="shared" si="53"/>
        <v>1</v>
      </c>
      <c r="X285" s="44" t="str">
        <f t="shared" ca="1" si="65"/>
        <v>No</v>
      </c>
      <c r="Y285" s="34">
        <f>SUMIF(Ingredients!$B$3:$B$217,F285,Ingredients!$C$3:$C$217)+SUMIF($B$3:$B$724,F285,$AG$3:$AG$724)</f>
        <v>0</v>
      </c>
      <c r="Z285" s="30">
        <f>SUMIF(Ingredients!$B$3:$B$217,G285,Ingredients!$C$3:$C$217)+SUMIF($B$3:$B$724,G285,$AG$3:$AG$724)</f>
        <v>0</v>
      </c>
      <c r="AA285" s="30">
        <f>SUMIF(Ingredients!$B$3:$B$217,H285,Ingredients!$C$3:$C$217)+SUMIF($B$3:$B$724,H285,$AG$3:$AG$724)</f>
        <v>0</v>
      </c>
      <c r="AB285" s="30">
        <f>SUMIF(Ingredients!$B$3:$B$217,I285,Ingredients!$C$3:$C$217)+SUMIF($B$3:$B$724,I285,$AG$3:$AG$724)</f>
        <v>0</v>
      </c>
      <c r="AC285" s="30">
        <f>SUMIF(Ingredients!$B$3:$B$217,J285,Ingredients!$C$3:$C$217)+SUMIF($B$3:$B$724,J285,$AG$3:$AG$724)</f>
        <v>0</v>
      </c>
      <c r="AD285" s="30">
        <f>SUMIF(Ingredients!$B$3:$B$217,K285,Ingredients!$C$3:$C$217)+SUMIF($B$3:$B$724,K285,$AG$3:$AG$724)</f>
        <v>0</v>
      </c>
      <c r="AE285" s="30">
        <f>SUMIF(Ingredients!$B$3:$B$217,L285,Ingredients!$C$3:$C$217)+SUMIF($B$3:$B$724,L285,$AG$3:$AG$724)</f>
        <v>0</v>
      </c>
      <c r="AF285" s="30">
        <f>SUMIF(Ingredients!$B$3:$B$217,M285,Ingredients!$C$3:$C$217)+SUMIF($B$3:$B$724,M285,$AG$3:$AG$724)</f>
        <v>0</v>
      </c>
      <c r="AG285" s="29">
        <f t="shared" si="54"/>
        <v>0</v>
      </c>
      <c r="AH285" s="30">
        <f>SUMIF(Ingredients!$B$3:$B$217,F285,Ingredients!$D$3:$D$217)+SUMIF($B$3:$B$724,F285,$AP$3:$AP$724)</f>
        <v>0</v>
      </c>
      <c r="AI285" s="30">
        <f>SUMIF(Ingredients!$B$3:$B$217,G285,Ingredients!$D$3:$D$217)+SUMIF($B$3:$B$724,G285,$AP$3:$AP$724)</f>
        <v>0</v>
      </c>
      <c r="AJ285" s="30">
        <f>SUMIF(Ingredients!$B$3:$B$217,H285,Ingredients!$D$3:$D$217)+SUMIF($B$3:$B$724,H285,$AP$3:$AP$724)</f>
        <v>0</v>
      </c>
      <c r="AK285" s="30">
        <f>SUMIF(Ingredients!$B$3:$B$217,I285,Ingredients!$D$3:$D$217)+SUMIF($B$3:$B$724,I285,$AP$3:$AP$724)</f>
        <v>0</v>
      </c>
      <c r="AL285" s="30">
        <f>SUMIF(Ingredients!$B$3:$B$217,J285,Ingredients!$D$3:$D$217)+SUMIF($B$3:$B$724,J285,$AP$3:$AP$724)</f>
        <v>0</v>
      </c>
      <c r="AM285" s="30">
        <f>SUMIF(Ingredients!$B$3:$B$217,K285,Ingredients!$D$3:$D$217)+SUMIF($B$3:$B$724,K285,$AP$3:$AP$724)</f>
        <v>0</v>
      </c>
      <c r="AN285" s="30">
        <f>SUMIF(Ingredients!$B$3:$B$217,L285,Ingredients!$D$3:$D$217)+SUMIF($B$3:$B$724,L285,$AP$3:$AP$724)</f>
        <v>0</v>
      </c>
      <c r="AO285" s="30">
        <f>SUMIF(Ingredients!$B$3:$B$217,M285,Ingredients!$D$3:$D$217)+SUMIF($B$3:$B$724,M285,$AP$3:$AP$724)</f>
        <v>0</v>
      </c>
      <c r="AP285" s="29">
        <f t="shared" si="55"/>
        <v>0</v>
      </c>
      <c r="AQ285" s="30">
        <f>SUMIF(Ingredients!$B$3:$B$217,F285,Ingredients!$E$3:$E$217)+SUMIF($B$3:$B$724,F285,$AY$3:$AY$727)</f>
        <v>10</v>
      </c>
      <c r="AR285" s="30">
        <f>SUMIF(Ingredients!$B$3:$B$217,G285,Ingredients!$E$3:$E$217)+SUMIF($B$3:$B$724,G285,$AY$3:$AY$727)</f>
        <v>0</v>
      </c>
      <c r="AS285" s="30">
        <f>SUMIF(Ingredients!$B$3:$B$217,H285,Ingredients!$E$3:$E$217)+SUMIF($B$3:$B$724,H285,$AY$3:$AY$727)</f>
        <v>0</v>
      </c>
      <c r="AT285" s="30">
        <f>SUMIF(Ingredients!$B$3:$B$217,I285,Ingredients!$E$3:$E$217)+SUMIF($B$3:$B$724,I285,$AY$3:$AY$727)</f>
        <v>0</v>
      </c>
      <c r="AU285" s="30">
        <f>SUMIF(Ingredients!$B$3:$B$217,J285,Ingredients!$E$3:$E$217)+SUMIF($B$3:$B$724,J285,$AY$3:$AY$727)</f>
        <v>0</v>
      </c>
      <c r="AV285" s="30">
        <f>SUMIF(Ingredients!$B$3:$B$217,K285,Ingredients!$E$3:$E$217)+SUMIF($B$3:$B$724,K285,$AY$3:$AY$727)</f>
        <v>0</v>
      </c>
      <c r="AW285" s="30">
        <f>SUMIF(Ingredients!$B$3:$B$217,L285,Ingredients!$E$3:$E$217)+SUMIF($B$3:$B$724,L285,$AY$3:$AY$727)</f>
        <v>0</v>
      </c>
      <c r="AX285" s="30">
        <f>SUMIF(Ingredients!$B$3:$B$217,M285,Ingredients!$E$3:$E$217)+SUMIF($B$3:$B$724,M285,$AY$3:$AY$727)</f>
        <v>0</v>
      </c>
      <c r="AY285" s="29">
        <f t="shared" si="56"/>
        <v>5</v>
      </c>
      <c r="AZ285" s="30">
        <f>SUMIF(Ingredients!$B$3:$B$217,F285,Ingredients!$F$3:$F$217)+SUMIF($B$3:$B$724,F285,$BH$3:$BH$724)</f>
        <v>0</v>
      </c>
      <c r="BA285" s="30">
        <f>SUMIF(Ingredients!$B$3:$B$217,G285,Ingredients!$F$3:$F$217)+SUMIF($B$3:$B$724,G285,$BH$3:$BH$724)</f>
        <v>0</v>
      </c>
      <c r="BB285" s="30">
        <f>SUMIF(Ingredients!$B$3:$B$217,H285,Ingredients!$F$3:$F$217)+SUMIF($B$3:$B$724,H285,$BH$3:$BH$724)</f>
        <v>0</v>
      </c>
      <c r="BC285" s="30">
        <f>SUMIF(Ingredients!$B$3:$B$217,I285,Ingredients!$F$3:$F$217)+SUMIF($B$3:$B$724,I285,$BH$3:$BH$724)</f>
        <v>0</v>
      </c>
      <c r="BD285" s="30">
        <f>SUMIF(Ingredients!$B$3:$B$217,J285,Ingredients!$F$3:$F$217)+SUMIF($B$3:$B$724,J285,$BH$3:$BH$724)</f>
        <v>0</v>
      </c>
      <c r="BE285" s="30">
        <f>SUMIF(Ingredients!$B$3:$B$217,K285,Ingredients!$F$3:$F$217)+SUMIF($B$3:$B$724,K285,$BH$3:$BH$724)</f>
        <v>0</v>
      </c>
      <c r="BF285" s="30">
        <f>SUMIF(Ingredients!$B$3:$B$217,L285,Ingredients!$F$3:$F$217)+SUMIF($B$3:$B$724,L285,$BH$3:$BH$724)</f>
        <v>0</v>
      </c>
      <c r="BG285" s="30">
        <f>SUMIF(Ingredients!$B$3:$B$217,M285,Ingredients!$F$3:$F$217)+SUMIF($B$3:$B$724,M285,$BH$3:$BH$724)</f>
        <v>0</v>
      </c>
      <c r="BH285" s="35">
        <f t="shared" si="57"/>
        <v>0</v>
      </c>
      <c r="BI285" s="30">
        <f>SUMIF(Ingredients!$B$3:$B$217,F285,Ingredients!$G$3:$G$217)+SUMIF($B$3:$B$724,F285,$BQ$3:$BQ$724)</f>
        <v>0</v>
      </c>
      <c r="BJ285" s="30">
        <f>SUMIF(Ingredients!$B$3:$B$217,G285,Ingredients!$G$3:$G$217)+SUMIF($B$3:$B$724,G285,$BQ$3:$BQ$724)</f>
        <v>0</v>
      </c>
      <c r="BK285" s="30">
        <f>SUMIF(Ingredients!$B$3:$B$217,H285,Ingredients!$G$3:$G$217)+SUMIF($B$3:$B$724,H285,$BQ$3:$BQ$724)</f>
        <v>0</v>
      </c>
      <c r="BL285" s="30">
        <f>SUMIF(Ingredients!$B$3:$B$217,I285,Ingredients!$G$3:$G$217)+SUMIF($B$3:$B$724,I285,$BQ$3:$BQ$724)</f>
        <v>0</v>
      </c>
      <c r="BM285" s="30">
        <f>SUMIF(Ingredients!$B$3:$B$217,J285,Ingredients!$G$3:$G$217)+SUMIF($B$3:$B$724,J285,$BQ$3:$BQ$724)</f>
        <v>0</v>
      </c>
      <c r="BN285" s="30">
        <f>SUMIF(Ingredients!$B$3:$B$217,K285,Ingredients!$G$3:$G$217)+SUMIF($B$3:$B$724,K285,$BQ$3:$BQ$724)</f>
        <v>0</v>
      </c>
      <c r="BO285" s="30">
        <f>SUMIF(Ingredients!$B$3:$B$217,L285,Ingredients!$G$3:$G$217)+SUMIF($B$3:$B$724,L285,$BQ$3:$BQ$724)</f>
        <v>0</v>
      </c>
      <c r="BP285" s="30">
        <f>SUMIF(Ingredients!$B$3:$B$217,M285,Ingredients!$G$3:$G$217)+SUMIF($B$3:$B$724,M285,$BQ$3:$BQ$724)</f>
        <v>0</v>
      </c>
      <c r="BQ285" s="36">
        <f t="shared" si="58"/>
        <v>0</v>
      </c>
      <c r="BR285" s="30">
        <f>SUMIF(Ingredients!$B$3:$B$217,F285,Ingredients!$H$3:$H$217)+SUMIF($B$3:$B$724,F285,$BZ$3:$BZ$724)</f>
        <v>0</v>
      </c>
      <c r="BS285" s="30">
        <f>SUMIF(Ingredients!$B$3:$B$217,G285,Ingredients!$H$3:$H$217)+SUMIF($B$3:$B$724,G285,$BZ$3:$BZ$724)</f>
        <v>0</v>
      </c>
      <c r="BT285" s="30">
        <f>SUMIF(Ingredients!$B$3:$B$217,H285,Ingredients!$H$3:$H$217)+SUMIF($B$3:$B$724,H285,$BZ$3:$BZ$724)</f>
        <v>0</v>
      </c>
      <c r="BU285" s="30">
        <f>SUMIF(Ingredients!$B$3:$B$217,I285,Ingredients!$H$3:$H$217)+SUMIF($B$3:$B$724,I285,$BZ$3:$BZ$724)</f>
        <v>0</v>
      </c>
      <c r="BV285" s="30">
        <f>SUMIF(Ingredients!$B$3:$B$217,J285,Ingredients!$H$3:$H$217)+SUMIF($B$3:$B$724,J285,$BZ$3:$BZ$724)</f>
        <v>0</v>
      </c>
      <c r="BW285" s="30">
        <f>SUMIF(Ingredients!$B$3:$B$217,K285,Ingredients!$H$3:$H$217)+SUMIF($B$3:$B$724,K285,$BZ$3:$BZ$724)</f>
        <v>0</v>
      </c>
      <c r="BX285" s="30">
        <f>SUMIF(Ingredients!$B$3:$B$217,L285,Ingredients!$H$3:$H$217)+SUMIF($B$3:$B$724,L285,$BZ$3:$BZ$724)</f>
        <v>0</v>
      </c>
      <c r="BY285" s="30">
        <f>SUMIF(Ingredients!$B$3:$B$217,M285,Ingredients!$H$3:$H$217)+SUMIF($B$3:$B$724,M285,$BZ$3:$BZ$724)</f>
        <v>0</v>
      </c>
      <c r="BZ285" s="42">
        <f t="shared" si="59"/>
        <v>0</v>
      </c>
      <c r="CA285" s="30">
        <f>SUMIF(Ingredients!$B$3:$B$217,F285,Ingredients!$I$3:$I$217)+SUMIF($B$3:$B$724,F285,$CI$3:$CI$724)</f>
        <v>0</v>
      </c>
      <c r="CB285" s="30">
        <f>SUMIF(Ingredients!$B$3:$B$217,G285,Ingredients!$I$3:$I$217)+SUMIF($B$3:$B$724,G285,$CI$3:$CI$724)</f>
        <v>0</v>
      </c>
      <c r="CC285" s="30">
        <f>SUMIF(Ingredients!$B$3:$B$217,H285,Ingredients!$I$3:$I$217)+SUMIF($B$3:$B$724,H285,$CI$3:$CI$724)</f>
        <v>0</v>
      </c>
      <c r="CD285" s="30">
        <f>SUMIF(Ingredients!$B$3:$B$217,I285,Ingredients!$I$3:$I$217)+SUMIF($B$3:$B$724,I285,$CI$3:$CI$724)</f>
        <v>0</v>
      </c>
      <c r="CE285" s="30">
        <f>SUMIF(Ingredients!$B$3:$B$217,J285,Ingredients!$I$3:$I$217)+SUMIF($B$3:$B$724,J285,$CI$3:$CI$724)</f>
        <v>0</v>
      </c>
      <c r="CF285" s="30">
        <f>SUMIF(Ingredients!$B$3:$B$217,K285,Ingredients!$I$3:$I$217)+SUMIF($B$3:$B$724,K285,$CI$3:$CI$724)</f>
        <v>0</v>
      </c>
      <c r="CG285" s="30">
        <f>SUMIF(Ingredients!$B$3:$B$217,L285,Ingredients!$I$3:$I$217)+SUMIF($B$3:$B$724,L285,$CI$3:$CI$724)</f>
        <v>0</v>
      </c>
      <c r="CH285" s="30">
        <f>SUMIF(Ingredients!$B$3:$B$217,M285,Ingredients!$I$3:$I$217)+SUMIF($B$3:$B$724,M285,$CI$3:$CI$724)</f>
        <v>0</v>
      </c>
      <c r="CI285" s="38">
        <f t="shared" si="60"/>
        <v>0</v>
      </c>
      <c r="CJ285" s="30">
        <f>SUMIF(Ingredients!$B$3:$B$217,F285,Ingredients!$J$3:$J$217)+SUMIF($B$3:$B$724,F285,$CR$3:$CR$724)</f>
        <v>0</v>
      </c>
      <c r="CK285" s="30">
        <f>SUMIF(Ingredients!$B$3:$B$217,G285,Ingredients!$J$3:$J$217)+SUMIF($B$3:$B$724,G285,$CR$3:$CR$724)</f>
        <v>0</v>
      </c>
      <c r="CL285" s="30">
        <f>SUMIF(Ingredients!$B$3:$B$217,H285,Ingredients!$J$3:$J$217)+SUMIF($B$3:$B$724,H285,$CR$3:$CR$724)</f>
        <v>0</v>
      </c>
      <c r="CM285" s="30">
        <f>SUMIF(Ingredients!$B$3:$B$217,I285,Ingredients!$J$3:$J$217)+SUMIF($B$3:$B$724,I285,$CR$3:$CR$724)</f>
        <v>0</v>
      </c>
      <c r="CN285" s="30">
        <f>SUMIF(Ingredients!$B$3:$B$217,J285,Ingredients!$J$3:$J$217)+SUMIF($B$3:$B$724,J285,$CR$3:$CR$724)</f>
        <v>0</v>
      </c>
      <c r="CO285" s="30">
        <f>SUMIF(Ingredients!$B$3:$B$217,K285,Ingredients!$J$3:$J$217)+SUMIF($B$3:$B$724,K285,$CR$3:$CR$724)</f>
        <v>0</v>
      </c>
      <c r="CP285" s="30">
        <f>SUMIF(Ingredients!$B$3:$B$217,L285,Ingredients!$J$3:$J$217)+SUMIF($B$3:$B$724,L285,$CR$3:$CR$724)</f>
        <v>0</v>
      </c>
      <c r="CQ285" s="30">
        <f>SUMIF(Ingredients!$B$3:$B$217,M285,Ingredients!$J$3:$J$217)+SUMIF($B$3:$B$724,M285,$CR$3:$CR$724)</f>
        <v>0</v>
      </c>
      <c r="CR285" s="43">
        <f t="shared" si="61"/>
        <v>0</v>
      </c>
      <c r="CS285" s="34">
        <v>0</v>
      </c>
      <c r="CT285" s="30">
        <v>0</v>
      </c>
      <c r="CU285" s="30">
        <v>5</v>
      </c>
      <c r="CV285" s="35">
        <v>0</v>
      </c>
      <c r="CW285" s="36">
        <v>0</v>
      </c>
      <c r="CX285" s="37">
        <v>0</v>
      </c>
      <c r="CY285" s="38">
        <v>0</v>
      </c>
      <c r="CZ285" s="39">
        <v>0</v>
      </c>
      <c r="DA285" t="s">
        <v>199</v>
      </c>
      <c r="DB285" t="str">
        <f t="shared" ca="1" si="62"/>
        <v>No</v>
      </c>
      <c r="DD285" t="s">
        <v>200</v>
      </c>
      <c r="DE285" t="str">
        <f t="shared" ca="1" si="63"/>
        <v/>
      </c>
      <c r="DF285" t="s">
        <v>2272</v>
      </c>
    </row>
    <row r="286" spans="2:110" x14ac:dyDescent="0.3">
      <c r="B286" t="s">
        <v>560</v>
      </c>
      <c r="C286" t="str">
        <f>INDEX('PH Itemnames'!$B$1:$B$723,MATCH(B286,'PH Itemnames'!$A$1:$A$723),1)</f>
        <v>roastedchestnutItem</v>
      </c>
      <c r="D286" t="s">
        <v>240</v>
      </c>
      <c r="E286" t="s">
        <v>1192</v>
      </c>
      <c r="F286" s="10" t="s">
        <v>182</v>
      </c>
      <c r="G286" s="11"/>
      <c r="H286" s="11"/>
      <c r="I286" s="11"/>
      <c r="J286" s="11"/>
      <c r="K286" s="11"/>
      <c r="L286" s="11"/>
      <c r="M286" s="11"/>
      <c r="N286" s="46">
        <f ca="1">SUMIF(Ingredients!$B$3:$B$217,'PH complex foods'!F286,Ingredients!$A$3:$A$119)+SUMIF($B$3:$B$724,F286,$V$3:$V$723)</f>
        <v>0</v>
      </c>
      <c r="O286" s="11">
        <f ca="1">SUMIF(Ingredients!$B$3:$B$217,'PH complex foods'!G286,Ingredients!$A$3:$A$119)+SUMIF($B$3:$B$724,G286,$V$3:$V$723)</f>
        <v>0</v>
      </c>
      <c r="P286" s="11">
        <f ca="1">SUMIF(Ingredients!$B$3:$B$217,'PH complex foods'!H286,Ingredients!$A$3:$A$119)+SUMIF($B$3:$B$724,H286,$V$3:$V$723)</f>
        <v>0</v>
      </c>
      <c r="Q286" s="11">
        <f ca="1">SUMIF(Ingredients!$B$3:$B$217,'PH complex foods'!I286,Ingredients!$A$3:$A$119)+SUMIF($B$3:$B$724,I286,$V$3:$V$723)</f>
        <v>0</v>
      </c>
      <c r="R286" s="11">
        <f ca="1">SUMIF(Ingredients!$B$3:$B$217,'PH complex foods'!J286,Ingredients!$A$3:$A$119)+SUMIF($B$3:$B$724,J286,$V$3:$V$723)</f>
        <v>0</v>
      </c>
      <c r="S286" s="11">
        <f ca="1">SUMIF(Ingredients!$B$3:$B$217,'PH complex foods'!K286,Ingredients!$A$3:$A$119)+SUMIF($B$3:$B$724,K286,$V$3:$V$723)</f>
        <v>0</v>
      </c>
      <c r="T286" s="11">
        <f ca="1">SUMIF(Ingredients!$B$3:$B$217,'PH complex foods'!L286,Ingredients!$A$3:$A$119)+SUMIF($B$3:$B$724,L286,$V$3:$V$723)</f>
        <v>0</v>
      </c>
      <c r="U286" s="11">
        <f ca="1">SUMIF(Ingredients!$B$3:$B$217,'PH complex foods'!M286,Ingredients!$A$3:$A$119)+SUMIF($B$3:$B$724,M286,$V$3:$V$723)</f>
        <v>0</v>
      </c>
      <c r="V286" s="10">
        <f t="shared" ca="1" si="64"/>
        <v>0</v>
      </c>
      <c r="W286" s="11">
        <f t="shared" si="53"/>
        <v>0</v>
      </c>
      <c r="X286" s="44" t="str">
        <f t="shared" ca="1" si="65"/>
        <v>No</v>
      </c>
      <c r="Y286" s="34">
        <f>SUMIF(Ingredients!$B$3:$B$217,F286,Ingredients!$C$3:$C$217)+SUMIF($B$3:$B$724,F286,$AG$3:$AG$724)</f>
        <v>0</v>
      </c>
      <c r="Z286" s="30">
        <f>SUMIF(Ingredients!$B$3:$B$217,G286,Ingredients!$C$3:$C$217)+SUMIF($B$3:$B$724,G286,$AG$3:$AG$724)</f>
        <v>0</v>
      </c>
      <c r="AA286" s="30">
        <f>SUMIF(Ingredients!$B$3:$B$217,H286,Ingredients!$C$3:$C$217)+SUMIF($B$3:$B$724,H286,$AG$3:$AG$724)</f>
        <v>0</v>
      </c>
      <c r="AB286" s="30">
        <f>SUMIF(Ingredients!$B$3:$B$217,I286,Ingredients!$C$3:$C$217)+SUMIF($B$3:$B$724,I286,$AG$3:$AG$724)</f>
        <v>0</v>
      </c>
      <c r="AC286" s="30">
        <f>SUMIF(Ingredients!$B$3:$B$217,J286,Ingredients!$C$3:$C$217)+SUMIF($B$3:$B$724,J286,$AG$3:$AG$724)</f>
        <v>0</v>
      </c>
      <c r="AD286" s="30">
        <f>SUMIF(Ingredients!$B$3:$B$217,K286,Ingredients!$C$3:$C$217)+SUMIF($B$3:$B$724,K286,$AG$3:$AG$724)</f>
        <v>0</v>
      </c>
      <c r="AE286" s="30">
        <f>SUMIF(Ingredients!$B$3:$B$217,L286,Ingredients!$C$3:$C$217)+SUMIF($B$3:$B$724,L286,$AG$3:$AG$724)</f>
        <v>0</v>
      </c>
      <c r="AF286" s="30">
        <f>SUMIF(Ingredients!$B$3:$B$217,M286,Ingredients!$C$3:$C$217)+SUMIF($B$3:$B$724,M286,$AG$3:$AG$724)</f>
        <v>0</v>
      </c>
      <c r="AG286" s="29">
        <f t="shared" si="54"/>
        <v>0</v>
      </c>
      <c r="AH286" s="30">
        <f>SUMIF(Ingredients!$B$3:$B$217,F286,Ingredients!$D$3:$D$217)+SUMIF($B$3:$B$724,F286,$AP$3:$AP$724)</f>
        <v>0</v>
      </c>
      <c r="AI286" s="30">
        <f>SUMIF(Ingredients!$B$3:$B$217,G286,Ingredients!$D$3:$D$217)+SUMIF($B$3:$B$724,G286,$AP$3:$AP$724)</f>
        <v>0</v>
      </c>
      <c r="AJ286" s="30">
        <f>SUMIF(Ingredients!$B$3:$B$217,H286,Ingredients!$D$3:$D$217)+SUMIF($B$3:$B$724,H286,$AP$3:$AP$724)</f>
        <v>0</v>
      </c>
      <c r="AK286" s="30">
        <f>SUMIF(Ingredients!$B$3:$B$217,I286,Ingredients!$D$3:$D$217)+SUMIF($B$3:$B$724,I286,$AP$3:$AP$724)</f>
        <v>0</v>
      </c>
      <c r="AL286" s="30">
        <f>SUMIF(Ingredients!$B$3:$B$217,J286,Ingredients!$D$3:$D$217)+SUMIF($B$3:$B$724,J286,$AP$3:$AP$724)</f>
        <v>0</v>
      </c>
      <c r="AM286" s="30">
        <f>SUMIF(Ingredients!$B$3:$B$217,K286,Ingredients!$D$3:$D$217)+SUMIF($B$3:$B$724,K286,$AP$3:$AP$724)</f>
        <v>0</v>
      </c>
      <c r="AN286" s="30">
        <f>SUMIF(Ingredients!$B$3:$B$217,L286,Ingredients!$D$3:$D$217)+SUMIF($B$3:$B$724,L286,$AP$3:$AP$724)</f>
        <v>0</v>
      </c>
      <c r="AO286" s="30">
        <f>SUMIF(Ingredients!$B$3:$B$217,M286,Ingredients!$D$3:$D$217)+SUMIF($B$3:$B$724,M286,$AP$3:$AP$724)</f>
        <v>0</v>
      </c>
      <c r="AP286" s="29">
        <f t="shared" si="55"/>
        <v>0</v>
      </c>
      <c r="AQ286" s="30">
        <f>SUMIF(Ingredients!$B$3:$B$217,F286,Ingredients!$E$3:$E$217)+SUMIF($B$3:$B$724,F286,$AY$3:$AY$727)</f>
        <v>0</v>
      </c>
      <c r="AR286" s="30">
        <f>SUMIF(Ingredients!$B$3:$B$217,G286,Ingredients!$E$3:$E$217)+SUMIF($B$3:$B$724,G286,$AY$3:$AY$727)</f>
        <v>0</v>
      </c>
      <c r="AS286" s="30">
        <f>SUMIF(Ingredients!$B$3:$B$217,H286,Ingredients!$E$3:$E$217)+SUMIF($B$3:$B$724,H286,$AY$3:$AY$727)</f>
        <v>0</v>
      </c>
      <c r="AT286" s="30">
        <f>SUMIF(Ingredients!$B$3:$B$217,I286,Ingredients!$E$3:$E$217)+SUMIF($B$3:$B$724,I286,$AY$3:$AY$727)</f>
        <v>0</v>
      </c>
      <c r="AU286" s="30">
        <f>SUMIF(Ingredients!$B$3:$B$217,J286,Ingredients!$E$3:$E$217)+SUMIF($B$3:$B$724,J286,$AY$3:$AY$727)</f>
        <v>0</v>
      </c>
      <c r="AV286" s="30">
        <f>SUMIF(Ingredients!$B$3:$B$217,K286,Ingredients!$E$3:$E$217)+SUMIF($B$3:$B$724,K286,$AY$3:$AY$727)</f>
        <v>0</v>
      </c>
      <c r="AW286" s="30">
        <f>SUMIF(Ingredients!$B$3:$B$217,L286,Ingredients!$E$3:$E$217)+SUMIF($B$3:$B$724,L286,$AY$3:$AY$727)</f>
        <v>0</v>
      </c>
      <c r="AX286" s="30">
        <f>SUMIF(Ingredients!$B$3:$B$217,M286,Ingredients!$E$3:$E$217)+SUMIF($B$3:$B$724,M286,$AY$3:$AY$727)</f>
        <v>0</v>
      </c>
      <c r="AY286" s="29">
        <f t="shared" si="56"/>
        <v>0</v>
      </c>
      <c r="AZ286" s="30">
        <f>SUMIF(Ingredients!$B$3:$B$217,F286,Ingredients!$F$3:$F$217)+SUMIF($B$3:$B$724,F286,$BH$3:$BH$724)</f>
        <v>0</v>
      </c>
      <c r="BA286" s="30">
        <f>SUMIF(Ingredients!$B$3:$B$217,G286,Ingredients!$F$3:$F$217)+SUMIF($B$3:$B$724,G286,$BH$3:$BH$724)</f>
        <v>0</v>
      </c>
      <c r="BB286" s="30">
        <f>SUMIF(Ingredients!$B$3:$B$217,H286,Ingredients!$F$3:$F$217)+SUMIF($B$3:$B$724,H286,$BH$3:$BH$724)</f>
        <v>0</v>
      </c>
      <c r="BC286" s="30">
        <f>SUMIF(Ingredients!$B$3:$B$217,I286,Ingredients!$F$3:$F$217)+SUMIF($B$3:$B$724,I286,$BH$3:$BH$724)</f>
        <v>0</v>
      </c>
      <c r="BD286" s="30">
        <f>SUMIF(Ingredients!$B$3:$B$217,J286,Ingredients!$F$3:$F$217)+SUMIF($B$3:$B$724,J286,$BH$3:$BH$724)</f>
        <v>0</v>
      </c>
      <c r="BE286" s="30">
        <f>SUMIF(Ingredients!$B$3:$B$217,K286,Ingredients!$F$3:$F$217)+SUMIF($B$3:$B$724,K286,$BH$3:$BH$724)</f>
        <v>0</v>
      </c>
      <c r="BF286" s="30">
        <f>SUMIF(Ingredients!$B$3:$B$217,L286,Ingredients!$F$3:$F$217)+SUMIF($B$3:$B$724,L286,$BH$3:$BH$724)</f>
        <v>0</v>
      </c>
      <c r="BG286" s="30">
        <f>SUMIF(Ingredients!$B$3:$B$217,M286,Ingredients!$F$3:$F$217)+SUMIF($B$3:$B$724,M286,$BH$3:$BH$724)</f>
        <v>0</v>
      </c>
      <c r="BH286" s="35">
        <f t="shared" si="57"/>
        <v>0</v>
      </c>
      <c r="BI286" s="30">
        <f>SUMIF(Ingredients!$B$3:$B$217,F286,Ingredients!$G$3:$G$217)+SUMIF($B$3:$B$724,F286,$BQ$3:$BQ$724)</f>
        <v>0</v>
      </c>
      <c r="BJ286" s="30">
        <f>SUMIF(Ingredients!$B$3:$B$217,G286,Ingredients!$G$3:$G$217)+SUMIF($B$3:$B$724,G286,$BQ$3:$BQ$724)</f>
        <v>0</v>
      </c>
      <c r="BK286" s="30">
        <f>SUMIF(Ingredients!$B$3:$B$217,H286,Ingredients!$G$3:$G$217)+SUMIF($B$3:$B$724,H286,$BQ$3:$BQ$724)</f>
        <v>0</v>
      </c>
      <c r="BL286" s="30">
        <f>SUMIF(Ingredients!$B$3:$B$217,I286,Ingredients!$G$3:$G$217)+SUMIF($B$3:$B$724,I286,$BQ$3:$BQ$724)</f>
        <v>0</v>
      </c>
      <c r="BM286" s="30">
        <f>SUMIF(Ingredients!$B$3:$B$217,J286,Ingredients!$G$3:$G$217)+SUMIF($B$3:$B$724,J286,$BQ$3:$BQ$724)</f>
        <v>0</v>
      </c>
      <c r="BN286" s="30">
        <f>SUMIF(Ingredients!$B$3:$B$217,K286,Ingredients!$G$3:$G$217)+SUMIF($B$3:$B$724,K286,$BQ$3:$BQ$724)</f>
        <v>0</v>
      </c>
      <c r="BO286" s="30">
        <f>SUMIF(Ingredients!$B$3:$B$217,L286,Ingredients!$G$3:$G$217)+SUMIF($B$3:$B$724,L286,$BQ$3:$BQ$724)</f>
        <v>0</v>
      </c>
      <c r="BP286" s="30">
        <f>SUMIF(Ingredients!$B$3:$B$217,M286,Ingredients!$G$3:$G$217)+SUMIF($B$3:$B$724,M286,$BQ$3:$BQ$724)</f>
        <v>0</v>
      </c>
      <c r="BQ286" s="36">
        <f t="shared" si="58"/>
        <v>0</v>
      </c>
      <c r="BR286" s="30">
        <f>SUMIF(Ingredients!$B$3:$B$217,F286,Ingredients!$H$3:$H$217)+SUMIF($B$3:$B$724,F286,$BZ$3:$BZ$724)</f>
        <v>0</v>
      </c>
      <c r="BS286" s="30">
        <f>SUMIF(Ingredients!$B$3:$B$217,G286,Ingredients!$H$3:$H$217)+SUMIF($B$3:$B$724,G286,$BZ$3:$BZ$724)</f>
        <v>0</v>
      </c>
      <c r="BT286" s="30">
        <f>SUMIF(Ingredients!$B$3:$B$217,H286,Ingredients!$H$3:$H$217)+SUMIF($B$3:$B$724,H286,$BZ$3:$BZ$724)</f>
        <v>0</v>
      </c>
      <c r="BU286" s="30">
        <f>SUMIF(Ingredients!$B$3:$B$217,I286,Ingredients!$H$3:$H$217)+SUMIF($B$3:$B$724,I286,$BZ$3:$BZ$724)</f>
        <v>0</v>
      </c>
      <c r="BV286" s="30">
        <f>SUMIF(Ingredients!$B$3:$B$217,J286,Ingredients!$H$3:$H$217)+SUMIF($B$3:$B$724,J286,$BZ$3:$BZ$724)</f>
        <v>0</v>
      </c>
      <c r="BW286" s="30">
        <f>SUMIF(Ingredients!$B$3:$B$217,K286,Ingredients!$H$3:$H$217)+SUMIF($B$3:$B$724,K286,$BZ$3:$BZ$724)</f>
        <v>0</v>
      </c>
      <c r="BX286" s="30">
        <f>SUMIF(Ingredients!$B$3:$B$217,L286,Ingredients!$H$3:$H$217)+SUMIF($B$3:$B$724,L286,$BZ$3:$BZ$724)</f>
        <v>0</v>
      </c>
      <c r="BY286" s="30">
        <f>SUMIF(Ingredients!$B$3:$B$217,M286,Ingredients!$H$3:$H$217)+SUMIF($B$3:$B$724,M286,$BZ$3:$BZ$724)</f>
        <v>0</v>
      </c>
      <c r="BZ286" s="42">
        <f t="shared" si="59"/>
        <v>0</v>
      </c>
      <c r="CA286" s="30">
        <f>SUMIF(Ingredients!$B$3:$B$217,F286,Ingredients!$I$3:$I$217)+SUMIF($B$3:$B$724,F286,$CI$3:$CI$724)</f>
        <v>0</v>
      </c>
      <c r="CB286" s="30">
        <f>SUMIF(Ingredients!$B$3:$B$217,G286,Ingredients!$I$3:$I$217)+SUMIF($B$3:$B$724,G286,$CI$3:$CI$724)</f>
        <v>0</v>
      </c>
      <c r="CC286" s="30">
        <f>SUMIF(Ingredients!$B$3:$B$217,H286,Ingredients!$I$3:$I$217)+SUMIF($B$3:$B$724,H286,$CI$3:$CI$724)</f>
        <v>0</v>
      </c>
      <c r="CD286" s="30">
        <f>SUMIF(Ingredients!$B$3:$B$217,I286,Ingredients!$I$3:$I$217)+SUMIF($B$3:$B$724,I286,$CI$3:$CI$724)</f>
        <v>0</v>
      </c>
      <c r="CE286" s="30">
        <f>SUMIF(Ingredients!$B$3:$B$217,J286,Ingredients!$I$3:$I$217)+SUMIF($B$3:$B$724,J286,$CI$3:$CI$724)</f>
        <v>0</v>
      </c>
      <c r="CF286" s="30">
        <f>SUMIF(Ingredients!$B$3:$B$217,K286,Ingredients!$I$3:$I$217)+SUMIF($B$3:$B$724,K286,$CI$3:$CI$724)</f>
        <v>0</v>
      </c>
      <c r="CG286" s="30">
        <f>SUMIF(Ingredients!$B$3:$B$217,L286,Ingredients!$I$3:$I$217)+SUMIF($B$3:$B$724,L286,$CI$3:$CI$724)</f>
        <v>0</v>
      </c>
      <c r="CH286" s="30">
        <f>SUMIF(Ingredients!$B$3:$B$217,M286,Ingredients!$I$3:$I$217)+SUMIF($B$3:$B$724,M286,$CI$3:$CI$724)</f>
        <v>0</v>
      </c>
      <c r="CI286" s="38">
        <f t="shared" si="60"/>
        <v>0</v>
      </c>
      <c r="CJ286" s="30">
        <f>SUMIF(Ingredients!$B$3:$B$217,F286,Ingredients!$J$3:$J$217)+SUMIF($B$3:$B$724,F286,$CR$3:$CR$724)</f>
        <v>0</v>
      </c>
      <c r="CK286" s="30">
        <f>SUMIF(Ingredients!$B$3:$B$217,G286,Ingredients!$J$3:$J$217)+SUMIF($B$3:$B$724,G286,$CR$3:$CR$724)</f>
        <v>0</v>
      </c>
      <c r="CL286" s="30">
        <f>SUMIF(Ingredients!$B$3:$B$217,H286,Ingredients!$J$3:$J$217)+SUMIF($B$3:$B$724,H286,$CR$3:$CR$724)</f>
        <v>0</v>
      </c>
      <c r="CM286" s="30">
        <f>SUMIF(Ingredients!$B$3:$B$217,I286,Ingredients!$J$3:$J$217)+SUMIF($B$3:$B$724,I286,$CR$3:$CR$724)</f>
        <v>0</v>
      </c>
      <c r="CN286" s="30">
        <f>SUMIF(Ingredients!$B$3:$B$217,J286,Ingredients!$J$3:$J$217)+SUMIF($B$3:$B$724,J286,$CR$3:$CR$724)</f>
        <v>0</v>
      </c>
      <c r="CO286" s="30">
        <f>SUMIF(Ingredients!$B$3:$B$217,K286,Ingredients!$J$3:$J$217)+SUMIF($B$3:$B$724,K286,$CR$3:$CR$724)</f>
        <v>0</v>
      </c>
      <c r="CP286" s="30">
        <f>SUMIF(Ingredients!$B$3:$B$217,L286,Ingredients!$J$3:$J$217)+SUMIF($B$3:$B$724,L286,$CR$3:$CR$724)</f>
        <v>0</v>
      </c>
      <c r="CQ286" s="30">
        <f>SUMIF(Ingredients!$B$3:$B$217,M286,Ingredients!$J$3:$J$217)+SUMIF($B$3:$B$724,M286,$CR$3:$CR$724)</f>
        <v>0</v>
      </c>
      <c r="CR286" s="43">
        <f t="shared" si="61"/>
        <v>0</v>
      </c>
      <c r="CS286" s="34">
        <v>0</v>
      </c>
      <c r="CT286" s="30">
        <v>0</v>
      </c>
      <c r="CU286" s="30">
        <v>0</v>
      </c>
      <c r="CV286" s="35">
        <v>0</v>
      </c>
      <c r="CW286" s="36">
        <v>0</v>
      </c>
      <c r="CX286" s="37">
        <v>0</v>
      </c>
      <c r="CY286" s="38">
        <v>0</v>
      </c>
      <c r="CZ286" s="39">
        <v>0</v>
      </c>
      <c r="DA286" t="s">
        <v>199</v>
      </c>
      <c r="DB286" t="str">
        <f t="shared" ca="1" si="62"/>
        <v>No</v>
      </c>
      <c r="DD286" t="s">
        <v>200</v>
      </c>
      <c r="DE286" t="str">
        <f t="shared" ca="1" si="63"/>
        <v/>
      </c>
      <c r="DF286" t="s">
        <v>2272</v>
      </c>
    </row>
    <row r="287" spans="2:110" x14ac:dyDescent="0.3">
      <c r="B287" t="s">
        <v>561</v>
      </c>
      <c r="C287" t="str">
        <f>INDEX('PH Itemnames'!$B$1:$B$723,MATCH(B287,'PH Itemnames'!$A$1:$A$723),1)</f>
        <v>sweetpotatosouffleItem</v>
      </c>
      <c r="D287" t="s">
        <v>245</v>
      </c>
      <c r="E287" t="s">
        <v>1192</v>
      </c>
      <c r="F287" s="10" t="s">
        <v>117</v>
      </c>
      <c r="G287" s="11" t="s">
        <v>176</v>
      </c>
      <c r="H287" s="11" t="s">
        <v>209</v>
      </c>
      <c r="I287" s="11" t="s">
        <v>247</v>
      </c>
      <c r="J287" s="11"/>
      <c r="K287" s="11"/>
      <c r="L287" s="11"/>
      <c r="M287" s="11"/>
      <c r="N287" s="46">
        <f ca="1">SUMIF(Ingredients!$B$3:$B$217,'PH complex foods'!F287,Ingredients!$A$3:$A$119)+SUMIF($B$3:$B$724,F287,$V$3:$V$723)</f>
        <v>1</v>
      </c>
      <c r="O287" s="11">
        <f ca="1">SUMIF(Ingredients!$B$3:$B$217,'PH complex foods'!G287,Ingredients!$A$3:$A$119)+SUMIF($B$3:$B$724,G287,$V$3:$V$723)</f>
        <v>0</v>
      </c>
      <c r="P287" s="11">
        <f ca="1">SUMIF(Ingredients!$B$3:$B$217,'PH complex foods'!H287,Ingredients!$A$3:$A$119)+SUMIF($B$3:$B$724,H287,$V$3:$V$723)</f>
        <v>1</v>
      </c>
      <c r="Q287" s="11">
        <f ca="1">SUMIF(Ingredients!$B$3:$B$217,'PH complex foods'!I287,Ingredients!$A$3:$A$119)+SUMIF($B$3:$B$724,I287,$V$3:$V$723)</f>
        <v>1</v>
      </c>
      <c r="R287" s="11">
        <f ca="1">SUMIF(Ingredients!$B$3:$B$217,'PH complex foods'!J287,Ingredients!$A$3:$A$119)+SUMIF($B$3:$B$724,J287,$V$3:$V$723)</f>
        <v>0</v>
      </c>
      <c r="S287" s="11">
        <f ca="1">SUMIF(Ingredients!$B$3:$B$217,'PH complex foods'!K287,Ingredients!$A$3:$A$119)+SUMIF($B$3:$B$724,K287,$V$3:$V$723)</f>
        <v>0</v>
      </c>
      <c r="T287" s="11">
        <f ca="1">SUMIF(Ingredients!$B$3:$B$217,'PH complex foods'!L287,Ingredients!$A$3:$A$119)+SUMIF($B$3:$B$724,L287,$V$3:$V$723)</f>
        <v>0</v>
      </c>
      <c r="U287" s="11">
        <f ca="1">SUMIF(Ingredients!$B$3:$B$217,'PH complex foods'!M287,Ingredients!$A$3:$A$119)+SUMIF($B$3:$B$724,M287,$V$3:$V$723)</f>
        <v>0</v>
      </c>
      <c r="V287" s="10">
        <f t="shared" ca="1" si="64"/>
        <v>0</v>
      </c>
      <c r="W287" s="11">
        <f t="shared" si="53"/>
        <v>0</v>
      </c>
      <c r="X287" s="44" t="str">
        <f t="shared" ca="1" si="65"/>
        <v>No</v>
      </c>
      <c r="Y287" s="34">
        <f>SUMIF(Ingredients!$B$3:$B$217,F287,Ingredients!$C$3:$C$217)+SUMIF($B$3:$B$724,F287,$AG$3:$AG$724)</f>
        <v>10</v>
      </c>
      <c r="Z287" s="30">
        <f>SUMIF(Ingredients!$B$3:$B$217,G287,Ingredients!$C$3:$C$217)+SUMIF($B$3:$B$724,G287,$AG$3:$AG$724)</f>
        <v>0</v>
      </c>
      <c r="AA287" s="30">
        <f>SUMIF(Ingredients!$B$3:$B$217,H287,Ingredients!$C$3:$C$217)+SUMIF($B$3:$B$724,H287,$AG$3:$AG$724)</f>
        <v>5</v>
      </c>
      <c r="AB287" s="30">
        <f>SUMIF(Ingredients!$B$3:$B$217,I287,Ingredients!$C$3:$C$217)+SUMIF($B$3:$B$724,I287,$AG$3:$AG$724)</f>
        <v>5</v>
      </c>
      <c r="AC287" s="30">
        <f>SUMIF(Ingredients!$B$3:$B$217,J287,Ingredients!$C$3:$C$217)+SUMIF($B$3:$B$724,J287,$AG$3:$AG$724)</f>
        <v>0</v>
      </c>
      <c r="AD287" s="30">
        <f>SUMIF(Ingredients!$B$3:$B$217,K287,Ingredients!$C$3:$C$217)+SUMIF($B$3:$B$724,K287,$AG$3:$AG$724)</f>
        <v>0</v>
      </c>
      <c r="AE287" s="30">
        <f>SUMIF(Ingredients!$B$3:$B$217,L287,Ingredients!$C$3:$C$217)+SUMIF($B$3:$B$724,L287,$AG$3:$AG$724)</f>
        <v>0</v>
      </c>
      <c r="AF287" s="30">
        <f>SUMIF(Ingredients!$B$3:$B$217,M287,Ingredients!$C$3:$C$217)+SUMIF($B$3:$B$724,M287,$AG$3:$AG$724)</f>
        <v>0</v>
      </c>
      <c r="AG287" s="29">
        <f t="shared" si="54"/>
        <v>20</v>
      </c>
      <c r="AH287" s="30">
        <f>SUMIF(Ingredients!$B$3:$B$217,F287,Ingredients!$D$3:$D$217)+SUMIF($B$3:$B$724,F287,$AP$3:$AP$724)</f>
        <v>0</v>
      </c>
      <c r="AI287" s="30">
        <f>SUMIF(Ingredients!$B$3:$B$217,G287,Ingredients!$D$3:$D$217)+SUMIF($B$3:$B$724,G287,$AP$3:$AP$724)</f>
        <v>0</v>
      </c>
      <c r="AJ287" s="30">
        <f>SUMIF(Ingredients!$B$3:$B$217,H287,Ingredients!$D$3:$D$217)+SUMIF($B$3:$B$724,H287,$AP$3:$AP$724)</f>
        <v>0</v>
      </c>
      <c r="AK287" s="30">
        <f>SUMIF(Ingredients!$B$3:$B$217,I287,Ingredients!$D$3:$D$217)+SUMIF($B$3:$B$724,I287,$AP$3:$AP$724)</f>
        <v>0</v>
      </c>
      <c r="AL287" s="30">
        <f>SUMIF(Ingredients!$B$3:$B$217,J287,Ingredients!$D$3:$D$217)+SUMIF($B$3:$B$724,J287,$AP$3:$AP$724)</f>
        <v>0</v>
      </c>
      <c r="AM287" s="30">
        <f>SUMIF(Ingredients!$B$3:$B$217,K287,Ingredients!$D$3:$D$217)+SUMIF($B$3:$B$724,K287,$AP$3:$AP$724)</f>
        <v>0</v>
      </c>
      <c r="AN287" s="30">
        <f>SUMIF(Ingredients!$B$3:$B$217,L287,Ingredients!$D$3:$D$217)+SUMIF($B$3:$B$724,L287,$AP$3:$AP$724)</f>
        <v>0</v>
      </c>
      <c r="AO287" s="30">
        <f>SUMIF(Ingredients!$B$3:$B$217,M287,Ingredients!$D$3:$D$217)+SUMIF($B$3:$B$724,M287,$AP$3:$AP$724)</f>
        <v>0</v>
      </c>
      <c r="AP287" s="29">
        <f t="shared" si="55"/>
        <v>0</v>
      </c>
      <c r="AQ287" s="30">
        <f>SUMIF(Ingredients!$B$3:$B$217,F287,Ingredients!$E$3:$E$217)+SUMIF($B$3:$B$724,F287,$AY$3:$AY$727)</f>
        <v>32</v>
      </c>
      <c r="AR287" s="30">
        <f>SUMIF(Ingredients!$B$3:$B$217,G287,Ingredients!$E$3:$E$217)+SUMIF($B$3:$B$724,G287,$AY$3:$AY$727)</f>
        <v>0</v>
      </c>
      <c r="AS287" s="30">
        <f>SUMIF(Ingredients!$B$3:$B$217,H287,Ingredients!$E$3:$E$217)+SUMIF($B$3:$B$724,H287,$AY$3:$AY$727)</f>
        <v>7</v>
      </c>
      <c r="AT287" s="30">
        <f>SUMIF(Ingredients!$B$3:$B$217,I287,Ingredients!$E$3:$E$217)+SUMIF($B$3:$B$724,I287,$AY$3:$AY$727)</f>
        <v>12</v>
      </c>
      <c r="AU287" s="30">
        <f>SUMIF(Ingredients!$B$3:$B$217,J287,Ingredients!$E$3:$E$217)+SUMIF($B$3:$B$724,J287,$AY$3:$AY$727)</f>
        <v>0</v>
      </c>
      <c r="AV287" s="30">
        <f>SUMIF(Ingredients!$B$3:$B$217,K287,Ingredients!$E$3:$E$217)+SUMIF($B$3:$B$724,K287,$AY$3:$AY$727)</f>
        <v>0</v>
      </c>
      <c r="AW287" s="30">
        <f>SUMIF(Ingredients!$B$3:$B$217,L287,Ingredients!$E$3:$E$217)+SUMIF($B$3:$B$724,L287,$AY$3:$AY$727)</f>
        <v>0</v>
      </c>
      <c r="AX287" s="30">
        <f>SUMIF(Ingredients!$B$3:$B$217,M287,Ingredients!$E$3:$E$217)+SUMIF($B$3:$B$724,M287,$AY$3:$AY$727)</f>
        <v>0</v>
      </c>
      <c r="AY287" s="29">
        <f t="shared" si="56"/>
        <v>12.75</v>
      </c>
      <c r="AZ287" s="30">
        <f>SUMIF(Ingredients!$B$3:$B$217,F287,Ingredients!$F$3:$F$217)+SUMIF($B$3:$B$724,F287,$BH$3:$BH$724)</f>
        <v>0</v>
      </c>
      <c r="BA287" s="30">
        <f>SUMIF(Ingredients!$B$3:$B$217,G287,Ingredients!$F$3:$F$217)+SUMIF($B$3:$B$724,G287,$BH$3:$BH$724)</f>
        <v>0</v>
      </c>
      <c r="BB287" s="30">
        <f>SUMIF(Ingredients!$B$3:$B$217,H287,Ingredients!$F$3:$F$217)+SUMIF($B$3:$B$724,H287,$BH$3:$BH$724)</f>
        <v>1</v>
      </c>
      <c r="BC287" s="30">
        <f>SUMIF(Ingredients!$B$3:$B$217,I287,Ingredients!$F$3:$F$217)+SUMIF($B$3:$B$724,I287,$BH$3:$BH$724)</f>
        <v>0</v>
      </c>
      <c r="BD287" s="30">
        <f>SUMIF(Ingredients!$B$3:$B$217,J287,Ingredients!$F$3:$F$217)+SUMIF($B$3:$B$724,J287,$BH$3:$BH$724)</f>
        <v>0</v>
      </c>
      <c r="BE287" s="30">
        <f>SUMIF(Ingredients!$B$3:$B$217,K287,Ingredients!$F$3:$F$217)+SUMIF($B$3:$B$724,K287,$BH$3:$BH$724)</f>
        <v>0</v>
      </c>
      <c r="BF287" s="30">
        <f>SUMIF(Ingredients!$B$3:$B$217,L287,Ingredients!$F$3:$F$217)+SUMIF($B$3:$B$724,L287,$BH$3:$BH$724)</f>
        <v>0</v>
      </c>
      <c r="BG287" s="30">
        <f>SUMIF(Ingredients!$B$3:$B$217,M287,Ingredients!$F$3:$F$217)+SUMIF($B$3:$B$724,M287,$BH$3:$BH$724)</f>
        <v>0</v>
      </c>
      <c r="BH287" s="35">
        <f t="shared" si="57"/>
        <v>1</v>
      </c>
      <c r="BI287" s="30">
        <f>SUMIF(Ingredients!$B$3:$B$217,F287,Ingredients!$G$3:$G$217)+SUMIF($B$3:$B$724,F287,$BQ$3:$BQ$724)</f>
        <v>0</v>
      </c>
      <c r="BJ287" s="30">
        <f>SUMIF(Ingredients!$B$3:$B$217,G287,Ingredients!$G$3:$G$217)+SUMIF($B$3:$B$724,G287,$BQ$3:$BQ$724)</f>
        <v>0</v>
      </c>
      <c r="BK287" s="30">
        <f>SUMIF(Ingredients!$B$3:$B$217,H287,Ingredients!$G$3:$G$217)+SUMIF($B$3:$B$724,H287,$BQ$3:$BQ$724)</f>
        <v>0</v>
      </c>
      <c r="BL287" s="30">
        <f>SUMIF(Ingredients!$B$3:$B$217,I287,Ingredients!$G$3:$G$217)+SUMIF($B$3:$B$724,I287,$BQ$3:$BQ$724)</f>
        <v>0</v>
      </c>
      <c r="BM287" s="30">
        <f>SUMIF(Ingredients!$B$3:$B$217,J287,Ingredients!$G$3:$G$217)+SUMIF($B$3:$B$724,J287,$BQ$3:$BQ$724)</f>
        <v>0</v>
      </c>
      <c r="BN287" s="30">
        <f>SUMIF(Ingredients!$B$3:$B$217,K287,Ingredients!$G$3:$G$217)+SUMIF($B$3:$B$724,K287,$BQ$3:$BQ$724)</f>
        <v>0</v>
      </c>
      <c r="BO287" s="30">
        <f>SUMIF(Ingredients!$B$3:$B$217,L287,Ingredients!$G$3:$G$217)+SUMIF($B$3:$B$724,L287,$BQ$3:$BQ$724)</f>
        <v>0</v>
      </c>
      <c r="BP287" s="30">
        <f>SUMIF(Ingredients!$B$3:$B$217,M287,Ingredients!$G$3:$G$217)+SUMIF($B$3:$B$724,M287,$BQ$3:$BQ$724)</f>
        <v>0</v>
      </c>
      <c r="BQ287" s="36">
        <f t="shared" si="58"/>
        <v>0</v>
      </c>
      <c r="BR287" s="30">
        <f>SUMIF(Ingredients!$B$3:$B$217,F287,Ingredients!$H$3:$H$217)+SUMIF($B$3:$B$724,F287,$BZ$3:$BZ$724)</f>
        <v>1.5</v>
      </c>
      <c r="BS287" s="30">
        <f>SUMIF(Ingredients!$B$3:$B$217,G287,Ingredients!$H$3:$H$217)+SUMIF($B$3:$B$724,G287,$BZ$3:$BZ$724)</f>
        <v>0</v>
      </c>
      <c r="BT287" s="30">
        <f>SUMIF(Ingredients!$B$3:$B$217,H287,Ingredients!$H$3:$H$217)+SUMIF($B$3:$B$724,H287,$BZ$3:$BZ$724)</f>
        <v>0</v>
      </c>
      <c r="BU287" s="30">
        <f>SUMIF(Ingredients!$B$3:$B$217,I287,Ingredients!$H$3:$H$217)+SUMIF($B$3:$B$724,I287,$BZ$3:$BZ$724)</f>
        <v>0</v>
      </c>
      <c r="BV287" s="30">
        <f>SUMIF(Ingredients!$B$3:$B$217,J287,Ingredients!$H$3:$H$217)+SUMIF($B$3:$B$724,J287,$BZ$3:$BZ$724)</f>
        <v>0</v>
      </c>
      <c r="BW287" s="30">
        <f>SUMIF(Ingredients!$B$3:$B$217,K287,Ingredients!$H$3:$H$217)+SUMIF($B$3:$B$724,K287,$BZ$3:$BZ$724)</f>
        <v>0</v>
      </c>
      <c r="BX287" s="30">
        <f>SUMIF(Ingredients!$B$3:$B$217,L287,Ingredients!$H$3:$H$217)+SUMIF($B$3:$B$724,L287,$BZ$3:$BZ$724)</f>
        <v>0</v>
      </c>
      <c r="BY287" s="30">
        <f>SUMIF(Ingredients!$B$3:$B$217,M287,Ingredients!$H$3:$H$217)+SUMIF($B$3:$B$724,M287,$BZ$3:$BZ$724)</f>
        <v>0</v>
      </c>
      <c r="BZ287" s="42">
        <f t="shared" si="59"/>
        <v>1.5</v>
      </c>
      <c r="CA287" s="30">
        <f>SUMIF(Ingredients!$B$3:$B$217,F287,Ingredients!$I$3:$I$217)+SUMIF($B$3:$B$724,F287,$CI$3:$CI$724)</f>
        <v>0</v>
      </c>
      <c r="CB287" s="30">
        <f>SUMIF(Ingredients!$B$3:$B$217,G287,Ingredients!$I$3:$I$217)+SUMIF($B$3:$B$724,G287,$CI$3:$CI$724)</f>
        <v>0</v>
      </c>
      <c r="CC287" s="30">
        <f>SUMIF(Ingredients!$B$3:$B$217,H287,Ingredients!$I$3:$I$217)+SUMIF($B$3:$B$724,H287,$CI$3:$CI$724)</f>
        <v>0</v>
      </c>
      <c r="CD287" s="30">
        <f>SUMIF(Ingredients!$B$3:$B$217,I287,Ingredients!$I$3:$I$217)+SUMIF($B$3:$B$724,I287,$CI$3:$CI$724)</f>
        <v>0</v>
      </c>
      <c r="CE287" s="30">
        <f>SUMIF(Ingredients!$B$3:$B$217,J287,Ingredients!$I$3:$I$217)+SUMIF($B$3:$B$724,J287,$CI$3:$CI$724)</f>
        <v>0</v>
      </c>
      <c r="CF287" s="30">
        <f>SUMIF(Ingredients!$B$3:$B$217,K287,Ingredients!$I$3:$I$217)+SUMIF($B$3:$B$724,K287,$CI$3:$CI$724)</f>
        <v>0</v>
      </c>
      <c r="CG287" s="30">
        <f>SUMIF(Ingredients!$B$3:$B$217,L287,Ingredients!$I$3:$I$217)+SUMIF($B$3:$B$724,L287,$CI$3:$CI$724)</f>
        <v>0</v>
      </c>
      <c r="CH287" s="30">
        <f>SUMIF(Ingredients!$B$3:$B$217,M287,Ingredients!$I$3:$I$217)+SUMIF($B$3:$B$724,M287,$CI$3:$CI$724)</f>
        <v>0</v>
      </c>
      <c r="CI287" s="38">
        <f t="shared" si="60"/>
        <v>0</v>
      </c>
      <c r="CJ287" s="30">
        <f>SUMIF(Ingredients!$B$3:$B$217,F287,Ingredients!$J$3:$J$217)+SUMIF($B$3:$B$724,F287,$CR$3:$CR$724)</f>
        <v>0</v>
      </c>
      <c r="CK287" s="30">
        <f>SUMIF(Ingredients!$B$3:$B$217,G287,Ingredients!$J$3:$J$217)+SUMIF($B$3:$B$724,G287,$CR$3:$CR$724)</f>
        <v>0</v>
      </c>
      <c r="CL287" s="30">
        <f>SUMIF(Ingredients!$B$3:$B$217,H287,Ingredients!$J$3:$J$217)+SUMIF($B$3:$B$724,H287,$CR$3:$CR$724)</f>
        <v>0</v>
      </c>
      <c r="CM287" s="30">
        <f>SUMIF(Ingredients!$B$3:$B$217,I287,Ingredients!$J$3:$J$217)+SUMIF($B$3:$B$724,I287,$CR$3:$CR$724)</f>
        <v>1</v>
      </c>
      <c r="CN287" s="30">
        <f>SUMIF(Ingredients!$B$3:$B$217,J287,Ingredients!$J$3:$J$217)+SUMIF($B$3:$B$724,J287,$CR$3:$CR$724)</f>
        <v>0</v>
      </c>
      <c r="CO287" s="30">
        <f>SUMIF(Ingredients!$B$3:$B$217,K287,Ingredients!$J$3:$J$217)+SUMIF($B$3:$B$724,K287,$CR$3:$CR$724)</f>
        <v>0</v>
      </c>
      <c r="CP287" s="30">
        <f>SUMIF(Ingredients!$B$3:$B$217,L287,Ingredients!$J$3:$J$217)+SUMIF($B$3:$B$724,L287,$CR$3:$CR$724)</f>
        <v>0</v>
      </c>
      <c r="CQ287" s="30">
        <f>SUMIF(Ingredients!$B$3:$B$217,M287,Ingredients!$J$3:$J$217)+SUMIF($B$3:$B$724,M287,$CR$3:$CR$724)</f>
        <v>0</v>
      </c>
      <c r="CR287" s="43">
        <f t="shared" si="61"/>
        <v>1</v>
      </c>
      <c r="CS287" s="34">
        <v>20</v>
      </c>
      <c r="CT287" s="30">
        <v>0</v>
      </c>
      <c r="CU287" s="30">
        <v>12.75</v>
      </c>
      <c r="CV287" s="35">
        <v>1</v>
      </c>
      <c r="CW287" s="36">
        <v>0</v>
      </c>
      <c r="CX287" s="37">
        <v>1.5</v>
      </c>
      <c r="CY287" s="38">
        <v>0</v>
      </c>
      <c r="CZ287" s="39">
        <v>1</v>
      </c>
      <c r="DA287" t="s">
        <v>199</v>
      </c>
      <c r="DB287" t="str">
        <f t="shared" ca="1" si="62"/>
        <v>No</v>
      </c>
      <c r="DD287" t="s">
        <v>200</v>
      </c>
      <c r="DE287" t="str">
        <f t="shared" ca="1" si="63"/>
        <v/>
      </c>
      <c r="DF287" t="s">
        <v>2272</v>
      </c>
    </row>
    <row r="288" spans="2:110" x14ac:dyDescent="0.3">
      <c r="B288" t="s">
        <v>562</v>
      </c>
      <c r="C288" t="str">
        <f>INDEX('PH Itemnames'!$B$1:$B$723,MATCH(B288,'PH Itemnames'!$A$1:$A$723),1)</f>
        <v>cashewchickenItem</v>
      </c>
      <c r="D288" t="s">
        <v>245</v>
      </c>
      <c r="E288" t="s">
        <v>1192</v>
      </c>
      <c r="F288" s="10" t="s">
        <v>287</v>
      </c>
      <c r="G288" s="11" t="s">
        <v>172</v>
      </c>
      <c r="H288" s="11" t="s">
        <v>44</v>
      </c>
      <c r="I288" s="11" t="s">
        <v>253</v>
      </c>
      <c r="J288" s="11"/>
      <c r="K288" s="11"/>
      <c r="L288" s="11"/>
      <c r="M288" s="11"/>
      <c r="N288" s="46">
        <f ca="1">SUMIF(Ingredients!$B$3:$B$217,'PH complex foods'!F288,Ingredients!$A$3:$A$119)+SUMIF($B$3:$B$724,F288,$V$3:$V$723)</f>
        <v>1</v>
      </c>
      <c r="O288" s="11">
        <f ca="1">SUMIF(Ingredients!$B$3:$B$217,'PH complex foods'!G288,Ingredients!$A$3:$A$119)+SUMIF($B$3:$B$724,G288,$V$3:$V$723)</f>
        <v>0</v>
      </c>
      <c r="P288" s="11">
        <f ca="1">SUMIF(Ingredients!$B$3:$B$217,'PH complex foods'!H288,Ingredients!$A$3:$A$119)+SUMIF($B$3:$B$724,H288,$V$3:$V$723)</f>
        <v>1</v>
      </c>
      <c r="Q288" s="11">
        <f ca="1">SUMIF(Ingredients!$B$3:$B$217,'PH complex foods'!I288,Ingredients!$A$3:$A$119)+SUMIF($B$3:$B$724,I288,$V$3:$V$723)</f>
        <v>1</v>
      </c>
      <c r="R288" s="11">
        <f ca="1">SUMIF(Ingredients!$B$3:$B$217,'PH complex foods'!J288,Ingredients!$A$3:$A$119)+SUMIF($B$3:$B$724,J288,$V$3:$V$723)</f>
        <v>0</v>
      </c>
      <c r="S288" s="11">
        <f ca="1">SUMIF(Ingredients!$B$3:$B$217,'PH complex foods'!K288,Ingredients!$A$3:$A$119)+SUMIF($B$3:$B$724,K288,$V$3:$V$723)</f>
        <v>0</v>
      </c>
      <c r="T288" s="11">
        <f ca="1">SUMIF(Ingredients!$B$3:$B$217,'PH complex foods'!L288,Ingredients!$A$3:$A$119)+SUMIF($B$3:$B$724,L288,$V$3:$V$723)</f>
        <v>0</v>
      </c>
      <c r="U288" s="11">
        <f ca="1">SUMIF(Ingredients!$B$3:$B$217,'PH complex foods'!M288,Ingredients!$A$3:$A$119)+SUMIF($B$3:$B$724,M288,$V$3:$V$723)</f>
        <v>0</v>
      </c>
      <c r="V288" s="10">
        <f t="shared" ca="1" si="64"/>
        <v>0</v>
      </c>
      <c r="W288" s="11">
        <f t="shared" si="53"/>
        <v>0</v>
      </c>
      <c r="X288" s="44" t="str">
        <f t="shared" ca="1" si="65"/>
        <v>No</v>
      </c>
      <c r="Y288" s="34">
        <f>SUMIF(Ingredients!$B$3:$B$217,F288,Ingredients!$C$3:$C$217)+SUMIF($B$3:$B$724,F288,$AG$3:$AG$724)</f>
        <v>10</v>
      </c>
      <c r="Z288" s="30">
        <f>SUMIF(Ingredients!$B$3:$B$217,G288,Ingredients!$C$3:$C$217)+SUMIF($B$3:$B$724,G288,$AG$3:$AG$724)</f>
        <v>0</v>
      </c>
      <c r="AA288" s="30">
        <f>SUMIF(Ingredients!$B$3:$B$217,H288,Ingredients!$C$3:$C$217)+SUMIF($B$3:$B$724,H288,$AG$3:$AG$724)</f>
        <v>0</v>
      </c>
      <c r="AB288" s="30">
        <f>SUMIF(Ingredients!$B$3:$B$217,I288,Ingredients!$C$3:$C$217)+SUMIF($B$3:$B$724,I288,$AG$3:$AG$724)</f>
        <v>4</v>
      </c>
      <c r="AC288" s="30">
        <f>SUMIF(Ingredients!$B$3:$B$217,J288,Ingredients!$C$3:$C$217)+SUMIF($B$3:$B$724,J288,$AG$3:$AG$724)</f>
        <v>0</v>
      </c>
      <c r="AD288" s="30">
        <f>SUMIF(Ingredients!$B$3:$B$217,K288,Ingredients!$C$3:$C$217)+SUMIF($B$3:$B$724,K288,$AG$3:$AG$724)</f>
        <v>0</v>
      </c>
      <c r="AE288" s="30">
        <f>SUMIF(Ingredients!$B$3:$B$217,L288,Ingredients!$C$3:$C$217)+SUMIF($B$3:$B$724,L288,$AG$3:$AG$724)</f>
        <v>0</v>
      </c>
      <c r="AF288" s="30">
        <f>SUMIF(Ingredients!$B$3:$B$217,M288,Ingredients!$C$3:$C$217)+SUMIF($B$3:$B$724,M288,$AG$3:$AG$724)</f>
        <v>0</v>
      </c>
      <c r="AG288" s="29">
        <f t="shared" si="54"/>
        <v>14</v>
      </c>
      <c r="AH288" s="30">
        <f>SUMIF(Ingredients!$B$3:$B$217,F288,Ingredients!$D$3:$D$217)+SUMIF($B$3:$B$724,F288,$AP$3:$AP$724)</f>
        <v>0</v>
      </c>
      <c r="AI288" s="30">
        <f>SUMIF(Ingredients!$B$3:$B$217,G288,Ingredients!$D$3:$D$217)+SUMIF($B$3:$B$724,G288,$AP$3:$AP$724)</f>
        <v>0</v>
      </c>
      <c r="AJ288" s="30">
        <f>SUMIF(Ingredients!$B$3:$B$217,H288,Ingredients!$D$3:$D$217)+SUMIF($B$3:$B$724,H288,$AP$3:$AP$724)</f>
        <v>0</v>
      </c>
      <c r="AK288" s="30">
        <f>SUMIF(Ingredients!$B$3:$B$217,I288,Ingredients!$D$3:$D$217)+SUMIF($B$3:$B$724,I288,$AP$3:$AP$724)</f>
        <v>0</v>
      </c>
      <c r="AL288" s="30">
        <f>SUMIF(Ingredients!$B$3:$B$217,J288,Ingredients!$D$3:$D$217)+SUMIF($B$3:$B$724,J288,$AP$3:$AP$724)</f>
        <v>0</v>
      </c>
      <c r="AM288" s="30">
        <f>SUMIF(Ingredients!$B$3:$B$217,K288,Ingredients!$D$3:$D$217)+SUMIF($B$3:$B$724,K288,$AP$3:$AP$724)</f>
        <v>0</v>
      </c>
      <c r="AN288" s="30">
        <f>SUMIF(Ingredients!$B$3:$B$217,L288,Ingredients!$D$3:$D$217)+SUMIF($B$3:$B$724,L288,$AP$3:$AP$724)</f>
        <v>0</v>
      </c>
      <c r="AO288" s="30">
        <f>SUMIF(Ingredients!$B$3:$B$217,M288,Ingredients!$D$3:$D$217)+SUMIF($B$3:$B$724,M288,$AP$3:$AP$724)</f>
        <v>0</v>
      </c>
      <c r="AP288" s="29">
        <f t="shared" si="55"/>
        <v>0</v>
      </c>
      <c r="AQ288" s="30">
        <f>SUMIF(Ingredients!$B$3:$B$217,F288,Ingredients!$E$3:$E$217)+SUMIF($B$3:$B$724,F288,$AY$3:$AY$727)</f>
        <v>7</v>
      </c>
      <c r="AR288" s="30">
        <f>SUMIF(Ingredients!$B$3:$B$217,G288,Ingredients!$E$3:$E$217)+SUMIF($B$3:$B$724,G288,$AY$3:$AY$727)</f>
        <v>0</v>
      </c>
      <c r="AS288" s="30">
        <f>SUMIF(Ingredients!$B$3:$B$217,H288,Ingredients!$E$3:$E$217)+SUMIF($B$3:$B$724,H288,$AY$3:$AY$727)</f>
        <v>10</v>
      </c>
      <c r="AT288" s="30">
        <f>SUMIF(Ingredients!$B$3:$B$217,I288,Ingredients!$E$3:$E$217)+SUMIF($B$3:$B$724,I288,$AY$3:$AY$727)</f>
        <v>7.666666666666667</v>
      </c>
      <c r="AU288" s="30">
        <f>SUMIF(Ingredients!$B$3:$B$217,J288,Ingredients!$E$3:$E$217)+SUMIF($B$3:$B$724,J288,$AY$3:$AY$727)</f>
        <v>0</v>
      </c>
      <c r="AV288" s="30">
        <f>SUMIF(Ingredients!$B$3:$B$217,K288,Ingredients!$E$3:$E$217)+SUMIF($B$3:$B$724,K288,$AY$3:$AY$727)</f>
        <v>0</v>
      </c>
      <c r="AW288" s="30">
        <f>SUMIF(Ingredients!$B$3:$B$217,L288,Ingredients!$E$3:$E$217)+SUMIF($B$3:$B$724,L288,$AY$3:$AY$727)</f>
        <v>0</v>
      </c>
      <c r="AX288" s="30">
        <f>SUMIF(Ingredients!$B$3:$B$217,M288,Ingredients!$E$3:$E$217)+SUMIF($B$3:$B$724,M288,$AY$3:$AY$727)</f>
        <v>0</v>
      </c>
      <c r="AY288" s="29">
        <f t="shared" si="56"/>
        <v>6.166666666666667</v>
      </c>
      <c r="AZ288" s="30">
        <f>SUMIF(Ingredients!$B$3:$B$217,F288,Ingredients!$F$3:$F$217)+SUMIF($B$3:$B$724,F288,$BH$3:$BH$724)</f>
        <v>0</v>
      </c>
      <c r="BA288" s="30">
        <f>SUMIF(Ingredients!$B$3:$B$217,G288,Ingredients!$F$3:$F$217)+SUMIF($B$3:$B$724,G288,$BH$3:$BH$724)</f>
        <v>0</v>
      </c>
      <c r="BB288" s="30">
        <f>SUMIF(Ingredients!$B$3:$B$217,H288,Ingredients!$F$3:$F$217)+SUMIF($B$3:$B$724,H288,$BH$3:$BH$724)</f>
        <v>0</v>
      </c>
      <c r="BC288" s="30">
        <f>SUMIF(Ingredients!$B$3:$B$217,I288,Ingredients!$F$3:$F$217)+SUMIF($B$3:$B$724,I288,$BH$3:$BH$724)</f>
        <v>0</v>
      </c>
      <c r="BD288" s="30">
        <f>SUMIF(Ingredients!$B$3:$B$217,J288,Ingredients!$F$3:$F$217)+SUMIF($B$3:$B$724,J288,$BH$3:$BH$724)</f>
        <v>0</v>
      </c>
      <c r="BE288" s="30">
        <f>SUMIF(Ingredients!$B$3:$B$217,K288,Ingredients!$F$3:$F$217)+SUMIF($B$3:$B$724,K288,$BH$3:$BH$724)</f>
        <v>0</v>
      </c>
      <c r="BF288" s="30">
        <f>SUMIF(Ingredients!$B$3:$B$217,L288,Ingredients!$F$3:$F$217)+SUMIF($B$3:$B$724,L288,$BH$3:$BH$724)</f>
        <v>0</v>
      </c>
      <c r="BG288" s="30">
        <f>SUMIF(Ingredients!$B$3:$B$217,M288,Ingredients!$F$3:$F$217)+SUMIF($B$3:$B$724,M288,$BH$3:$BH$724)</f>
        <v>0</v>
      </c>
      <c r="BH288" s="35">
        <f t="shared" si="57"/>
        <v>0</v>
      </c>
      <c r="BI288" s="30">
        <f>SUMIF(Ingredients!$B$3:$B$217,F288,Ingredients!$G$3:$G$217)+SUMIF($B$3:$B$724,F288,$BQ$3:$BQ$724)</f>
        <v>0</v>
      </c>
      <c r="BJ288" s="30">
        <f>SUMIF(Ingredients!$B$3:$B$217,G288,Ingredients!$G$3:$G$217)+SUMIF($B$3:$B$724,G288,$BQ$3:$BQ$724)</f>
        <v>0</v>
      </c>
      <c r="BK288" s="30">
        <f>SUMIF(Ingredients!$B$3:$B$217,H288,Ingredients!$G$3:$G$217)+SUMIF($B$3:$B$724,H288,$BQ$3:$BQ$724)</f>
        <v>0</v>
      </c>
      <c r="BL288" s="30">
        <f>SUMIF(Ingredients!$B$3:$B$217,I288,Ingredients!$G$3:$G$217)+SUMIF($B$3:$B$724,I288,$BQ$3:$BQ$724)</f>
        <v>0</v>
      </c>
      <c r="BM288" s="30">
        <f>SUMIF(Ingredients!$B$3:$B$217,J288,Ingredients!$G$3:$G$217)+SUMIF($B$3:$B$724,J288,$BQ$3:$BQ$724)</f>
        <v>0</v>
      </c>
      <c r="BN288" s="30">
        <f>SUMIF(Ingredients!$B$3:$B$217,K288,Ingredients!$G$3:$G$217)+SUMIF($B$3:$B$724,K288,$BQ$3:$BQ$724)</f>
        <v>0</v>
      </c>
      <c r="BO288" s="30">
        <f>SUMIF(Ingredients!$B$3:$B$217,L288,Ingredients!$G$3:$G$217)+SUMIF($B$3:$B$724,L288,$BQ$3:$BQ$724)</f>
        <v>0</v>
      </c>
      <c r="BP288" s="30">
        <f>SUMIF(Ingredients!$B$3:$B$217,M288,Ingredients!$G$3:$G$217)+SUMIF($B$3:$B$724,M288,$BQ$3:$BQ$724)</f>
        <v>0</v>
      </c>
      <c r="BQ288" s="36">
        <f t="shared" si="58"/>
        <v>0</v>
      </c>
      <c r="BR288" s="30">
        <f>SUMIF(Ingredients!$B$3:$B$217,F288,Ingredients!$H$3:$H$217)+SUMIF($B$3:$B$724,F288,$BZ$3:$BZ$724)</f>
        <v>0</v>
      </c>
      <c r="BS288" s="30">
        <f>SUMIF(Ingredients!$B$3:$B$217,G288,Ingredients!$H$3:$H$217)+SUMIF($B$3:$B$724,G288,$BZ$3:$BZ$724)</f>
        <v>0</v>
      </c>
      <c r="BT288" s="30">
        <f>SUMIF(Ingredients!$B$3:$B$217,H288,Ingredients!$H$3:$H$217)+SUMIF($B$3:$B$724,H288,$BZ$3:$BZ$724)</f>
        <v>0</v>
      </c>
      <c r="BU288" s="30">
        <f>SUMIF(Ingredients!$B$3:$B$217,I288,Ingredients!$H$3:$H$217)+SUMIF($B$3:$B$724,I288,$BZ$3:$BZ$724)</f>
        <v>1</v>
      </c>
      <c r="BV288" s="30">
        <f>SUMIF(Ingredients!$B$3:$B$217,J288,Ingredients!$H$3:$H$217)+SUMIF($B$3:$B$724,J288,$BZ$3:$BZ$724)</f>
        <v>0</v>
      </c>
      <c r="BW288" s="30">
        <f>SUMIF(Ingredients!$B$3:$B$217,K288,Ingredients!$H$3:$H$217)+SUMIF($B$3:$B$724,K288,$BZ$3:$BZ$724)</f>
        <v>0</v>
      </c>
      <c r="BX288" s="30">
        <f>SUMIF(Ingredients!$B$3:$B$217,L288,Ingredients!$H$3:$H$217)+SUMIF($B$3:$B$724,L288,$BZ$3:$BZ$724)</f>
        <v>0</v>
      </c>
      <c r="BY288" s="30">
        <f>SUMIF(Ingredients!$B$3:$B$217,M288,Ingredients!$H$3:$H$217)+SUMIF($B$3:$B$724,M288,$BZ$3:$BZ$724)</f>
        <v>0</v>
      </c>
      <c r="BZ288" s="42">
        <f t="shared" si="59"/>
        <v>1</v>
      </c>
      <c r="CA288" s="30">
        <f>SUMIF(Ingredients!$B$3:$B$217,F288,Ingredients!$I$3:$I$217)+SUMIF($B$3:$B$724,F288,$CI$3:$CI$724)</f>
        <v>2.5</v>
      </c>
      <c r="CB288" s="30">
        <f>SUMIF(Ingredients!$B$3:$B$217,G288,Ingredients!$I$3:$I$217)+SUMIF($B$3:$B$724,G288,$CI$3:$CI$724)</f>
        <v>0</v>
      </c>
      <c r="CC288" s="30">
        <f>SUMIF(Ingredients!$B$3:$B$217,H288,Ingredients!$I$3:$I$217)+SUMIF($B$3:$B$724,H288,$CI$3:$CI$724)</f>
        <v>0</v>
      </c>
      <c r="CD288" s="30">
        <f>SUMIF(Ingredients!$B$3:$B$217,I288,Ingredients!$I$3:$I$217)+SUMIF($B$3:$B$724,I288,$CI$3:$CI$724)</f>
        <v>0</v>
      </c>
      <c r="CE288" s="30">
        <f>SUMIF(Ingredients!$B$3:$B$217,J288,Ingredients!$I$3:$I$217)+SUMIF($B$3:$B$724,J288,$CI$3:$CI$724)</f>
        <v>0</v>
      </c>
      <c r="CF288" s="30">
        <f>SUMIF(Ingredients!$B$3:$B$217,K288,Ingredients!$I$3:$I$217)+SUMIF($B$3:$B$724,K288,$CI$3:$CI$724)</f>
        <v>0</v>
      </c>
      <c r="CG288" s="30">
        <f>SUMIF(Ingredients!$B$3:$B$217,L288,Ingredients!$I$3:$I$217)+SUMIF($B$3:$B$724,L288,$CI$3:$CI$724)</f>
        <v>0</v>
      </c>
      <c r="CH288" s="30">
        <f>SUMIF(Ingredients!$B$3:$B$217,M288,Ingredients!$I$3:$I$217)+SUMIF($B$3:$B$724,M288,$CI$3:$CI$724)</f>
        <v>0</v>
      </c>
      <c r="CI288" s="38">
        <f t="shared" si="60"/>
        <v>2.5</v>
      </c>
      <c r="CJ288" s="30">
        <f>SUMIF(Ingredients!$B$3:$B$217,F288,Ingredients!$J$3:$J$217)+SUMIF($B$3:$B$724,F288,$CR$3:$CR$724)</f>
        <v>0</v>
      </c>
      <c r="CK288" s="30">
        <f>SUMIF(Ingredients!$B$3:$B$217,G288,Ingredients!$J$3:$J$217)+SUMIF($B$3:$B$724,G288,$CR$3:$CR$724)</f>
        <v>0</v>
      </c>
      <c r="CL288" s="30">
        <f>SUMIF(Ingredients!$B$3:$B$217,H288,Ingredients!$J$3:$J$217)+SUMIF($B$3:$B$724,H288,$CR$3:$CR$724)</f>
        <v>0</v>
      </c>
      <c r="CM288" s="30">
        <f>SUMIF(Ingredients!$B$3:$B$217,I288,Ingredients!$J$3:$J$217)+SUMIF($B$3:$B$724,I288,$CR$3:$CR$724)</f>
        <v>0</v>
      </c>
      <c r="CN288" s="30">
        <f>SUMIF(Ingredients!$B$3:$B$217,J288,Ingredients!$J$3:$J$217)+SUMIF($B$3:$B$724,J288,$CR$3:$CR$724)</f>
        <v>0</v>
      </c>
      <c r="CO288" s="30">
        <f>SUMIF(Ingredients!$B$3:$B$217,K288,Ingredients!$J$3:$J$217)+SUMIF($B$3:$B$724,K288,$CR$3:$CR$724)</f>
        <v>0</v>
      </c>
      <c r="CP288" s="30">
        <f>SUMIF(Ingredients!$B$3:$B$217,L288,Ingredients!$J$3:$J$217)+SUMIF($B$3:$B$724,L288,$CR$3:$CR$724)</f>
        <v>0</v>
      </c>
      <c r="CQ288" s="30">
        <f>SUMIF(Ingredients!$B$3:$B$217,M288,Ingredients!$J$3:$J$217)+SUMIF($B$3:$B$724,M288,$CR$3:$CR$724)</f>
        <v>0</v>
      </c>
      <c r="CR288" s="43">
        <f t="shared" si="61"/>
        <v>0</v>
      </c>
      <c r="CS288" s="34">
        <v>14</v>
      </c>
      <c r="CT288" s="30">
        <v>0</v>
      </c>
      <c r="CU288" s="30">
        <v>6.166666666666667</v>
      </c>
      <c r="CV288" s="35">
        <v>0</v>
      </c>
      <c r="CW288" s="36">
        <v>0</v>
      </c>
      <c r="CX288" s="37">
        <v>1</v>
      </c>
      <c r="CY288" s="38">
        <v>2.5</v>
      </c>
      <c r="CZ288" s="39">
        <v>0</v>
      </c>
      <c r="DA288" t="s">
        <v>199</v>
      </c>
      <c r="DB288" t="str">
        <f t="shared" ca="1" si="62"/>
        <v>No</v>
      </c>
      <c r="DD288" t="s">
        <v>200</v>
      </c>
      <c r="DE288" t="str">
        <f t="shared" ca="1" si="63"/>
        <v/>
      </c>
      <c r="DF288" t="s">
        <v>2272</v>
      </c>
    </row>
    <row r="289" spans="2:110" x14ac:dyDescent="0.3">
      <c r="B289" t="s">
        <v>563</v>
      </c>
      <c r="C289" t="str">
        <f>INDEX('PH Itemnames'!$B$1:$B$723,MATCH(B289,'PH Itemnames'!$A$1:$A$723),1)</f>
        <v>apricotglazedporkItem</v>
      </c>
      <c r="D289" t="s">
        <v>240</v>
      </c>
      <c r="E289" t="s">
        <v>1192</v>
      </c>
      <c r="F289" s="10" t="s">
        <v>77</v>
      </c>
      <c r="G289" s="11" t="s">
        <v>564</v>
      </c>
      <c r="H289" s="11"/>
      <c r="I289" s="11"/>
      <c r="J289" s="11"/>
      <c r="K289" s="11"/>
      <c r="L289" s="11"/>
      <c r="M289" s="11"/>
      <c r="N289" s="46">
        <f ca="1">SUMIF(Ingredients!$B$3:$B$217,'PH complex foods'!F289,Ingredients!$A$3:$A$119)+SUMIF($B$3:$B$724,F289,$V$3:$V$723)</f>
        <v>1</v>
      </c>
      <c r="O289" s="11">
        <f ca="1">SUMIF(Ingredients!$B$3:$B$217,'PH complex foods'!G289,Ingredients!$A$3:$A$119)+SUMIF($B$3:$B$724,G289,$V$3:$V$723)</f>
        <v>0</v>
      </c>
      <c r="P289" s="11">
        <f ca="1">SUMIF(Ingredients!$B$3:$B$217,'PH complex foods'!H289,Ingredients!$A$3:$A$119)+SUMIF($B$3:$B$724,H289,$V$3:$V$723)</f>
        <v>0</v>
      </c>
      <c r="Q289" s="11">
        <f ca="1">SUMIF(Ingredients!$B$3:$B$217,'PH complex foods'!I289,Ingredients!$A$3:$A$119)+SUMIF($B$3:$B$724,I289,$V$3:$V$723)</f>
        <v>0</v>
      </c>
      <c r="R289" s="11">
        <f ca="1">SUMIF(Ingredients!$B$3:$B$217,'PH complex foods'!J289,Ingredients!$A$3:$A$119)+SUMIF($B$3:$B$724,J289,$V$3:$V$723)</f>
        <v>0</v>
      </c>
      <c r="S289" s="11">
        <f ca="1">SUMIF(Ingredients!$B$3:$B$217,'PH complex foods'!K289,Ingredients!$A$3:$A$119)+SUMIF($B$3:$B$724,K289,$V$3:$V$723)</f>
        <v>0</v>
      </c>
      <c r="T289" s="11">
        <f ca="1">SUMIF(Ingredients!$B$3:$B$217,'PH complex foods'!L289,Ingredients!$A$3:$A$119)+SUMIF($B$3:$B$724,L289,$V$3:$V$723)</f>
        <v>0</v>
      </c>
      <c r="U289" s="11">
        <f ca="1">SUMIF(Ingredients!$B$3:$B$217,'PH complex foods'!M289,Ingredients!$A$3:$A$119)+SUMIF($B$3:$B$724,M289,$V$3:$V$723)</f>
        <v>0</v>
      </c>
      <c r="V289" s="10">
        <f t="shared" ca="1" si="64"/>
        <v>0</v>
      </c>
      <c r="W289" s="11">
        <f t="shared" si="53"/>
        <v>0</v>
      </c>
      <c r="X289" s="44" t="str">
        <f t="shared" ca="1" si="65"/>
        <v>No</v>
      </c>
      <c r="Y289" s="34">
        <f>SUMIF(Ingredients!$B$3:$B$217,F289,Ingredients!$C$3:$C$217)+SUMIF($B$3:$B$724,F289,$AG$3:$AG$724)</f>
        <v>10</v>
      </c>
      <c r="Z289" s="30">
        <f>SUMIF(Ingredients!$B$3:$B$217,G289,Ingredients!$C$3:$C$217)+SUMIF($B$3:$B$724,G289,$AG$3:$AG$724)</f>
        <v>0</v>
      </c>
      <c r="AA289" s="30">
        <f>SUMIF(Ingredients!$B$3:$B$217,H289,Ingredients!$C$3:$C$217)+SUMIF($B$3:$B$724,H289,$AG$3:$AG$724)</f>
        <v>0</v>
      </c>
      <c r="AB289" s="30">
        <f>SUMIF(Ingredients!$B$3:$B$217,I289,Ingredients!$C$3:$C$217)+SUMIF($B$3:$B$724,I289,$AG$3:$AG$724)</f>
        <v>0</v>
      </c>
      <c r="AC289" s="30">
        <f>SUMIF(Ingredients!$B$3:$B$217,J289,Ingredients!$C$3:$C$217)+SUMIF($B$3:$B$724,J289,$AG$3:$AG$724)</f>
        <v>0</v>
      </c>
      <c r="AD289" s="30">
        <f>SUMIF(Ingredients!$B$3:$B$217,K289,Ingredients!$C$3:$C$217)+SUMIF($B$3:$B$724,K289,$AG$3:$AG$724)</f>
        <v>0</v>
      </c>
      <c r="AE289" s="30">
        <f>SUMIF(Ingredients!$B$3:$B$217,L289,Ingredients!$C$3:$C$217)+SUMIF($B$3:$B$724,L289,$AG$3:$AG$724)</f>
        <v>0</v>
      </c>
      <c r="AF289" s="30">
        <f>SUMIF(Ingredients!$B$3:$B$217,M289,Ingredients!$C$3:$C$217)+SUMIF($B$3:$B$724,M289,$AG$3:$AG$724)</f>
        <v>0</v>
      </c>
      <c r="AG289" s="29">
        <f t="shared" si="54"/>
        <v>10</v>
      </c>
      <c r="AH289" s="30">
        <f>SUMIF(Ingredients!$B$3:$B$217,F289,Ingredients!$D$3:$D$217)+SUMIF($B$3:$B$724,F289,$AP$3:$AP$724)</f>
        <v>0</v>
      </c>
      <c r="AI289" s="30">
        <f>SUMIF(Ingredients!$B$3:$B$217,G289,Ingredients!$D$3:$D$217)+SUMIF($B$3:$B$724,G289,$AP$3:$AP$724)</f>
        <v>0</v>
      </c>
      <c r="AJ289" s="30">
        <f>SUMIF(Ingredients!$B$3:$B$217,H289,Ingredients!$D$3:$D$217)+SUMIF($B$3:$B$724,H289,$AP$3:$AP$724)</f>
        <v>0</v>
      </c>
      <c r="AK289" s="30">
        <f>SUMIF(Ingredients!$B$3:$B$217,I289,Ingredients!$D$3:$D$217)+SUMIF($B$3:$B$724,I289,$AP$3:$AP$724)</f>
        <v>0</v>
      </c>
      <c r="AL289" s="30">
        <f>SUMIF(Ingredients!$B$3:$B$217,J289,Ingredients!$D$3:$D$217)+SUMIF($B$3:$B$724,J289,$AP$3:$AP$724)</f>
        <v>0</v>
      </c>
      <c r="AM289" s="30">
        <f>SUMIF(Ingredients!$B$3:$B$217,K289,Ingredients!$D$3:$D$217)+SUMIF($B$3:$B$724,K289,$AP$3:$AP$724)</f>
        <v>0</v>
      </c>
      <c r="AN289" s="30">
        <f>SUMIF(Ingredients!$B$3:$B$217,L289,Ingredients!$D$3:$D$217)+SUMIF($B$3:$B$724,L289,$AP$3:$AP$724)</f>
        <v>0</v>
      </c>
      <c r="AO289" s="30">
        <f>SUMIF(Ingredients!$B$3:$B$217,M289,Ingredients!$D$3:$D$217)+SUMIF($B$3:$B$724,M289,$AP$3:$AP$724)</f>
        <v>0</v>
      </c>
      <c r="AP289" s="29">
        <f t="shared" si="55"/>
        <v>0</v>
      </c>
      <c r="AQ289" s="30">
        <f>SUMIF(Ingredients!$B$3:$B$217,F289,Ingredients!$E$3:$E$217)+SUMIF($B$3:$B$724,F289,$AY$3:$AY$727)</f>
        <v>14</v>
      </c>
      <c r="AR289" s="30">
        <f>SUMIF(Ingredients!$B$3:$B$217,G289,Ingredients!$E$3:$E$217)+SUMIF($B$3:$B$724,G289,$AY$3:$AY$727)</f>
        <v>0</v>
      </c>
      <c r="AS289" s="30">
        <f>SUMIF(Ingredients!$B$3:$B$217,H289,Ingredients!$E$3:$E$217)+SUMIF($B$3:$B$724,H289,$AY$3:$AY$727)</f>
        <v>0</v>
      </c>
      <c r="AT289" s="30">
        <f>SUMIF(Ingredients!$B$3:$B$217,I289,Ingredients!$E$3:$E$217)+SUMIF($B$3:$B$724,I289,$AY$3:$AY$727)</f>
        <v>0</v>
      </c>
      <c r="AU289" s="30">
        <f>SUMIF(Ingredients!$B$3:$B$217,J289,Ingredients!$E$3:$E$217)+SUMIF($B$3:$B$724,J289,$AY$3:$AY$727)</f>
        <v>0</v>
      </c>
      <c r="AV289" s="30">
        <f>SUMIF(Ingredients!$B$3:$B$217,K289,Ingredients!$E$3:$E$217)+SUMIF($B$3:$B$724,K289,$AY$3:$AY$727)</f>
        <v>0</v>
      </c>
      <c r="AW289" s="30">
        <f>SUMIF(Ingredients!$B$3:$B$217,L289,Ingredients!$E$3:$E$217)+SUMIF($B$3:$B$724,L289,$AY$3:$AY$727)</f>
        <v>0</v>
      </c>
      <c r="AX289" s="30">
        <f>SUMIF(Ingredients!$B$3:$B$217,M289,Ingredients!$E$3:$E$217)+SUMIF($B$3:$B$724,M289,$AY$3:$AY$727)</f>
        <v>0</v>
      </c>
      <c r="AY289" s="29">
        <f t="shared" si="56"/>
        <v>7</v>
      </c>
      <c r="AZ289" s="30">
        <f>SUMIF(Ingredients!$B$3:$B$217,F289,Ingredients!$F$3:$F$217)+SUMIF($B$3:$B$724,F289,$BH$3:$BH$724)</f>
        <v>0</v>
      </c>
      <c r="BA289" s="30">
        <f>SUMIF(Ingredients!$B$3:$B$217,G289,Ingredients!$F$3:$F$217)+SUMIF($B$3:$B$724,G289,$BH$3:$BH$724)</f>
        <v>0</v>
      </c>
      <c r="BB289" s="30">
        <f>SUMIF(Ingredients!$B$3:$B$217,H289,Ingredients!$F$3:$F$217)+SUMIF($B$3:$B$724,H289,$BH$3:$BH$724)</f>
        <v>0</v>
      </c>
      <c r="BC289" s="30">
        <f>SUMIF(Ingredients!$B$3:$B$217,I289,Ingredients!$F$3:$F$217)+SUMIF($B$3:$B$724,I289,$BH$3:$BH$724)</f>
        <v>0</v>
      </c>
      <c r="BD289" s="30">
        <f>SUMIF(Ingredients!$B$3:$B$217,J289,Ingredients!$F$3:$F$217)+SUMIF($B$3:$B$724,J289,$BH$3:$BH$724)</f>
        <v>0</v>
      </c>
      <c r="BE289" s="30">
        <f>SUMIF(Ingredients!$B$3:$B$217,K289,Ingredients!$F$3:$F$217)+SUMIF($B$3:$B$724,K289,$BH$3:$BH$724)</f>
        <v>0</v>
      </c>
      <c r="BF289" s="30">
        <f>SUMIF(Ingredients!$B$3:$B$217,L289,Ingredients!$F$3:$F$217)+SUMIF($B$3:$B$724,L289,$BH$3:$BH$724)</f>
        <v>0</v>
      </c>
      <c r="BG289" s="30">
        <f>SUMIF(Ingredients!$B$3:$B$217,M289,Ingredients!$F$3:$F$217)+SUMIF($B$3:$B$724,M289,$BH$3:$BH$724)</f>
        <v>0</v>
      </c>
      <c r="BH289" s="35">
        <f t="shared" si="57"/>
        <v>0</v>
      </c>
      <c r="BI289" s="30">
        <f>SUMIF(Ingredients!$B$3:$B$217,F289,Ingredients!$G$3:$G$217)+SUMIF($B$3:$B$724,F289,$BQ$3:$BQ$724)</f>
        <v>0</v>
      </c>
      <c r="BJ289" s="30">
        <f>SUMIF(Ingredients!$B$3:$B$217,G289,Ingredients!$G$3:$G$217)+SUMIF($B$3:$B$724,G289,$BQ$3:$BQ$724)</f>
        <v>0</v>
      </c>
      <c r="BK289" s="30">
        <f>SUMIF(Ingredients!$B$3:$B$217,H289,Ingredients!$G$3:$G$217)+SUMIF($B$3:$B$724,H289,$BQ$3:$BQ$724)</f>
        <v>0</v>
      </c>
      <c r="BL289" s="30">
        <f>SUMIF(Ingredients!$B$3:$B$217,I289,Ingredients!$G$3:$G$217)+SUMIF($B$3:$B$724,I289,$BQ$3:$BQ$724)</f>
        <v>0</v>
      </c>
      <c r="BM289" s="30">
        <f>SUMIF(Ingredients!$B$3:$B$217,J289,Ingredients!$G$3:$G$217)+SUMIF($B$3:$B$724,J289,$BQ$3:$BQ$724)</f>
        <v>0</v>
      </c>
      <c r="BN289" s="30">
        <f>SUMIF(Ingredients!$B$3:$B$217,K289,Ingredients!$G$3:$G$217)+SUMIF($B$3:$B$724,K289,$BQ$3:$BQ$724)</f>
        <v>0</v>
      </c>
      <c r="BO289" s="30">
        <f>SUMIF(Ingredients!$B$3:$B$217,L289,Ingredients!$G$3:$G$217)+SUMIF($B$3:$B$724,L289,$BQ$3:$BQ$724)</f>
        <v>0</v>
      </c>
      <c r="BP289" s="30">
        <f>SUMIF(Ingredients!$B$3:$B$217,M289,Ingredients!$G$3:$G$217)+SUMIF($B$3:$B$724,M289,$BQ$3:$BQ$724)</f>
        <v>0</v>
      </c>
      <c r="BQ289" s="36">
        <f t="shared" si="58"/>
        <v>0</v>
      </c>
      <c r="BR289" s="30">
        <f>SUMIF(Ingredients!$B$3:$B$217,F289,Ingredients!$H$3:$H$217)+SUMIF($B$3:$B$724,F289,$BZ$3:$BZ$724)</f>
        <v>0</v>
      </c>
      <c r="BS289" s="30">
        <f>SUMIF(Ingredients!$B$3:$B$217,G289,Ingredients!$H$3:$H$217)+SUMIF($B$3:$B$724,G289,$BZ$3:$BZ$724)</f>
        <v>0</v>
      </c>
      <c r="BT289" s="30">
        <f>SUMIF(Ingredients!$B$3:$B$217,H289,Ingredients!$H$3:$H$217)+SUMIF($B$3:$B$724,H289,$BZ$3:$BZ$724)</f>
        <v>0</v>
      </c>
      <c r="BU289" s="30">
        <f>SUMIF(Ingredients!$B$3:$B$217,I289,Ingredients!$H$3:$H$217)+SUMIF($B$3:$B$724,I289,$BZ$3:$BZ$724)</f>
        <v>0</v>
      </c>
      <c r="BV289" s="30">
        <f>SUMIF(Ingredients!$B$3:$B$217,J289,Ingredients!$H$3:$H$217)+SUMIF($B$3:$B$724,J289,$BZ$3:$BZ$724)</f>
        <v>0</v>
      </c>
      <c r="BW289" s="30">
        <f>SUMIF(Ingredients!$B$3:$B$217,K289,Ingredients!$H$3:$H$217)+SUMIF($B$3:$B$724,K289,$BZ$3:$BZ$724)</f>
        <v>0</v>
      </c>
      <c r="BX289" s="30">
        <f>SUMIF(Ingredients!$B$3:$B$217,L289,Ingredients!$H$3:$H$217)+SUMIF($B$3:$B$724,L289,$BZ$3:$BZ$724)</f>
        <v>0</v>
      </c>
      <c r="BY289" s="30">
        <f>SUMIF(Ingredients!$B$3:$B$217,M289,Ingredients!$H$3:$H$217)+SUMIF($B$3:$B$724,M289,$BZ$3:$BZ$724)</f>
        <v>0</v>
      </c>
      <c r="BZ289" s="42">
        <f t="shared" si="59"/>
        <v>0</v>
      </c>
      <c r="CA289" s="30">
        <f>SUMIF(Ingredients!$B$3:$B$217,F289,Ingredients!$I$3:$I$217)+SUMIF($B$3:$B$724,F289,$CI$3:$CI$724)</f>
        <v>2.5</v>
      </c>
      <c r="CB289" s="30">
        <f>SUMIF(Ingredients!$B$3:$B$217,G289,Ingredients!$I$3:$I$217)+SUMIF($B$3:$B$724,G289,$CI$3:$CI$724)</f>
        <v>0</v>
      </c>
      <c r="CC289" s="30">
        <f>SUMIF(Ingredients!$B$3:$B$217,H289,Ingredients!$I$3:$I$217)+SUMIF($B$3:$B$724,H289,$CI$3:$CI$724)</f>
        <v>0</v>
      </c>
      <c r="CD289" s="30">
        <f>SUMIF(Ingredients!$B$3:$B$217,I289,Ingredients!$I$3:$I$217)+SUMIF($B$3:$B$724,I289,$CI$3:$CI$724)</f>
        <v>0</v>
      </c>
      <c r="CE289" s="30">
        <f>SUMIF(Ingredients!$B$3:$B$217,J289,Ingredients!$I$3:$I$217)+SUMIF($B$3:$B$724,J289,$CI$3:$CI$724)</f>
        <v>0</v>
      </c>
      <c r="CF289" s="30">
        <f>SUMIF(Ingredients!$B$3:$B$217,K289,Ingredients!$I$3:$I$217)+SUMIF($B$3:$B$724,K289,$CI$3:$CI$724)</f>
        <v>0</v>
      </c>
      <c r="CG289" s="30">
        <f>SUMIF(Ingredients!$B$3:$B$217,L289,Ingredients!$I$3:$I$217)+SUMIF($B$3:$B$724,L289,$CI$3:$CI$724)</f>
        <v>0</v>
      </c>
      <c r="CH289" s="30">
        <f>SUMIF(Ingredients!$B$3:$B$217,M289,Ingredients!$I$3:$I$217)+SUMIF($B$3:$B$724,M289,$CI$3:$CI$724)</f>
        <v>0</v>
      </c>
      <c r="CI289" s="38">
        <f t="shared" si="60"/>
        <v>2.5</v>
      </c>
      <c r="CJ289" s="30">
        <f>SUMIF(Ingredients!$B$3:$B$217,F289,Ingredients!$J$3:$J$217)+SUMIF($B$3:$B$724,F289,$CR$3:$CR$724)</f>
        <v>0</v>
      </c>
      <c r="CK289" s="30">
        <f>SUMIF(Ingredients!$B$3:$B$217,G289,Ingredients!$J$3:$J$217)+SUMIF($B$3:$B$724,G289,$CR$3:$CR$724)</f>
        <v>0</v>
      </c>
      <c r="CL289" s="30">
        <f>SUMIF(Ingredients!$B$3:$B$217,H289,Ingredients!$J$3:$J$217)+SUMIF($B$3:$B$724,H289,$CR$3:$CR$724)</f>
        <v>0</v>
      </c>
      <c r="CM289" s="30">
        <f>SUMIF(Ingredients!$B$3:$B$217,I289,Ingredients!$J$3:$J$217)+SUMIF($B$3:$B$724,I289,$CR$3:$CR$724)</f>
        <v>0</v>
      </c>
      <c r="CN289" s="30">
        <f>SUMIF(Ingredients!$B$3:$B$217,J289,Ingredients!$J$3:$J$217)+SUMIF($B$3:$B$724,J289,$CR$3:$CR$724)</f>
        <v>0</v>
      </c>
      <c r="CO289" s="30">
        <f>SUMIF(Ingredients!$B$3:$B$217,K289,Ingredients!$J$3:$J$217)+SUMIF($B$3:$B$724,K289,$CR$3:$CR$724)</f>
        <v>0</v>
      </c>
      <c r="CP289" s="30">
        <f>SUMIF(Ingredients!$B$3:$B$217,L289,Ingredients!$J$3:$J$217)+SUMIF($B$3:$B$724,L289,$CR$3:$CR$724)</f>
        <v>0</v>
      </c>
      <c r="CQ289" s="30">
        <f>SUMIF(Ingredients!$B$3:$B$217,M289,Ingredients!$J$3:$J$217)+SUMIF($B$3:$B$724,M289,$CR$3:$CR$724)</f>
        <v>0</v>
      </c>
      <c r="CR289" s="43">
        <f t="shared" si="61"/>
        <v>0</v>
      </c>
      <c r="CS289" s="34">
        <v>10</v>
      </c>
      <c r="CT289" s="30">
        <v>0</v>
      </c>
      <c r="CU289" s="30">
        <v>7</v>
      </c>
      <c r="CV289" s="35">
        <v>0</v>
      </c>
      <c r="CW289" s="36">
        <v>0</v>
      </c>
      <c r="CX289" s="37">
        <v>0</v>
      </c>
      <c r="CY289" s="38">
        <v>2.5</v>
      </c>
      <c r="CZ289" s="39">
        <v>0</v>
      </c>
      <c r="DA289" t="s">
        <v>199</v>
      </c>
      <c r="DB289" t="str">
        <f t="shared" ca="1" si="62"/>
        <v>No</v>
      </c>
      <c r="DD289" t="s">
        <v>200</v>
      </c>
      <c r="DE289" t="str">
        <f t="shared" ca="1" si="63"/>
        <v/>
      </c>
      <c r="DF289" t="s">
        <v>2272</v>
      </c>
    </row>
    <row r="290" spans="2:110" x14ac:dyDescent="0.3">
      <c r="B290" t="s">
        <v>565</v>
      </c>
      <c r="C290" t="str">
        <f>INDEX('PH Itemnames'!$B$1:$B$723,MATCH(B290,'PH Itemnames'!$A$1:$A$723),1)</f>
        <v>figbarItem</v>
      </c>
      <c r="D290" t="s">
        <v>240</v>
      </c>
      <c r="E290" t="s">
        <v>1192</v>
      </c>
      <c r="F290" s="10" t="s">
        <v>163</v>
      </c>
      <c r="G290" s="11" t="s">
        <v>210</v>
      </c>
      <c r="H290" s="11" t="s">
        <v>209</v>
      </c>
      <c r="I290" s="11"/>
      <c r="J290" s="11"/>
      <c r="K290" s="11"/>
      <c r="L290" s="11"/>
      <c r="M290" s="11"/>
      <c r="N290" s="46">
        <f ca="1">SUMIF(Ingredients!$B$3:$B$217,'PH complex foods'!F290,Ingredients!$A$3:$A$119)+SUMIF($B$3:$B$724,F290,$V$3:$V$723)</f>
        <v>0</v>
      </c>
      <c r="O290" s="11">
        <f ca="1">SUMIF(Ingredients!$B$3:$B$217,'PH complex foods'!G290,Ingredients!$A$3:$A$119)+SUMIF($B$3:$B$724,G290,$V$3:$V$723)</f>
        <v>1</v>
      </c>
      <c r="P290" s="11">
        <f ca="1">SUMIF(Ingredients!$B$3:$B$217,'PH complex foods'!H290,Ingredients!$A$3:$A$119)+SUMIF($B$3:$B$724,H290,$V$3:$V$723)</f>
        <v>1</v>
      </c>
      <c r="Q290" s="11">
        <f ca="1">SUMIF(Ingredients!$B$3:$B$217,'PH complex foods'!I290,Ingredients!$A$3:$A$119)+SUMIF($B$3:$B$724,I290,$V$3:$V$723)</f>
        <v>0</v>
      </c>
      <c r="R290" s="11">
        <f ca="1">SUMIF(Ingredients!$B$3:$B$217,'PH complex foods'!J290,Ingredients!$A$3:$A$119)+SUMIF($B$3:$B$724,J290,$V$3:$V$723)</f>
        <v>0</v>
      </c>
      <c r="S290" s="11">
        <f ca="1">SUMIF(Ingredients!$B$3:$B$217,'PH complex foods'!K290,Ingredients!$A$3:$A$119)+SUMIF($B$3:$B$724,K290,$V$3:$V$723)</f>
        <v>0</v>
      </c>
      <c r="T290" s="11">
        <f ca="1">SUMIF(Ingredients!$B$3:$B$217,'PH complex foods'!L290,Ingredients!$A$3:$A$119)+SUMIF($B$3:$B$724,L290,$V$3:$V$723)</f>
        <v>0</v>
      </c>
      <c r="U290" s="11">
        <f ca="1">SUMIF(Ingredients!$B$3:$B$217,'PH complex foods'!M290,Ingredients!$A$3:$A$119)+SUMIF($B$3:$B$724,M290,$V$3:$V$723)</f>
        <v>0</v>
      </c>
      <c r="V290" s="10">
        <f t="shared" ca="1" si="64"/>
        <v>0</v>
      </c>
      <c r="W290" s="11">
        <f t="shared" si="53"/>
        <v>0</v>
      </c>
      <c r="X290" s="44" t="str">
        <f t="shared" ca="1" si="65"/>
        <v>No</v>
      </c>
      <c r="Y290" s="34">
        <f>SUMIF(Ingredients!$B$3:$B$217,F290,Ingredients!$C$3:$C$217)+SUMIF($B$3:$B$724,F290,$AG$3:$AG$724)</f>
        <v>0</v>
      </c>
      <c r="Z290" s="30">
        <f>SUMIF(Ingredients!$B$3:$B$217,G290,Ingredients!$C$3:$C$217)+SUMIF($B$3:$B$724,G290,$AG$3:$AG$724)</f>
        <v>0</v>
      </c>
      <c r="AA290" s="30">
        <f>SUMIF(Ingredients!$B$3:$B$217,H290,Ingredients!$C$3:$C$217)+SUMIF($B$3:$B$724,H290,$AG$3:$AG$724)</f>
        <v>5</v>
      </c>
      <c r="AB290" s="30">
        <f>SUMIF(Ingredients!$B$3:$B$217,I290,Ingredients!$C$3:$C$217)+SUMIF($B$3:$B$724,I290,$AG$3:$AG$724)</f>
        <v>0</v>
      </c>
      <c r="AC290" s="30">
        <f>SUMIF(Ingredients!$B$3:$B$217,J290,Ingredients!$C$3:$C$217)+SUMIF($B$3:$B$724,J290,$AG$3:$AG$724)</f>
        <v>0</v>
      </c>
      <c r="AD290" s="30">
        <f>SUMIF(Ingredients!$B$3:$B$217,K290,Ingredients!$C$3:$C$217)+SUMIF($B$3:$B$724,K290,$AG$3:$AG$724)</f>
        <v>0</v>
      </c>
      <c r="AE290" s="30">
        <f>SUMIF(Ingredients!$B$3:$B$217,L290,Ingredients!$C$3:$C$217)+SUMIF($B$3:$B$724,L290,$AG$3:$AG$724)</f>
        <v>0</v>
      </c>
      <c r="AF290" s="30">
        <f>SUMIF(Ingredients!$B$3:$B$217,M290,Ingredients!$C$3:$C$217)+SUMIF($B$3:$B$724,M290,$AG$3:$AG$724)</f>
        <v>0</v>
      </c>
      <c r="AG290" s="29">
        <f t="shared" si="54"/>
        <v>5</v>
      </c>
      <c r="AH290" s="30">
        <f>SUMIF(Ingredients!$B$3:$B$217,F290,Ingredients!$D$3:$D$217)+SUMIF($B$3:$B$724,F290,$AP$3:$AP$724)</f>
        <v>0</v>
      </c>
      <c r="AI290" s="30">
        <f>SUMIF(Ingredients!$B$3:$B$217,G290,Ingredients!$D$3:$D$217)+SUMIF($B$3:$B$724,G290,$AP$3:$AP$724)</f>
        <v>0</v>
      </c>
      <c r="AJ290" s="30">
        <f>SUMIF(Ingredients!$B$3:$B$217,H290,Ingredients!$D$3:$D$217)+SUMIF($B$3:$B$724,H290,$AP$3:$AP$724)</f>
        <v>0</v>
      </c>
      <c r="AK290" s="30">
        <f>SUMIF(Ingredients!$B$3:$B$217,I290,Ingredients!$D$3:$D$217)+SUMIF($B$3:$B$724,I290,$AP$3:$AP$724)</f>
        <v>0</v>
      </c>
      <c r="AL290" s="30">
        <f>SUMIF(Ingredients!$B$3:$B$217,J290,Ingredients!$D$3:$D$217)+SUMIF($B$3:$B$724,J290,$AP$3:$AP$724)</f>
        <v>0</v>
      </c>
      <c r="AM290" s="30">
        <f>SUMIF(Ingredients!$B$3:$B$217,K290,Ingredients!$D$3:$D$217)+SUMIF($B$3:$B$724,K290,$AP$3:$AP$724)</f>
        <v>0</v>
      </c>
      <c r="AN290" s="30">
        <f>SUMIF(Ingredients!$B$3:$B$217,L290,Ingredients!$D$3:$D$217)+SUMIF($B$3:$B$724,L290,$AP$3:$AP$724)</f>
        <v>0</v>
      </c>
      <c r="AO290" s="30">
        <f>SUMIF(Ingredients!$B$3:$B$217,M290,Ingredients!$D$3:$D$217)+SUMIF($B$3:$B$724,M290,$AP$3:$AP$724)</f>
        <v>0</v>
      </c>
      <c r="AP290" s="29">
        <f t="shared" si="55"/>
        <v>0</v>
      </c>
      <c r="AQ290" s="30">
        <f>SUMIF(Ingredients!$B$3:$B$217,F290,Ingredients!$E$3:$E$217)+SUMIF($B$3:$B$724,F290,$AY$3:$AY$727)</f>
        <v>0</v>
      </c>
      <c r="AR290" s="30">
        <f>SUMIF(Ingredients!$B$3:$B$217,G290,Ingredients!$E$3:$E$217)+SUMIF($B$3:$B$724,G290,$AY$3:$AY$727)</f>
        <v>30</v>
      </c>
      <c r="AS290" s="30">
        <f>SUMIF(Ingredients!$B$3:$B$217,H290,Ingredients!$E$3:$E$217)+SUMIF($B$3:$B$724,H290,$AY$3:$AY$727)</f>
        <v>7</v>
      </c>
      <c r="AT290" s="30">
        <f>SUMIF(Ingredients!$B$3:$B$217,I290,Ingredients!$E$3:$E$217)+SUMIF($B$3:$B$724,I290,$AY$3:$AY$727)</f>
        <v>0</v>
      </c>
      <c r="AU290" s="30">
        <f>SUMIF(Ingredients!$B$3:$B$217,J290,Ingredients!$E$3:$E$217)+SUMIF($B$3:$B$724,J290,$AY$3:$AY$727)</f>
        <v>0</v>
      </c>
      <c r="AV290" s="30">
        <f>SUMIF(Ingredients!$B$3:$B$217,K290,Ingredients!$E$3:$E$217)+SUMIF($B$3:$B$724,K290,$AY$3:$AY$727)</f>
        <v>0</v>
      </c>
      <c r="AW290" s="30">
        <f>SUMIF(Ingredients!$B$3:$B$217,L290,Ingredients!$E$3:$E$217)+SUMIF($B$3:$B$724,L290,$AY$3:$AY$727)</f>
        <v>0</v>
      </c>
      <c r="AX290" s="30">
        <f>SUMIF(Ingredients!$B$3:$B$217,M290,Ingredients!$E$3:$E$217)+SUMIF($B$3:$B$724,M290,$AY$3:$AY$727)</f>
        <v>0</v>
      </c>
      <c r="AY290" s="29">
        <f t="shared" si="56"/>
        <v>12.333333333333334</v>
      </c>
      <c r="AZ290" s="30">
        <f>SUMIF(Ingredients!$B$3:$B$217,F290,Ingredients!$F$3:$F$217)+SUMIF($B$3:$B$724,F290,$BH$3:$BH$724)</f>
        <v>0</v>
      </c>
      <c r="BA290" s="30">
        <f>SUMIF(Ingredients!$B$3:$B$217,G290,Ingredients!$F$3:$F$217)+SUMIF($B$3:$B$724,G290,$BH$3:$BH$724)</f>
        <v>0</v>
      </c>
      <c r="BB290" s="30">
        <f>SUMIF(Ingredients!$B$3:$B$217,H290,Ingredients!$F$3:$F$217)+SUMIF($B$3:$B$724,H290,$BH$3:$BH$724)</f>
        <v>1</v>
      </c>
      <c r="BC290" s="30">
        <f>SUMIF(Ingredients!$B$3:$B$217,I290,Ingredients!$F$3:$F$217)+SUMIF($B$3:$B$724,I290,$BH$3:$BH$724)</f>
        <v>0</v>
      </c>
      <c r="BD290" s="30">
        <f>SUMIF(Ingredients!$B$3:$B$217,J290,Ingredients!$F$3:$F$217)+SUMIF($B$3:$B$724,J290,$BH$3:$BH$724)</f>
        <v>0</v>
      </c>
      <c r="BE290" s="30">
        <f>SUMIF(Ingredients!$B$3:$B$217,K290,Ingredients!$F$3:$F$217)+SUMIF($B$3:$B$724,K290,$BH$3:$BH$724)</f>
        <v>0</v>
      </c>
      <c r="BF290" s="30">
        <f>SUMIF(Ingredients!$B$3:$B$217,L290,Ingredients!$F$3:$F$217)+SUMIF($B$3:$B$724,L290,$BH$3:$BH$724)</f>
        <v>0</v>
      </c>
      <c r="BG290" s="30">
        <f>SUMIF(Ingredients!$B$3:$B$217,M290,Ingredients!$F$3:$F$217)+SUMIF($B$3:$B$724,M290,$BH$3:$BH$724)</f>
        <v>0</v>
      </c>
      <c r="BH290" s="35">
        <f t="shared" si="57"/>
        <v>1</v>
      </c>
      <c r="BI290" s="30">
        <f>SUMIF(Ingredients!$B$3:$B$217,F290,Ingredients!$G$3:$G$217)+SUMIF($B$3:$B$724,F290,$BQ$3:$BQ$724)</f>
        <v>0</v>
      </c>
      <c r="BJ290" s="30">
        <f>SUMIF(Ingredients!$B$3:$B$217,G290,Ingredients!$G$3:$G$217)+SUMIF($B$3:$B$724,G290,$BQ$3:$BQ$724)</f>
        <v>0</v>
      </c>
      <c r="BK290" s="30">
        <f>SUMIF(Ingredients!$B$3:$B$217,H290,Ingredients!$G$3:$G$217)+SUMIF($B$3:$B$724,H290,$BQ$3:$BQ$724)</f>
        <v>0</v>
      </c>
      <c r="BL290" s="30">
        <f>SUMIF(Ingredients!$B$3:$B$217,I290,Ingredients!$G$3:$G$217)+SUMIF($B$3:$B$724,I290,$BQ$3:$BQ$724)</f>
        <v>0</v>
      </c>
      <c r="BM290" s="30">
        <f>SUMIF(Ingredients!$B$3:$B$217,J290,Ingredients!$G$3:$G$217)+SUMIF($B$3:$B$724,J290,$BQ$3:$BQ$724)</f>
        <v>0</v>
      </c>
      <c r="BN290" s="30">
        <f>SUMIF(Ingredients!$B$3:$B$217,K290,Ingredients!$G$3:$G$217)+SUMIF($B$3:$B$724,K290,$BQ$3:$BQ$724)</f>
        <v>0</v>
      </c>
      <c r="BO290" s="30">
        <f>SUMIF(Ingredients!$B$3:$B$217,L290,Ingredients!$G$3:$G$217)+SUMIF($B$3:$B$724,L290,$BQ$3:$BQ$724)</f>
        <v>0</v>
      </c>
      <c r="BP290" s="30">
        <f>SUMIF(Ingredients!$B$3:$B$217,M290,Ingredients!$G$3:$G$217)+SUMIF($B$3:$B$724,M290,$BQ$3:$BQ$724)</f>
        <v>0</v>
      </c>
      <c r="BQ290" s="36">
        <f t="shared" si="58"/>
        <v>0</v>
      </c>
      <c r="BR290" s="30">
        <f>SUMIF(Ingredients!$B$3:$B$217,F290,Ingredients!$H$3:$H$217)+SUMIF($B$3:$B$724,F290,$BZ$3:$BZ$724)</f>
        <v>0</v>
      </c>
      <c r="BS290" s="30">
        <f>SUMIF(Ingredients!$B$3:$B$217,G290,Ingredients!$H$3:$H$217)+SUMIF($B$3:$B$724,G290,$BZ$3:$BZ$724)</f>
        <v>0</v>
      </c>
      <c r="BT290" s="30">
        <f>SUMIF(Ingredients!$B$3:$B$217,H290,Ingredients!$H$3:$H$217)+SUMIF($B$3:$B$724,H290,$BZ$3:$BZ$724)</f>
        <v>0</v>
      </c>
      <c r="BU290" s="30">
        <f>SUMIF(Ingredients!$B$3:$B$217,I290,Ingredients!$H$3:$H$217)+SUMIF($B$3:$B$724,I290,$BZ$3:$BZ$724)</f>
        <v>0</v>
      </c>
      <c r="BV290" s="30">
        <f>SUMIF(Ingredients!$B$3:$B$217,J290,Ingredients!$H$3:$H$217)+SUMIF($B$3:$B$724,J290,$BZ$3:$BZ$724)</f>
        <v>0</v>
      </c>
      <c r="BW290" s="30">
        <f>SUMIF(Ingredients!$B$3:$B$217,K290,Ingredients!$H$3:$H$217)+SUMIF($B$3:$B$724,K290,$BZ$3:$BZ$724)</f>
        <v>0</v>
      </c>
      <c r="BX290" s="30">
        <f>SUMIF(Ingredients!$B$3:$B$217,L290,Ingredients!$H$3:$H$217)+SUMIF($B$3:$B$724,L290,$BZ$3:$BZ$724)</f>
        <v>0</v>
      </c>
      <c r="BY290" s="30">
        <f>SUMIF(Ingredients!$B$3:$B$217,M290,Ingredients!$H$3:$H$217)+SUMIF($B$3:$B$724,M290,$BZ$3:$BZ$724)</f>
        <v>0</v>
      </c>
      <c r="BZ290" s="42">
        <f t="shared" si="59"/>
        <v>0</v>
      </c>
      <c r="CA290" s="30">
        <f>SUMIF(Ingredients!$B$3:$B$217,F290,Ingredients!$I$3:$I$217)+SUMIF($B$3:$B$724,F290,$CI$3:$CI$724)</f>
        <v>0</v>
      </c>
      <c r="CB290" s="30">
        <f>SUMIF(Ingredients!$B$3:$B$217,G290,Ingredients!$I$3:$I$217)+SUMIF($B$3:$B$724,G290,$CI$3:$CI$724)</f>
        <v>0</v>
      </c>
      <c r="CC290" s="30">
        <f>SUMIF(Ingredients!$B$3:$B$217,H290,Ingredients!$I$3:$I$217)+SUMIF($B$3:$B$724,H290,$CI$3:$CI$724)</f>
        <v>0</v>
      </c>
      <c r="CD290" s="30">
        <f>SUMIF(Ingredients!$B$3:$B$217,I290,Ingredients!$I$3:$I$217)+SUMIF($B$3:$B$724,I290,$CI$3:$CI$724)</f>
        <v>0</v>
      </c>
      <c r="CE290" s="30">
        <f>SUMIF(Ingredients!$B$3:$B$217,J290,Ingredients!$I$3:$I$217)+SUMIF($B$3:$B$724,J290,$CI$3:$CI$724)</f>
        <v>0</v>
      </c>
      <c r="CF290" s="30">
        <f>SUMIF(Ingredients!$B$3:$B$217,K290,Ingredients!$I$3:$I$217)+SUMIF($B$3:$B$724,K290,$CI$3:$CI$724)</f>
        <v>0</v>
      </c>
      <c r="CG290" s="30">
        <f>SUMIF(Ingredients!$B$3:$B$217,L290,Ingredients!$I$3:$I$217)+SUMIF($B$3:$B$724,L290,$CI$3:$CI$724)</f>
        <v>0</v>
      </c>
      <c r="CH290" s="30">
        <f>SUMIF(Ingredients!$B$3:$B$217,M290,Ingredients!$I$3:$I$217)+SUMIF($B$3:$B$724,M290,$CI$3:$CI$724)</f>
        <v>0</v>
      </c>
      <c r="CI290" s="38">
        <f t="shared" si="60"/>
        <v>0</v>
      </c>
      <c r="CJ290" s="30">
        <f>SUMIF(Ingredients!$B$3:$B$217,F290,Ingredients!$J$3:$J$217)+SUMIF($B$3:$B$724,F290,$CR$3:$CR$724)</f>
        <v>0</v>
      </c>
      <c r="CK290" s="30">
        <f>SUMIF(Ingredients!$B$3:$B$217,G290,Ingredients!$J$3:$J$217)+SUMIF($B$3:$B$724,G290,$CR$3:$CR$724)</f>
        <v>0</v>
      </c>
      <c r="CL290" s="30">
        <f>SUMIF(Ingredients!$B$3:$B$217,H290,Ingredients!$J$3:$J$217)+SUMIF($B$3:$B$724,H290,$CR$3:$CR$724)</f>
        <v>0</v>
      </c>
      <c r="CM290" s="30">
        <f>SUMIF(Ingredients!$B$3:$B$217,I290,Ingredients!$J$3:$J$217)+SUMIF($B$3:$B$724,I290,$CR$3:$CR$724)</f>
        <v>0</v>
      </c>
      <c r="CN290" s="30">
        <f>SUMIF(Ingredients!$B$3:$B$217,J290,Ingredients!$J$3:$J$217)+SUMIF($B$3:$B$724,J290,$CR$3:$CR$724)</f>
        <v>0</v>
      </c>
      <c r="CO290" s="30">
        <f>SUMIF(Ingredients!$B$3:$B$217,K290,Ingredients!$J$3:$J$217)+SUMIF($B$3:$B$724,K290,$CR$3:$CR$724)</f>
        <v>0</v>
      </c>
      <c r="CP290" s="30">
        <f>SUMIF(Ingredients!$B$3:$B$217,L290,Ingredients!$J$3:$J$217)+SUMIF($B$3:$B$724,L290,$CR$3:$CR$724)</f>
        <v>0</v>
      </c>
      <c r="CQ290" s="30">
        <f>SUMIF(Ingredients!$B$3:$B$217,M290,Ingredients!$J$3:$J$217)+SUMIF($B$3:$B$724,M290,$CR$3:$CR$724)</f>
        <v>0</v>
      </c>
      <c r="CR290" s="43">
        <f t="shared" si="61"/>
        <v>0</v>
      </c>
      <c r="CS290" s="34">
        <v>5</v>
      </c>
      <c r="CT290" s="30">
        <v>0</v>
      </c>
      <c r="CU290" s="30">
        <v>12.333333333333334</v>
      </c>
      <c r="CV290" s="35">
        <v>1</v>
      </c>
      <c r="CW290" s="36">
        <v>0</v>
      </c>
      <c r="CX290" s="37">
        <v>0</v>
      </c>
      <c r="CY290" s="38">
        <v>0</v>
      </c>
      <c r="CZ290" s="39">
        <v>0</v>
      </c>
      <c r="DA290" t="s">
        <v>199</v>
      </c>
      <c r="DB290" t="str">
        <f t="shared" ca="1" si="62"/>
        <v>No</v>
      </c>
      <c r="DD290" t="s">
        <v>200</v>
      </c>
      <c r="DE290" t="str">
        <f t="shared" ca="1" si="63"/>
        <v/>
      </c>
      <c r="DF290" t="s">
        <v>2272</v>
      </c>
    </row>
    <row r="291" spans="2:110" x14ac:dyDescent="0.3">
      <c r="B291" t="s">
        <v>566</v>
      </c>
      <c r="C291" t="str">
        <f>INDEX('PH Itemnames'!$B$1:$B$723,MATCH(B291,'PH Itemnames'!$A$1:$A$723),1)</f>
        <v>grapefruitsodaItem</v>
      </c>
      <c r="D291" t="s">
        <v>240</v>
      </c>
      <c r="E291" t="s">
        <v>1192</v>
      </c>
      <c r="F291" s="10" t="s">
        <v>527</v>
      </c>
      <c r="G291" s="11" t="s">
        <v>210</v>
      </c>
      <c r="H291" s="11" t="s">
        <v>567</v>
      </c>
      <c r="I291" s="11"/>
      <c r="J291" s="11"/>
      <c r="K291" s="11"/>
      <c r="L291" s="11"/>
      <c r="M291" s="11"/>
      <c r="N291" s="46">
        <f ca="1">SUMIF(Ingredients!$B$3:$B$217,'PH complex foods'!F291,Ingredients!$A$3:$A$119)+SUMIF($B$3:$B$724,F291,$V$3:$V$723)</f>
        <v>1</v>
      </c>
      <c r="O291" s="11">
        <f ca="1">SUMIF(Ingredients!$B$3:$B$217,'PH complex foods'!G291,Ingredients!$A$3:$A$119)+SUMIF($B$3:$B$724,G291,$V$3:$V$723)</f>
        <v>1</v>
      </c>
      <c r="P291" s="11">
        <f ca="1">SUMIF(Ingredients!$B$3:$B$217,'PH complex foods'!H291,Ingredients!$A$3:$A$119)+SUMIF($B$3:$B$724,H291,$V$3:$V$723)</f>
        <v>0</v>
      </c>
      <c r="Q291" s="11">
        <f ca="1">SUMIF(Ingredients!$B$3:$B$217,'PH complex foods'!I291,Ingredients!$A$3:$A$119)+SUMIF($B$3:$B$724,I291,$V$3:$V$723)</f>
        <v>0</v>
      </c>
      <c r="R291" s="11">
        <f ca="1">SUMIF(Ingredients!$B$3:$B$217,'PH complex foods'!J291,Ingredients!$A$3:$A$119)+SUMIF($B$3:$B$724,J291,$V$3:$V$723)</f>
        <v>0</v>
      </c>
      <c r="S291" s="11">
        <f ca="1">SUMIF(Ingredients!$B$3:$B$217,'PH complex foods'!K291,Ingredients!$A$3:$A$119)+SUMIF($B$3:$B$724,K291,$V$3:$V$723)</f>
        <v>0</v>
      </c>
      <c r="T291" s="11">
        <f ca="1">SUMIF(Ingredients!$B$3:$B$217,'PH complex foods'!L291,Ingredients!$A$3:$A$119)+SUMIF($B$3:$B$724,L291,$V$3:$V$723)</f>
        <v>0</v>
      </c>
      <c r="U291" s="11">
        <f ca="1">SUMIF(Ingredients!$B$3:$B$217,'PH complex foods'!M291,Ingredients!$A$3:$A$119)+SUMIF($B$3:$B$724,M291,$V$3:$V$723)</f>
        <v>0</v>
      </c>
      <c r="V291" s="10">
        <f t="shared" ca="1" si="64"/>
        <v>0</v>
      </c>
      <c r="W291" s="11">
        <f t="shared" si="53"/>
        <v>0</v>
      </c>
      <c r="X291" s="44" t="str">
        <f t="shared" ca="1" si="65"/>
        <v>No</v>
      </c>
      <c r="Y291" s="34">
        <f>SUMIF(Ingredients!$B$3:$B$217,F291,Ingredients!$C$3:$C$217)+SUMIF($B$3:$B$724,F291,$AG$3:$AG$724)</f>
        <v>0</v>
      </c>
      <c r="Z291" s="30">
        <f>SUMIF(Ingredients!$B$3:$B$217,G291,Ingredients!$C$3:$C$217)+SUMIF($B$3:$B$724,G291,$AG$3:$AG$724)</f>
        <v>0</v>
      </c>
      <c r="AA291" s="30">
        <f>SUMIF(Ingredients!$B$3:$B$217,H291,Ingredients!$C$3:$C$217)+SUMIF($B$3:$B$724,H291,$AG$3:$AG$724)</f>
        <v>0</v>
      </c>
      <c r="AB291" s="30">
        <f>SUMIF(Ingredients!$B$3:$B$217,I291,Ingredients!$C$3:$C$217)+SUMIF($B$3:$B$724,I291,$AG$3:$AG$724)</f>
        <v>0</v>
      </c>
      <c r="AC291" s="30">
        <f>SUMIF(Ingredients!$B$3:$B$217,J291,Ingredients!$C$3:$C$217)+SUMIF($B$3:$B$724,J291,$AG$3:$AG$724)</f>
        <v>0</v>
      </c>
      <c r="AD291" s="30">
        <f>SUMIF(Ingredients!$B$3:$B$217,K291,Ingredients!$C$3:$C$217)+SUMIF($B$3:$B$724,K291,$AG$3:$AG$724)</f>
        <v>0</v>
      </c>
      <c r="AE291" s="30">
        <f>SUMIF(Ingredients!$B$3:$B$217,L291,Ingredients!$C$3:$C$217)+SUMIF($B$3:$B$724,L291,$AG$3:$AG$724)</f>
        <v>0</v>
      </c>
      <c r="AF291" s="30">
        <f>SUMIF(Ingredients!$B$3:$B$217,M291,Ingredients!$C$3:$C$217)+SUMIF($B$3:$B$724,M291,$AG$3:$AG$724)</f>
        <v>0</v>
      </c>
      <c r="AG291" s="29">
        <f t="shared" si="54"/>
        <v>0</v>
      </c>
      <c r="AH291" s="30">
        <f>SUMIF(Ingredients!$B$3:$B$217,F291,Ingredients!$D$3:$D$217)+SUMIF($B$3:$B$724,F291,$AP$3:$AP$724)</f>
        <v>20</v>
      </c>
      <c r="AI291" s="30">
        <f>SUMIF(Ingredients!$B$3:$B$217,G291,Ingredients!$D$3:$D$217)+SUMIF($B$3:$B$724,G291,$AP$3:$AP$724)</f>
        <v>0</v>
      </c>
      <c r="AJ291" s="30">
        <f>SUMIF(Ingredients!$B$3:$B$217,H291,Ingredients!$D$3:$D$217)+SUMIF($B$3:$B$724,H291,$AP$3:$AP$724)</f>
        <v>0</v>
      </c>
      <c r="AK291" s="30">
        <f>SUMIF(Ingredients!$B$3:$B$217,I291,Ingredients!$D$3:$D$217)+SUMIF($B$3:$B$724,I291,$AP$3:$AP$724)</f>
        <v>0</v>
      </c>
      <c r="AL291" s="30">
        <f>SUMIF(Ingredients!$B$3:$B$217,J291,Ingredients!$D$3:$D$217)+SUMIF($B$3:$B$724,J291,$AP$3:$AP$724)</f>
        <v>0</v>
      </c>
      <c r="AM291" s="30">
        <f>SUMIF(Ingredients!$B$3:$B$217,K291,Ingredients!$D$3:$D$217)+SUMIF($B$3:$B$724,K291,$AP$3:$AP$724)</f>
        <v>0</v>
      </c>
      <c r="AN291" s="30">
        <f>SUMIF(Ingredients!$B$3:$B$217,L291,Ingredients!$D$3:$D$217)+SUMIF($B$3:$B$724,L291,$AP$3:$AP$724)</f>
        <v>0</v>
      </c>
      <c r="AO291" s="30">
        <f>SUMIF(Ingredients!$B$3:$B$217,M291,Ingredients!$D$3:$D$217)+SUMIF($B$3:$B$724,M291,$AP$3:$AP$724)</f>
        <v>0</v>
      </c>
      <c r="AP291" s="29">
        <f t="shared" si="55"/>
        <v>20</v>
      </c>
      <c r="AQ291" s="30">
        <f>SUMIF(Ingredients!$B$3:$B$217,F291,Ingredients!$E$3:$E$217)+SUMIF($B$3:$B$724,F291,$AY$3:$AY$727)</f>
        <v>0</v>
      </c>
      <c r="AR291" s="30">
        <f>SUMIF(Ingredients!$B$3:$B$217,G291,Ingredients!$E$3:$E$217)+SUMIF($B$3:$B$724,G291,$AY$3:$AY$727)</f>
        <v>30</v>
      </c>
      <c r="AS291" s="30">
        <f>SUMIF(Ingredients!$B$3:$B$217,H291,Ingredients!$E$3:$E$217)+SUMIF($B$3:$B$724,H291,$AY$3:$AY$727)</f>
        <v>0</v>
      </c>
      <c r="AT291" s="30">
        <f>SUMIF(Ingredients!$B$3:$B$217,I291,Ingredients!$E$3:$E$217)+SUMIF($B$3:$B$724,I291,$AY$3:$AY$727)</f>
        <v>0</v>
      </c>
      <c r="AU291" s="30">
        <f>SUMIF(Ingredients!$B$3:$B$217,J291,Ingredients!$E$3:$E$217)+SUMIF($B$3:$B$724,J291,$AY$3:$AY$727)</f>
        <v>0</v>
      </c>
      <c r="AV291" s="30">
        <f>SUMIF(Ingredients!$B$3:$B$217,K291,Ingredients!$E$3:$E$217)+SUMIF($B$3:$B$724,K291,$AY$3:$AY$727)</f>
        <v>0</v>
      </c>
      <c r="AW291" s="30">
        <f>SUMIF(Ingredients!$B$3:$B$217,L291,Ingredients!$E$3:$E$217)+SUMIF($B$3:$B$724,L291,$AY$3:$AY$727)</f>
        <v>0</v>
      </c>
      <c r="AX291" s="30">
        <f>SUMIF(Ingredients!$B$3:$B$217,M291,Ingredients!$E$3:$E$217)+SUMIF($B$3:$B$724,M291,$AY$3:$AY$727)</f>
        <v>0</v>
      </c>
      <c r="AY291" s="29">
        <f t="shared" si="56"/>
        <v>10</v>
      </c>
      <c r="AZ291" s="30">
        <f>SUMIF(Ingredients!$B$3:$B$217,F291,Ingredients!$F$3:$F$217)+SUMIF($B$3:$B$724,F291,$BH$3:$BH$724)</f>
        <v>0</v>
      </c>
      <c r="BA291" s="30">
        <f>SUMIF(Ingredients!$B$3:$B$217,G291,Ingredients!$F$3:$F$217)+SUMIF($B$3:$B$724,G291,$BH$3:$BH$724)</f>
        <v>0</v>
      </c>
      <c r="BB291" s="30">
        <f>SUMIF(Ingredients!$B$3:$B$217,H291,Ingredients!$F$3:$F$217)+SUMIF($B$3:$B$724,H291,$BH$3:$BH$724)</f>
        <v>0</v>
      </c>
      <c r="BC291" s="30">
        <f>SUMIF(Ingredients!$B$3:$B$217,I291,Ingredients!$F$3:$F$217)+SUMIF($B$3:$B$724,I291,$BH$3:$BH$724)</f>
        <v>0</v>
      </c>
      <c r="BD291" s="30">
        <f>SUMIF(Ingredients!$B$3:$B$217,J291,Ingredients!$F$3:$F$217)+SUMIF($B$3:$B$724,J291,$BH$3:$BH$724)</f>
        <v>0</v>
      </c>
      <c r="BE291" s="30">
        <f>SUMIF(Ingredients!$B$3:$B$217,K291,Ingredients!$F$3:$F$217)+SUMIF($B$3:$B$724,K291,$BH$3:$BH$724)</f>
        <v>0</v>
      </c>
      <c r="BF291" s="30">
        <f>SUMIF(Ingredients!$B$3:$B$217,L291,Ingredients!$F$3:$F$217)+SUMIF($B$3:$B$724,L291,$BH$3:$BH$724)</f>
        <v>0</v>
      </c>
      <c r="BG291" s="30">
        <f>SUMIF(Ingredients!$B$3:$B$217,M291,Ingredients!$F$3:$F$217)+SUMIF($B$3:$B$724,M291,$BH$3:$BH$724)</f>
        <v>0</v>
      </c>
      <c r="BH291" s="35">
        <f t="shared" si="57"/>
        <v>0</v>
      </c>
      <c r="BI291" s="30">
        <f>SUMIF(Ingredients!$B$3:$B$217,F291,Ingredients!$G$3:$G$217)+SUMIF($B$3:$B$724,F291,$BQ$3:$BQ$724)</f>
        <v>0</v>
      </c>
      <c r="BJ291" s="30">
        <f>SUMIF(Ingredients!$B$3:$B$217,G291,Ingredients!$G$3:$G$217)+SUMIF($B$3:$B$724,G291,$BQ$3:$BQ$724)</f>
        <v>0</v>
      </c>
      <c r="BK291" s="30">
        <f>SUMIF(Ingredients!$B$3:$B$217,H291,Ingredients!$G$3:$G$217)+SUMIF($B$3:$B$724,H291,$BQ$3:$BQ$724)</f>
        <v>0</v>
      </c>
      <c r="BL291" s="30">
        <f>SUMIF(Ingredients!$B$3:$B$217,I291,Ingredients!$G$3:$G$217)+SUMIF($B$3:$B$724,I291,$BQ$3:$BQ$724)</f>
        <v>0</v>
      </c>
      <c r="BM291" s="30">
        <f>SUMIF(Ingredients!$B$3:$B$217,J291,Ingredients!$G$3:$G$217)+SUMIF($B$3:$B$724,J291,$BQ$3:$BQ$724)</f>
        <v>0</v>
      </c>
      <c r="BN291" s="30">
        <f>SUMIF(Ingredients!$B$3:$B$217,K291,Ingredients!$G$3:$G$217)+SUMIF($B$3:$B$724,K291,$BQ$3:$BQ$724)</f>
        <v>0</v>
      </c>
      <c r="BO291" s="30">
        <f>SUMIF(Ingredients!$B$3:$B$217,L291,Ingredients!$G$3:$G$217)+SUMIF($B$3:$B$724,L291,$BQ$3:$BQ$724)</f>
        <v>0</v>
      </c>
      <c r="BP291" s="30">
        <f>SUMIF(Ingredients!$B$3:$B$217,M291,Ingredients!$G$3:$G$217)+SUMIF($B$3:$B$724,M291,$BQ$3:$BQ$724)</f>
        <v>0</v>
      </c>
      <c r="BQ291" s="36">
        <f t="shared" si="58"/>
        <v>0</v>
      </c>
      <c r="BR291" s="30">
        <f>SUMIF(Ingredients!$B$3:$B$217,F291,Ingredients!$H$3:$H$217)+SUMIF($B$3:$B$724,F291,$BZ$3:$BZ$724)</f>
        <v>0</v>
      </c>
      <c r="BS291" s="30">
        <f>SUMIF(Ingredients!$B$3:$B$217,G291,Ingredients!$H$3:$H$217)+SUMIF($B$3:$B$724,G291,$BZ$3:$BZ$724)</f>
        <v>0</v>
      </c>
      <c r="BT291" s="30">
        <f>SUMIF(Ingredients!$B$3:$B$217,H291,Ingredients!$H$3:$H$217)+SUMIF($B$3:$B$724,H291,$BZ$3:$BZ$724)</f>
        <v>0</v>
      </c>
      <c r="BU291" s="30">
        <f>SUMIF(Ingredients!$B$3:$B$217,I291,Ingredients!$H$3:$H$217)+SUMIF($B$3:$B$724,I291,$BZ$3:$BZ$724)</f>
        <v>0</v>
      </c>
      <c r="BV291" s="30">
        <f>SUMIF(Ingredients!$B$3:$B$217,J291,Ingredients!$H$3:$H$217)+SUMIF($B$3:$B$724,J291,$BZ$3:$BZ$724)</f>
        <v>0</v>
      </c>
      <c r="BW291" s="30">
        <f>SUMIF(Ingredients!$B$3:$B$217,K291,Ingredients!$H$3:$H$217)+SUMIF($B$3:$B$724,K291,$BZ$3:$BZ$724)</f>
        <v>0</v>
      </c>
      <c r="BX291" s="30">
        <f>SUMIF(Ingredients!$B$3:$B$217,L291,Ingredients!$H$3:$H$217)+SUMIF($B$3:$B$724,L291,$BZ$3:$BZ$724)</f>
        <v>0</v>
      </c>
      <c r="BY291" s="30">
        <f>SUMIF(Ingredients!$B$3:$B$217,M291,Ingredients!$H$3:$H$217)+SUMIF($B$3:$B$724,M291,$BZ$3:$BZ$724)</f>
        <v>0</v>
      </c>
      <c r="BZ291" s="42">
        <f t="shared" si="59"/>
        <v>0</v>
      </c>
      <c r="CA291" s="30">
        <f>SUMIF(Ingredients!$B$3:$B$217,F291,Ingredients!$I$3:$I$217)+SUMIF($B$3:$B$724,F291,$CI$3:$CI$724)</f>
        <v>0</v>
      </c>
      <c r="CB291" s="30">
        <f>SUMIF(Ingredients!$B$3:$B$217,G291,Ingredients!$I$3:$I$217)+SUMIF($B$3:$B$724,G291,$CI$3:$CI$724)</f>
        <v>0</v>
      </c>
      <c r="CC291" s="30">
        <f>SUMIF(Ingredients!$B$3:$B$217,H291,Ingredients!$I$3:$I$217)+SUMIF($B$3:$B$724,H291,$CI$3:$CI$724)</f>
        <v>0</v>
      </c>
      <c r="CD291" s="30">
        <f>SUMIF(Ingredients!$B$3:$B$217,I291,Ingredients!$I$3:$I$217)+SUMIF($B$3:$B$724,I291,$CI$3:$CI$724)</f>
        <v>0</v>
      </c>
      <c r="CE291" s="30">
        <f>SUMIF(Ingredients!$B$3:$B$217,J291,Ingredients!$I$3:$I$217)+SUMIF($B$3:$B$724,J291,$CI$3:$CI$724)</f>
        <v>0</v>
      </c>
      <c r="CF291" s="30">
        <f>SUMIF(Ingredients!$B$3:$B$217,K291,Ingredients!$I$3:$I$217)+SUMIF($B$3:$B$724,K291,$CI$3:$CI$724)</f>
        <v>0</v>
      </c>
      <c r="CG291" s="30">
        <f>SUMIF(Ingredients!$B$3:$B$217,L291,Ingredients!$I$3:$I$217)+SUMIF($B$3:$B$724,L291,$CI$3:$CI$724)</f>
        <v>0</v>
      </c>
      <c r="CH291" s="30">
        <f>SUMIF(Ingredients!$B$3:$B$217,M291,Ingredients!$I$3:$I$217)+SUMIF($B$3:$B$724,M291,$CI$3:$CI$724)</f>
        <v>0</v>
      </c>
      <c r="CI291" s="38">
        <f t="shared" si="60"/>
        <v>0</v>
      </c>
      <c r="CJ291" s="30">
        <f>SUMIF(Ingredients!$B$3:$B$217,F291,Ingredients!$J$3:$J$217)+SUMIF($B$3:$B$724,F291,$CR$3:$CR$724)</f>
        <v>0</v>
      </c>
      <c r="CK291" s="30">
        <f>SUMIF(Ingredients!$B$3:$B$217,G291,Ingredients!$J$3:$J$217)+SUMIF($B$3:$B$724,G291,$CR$3:$CR$724)</f>
        <v>0</v>
      </c>
      <c r="CL291" s="30">
        <f>SUMIF(Ingredients!$B$3:$B$217,H291,Ingredients!$J$3:$J$217)+SUMIF($B$3:$B$724,H291,$CR$3:$CR$724)</f>
        <v>0</v>
      </c>
      <c r="CM291" s="30">
        <f>SUMIF(Ingredients!$B$3:$B$217,I291,Ingredients!$J$3:$J$217)+SUMIF($B$3:$B$724,I291,$CR$3:$CR$724)</f>
        <v>0</v>
      </c>
      <c r="CN291" s="30">
        <f>SUMIF(Ingredients!$B$3:$B$217,J291,Ingredients!$J$3:$J$217)+SUMIF($B$3:$B$724,J291,$CR$3:$CR$724)</f>
        <v>0</v>
      </c>
      <c r="CO291" s="30">
        <f>SUMIF(Ingredients!$B$3:$B$217,K291,Ingredients!$J$3:$J$217)+SUMIF($B$3:$B$724,K291,$CR$3:$CR$724)</f>
        <v>0</v>
      </c>
      <c r="CP291" s="30">
        <f>SUMIF(Ingredients!$B$3:$B$217,L291,Ingredients!$J$3:$J$217)+SUMIF($B$3:$B$724,L291,$CR$3:$CR$724)</f>
        <v>0</v>
      </c>
      <c r="CQ291" s="30">
        <f>SUMIF(Ingredients!$B$3:$B$217,M291,Ingredients!$J$3:$J$217)+SUMIF($B$3:$B$724,M291,$CR$3:$CR$724)</f>
        <v>0</v>
      </c>
      <c r="CR291" s="43">
        <f t="shared" si="61"/>
        <v>0</v>
      </c>
      <c r="CS291" s="34">
        <v>0</v>
      </c>
      <c r="CT291" s="30">
        <v>20</v>
      </c>
      <c r="CU291" s="30">
        <v>10</v>
      </c>
      <c r="CV291" s="35">
        <v>0</v>
      </c>
      <c r="CW291" s="36">
        <v>0</v>
      </c>
      <c r="CX291" s="37">
        <v>0</v>
      </c>
      <c r="CY291" s="38">
        <v>0</v>
      </c>
      <c r="CZ291" s="39">
        <v>0</v>
      </c>
      <c r="DA291" t="s">
        <v>199</v>
      </c>
      <c r="DB291" t="str">
        <f t="shared" ca="1" si="62"/>
        <v>No</v>
      </c>
      <c r="DD291" t="s">
        <v>200</v>
      </c>
      <c r="DE291" t="str">
        <f t="shared" ca="1" si="63"/>
        <v/>
      </c>
      <c r="DF291" t="s">
        <v>2272</v>
      </c>
    </row>
    <row r="292" spans="2:110" x14ac:dyDescent="0.3">
      <c r="B292" t="s">
        <v>568</v>
      </c>
      <c r="C292" t="str">
        <f>INDEX('PH Itemnames'!$B$1:$B$723,MATCH(B292,'PH Itemnames'!$A$1:$A$723),1)</f>
        <v>citrussaladItem</v>
      </c>
      <c r="D292" t="s">
        <v>240</v>
      </c>
      <c r="E292" t="s">
        <v>1192</v>
      </c>
      <c r="F292" s="10" t="s">
        <v>20</v>
      </c>
      <c r="G292" s="11" t="s">
        <v>128</v>
      </c>
      <c r="H292" s="11"/>
      <c r="I292" s="11"/>
      <c r="J292" s="11"/>
      <c r="K292" s="11"/>
      <c r="L292" s="11"/>
      <c r="M292" s="11"/>
      <c r="N292" s="46">
        <f ca="1">SUMIF(Ingredients!$B$3:$B$217,'PH complex foods'!F292,Ingredients!$A$3:$A$119)+SUMIF($B$3:$B$724,F292,$V$3:$V$723)</f>
        <v>1</v>
      </c>
      <c r="O292" s="11">
        <f ca="1">SUMIF(Ingredients!$B$3:$B$217,'PH complex foods'!G292,Ingredients!$A$3:$A$119)+SUMIF($B$3:$B$724,G292,$V$3:$V$723)</f>
        <v>1</v>
      </c>
      <c r="P292" s="11">
        <f ca="1">SUMIF(Ingredients!$B$3:$B$217,'PH complex foods'!H292,Ingredients!$A$3:$A$119)+SUMIF($B$3:$B$724,H292,$V$3:$V$723)</f>
        <v>0</v>
      </c>
      <c r="Q292" s="11">
        <f ca="1">SUMIF(Ingredients!$B$3:$B$217,'PH complex foods'!I292,Ingredients!$A$3:$A$119)+SUMIF($B$3:$B$724,I292,$V$3:$V$723)</f>
        <v>0</v>
      </c>
      <c r="R292" s="11">
        <f ca="1">SUMIF(Ingredients!$B$3:$B$217,'PH complex foods'!J292,Ingredients!$A$3:$A$119)+SUMIF($B$3:$B$724,J292,$V$3:$V$723)</f>
        <v>0</v>
      </c>
      <c r="S292" s="11">
        <f ca="1">SUMIF(Ingredients!$B$3:$B$217,'PH complex foods'!K292,Ingredients!$A$3:$A$119)+SUMIF($B$3:$B$724,K292,$V$3:$V$723)</f>
        <v>0</v>
      </c>
      <c r="T292" s="11">
        <f ca="1">SUMIF(Ingredients!$B$3:$B$217,'PH complex foods'!L292,Ingredients!$A$3:$A$119)+SUMIF($B$3:$B$724,L292,$V$3:$V$723)</f>
        <v>0</v>
      </c>
      <c r="U292" s="11">
        <f ca="1">SUMIF(Ingredients!$B$3:$B$217,'PH complex foods'!M292,Ingredients!$A$3:$A$119)+SUMIF($B$3:$B$724,M292,$V$3:$V$723)</f>
        <v>0</v>
      </c>
      <c r="V292" s="10">
        <f t="shared" ca="1" si="64"/>
        <v>1</v>
      </c>
      <c r="W292" s="11">
        <f t="shared" si="53"/>
        <v>0</v>
      </c>
      <c r="X292" s="44" t="str">
        <f t="shared" ca="1" si="65"/>
        <v>Yes</v>
      </c>
      <c r="Y292" s="34">
        <f>SUMIF(Ingredients!$B$3:$B$217,F292,Ingredients!$C$3:$C$217)+SUMIF($B$3:$B$724,F292,$AG$3:$AG$724)</f>
        <v>1</v>
      </c>
      <c r="Z292" s="30">
        <f>SUMIF(Ingredients!$B$3:$B$217,G292,Ingredients!$C$3:$C$217)+SUMIF($B$3:$B$724,G292,$AG$3:$AG$724)</f>
        <v>2</v>
      </c>
      <c r="AA292" s="30">
        <f>SUMIF(Ingredients!$B$3:$B$217,H292,Ingredients!$C$3:$C$217)+SUMIF($B$3:$B$724,H292,$AG$3:$AG$724)</f>
        <v>0</v>
      </c>
      <c r="AB292" s="30">
        <f>SUMIF(Ingredients!$B$3:$B$217,I292,Ingredients!$C$3:$C$217)+SUMIF($B$3:$B$724,I292,$AG$3:$AG$724)</f>
        <v>0</v>
      </c>
      <c r="AC292" s="30">
        <f>SUMIF(Ingredients!$B$3:$B$217,J292,Ingredients!$C$3:$C$217)+SUMIF($B$3:$B$724,J292,$AG$3:$AG$724)</f>
        <v>0</v>
      </c>
      <c r="AD292" s="30">
        <f>SUMIF(Ingredients!$B$3:$B$217,K292,Ingredients!$C$3:$C$217)+SUMIF($B$3:$B$724,K292,$AG$3:$AG$724)</f>
        <v>0</v>
      </c>
      <c r="AE292" s="30">
        <f>SUMIF(Ingredients!$B$3:$B$217,L292,Ingredients!$C$3:$C$217)+SUMIF($B$3:$B$724,L292,$AG$3:$AG$724)</f>
        <v>0</v>
      </c>
      <c r="AF292" s="30">
        <f>SUMIF(Ingredients!$B$3:$B$217,M292,Ingredients!$C$3:$C$217)+SUMIF($B$3:$B$724,M292,$AG$3:$AG$724)</f>
        <v>0</v>
      </c>
      <c r="AG292" s="29">
        <f t="shared" si="54"/>
        <v>3</v>
      </c>
      <c r="AH292" s="30">
        <f>SUMIF(Ingredients!$B$3:$B$217,F292,Ingredients!$D$3:$D$217)+SUMIF($B$3:$B$724,F292,$AP$3:$AP$724)</f>
        <v>5</v>
      </c>
      <c r="AI292" s="30">
        <f>SUMIF(Ingredients!$B$3:$B$217,G292,Ingredients!$D$3:$D$217)+SUMIF($B$3:$B$724,G292,$AP$3:$AP$724)</f>
        <v>0</v>
      </c>
      <c r="AJ292" s="30">
        <f>SUMIF(Ingredients!$B$3:$B$217,H292,Ingredients!$D$3:$D$217)+SUMIF($B$3:$B$724,H292,$AP$3:$AP$724)</f>
        <v>0</v>
      </c>
      <c r="AK292" s="30">
        <f>SUMIF(Ingredients!$B$3:$B$217,I292,Ingredients!$D$3:$D$217)+SUMIF($B$3:$B$724,I292,$AP$3:$AP$724)</f>
        <v>0</v>
      </c>
      <c r="AL292" s="30">
        <f>SUMIF(Ingredients!$B$3:$B$217,J292,Ingredients!$D$3:$D$217)+SUMIF($B$3:$B$724,J292,$AP$3:$AP$724)</f>
        <v>0</v>
      </c>
      <c r="AM292" s="30">
        <f>SUMIF(Ingredients!$B$3:$B$217,K292,Ingredients!$D$3:$D$217)+SUMIF($B$3:$B$724,K292,$AP$3:$AP$724)</f>
        <v>0</v>
      </c>
      <c r="AN292" s="30">
        <f>SUMIF(Ingredients!$B$3:$B$217,L292,Ingredients!$D$3:$D$217)+SUMIF($B$3:$B$724,L292,$AP$3:$AP$724)</f>
        <v>0</v>
      </c>
      <c r="AO292" s="30">
        <f>SUMIF(Ingredients!$B$3:$B$217,M292,Ingredients!$D$3:$D$217)+SUMIF($B$3:$B$724,M292,$AP$3:$AP$724)</f>
        <v>0</v>
      </c>
      <c r="AP292" s="29">
        <f t="shared" si="55"/>
        <v>5</v>
      </c>
      <c r="AQ292" s="30">
        <f>SUMIF(Ingredients!$B$3:$B$217,F292,Ingredients!$E$3:$E$217)+SUMIF($B$3:$B$724,F292,$AY$3:$AY$727)</f>
        <v>10</v>
      </c>
      <c r="AR292" s="30">
        <f>SUMIF(Ingredients!$B$3:$B$217,G292,Ingredients!$E$3:$E$217)+SUMIF($B$3:$B$724,G292,$AY$3:$AY$727)</f>
        <v>18</v>
      </c>
      <c r="AS292" s="30">
        <f>SUMIF(Ingredients!$B$3:$B$217,H292,Ingredients!$E$3:$E$217)+SUMIF($B$3:$B$724,H292,$AY$3:$AY$727)</f>
        <v>0</v>
      </c>
      <c r="AT292" s="30">
        <f>SUMIF(Ingredients!$B$3:$B$217,I292,Ingredients!$E$3:$E$217)+SUMIF($B$3:$B$724,I292,$AY$3:$AY$727)</f>
        <v>0</v>
      </c>
      <c r="AU292" s="30">
        <f>SUMIF(Ingredients!$B$3:$B$217,J292,Ingredients!$E$3:$E$217)+SUMIF($B$3:$B$724,J292,$AY$3:$AY$727)</f>
        <v>0</v>
      </c>
      <c r="AV292" s="30">
        <f>SUMIF(Ingredients!$B$3:$B$217,K292,Ingredients!$E$3:$E$217)+SUMIF($B$3:$B$724,K292,$AY$3:$AY$727)</f>
        <v>0</v>
      </c>
      <c r="AW292" s="30">
        <f>SUMIF(Ingredients!$B$3:$B$217,L292,Ingredients!$E$3:$E$217)+SUMIF($B$3:$B$724,L292,$AY$3:$AY$727)</f>
        <v>0</v>
      </c>
      <c r="AX292" s="30">
        <f>SUMIF(Ingredients!$B$3:$B$217,M292,Ingredients!$E$3:$E$217)+SUMIF($B$3:$B$724,M292,$AY$3:$AY$727)</f>
        <v>0</v>
      </c>
      <c r="AY292" s="29">
        <f t="shared" si="56"/>
        <v>14</v>
      </c>
      <c r="AZ292" s="30">
        <f>SUMIF(Ingredients!$B$3:$B$217,F292,Ingredients!$F$3:$F$217)+SUMIF($B$3:$B$724,F292,$BH$3:$BH$724)</f>
        <v>0</v>
      </c>
      <c r="BA292" s="30">
        <f>SUMIF(Ingredients!$B$3:$B$217,G292,Ingredients!$F$3:$F$217)+SUMIF($B$3:$B$724,G292,$BH$3:$BH$724)</f>
        <v>0</v>
      </c>
      <c r="BB292" s="30">
        <f>SUMIF(Ingredients!$B$3:$B$217,H292,Ingredients!$F$3:$F$217)+SUMIF($B$3:$B$724,H292,$BH$3:$BH$724)</f>
        <v>0</v>
      </c>
      <c r="BC292" s="30">
        <f>SUMIF(Ingredients!$B$3:$B$217,I292,Ingredients!$F$3:$F$217)+SUMIF($B$3:$B$724,I292,$BH$3:$BH$724)</f>
        <v>0</v>
      </c>
      <c r="BD292" s="30">
        <f>SUMIF(Ingredients!$B$3:$B$217,J292,Ingredients!$F$3:$F$217)+SUMIF($B$3:$B$724,J292,$BH$3:$BH$724)</f>
        <v>0</v>
      </c>
      <c r="BE292" s="30">
        <f>SUMIF(Ingredients!$B$3:$B$217,K292,Ingredients!$F$3:$F$217)+SUMIF($B$3:$B$724,K292,$BH$3:$BH$724)</f>
        <v>0</v>
      </c>
      <c r="BF292" s="30">
        <f>SUMIF(Ingredients!$B$3:$B$217,L292,Ingredients!$F$3:$F$217)+SUMIF($B$3:$B$724,L292,$BH$3:$BH$724)</f>
        <v>0</v>
      </c>
      <c r="BG292" s="30">
        <f>SUMIF(Ingredients!$B$3:$B$217,M292,Ingredients!$F$3:$F$217)+SUMIF($B$3:$B$724,M292,$BH$3:$BH$724)</f>
        <v>0</v>
      </c>
      <c r="BH292" s="35">
        <f t="shared" si="57"/>
        <v>0</v>
      </c>
      <c r="BI292" s="30">
        <f>SUMIF(Ingredients!$B$3:$B$217,F292,Ingredients!$G$3:$G$217)+SUMIF($B$3:$B$724,F292,$BQ$3:$BQ$724)</f>
        <v>0.8</v>
      </c>
      <c r="BJ292" s="30">
        <f>SUMIF(Ingredients!$B$3:$B$217,G292,Ingredients!$G$3:$G$217)+SUMIF($B$3:$B$724,G292,$BQ$3:$BQ$724)</f>
        <v>0</v>
      </c>
      <c r="BK292" s="30">
        <f>SUMIF(Ingredients!$B$3:$B$217,H292,Ingredients!$G$3:$G$217)+SUMIF($B$3:$B$724,H292,$BQ$3:$BQ$724)</f>
        <v>0</v>
      </c>
      <c r="BL292" s="30">
        <f>SUMIF(Ingredients!$B$3:$B$217,I292,Ingredients!$G$3:$G$217)+SUMIF($B$3:$B$724,I292,$BQ$3:$BQ$724)</f>
        <v>0</v>
      </c>
      <c r="BM292" s="30">
        <f>SUMIF(Ingredients!$B$3:$B$217,J292,Ingredients!$G$3:$G$217)+SUMIF($B$3:$B$724,J292,$BQ$3:$BQ$724)</f>
        <v>0</v>
      </c>
      <c r="BN292" s="30">
        <f>SUMIF(Ingredients!$B$3:$B$217,K292,Ingredients!$G$3:$G$217)+SUMIF($B$3:$B$724,K292,$BQ$3:$BQ$724)</f>
        <v>0</v>
      </c>
      <c r="BO292" s="30">
        <f>SUMIF(Ingredients!$B$3:$B$217,L292,Ingredients!$G$3:$G$217)+SUMIF($B$3:$B$724,L292,$BQ$3:$BQ$724)</f>
        <v>0</v>
      </c>
      <c r="BP292" s="30">
        <f>SUMIF(Ingredients!$B$3:$B$217,M292,Ingredients!$G$3:$G$217)+SUMIF($B$3:$B$724,M292,$BQ$3:$BQ$724)</f>
        <v>0</v>
      </c>
      <c r="BQ292" s="36">
        <f t="shared" si="58"/>
        <v>0.8</v>
      </c>
      <c r="BR292" s="30">
        <f>SUMIF(Ingredients!$B$3:$B$217,F292,Ingredients!$H$3:$H$217)+SUMIF($B$3:$B$724,F292,$BZ$3:$BZ$724)</f>
        <v>0</v>
      </c>
      <c r="BS292" s="30">
        <f>SUMIF(Ingredients!$B$3:$B$217,G292,Ingredients!$H$3:$H$217)+SUMIF($B$3:$B$724,G292,$BZ$3:$BZ$724)</f>
        <v>1</v>
      </c>
      <c r="BT292" s="30">
        <f>SUMIF(Ingredients!$B$3:$B$217,H292,Ingredients!$H$3:$H$217)+SUMIF($B$3:$B$724,H292,$BZ$3:$BZ$724)</f>
        <v>0</v>
      </c>
      <c r="BU292" s="30">
        <f>SUMIF(Ingredients!$B$3:$B$217,I292,Ingredients!$H$3:$H$217)+SUMIF($B$3:$B$724,I292,$BZ$3:$BZ$724)</f>
        <v>0</v>
      </c>
      <c r="BV292" s="30">
        <f>SUMIF(Ingredients!$B$3:$B$217,J292,Ingredients!$H$3:$H$217)+SUMIF($B$3:$B$724,J292,$BZ$3:$BZ$724)</f>
        <v>0</v>
      </c>
      <c r="BW292" s="30">
        <f>SUMIF(Ingredients!$B$3:$B$217,K292,Ingredients!$H$3:$H$217)+SUMIF($B$3:$B$724,K292,$BZ$3:$BZ$724)</f>
        <v>0</v>
      </c>
      <c r="BX292" s="30">
        <f>SUMIF(Ingredients!$B$3:$B$217,L292,Ingredients!$H$3:$H$217)+SUMIF($B$3:$B$724,L292,$BZ$3:$BZ$724)</f>
        <v>0</v>
      </c>
      <c r="BY292" s="30">
        <f>SUMIF(Ingredients!$B$3:$B$217,M292,Ingredients!$H$3:$H$217)+SUMIF($B$3:$B$724,M292,$BZ$3:$BZ$724)</f>
        <v>0</v>
      </c>
      <c r="BZ292" s="42">
        <f t="shared" si="59"/>
        <v>1</v>
      </c>
      <c r="CA292" s="30">
        <f>SUMIF(Ingredients!$B$3:$B$217,F292,Ingredients!$I$3:$I$217)+SUMIF($B$3:$B$724,F292,$CI$3:$CI$724)</f>
        <v>0</v>
      </c>
      <c r="CB292" s="30">
        <f>SUMIF(Ingredients!$B$3:$B$217,G292,Ingredients!$I$3:$I$217)+SUMIF($B$3:$B$724,G292,$CI$3:$CI$724)</f>
        <v>0</v>
      </c>
      <c r="CC292" s="30">
        <f>SUMIF(Ingredients!$B$3:$B$217,H292,Ingredients!$I$3:$I$217)+SUMIF($B$3:$B$724,H292,$CI$3:$CI$724)</f>
        <v>0</v>
      </c>
      <c r="CD292" s="30">
        <f>SUMIF(Ingredients!$B$3:$B$217,I292,Ingredients!$I$3:$I$217)+SUMIF($B$3:$B$724,I292,$CI$3:$CI$724)</f>
        <v>0</v>
      </c>
      <c r="CE292" s="30">
        <f>SUMIF(Ingredients!$B$3:$B$217,J292,Ingredients!$I$3:$I$217)+SUMIF($B$3:$B$724,J292,$CI$3:$CI$724)</f>
        <v>0</v>
      </c>
      <c r="CF292" s="30">
        <f>SUMIF(Ingredients!$B$3:$B$217,K292,Ingredients!$I$3:$I$217)+SUMIF($B$3:$B$724,K292,$CI$3:$CI$724)</f>
        <v>0</v>
      </c>
      <c r="CG292" s="30">
        <f>SUMIF(Ingredients!$B$3:$B$217,L292,Ingredients!$I$3:$I$217)+SUMIF($B$3:$B$724,L292,$CI$3:$CI$724)</f>
        <v>0</v>
      </c>
      <c r="CH292" s="30">
        <f>SUMIF(Ingredients!$B$3:$B$217,M292,Ingredients!$I$3:$I$217)+SUMIF($B$3:$B$724,M292,$CI$3:$CI$724)</f>
        <v>0</v>
      </c>
      <c r="CI292" s="38">
        <f t="shared" si="60"/>
        <v>0</v>
      </c>
      <c r="CJ292" s="30">
        <f>SUMIF(Ingredients!$B$3:$B$217,F292,Ingredients!$J$3:$J$217)+SUMIF($B$3:$B$724,F292,$CR$3:$CR$724)</f>
        <v>0</v>
      </c>
      <c r="CK292" s="30">
        <f>SUMIF(Ingredients!$B$3:$B$217,G292,Ingredients!$J$3:$J$217)+SUMIF($B$3:$B$724,G292,$CR$3:$CR$724)</f>
        <v>0</v>
      </c>
      <c r="CL292" s="30">
        <f>SUMIF(Ingredients!$B$3:$B$217,H292,Ingredients!$J$3:$J$217)+SUMIF($B$3:$B$724,H292,$CR$3:$CR$724)</f>
        <v>0</v>
      </c>
      <c r="CM292" s="30">
        <f>SUMIF(Ingredients!$B$3:$B$217,I292,Ingredients!$J$3:$J$217)+SUMIF($B$3:$B$724,I292,$CR$3:$CR$724)</f>
        <v>0</v>
      </c>
      <c r="CN292" s="30">
        <f>SUMIF(Ingredients!$B$3:$B$217,J292,Ingredients!$J$3:$J$217)+SUMIF($B$3:$B$724,J292,$CR$3:$CR$724)</f>
        <v>0</v>
      </c>
      <c r="CO292" s="30">
        <f>SUMIF(Ingredients!$B$3:$B$217,K292,Ingredients!$J$3:$J$217)+SUMIF($B$3:$B$724,K292,$CR$3:$CR$724)</f>
        <v>0</v>
      </c>
      <c r="CP292" s="30">
        <f>SUMIF(Ingredients!$B$3:$B$217,L292,Ingredients!$J$3:$J$217)+SUMIF($B$3:$B$724,L292,$CR$3:$CR$724)</f>
        <v>0</v>
      </c>
      <c r="CQ292" s="30">
        <f>SUMIF(Ingredients!$B$3:$B$217,M292,Ingredients!$J$3:$J$217)+SUMIF($B$3:$B$724,M292,$CR$3:$CR$724)</f>
        <v>0</v>
      </c>
      <c r="CR292" s="43">
        <f t="shared" si="61"/>
        <v>0</v>
      </c>
      <c r="CS292" s="34">
        <v>5</v>
      </c>
      <c r="CT292" s="30">
        <v>0</v>
      </c>
      <c r="CU292" s="30">
        <v>11</v>
      </c>
      <c r="CV292" s="35">
        <v>0</v>
      </c>
      <c r="CW292" s="36">
        <v>0.8</v>
      </c>
      <c r="CX292" s="37">
        <v>1</v>
      </c>
      <c r="CY292" s="38">
        <v>0</v>
      </c>
      <c r="CZ292" s="39">
        <v>0</v>
      </c>
      <c r="DA292" t="s">
        <v>202</v>
      </c>
      <c r="DB292" t="str">
        <f t="shared" ca="1" si="62"/>
        <v>-</v>
      </c>
      <c r="DD292" t="s">
        <v>200</v>
      </c>
      <c r="DE292" t="str">
        <f t="shared" ca="1" si="63"/>
        <v>CITRUSSALADITEM(MEAL, ItemRegistry.citrussaladItem, 4 ,1f,0f,0f,1f,0.8f,0f,0f,1.91f),</v>
      </c>
      <c r="DF292" t="s">
        <v>2462</v>
      </c>
    </row>
    <row r="293" spans="2:110" x14ac:dyDescent="0.3">
      <c r="B293" t="s">
        <v>569</v>
      </c>
      <c r="C293" t="str">
        <f>INDEX('PH Itemnames'!$B$1:$B$723,MATCH(B293,'PH Itemnames'!$A$1:$A$723),1)</f>
        <v>pecanpieItem</v>
      </c>
      <c r="D293" t="s">
        <v>245</v>
      </c>
      <c r="E293" t="s">
        <v>1192</v>
      </c>
      <c r="F293" s="10" t="s">
        <v>176</v>
      </c>
      <c r="G293" s="11" t="s">
        <v>209</v>
      </c>
      <c r="H293" s="11" t="s">
        <v>210</v>
      </c>
      <c r="I293" s="11" t="s">
        <v>247</v>
      </c>
      <c r="J293" s="11"/>
      <c r="K293" s="11"/>
      <c r="L293" s="11"/>
      <c r="M293" s="11"/>
      <c r="N293" s="46">
        <f ca="1">SUMIF(Ingredients!$B$3:$B$217,'PH complex foods'!F293,Ingredients!$A$3:$A$119)+SUMIF($B$3:$B$724,F293,$V$3:$V$723)</f>
        <v>0</v>
      </c>
      <c r="O293" s="11">
        <f ca="1">SUMIF(Ingredients!$B$3:$B$217,'PH complex foods'!G293,Ingredients!$A$3:$A$119)+SUMIF($B$3:$B$724,G293,$V$3:$V$723)</f>
        <v>1</v>
      </c>
      <c r="P293" s="11">
        <f ca="1">SUMIF(Ingredients!$B$3:$B$217,'PH complex foods'!H293,Ingredients!$A$3:$A$119)+SUMIF($B$3:$B$724,H293,$V$3:$V$723)</f>
        <v>1</v>
      </c>
      <c r="Q293" s="11">
        <f ca="1">SUMIF(Ingredients!$B$3:$B$217,'PH complex foods'!I293,Ingredients!$A$3:$A$119)+SUMIF($B$3:$B$724,I293,$V$3:$V$723)</f>
        <v>1</v>
      </c>
      <c r="R293" s="11">
        <f ca="1">SUMIF(Ingredients!$B$3:$B$217,'PH complex foods'!J293,Ingredients!$A$3:$A$119)+SUMIF($B$3:$B$724,J293,$V$3:$V$723)</f>
        <v>0</v>
      </c>
      <c r="S293" s="11">
        <f ca="1">SUMIF(Ingredients!$B$3:$B$217,'PH complex foods'!K293,Ingredients!$A$3:$A$119)+SUMIF($B$3:$B$724,K293,$V$3:$V$723)</f>
        <v>0</v>
      </c>
      <c r="T293" s="11">
        <f ca="1">SUMIF(Ingredients!$B$3:$B$217,'PH complex foods'!L293,Ingredients!$A$3:$A$119)+SUMIF($B$3:$B$724,L293,$V$3:$V$723)</f>
        <v>0</v>
      </c>
      <c r="U293" s="11">
        <f ca="1">SUMIF(Ingredients!$B$3:$B$217,'PH complex foods'!M293,Ingredients!$A$3:$A$119)+SUMIF($B$3:$B$724,M293,$V$3:$V$723)</f>
        <v>0</v>
      </c>
      <c r="V293" s="10">
        <f t="shared" ca="1" si="64"/>
        <v>0</v>
      </c>
      <c r="W293" s="11">
        <f t="shared" si="53"/>
        <v>0</v>
      </c>
      <c r="X293" s="44" t="str">
        <f t="shared" ca="1" si="65"/>
        <v>No</v>
      </c>
      <c r="Y293" s="34">
        <f>SUMIF(Ingredients!$B$3:$B$217,F293,Ingredients!$C$3:$C$217)+SUMIF($B$3:$B$724,F293,$AG$3:$AG$724)</f>
        <v>0</v>
      </c>
      <c r="Z293" s="30">
        <f>SUMIF(Ingredients!$B$3:$B$217,G293,Ingredients!$C$3:$C$217)+SUMIF($B$3:$B$724,G293,$AG$3:$AG$724)</f>
        <v>5</v>
      </c>
      <c r="AA293" s="30">
        <f>SUMIF(Ingredients!$B$3:$B$217,H293,Ingredients!$C$3:$C$217)+SUMIF($B$3:$B$724,H293,$AG$3:$AG$724)</f>
        <v>0</v>
      </c>
      <c r="AB293" s="30">
        <f>SUMIF(Ingredients!$B$3:$B$217,I293,Ingredients!$C$3:$C$217)+SUMIF($B$3:$B$724,I293,$AG$3:$AG$724)</f>
        <v>5</v>
      </c>
      <c r="AC293" s="30">
        <f>SUMIF(Ingredients!$B$3:$B$217,J293,Ingredients!$C$3:$C$217)+SUMIF($B$3:$B$724,J293,$AG$3:$AG$724)</f>
        <v>0</v>
      </c>
      <c r="AD293" s="30">
        <f>SUMIF(Ingredients!$B$3:$B$217,K293,Ingredients!$C$3:$C$217)+SUMIF($B$3:$B$724,K293,$AG$3:$AG$724)</f>
        <v>0</v>
      </c>
      <c r="AE293" s="30">
        <f>SUMIF(Ingredients!$B$3:$B$217,L293,Ingredients!$C$3:$C$217)+SUMIF($B$3:$B$724,L293,$AG$3:$AG$724)</f>
        <v>0</v>
      </c>
      <c r="AF293" s="30">
        <f>SUMIF(Ingredients!$B$3:$B$217,M293,Ingredients!$C$3:$C$217)+SUMIF($B$3:$B$724,M293,$AG$3:$AG$724)</f>
        <v>0</v>
      </c>
      <c r="AG293" s="29">
        <f t="shared" si="54"/>
        <v>10</v>
      </c>
      <c r="AH293" s="30">
        <f>SUMIF(Ingredients!$B$3:$B$217,F293,Ingredients!$D$3:$D$217)+SUMIF($B$3:$B$724,F293,$AP$3:$AP$724)</f>
        <v>0</v>
      </c>
      <c r="AI293" s="30">
        <f>SUMIF(Ingredients!$B$3:$B$217,G293,Ingredients!$D$3:$D$217)+SUMIF($B$3:$B$724,G293,$AP$3:$AP$724)</f>
        <v>0</v>
      </c>
      <c r="AJ293" s="30">
        <f>SUMIF(Ingredients!$B$3:$B$217,H293,Ingredients!$D$3:$D$217)+SUMIF($B$3:$B$724,H293,$AP$3:$AP$724)</f>
        <v>0</v>
      </c>
      <c r="AK293" s="30">
        <f>SUMIF(Ingredients!$B$3:$B$217,I293,Ingredients!$D$3:$D$217)+SUMIF($B$3:$B$724,I293,$AP$3:$AP$724)</f>
        <v>0</v>
      </c>
      <c r="AL293" s="30">
        <f>SUMIF(Ingredients!$B$3:$B$217,J293,Ingredients!$D$3:$D$217)+SUMIF($B$3:$B$724,J293,$AP$3:$AP$724)</f>
        <v>0</v>
      </c>
      <c r="AM293" s="30">
        <f>SUMIF(Ingredients!$B$3:$B$217,K293,Ingredients!$D$3:$D$217)+SUMIF($B$3:$B$724,K293,$AP$3:$AP$724)</f>
        <v>0</v>
      </c>
      <c r="AN293" s="30">
        <f>SUMIF(Ingredients!$B$3:$B$217,L293,Ingredients!$D$3:$D$217)+SUMIF($B$3:$B$724,L293,$AP$3:$AP$724)</f>
        <v>0</v>
      </c>
      <c r="AO293" s="30">
        <f>SUMIF(Ingredients!$B$3:$B$217,M293,Ingredients!$D$3:$D$217)+SUMIF($B$3:$B$724,M293,$AP$3:$AP$724)</f>
        <v>0</v>
      </c>
      <c r="AP293" s="29">
        <f t="shared" si="55"/>
        <v>0</v>
      </c>
      <c r="AQ293" s="30">
        <f>SUMIF(Ingredients!$B$3:$B$217,F293,Ingredients!$E$3:$E$217)+SUMIF($B$3:$B$724,F293,$AY$3:$AY$727)</f>
        <v>0</v>
      </c>
      <c r="AR293" s="30">
        <f>SUMIF(Ingredients!$B$3:$B$217,G293,Ingredients!$E$3:$E$217)+SUMIF($B$3:$B$724,G293,$AY$3:$AY$727)</f>
        <v>7</v>
      </c>
      <c r="AS293" s="30">
        <f>SUMIF(Ingredients!$B$3:$B$217,H293,Ingredients!$E$3:$E$217)+SUMIF($B$3:$B$724,H293,$AY$3:$AY$727)</f>
        <v>30</v>
      </c>
      <c r="AT293" s="30">
        <f>SUMIF(Ingredients!$B$3:$B$217,I293,Ingredients!$E$3:$E$217)+SUMIF($B$3:$B$724,I293,$AY$3:$AY$727)</f>
        <v>12</v>
      </c>
      <c r="AU293" s="30">
        <f>SUMIF(Ingredients!$B$3:$B$217,J293,Ingredients!$E$3:$E$217)+SUMIF($B$3:$B$724,J293,$AY$3:$AY$727)</f>
        <v>0</v>
      </c>
      <c r="AV293" s="30">
        <f>SUMIF(Ingredients!$B$3:$B$217,K293,Ingredients!$E$3:$E$217)+SUMIF($B$3:$B$724,K293,$AY$3:$AY$727)</f>
        <v>0</v>
      </c>
      <c r="AW293" s="30">
        <f>SUMIF(Ingredients!$B$3:$B$217,L293,Ingredients!$E$3:$E$217)+SUMIF($B$3:$B$724,L293,$AY$3:$AY$727)</f>
        <v>0</v>
      </c>
      <c r="AX293" s="30">
        <f>SUMIF(Ingredients!$B$3:$B$217,M293,Ingredients!$E$3:$E$217)+SUMIF($B$3:$B$724,M293,$AY$3:$AY$727)</f>
        <v>0</v>
      </c>
      <c r="AY293" s="29">
        <f t="shared" si="56"/>
        <v>12.25</v>
      </c>
      <c r="AZ293" s="30">
        <f>SUMIF(Ingredients!$B$3:$B$217,F293,Ingredients!$F$3:$F$217)+SUMIF($B$3:$B$724,F293,$BH$3:$BH$724)</f>
        <v>0</v>
      </c>
      <c r="BA293" s="30">
        <f>SUMIF(Ingredients!$B$3:$B$217,G293,Ingredients!$F$3:$F$217)+SUMIF($B$3:$B$724,G293,$BH$3:$BH$724)</f>
        <v>1</v>
      </c>
      <c r="BB293" s="30">
        <f>SUMIF(Ingredients!$B$3:$B$217,H293,Ingredients!$F$3:$F$217)+SUMIF($B$3:$B$724,H293,$BH$3:$BH$724)</f>
        <v>0</v>
      </c>
      <c r="BC293" s="30">
        <f>SUMIF(Ingredients!$B$3:$B$217,I293,Ingredients!$F$3:$F$217)+SUMIF($B$3:$B$724,I293,$BH$3:$BH$724)</f>
        <v>0</v>
      </c>
      <c r="BD293" s="30">
        <f>SUMIF(Ingredients!$B$3:$B$217,J293,Ingredients!$F$3:$F$217)+SUMIF($B$3:$B$724,J293,$BH$3:$BH$724)</f>
        <v>0</v>
      </c>
      <c r="BE293" s="30">
        <f>SUMIF(Ingredients!$B$3:$B$217,K293,Ingredients!$F$3:$F$217)+SUMIF($B$3:$B$724,K293,$BH$3:$BH$724)</f>
        <v>0</v>
      </c>
      <c r="BF293" s="30">
        <f>SUMIF(Ingredients!$B$3:$B$217,L293,Ingredients!$F$3:$F$217)+SUMIF($B$3:$B$724,L293,$BH$3:$BH$724)</f>
        <v>0</v>
      </c>
      <c r="BG293" s="30">
        <f>SUMIF(Ingredients!$B$3:$B$217,M293,Ingredients!$F$3:$F$217)+SUMIF($B$3:$B$724,M293,$BH$3:$BH$724)</f>
        <v>0</v>
      </c>
      <c r="BH293" s="35">
        <f t="shared" si="57"/>
        <v>1</v>
      </c>
      <c r="BI293" s="30">
        <f>SUMIF(Ingredients!$B$3:$B$217,F293,Ingredients!$G$3:$G$217)+SUMIF($B$3:$B$724,F293,$BQ$3:$BQ$724)</f>
        <v>0</v>
      </c>
      <c r="BJ293" s="30">
        <f>SUMIF(Ingredients!$B$3:$B$217,G293,Ingredients!$G$3:$G$217)+SUMIF($B$3:$B$724,G293,$BQ$3:$BQ$724)</f>
        <v>0</v>
      </c>
      <c r="BK293" s="30">
        <f>SUMIF(Ingredients!$B$3:$B$217,H293,Ingredients!$G$3:$G$217)+SUMIF($B$3:$B$724,H293,$BQ$3:$BQ$724)</f>
        <v>0</v>
      </c>
      <c r="BL293" s="30">
        <f>SUMIF(Ingredients!$B$3:$B$217,I293,Ingredients!$G$3:$G$217)+SUMIF($B$3:$B$724,I293,$BQ$3:$BQ$724)</f>
        <v>0</v>
      </c>
      <c r="BM293" s="30">
        <f>SUMIF(Ingredients!$B$3:$B$217,J293,Ingredients!$G$3:$G$217)+SUMIF($B$3:$B$724,J293,$BQ$3:$BQ$724)</f>
        <v>0</v>
      </c>
      <c r="BN293" s="30">
        <f>SUMIF(Ingredients!$B$3:$B$217,K293,Ingredients!$G$3:$G$217)+SUMIF($B$3:$B$724,K293,$BQ$3:$BQ$724)</f>
        <v>0</v>
      </c>
      <c r="BO293" s="30">
        <f>SUMIF(Ingredients!$B$3:$B$217,L293,Ingredients!$G$3:$G$217)+SUMIF($B$3:$B$724,L293,$BQ$3:$BQ$724)</f>
        <v>0</v>
      </c>
      <c r="BP293" s="30">
        <f>SUMIF(Ingredients!$B$3:$B$217,M293,Ingredients!$G$3:$G$217)+SUMIF($B$3:$B$724,M293,$BQ$3:$BQ$724)</f>
        <v>0</v>
      </c>
      <c r="BQ293" s="36">
        <f t="shared" si="58"/>
        <v>0</v>
      </c>
      <c r="BR293" s="30">
        <f>SUMIF(Ingredients!$B$3:$B$217,F293,Ingredients!$H$3:$H$217)+SUMIF($B$3:$B$724,F293,$BZ$3:$BZ$724)</f>
        <v>0</v>
      </c>
      <c r="BS293" s="30">
        <f>SUMIF(Ingredients!$B$3:$B$217,G293,Ingredients!$H$3:$H$217)+SUMIF($B$3:$B$724,G293,$BZ$3:$BZ$724)</f>
        <v>0</v>
      </c>
      <c r="BT293" s="30">
        <f>SUMIF(Ingredients!$B$3:$B$217,H293,Ingredients!$H$3:$H$217)+SUMIF($B$3:$B$724,H293,$BZ$3:$BZ$724)</f>
        <v>0</v>
      </c>
      <c r="BU293" s="30">
        <f>SUMIF(Ingredients!$B$3:$B$217,I293,Ingredients!$H$3:$H$217)+SUMIF($B$3:$B$724,I293,$BZ$3:$BZ$724)</f>
        <v>0</v>
      </c>
      <c r="BV293" s="30">
        <f>SUMIF(Ingredients!$B$3:$B$217,J293,Ingredients!$H$3:$H$217)+SUMIF($B$3:$B$724,J293,$BZ$3:$BZ$724)</f>
        <v>0</v>
      </c>
      <c r="BW293" s="30">
        <f>SUMIF(Ingredients!$B$3:$B$217,K293,Ingredients!$H$3:$H$217)+SUMIF($B$3:$B$724,K293,$BZ$3:$BZ$724)</f>
        <v>0</v>
      </c>
      <c r="BX293" s="30">
        <f>SUMIF(Ingredients!$B$3:$B$217,L293,Ingredients!$H$3:$H$217)+SUMIF($B$3:$B$724,L293,$BZ$3:$BZ$724)</f>
        <v>0</v>
      </c>
      <c r="BY293" s="30">
        <f>SUMIF(Ingredients!$B$3:$B$217,M293,Ingredients!$H$3:$H$217)+SUMIF($B$3:$B$724,M293,$BZ$3:$BZ$724)</f>
        <v>0</v>
      </c>
      <c r="BZ293" s="42">
        <f t="shared" si="59"/>
        <v>0</v>
      </c>
      <c r="CA293" s="30">
        <f>SUMIF(Ingredients!$B$3:$B$217,F293,Ingredients!$I$3:$I$217)+SUMIF($B$3:$B$724,F293,$CI$3:$CI$724)</f>
        <v>0</v>
      </c>
      <c r="CB293" s="30">
        <f>SUMIF(Ingredients!$B$3:$B$217,G293,Ingredients!$I$3:$I$217)+SUMIF($B$3:$B$724,G293,$CI$3:$CI$724)</f>
        <v>0</v>
      </c>
      <c r="CC293" s="30">
        <f>SUMIF(Ingredients!$B$3:$B$217,H293,Ingredients!$I$3:$I$217)+SUMIF($B$3:$B$724,H293,$CI$3:$CI$724)</f>
        <v>0</v>
      </c>
      <c r="CD293" s="30">
        <f>SUMIF(Ingredients!$B$3:$B$217,I293,Ingredients!$I$3:$I$217)+SUMIF($B$3:$B$724,I293,$CI$3:$CI$724)</f>
        <v>0</v>
      </c>
      <c r="CE293" s="30">
        <f>SUMIF(Ingredients!$B$3:$B$217,J293,Ingredients!$I$3:$I$217)+SUMIF($B$3:$B$724,J293,$CI$3:$CI$724)</f>
        <v>0</v>
      </c>
      <c r="CF293" s="30">
        <f>SUMIF(Ingredients!$B$3:$B$217,K293,Ingredients!$I$3:$I$217)+SUMIF($B$3:$B$724,K293,$CI$3:$CI$724)</f>
        <v>0</v>
      </c>
      <c r="CG293" s="30">
        <f>SUMIF(Ingredients!$B$3:$B$217,L293,Ingredients!$I$3:$I$217)+SUMIF($B$3:$B$724,L293,$CI$3:$CI$724)</f>
        <v>0</v>
      </c>
      <c r="CH293" s="30">
        <f>SUMIF(Ingredients!$B$3:$B$217,M293,Ingredients!$I$3:$I$217)+SUMIF($B$3:$B$724,M293,$CI$3:$CI$724)</f>
        <v>0</v>
      </c>
      <c r="CI293" s="38">
        <f t="shared" si="60"/>
        <v>0</v>
      </c>
      <c r="CJ293" s="30">
        <f>SUMIF(Ingredients!$B$3:$B$217,F293,Ingredients!$J$3:$J$217)+SUMIF($B$3:$B$724,F293,$CR$3:$CR$724)</f>
        <v>0</v>
      </c>
      <c r="CK293" s="30">
        <f>SUMIF(Ingredients!$B$3:$B$217,G293,Ingredients!$J$3:$J$217)+SUMIF($B$3:$B$724,G293,$CR$3:$CR$724)</f>
        <v>0</v>
      </c>
      <c r="CL293" s="30">
        <f>SUMIF(Ingredients!$B$3:$B$217,H293,Ingredients!$J$3:$J$217)+SUMIF($B$3:$B$724,H293,$CR$3:$CR$724)</f>
        <v>0</v>
      </c>
      <c r="CM293" s="30">
        <f>SUMIF(Ingredients!$B$3:$B$217,I293,Ingredients!$J$3:$J$217)+SUMIF($B$3:$B$724,I293,$CR$3:$CR$724)</f>
        <v>1</v>
      </c>
      <c r="CN293" s="30">
        <f>SUMIF(Ingredients!$B$3:$B$217,J293,Ingredients!$J$3:$J$217)+SUMIF($B$3:$B$724,J293,$CR$3:$CR$724)</f>
        <v>0</v>
      </c>
      <c r="CO293" s="30">
        <f>SUMIF(Ingredients!$B$3:$B$217,K293,Ingredients!$J$3:$J$217)+SUMIF($B$3:$B$724,K293,$CR$3:$CR$724)</f>
        <v>0</v>
      </c>
      <c r="CP293" s="30">
        <f>SUMIF(Ingredients!$B$3:$B$217,L293,Ingredients!$J$3:$J$217)+SUMIF($B$3:$B$724,L293,$CR$3:$CR$724)</f>
        <v>0</v>
      </c>
      <c r="CQ293" s="30">
        <f>SUMIF(Ingredients!$B$3:$B$217,M293,Ingredients!$J$3:$J$217)+SUMIF($B$3:$B$724,M293,$CR$3:$CR$724)</f>
        <v>0</v>
      </c>
      <c r="CR293" s="43">
        <f t="shared" si="61"/>
        <v>1</v>
      </c>
      <c r="CS293" s="34">
        <v>10</v>
      </c>
      <c r="CT293" s="30">
        <v>0</v>
      </c>
      <c r="CU293" s="30">
        <v>12.25</v>
      </c>
      <c r="CV293" s="35">
        <v>1</v>
      </c>
      <c r="CW293" s="36">
        <v>0</v>
      </c>
      <c r="CX293" s="37">
        <v>0</v>
      </c>
      <c r="CY293" s="38">
        <v>0</v>
      </c>
      <c r="CZ293" s="39">
        <v>1</v>
      </c>
      <c r="DA293" t="s">
        <v>199</v>
      </c>
      <c r="DB293" t="str">
        <f t="shared" ca="1" si="62"/>
        <v>No</v>
      </c>
      <c r="DD293" t="s">
        <v>200</v>
      </c>
      <c r="DE293" t="str">
        <f t="shared" ca="1" si="63"/>
        <v/>
      </c>
      <c r="DF293" t="s">
        <v>2272</v>
      </c>
    </row>
    <row r="294" spans="2:110" x14ac:dyDescent="0.3">
      <c r="B294" t="s">
        <v>570</v>
      </c>
      <c r="C294" t="str">
        <f>INDEX('PH Itemnames'!$B$1:$B$723,MATCH(B294,'PH Itemnames'!$A$1:$A$723),1)</f>
        <v>pralinesItem</v>
      </c>
      <c r="D294" t="s">
        <v>240</v>
      </c>
      <c r="E294" t="s">
        <v>1192</v>
      </c>
      <c r="F294" s="10" t="s">
        <v>176</v>
      </c>
      <c r="G294" s="11" t="s">
        <v>210</v>
      </c>
      <c r="H294" s="11"/>
      <c r="I294" s="11"/>
      <c r="J294" s="11"/>
      <c r="K294" s="11"/>
      <c r="L294" s="11"/>
      <c r="M294" s="11"/>
      <c r="N294" s="46">
        <f ca="1">SUMIF(Ingredients!$B$3:$B$217,'PH complex foods'!F294,Ingredients!$A$3:$A$119)+SUMIF($B$3:$B$724,F294,$V$3:$V$723)</f>
        <v>0</v>
      </c>
      <c r="O294" s="11">
        <f ca="1">SUMIF(Ingredients!$B$3:$B$217,'PH complex foods'!G294,Ingredients!$A$3:$A$119)+SUMIF($B$3:$B$724,G294,$V$3:$V$723)</f>
        <v>1</v>
      </c>
      <c r="P294" s="11">
        <f ca="1">SUMIF(Ingredients!$B$3:$B$217,'PH complex foods'!H294,Ingredients!$A$3:$A$119)+SUMIF($B$3:$B$724,H294,$V$3:$V$723)</f>
        <v>0</v>
      </c>
      <c r="Q294" s="11">
        <f ca="1">SUMIF(Ingredients!$B$3:$B$217,'PH complex foods'!I294,Ingredients!$A$3:$A$119)+SUMIF($B$3:$B$724,I294,$V$3:$V$723)</f>
        <v>0</v>
      </c>
      <c r="R294" s="11">
        <f ca="1">SUMIF(Ingredients!$B$3:$B$217,'PH complex foods'!J294,Ingredients!$A$3:$A$119)+SUMIF($B$3:$B$724,J294,$V$3:$V$723)</f>
        <v>0</v>
      </c>
      <c r="S294" s="11">
        <f ca="1">SUMIF(Ingredients!$B$3:$B$217,'PH complex foods'!K294,Ingredients!$A$3:$A$119)+SUMIF($B$3:$B$724,K294,$V$3:$V$723)</f>
        <v>0</v>
      </c>
      <c r="T294" s="11">
        <f ca="1">SUMIF(Ingredients!$B$3:$B$217,'PH complex foods'!L294,Ingredients!$A$3:$A$119)+SUMIF($B$3:$B$724,L294,$V$3:$V$723)</f>
        <v>0</v>
      </c>
      <c r="U294" s="11">
        <f ca="1">SUMIF(Ingredients!$B$3:$B$217,'PH complex foods'!M294,Ingredients!$A$3:$A$119)+SUMIF($B$3:$B$724,M294,$V$3:$V$723)</f>
        <v>0</v>
      </c>
      <c r="V294" s="10">
        <f t="shared" ca="1" si="64"/>
        <v>0</v>
      </c>
      <c r="W294" s="11">
        <f t="shared" si="53"/>
        <v>0</v>
      </c>
      <c r="X294" s="44" t="str">
        <f t="shared" ca="1" si="65"/>
        <v>No</v>
      </c>
      <c r="Y294" s="34">
        <f>SUMIF(Ingredients!$B$3:$B$217,F294,Ingredients!$C$3:$C$217)+SUMIF($B$3:$B$724,F294,$AG$3:$AG$724)</f>
        <v>0</v>
      </c>
      <c r="Z294" s="30">
        <f>SUMIF(Ingredients!$B$3:$B$217,G294,Ingredients!$C$3:$C$217)+SUMIF($B$3:$B$724,G294,$AG$3:$AG$724)</f>
        <v>0</v>
      </c>
      <c r="AA294" s="30">
        <f>SUMIF(Ingredients!$B$3:$B$217,H294,Ingredients!$C$3:$C$217)+SUMIF($B$3:$B$724,H294,$AG$3:$AG$724)</f>
        <v>0</v>
      </c>
      <c r="AB294" s="30">
        <f>SUMIF(Ingredients!$B$3:$B$217,I294,Ingredients!$C$3:$C$217)+SUMIF($B$3:$B$724,I294,$AG$3:$AG$724)</f>
        <v>0</v>
      </c>
      <c r="AC294" s="30">
        <f>SUMIF(Ingredients!$B$3:$B$217,J294,Ingredients!$C$3:$C$217)+SUMIF($B$3:$B$724,J294,$AG$3:$AG$724)</f>
        <v>0</v>
      </c>
      <c r="AD294" s="30">
        <f>SUMIF(Ingredients!$B$3:$B$217,K294,Ingredients!$C$3:$C$217)+SUMIF($B$3:$B$724,K294,$AG$3:$AG$724)</f>
        <v>0</v>
      </c>
      <c r="AE294" s="30">
        <f>SUMIF(Ingredients!$B$3:$B$217,L294,Ingredients!$C$3:$C$217)+SUMIF($B$3:$B$724,L294,$AG$3:$AG$724)</f>
        <v>0</v>
      </c>
      <c r="AF294" s="30">
        <f>SUMIF(Ingredients!$B$3:$B$217,M294,Ingredients!$C$3:$C$217)+SUMIF($B$3:$B$724,M294,$AG$3:$AG$724)</f>
        <v>0</v>
      </c>
      <c r="AG294" s="29">
        <f t="shared" si="54"/>
        <v>0</v>
      </c>
      <c r="AH294" s="30">
        <f>SUMIF(Ingredients!$B$3:$B$217,F294,Ingredients!$D$3:$D$217)+SUMIF($B$3:$B$724,F294,$AP$3:$AP$724)</f>
        <v>0</v>
      </c>
      <c r="AI294" s="30">
        <f>SUMIF(Ingredients!$B$3:$B$217,G294,Ingredients!$D$3:$D$217)+SUMIF($B$3:$B$724,G294,$AP$3:$AP$724)</f>
        <v>0</v>
      </c>
      <c r="AJ294" s="30">
        <f>SUMIF(Ingredients!$B$3:$B$217,H294,Ingredients!$D$3:$D$217)+SUMIF($B$3:$B$724,H294,$AP$3:$AP$724)</f>
        <v>0</v>
      </c>
      <c r="AK294" s="30">
        <f>SUMIF(Ingredients!$B$3:$B$217,I294,Ingredients!$D$3:$D$217)+SUMIF($B$3:$B$724,I294,$AP$3:$AP$724)</f>
        <v>0</v>
      </c>
      <c r="AL294" s="30">
        <f>SUMIF(Ingredients!$B$3:$B$217,J294,Ingredients!$D$3:$D$217)+SUMIF($B$3:$B$724,J294,$AP$3:$AP$724)</f>
        <v>0</v>
      </c>
      <c r="AM294" s="30">
        <f>SUMIF(Ingredients!$B$3:$B$217,K294,Ingredients!$D$3:$D$217)+SUMIF($B$3:$B$724,K294,$AP$3:$AP$724)</f>
        <v>0</v>
      </c>
      <c r="AN294" s="30">
        <f>SUMIF(Ingredients!$B$3:$B$217,L294,Ingredients!$D$3:$D$217)+SUMIF($B$3:$B$724,L294,$AP$3:$AP$724)</f>
        <v>0</v>
      </c>
      <c r="AO294" s="30">
        <f>SUMIF(Ingredients!$B$3:$B$217,M294,Ingredients!$D$3:$D$217)+SUMIF($B$3:$B$724,M294,$AP$3:$AP$724)</f>
        <v>0</v>
      </c>
      <c r="AP294" s="29">
        <f t="shared" si="55"/>
        <v>0</v>
      </c>
      <c r="AQ294" s="30">
        <f>SUMIF(Ingredients!$B$3:$B$217,F294,Ingredients!$E$3:$E$217)+SUMIF($B$3:$B$724,F294,$AY$3:$AY$727)</f>
        <v>0</v>
      </c>
      <c r="AR294" s="30">
        <f>SUMIF(Ingredients!$B$3:$B$217,G294,Ingredients!$E$3:$E$217)+SUMIF($B$3:$B$724,G294,$AY$3:$AY$727)</f>
        <v>30</v>
      </c>
      <c r="AS294" s="30">
        <f>SUMIF(Ingredients!$B$3:$B$217,H294,Ingredients!$E$3:$E$217)+SUMIF($B$3:$B$724,H294,$AY$3:$AY$727)</f>
        <v>0</v>
      </c>
      <c r="AT294" s="30">
        <f>SUMIF(Ingredients!$B$3:$B$217,I294,Ingredients!$E$3:$E$217)+SUMIF($B$3:$B$724,I294,$AY$3:$AY$727)</f>
        <v>0</v>
      </c>
      <c r="AU294" s="30">
        <f>SUMIF(Ingredients!$B$3:$B$217,J294,Ingredients!$E$3:$E$217)+SUMIF($B$3:$B$724,J294,$AY$3:$AY$727)</f>
        <v>0</v>
      </c>
      <c r="AV294" s="30">
        <f>SUMIF(Ingredients!$B$3:$B$217,K294,Ingredients!$E$3:$E$217)+SUMIF($B$3:$B$724,K294,$AY$3:$AY$727)</f>
        <v>0</v>
      </c>
      <c r="AW294" s="30">
        <f>SUMIF(Ingredients!$B$3:$B$217,L294,Ingredients!$E$3:$E$217)+SUMIF($B$3:$B$724,L294,$AY$3:$AY$727)</f>
        <v>0</v>
      </c>
      <c r="AX294" s="30">
        <f>SUMIF(Ingredients!$B$3:$B$217,M294,Ingredients!$E$3:$E$217)+SUMIF($B$3:$B$724,M294,$AY$3:$AY$727)</f>
        <v>0</v>
      </c>
      <c r="AY294" s="29">
        <f t="shared" si="56"/>
        <v>15</v>
      </c>
      <c r="AZ294" s="30">
        <f>SUMIF(Ingredients!$B$3:$B$217,F294,Ingredients!$F$3:$F$217)+SUMIF($B$3:$B$724,F294,$BH$3:$BH$724)</f>
        <v>0</v>
      </c>
      <c r="BA294" s="30">
        <f>SUMIF(Ingredients!$B$3:$B$217,G294,Ingredients!$F$3:$F$217)+SUMIF($B$3:$B$724,G294,$BH$3:$BH$724)</f>
        <v>0</v>
      </c>
      <c r="BB294" s="30">
        <f>SUMIF(Ingredients!$B$3:$B$217,H294,Ingredients!$F$3:$F$217)+SUMIF($B$3:$B$724,H294,$BH$3:$BH$724)</f>
        <v>0</v>
      </c>
      <c r="BC294" s="30">
        <f>SUMIF(Ingredients!$B$3:$B$217,I294,Ingredients!$F$3:$F$217)+SUMIF($B$3:$B$724,I294,$BH$3:$BH$724)</f>
        <v>0</v>
      </c>
      <c r="BD294" s="30">
        <f>SUMIF(Ingredients!$B$3:$B$217,J294,Ingredients!$F$3:$F$217)+SUMIF($B$3:$B$724,J294,$BH$3:$BH$724)</f>
        <v>0</v>
      </c>
      <c r="BE294" s="30">
        <f>SUMIF(Ingredients!$B$3:$B$217,K294,Ingredients!$F$3:$F$217)+SUMIF($B$3:$B$724,K294,$BH$3:$BH$724)</f>
        <v>0</v>
      </c>
      <c r="BF294" s="30">
        <f>SUMIF(Ingredients!$B$3:$B$217,L294,Ingredients!$F$3:$F$217)+SUMIF($B$3:$B$724,L294,$BH$3:$BH$724)</f>
        <v>0</v>
      </c>
      <c r="BG294" s="30">
        <f>SUMIF(Ingredients!$B$3:$B$217,M294,Ingredients!$F$3:$F$217)+SUMIF($B$3:$B$724,M294,$BH$3:$BH$724)</f>
        <v>0</v>
      </c>
      <c r="BH294" s="35">
        <f t="shared" si="57"/>
        <v>0</v>
      </c>
      <c r="BI294" s="30">
        <f>SUMIF(Ingredients!$B$3:$B$217,F294,Ingredients!$G$3:$G$217)+SUMIF($B$3:$B$724,F294,$BQ$3:$BQ$724)</f>
        <v>0</v>
      </c>
      <c r="BJ294" s="30">
        <f>SUMIF(Ingredients!$B$3:$B$217,G294,Ingredients!$G$3:$G$217)+SUMIF($B$3:$B$724,G294,$BQ$3:$BQ$724)</f>
        <v>0</v>
      </c>
      <c r="BK294" s="30">
        <f>SUMIF(Ingredients!$B$3:$B$217,H294,Ingredients!$G$3:$G$217)+SUMIF($B$3:$B$724,H294,$BQ$3:$BQ$724)</f>
        <v>0</v>
      </c>
      <c r="BL294" s="30">
        <f>SUMIF(Ingredients!$B$3:$B$217,I294,Ingredients!$G$3:$G$217)+SUMIF($B$3:$B$724,I294,$BQ$3:$BQ$724)</f>
        <v>0</v>
      </c>
      <c r="BM294" s="30">
        <f>SUMIF(Ingredients!$B$3:$B$217,J294,Ingredients!$G$3:$G$217)+SUMIF($B$3:$B$724,J294,$BQ$3:$BQ$724)</f>
        <v>0</v>
      </c>
      <c r="BN294" s="30">
        <f>SUMIF(Ingredients!$B$3:$B$217,K294,Ingredients!$G$3:$G$217)+SUMIF($B$3:$B$724,K294,$BQ$3:$BQ$724)</f>
        <v>0</v>
      </c>
      <c r="BO294" s="30">
        <f>SUMIF(Ingredients!$B$3:$B$217,L294,Ingredients!$G$3:$G$217)+SUMIF($B$3:$B$724,L294,$BQ$3:$BQ$724)</f>
        <v>0</v>
      </c>
      <c r="BP294" s="30">
        <f>SUMIF(Ingredients!$B$3:$B$217,M294,Ingredients!$G$3:$G$217)+SUMIF($B$3:$B$724,M294,$BQ$3:$BQ$724)</f>
        <v>0</v>
      </c>
      <c r="BQ294" s="36">
        <f t="shared" si="58"/>
        <v>0</v>
      </c>
      <c r="BR294" s="30">
        <f>SUMIF(Ingredients!$B$3:$B$217,F294,Ingredients!$H$3:$H$217)+SUMIF($B$3:$B$724,F294,$BZ$3:$BZ$724)</f>
        <v>0</v>
      </c>
      <c r="BS294" s="30">
        <f>SUMIF(Ingredients!$B$3:$B$217,G294,Ingredients!$H$3:$H$217)+SUMIF($B$3:$B$724,G294,$BZ$3:$BZ$724)</f>
        <v>0</v>
      </c>
      <c r="BT294" s="30">
        <f>SUMIF(Ingredients!$B$3:$B$217,H294,Ingredients!$H$3:$H$217)+SUMIF($B$3:$B$724,H294,$BZ$3:$BZ$724)</f>
        <v>0</v>
      </c>
      <c r="BU294" s="30">
        <f>SUMIF(Ingredients!$B$3:$B$217,I294,Ingredients!$H$3:$H$217)+SUMIF($B$3:$B$724,I294,$BZ$3:$BZ$724)</f>
        <v>0</v>
      </c>
      <c r="BV294" s="30">
        <f>SUMIF(Ingredients!$B$3:$B$217,J294,Ingredients!$H$3:$H$217)+SUMIF($B$3:$B$724,J294,$BZ$3:$BZ$724)</f>
        <v>0</v>
      </c>
      <c r="BW294" s="30">
        <f>SUMIF(Ingredients!$B$3:$B$217,K294,Ingredients!$H$3:$H$217)+SUMIF($B$3:$B$724,K294,$BZ$3:$BZ$724)</f>
        <v>0</v>
      </c>
      <c r="BX294" s="30">
        <f>SUMIF(Ingredients!$B$3:$B$217,L294,Ingredients!$H$3:$H$217)+SUMIF($B$3:$B$724,L294,$BZ$3:$BZ$724)</f>
        <v>0</v>
      </c>
      <c r="BY294" s="30">
        <f>SUMIF(Ingredients!$B$3:$B$217,M294,Ingredients!$H$3:$H$217)+SUMIF($B$3:$B$724,M294,$BZ$3:$BZ$724)</f>
        <v>0</v>
      </c>
      <c r="BZ294" s="42">
        <f t="shared" si="59"/>
        <v>0</v>
      </c>
      <c r="CA294" s="30">
        <f>SUMIF(Ingredients!$B$3:$B$217,F294,Ingredients!$I$3:$I$217)+SUMIF($B$3:$B$724,F294,$CI$3:$CI$724)</f>
        <v>0</v>
      </c>
      <c r="CB294" s="30">
        <f>SUMIF(Ingredients!$B$3:$B$217,G294,Ingredients!$I$3:$I$217)+SUMIF($B$3:$B$724,G294,$CI$3:$CI$724)</f>
        <v>0</v>
      </c>
      <c r="CC294" s="30">
        <f>SUMIF(Ingredients!$B$3:$B$217,H294,Ingredients!$I$3:$I$217)+SUMIF($B$3:$B$724,H294,$CI$3:$CI$724)</f>
        <v>0</v>
      </c>
      <c r="CD294" s="30">
        <f>SUMIF(Ingredients!$B$3:$B$217,I294,Ingredients!$I$3:$I$217)+SUMIF($B$3:$B$724,I294,$CI$3:$CI$724)</f>
        <v>0</v>
      </c>
      <c r="CE294" s="30">
        <f>SUMIF(Ingredients!$B$3:$B$217,J294,Ingredients!$I$3:$I$217)+SUMIF($B$3:$B$724,J294,$CI$3:$CI$724)</f>
        <v>0</v>
      </c>
      <c r="CF294" s="30">
        <f>SUMIF(Ingredients!$B$3:$B$217,K294,Ingredients!$I$3:$I$217)+SUMIF($B$3:$B$724,K294,$CI$3:$CI$724)</f>
        <v>0</v>
      </c>
      <c r="CG294" s="30">
        <f>SUMIF(Ingredients!$B$3:$B$217,L294,Ingredients!$I$3:$I$217)+SUMIF($B$3:$B$724,L294,$CI$3:$CI$724)</f>
        <v>0</v>
      </c>
      <c r="CH294" s="30">
        <f>SUMIF(Ingredients!$B$3:$B$217,M294,Ingredients!$I$3:$I$217)+SUMIF($B$3:$B$724,M294,$CI$3:$CI$724)</f>
        <v>0</v>
      </c>
      <c r="CI294" s="38">
        <f t="shared" si="60"/>
        <v>0</v>
      </c>
      <c r="CJ294" s="30">
        <f>SUMIF(Ingredients!$B$3:$B$217,F294,Ingredients!$J$3:$J$217)+SUMIF($B$3:$B$724,F294,$CR$3:$CR$724)</f>
        <v>0</v>
      </c>
      <c r="CK294" s="30">
        <f>SUMIF(Ingredients!$B$3:$B$217,G294,Ingredients!$J$3:$J$217)+SUMIF($B$3:$B$724,G294,$CR$3:$CR$724)</f>
        <v>0</v>
      </c>
      <c r="CL294" s="30">
        <f>SUMIF(Ingredients!$B$3:$B$217,H294,Ingredients!$J$3:$J$217)+SUMIF($B$3:$B$724,H294,$CR$3:$CR$724)</f>
        <v>0</v>
      </c>
      <c r="CM294" s="30">
        <f>SUMIF(Ingredients!$B$3:$B$217,I294,Ingredients!$J$3:$J$217)+SUMIF($B$3:$B$724,I294,$CR$3:$CR$724)</f>
        <v>0</v>
      </c>
      <c r="CN294" s="30">
        <f>SUMIF(Ingredients!$B$3:$B$217,J294,Ingredients!$J$3:$J$217)+SUMIF($B$3:$B$724,J294,$CR$3:$CR$724)</f>
        <v>0</v>
      </c>
      <c r="CO294" s="30">
        <f>SUMIF(Ingredients!$B$3:$B$217,K294,Ingredients!$J$3:$J$217)+SUMIF($B$3:$B$724,K294,$CR$3:$CR$724)</f>
        <v>0</v>
      </c>
      <c r="CP294" s="30">
        <f>SUMIF(Ingredients!$B$3:$B$217,L294,Ingredients!$J$3:$J$217)+SUMIF($B$3:$B$724,L294,$CR$3:$CR$724)</f>
        <v>0</v>
      </c>
      <c r="CQ294" s="30">
        <f>SUMIF(Ingredients!$B$3:$B$217,M294,Ingredients!$J$3:$J$217)+SUMIF($B$3:$B$724,M294,$CR$3:$CR$724)</f>
        <v>0</v>
      </c>
      <c r="CR294" s="43">
        <f t="shared" si="61"/>
        <v>0</v>
      </c>
      <c r="CS294" s="34">
        <v>0</v>
      </c>
      <c r="CT294" s="30">
        <v>0</v>
      </c>
      <c r="CU294" s="30">
        <v>15</v>
      </c>
      <c r="CV294" s="35">
        <v>0</v>
      </c>
      <c r="CW294" s="36">
        <v>0</v>
      </c>
      <c r="CX294" s="37">
        <v>0</v>
      </c>
      <c r="CY294" s="38">
        <v>0</v>
      </c>
      <c r="CZ294" s="39">
        <v>0</v>
      </c>
      <c r="DA294" t="s">
        <v>199</v>
      </c>
      <c r="DB294" t="str">
        <f t="shared" ca="1" si="62"/>
        <v>No</v>
      </c>
      <c r="DD294" t="s">
        <v>200</v>
      </c>
      <c r="DE294" t="str">
        <f t="shared" ca="1" si="63"/>
        <v/>
      </c>
      <c r="DF294" t="s">
        <v>2272</v>
      </c>
    </row>
    <row r="295" spans="2:110" x14ac:dyDescent="0.3">
      <c r="B295" t="s">
        <v>571</v>
      </c>
      <c r="C295" t="str">
        <f>INDEX('PH Itemnames'!$B$1:$B$723,MATCH(B295,'PH Itemnames'!$A$1:$A$723),1)</f>
        <v>pistachiobakedsalmonItem</v>
      </c>
      <c r="D295" t="s">
        <v>240</v>
      </c>
      <c r="E295" t="s">
        <v>1192</v>
      </c>
      <c r="F295" s="10" t="s">
        <v>177</v>
      </c>
      <c r="G295" s="11" t="s">
        <v>572</v>
      </c>
      <c r="H295" s="11"/>
      <c r="I295" s="11"/>
      <c r="J295" s="11"/>
      <c r="K295" s="11"/>
      <c r="L295" s="11"/>
      <c r="M295" s="11"/>
      <c r="N295" s="46">
        <f ca="1">SUMIF(Ingredients!$B$3:$B$217,'PH complex foods'!F295,Ingredients!$A$3:$A$119)+SUMIF($B$3:$B$724,F295,$V$3:$V$723)</f>
        <v>0</v>
      </c>
      <c r="O295" s="11">
        <f ca="1">SUMIF(Ingredients!$B$3:$B$217,'PH complex foods'!G295,Ingredients!$A$3:$A$119)+SUMIF($B$3:$B$724,G295,$V$3:$V$723)</f>
        <v>0</v>
      </c>
      <c r="P295" s="11">
        <f ca="1">SUMIF(Ingredients!$B$3:$B$217,'PH complex foods'!H295,Ingredients!$A$3:$A$119)+SUMIF($B$3:$B$724,H295,$V$3:$V$723)</f>
        <v>0</v>
      </c>
      <c r="Q295" s="11">
        <f ca="1">SUMIF(Ingredients!$B$3:$B$217,'PH complex foods'!I295,Ingredients!$A$3:$A$119)+SUMIF($B$3:$B$724,I295,$V$3:$V$723)</f>
        <v>0</v>
      </c>
      <c r="R295" s="11">
        <f ca="1">SUMIF(Ingredients!$B$3:$B$217,'PH complex foods'!J295,Ingredients!$A$3:$A$119)+SUMIF($B$3:$B$724,J295,$V$3:$V$723)</f>
        <v>0</v>
      </c>
      <c r="S295" s="11">
        <f ca="1">SUMIF(Ingredients!$B$3:$B$217,'PH complex foods'!K295,Ingredients!$A$3:$A$119)+SUMIF($B$3:$B$724,K295,$V$3:$V$723)</f>
        <v>0</v>
      </c>
      <c r="T295" s="11">
        <f ca="1">SUMIF(Ingredients!$B$3:$B$217,'PH complex foods'!L295,Ingredients!$A$3:$A$119)+SUMIF($B$3:$B$724,L295,$V$3:$V$723)</f>
        <v>0</v>
      </c>
      <c r="U295" s="11">
        <f ca="1">SUMIF(Ingredients!$B$3:$B$217,'PH complex foods'!M295,Ingredients!$A$3:$A$119)+SUMIF($B$3:$B$724,M295,$V$3:$V$723)</f>
        <v>0</v>
      </c>
      <c r="V295" s="10">
        <f t="shared" ca="1" si="64"/>
        <v>-1</v>
      </c>
      <c r="W295" s="11">
        <f t="shared" si="53"/>
        <v>0</v>
      </c>
      <c r="X295" s="44" t="str">
        <f t="shared" ca="1" si="65"/>
        <v>No</v>
      </c>
      <c r="Y295" s="34">
        <f>SUMIF(Ingredients!$B$3:$B$217,F295,Ingredients!$C$3:$C$217)+SUMIF($B$3:$B$724,F295,$AG$3:$AG$724)</f>
        <v>0</v>
      </c>
      <c r="Z295" s="30">
        <f>SUMIF(Ingredients!$B$3:$B$217,G295,Ingredients!$C$3:$C$217)+SUMIF($B$3:$B$724,G295,$AG$3:$AG$724)</f>
        <v>5</v>
      </c>
      <c r="AA295" s="30">
        <f>SUMIF(Ingredients!$B$3:$B$217,H295,Ingredients!$C$3:$C$217)+SUMIF($B$3:$B$724,H295,$AG$3:$AG$724)</f>
        <v>0</v>
      </c>
      <c r="AB295" s="30">
        <f>SUMIF(Ingredients!$B$3:$B$217,I295,Ingredients!$C$3:$C$217)+SUMIF($B$3:$B$724,I295,$AG$3:$AG$724)</f>
        <v>0</v>
      </c>
      <c r="AC295" s="30">
        <f>SUMIF(Ingredients!$B$3:$B$217,J295,Ingredients!$C$3:$C$217)+SUMIF($B$3:$B$724,J295,$AG$3:$AG$724)</f>
        <v>0</v>
      </c>
      <c r="AD295" s="30">
        <f>SUMIF(Ingredients!$B$3:$B$217,K295,Ingredients!$C$3:$C$217)+SUMIF($B$3:$B$724,K295,$AG$3:$AG$724)</f>
        <v>0</v>
      </c>
      <c r="AE295" s="30">
        <f>SUMIF(Ingredients!$B$3:$B$217,L295,Ingredients!$C$3:$C$217)+SUMIF($B$3:$B$724,L295,$AG$3:$AG$724)</f>
        <v>0</v>
      </c>
      <c r="AF295" s="30">
        <f>SUMIF(Ingredients!$B$3:$B$217,M295,Ingredients!$C$3:$C$217)+SUMIF($B$3:$B$724,M295,$AG$3:$AG$724)</f>
        <v>0</v>
      </c>
      <c r="AG295" s="29">
        <f t="shared" si="54"/>
        <v>5</v>
      </c>
      <c r="AH295" s="30">
        <f>SUMIF(Ingredients!$B$3:$B$217,F295,Ingredients!$D$3:$D$217)+SUMIF($B$3:$B$724,F295,$AP$3:$AP$724)</f>
        <v>0</v>
      </c>
      <c r="AI295" s="30">
        <f>SUMIF(Ingredients!$B$3:$B$217,G295,Ingredients!$D$3:$D$217)+SUMIF($B$3:$B$724,G295,$AP$3:$AP$724)</f>
        <v>0</v>
      </c>
      <c r="AJ295" s="30">
        <f>SUMIF(Ingredients!$B$3:$B$217,H295,Ingredients!$D$3:$D$217)+SUMIF($B$3:$B$724,H295,$AP$3:$AP$724)</f>
        <v>0</v>
      </c>
      <c r="AK295" s="30">
        <f>SUMIF(Ingredients!$B$3:$B$217,I295,Ingredients!$D$3:$D$217)+SUMIF($B$3:$B$724,I295,$AP$3:$AP$724)</f>
        <v>0</v>
      </c>
      <c r="AL295" s="30">
        <f>SUMIF(Ingredients!$B$3:$B$217,J295,Ingredients!$D$3:$D$217)+SUMIF($B$3:$B$724,J295,$AP$3:$AP$724)</f>
        <v>0</v>
      </c>
      <c r="AM295" s="30">
        <f>SUMIF(Ingredients!$B$3:$B$217,K295,Ingredients!$D$3:$D$217)+SUMIF($B$3:$B$724,K295,$AP$3:$AP$724)</f>
        <v>0</v>
      </c>
      <c r="AN295" s="30">
        <f>SUMIF(Ingredients!$B$3:$B$217,L295,Ingredients!$D$3:$D$217)+SUMIF($B$3:$B$724,L295,$AP$3:$AP$724)</f>
        <v>0</v>
      </c>
      <c r="AO295" s="30">
        <f>SUMIF(Ingredients!$B$3:$B$217,M295,Ingredients!$D$3:$D$217)+SUMIF($B$3:$B$724,M295,$AP$3:$AP$724)</f>
        <v>0</v>
      </c>
      <c r="AP295" s="29">
        <f t="shared" si="55"/>
        <v>0</v>
      </c>
      <c r="AQ295" s="30">
        <f>SUMIF(Ingredients!$B$3:$B$217,F295,Ingredients!$E$3:$E$217)+SUMIF($B$3:$B$724,F295,$AY$3:$AY$727)</f>
        <v>0</v>
      </c>
      <c r="AR295" s="30">
        <f>SUMIF(Ingredients!$B$3:$B$217,G295,Ingredients!$E$3:$E$217)+SUMIF($B$3:$B$724,G295,$AY$3:$AY$727)</f>
        <v>7</v>
      </c>
      <c r="AS295" s="30">
        <f>SUMIF(Ingredients!$B$3:$B$217,H295,Ingredients!$E$3:$E$217)+SUMIF($B$3:$B$724,H295,$AY$3:$AY$727)</f>
        <v>0</v>
      </c>
      <c r="AT295" s="30">
        <f>SUMIF(Ingredients!$B$3:$B$217,I295,Ingredients!$E$3:$E$217)+SUMIF($B$3:$B$724,I295,$AY$3:$AY$727)</f>
        <v>0</v>
      </c>
      <c r="AU295" s="30">
        <f>SUMIF(Ingredients!$B$3:$B$217,J295,Ingredients!$E$3:$E$217)+SUMIF($B$3:$B$724,J295,$AY$3:$AY$727)</f>
        <v>0</v>
      </c>
      <c r="AV295" s="30">
        <f>SUMIF(Ingredients!$B$3:$B$217,K295,Ingredients!$E$3:$E$217)+SUMIF($B$3:$B$724,K295,$AY$3:$AY$727)</f>
        <v>0</v>
      </c>
      <c r="AW295" s="30">
        <f>SUMIF(Ingredients!$B$3:$B$217,L295,Ingredients!$E$3:$E$217)+SUMIF($B$3:$B$724,L295,$AY$3:$AY$727)</f>
        <v>0</v>
      </c>
      <c r="AX295" s="30">
        <f>SUMIF(Ingredients!$B$3:$B$217,M295,Ingredients!$E$3:$E$217)+SUMIF($B$3:$B$724,M295,$AY$3:$AY$727)</f>
        <v>0</v>
      </c>
      <c r="AY295" s="29">
        <f t="shared" si="56"/>
        <v>3.5</v>
      </c>
      <c r="AZ295" s="30">
        <f>SUMIF(Ingredients!$B$3:$B$217,F295,Ingredients!$F$3:$F$217)+SUMIF($B$3:$B$724,F295,$BH$3:$BH$724)</f>
        <v>0</v>
      </c>
      <c r="BA295" s="30">
        <f>SUMIF(Ingredients!$B$3:$B$217,G295,Ingredients!$F$3:$F$217)+SUMIF($B$3:$B$724,G295,$BH$3:$BH$724)</f>
        <v>0</v>
      </c>
      <c r="BB295" s="30">
        <f>SUMIF(Ingredients!$B$3:$B$217,H295,Ingredients!$F$3:$F$217)+SUMIF($B$3:$B$724,H295,$BH$3:$BH$724)</f>
        <v>0</v>
      </c>
      <c r="BC295" s="30">
        <f>SUMIF(Ingredients!$B$3:$B$217,I295,Ingredients!$F$3:$F$217)+SUMIF($B$3:$B$724,I295,$BH$3:$BH$724)</f>
        <v>0</v>
      </c>
      <c r="BD295" s="30">
        <f>SUMIF(Ingredients!$B$3:$B$217,J295,Ingredients!$F$3:$F$217)+SUMIF($B$3:$B$724,J295,$BH$3:$BH$724)</f>
        <v>0</v>
      </c>
      <c r="BE295" s="30">
        <f>SUMIF(Ingredients!$B$3:$B$217,K295,Ingredients!$F$3:$F$217)+SUMIF($B$3:$B$724,K295,$BH$3:$BH$724)</f>
        <v>0</v>
      </c>
      <c r="BF295" s="30">
        <f>SUMIF(Ingredients!$B$3:$B$217,L295,Ingredients!$F$3:$F$217)+SUMIF($B$3:$B$724,L295,$BH$3:$BH$724)</f>
        <v>0</v>
      </c>
      <c r="BG295" s="30">
        <f>SUMIF(Ingredients!$B$3:$B$217,M295,Ingredients!$F$3:$F$217)+SUMIF($B$3:$B$724,M295,$BH$3:$BH$724)</f>
        <v>0</v>
      </c>
      <c r="BH295" s="35">
        <f t="shared" si="57"/>
        <v>0</v>
      </c>
      <c r="BI295" s="30">
        <f>SUMIF(Ingredients!$B$3:$B$217,F295,Ingredients!$G$3:$G$217)+SUMIF($B$3:$B$724,F295,$BQ$3:$BQ$724)</f>
        <v>0</v>
      </c>
      <c r="BJ295" s="30">
        <f>SUMIF(Ingredients!$B$3:$B$217,G295,Ingredients!$G$3:$G$217)+SUMIF($B$3:$B$724,G295,$BQ$3:$BQ$724)</f>
        <v>0</v>
      </c>
      <c r="BK295" s="30">
        <f>SUMIF(Ingredients!$B$3:$B$217,H295,Ingredients!$G$3:$G$217)+SUMIF($B$3:$B$724,H295,$BQ$3:$BQ$724)</f>
        <v>0</v>
      </c>
      <c r="BL295" s="30">
        <f>SUMIF(Ingredients!$B$3:$B$217,I295,Ingredients!$G$3:$G$217)+SUMIF($B$3:$B$724,I295,$BQ$3:$BQ$724)</f>
        <v>0</v>
      </c>
      <c r="BM295" s="30">
        <f>SUMIF(Ingredients!$B$3:$B$217,J295,Ingredients!$G$3:$G$217)+SUMIF($B$3:$B$724,J295,$BQ$3:$BQ$724)</f>
        <v>0</v>
      </c>
      <c r="BN295" s="30">
        <f>SUMIF(Ingredients!$B$3:$B$217,K295,Ingredients!$G$3:$G$217)+SUMIF($B$3:$B$724,K295,$BQ$3:$BQ$724)</f>
        <v>0</v>
      </c>
      <c r="BO295" s="30">
        <f>SUMIF(Ingredients!$B$3:$B$217,L295,Ingredients!$G$3:$G$217)+SUMIF($B$3:$B$724,L295,$BQ$3:$BQ$724)</f>
        <v>0</v>
      </c>
      <c r="BP295" s="30">
        <f>SUMIF(Ingredients!$B$3:$B$217,M295,Ingredients!$G$3:$G$217)+SUMIF($B$3:$B$724,M295,$BQ$3:$BQ$724)</f>
        <v>0</v>
      </c>
      <c r="BQ295" s="36">
        <f t="shared" si="58"/>
        <v>0</v>
      </c>
      <c r="BR295" s="30">
        <f>SUMIF(Ingredients!$B$3:$B$217,F295,Ingredients!$H$3:$H$217)+SUMIF($B$3:$B$724,F295,$BZ$3:$BZ$724)</f>
        <v>0</v>
      </c>
      <c r="BS295" s="30">
        <f>SUMIF(Ingredients!$B$3:$B$217,G295,Ingredients!$H$3:$H$217)+SUMIF($B$3:$B$724,G295,$BZ$3:$BZ$724)</f>
        <v>0</v>
      </c>
      <c r="BT295" s="30">
        <f>SUMIF(Ingredients!$B$3:$B$217,H295,Ingredients!$H$3:$H$217)+SUMIF($B$3:$B$724,H295,$BZ$3:$BZ$724)</f>
        <v>0</v>
      </c>
      <c r="BU295" s="30">
        <f>SUMIF(Ingredients!$B$3:$B$217,I295,Ingredients!$H$3:$H$217)+SUMIF($B$3:$B$724,I295,$BZ$3:$BZ$724)</f>
        <v>0</v>
      </c>
      <c r="BV295" s="30">
        <f>SUMIF(Ingredients!$B$3:$B$217,J295,Ingredients!$H$3:$H$217)+SUMIF($B$3:$B$724,J295,$BZ$3:$BZ$724)</f>
        <v>0</v>
      </c>
      <c r="BW295" s="30">
        <f>SUMIF(Ingredients!$B$3:$B$217,K295,Ingredients!$H$3:$H$217)+SUMIF($B$3:$B$724,K295,$BZ$3:$BZ$724)</f>
        <v>0</v>
      </c>
      <c r="BX295" s="30">
        <f>SUMIF(Ingredients!$B$3:$B$217,L295,Ingredients!$H$3:$H$217)+SUMIF($B$3:$B$724,L295,$BZ$3:$BZ$724)</f>
        <v>0</v>
      </c>
      <c r="BY295" s="30">
        <f>SUMIF(Ingredients!$B$3:$B$217,M295,Ingredients!$H$3:$H$217)+SUMIF($B$3:$B$724,M295,$BZ$3:$BZ$724)</f>
        <v>0</v>
      </c>
      <c r="BZ295" s="42">
        <f t="shared" si="59"/>
        <v>0</v>
      </c>
      <c r="CA295" s="30">
        <f>SUMIF(Ingredients!$B$3:$B$217,F295,Ingredients!$I$3:$I$217)+SUMIF($B$3:$B$724,F295,$CI$3:$CI$724)</f>
        <v>0</v>
      </c>
      <c r="CB295" s="30">
        <f>SUMIF(Ingredients!$B$3:$B$217,G295,Ingredients!$I$3:$I$217)+SUMIF($B$3:$B$724,G295,$CI$3:$CI$724)</f>
        <v>1</v>
      </c>
      <c r="CC295" s="30">
        <f>SUMIF(Ingredients!$B$3:$B$217,H295,Ingredients!$I$3:$I$217)+SUMIF($B$3:$B$724,H295,$CI$3:$CI$724)</f>
        <v>0</v>
      </c>
      <c r="CD295" s="30">
        <f>SUMIF(Ingredients!$B$3:$B$217,I295,Ingredients!$I$3:$I$217)+SUMIF($B$3:$B$724,I295,$CI$3:$CI$724)</f>
        <v>0</v>
      </c>
      <c r="CE295" s="30">
        <f>SUMIF(Ingredients!$B$3:$B$217,J295,Ingredients!$I$3:$I$217)+SUMIF($B$3:$B$724,J295,$CI$3:$CI$724)</f>
        <v>0</v>
      </c>
      <c r="CF295" s="30">
        <f>SUMIF(Ingredients!$B$3:$B$217,K295,Ingredients!$I$3:$I$217)+SUMIF($B$3:$B$724,K295,$CI$3:$CI$724)</f>
        <v>0</v>
      </c>
      <c r="CG295" s="30">
        <f>SUMIF(Ingredients!$B$3:$B$217,L295,Ingredients!$I$3:$I$217)+SUMIF($B$3:$B$724,L295,$CI$3:$CI$724)</f>
        <v>0</v>
      </c>
      <c r="CH295" s="30">
        <f>SUMIF(Ingredients!$B$3:$B$217,M295,Ingredients!$I$3:$I$217)+SUMIF($B$3:$B$724,M295,$CI$3:$CI$724)</f>
        <v>0</v>
      </c>
      <c r="CI295" s="38">
        <f t="shared" si="60"/>
        <v>1</v>
      </c>
      <c r="CJ295" s="30">
        <f>SUMIF(Ingredients!$B$3:$B$217,F295,Ingredients!$J$3:$J$217)+SUMIF($B$3:$B$724,F295,$CR$3:$CR$724)</f>
        <v>0</v>
      </c>
      <c r="CK295" s="30">
        <f>SUMIF(Ingredients!$B$3:$B$217,G295,Ingredients!$J$3:$J$217)+SUMIF($B$3:$B$724,G295,$CR$3:$CR$724)</f>
        <v>0</v>
      </c>
      <c r="CL295" s="30">
        <f>SUMIF(Ingredients!$B$3:$B$217,H295,Ingredients!$J$3:$J$217)+SUMIF($B$3:$B$724,H295,$CR$3:$CR$724)</f>
        <v>0</v>
      </c>
      <c r="CM295" s="30">
        <f>SUMIF(Ingredients!$B$3:$B$217,I295,Ingredients!$J$3:$J$217)+SUMIF($B$3:$B$724,I295,$CR$3:$CR$724)</f>
        <v>0</v>
      </c>
      <c r="CN295" s="30">
        <f>SUMIF(Ingredients!$B$3:$B$217,J295,Ingredients!$J$3:$J$217)+SUMIF($B$3:$B$724,J295,$CR$3:$CR$724)</f>
        <v>0</v>
      </c>
      <c r="CO295" s="30">
        <f>SUMIF(Ingredients!$B$3:$B$217,K295,Ingredients!$J$3:$J$217)+SUMIF($B$3:$B$724,K295,$CR$3:$CR$724)</f>
        <v>0</v>
      </c>
      <c r="CP295" s="30">
        <f>SUMIF(Ingredients!$B$3:$B$217,L295,Ingredients!$J$3:$J$217)+SUMIF($B$3:$B$724,L295,$CR$3:$CR$724)</f>
        <v>0</v>
      </c>
      <c r="CQ295" s="30">
        <f>SUMIF(Ingredients!$B$3:$B$217,M295,Ingredients!$J$3:$J$217)+SUMIF($B$3:$B$724,M295,$CR$3:$CR$724)</f>
        <v>0</v>
      </c>
      <c r="CR295" s="43">
        <f t="shared" si="61"/>
        <v>0</v>
      </c>
      <c r="CS295" s="34">
        <v>5</v>
      </c>
      <c r="CT295" s="30">
        <v>0</v>
      </c>
      <c r="CU295" s="30">
        <v>3.5</v>
      </c>
      <c r="CV295" s="35">
        <v>0</v>
      </c>
      <c r="CW295" s="36">
        <v>0</v>
      </c>
      <c r="CX295" s="37">
        <v>0</v>
      </c>
      <c r="CY295" s="38">
        <v>1</v>
      </c>
      <c r="CZ295" s="39">
        <v>0</v>
      </c>
      <c r="DA295" t="s">
        <v>199</v>
      </c>
      <c r="DB295" t="str">
        <f t="shared" ca="1" si="62"/>
        <v>No</v>
      </c>
      <c r="DD295" t="s">
        <v>200</v>
      </c>
      <c r="DE295" t="str">
        <f t="shared" ca="1" si="63"/>
        <v/>
      </c>
      <c r="DF295" t="s">
        <v>2272</v>
      </c>
    </row>
    <row r="296" spans="2:110" x14ac:dyDescent="0.3">
      <c r="B296" t="s">
        <v>2270</v>
      </c>
      <c r="C296" t="str">
        <f>INDEX('PH Itemnames'!$B$1:$B$723,MATCH(B296,'PH Itemnames'!$A$1:$A$723),1)</f>
        <v>baconwrappedchiliItem</v>
      </c>
      <c r="D296" t="s">
        <v>240</v>
      </c>
      <c r="E296" t="s">
        <v>1192</v>
      </c>
      <c r="F296" s="10" t="s">
        <v>161</v>
      </c>
      <c r="G296" s="11" t="s">
        <v>368</v>
      </c>
      <c r="H296" s="11"/>
      <c r="I296" s="11"/>
      <c r="J296" s="11"/>
      <c r="K296" s="11"/>
      <c r="L296" s="11"/>
      <c r="M296" s="11"/>
      <c r="N296" s="46">
        <f ca="1">SUMIF(Ingredients!$B$3:$B$217,'PH complex foods'!F296,Ingredients!$A$3:$A$119)+SUMIF($B$3:$B$724,F296,$V$3:$V$723)</f>
        <v>0</v>
      </c>
      <c r="O296" s="11">
        <f ca="1">SUMIF(Ingredients!$B$3:$B$217,'PH complex foods'!G296,Ingredients!$A$3:$A$119)+SUMIF($B$3:$B$724,G296,$V$3:$V$723)</f>
        <v>1</v>
      </c>
      <c r="P296" s="11">
        <f ca="1">SUMIF(Ingredients!$B$3:$B$217,'PH complex foods'!H296,Ingredients!$A$3:$A$119)+SUMIF($B$3:$B$724,H296,$V$3:$V$723)</f>
        <v>0</v>
      </c>
      <c r="Q296" s="11">
        <f ca="1">SUMIF(Ingredients!$B$3:$B$217,'PH complex foods'!I296,Ingredients!$A$3:$A$119)+SUMIF($B$3:$B$724,I296,$V$3:$V$723)</f>
        <v>0</v>
      </c>
      <c r="R296" s="11">
        <f ca="1">SUMIF(Ingredients!$B$3:$B$217,'PH complex foods'!J296,Ingredients!$A$3:$A$119)+SUMIF($B$3:$B$724,J296,$V$3:$V$723)</f>
        <v>0</v>
      </c>
      <c r="S296" s="11">
        <f ca="1">SUMIF(Ingredients!$B$3:$B$217,'PH complex foods'!K296,Ingredients!$A$3:$A$119)+SUMIF($B$3:$B$724,K296,$V$3:$V$723)</f>
        <v>0</v>
      </c>
      <c r="T296" s="11">
        <f ca="1">SUMIF(Ingredients!$B$3:$B$217,'PH complex foods'!L296,Ingredients!$A$3:$A$119)+SUMIF($B$3:$B$724,L296,$V$3:$V$723)</f>
        <v>0</v>
      </c>
      <c r="U296" s="11">
        <f ca="1">SUMIF(Ingredients!$B$3:$B$217,'PH complex foods'!M296,Ingredients!$A$3:$A$119)+SUMIF($B$3:$B$724,M296,$V$3:$V$723)</f>
        <v>0</v>
      </c>
      <c r="V296" s="10">
        <f t="shared" ca="1" si="64"/>
        <v>0</v>
      </c>
      <c r="W296" s="11">
        <f t="shared" si="53"/>
        <v>0</v>
      </c>
      <c r="X296" s="44" t="str">
        <f t="shared" ca="1" si="65"/>
        <v>No</v>
      </c>
      <c r="Y296" s="34">
        <f>SUMIF(Ingredients!$B$3:$B$217,F296,Ingredients!$C$3:$C$217)+SUMIF($B$3:$B$724,F296,$AG$3:$AG$724)</f>
        <v>0</v>
      </c>
      <c r="Z296" s="30">
        <f>SUMIF(Ingredients!$B$3:$B$217,G296,Ingredients!$C$3:$C$217)+SUMIF($B$3:$B$724,G296,$AG$3:$AG$724)</f>
        <v>10</v>
      </c>
      <c r="AA296" s="30">
        <f>SUMIF(Ingredients!$B$3:$B$217,H296,Ingredients!$C$3:$C$217)+SUMIF($B$3:$B$724,H296,$AG$3:$AG$724)</f>
        <v>0</v>
      </c>
      <c r="AB296" s="30">
        <f>SUMIF(Ingredients!$B$3:$B$217,I296,Ingredients!$C$3:$C$217)+SUMIF($B$3:$B$724,I296,$AG$3:$AG$724)</f>
        <v>0</v>
      </c>
      <c r="AC296" s="30">
        <f>SUMIF(Ingredients!$B$3:$B$217,J296,Ingredients!$C$3:$C$217)+SUMIF($B$3:$B$724,J296,$AG$3:$AG$724)</f>
        <v>0</v>
      </c>
      <c r="AD296" s="30">
        <f>SUMIF(Ingredients!$B$3:$B$217,K296,Ingredients!$C$3:$C$217)+SUMIF($B$3:$B$724,K296,$AG$3:$AG$724)</f>
        <v>0</v>
      </c>
      <c r="AE296" s="30">
        <f>SUMIF(Ingredients!$B$3:$B$217,L296,Ingredients!$C$3:$C$217)+SUMIF($B$3:$B$724,L296,$AG$3:$AG$724)</f>
        <v>0</v>
      </c>
      <c r="AF296" s="30">
        <f>SUMIF(Ingredients!$B$3:$B$217,M296,Ingredients!$C$3:$C$217)+SUMIF($B$3:$B$724,M296,$AG$3:$AG$724)</f>
        <v>0</v>
      </c>
      <c r="AG296" s="29">
        <f t="shared" si="54"/>
        <v>10</v>
      </c>
      <c r="AH296" s="30">
        <f>SUMIF(Ingredients!$B$3:$B$217,F296,Ingredients!$D$3:$D$217)+SUMIF($B$3:$B$724,F296,$AP$3:$AP$724)</f>
        <v>0</v>
      </c>
      <c r="AI296" s="30">
        <f>SUMIF(Ingredients!$B$3:$B$217,G296,Ingredients!$D$3:$D$217)+SUMIF($B$3:$B$724,G296,$AP$3:$AP$724)</f>
        <v>0</v>
      </c>
      <c r="AJ296" s="30">
        <f>SUMIF(Ingredients!$B$3:$B$217,H296,Ingredients!$D$3:$D$217)+SUMIF($B$3:$B$724,H296,$AP$3:$AP$724)</f>
        <v>0</v>
      </c>
      <c r="AK296" s="30">
        <f>SUMIF(Ingredients!$B$3:$B$217,I296,Ingredients!$D$3:$D$217)+SUMIF($B$3:$B$724,I296,$AP$3:$AP$724)</f>
        <v>0</v>
      </c>
      <c r="AL296" s="30">
        <f>SUMIF(Ingredients!$B$3:$B$217,J296,Ingredients!$D$3:$D$217)+SUMIF($B$3:$B$724,J296,$AP$3:$AP$724)</f>
        <v>0</v>
      </c>
      <c r="AM296" s="30">
        <f>SUMIF(Ingredients!$B$3:$B$217,K296,Ingredients!$D$3:$D$217)+SUMIF($B$3:$B$724,K296,$AP$3:$AP$724)</f>
        <v>0</v>
      </c>
      <c r="AN296" s="30">
        <f>SUMIF(Ingredients!$B$3:$B$217,L296,Ingredients!$D$3:$D$217)+SUMIF($B$3:$B$724,L296,$AP$3:$AP$724)</f>
        <v>0</v>
      </c>
      <c r="AO296" s="30">
        <f>SUMIF(Ingredients!$B$3:$B$217,M296,Ingredients!$D$3:$D$217)+SUMIF($B$3:$B$724,M296,$AP$3:$AP$724)</f>
        <v>0</v>
      </c>
      <c r="AP296" s="29">
        <f t="shared" si="55"/>
        <v>0</v>
      </c>
      <c r="AQ296" s="30">
        <f>SUMIF(Ingredients!$B$3:$B$217,F296,Ingredients!$E$3:$E$217)+SUMIF($B$3:$B$724,F296,$AY$3:$AY$727)</f>
        <v>0</v>
      </c>
      <c r="AR296" s="30">
        <f>SUMIF(Ingredients!$B$3:$B$217,G296,Ingredients!$E$3:$E$217)+SUMIF($B$3:$B$724,G296,$AY$3:$AY$727)</f>
        <v>14</v>
      </c>
      <c r="AS296" s="30">
        <f>SUMIF(Ingredients!$B$3:$B$217,H296,Ingredients!$E$3:$E$217)+SUMIF($B$3:$B$724,H296,$AY$3:$AY$727)</f>
        <v>0</v>
      </c>
      <c r="AT296" s="30">
        <f>SUMIF(Ingredients!$B$3:$B$217,I296,Ingredients!$E$3:$E$217)+SUMIF($B$3:$B$724,I296,$AY$3:$AY$727)</f>
        <v>0</v>
      </c>
      <c r="AU296" s="30">
        <f>SUMIF(Ingredients!$B$3:$B$217,J296,Ingredients!$E$3:$E$217)+SUMIF($B$3:$B$724,J296,$AY$3:$AY$727)</f>
        <v>0</v>
      </c>
      <c r="AV296" s="30">
        <f>SUMIF(Ingredients!$B$3:$B$217,K296,Ingredients!$E$3:$E$217)+SUMIF($B$3:$B$724,K296,$AY$3:$AY$727)</f>
        <v>0</v>
      </c>
      <c r="AW296" s="30">
        <f>SUMIF(Ingredients!$B$3:$B$217,L296,Ingredients!$E$3:$E$217)+SUMIF($B$3:$B$724,L296,$AY$3:$AY$727)</f>
        <v>0</v>
      </c>
      <c r="AX296" s="30">
        <f>SUMIF(Ingredients!$B$3:$B$217,M296,Ingredients!$E$3:$E$217)+SUMIF($B$3:$B$724,M296,$AY$3:$AY$727)</f>
        <v>0</v>
      </c>
      <c r="AY296" s="29">
        <f t="shared" si="56"/>
        <v>7</v>
      </c>
      <c r="AZ296" s="30">
        <f>SUMIF(Ingredients!$B$3:$B$217,F296,Ingredients!$F$3:$F$217)+SUMIF($B$3:$B$724,F296,$BH$3:$BH$724)</f>
        <v>0</v>
      </c>
      <c r="BA296" s="30">
        <f>SUMIF(Ingredients!$B$3:$B$217,G296,Ingredients!$F$3:$F$217)+SUMIF($B$3:$B$724,G296,$BH$3:$BH$724)</f>
        <v>0</v>
      </c>
      <c r="BB296" s="30">
        <f>SUMIF(Ingredients!$B$3:$B$217,H296,Ingredients!$F$3:$F$217)+SUMIF($B$3:$B$724,H296,$BH$3:$BH$724)</f>
        <v>0</v>
      </c>
      <c r="BC296" s="30">
        <f>SUMIF(Ingredients!$B$3:$B$217,I296,Ingredients!$F$3:$F$217)+SUMIF($B$3:$B$724,I296,$BH$3:$BH$724)</f>
        <v>0</v>
      </c>
      <c r="BD296" s="30">
        <f>SUMIF(Ingredients!$B$3:$B$217,J296,Ingredients!$F$3:$F$217)+SUMIF($B$3:$B$724,J296,$BH$3:$BH$724)</f>
        <v>0</v>
      </c>
      <c r="BE296" s="30">
        <f>SUMIF(Ingredients!$B$3:$B$217,K296,Ingredients!$F$3:$F$217)+SUMIF($B$3:$B$724,K296,$BH$3:$BH$724)</f>
        <v>0</v>
      </c>
      <c r="BF296" s="30">
        <f>SUMIF(Ingredients!$B$3:$B$217,L296,Ingredients!$F$3:$F$217)+SUMIF($B$3:$B$724,L296,$BH$3:$BH$724)</f>
        <v>0</v>
      </c>
      <c r="BG296" s="30">
        <f>SUMIF(Ingredients!$B$3:$B$217,M296,Ingredients!$F$3:$F$217)+SUMIF($B$3:$B$724,M296,$BH$3:$BH$724)</f>
        <v>0</v>
      </c>
      <c r="BH296" s="35">
        <f t="shared" si="57"/>
        <v>0</v>
      </c>
      <c r="BI296" s="30">
        <f>SUMIF(Ingredients!$B$3:$B$217,F296,Ingredients!$G$3:$G$217)+SUMIF($B$3:$B$724,F296,$BQ$3:$BQ$724)</f>
        <v>0</v>
      </c>
      <c r="BJ296" s="30">
        <f>SUMIF(Ingredients!$B$3:$B$217,G296,Ingredients!$G$3:$G$217)+SUMIF($B$3:$B$724,G296,$BQ$3:$BQ$724)</f>
        <v>0</v>
      </c>
      <c r="BK296" s="30">
        <f>SUMIF(Ingredients!$B$3:$B$217,H296,Ingredients!$G$3:$G$217)+SUMIF($B$3:$B$724,H296,$BQ$3:$BQ$724)</f>
        <v>0</v>
      </c>
      <c r="BL296" s="30">
        <f>SUMIF(Ingredients!$B$3:$B$217,I296,Ingredients!$G$3:$G$217)+SUMIF($B$3:$B$724,I296,$BQ$3:$BQ$724)</f>
        <v>0</v>
      </c>
      <c r="BM296" s="30">
        <f>SUMIF(Ingredients!$B$3:$B$217,J296,Ingredients!$G$3:$G$217)+SUMIF($B$3:$B$724,J296,$BQ$3:$BQ$724)</f>
        <v>0</v>
      </c>
      <c r="BN296" s="30">
        <f>SUMIF(Ingredients!$B$3:$B$217,K296,Ingredients!$G$3:$G$217)+SUMIF($B$3:$B$724,K296,$BQ$3:$BQ$724)</f>
        <v>0</v>
      </c>
      <c r="BO296" s="30">
        <f>SUMIF(Ingredients!$B$3:$B$217,L296,Ingredients!$G$3:$G$217)+SUMIF($B$3:$B$724,L296,$BQ$3:$BQ$724)</f>
        <v>0</v>
      </c>
      <c r="BP296" s="30">
        <f>SUMIF(Ingredients!$B$3:$B$217,M296,Ingredients!$G$3:$G$217)+SUMIF($B$3:$B$724,M296,$BQ$3:$BQ$724)</f>
        <v>0</v>
      </c>
      <c r="BQ296" s="36">
        <f t="shared" si="58"/>
        <v>0</v>
      </c>
      <c r="BR296" s="30">
        <f>SUMIF(Ingredients!$B$3:$B$217,F296,Ingredients!$H$3:$H$217)+SUMIF($B$3:$B$724,F296,$BZ$3:$BZ$724)</f>
        <v>0</v>
      </c>
      <c r="BS296" s="30">
        <f>SUMIF(Ingredients!$B$3:$B$217,G296,Ingredients!$H$3:$H$217)+SUMIF($B$3:$B$724,G296,$BZ$3:$BZ$724)</f>
        <v>0</v>
      </c>
      <c r="BT296" s="30">
        <f>SUMIF(Ingredients!$B$3:$B$217,H296,Ingredients!$H$3:$H$217)+SUMIF($B$3:$B$724,H296,$BZ$3:$BZ$724)</f>
        <v>0</v>
      </c>
      <c r="BU296" s="30">
        <f>SUMIF(Ingredients!$B$3:$B$217,I296,Ingredients!$H$3:$H$217)+SUMIF($B$3:$B$724,I296,$BZ$3:$BZ$724)</f>
        <v>0</v>
      </c>
      <c r="BV296" s="30">
        <f>SUMIF(Ingredients!$B$3:$B$217,J296,Ingredients!$H$3:$H$217)+SUMIF($B$3:$B$724,J296,$BZ$3:$BZ$724)</f>
        <v>0</v>
      </c>
      <c r="BW296" s="30">
        <f>SUMIF(Ingredients!$B$3:$B$217,K296,Ingredients!$H$3:$H$217)+SUMIF($B$3:$B$724,K296,$BZ$3:$BZ$724)</f>
        <v>0</v>
      </c>
      <c r="BX296" s="30">
        <f>SUMIF(Ingredients!$B$3:$B$217,L296,Ingredients!$H$3:$H$217)+SUMIF($B$3:$B$724,L296,$BZ$3:$BZ$724)</f>
        <v>0</v>
      </c>
      <c r="BY296" s="30">
        <f>SUMIF(Ingredients!$B$3:$B$217,M296,Ingredients!$H$3:$H$217)+SUMIF($B$3:$B$724,M296,$BZ$3:$BZ$724)</f>
        <v>0</v>
      </c>
      <c r="BZ296" s="42">
        <f t="shared" si="59"/>
        <v>0</v>
      </c>
      <c r="CA296" s="30">
        <f>SUMIF(Ingredients!$B$3:$B$217,F296,Ingredients!$I$3:$I$217)+SUMIF($B$3:$B$724,F296,$CI$3:$CI$724)</f>
        <v>0</v>
      </c>
      <c r="CB296" s="30">
        <f>SUMIF(Ingredients!$B$3:$B$217,G296,Ingredients!$I$3:$I$217)+SUMIF($B$3:$B$724,G296,$CI$3:$CI$724)</f>
        <v>2.5</v>
      </c>
      <c r="CC296" s="30">
        <f>SUMIF(Ingredients!$B$3:$B$217,H296,Ingredients!$I$3:$I$217)+SUMIF($B$3:$B$724,H296,$CI$3:$CI$724)</f>
        <v>0</v>
      </c>
      <c r="CD296" s="30">
        <f>SUMIF(Ingredients!$B$3:$B$217,I296,Ingredients!$I$3:$I$217)+SUMIF($B$3:$B$724,I296,$CI$3:$CI$724)</f>
        <v>0</v>
      </c>
      <c r="CE296" s="30">
        <f>SUMIF(Ingredients!$B$3:$B$217,J296,Ingredients!$I$3:$I$217)+SUMIF($B$3:$B$724,J296,$CI$3:$CI$724)</f>
        <v>0</v>
      </c>
      <c r="CF296" s="30">
        <f>SUMIF(Ingredients!$B$3:$B$217,K296,Ingredients!$I$3:$I$217)+SUMIF($B$3:$B$724,K296,$CI$3:$CI$724)</f>
        <v>0</v>
      </c>
      <c r="CG296" s="30">
        <f>SUMIF(Ingredients!$B$3:$B$217,L296,Ingredients!$I$3:$I$217)+SUMIF($B$3:$B$724,L296,$CI$3:$CI$724)</f>
        <v>0</v>
      </c>
      <c r="CH296" s="30">
        <f>SUMIF(Ingredients!$B$3:$B$217,M296,Ingredients!$I$3:$I$217)+SUMIF($B$3:$B$724,M296,$CI$3:$CI$724)</f>
        <v>0</v>
      </c>
      <c r="CI296" s="38">
        <f t="shared" si="60"/>
        <v>2.5</v>
      </c>
      <c r="CJ296" s="30">
        <f>SUMIF(Ingredients!$B$3:$B$217,F296,Ingredients!$J$3:$J$217)+SUMIF($B$3:$B$724,F296,$CR$3:$CR$724)</f>
        <v>0</v>
      </c>
      <c r="CK296" s="30">
        <f>SUMIF(Ingredients!$B$3:$B$217,G296,Ingredients!$J$3:$J$217)+SUMIF($B$3:$B$724,G296,$CR$3:$CR$724)</f>
        <v>0</v>
      </c>
      <c r="CL296" s="30">
        <f>SUMIF(Ingredients!$B$3:$B$217,H296,Ingredients!$J$3:$J$217)+SUMIF($B$3:$B$724,H296,$CR$3:$CR$724)</f>
        <v>0</v>
      </c>
      <c r="CM296" s="30">
        <f>SUMIF(Ingredients!$B$3:$B$217,I296,Ingredients!$J$3:$J$217)+SUMIF($B$3:$B$724,I296,$CR$3:$CR$724)</f>
        <v>0</v>
      </c>
      <c r="CN296" s="30">
        <f>SUMIF(Ingredients!$B$3:$B$217,J296,Ingredients!$J$3:$J$217)+SUMIF($B$3:$B$724,J296,$CR$3:$CR$724)</f>
        <v>0</v>
      </c>
      <c r="CO296" s="30">
        <f>SUMIF(Ingredients!$B$3:$B$217,K296,Ingredients!$J$3:$J$217)+SUMIF($B$3:$B$724,K296,$CR$3:$CR$724)</f>
        <v>0</v>
      </c>
      <c r="CP296" s="30">
        <f>SUMIF(Ingredients!$B$3:$B$217,L296,Ingredients!$J$3:$J$217)+SUMIF($B$3:$B$724,L296,$CR$3:$CR$724)</f>
        <v>0</v>
      </c>
      <c r="CQ296" s="30">
        <f>SUMIF(Ingredients!$B$3:$B$217,M296,Ingredients!$J$3:$J$217)+SUMIF($B$3:$B$724,M296,$CR$3:$CR$724)</f>
        <v>0</v>
      </c>
      <c r="CR296" s="43">
        <f t="shared" si="61"/>
        <v>0</v>
      </c>
      <c r="CS296" s="34">
        <v>10</v>
      </c>
      <c r="CT296" s="30">
        <v>0</v>
      </c>
      <c r="CU296" s="30">
        <v>7</v>
      </c>
      <c r="CV296" s="35">
        <v>0</v>
      </c>
      <c r="CW296" s="36">
        <v>0</v>
      </c>
      <c r="CX296" s="37">
        <v>0</v>
      </c>
      <c r="CY296" s="38">
        <v>2.5</v>
      </c>
      <c r="CZ296" s="39">
        <v>0</v>
      </c>
      <c r="DA296" t="s">
        <v>199</v>
      </c>
      <c r="DB296" t="str">
        <f t="shared" ca="1" si="62"/>
        <v>No</v>
      </c>
      <c r="DD296" t="s">
        <v>200</v>
      </c>
      <c r="DE296" t="str">
        <f t="shared" ca="1" si="63"/>
        <v/>
      </c>
      <c r="DF296" t="s">
        <v>2272</v>
      </c>
    </row>
    <row r="297" spans="2:110" x14ac:dyDescent="0.3">
      <c r="B297" t="s">
        <v>573</v>
      </c>
      <c r="C297" t="str">
        <f>INDEX('PH Itemnames'!$B$1:$B$723,MATCH(B297,'PH Itemnames'!$A$1:$A$723),1)</f>
        <v>datenutbreadItem</v>
      </c>
      <c r="D297" t="s">
        <v>240</v>
      </c>
      <c r="E297" t="s">
        <v>1187</v>
      </c>
      <c r="F297" s="10" t="s">
        <v>161</v>
      </c>
      <c r="G297" s="11" t="s">
        <v>209</v>
      </c>
      <c r="H297" s="11" t="s">
        <v>574</v>
      </c>
      <c r="I297" s="11"/>
      <c r="J297" s="11"/>
      <c r="K297" s="11"/>
      <c r="L297" s="11"/>
      <c r="M297" s="11"/>
      <c r="N297" s="46">
        <f ca="1">SUMIF(Ingredients!$B$3:$B$217,'PH complex foods'!F297,Ingredients!$A$3:$A$119)+SUMIF($B$3:$B$724,F297,$V$3:$V$723)</f>
        <v>0</v>
      </c>
      <c r="O297" s="11">
        <f ca="1">SUMIF(Ingredients!$B$3:$B$217,'PH complex foods'!G297,Ingredients!$A$3:$A$119)+SUMIF($B$3:$B$724,G297,$V$3:$V$723)</f>
        <v>1</v>
      </c>
      <c r="P297" s="11">
        <f ca="1">SUMIF(Ingredients!$B$3:$B$217,'PH complex foods'!H297,Ingredients!$A$3:$A$119)+SUMIF($B$3:$B$724,H297,$V$3:$V$723)</f>
        <v>0</v>
      </c>
      <c r="Q297" s="11">
        <f ca="1">SUMIF(Ingredients!$B$3:$B$217,'PH complex foods'!I297,Ingredients!$A$3:$A$119)+SUMIF($B$3:$B$724,I297,$V$3:$V$723)</f>
        <v>0</v>
      </c>
      <c r="R297" s="11">
        <f ca="1">SUMIF(Ingredients!$B$3:$B$217,'PH complex foods'!J297,Ingredients!$A$3:$A$119)+SUMIF($B$3:$B$724,J297,$V$3:$V$723)</f>
        <v>0</v>
      </c>
      <c r="S297" s="11">
        <f ca="1">SUMIF(Ingredients!$B$3:$B$217,'PH complex foods'!K297,Ingredients!$A$3:$A$119)+SUMIF($B$3:$B$724,K297,$V$3:$V$723)</f>
        <v>0</v>
      </c>
      <c r="T297" s="11">
        <f ca="1">SUMIF(Ingredients!$B$3:$B$217,'PH complex foods'!L297,Ingredients!$A$3:$A$119)+SUMIF($B$3:$B$724,L297,$V$3:$V$723)</f>
        <v>0</v>
      </c>
      <c r="U297" s="11">
        <f ca="1">SUMIF(Ingredients!$B$3:$B$217,'PH complex foods'!M297,Ingredients!$A$3:$A$119)+SUMIF($B$3:$B$724,M297,$V$3:$V$723)</f>
        <v>0</v>
      </c>
      <c r="V297" s="10">
        <f t="shared" ca="1" si="64"/>
        <v>-1</v>
      </c>
      <c r="W297" s="11">
        <f t="shared" si="53"/>
        <v>0</v>
      </c>
      <c r="X297" s="44" t="str">
        <f t="shared" ca="1" si="65"/>
        <v>No</v>
      </c>
      <c r="Y297" s="34">
        <f>SUMIF(Ingredients!$B$3:$B$217,F297,Ingredients!$C$3:$C$217)+SUMIF($B$3:$B$724,F297,$AG$3:$AG$724)</f>
        <v>0</v>
      </c>
      <c r="Z297" s="30">
        <f>SUMIF(Ingredients!$B$3:$B$217,G297,Ingredients!$C$3:$C$217)+SUMIF($B$3:$B$724,G297,$AG$3:$AG$724)</f>
        <v>5</v>
      </c>
      <c r="AA297" s="30">
        <f>SUMIF(Ingredients!$B$3:$B$217,H297,Ingredients!$C$3:$C$217)+SUMIF($B$3:$B$724,H297,$AG$3:$AG$724)</f>
        <v>0</v>
      </c>
      <c r="AB297" s="30">
        <f>SUMIF(Ingredients!$B$3:$B$217,I297,Ingredients!$C$3:$C$217)+SUMIF($B$3:$B$724,I297,$AG$3:$AG$724)</f>
        <v>0</v>
      </c>
      <c r="AC297" s="30">
        <f>SUMIF(Ingredients!$B$3:$B$217,J297,Ingredients!$C$3:$C$217)+SUMIF($B$3:$B$724,J297,$AG$3:$AG$724)</f>
        <v>0</v>
      </c>
      <c r="AD297" s="30">
        <f>SUMIF(Ingredients!$B$3:$B$217,K297,Ingredients!$C$3:$C$217)+SUMIF($B$3:$B$724,K297,$AG$3:$AG$724)</f>
        <v>0</v>
      </c>
      <c r="AE297" s="30">
        <f>SUMIF(Ingredients!$B$3:$B$217,L297,Ingredients!$C$3:$C$217)+SUMIF($B$3:$B$724,L297,$AG$3:$AG$724)</f>
        <v>0</v>
      </c>
      <c r="AF297" s="30">
        <f>SUMIF(Ingredients!$B$3:$B$217,M297,Ingredients!$C$3:$C$217)+SUMIF($B$3:$B$724,M297,$AG$3:$AG$724)</f>
        <v>0</v>
      </c>
      <c r="AG297" s="29">
        <f t="shared" si="54"/>
        <v>5</v>
      </c>
      <c r="AH297" s="30">
        <f>SUMIF(Ingredients!$B$3:$B$217,F297,Ingredients!$D$3:$D$217)+SUMIF($B$3:$B$724,F297,$AP$3:$AP$724)</f>
        <v>0</v>
      </c>
      <c r="AI297" s="30">
        <f>SUMIF(Ingredients!$B$3:$B$217,G297,Ingredients!$D$3:$D$217)+SUMIF($B$3:$B$724,G297,$AP$3:$AP$724)</f>
        <v>0</v>
      </c>
      <c r="AJ297" s="30">
        <f>SUMIF(Ingredients!$B$3:$B$217,H297,Ingredients!$D$3:$D$217)+SUMIF($B$3:$B$724,H297,$AP$3:$AP$724)</f>
        <v>0</v>
      </c>
      <c r="AK297" s="30">
        <f>SUMIF(Ingredients!$B$3:$B$217,I297,Ingredients!$D$3:$D$217)+SUMIF($B$3:$B$724,I297,$AP$3:$AP$724)</f>
        <v>0</v>
      </c>
      <c r="AL297" s="30">
        <f>SUMIF(Ingredients!$B$3:$B$217,J297,Ingredients!$D$3:$D$217)+SUMIF($B$3:$B$724,J297,$AP$3:$AP$724)</f>
        <v>0</v>
      </c>
      <c r="AM297" s="30">
        <f>SUMIF(Ingredients!$B$3:$B$217,K297,Ingredients!$D$3:$D$217)+SUMIF($B$3:$B$724,K297,$AP$3:$AP$724)</f>
        <v>0</v>
      </c>
      <c r="AN297" s="30">
        <f>SUMIF(Ingredients!$B$3:$B$217,L297,Ingredients!$D$3:$D$217)+SUMIF($B$3:$B$724,L297,$AP$3:$AP$724)</f>
        <v>0</v>
      </c>
      <c r="AO297" s="30">
        <f>SUMIF(Ingredients!$B$3:$B$217,M297,Ingredients!$D$3:$D$217)+SUMIF($B$3:$B$724,M297,$AP$3:$AP$724)</f>
        <v>0</v>
      </c>
      <c r="AP297" s="29">
        <f t="shared" si="55"/>
        <v>0</v>
      </c>
      <c r="AQ297" s="30">
        <f>SUMIF(Ingredients!$B$3:$B$217,F297,Ingredients!$E$3:$E$217)+SUMIF($B$3:$B$724,F297,$AY$3:$AY$727)</f>
        <v>0</v>
      </c>
      <c r="AR297" s="30">
        <f>SUMIF(Ingredients!$B$3:$B$217,G297,Ingredients!$E$3:$E$217)+SUMIF($B$3:$B$724,G297,$AY$3:$AY$727)</f>
        <v>7</v>
      </c>
      <c r="AS297" s="30">
        <f>SUMIF(Ingredients!$B$3:$B$217,H297,Ingredients!$E$3:$E$217)+SUMIF($B$3:$B$724,H297,$AY$3:$AY$727)</f>
        <v>0</v>
      </c>
      <c r="AT297" s="30">
        <f>SUMIF(Ingredients!$B$3:$B$217,I297,Ingredients!$E$3:$E$217)+SUMIF($B$3:$B$724,I297,$AY$3:$AY$727)</f>
        <v>0</v>
      </c>
      <c r="AU297" s="30">
        <f>SUMIF(Ingredients!$B$3:$B$217,J297,Ingredients!$E$3:$E$217)+SUMIF($B$3:$B$724,J297,$AY$3:$AY$727)</f>
        <v>0</v>
      </c>
      <c r="AV297" s="30">
        <f>SUMIF(Ingredients!$B$3:$B$217,K297,Ingredients!$E$3:$E$217)+SUMIF($B$3:$B$724,K297,$AY$3:$AY$727)</f>
        <v>0</v>
      </c>
      <c r="AW297" s="30">
        <f>SUMIF(Ingredients!$B$3:$B$217,L297,Ingredients!$E$3:$E$217)+SUMIF($B$3:$B$724,L297,$AY$3:$AY$727)</f>
        <v>0</v>
      </c>
      <c r="AX297" s="30">
        <f>SUMIF(Ingredients!$B$3:$B$217,M297,Ingredients!$E$3:$E$217)+SUMIF($B$3:$B$724,M297,$AY$3:$AY$727)</f>
        <v>0</v>
      </c>
      <c r="AY297" s="29">
        <f t="shared" si="56"/>
        <v>2.3333333333333335</v>
      </c>
      <c r="AZ297" s="30">
        <f>SUMIF(Ingredients!$B$3:$B$217,F297,Ingredients!$F$3:$F$217)+SUMIF($B$3:$B$724,F297,$BH$3:$BH$724)</f>
        <v>0</v>
      </c>
      <c r="BA297" s="30">
        <f>SUMIF(Ingredients!$B$3:$B$217,G297,Ingredients!$F$3:$F$217)+SUMIF($B$3:$B$724,G297,$BH$3:$BH$724)</f>
        <v>1</v>
      </c>
      <c r="BB297" s="30">
        <f>SUMIF(Ingredients!$B$3:$B$217,H297,Ingredients!$F$3:$F$217)+SUMIF($B$3:$B$724,H297,$BH$3:$BH$724)</f>
        <v>0</v>
      </c>
      <c r="BC297" s="30">
        <f>SUMIF(Ingredients!$B$3:$B$217,I297,Ingredients!$F$3:$F$217)+SUMIF($B$3:$B$724,I297,$BH$3:$BH$724)</f>
        <v>0</v>
      </c>
      <c r="BD297" s="30">
        <f>SUMIF(Ingredients!$B$3:$B$217,J297,Ingredients!$F$3:$F$217)+SUMIF($B$3:$B$724,J297,$BH$3:$BH$724)</f>
        <v>0</v>
      </c>
      <c r="BE297" s="30">
        <f>SUMIF(Ingredients!$B$3:$B$217,K297,Ingredients!$F$3:$F$217)+SUMIF($B$3:$B$724,K297,$BH$3:$BH$724)</f>
        <v>0</v>
      </c>
      <c r="BF297" s="30">
        <f>SUMIF(Ingredients!$B$3:$B$217,L297,Ingredients!$F$3:$F$217)+SUMIF($B$3:$B$724,L297,$BH$3:$BH$724)</f>
        <v>0</v>
      </c>
      <c r="BG297" s="30">
        <f>SUMIF(Ingredients!$B$3:$B$217,M297,Ingredients!$F$3:$F$217)+SUMIF($B$3:$B$724,M297,$BH$3:$BH$724)</f>
        <v>0</v>
      </c>
      <c r="BH297" s="35">
        <f t="shared" si="57"/>
        <v>1</v>
      </c>
      <c r="BI297" s="30">
        <f>SUMIF(Ingredients!$B$3:$B$217,F297,Ingredients!$G$3:$G$217)+SUMIF($B$3:$B$724,F297,$BQ$3:$BQ$724)</f>
        <v>0</v>
      </c>
      <c r="BJ297" s="30">
        <f>SUMIF(Ingredients!$B$3:$B$217,G297,Ingredients!$G$3:$G$217)+SUMIF($B$3:$B$724,G297,$BQ$3:$BQ$724)</f>
        <v>0</v>
      </c>
      <c r="BK297" s="30">
        <f>SUMIF(Ingredients!$B$3:$B$217,H297,Ingredients!$G$3:$G$217)+SUMIF($B$3:$B$724,H297,$BQ$3:$BQ$724)</f>
        <v>0</v>
      </c>
      <c r="BL297" s="30">
        <f>SUMIF(Ingredients!$B$3:$B$217,I297,Ingredients!$G$3:$G$217)+SUMIF($B$3:$B$724,I297,$BQ$3:$BQ$724)</f>
        <v>0</v>
      </c>
      <c r="BM297" s="30">
        <f>SUMIF(Ingredients!$B$3:$B$217,J297,Ingredients!$G$3:$G$217)+SUMIF($B$3:$B$724,J297,$BQ$3:$BQ$724)</f>
        <v>0</v>
      </c>
      <c r="BN297" s="30">
        <f>SUMIF(Ingredients!$B$3:$B$217,K297,Ingredients!$G$3:$G$217)+SUMIF($B$3:$B$724,K297,$BQ$3:$BQ$724)</f>
        <v>0</v>
      </c>
      <c r="BO297" s="30">
        <f>SUMIF(Ingredients!$B$3:$B$217,L297,Ingredients!$G$3:$G$217)+SUMIF($B$3:$B$724,L297,$BQ$3:$BQ$724)</f>
        <v>0</v>
      </c>
      <c r="BP297" s="30">
        <f>SUMIF(Ingredients!$B$3:$B$217,M297,Ingredients!$G$3:$G$217)+SUMIF($B$3:$B$724,M297,$BQ$3:$BQ$724)</f>
        <v>0</v>
      </c>
      <c r="BQ297" s="36">
        <f t="shared" si="58"/>
        <v>0</v>
      </c>
      <c r="BR297" s="30">
        <f>SUMIF(Ingredients!$B$3:$B$217,F297,Ingredients!$H$3:$H$217)+SUMIF($B$3:$B$724,F297,$BZ$3:$BZ$724)</f>
        <v>0</v>
      </c>
      <c r="BS297" s="30">
        <f>SUMIF(Ingredients!$B$3:$B$217,G297,Ingredients!$H$3:$H$217)+SUMIF($B$3:$B$724,G297,$BZ$3:$BZ$724)</f>
        <v>0</v>
      </c>
      <c r="BT297" s="30">
        <f>SUMIF(Ingredients!$B$3:$B$217,H297,Ingredients!$H$3:$H$217)+SUMIF($B$3:$B$724,H297,$BZ$3:$BZ$724)</f>
        <v>0</v>
      </c>
      <c r="BU297" s="30">
        <f>SUMIF(Ingredients!$B$3:$B$217,I297,Ingredients!$H$3:$H$217)+SUMIF($B$3:$B$724,I297,$BZ$3:$BZ$724)</f>
        <v>0</v>
      </c>
      <c r="BV297" s="30">
        <f>SUMIF(Ingredients!$B$3:$B$217,J297,Ingredients!$H$3:$H$217)+SUMIF($B$3:$B$724,J297,$BZ$3:$BZ$724)</f>
        <v>0</v>
      </c>
      <c r="BW297" s="30">
        <f>SUMIF(Ingredients!$B$3:$B$217,K297,Ingredients!$H$3:$H$217)+SUMIF($B$3:$B$724,K297,$BZ$3:$BZ$724)</f>
        <v>0</v>
      </c>
      <c r="BX297" s="30">
        <f>SUMIF(Ingredients!$B$3:$B$217,L297,Ingredients!$H$3:$H$217)+SUMIF($B$3:$B$724,L297,$BZ$3:$BZ$724)</f>
        <v>0</v>
      </c>
      <c r="BY297" s="30">
        <f>SUMIF(Ingredients!$B$3:$B$217,M297,Ingredients!$H$3:$H$217)+SUMIF($B$3:$B$724,M297,$BZ$3:$BZ$724)</f>
        <v>0</v>
      </c>
      <c r="BZ297" s="42">
        <f t="shared" si="59"/>
        <v>0</v>
      </c>
      <c r="CA297" s="30">
        <f>SUMIF(Ingredients!$B$3:$B$217,F297,Ingredients!$I$3:$I$217)+SUMIF($B$3:$B$724,F297,$CI$3:$CI$724)</f>
        <v>0</v>
      </c>
      <c r="CB297" s="30">
        <f>SUMIF(Ingredients!$B$3:$B$217,G297,Ingredients!$I$3:$I$217)+SUMIF($B$3:$B$724,G297,$CI$3:$CI$724)</f>
        <v>0</v>
      </c>
      <c r="CC297" s="30">
        <f>SUMIF(Ingredients!$B$3:$B$217,H297,Ingredients!$I$3:$I$217)+SUMIF($B$3:$B$724,H297,$CI$3:$CI$724)</f>
        <v>0</v>
      </c>
      <c r="CD297" s="30">
        <f>SUMIF(Ingredients!$B$3:$B$217,I297,Ingredients!$I$3:$I$217)+SUMIF($B$3:$B$724,I297,$CI$3:$CI$724)</f>
        <v>0</v>
      </c>
      <c r="CE297" s="30">
        <f>SUMIF(Ingredients!$B$3:$B$217,J297,Ingredients!$I$3:$I$217)+SUMIF($B$3:$B$724,J297,$CI$3:$CI$724)</f>
        <v>0</v>
      </c>
      <c r="CF297" s="30">
        <f>SUMIF(Ingredients!$B$3:$B$217,K297,Ingredients!$I$3:$I$217)+SUMIF($B$3:$B$724,K297,$CI$3:$CI$724)</f>
        <v>0</v>
      </c>
      <c r="CG297" s="30">
        <f>SUMIF(Ingredients!$B$3:$B$217,L297,Ingredients!$I$3:$I$217)+SUMIF($B$3:$B$724,L297,$CI$3:$CI$724)</f>
        <v>0</v>
      </c>
      <c r="CH297" s="30">
        <f>SUMIF(Ingredients!$B$3:$B$217,M297,Ingredients!$I$3:$I$217)+SUMIF($B$3:$B$724,M297,$CI$3:$CI$724)</f>
        <v>0</v>
      </c>
      <c r="CI297" s="38">
        <f t="shared" si="60"/>
        <v>0</v>
      </c>
      <c r="CJ297" s="30">
        <f>SUMIF(Ingredients!$B$3:$B$217,F297,Ingredients!$J$3:$J$217)+SUMIF($B$3:$B$724,F297,$CR$3:$CR$724)</f>
        <v>0</v>
      </c>
      <c r="CK297" s="30">
        <f>SUMIF(Ingredients!$B$3:$B$217,G297,Ingredients!$J$3:$J$217)+SUMIF($B$3:$B$724,G297,$CR$3:$CR$724)</f>
        <v>0</v>
      </c>
      <c r="CL297" s="30">
        <f>SUMIF(Ingredients!$B$3:$B$217,H297,Ingredients!$J$3:$J$217)+SUMIF($B$3:$B$724,H297,$CR$3:$CR$724)</f>
        <v>0</v>
      </c>
      <c r="CM297" s="30">
        <f>SUMIF(Ingredients!$B$3:$B$217,I297,Ingredients!$J$3:$J$217)+SUMIF($B$3:$B$724,I297,$CR$3:$CR$724)</f>
        <v>0</v>
      </c>
      <c r="CN297" s="30">
        <f>SUMIF(Ingredients!$B$3:$B$217,J297,Ingredients!$J$3:$J$217)+SUMIF($B$3:$B$724,J297,$CR$3:$CR$724)</f>
        <v>0</v>
      </c>
      <c r="CO297" s="30">
        <f>SUMIF(Ingredients!$B$3:$B$217,K297,Ingredients!$J$3:$J$217)+SUMIF($B$3:$B$724,K297,$CR$3:$CR$724)</f>
        <v>0</v>
      </c>
      <c r="CP297" s="30">
        <f>SUMIF(Ingredients!$B$3:$B$217,L297,Ingredients!$J$3:$J$217)+SUMIF($B$3:$B$724,L297,$CR$3:$CR$724)</f>
        <v>0</v>
      </c>
      <c r="CQ297" s="30">
        <f>SUMIF(Ingredients!$B$3:$B$217,M297,Ingredients!$J$3:$J$217)+SUMIF($B$3:$B$724,M297,$CR$3:$CR$724)</f>
        <v>0</v>
      </c>
      <c r="CR297" s="43">
        <f t="shared" si="61"/>
        <v>0</v>
      </c>
      <c r="CS297" s="34">
        <v>5</v>
      </c>
      <c r="CT297" s="30">
        <v>0</v>
      </c>
      <c r="CU297" s="30">
        <v>2.3333333333333335</v>
      </c>
      <c r="CV297" s="35">
        <v>1</v>
      </c>
      <c r="CW297" s="36">
        <v>0</v>
      </c>
      <c r="CX297" s="37">
        <v>0</v>
      </c>
      <c r="CY297" s="38">
        <v>0</v>
      </c>
      <c r="CZ297" s="39">
        <v>0</v>
      </c>
      <c r="DA297" t="s">
        <v>199</v>
      </c>
      <c r="DB297" t="str">
        <f t="shared" ca="1" si="62"/>
        <v>No</v>
      </c>
      <c r="DD297" t="s">
        <v>200</v>
      </c>
      <c r="DE297" t="str">
        <f t="shared" ca="1" si="63"/>
        <v/>
      </c>
      <c r="DF297" t="s">
        <v>2272</v>
      </c>
    </row>
    <row r="298" spans="2:110" x14ac:dyDescent="0.3">
      <c r="B298" t="s">
        <v>575</v>
      </c>
      <c r="C298" t="str">
        <f>INDEX('PH Itemnames'!$B$1:$B$723,MATCH(B298,'PH Itemnames'!$A$1:$A$723),1)</f>
        <v>maplesyruppancakesItem</v>
      </c>
      <c r="D298" t="s">
        <v>240</v>
      </c>
      <c r="E298" t="s">
        <v>1192</v>
      </c>
      <c r="F298" s="10" t="s">
        <v>391</v>
      </c>
      <c r="G298" s="11" t="s">
        <v>576</v>
      </c>
      <c r="H298" s="11"/>
      <c r="I298" s="11"/>
      <c r="J298" s="11"/>
      <c r="K298" s="11"/>
      <c r="L298" s="11"/>
      <c r="M298" s="11"/>
      <c r="N298" s="46">
        <f ca="1">SUMIF(Ingredients!$B$3:$B$217,'PH complex foods'!F298,Ingredients!$A$3:$A$119)+SUMIF($B$3:$B$724,F298,$V$3:$V$723)</f>
        <v>1</v>
      </c>
      <c r="O298" s="11">
        <f ca="1">SUMIF(Ingredients!$B$3:$B$217,'PH complex foods'!G298,Ingredients!$A$3:$A$119)+SUMIF($B$3:$B$724,G298,$V$3:$V$723)</f>
        <v>0</v>
      </c>
      <c r="P298" s="11">
        <f ca="1">SUMIF(Ingredients!$B$3:$B$217,'PH complex foods'!H298,Ingredients!$A$3:$A$119)+SUMIF($B$3:$B$724,H298,$V$3:$V$723)</f>
        <v>0</v>
      </c>
      <c r="Q298" s="11">
        <f ca="1">SUMIF(Ingredients!$B$3:$B$217,'PH complex foods'!I298,Ingredients!$A$3:$A$119)+SUMIF($B$3:$B$724,I298,$V$3:$V$723)</f>
        <v>0</v>
      </c>
      <c r="R298" s="11">
        <f ca="1">SUMIF(Ingredients!$B$3:$B$217,'PH complex foods'!J298,Ingredients!$A$3:$A$119)+SUMIF($B$3:$B$724,J298,$V$3:$V$723)</f>
        <v>0</v>
      </c>
      <c r="S298" s="11">
        <f ca="1">SUMIF(Ingredients!$B$3:$B$217,'PH complex foods'!K298,Ingredients!$A$3:$A$119)+SUMIF($B$3:$B$724,K298,$V$3:$V$723)</f>
        <v>0</v>
      </c>
      <c r="T298" s="11">
        <f ca="1">SUMIF(Ingredients!$B$3:$B$217,'PH complex foods'!L298,Ingredients!$A$3:$A$119)+SUMIF($B$3:$B$724,L298,$V$3:$V$723)</f>
        <v>0</v>
      </c>
      <c r="U298" s="11">
        <f ca="1">SUMIF(Ingredients!$B$3:$B$217,'PH complex foods'!M298,Ingredients!$A$3:$A$119)+SUMIF($B$3:$B$724,M298,$V$3:$V$723)</f>
        <v>0</v>
      </c>
      <c r="V298" s="10">
        <f t="shared" ca="1" si="64"/>
        <v>0</v>
      </c>
      <c r="W298" s="11">
        <f t="shared" si="53"/>
        <v>0</v>
      </c>
      <c r="X298" s="44" t="str">
        <f t="shared" ca="1" si="65"/>
        <v>No</v>
      </c>
      <c r="Y298" s="34">
        <f>SUMIF(Ingredients!$B$3:$B$217,F298,Ingredients!$C$3:$C$217)+SUMIF($B$3:$B$724,F298,$AG$3:$AG$724)</f>
        <v>10</v>
      </c>
      <c r="Z298" s="30">
        <f>SUMIF(Ingredients!$B$3:$B$217,G298,Ingredients!$C$3:$C$217)+SUMIF($B$3:$B$724,G298,$AG$3:$AG$724)</f>
        <v>1</v>
      </c>
      <c r="AA298" s="30">
        <f>SUMIF(Ingredients!$B$3:$B$217,H298,Ingredients!$C$3:$C$217)+SUMIF($B$3:$B$724,H298,$AG$3:$AG$724)</f>
        <v>0</v>
      </c>
      <c r="AB298" s="30">
        <f>SUMIF(Ingredients!$B$3:$B$217,I298,Ingredients!$C$3:$C$217)+SUMIF($B$3:$B$724,I298,$AG$3:$AG$724)</f>
        <v>0</v>
      </c>
      <c r="AC298" s="30">
        <f>SUMIF(Ingredients!$B$3:$B$217,J298,Ingredients!$C$3:$C$217)+SUMIF($B$3:$B$724,J298,$AG$3:$AG$724)</f>
        <v>0</v>
      </c>
      <c r="AD298" s="30">
        <f>SUMIF(Ingredients!$B$3:$B$217,K298,Ingredients!$C$3:$C$217)+SUMIF($B$3:$B$724,K298,$AG$3:$AG$724)</f>
        <v>0</v>
      </c>
      <c r="AE298" s="30">
        <f>SUMIF(Ingredients!$B$3:$B$217,L298,Ingredients!$C$3:$C$217)+SUMIF($B$3:$B$724,L298,$AG$3:$AG$724)</f>
        <v>0</v>
      </c>
      <c r="AF298" s="30">
        <f>SUMIF(Ingredients!$B$3:$B$217,M298,Ingredients!$C$3:$C$217)+SUMIF($B$3:$B$724,M298,$AG$3:$AG$724)</f>
        <v>0</v>
      </c>
      <c r="AG298" s="29">
        <f t="shared" si="54"/>
        <v>11</v>
      </c>
      <c r="AH298" s="30">
        <f>SUMIF(Ingredients!$B$3:$B$217,F298,Ingredients!$D$3:$D$217)+SUMIF($B$3:$B$724,F298,$AP$3:$AP$724)</f>
        <v>5</v>
      </c>
      <c r="AI298" s="30">
        <f>SUMIF(Ingredients!$B$3:$B$217,G298,Ingredients!$D$3:$D$217)+SUMIF($B$3:$B$724,G298,$AP$3:$AP$724)</f>
        <v>0</v>
      </c>
      <c r="AJ298" s="30">
        <f>SUMIF(Ingredients!$B$3:$B$217,H298,Ingredients!$D$3:$D$217)+SUMIF($B$3:$B$724,H298,$AP$3:$AP$724)</f>
        <v>0</v>
      </c>
      <c r="AK298" s="30">
        <f>SUMIF(Ingredients!$B$3:$B$217,I298,Ingredients!$D$3:$D$217)+SUMIF($B$3:$B$724,I298,$AP$3:$AP$724)</f>
        <v>0</v>
      </c>
      <c r="AL298" s="30">
        <f>SUMIF(Ingredients!$B$3:$B$217,J298,Ingredients!$D$3:$D$217)+SUMIF($B$3:$B$724,J298,$AP$3:$AP$724)</f>
        <v>0</v>
      </c>
      <c r="AM298" s="30">
        <f>SUMIF(Ingredients!$B$3:$B$217,K298,Ingredients!$D$3:$D$217)+SUMIF($B$3:$B$724,K298,$AP$3:$AP$724)</f>
        <v>0</v>
      </c>
      <c r="AN298" s="30">
        <f>SUMIF(Ingredients!$B$3:$B$217,L298,Ingredients!$D$3:$D$217)+SUMIF($B$3:$B$724,L298,$AP$3:$AP$724)</f>
        <v>0</v>
      </c>
      <c r="AO298" s="30">
        <f>SUMIF(Ingredients!$B$3:$B$217,M298,Ingredients!$D$3:$D$217)+SUMIF($B$3:$B$724,M298,$AP$3:$AP$724)</f>
        <v>0</v>
      </c>
      <c r="AP298" s="29">
        <f t="shared" si="55"/>
        <v>5</v>
      </c>
      <c r="AQ298" s="30">
        <f>SUMIF(Ingredients!$B$3:$B$217,F298,Ingredients!$E$3:$E$217)+SUMIF($B$3:$B$724,F298,$AY$3:$AY$727)</f>
        <v>26.25</v>
      </c>
      <c r="AR298" s="30">
        <f>SUMIF(Ingredients!$B$3:$B$217,G298,Ingredients!$E$3:$E$217)+SUMIF($B$3:$B$724,G298,$AY$3:$AY$727)</f>
        <v>30</v>
      </c>
      <c r="AS298" s="30">
        <f>SUMIF(Ingredients!$B$3:$B$217,H298,Ingredients!$E$3:$E$217)+SUMIF($B$3:$B$724,H298,$AY$3:$AY$727)</f>
        <v>0</v>
      </c>
      <c r="AT298" s="30">
        <f>SUMIF(Ingredients!$B$3:$B$217,I298,Ingredients!$E$3:$E$217)+SUMIF($B$3:$B$724,I298,$AY$3:$AY$727)</f>
        <v>0</v>
      </c>
      <c r="AU298" s="30">
        <f>SUMIF(Ingredients!$B$3:$B$217,J298,Ingredients!$E$3:$E$217)+SUMIF($B$3:$B$724,J298,$AY$3:$AY$727)</f>
        <v>0</v>
      </c>
      <c r="AV298" s="30">
        <f>SUMIF(Ingredients!$B$3:$B$217,K298,Ingredients!$E$3:$E$217)+SUMIF($B$3:$B$724,K298,$AY$3:$AY$727)</f>
        <v>0</v>
      </c>
      <c r="AW298" s="30">
        <f>SUMIF(Ingredients!$B$3:$B$217,L298,Ingredients!$E$3:$E$217)+SUMIF($B$3:$B$724,L298,$AY$3:$AY$727)</f>
        <v>0</v>
      </c>
      <c r="AX298" s="30">
        <f>SUMIF(Ingredients!$B$3:$B$217,M298,Ingredients!$E$3:$E$217)+SUMIF($B$3:$B$724,M298,$AY$3:$AY$727)</f>
        <v>0</v>
      </c>
      <c r="AY298" s="29">
        <f t="shared" si="56"/>
        <v>28.125</v>
      </c>
      <c r="AZ298" s="30">
        <f>SUMIF(Ingredients!$B$3:$B$217,F298,Ingredients!$F$3:$F$217)+SUMIF($B$3:$B$724,F298,$BH$3:$BH$724)</f>
        <v>1</v>
      </c>
      <c r="BA298" s="30">
        <f>SUMIF(Ingredients!$B$3:$B$217,G298,Ingredients!$F$3:$F$217)+SUMIF($B$3:$B$724,G298,$BH$3:$BH$724)</f>
        <v>0</v>
      </c>
      <c r="BB298" s="30">
        <f>SUMIF(Ingredients!$B$3:$B$217,H298,Ingredients!$F$3:$F$217)+SUMIF($B$3:$B$724,H298,$BH$3:$BH$724)</f>
        <v>0</v>
      </c>
      <c r="BC298" s="30">
        <f>SUMIF(Ingredients!$B$3:$B$217,I298,Ingredients!$F$3:$F$217)+SUMIF($B$3:$B$724,I298,$BH$3:$BH$724)</f>
        <v>0</v>
      </c>
      <c r="BD298" s="30">
        <f>SUMIF(Ingredients!$B$3:$B$217,J298,Ingredients!$F$3:$F$217)+SUMIF($B$3:$B$724,J298,$BH$3:$BH$724)</f>
        <v>0</v>
      </c>
      <c r="BE298" s="30">
        <f>SUMIF(Ingredients!$B$3:$B$217,K298,Ingredients!$F$3:$F$217)+SUMIF($B$3:$B$724,K298,$BH$3:$BH$724)</f>
        <v>0</v>
      </c>
      <c r="BF298" s="30">
        <f>SUMIF(Ingredients!$B$3:$B$217,L298,Ingredients!$F$3:$F$217)+SUMIF($B$3:$B$724,L298,$BH$3:$BH$724)</f>
        <v>0</v>
      </c>
      <c r="BG298" s="30">
        <f>SUMIF(Ingredients!$B$3:$B$217,M298,Ingredients!$F$3:$F$217)+SUMIF($B$3:$B$724,M298,$BH$3:$BH$724)</f>
        <v>0</v>
      </c>
      <c r="BH298" s="35">
        <f t="shared" si="57"/>
        <v>1</v>
      </c>
      <c r="BI298" s="30">
        <f>SUMIF(Ingredients!$B$3:$B$217,F298,Ingredients!$G$3:$G$217)+SUMIF($B$3:$B$724,F298,$BQ$3:$BQ$724)</f>
        <v>0</v>
      </c>
      <c r="BJ298" s="30">
        <f>SUMIF(Ingredients!$B$3:$B$217,G298,Ingredients!$G$3:$G$217)+SUMIF($B$3:$B$724,G298,$BQ$3:$BQ$724)</f>
        <v>0</v>
      </c>
      <c r="BK298" s="30">
        <f>SUMIF(Ingredients!$B$3:$B$217,H298,Ingredients!$G$3:$G$217)+SUMIF($B$3:$B$724,H298,$BQ$3:$BQ$724)</f>
        <v>0</v>
      </c>
      <c r="BL298" s="30">
        <f>SUMIF(Ingredients!$B$3:$B$217,I298,Ingredients!$G$3:$G$217)+SUMIF($B$3:$B$724,I298,$BQ$3:$BQ$724)</f>
        <v>0</v>
      </c>
      <c r="BM298" s="30">
        <f>SUMIF(Ingredients!$B$3:$B$217,J298,Ingredients!$G$3:$G$217)+SUMIF($B$3:$B$724,J298,$BQ$3:$BQ$724)</f>
        <v>0</v>
      </c>
      <c r="BN298" s="30">
        <f>SUMIF(Ingredients!$B$3:$B$217,K298,Ingredients!$G$3:$G$217)+SUMIF($B$3:$B$724,K298,$BQ$3:$BQ$724)</f>
        <v>0</v>
      </c>
      <c r="BO298" s="30">
        <f>SUMIF(Ingredients!$B$3:$B$217,L298,Ingredients!$G$3:$G$217)+SUMIF($B$3:$B$724,L298,$BQ$3:$BQ$724)</f>
        <v>0</v>
      </c>
      <c r="BP298" s="30">
        <f>SUMIF(Ingredients!$B$3:$B$217,M298,Ingredients!$G$3:$G$217)+SUMIF($B$3:$B$724,M298,$BQ$3:$BQ$724)</f>
        <v>0</v>
      </c>
      <c r="BQ298" s="36">
        <f t="shared" si="58"/>
        <v>0</v>
      </c>
      <c r="BR298" s="30">
        <f>SUMIF(Ingredients!$B$3:$B$217,F298,Ingredients!$H$3:$H$217)+SUMIF($B$3:$B$724,F298,$BZ$3:$BZ$724)</f>
        <v>0</v>
      </c>
      <c r="BS298" s="30">
        <f>SUMIF(Ingredients!$B$3:$B$217,G298,Ingredients!$H$3:$H$217)+SUMIF($B$3:$B$724,G298,$BZ$3:$BZ$724)</f>
        <v>0</v>
      </c>
      <c r="BT298" s="30">
        <f>SUMIF(Ingredients!$B$3:$B$217,H298,Ingredients!$H$3:$H$217)+SUMIF($B$3:$B$724,H298,$BZ$3:$BZ$724)</f>
        <v>0</v>
      </c>
      <c r="BU298" s="30">
        <f>SUMIF(Ingredients!$B$3:$B$217,I298,Ingredients!$H$3:$H$217)+SUMIF($B$3:$B$724,I298,$BZ$3:$BZ$724)</f>
        <v>0</v>
      </c>
      <c r="BV298" s="30">
        <f>SUMIF(Ingredients!$B$3:$B$217,J298,Ingredients!$H$3:$H$217)+SUMIF($B$3:$B$724,J298,$BZ$3:$BZ$724)</f>
        <v>0</v>
      </c>
      <c r="BW298" s="30">
        <f>SUMIF(Ingredients!$B$3:$B$217,K298,Ingredients!$H$3:$H$217)+SUMIF($B$3:$B$724,K298,$BZ$3:$BZ$724)</f>
        <v>0</v>
      </c>
      <c r="BX298" s="30">
        <f>SUMIF(Ingredients!$B$3:$B$217,L298,Ingredients!$H$3:$H$217)+SUMIF($B$3:$B$724,L298,$BZ$3:$BZ$724)</f>
        <v>0</v>
      </c>
      <c r="BY298" s="30">
        <f>SUMIF(Ingredients!$B$3:$B$217,M298,Ingredients!$H$3:$H$217)+SUMIF($B$3:$B$724,M298,$BZ$3:$BZ$724)</f>
        <v>0</v>
      </c>
      <c r="BZ298" s="42">
        <f t="shared" si="59"/>
        <v>0</v>
      </c>
      <c r="CA298" s="30">
        <f>SUMIF(Ingredients!$B$3:$B$217,F298,Ingredients!$I$3:$I$217)+SUMIF($B$3:$B$724,F298,$CI$3:$CI$724)</f>
        <v>0</v>
      </c>
      <c r="CB298" s="30">
        <f>SUMIF(Ingredients!$B$3:$B$217,G298,Ingredients!$I$3:$I$217)+SUMIF($B$3:$B$724,G298,$CI$3:$CI$724)</f>
        <v>0</v>
      </c>
      <c r="CC298" s="30">
        <f>SUMIF(Ingredients!$B$3:$B$217,H298,Ingredients!$I$3:$I$217)+SUMIF($B$3:$B$724,H298,$CI$3:$CI$724)</f>
        <v>0</v>
      </c>
      <c r="CD298" s="30">
        <f>SUMIF(Ingredients!$B$3:$B$217,I298,Ingredients!$I$3:$I$217)+SUMIF($B$3:$B$724,I298,$CI$3:$CI$724)</f>
        <v>0</v>
      </c>
      <c r="CE298" s="30">
        <f>SUMIF(Ingredients!$B$3:$B$217,J298,Ingredients!$I$3:$I$217)+SUMIF($B$3:$B$724,J298,$CI$3:$CI$724)</f>
        <v>0</v>
      </c>
      <c r="CF298" s="30">
        <f>SUMIF(Ingredients!$B$3:$B$217,K298,Ingredients!$I$3:$I$217)+SUMIF($B$3:$B$724,K298,$CI$3:$CI$724)</f>
        <v>0</v>
      </c>
      <c r="CG298" s="30">
        <f>SUMIF(Ingredients!$B$3:$B$217,L298,Ingredients!$I$3:$I$217)+SUMIF($B$3:$B$724,L298,$CI$3:$CI$724)</f>
        <v>0</v>
      </c>
      <c r="CH298" s="30">
        <f>SUMIF(Ingredients!$B$3:$B$217,M298,Ingredients!$I$3:$I$217)+SUMIF($B$3:$B$724,M298,$CI$3:$CI$724)</f>
        <v>0</v>
      </c>
      <c r="CI298" s="38">
        <f t="shared" si="60"/>
        <v>0</v>
      </c>
      <c r="CJ298" s="30">
        <f>SUMIF(Ingredients!$B$3:$B$217,F298,Ingredients!$J$3:$J$217)+SUMIF($B$3:$B$724,F298,$CR$3:$CR$724)</f>
        <v>2</v>
      </c>
      <c r="CK298" s="30">
        <f>SUMIF(Ingredients!$B$3:$B$217,G298,Ingredients!$J$3:$J$217)+SUMIF($B$3:$B$724,G298,$CR$3:$CR$724)</f>
        <v>0</v>
      </c>
      <c r="CL298" s="30">
        <f>SUMIF(Ingredients!$B$3:$B$217,H298,Ingredients!$J$3:$J$217)+SUMIF($B$3:$B$724,H298,$CR$3:$CR$724)</f>
        <v>0</v>
      </c>
      <c r="CM298" s="30">
        <f>SUMIF(Ingredients!$B$3:$B$217,I298,Ingredients!$J$3:$J$217)+SUMIF($B$3:$B$724,I298,$CR$3:$CR$724)</f>
        <v>0</v>
      </c>
      <c r="CN298" s="30">
        <f>SUMIF(Ingredients!$B$3:$B$217,J298,Ingredients!$J$3:$J$217)+SUMIF($B$3:$B$724,J298,$CR$3:$CR$724)</f>
        <v>0</v>
      </c>
      <c r="CO298" s="30">
        <f>SUMIF(Ingredients!$B$3:$B$217,K298,Ingredients!$J$3:$J$217)+SUMIF($B$3:$B$724,K298,$CR$3:$CR$724)</f>
        <v>0</v>
      </c>
      <c r="CP298" s="30">
        <f>SUMIF(Ingredients!$B$3:$B$217,L298,Ingredients!$J$3:$J$217)+SUMIF($B$3:$B$724,L298,$CR$3:$CR$724)</f>
        <v>0</v>
      </c>
      <c r="CQ298" s="30">
        <f>SUMIF(Ingredients!$B$3:$B$217,M298,Ingredients!$J$3:$J$217)+SUMIF($B$3:$B$724,M298,$CR$3:$CR$724)</f>
        <v>0</v>
      </c>
      <c r="CR298" s="43">
        <f t="shared" si="61"/>
        <v>2</v>
      </c>
      <c r="CS298" s="34">
        <v>10</v>
      </c>
      <c r="CT298" s="30">
        <v>0</v>
      </c>
      <c r="CU298" s="30">
        <v>11</v>
      </c>
      <c r="CV298" s="35">
        <v>1</v>
      </c>
      <c r="CW298" s="36">
        <v>0</v>
      </c>
      <c r="CX298" s="37">
        <v>0</v>
      </c>
      <c r="CY298" s="38">
        <v>0</v>
      </c>
      <c r="CZ298" s="39">
        <v>2</v>
      </c>
      <c r="DA298" t="s">
        <v>202</v>
      </c>
      <c r="DB298" t="str">
        <f t="shared" ca="1" si="62"/>
        <v>No</v>
      </c>
      <c r="DD298" t="s">
        <v>200</v>
      </c>
      <c r="DE298" t="str">
        <f t="shared" ca="1" si="63"/>
        <v/>
      </c>
      <c r="DF298" t="s">
        <v>2272</v>
      </c>
    </row>
    <row r="299" spans="2:110" x14ac:dyDescent="0.3">
      <c r="B299" t="s">
        <v>577</v>
      </c>
      <c r="C299" t="str">
        <f>INDEX('PH Itemnames'!$B$1:$B$723,MATCH(B299,'PH Itemnames'!$A$1:$A$723),1)</f>
        <v>maplesyrupwafflesItem</v>
      </c>
      <c r="D299" t="s">
        <v>240</v>
      </c>
      <c r="E299" t="s">
        <v>1192</v>
      </c>
      <c r="F299" s="10" t="s">
        <v>493</v>
      </c>
      <c r="G299" s="11" t="s">
        <v>576</v>
      </c>
      <c r="H299" s="11"/>
      <c r="I299" s="11"/>
      <c r="J299" s="11"/>
      <c r="K299" s="11"/>
      <c r="L299" s="11"/>
      <c r="M299" s="11"/>
      <c r="N299" s="46">
        <f ca="1">SUMIF(Ingredients!$B$3:$B$217,'PH complex foods'!F299,Ingredients!$A$3:$A$119)+SUMIF($B$3:$B$724,F299,$V$3:$V$723)</f>
        <v>1</v>
      </c>
      <c r="O299" s="11">
        <f ca="1">SUMIF(Ingredients!$B$3:$B$217,'PH complex foods'!G299,Ingredients!$A$3:$A$119)+SUMIF($B$3:$B$724,G299,$V$3:$V$723)</f>
        <v>0</v>
      </c>
      <c r="P299" s="11">
        <f ca="1">SUMIF(Ingredients!$B$3:$B$217,'PH complex foods'!H299,Ingredients!$A$3:$A$119)+SUMIF($B$3:$B$724,H299,$V$3:$V$723)</f>
        <v>0</v>
      </c>
      <c r="Q299" s="11">
        <f ca="1">SUMIF(Ingredients!$B$3:$B$217,'PH complex foods'!I299,Ingredients!$A$3:$A$119)+SUMIF($B$3:$B$724,I299,$V$3:$V$723)</f>
        <v>0</v>
      </c>
      <c r="R299" s="11">
        <f ca="1">SUMIF(Ingredients!$B$3:$B$217,'PH complex foods'!J299,Ingredients!$A$3:$A$119)+SUMIF($B$3:$B$724,J299,$V$3:$V$723)</f>
        <v>0</v>
      </c>
      <c r="S299" s="11">
        <f ca="1">SUMIF(Ingredients!$B$3:$B$217,'PH complex foods'!K299,Ingredients!$A$3:$A$119)+SUMIF($B$3:$B$724,K299,$V$3:$V$723)</f>
        <v>0</v>
      </c>
      <c r="T299" s="11">
        <f ca="1">SUMIF(Ingredients!$B$3:$B$217,'PH complex foods'!L299,Ingredients!$A$3:$A$119)+SUMIF($B$3:$B$724,L299,$V$3:$V$723)</f>
        <v>0</v>
      </c>
      <c r="U299" s="11">
        <f ca="1">SUMIF(Ingredients!$B$3:$B$217,'PH complex foods'!M299,Ingredients!$A$3:$A$119)+SUMIF($B$3:$B$724,M299,$V$3:$V$723)</f>
        <v>0</v>
      </c>
      <c r="V299" s="10">
        <f t="shared" ca="1" si="64"/>
        <v>0</v>
      </c>
      <c r="W299" s="11">
        <f t="shared" si="53"/>
        <v>0</v>
      </c>
      <c r="X299" s="44" t="str">
        <f t="shared" ca="1" si="65"/>
        <v>No</v>
      </c>
      <c r="Y299" s="34">
        <f>SUMIF(Ingredients!$B$3:$B$217,F299,Ingredients!$C$3:$C$217)+SUMIF($B$3:$B$724,F299,$AG$3:$AG$724)</f>
        <v>15</v>
      </c>
      <c r="Z299" s="30">
        <f>SUMIF(Ingredients!$B$3:$B$217,G299,Ingredients!$C$3:$C$217)+SUMIF($B$3:$B$724,G299,$AG$3:$AG$724)</f>
        <v>1</v>
      </c>
      <c r="AA299" s="30">
        <f>SUMIF(Ingredients!$B$3:$B$217,H299,Ingredients!$C$3:$C$217)+SUMIF($B$3:$B$724,H299,$AG$3:$AG$724)</f>
        <v>0</v>
      </c>
      <c r="AB299" s="30">
        <f>SUMIF(Ingredients!$B$3:$B$217,I299,Ingredients!$C$3:$C$217)+SUMIF($B$3:$B$724,I299,$AG$3:$AG$724)</f>
        <v>0</v>
      </c>
      <c r="AC299" s="30">
        <f>SUMIF(Ingredients!$B$3:$B$217,J299,Ingredients!$C$3:$C$217)+SUMIF($B$3:$B$724,J299,$AG$3:$AG$724)</f>
        <v>0</v>
      </c>
      <c r="AD299" s="30">
        <f>SUMIF(Ingredients!$B$3:$B$217,K299,Ingredients!$C$3:$C$217)+SUMIF($B$3:$B$724,K299,$AG$3:$AG$724)</f>
        <v>0</v>
      </c>
      <c r="AE299" s="30">
        <f>SUMIF(Ingredients!$B$3:$B$217,L299,Ingredients!$C$3:$C$217)+SUMIF($B$3:$B$724,L299,$AG$3:$AG$724)</f>
        <v>0</v>
      </c>
      <c r="AF299" s="30">
        <f>SUMIF(Ingredients!$B$3:$B$217,M299,Ingredients!$C$3:$C$217)+SUMIF($B$3:$B$724,M299,$AG$3:$AG$724)</f>
        <v>0</v>
      </c>
      <c r="AG299" s="29">
        <f t="shared" si="54"/>
        <v>16</v>
      </c>
      <c r="AH299" s="30">
        <f>SUMIF(Ingredients!$B$3:$B$217,F299,Ingredients!$D$3:$D$217)+SUMIF($B$3:$B$724,F299,$AP$3:$AP$724)</f>
        <v>5</v>
      </c>
      <c r="AI299" s="30">
        <f>SUMIF(Ingredients!$B$3:$B$217,G299,Ingredients!$D$3:$D$217)+SUMIF($B$3:$B$724,G299,$AP$3:$AP$724)</f>
        <v>0</v>
      </c>
      <c r="AJ299" s="30">
        <f>SUMIF(Ingredients!$B$3:$B$217,H299,Ingredients!$D$3:$D$217)+SUMIF($B$3:$B$724,H299,$AP$3:$AP$724)</f>
        <v>0</v>
      </c>
      <c r="AK299" s="30">
        <f>SUMIF(Ingredients!$B$3:$B$217,I299,Ingredients!$D$3:$D$217)+SUMIF($B$3:$B$724,I299,$AP$3:$AP$724)</f>
        <v>0</v>
      </c>
      <c r="AL299" s="30">
        <f>SUMIF(Ingredients!$B$3:$B$217,J299,Ingredients!$D$3:$D$217)+SUMIF($B$3:$B$724,J299,$AP$3:$AP$724)</f>
        <v>0</v>
      </c>
      <c r="AM299" s="30">
        <f>SUMIF(Ingredients!$B$3:$B$217,K299,Ingredients!$D$3:$D$217)+SUMIF($B$3:$B$724,K299,$AP$3:$AP$724)</f>
        <v>0</v>
      </c>
      <c r="AN299" s="30">
        <f>SUMIF(Ingredients!$B$3:$B$217,L299,Ingredients!$D$3:$D$217)+SUMIF($B$3:$B$724,L299,$AP$3:$AP$724)</f>
        <v>0</v>
      </c>
      <c r="AO299" s="30">
        <f>SUMIF(Ingredients!$B$3:$B$217,M299,Ingredients!$D$3:$D$217)+SUMIF($B$3:$B$724,M299,$AP$3:$AP$724)</f>
        <v>0</v>
      </c>
      <c r="AP299" s="29">
        <f t="shared" si="55"/>
        <v>5</v>
      </c>
      <c r="AQ299" s="30">
        <f>SUMIF(Ingredients!$B$3:$B$217,F299,Ingredients!$E$3:$E$217)+SUMIF($B$3:$B$724,F299,$AY$3:$AY$727)</f>
        <v>21.5</v>
      </c>
      <c r="AR299" s="30">
        <f>SUMIF(Ingredients!$B$3:$B$217,G299,Ingredients!$E$3:$E$217)+SUMIF($B$3:$B$724,G299,$AY$3:$AY$727)</f>
        <v>30</v>
      </c>
      <c r="AS299" s="30">
        <f>SUMIF(Ingredients!$B$3:$B$217,H299,Ingredients!$E$3:$E$217)+SUMIF($B$3:$B$724,H299,$AY$3:$AY$727)</f>
        <v>0</v>
      </c>
      <c r="AT299" s="30">
        <f>SUMIF(Ingredients!$B$3:$B$217,I299,Ingredients!$E$3:$E$217)+SUMIF($B$3:$B$724,I299,$AY$3:$AY$727)</f>
        <v>0</v>
      </c>
      <c r="AU299" s="30">
        <f>SUMIF(Ingredients!$B$3:$B$217,J299,Ingredients!$E$3:$E$217)+SUMIF($B$3:$B$724,J299,$AY$3:$AY$727)</f>
        <v>0</v>
      </c>
      <c r="AV299" s="30">
        <f>SUMIF(Ingredients!$B$3:$B$217,K299,Ingredients!$E$3:$E$217)+SUMIF($B$3:$B$724,K299,$AY$3:$AY$727)</f>
        <v>0</v>
      </c>
      <c r="AW299" s="30">
        <f>SUMIF(Ingredients!$B$3:$B$217,L299,Ingredients!$E$3:$E$217)+SUMIF($B$3:$B$724,L299,$AY$3:$AY$727)</f>
        <v>0</v>
      </c>
      <c r="AX299" s="30">
        <f>SUMIF(Ingredients!$B$3:$B$217,M299,Ingredients!$E$3:$E$217)+SUMIF($B$3:$B$724,M299,$AY$3:$AY$727)</f>
        <v>0</v>
      </c>
      <c r="AY299" s="29">
        <f t="shared" si="56"/>
        <v>25.75</v>
      </c>
      <c r="AZ299" s="30">
        <f>SUMIF(Ingredients!$B$3:$B$217,F299,Ingredients!$F$3:$F$217)+SUMIF($B$3:$B$724,F299,$BH$3:$BH$724)</f>
        <v>1</v>
      </c>
      <c r="BA299" s="30">
        <f>SUMIF(Ingredients!$B$3:$B$217,G299,Ingredients!$F$3:$F$217)+SUMIF($B$3:$B$724,G299,$BH$3:$BH$724)</f>
        <v>0</v>
      </c>
      <c r="BB299" s="30">
        <f>SUMIF(Ingredients!$B$3:$B$217,H299,Ingredients!$F$3:$F$217)+SUMIF($B$3:$B$724,H299,$BH$3:$BH$724)</f>
        <v>0</v>
      </c>
      <c r="BC299" s="30">
        <f>SUMIF(Ingredients!$B$3:$B$217,I299,Ingredients!$F$3:$F$217)+SUMIF($B$3:$B$724,I299,$BH$3:$BH$724)</f>
        <v>0</v>
      </c>
      <c r="BD299" s="30">
        <f>SUMIF(Ingredients!$B$3:$B$217,J299,Ingredients!$F$3:$F$217)+SUMIF($B$3:$B$724,J299,$BH$3:$BH$724)</f>
        <v>0</v>
      </c>
      <c r="BE299" s="30">
        <f>SUMIF(Ingredients!$B$3:$B$217,K299,Ingredients!$F$3:$F$217)+SUMIF($B$3:$B$724,K299,$BH$3:$BH$724)</f>
        <v>0</v>
      </c>
      <c r="BF299" s="30">
        <f>SUMIF(Ingredients!$B$3:$B$217,L299,Ingredients!$F$3:$F$217)+SUMIF($B$3:$B$724,L299,$BH$3:$BH$724)</f>
        <v>0</v>
      </c>
      <c r="BG299" s="30">
        <f>SUMIF(Ingredients!$B$3:$B$217,M299,Ingredients!$F$3:$F$217)+SUMIF($B$3:$B$724,M299,$BH$3:$BH$724)</f>
        <v>0</v>
      </c>
      <c r="BH299" s="35">
        <f t="shared" si="57"/>
        <v>1</v>
      </c>
      <c r="BI299" s="30">
        <f>SUMIF(Ingredients!$B$3:$B$217,F299,Ingredients!$G$3:$G$217)+SUMIF($B$3:$B$724,F299,$BQ$3:$BQ$724)</f>
        <v>0</v>
      </c>
      <c r="BJ299" s="30">
        <f>SUMIF(Ingredients!$B$3:$B$217,G299,Ingredients!$G$3:$G$217)+SUMIF($B$3:$B$724,G299,$BQ$3:$BQ$724)</f>
        <v>0</v>
      </c>
      <c r="BK299" s="30">
        <f>SUMIF(Ingredients!$B$3:$B$217,H299,Ingredients!$G$3:$G$217)+SUMIF($B$3:$B$724,H299,$BQ$3:$BQ$724)</f>
        <v>0</v>
      </c>
      <c r="BL299" s="30">
        <f>SUMIF(Ingredients!$B$3:$B$217,I299,Ingredients!$G$3:$G$217)+SUMIF($B$3:$B$724,I299,$BQ$3:$BQ$724)</f>
        <v>0</v>
      </c>
      <c r="BM299" s="30">
        <f>SUMIF(Ingredients!$B$3:$B$217,J299,Ingredients!$G$3:$G$217)+SUMIF($B$3:$B$724,J299,$BQ$3:$BQ$724)</f>
        <v>0</v>
      </c>
      <c r="BN299" s="30">
        <f>SUMIF(Ingredients!$B$3:$B$217,K299,Ingredients!$G$3:$G$217)+SUMIF($B$3:$B$724,K299,$BQ$3:$BQ$724)</f>
        <v>0</v>
      </c>
      <c r="BO299" s="30">
        <f>SUMIF(Ingredients!$B$3:$B$217,L299,Ingredients!$G$3:$G$217)+SUMIF($B$3:$B$724,L299,$BQ$3:$BQ$724)</f>
        <v>0</v>
      </c>
      <c r="BP299" s="30">
        <f>SUMIF(Ingredients!$B$3:$B$217,M299,Ingredients!$G$3:$G$217)+SUMIF($B$3:$B$724,M299,$BQ$3:$BQ$724)</f>
        <v>0</v>
      </c>
      <c r="BQ299" s="36">
        <f t="shared" si="58"/>
        <v>0</v>
      </c>
      <c r="BR299" s="30">
        <f>SUMIF(Ingredients!$B$3:$B$217,F299,Ingredients!$H$3:$H$217)+SUMIF($B$3:$B$724,F299,$BZ$3:$BZ$724)</f>
        <v>0</v>
      </c>
      <c r="BS299" s="30">
        <f>SUMIF(Ingredients!$B$3:$B$217,G299,Ingredients!$H$3:$H$217)+SUMIF($B$3:$B$724,G299,$BZ$3:$BZ$724)</f>
        <v>0</v>
      </c>
      <c r="BT299" s="30">
        <f>SUMIF(Ingredients!$B$3:$B$217,H299,Ingredients!$H$3:$H$217)+SUMIF($B$3:$B$724,H299,$BZ$3:$BZ$724)</f>
        <v>0</v>
      </c>
      <c r="BU299" s="30">
        <f>SUMIF(Ingredients!$B$3:$B$217,I299,Ingredients!$H$3:$H$217)+SUMIF($B$3:$B$724,I299,$BZ$3:$BZ$724)</f>
        <v>0</v>
      </c>
      <c r="BV299" s="30">
        <f>SUMIF(Ingredients!$B$3:$B$217,J299,Ingredients!$H$3:$H$217)+SUMIF($B$3:$B$724,J299,$BZ$3:$BZ$724)</f>
        <v>0</v>
      </c>
      <c r="BW299" s="30">
        <f>SUMIF(Ingredients!$B$3:$B$217,K299,Ingredients!$H$3:$H$217)+SUMIF($B$3:$B$724,K299,$BZ$3:$BZ$724)</f>
        <v>0</v>
      </c>
      <c r="BX299" s="30">
        <f>SUMIF(Ingredients!$B$3:$B$217,L299,Ingredients!$H$3:$H$217)+SUMIF($B$3:$B$724,L299,$BZ$3:$BZ$724)</f>
        <v>0</v>
      </c>
      <c r="BY299" s="30">
        <f>SUMIF(Ingredients!$B$3:$B$217,M299,Ingredients!$H$3:$H$217)+SUMIF($B$3:$B$724,M299,$BZ$3:$BZ$724)</f>
        <v>0</v>
      </c>
      <c r="BZ299" s="42">
        <f t="shared" si="59"/>
        <v>0</v>
      </c>
      <c r="CA299" s="30">
        <f>SUMIF(Ingredients!$B$3:$B$217,F299,Ingredients!$I$3:$I$217)+SUMIF($B$3:$B$724,F299,$CI$3:$CI$724)</f>
        <v>0</v>
      </c>
      <c r="CB299" s="30">
        <f>SUMIF(Ingredients!$B$3:$B$217,G299,Ingredients!$I$3:$I$217)+SUMIF($B$3:$B$724,G299,$CI$3:$CI$724)</f>
        <v>0</v>
      </c>
      <c r="CC299" s="30">
        <f>SUMIF(Ingredients!$B$3:$B$217,H299,Ingredients!$I$3:$I$217)+SUMIF($B$3:$B$724,H299,$CI$3:$CI$724)</f>
        <v>0</v>
      </c>
      <c r="CD299" s="30">
        <f>SUMIF(Ingredients!$B$3:$B$217,I299,Ingredients!$I$3:$I$217)+SUMIF($B$3:$B$724,I299,$CI$3:$CI$724)</f>
        <v>0</v>
      </c>
      <c r="CE299" s="30">
        <f>SUMIF(Ingredients!$B$3:$B$217,J299,Ingredients!$I$3:$I$217)+SUMIF($B$3:$B$724,J299,$CI$3:$CI$724)</f>
        <v>0</v>
      </c>
      <c r="CF299" s="30">
        <f>SUMIF(Ingredients!$B$3:$B$217,K299,Ingredients!$I$3:$I$217)+SUMIF($B$3:$B$724,K299,$CI$3:$CI$724)</f>
        <v>0</v>
      </c>
      <c r="CG299" s="30">
        <f>SUMIF(Ingredients!$B$3:$B$217,L299,Ingredients!$I$3:$I$217)+SUMIF($B$3:$B$724,L299,$CI$3:$CI$724)</f>
        <v>0</v>
      </c>
      <c r="CH299" s="30">
        <f>SUMIF(Ingredients!$B$3:$B$217,M299,Ingredients!$I$3:$I$217)+SUMIF($B$3:$B$724,M299,$CI$3:$CI$724)</f>
        <v>0</v>
      </c>
      <c r="CI299" s="38">
        <f t="shared" si="60"/>
        <v>0</v>
      </c>
      <c r="CJ299" s="30">
        <f>SUMIF(Ingredients!$B$3:$B$217,F299,Ingredients!$J$3:$J$217)+SUMIF($B$3:$B$724,F299,$CR$3:$CR$724)</f>
        <v>3</v>
      </c>
      <c r="CK299" s="30">
        <f>SUMIF(Ingredients!$B$3:$B$217,G299,Ingredients!$J$3:$J$217)+SUMIF($B$3:$B$724,G299,$CR$3:$CR$724)</f>
        <v>0</v>
      </c>
      <c r="CL299" s="30">
        <f>SUMIF(Ingredients!$B$3:$B$217,H299,Ingredients!$J$3:$J$217)+SUMIF($B$3:$B$724,H299,$CR$3:$CR$724)</f>
        <v>0</v>
      </c>
      <c r="CM299" s="30">
        <f>SUMIF(Ingredients!$B$3:$B$217,I299,Ingredients!$J$3:$J$217)+SUMIF($B$3:$B$724,I299,$CR$3:$CR$724)</f>
        <v>0</v>
      </c>
      <c r="CN299" s="30">
        <f>SUMIF(Ingredients!$B$3:$B$217,J299,Ingredients!$J$3:$J$217)+SUMIF($B$3:$B$724,J299,$CR$3:$CR$724)</f>
        <v>0</v>
      </c>
      <c r="CO299" s="30">
        <f>SUMIF(Ingredients!$B$3:$B$217,K299,Ingredients!$J$3:$J$217)+SUMIF($B$3:$B$724,K299,$CR$3:$CR$724)</f>
        <v>0</v>
      </c>
      <c r="CP299" s="30">
        <f>SUMIF(Ingredients!$B$3:$B$217,L299,Ingredients!$J$3:$J$217)+SUMIF($B$3:$B$724,L299,$CR$3:$CR$724)</f>
        <v>0</v>
      </c>
      <c r="CQ299" s="30">
        <f>SUMIF(Ingredients!$B$3:$B$217,M299,Ingredients!$J$3:$J$217)+SUMIF($B$3:$B$724,M299,$CR$3:$CR$724)</f>
        <v>0</v>
      </c>
      <c r="CR299" s="43">
        <f t="shared" si="61"/>
        <v>3</v>
      </c>
      <c r="CS299" s="34">
        <v>15</v>
      </c>
      <c r="CT299" s="30">
        <v>0</v>
      </c>
      <c r="CU299" s="30">
        <v>25.75</v>
      </c>
      <c r="CV299" s="35">
        <v>1</v>
      </c>
      <c r="CW299" s="36">
        <v>0</v>
      </c>
      <c r="CX299" s="37">
        <v>0</v>
      </c>
      <c r="CY299" s="38">
        <v>0</v>
      </c>
      <c r="CZ299" s="39">
        <v>3</v>
      </c>
      <c r="DA299" t="s">
        <v>202</v>
      </c>
      <c r="DB299" t="str">
        <f t="shared" ca="1" si="62"/>
        <v>No</v>
      </c>
      <c r="DD299" t="s">
        <v>200</v>
      </c>
      <c r="DE299" t="str">
        <f t="shared" ca="1" si="63"/>
        <v/>
      </c>
      <c r="DF299" t="s">
        <v>2272</v>
      </c>
    </row>
    <row r="300" spans="2:110" x14ac:dyDescent="0.3">
      <c r="B300" t="s">
        <v>578</v>
      </c>
      <c r="C300" t="str">
        <f>INDEX('PH Itemnames'!$B$1:$B$723,MATCH(B300,'PH Itemnames'!$A$1:$A$723),1)</f>
        <v>maplesausageItem</v>
      </c>
      <c r="D300" t="s">
        <v>240</v>
      </c>
      <c r="E300" t="s">
        <v>1192</v>
      </c>
      <c r="F300" s="10" t="s">
        <v>75</v>
      </c>
      <c r="G300" s="11" t="s">
        <v>122</v>
      </c>
      <c r="H300" s="11" t="s">
        <v>576</v>
      </c>
      <c r="I300" s="11"/>
      <c r="J300" s="11"/>
      <c r="K300" s="11"/>
      <c r="L300" s="11"/>
      <c r="M300" s="11"/>
      <c r="N300" s="46">
        <f ca="1">SUMIF(Ingredients!$B$3:$B$217,'PH complex foods'!F300,Ingredients!$A$3:$A$119)+SUMIF($B$3:$B$724,F300,$V$3:$V$723)</f>
        <v>1</v>
      </c>
      <c r="O300" s="11">
        <f ca="1">SUMIF(Ingredients!$B$3:$B$217,'PH complex foods'!G300,Ingredients!$A$3:$A$119)+SUMIF($B$3:$B$724,G300,$V$3:$V$723)</f>
        <v>1</v>
      </c>
      <c r="P300" s="11">
        <f ca="1">SUMIF(Ingredients!$B$3:$B$217,'PH complex foods'!H300,Ingredients!$A$3:$A$119)+SUMIF($B$3:$B$724,H300,$V$3:$V$723)</f>
        <v>0</v>
      </c>
      <c r="Q300" s="11">
        <f ca="1">SUMIF(Ingredients!$B$3:$B$217,'PH complex foods'!I300,Ingredients!$A$3:$A$119)+SUMIF($B$3:$B$724,I300,$V$3:$V$723)</f>
        <v>0</v>
      </c>
      <c r="R300" s="11">
        <f ca="1">SUMIF(Ingredients!$B$3:$B$217,'PH complex foods'!J300,Ingredients!$A$3:$A$119)+SUMIF($B$3:$B$724,J300,$V$3:$V$723)</f>
        <v>0</v>
      </c>
      <c r="S300" s="11">
        <f ca="1">SUMIF(Ingredients!$B$3:$B$217,'PH complex foods'!K300,Ingredients!$A$3:$A$119)+SUMIF($B$3:$B$724,K300,$V$3:$V$723)</f>
        <v>0</v>
      </c>
      <c r="T300" s="11">
        <f ca="1">SUMIF(Ingredients!$B$3:$B$217,'PH complex foods'!L300,Ingredients!$A$3:$A$119)+SUMIF($B$3:$B$724,L300,$V$3:$V$723)</f>
        <v>0</v>
      </c>
      <c r="U300" s="11">
        <f ca="1">SUMIF(Ingredients!$B$3:$B$217,'PH complex foods'!M300,Ingredients!$A$3:$A$119)+SUMIF($B$3:$B$724,M300,$V$3:$V$723)</f>
        <v>0</v>
      </c>
      <c r="V300" s="10">
        <f t="shared" ca="1" si="64"/>
        <v>0</v>
      </c>
      <c r="W300" s="11">
        <f t="shared" si="53"/>
        <v>1</v>
      </c>
      <c r="X300" s="44" t="str">
        <f t="shared" ca="1" si="65"/>
        <v>No</v>
      </c>
      <c r="Y300" s="34">
        <f>SUMIF(Ingredients!$B$3:$B$217,F300,Ingredients!$C$3:$C$217)+SUMIF($B$3:$B$724,F300,$AG$3:$AG$724)</f>
        <v>10</v>
      </c>
      <c r="Z300" s="30">
        <f>SUMIF(Ingredients!$B$3:$B$217,G300,Ingredients!$C$3:$C$217)+SUMIF($B$3:$B$724,G300,$AG$3:$AG$724)</f>
        <v>0</v>
      </c>
      <c r="AA300" s="30">
        <f>SUMIF(Ingredients!$B$3:$B$217,H300,Ingredients!$C$3:$C$217)+SUMIF($B$3:$B$724,H300,$AG$3:$AG$724)</f>
        <v>1</v>
      </c>
      <c r="AB300" s="30">
        <f>SUMIF(Ingredients!$B$3:$B$217,I300,Ingredients!$C$3:$C$217)+SUMIF($B$3:$B$724,I300,$AG$3:$AG$724)</f>
        <v>0</v>
      </c>
      <c r="AC300" s="30">
        <f>SUMIF(Ingredients!$B$3:$B$217,J300,Ingredients!$C$3:$C$217)+SUMIF($B$3:$B$724,J300,$AG$3:$AG$724)</f>
        <v>0</v>
      </c>
      <c r="AD300" s="30">
        <f>SUMIF(Ingredients!$B$3:$B$217,K300,Ingredients!$C$3:$C$217)+SUMIF($B$3:$B$724,K300,$AG$3:$AG$724)</f>
        <v>0</v>
      </c>
      <c r="AE300" s="30">
        <f>SUMIF(Ingredients!$B$3:$B$217,L300,Ingredients!$C$3:$C$217)+SUMIF($B$3:$B$724,L300,$AG$3:$AG$724)</f>
        <v>0</v>
      </c>
      <c r="AF300" s="30">
        <f>SUMIF(Ingredients!$B$3:$B$217,M300,Ingredients!$C$3:$C$217)+SUMIF($B$3:$B$724,M300,$AG$3:$AG$724)</f>
        <v>0</v>
      </c>
      <c r="AG300" s="29">
        <f t="shared" si="54"/>
        <v>11</v>
      </c>
      <c r="AH300" s="30">
        <f>SUMIF(Ingredients!$B$3:$B$217,F300,Ingredients!$D$3:$D$217)+SUMIF($B$3:$B$724,F300,$AP$3:$AP$724)</f>
        <v>0</v>
      </c>
      <c r="AI300" s="30">
        <f>SUMIF(Ingredients!$B$3:$B$217,G300,Ingredients!$D$3:$D$217)+SUMIF($B$3:$B$724,G300,$AP$3:$AP$724)</f>
        <v>0</v>
      </c>
      <c r="AJ300" s="30">
        <f>SUMIF(Ingredients!$B$3:$B$217,H300,Ingredients!$D$3:$D$217)+SUMIF($B$3:$B$724,H300,$AP$3:$AP$724)</f>
        <v>0</v>
      </c>
      <c r="AK300" s="30">
        <f>SUMIF(Ingredients!$B$3:$B$217,I300,Ingredients!$D$3:$D$217)+SUMIF($B$3:$B$724,I300,$AP$3:$AP$724)</f>
        <v>0</v>
      </c>
      <c r="AL300" s="30">
        <f>SUMIF(Ingredients!$B$3:$B$217,J300,Ingredients!$D$3:$D$217)+SUMIF($B$3:$B$724,J300,$AP$3:$AP$724)</f>
        <v>0</v>
      </c>
      <c r="AM300" s="30">
        <f>SUMIF(Ingredients!$B$3:$B$217,K300,Ingredients!$D$3:$D$217)+SUMIF($B$3:$B$724,K300,$AP$3:$AP$724)</f>
        <v>0</v>
      </c>
      <c r="AN300" s="30">
        <f>SUMIF(Ingredients!$B$3:$B$217,L300,Ingredients!$D$3:$D$217)+SUMIF($B$3:$B$724,L300,$AP$3:$AP$724)</f>
        <v>0</v>
      </c>
      <c r="AO300" s="30">
        <f>SUMIF(Ingredients!$B$3:$B$217,M300,Ingredients!$D$3:$D$217)+SUMIF($B$3:$B$724,M300,$AP$3:$AP$724)</f>
        <v>0</v>
      </c>
      <c r="AP300" s="29">
        <f t="shared" si="55"/>
        <v>0</v>
      </c>
      <c r="AQ300" s="30">
        <f>SUMIF(Ingredients!$B$3:$B$217,F300,Ingredients!$E$3:$E$217)+SUMIF($B$3:$B$724,F300,$AY$3:$AY$727)</f>
        <v>10</v>
      </c>
      <c r="AR300" s="30">
        <f>SUMIF(Ingredients!$B$3:$B$217,G300,Ingredients!$E$3:$E$217)+SUMIF($B$3:$B$724,G300,$AY$3:$AY$727)</f>
        <v>48</v>
      </c>
      <c r="AS300" s="30">
        <f>SUMIF(Ingredients!$B$3:$B$217,H300,Ingredients!$E$3:$E$217)+SUMIF($B$3:$B$724,H300,$AY$3:$AY$727)</f>
        <v>30</v>
      </c>
      <c r="AT300" s="30">
        <f>SUMIF(Ingredients!$B$3:$B$217,I300,Ingredients!$E$3:$E$217)+SUMIF($B$3:$B$724,I300,$AY$3:$AY$727)</f>
        <v>0</v>
      </c>
      <c r="AU300" s="30">
        <f>SUMIF(Ingredients!$B$3:$B$217,J300,Ingredients!$E$3:$E$217)+SUMIF($B$3:$B$724,J300,$AY$3:$AY$727)</f>
        <v>0</v>
      </c>
      <c r="AV300" s="30">
        <f>SUMIF(Ingredients!$B$3:$B$217,K300,Ingredients!$E$3:$E$217)+SUMIF($B$3:$B$724,K300,$AY$3:$AY$727)</f>
        <v>0</v>
      </c>
      <c r="AW300" s="30">
        <f>SUMIF(Ingredients!$B$3:$B$217,L300,Ingredients!$E$3:$E$217)+SUMIF($B$3:$B$724,L300,$AY$3:$AY$727)</f>
        <v>0</v>
      </c>
      <c r="AX300" s="30">
        <f>SUMIF(Ingredients!$B$3:$B$217,M300,Ingredients!$E$3:$E$217)+SUMIF($B$3:$B$724,M300,$AY$3:$AY$727)</f>
        <v>0</v>
      </c>
      <c r="AY300" s="29">
        <f t="shared" si="56"/>
        <v>29.333333333333332</v>
      </c>
      <c r="AZ300" s="30">
        <f>SUMIF(Ingredients!$B$3:$B$217,F300,Ingredients!$F$3:$F$217)+SUMIF($B$3:$B$724,F300,$BH$3:$BH$724)</f>
        <v>0</v>
      </c>
      <c r="BA300" s="30">
        <f>SUMIF(Ingredients!$B$3:$B$217,G300,Ingredients!$F$3:$F$217)+SUMIF($B$3:$B$724,G300,$BH$3:$BH$724)</f>
        <v>0</v>
      </c>
      <c r="BB300" s="30">
        <f>SUMIF(Ingredients!$B$3:$B$217,H300,Ingredients!$F$3:$F$217)+SUMIF($B$3:$B$724,H300,$BH$3:$BH$724)</f>
        <v>0</v>
      </c>
      <c r="BC300" s="30">
        <f>SUMIF(Ingredients!$B$3:$B$217,I300,Ingredients!$F$3:$F$217)+SUMIF($B$3:$B$724,I300,$BH$3:$BH$724)</f>
        <v>0</v>
      </c>
      <c r="BD300" s="30">
        <f>SUMIF(Ingredients!$B$3:$B$217,J300,Ingredients!$F$3:$F$217)+SUMIF($B$3:$B$724,J300,$BH$3:$BH$724)</f>
        <v>0</v>
      </c>
      <c r="BE300" s="30">
        <f>SUMIF(Ingredients!$B$3:$B$217,K300,Ingredients!$F$3:$F$217)+SUMIF($B$3:$B$724,K300,$BH$3:$BH$724)</f>
        <v>0</v>
      </c>
      <c r="BF300" s="30">
        <f>SUMIF(Ingredients!$B$3:$B$217,L300,Ingredients!$F$3:$F$217)+SUMIF($B$3:$B$724,L300,$BH$3:$BH$724)</f>
        <v>0</v>
      </c>
      <c r="BG300" s="30">
        <f>SUMIF(Ingredients!$B$3:$B$217,M300,Ingredients!$F$3:$F$217)+SUMIF($B$3:$B$724,M300,$BH$3:$BH$724)</f>
        <v>0</v>
      </c>
      <c r="BH300" s="35">
        <f t="shared" si="57"/>
        <v>0</v>
      </c>
      <c r="BI300" s="30">
        <f>SUMIF(Ingredients!$B$3:$B$217,F300,Ingredients!$G$3:$G$217)+SUMIF($B$3:$B$724,F300,$BQ$3:$BQ$724)</f>
        <v>0</v>
      </c>
      <c r="BJ300" s="30">
        <f>SUMIF(Ingredients!$B$3:$B$217,G300,Ingredients!$G$3:$G$217)+SUMIF($B$3:$B$724,G300,$BQ$3:$BQ$724)</f>
        <v>0</v>
      </c>
      <c r="BK300" s="30">
        <f>SUMIF(Ingredients!$B$3:$B$217,H300,Ingredients!$G$3:$G$217)+SUMIF($B$3:$B$724,H300,$BQ$3:$BQ$724)</f>
        <v>0</v>
      </c>
      <c r="BL300" s="30">
        <f>SUMIF(Ingredients!$B$3:$B$217,I300,Ingredients!$G$3:$G$217)+SUMIF($B$3:$B$724,I300,$BQ$3:$BQ$724)</f>
        <v>0</v>
      </c>
      <c r="BM300" s="30">
        <f>SUMIF(Ingredients!$B$3:$B$217,J300,Ingredients!$G$3:$G$217)+SUMIF($B$3:$B$724,J300,$BQ$3:$BQ$724)</f>
        <v>0</v>
      </c>
      <c r="BN300" s="30">
        <f>SUMIF(Ingredients!$B$3:$B$217,K300,Ingredients!$G$3:$G$217)+SUMIF($B$3:$B$724,K300,$BQ$3:$BQ$724)</f>
        <v>0</v>
      </c>
      <c r="BO300" s="30">
        <f>SUMIF(Ingredients!$B$3:$B$217,L300,Ingredients!$G$3:$G$217)+SUMIF($B$3:$B$724,L300,$BQ$3:$BQ$724)</f>
        <v>0</v>
      </c>
      <c r="BP300" s="30">
        <f>SUMIF(Ingredients!$B$3:$B$217,M300,Ingredients!$G$3:$G$217)+SUMIF($B$3:$B$724,M300,$BQ$3:$BQ$724)</f>
        <v>0</v>
      </c>
      <c r="BQ300" s="36">
        <f t="shared" si="58"/>
        <v>0</v>
      </c>
      <c r="BR300" s="30">
        <f>SUMIF(Ingredients!$B$3:$B$217,F300,Ingredients!$H$3:$H$217)+SUMIF($B$3:$B$724,F300,$BZ$3:$BZ$724)</f>
        <v>0</v>
      </c>
      <c r="BS300" s="30">
        <f>SUMIF(Ingredients!$B$3:$B$217,G300,Ingredients!$H$3:$H$217)+SUMIF($B$3:$B$724,G300,$BZ$3:$BZ$724)</f>
        <v>0</v>
      </c>
      <c r="BT300" s="30">
        <f>SUMIF(Ingredients!$B$3:$B$217,H300,Ingredients!$H$3:$H$217)+SUMIF($B$3:$B$724,H300,$BZ$3:$BZ$724)</f>
        <v>0</v>
      </c>
      <c r="BU300" s="30">
        <f>SUMIF(Ingredients!$B$3:$B$217,I300,Ingredients!$H$3:$H$217)+SUMIF($B$3:$B$724,I300,$BZ$3:$BZ$724)</f>
        <v>0</v>
      </c>
      <c r="BV300" s="30">
        <f>SUMIF(Ingredients!$B$3:$B$217,J300,Ingredients!$H$3:$H$217)+SUMIF($B$3:$B$724,J300,$BZ$3:$BZ$724)</f>
        <v>0</v>
      </c>
      <c r="BW300" s="30">
        <f>SUMIF(Ingredients!$B$3:$B$217,K300,Ingredients!$H$3:$H$217)+SUMIF($B$3:$B$724,K300,$BZ$3:$BZ$724)</f>
        <v>0</v>
      </c>
      <c r="BX300" s="30">
        <f>SUMIF(Ingredients!$B$3:$B$217,L300,Ingredients!$H$3:$H$217)+SUMIF($B$3:$B$724,L300,$BZ$3:$BZ$724)</f>
        <v>0</v>
      </c>
      <c r="BY300" s="30">
        <f>SUMIF(Ingredients!$B$3:$B$217,M300,Ingredients!$H$3:$H$217)+SUMIF($B$3:$B$724,M300,$BZ$3:$BZ$724)</f>
        <v>0</v>
      </c>
      <c r="BZ300" s="42">
        <f t="shared" si="59"/>
        <v>0</v>
      </c>
      <c r="CA300" s="30">
        <f>SUMIF(Ingredients!$B$3:$B$217,F300,Ingredients!$I$3:$I$217)+SUMIF($B$3:$B$724,F300,$CI$3:$CI$724)</f>
        <v>2</v>
      </c>
      <c r="CB300" s="30">
        <f>SUMIF(Ingredients!$B$3:$B$217,G300,Ingredients!$I$3:$I$217)+SUMIF($B$3:$B$724,G300,$CI$3:$CI$724)</f>
        <v>0</v>
      </c>
      <c r="CC300" s="30">
        <f>SUMIF(Ingredients!$B$3:$B$217,H300,Ingredients!$I$3:$I$217)+SUMIF($B$3:$B$724,H300,$CI$3:$CI$724)</f>
        <v>0</v>
      </c>
      <c r="CD300" s="30">
        <f>SUMIF(Ingredients!$B$3:$B$217,I300,Ingredients!$I$3:$I$217)+SUMIF($B$3:$B$724,I300,$CI$3:$CI$724)</f>
        <v>0</v>
      </c>
      <c r="CE300" s="30">
        <f>SUMIF(Ingredients!$B$3:$B$217,J300,Ingredients!$I$3:$I$217)+SUMIF($B$3:$B$724,J300,$CI$3:$CI$724)</f>
        <v>0</v>
      </c>
      <c r="CF300" s="30">
        <f>SUMIF(Ingredients!$B$3:$B$217,K300,Ingredients!$I$3:$I$217)+SUMIF($B$3:$B$724,K300,$CI$3:$CI$724)</f>
        <v>0</v>
      </c>
      <c r="CG300" s="30">
        <f>SUMIF(Ingredients!$B$3:$B$217,L300,Ingredients!$I$3:$I$217)+SUMIF($B$3:$B$724,L300,$CI$3:$CI$724)</f>
        <v>0</v>
      </c>
      <c r="CH300" s="30">
        <f>SUMIF(Ingredients!$B$3:$B$217,M300,Ingredients!$I$3:$I$217)+SUMIF($B$3:$B$724,M300,$CI$3:$CI$724)</f>
        <v>0</v>
      </c>
      <c r="CI300" s="38">
        <f t="shared" si="60"/>
        <v>2</v>
      </c>
      <c r="CJ300" s="30">
        <f>SUMIF(Ingredients!$B$3:$B$217,F300,Ingredients!$J$3:$J$217)+SUMIF($B$3:$B$724,F300,$CR$3:$CR$724)</f>
        <v>0</v>
      </c>
      <c r="CK300" s="30">
        <f>SUMIF(Ingredients!$B$3:$B$217,G300,Ingredients!$J$3:$J$217)+SUMIF($B$3:$B$724,G300,$CR$3:$CR$724)</f>
        <v>0</v>
      </c>
      <c r="CL300" s="30">
        <f>SUMIF(Ingredients!$B$3:$B$217,H300,Ingredients!$J$3:$J$217)+SUMIF($B$3:$B$724,H300,$CR$3:$CR$724)</f>
        <v>0</v>
      </c>
      <c r="CM300" s="30">
        <f>SUMIF(Ingredients!$B$3:$B$217,I300,Ingredients!$J$3:$J$217)+SUMIF($B$3:$B$724,I300,$CR$3:$CR$724)</f>
        <v>0</v>
      </c>
      <c r="CN300" s="30">
        <f>SUMIF(Ingredients!$B$3:$B$217,J300,Ingredients!$J$3:$J$217)+SUMIF($B$3:$B$724,J300,$CR$3:$CR$724)</f>
        <v>0</v>
      </c>
      <c r="CO300" s="30">
        <f>SUMIF(Ingredients!$B$3:$B$217,K300,Ingredients!$J$3:$J$217)+SUMIF($B$3:$B$724,K300,$CR$3:$CR$724)</f>
        <v>0</v>
      </c>
      <c r="CP300" s="30">
        <f>SUMIF(Ingredients!$B$3:$B$217,L300,Ingredients!$J$3:$J$217)+SUMIF($B$3:$B$724,L300,$CR$3:$CR$724)</f>
        <v>0</v>
      </c>
      <c r="CQ300" s="30">
        <f>SUMIF(Ingredients!$B$3:$B$217,M300,Ingredients!$J$3:$J$217)+SUMIF($B$3:$B$724,M300,$CR$3:$CR$724)</f>
        <v>0</v>
      </c>
      <c r="CR300" s="43">
        <f t="shared" si="61"/>
        <v>0</v>
      </c>
      <c r="CS300" s="34">
        <v>10</v>
      </c>
      <c r="CT300" s="30">
        <v>0</v>
      </c>
      <c r="CU300" s="30">
        <v>40</v>
      </c>
      <c r="CV300" s="35">
        <v>0</v>
      </c>
      <c r="CW300" s="36">
        <v>0</v>
      </c>
      <c r="CX300" s="37">
        <v>0</v>
      </c>
      <c r="CY300" s="38">
        <v>2</v>
      </c>
      <c r="CZ300" s="39">
        <v>0</v>
      </c>
      <c r="DA300" t="s">
        <v>202</v>
      </c>
      <c r="DB300" t="str">
        <f t="shared" ca="1" si="62"/>
        <v>No</v>
      </c>
      <c r="DD300" t="s">
        <v>200</v>
      </c>
      <c r="DE300" t="str">
        <f t="shared" ca="1" si="63"/>
        <v/>
      </c>
      <c r="DF300" t="s">
        <v>2272</v>
      </c>
    </row>
    <row r="301" spans="2:110" x14ac:dyDescent="0.3">
      <c r="B301" t="s">
        <v>579</v>
      </c>
      <c r="C301" t="str">
        <f>INDEX('PH Itemnames'!$B$1:$B$723,MATCH(B301,'PH Itemnames'!$A$1:$A$723),1)</f>
        <v>mapleoatmealItem</v>
      </c>
      <c r="D301" t="s">
        <v>240</v>
      </c>
      <c r="E301" t="s">
        <v>1192</v>
      </c>
      <c r="F301" s="10" t="s">
        <v>39</v>
      </c>
      <c r="G301" s="11" t="s">
        <v>576</v>
      </c>
      <c r="H301" s="11"/>
      <c r="I301" s="11"/>
      <c r="J301" s="11"/>
      <c r="K301" s="11"/>
      <c r="L301" s="11"/>
      <c r="M301" s="11"/>
      <c r="N301" s="46">
        <f ca="1">SUMIF(Ingredients!$B$3:$B$217,'PH complex foods'!F301,Ingredients!$A$3:$A$119)+SUMIF($B$3:$B$724,F301,$V$3:$V$723)</f>
        <v>1</v>
      </c>
      <c r="O301" s="11">
        <f ca="1">SUMIF(Ingredients!$B$3:$B$217,'PH complex foods'!G301,Ingredients!$A$3:$A$119)+SUMIF($B$3:$B$724,G301,$V$3:$V$723)</f>
        <v>0</v>
      </c>
      <c r="P301" s="11">
        <f ca="1">SUMIF(Ingredients!$B$3:$B$217,'PH complex foods'!H301,Ingredients!$A$3:$A$119)+SUMIF($B$3:$B$724,H301,$V$3:$V$723)</f>
        <v>0</v>
      </c>
      <c r="Q301" s="11">
        <f ca="1">SUMIF(Ingredients!$B$3:$B$217,'PH complex foods'!I301,Ingredients!$A$3:$A$119)+SUMIF($B$3:$B$724,I301,$V$3:$V$723)</f>
        <v>0</v>
      </c>
      <c r="R301" s="11">
        <f ca="1">SUMIF(Ingredients!$B$3:$B$217,'PH complex foods'!J301,Ingredients!$A$3:$A$119)+SUMIF($B$3:$B$724,J301,$V$3:$V$723)</f>
        <v>0</v>
      </c>
      <c r="S301" s="11">
        <f ca="1">SUMIF(Ingredients!$B$3:$B$217,'PH complex foods'!K301,Ingredients!$A$3:$A$119)+SUMIF($B$3:$B$724,K301,$V$3:$V$723)</f>
        <v>0</v>
      </c>
      <c r="T301" s="11">
        <f ca="1">SUMIF(Ingredients!$B$3:$B$217,'PH complex foods'!L301,Ingredients!$A$3:$A$119)+SUMIF($B$3:$B$724,L301,$V$3:$V$723)</f>
        <v>0</v>
      </c>
      <c r="U301" s="11">
        <f ca="1">SUMIF(Ingredients!$B$3:$B$217,'PH complex foods'!M301,Ingredients!$A$3:$A$119)+SUMIF($B$3:$B$724,M301,$V$3:$V$723)</f>
        <v>0</v>
      </c>
      <c r="V301" s="10">
        <f t="shared" ca="1" si="64"/>
        <v>0</v>
      </c>
      <c r="W301" s="11">
        <f t="shared" si="53"/>
        <v>0</v>
      </c>
      <c r="X301" s="44" t="str">
        <f t="shared" ca="1" si="65"/>
        <v>No</v>
      </c>
      <c r="Y301" s="34">
        <f>SUMIF(Ingredients!$B$3:$B$217,F301,Ingredients!$C$3:$C$217)+SUMIF($B$3:$B$724,F301,$AG$3:$AG$724)</f>
        <v>0</v>
      </c>
      <c r="Z301" s="30">
        <f>SUMIF(Ingredients!$B$3:$B$217,G301,Ingredients!$C$3:$C$217)+SUMIF($B$3:$B$724,G301,$AG$3:$AG$724)</f>
        <v>1</v>
      </c>
      <c r="AA301" s="30">
        <f>SUMIF(Ingredients!$B$3:$B$217,H301,Ingredients!$C$3:$C$217)+SUMIF($B$3:$B$724,H301,$AG$3:$AG$724)</f>
        <v>0</v>
      </c>
      <c r="AB301" s="30">
        <f>SUMIF(Ingredients!$B$3:$B$217,I301,Ingredients!$C$3:$C$217)+SUMIF($B$3:$B$724,I301,$AG$3:$AG$724)</f>
        <v>0</v>
      </c>
      <c r="AC301" s="30">
        <f>SUMIF(Ingredients!$B$3:$B$217,J301,Ingredients!$C$3:$C$217)+SUMIF($B$3:$B$724,J301,$AG$3:$AG$724)</f>
        <v>0</v>
      </c>
      <c r="AD301" s="30">
        <f>SUMIF(Ingredients!$B$3:$B$217,K301,Ingredients!$C$3:$C$217)+SUMIF($B$3:$B$724,K301,$AG$3:$AG$724)</f>
        <v>0</v>
      </c>
      <c r="AE301" s="30">
        <f>SUMIF(Ingredients!$B$3:$B$217,L301,Ingredients!$C$3:$C$217)+SUMIF($B$3:$B$724,L301,$AG$3:$AG$724)</f>
        <v>0</v>
      </c>
      <c r="AF301" s="30">
        <f>SUMIF(Ingredients!$B$3:$B$217,M301,Ingredients!$C$3:$C$217)+SUMIF($B$3:$B$724,M301,$AG$3:$AG$724)</f>
        <v>0</v>
      </c>
      <c r="AG301" s="29">
        <f t="shared" si="54"/>
        <v>1</v>
      </c>
      <c r="AH301" s="30">
        <f>SUMIF(Ingredients!$B$3:$B$217,F301,Ingredients!$D$3:$D$217)+SUMIF($B$3:$B$724,F301,$AP$3:$AP$724)</f>
        <v>0</v>
      </c>
      <c r="AI301" s="30">
        <f>SUMIF(Ingredients!$B$3:$B$217,G301,Ingredients!$D$3:$D$217)+SUMIF($B$3:$B$724,G301,$AP$3:$AP$724)</f>
        <v>0</v>
      </c>
      <c r="AJ301" s="30">
        <f>SUMIF(Ingredients!$B$3:$B$217,H301,Ingredients!$D$3:$D$217)+SUMIF($B$3:$B$724,H301,$AP$3:$AP$724)</f>
        <v>0</v>
      </c>
      <c r="AK301" s="30">
        <f>SUMIF(Ingredients!$B$3:$B$217,I301,Ingredients!$D$3:$D$217)+SUMIF($B$3:$B$724,I301,$AP$3:$AP$724)</f>
        <v>0</v>
      </c>
      <c r="AL301" s="30">
        <f>SUMIF(Ingredients!$B$3:$B$217,J301,Ingredients!$D$3:$D$217)+SUMIF($B$3:$B$724,J301,$AP$3:$AP$724)</f>
        <v>0</v>
      </c>
      <c r="AM301" s="30">
        <f>SUMIF(Ingredients!$B$3:$B$217,K301,Ingredients!$D$3:$D$217)+SUMIF($B$3:$B$724,K301,$AP$3:$AP$724)</f>
        <v>0</v>
      </c>
      <c r="AN301" s="30">
        <f>SUMIF(Ingredients!$B$3:$B$217,L301,Ingredients!$D$3:$D$217)+SUMIF($B$3:$B$724,L301,$AP$3:$AP$724)</f>
        <v>0</v>
      </c>
      <c r="AO301" s="30">
        <f>SUMIF(Ingredients!$B$3:$B$217,M301,Ingredients!$D$3:$D$217)+SUMIF($B$3:$B$724,M301,$AP$3:$AP$724)</f>
        <v>0</v>
      </c>
      <c r="AP301" s="29">
        <f t="shared" si="55"/>
        <v>0</v>
      </c>
      <c r="AQ301" s="30">
        <f>SUMIF(Ingredients!$B$3:$B$217,F301,Ingredients!$E$3:$E$217)+SUMIF($B$3:$B$724,F301,$AY$3:$AY$727)</f>
        <v>10</v>
      </c>
      <c r="AR301" s="30">
        <f>SUMIF(Ingredients!$B$3:$B$217,G301,Ingredients!$E$3:$E$217)+SUMIF($B$3:$B$724,G301,$AY$3:$AY$727)</f>
        <v>30</v>
      </c>
      <c r="AS301" s="30">
        <f>SUMIF(Ingredients!$B$3:$B$217,H301,Ingredients!$E$3:$E$217)+SUMIF($B$3:$B$724,H301,$AY$3:$AY$727)</f>
        <v>0</v>
      </c>
      <c r="AT301" s="30">
        <f>SUMIF(Ingredients!$B$3:$B$217,I301,Ingredients!$E$3:$E$217)+SUMIF($B$3:$B$724,I301,$AY$3:$AY$727)</f>
        <v>0</v>
      </c>
      <c r="AU301" s="30">
        <f>SUMIF(Ingredients!$B$3:$B$217,J301,Ingredients!$E$3:$E$217)+SUMIF($B$3:$B$724,J301,$AY$3:$AY$727)</f>
        <v>0</v>
      </c>
      <c r="AV301" s="30">
        <f>SUMIF(Ingredients!$B$3:$B$217,K301,Ingredients!$E$3:$E$217)+SUMIF($B$3:$B$724,K301,$AY$3:$AY$727)</f>
        <v>0</v>
      </c>
      <c r="AW301" s="30">
        <f>SUMIF(Ingredients!$B$3:$B$217,L301,Ingredients!$E$3:$E$217)+SUMIF($B$3:$B$724,L301,$AY$3:$AY$727)</f>
        <v>0</v>
      </c>
      <c r="AX301" s="30">
        <f>SUMIF(Ingredients!$B$3:$B$217,M301,Ingredients!$E$3:$E$217)+SUMIF($B$3:$B$724,M301,$AY$3:$AY$727)</f>
        <v>0</v>
      </c>
      <c r="AY301" s="29">
        <f t="shared" si="56"/>
        <v>20</v>
      </c>
      <c r="AZ301" s="30">
        <f>SUMIF(Ingredients!$B$3:$B$217,F301,Ingredients!$F$3:$F$217)+SUMIF($B$3:$B$724,F301,$BH$3:$BH$724)</f>
        <v>0</v>
      </c>
      <c r="BA301" s="30">
        <f>SUMIF(Ingredients!$B$3:$B$217,G301,Ingredients!$F$3:$F$217)+SUMIF($B$3:$B$724,G301,$BH$3:$BH$724)</f>
        <v>0</v>
      </c>
      <c r="BB301" s="30">
        <f>SUMIF(Ingredients!$B$3:$B$217,H301,Ingredients!$F$3:$F$217)+SUMIF($B$3:$B$724,H301,$BH$3:$BH$724)</f>
        <v>0</v>
      </c>
      <c r="BC301" s="30">
        <f>SUMIF(Ingredients!$B$3:$B$217,I301,Ingredients!$F$3:$F$217)+SUMIF($B$3:$B$724,I301,$BH$3:$BH$724)</f>
        <v>0</v>
      </c>
      <c r="BD301" s="30">
        <f>SUMIF(Ingredients!$B$3:$B$217,J301,Ingredients!$F$3:$F$217)+SUMIF($B$3:$B$724,J301,$BH$3:$BH$724)</f>
        <v>0</v>
      </c>
      <c r="BE301" s="30">
        <f>SUMIF(Ingredients!$B$3:$B$217,K301,Ingredients!$F$3:$F$217)+SUMIF($B$3:$B$724,K301,$BH$3:$BH$724)</f>
        <v>0</v>
      </c>
      <c r="BF301" s="30">
        <f>SUMIF(Ingredients!$B$3:$B$217,L301,Ingredients!$F$3:$F$217)+SUMIF($B$3:$B$724,L301,$BH$3:$BH$724)</f>
        <v>0</v>
      </c>
      <c r="BG301" s="30">
        <f>SUMIF(Ingredients!$B$3:$B$217,M301,Ingredients!$F$3:$F$217)+SUMIF($B$3:$B$724,M301,$BH$3:$BH$724)</f>
        <v>0</v>
      </c>
      <c r="BH301" s="35">
        <f t="shared" si="57"/>
        <v>0</v>
      </c>
      <c r="BI301" s="30">
        <f>SUMIF(Ingredients!$B$3:$B$217,F301,Ingredients!$G$3:$G$217)+SUMIF($B$3:$B$724,F301,$BQ$3:$BQ$724)</f>
        <v>0</v>
      </c>
      <c r="BJ301" s="30">
        <f>SUMIF(Ingredients!$B$3:$B$217,G301,Ingredients!$G$3:$G$217)+SUMIF($B$3:$B$724,G301,$BQ$3:$BQ$724)</f>
        <v>0</v>
      </c>
      <c r="BK301" s="30">
        <f>SUMIF(Ingredients!$B$3:$B$217,H301,Ingredients!$G$3:$G$217)+SUMIF($B$3:$B$724,H301,$BQ$3:$BQ$724)</f>
        <v>0</v>
      </c>
      <c r="BL301" s="30">
        <f>SUMIF(Ingredients!$B$3:$B$217,I301,Ingredients!$G$3:$G$217)+SUMIF($B$3:$B$724,I301,$BQ$3:$BQ$724)</f>
        <v>0</v>
      </c>
      <c r="BM301" s="30">
        <f>SUMIF(Ingredients!$B$3:$B$217,J301,Ingredients!$G$3:$G$217)+SUMIF($B$3:$B$724,J301,$BQ$3:$BQ$724)</f>
        <v>0</v>
      </c>
      <c r="BN301" s="30">
        <f>SUMIF(Ingredients!$B$3:$B$217,K301,Ingredients!$G$3:$G$217)+SUMIF($B$3:$B$724,K301,$BQ$3:$BQ$724)</f>
        <v>0</v>
      </c>
      <c r="BO301" s="30">
        <f>SUMIF(Ingredients!$B$3:$B$217,L301,Ingredients!$G$3:$G$217)+SUMIF($B$3:$B$724,L301,$BQ$3:$BQ$724)</f>
        <v>0</v>
      </c>
      <c r="BP301" s="30">
        <f>SUMIF(Ingredients!$B$3:$B$217,M301,Ingredients!$G$3:$G$217)+SUMIF($B$3:$B$724,M301,$BQ$3:$BQ$724)</f>
        <v>0</v>
      </c>
      <c r="BQ301" s="36">
        <f t="shared" si="58"/>
        <v>0</v>
      </c>
      <c r="BR301" s="30">
        <f>SUMIF(Ingredients!$B$3:$B$217,F301,Ingredients!$H$3:$H$217)+SUMIF($B$3:$B$724,F301,$BZ$3:$BZ$724)</f>
        <v>0</v>
      </c>
      <c r="BS301" s="30">
        <f>SUMIF(Ingredients!$B$3:$B$217,G301,Ingredients!$H$3:$H$217)+SUMIF($B$3:$B$724,G301,$BZ$3:$BZ$724)</f>
        <v>0</v>
      </c>
      <c r="BT301" s="30">
        <f>SUMIF(Ingredients!$B$3:$B$217,H301,Ingredients!$H$3:$H$217)+SUMIF($B$3:$B$724,H301,$BZ$3:$BZ$724)</f>
        <v>0</v>
      </c>
      <c r="BU301" s="30">
        <f>SUMIF(Ingredients!$B$3:$B$217,I301,Ingredients!$H$3:$H$217)+SUMIF($B$3:$B$724,I301,$BZ$3:$BZ$724)</f>
        <v>0</v>
      </c>
      <c r="BV301" s="30">
        <f>SUMIF(Ingredients!$B$3:$B$217,J301,Ingredients!$H$3:$H$217)+SUMIF($B$3:$B$724,J301,$BZ$3:$BZ$724)</f>
        <v>0</v>
      </c>
      <c r="BW301" s="30">
        <f>SUMIF(Ingredients!$B$3:$B$217,K301,Ingredients!$H$3:$H$217)+SUMIF($B$3:$B$724,K301,$BZ$3:$BZ$724)</f>
        <v>0</v>
      </c>
      <c r="BX301" s="30">
        <f>SUMIF(Ingredients!$B$3:$B$217,L301,Ingredients!$H$3:$H$217)+SUMIF($B$3:$B$724,L301,$BZ$3:$BZ$724)</f>
        <v>0</v>
      </c>
      <c r="BY301" s="30">
        <f>SUMIF(Ingredients!$B$3:$B$217,M301,Ingredients!$H$3:$H$217)+SUMIF($B$3:$B$724,M301,$BZ$3:$BZ$724)</f>
        <v>0</v>
      </c>
      <c r="BZ301" s="42">
        <f t="shared" si="59"/>
        <v>0</v>
      </c>
      <c r="CA301" s="30">
        <f>SUMIF(Ingredients!$B$3:$B$217,F301,Ingredients!$I$3:$I$217)+SUMIF($B$3:$B$724,F301,$CI$3:$CI$724)</f>
        <v>0</v>
      </c>
      <c r="CB301" s="30">
        <f>SUMIF(Ingredients!$B$3:$B$217,G301,Ingredients!$I$3:$I$217)+SUMIF($B$3:$B$724,G301,$CI$3:$CI$724)</f>
        <v>0</v>
      </c>
      <c r="CC301" s="30">
        <f>SUMIF(Ingredients!$B$3:$B$217,H301,Ingredients!$I$3:$I$217)+SUMIF($B$3:$B$724,H301,$CI$3:$CI$724)</f>
        <v>0</v>
      </c>
      <c r="CD301" s="30">
        <f>SUMIF(Ingredients!$B$3:$B$217,I301,Ingredients!$I$3:$I$217)+SUMIF($B$3:$B$724,I301,$CI$3:$CI$724)</f>
        <v>0</v>
      </c>
      <c r="CE301" s="30">
        <f>SUMIF(Ingredients!$B$3:$B$217,J301,Ingredients!$I$3:$I$217)+SUMIF($B$3:$B$724,J301,$CI$3:$CI$724)</f>
        <v>0</v>
      </c>
      <c r="CF301" s="30">
        <f>SUMIF(Ingredients!$B$3:$B$217,K301,Ingredients!$I$3:$I$217)+SUMIF($B$3:$B$724,K301,$CI$3:$CI$724)</f>
        <v>0</v>
      </c>
      <c r="CG301" s="30">
        <f>SUMIF(Ingredients!$B$3:$B$217,L301,Ingredients!$I$3:$I$217)+SUMIF($B$3:$B$724,L301,$CI$3:$CI$724)</f>
        <v>0</v>
      </c>
      <c r="CH301" s="30">
        <f>SUMIF(Ingredients!$B$3:$B$217,M301,Ingredients!$I$3:$I$217)+SUMIF($B$3:$B$724,M301,$CI$3:$CI$724)</f>
        <v>0</v>
      </c>
      <c r="CI301" s="38">
        <f t="shared" si="60"/>
        <v>0</v>
      </c>
      <c r="CJ301" s="30">
        <f>SUMIF(Ingredients!$B$3:$B$217,F301,Ingredients!$J$3:$J$217)+SUMIF($B$3:$B$724,F301,$CR$3:$CR$724)</f>
        <v>0</v>
      </c>
      <c r="CK301" s="30">
        <f>SUMIF(Ingredients!$B$3:$B$217,G301,Ingredients!$J$3:$J$217)+SUMIF($B$3:$B$724,G301,$CR$3:$CR$724)</f>
        <v>0</v>
      </c>
      <c r="CL301" s="30">
        <f>SUMIF(Ingredients!$B$3:$B$217,H301,Ingredients!$J$3:$J$217)+SUMIF($B$3:$B$724,H301,$CR$3:$CR$724)</f>
        <v>0</v>
      </c>
      <c r="CM301" s="30">
        <f>SUMIF(Ingredients!$B$3:$B$217,I301,Ingredients!$J$3:$J$217)+SUMIF($B$3:$B$724,I301,$CR$3:$CR$724)</f>
        <v>0</v>
      </c>
      <c r="CN301" s="30">
        <f>SUMIF(Ingredients!$B$3:$B$217,J301,Ingredients!$J$3:$J$217)+SUMIF($B$3:$B$724,J301,$CR$3:$CR$724)</f>
        <v>0</v>
      </c>
      <c r="CO301" s="30">
        <f>SUMIF(Ingredients!$B$3:$B$217,K301,Ingredients!$J$3:$J$217)+SUMIF($B$3:$B$724,K301,$CR$3:$CR$724)</f>
        <v>0</v>
      </c>
      <c r="CP301" s="30">
        <f>SUMIF(Ingredients!$B$3:$B$217,L301,Ingredients!$J$3:$J$217)+SUMIF($B$3:$B$724,L301,$CR$3:$CR$724)</f>
        <v>0</v>
      </c>
      <c r="CQ301" s="30">
        <f>SUMIF(Ingredients!$B$3:$B$217,M301,Ingredients!$J$3:$J$217)+SUMIF($B$3:$B$724,M301,$CR$3:$CR$724)</f>
        <v>0</v>
      </c>
      <c r="CR301" s="43">
        <f t="shared" si="61"/>
        <v>0</v>
      </c>
      <c r="CS301" s="34">
        <v>2</v>
      </c>
      <c r="CT301" s="30">
        <v>0</v>
      </c>
      <c r="CU301" s="30">
        <v>20</v>
      </c>
      <c r="CV301" s="35">
        <v>1</v>
      </c>
      <c r="CW301" s="36">
        <v>0</v>
      </c>
      <c r="CX301" s="37">
        <v>0</v>
      </c>
      <c r="CY301" s="38">
        <v>0</v>
      </c>
      <c r="CZ301" s="39">
        <v>0</v>
      </c>
      <c r="DA301" t="s">
        <v>202</v>
      </c>
      <c r="DB301" t="str">
        <f t="shared" ca="1" si="62"/>
        <v>No</v>
      </c>
      <c r="DD301" t="s">
        <v>200</v>
      </c>
      <c r="DE301" t="str">
        <f t="shared" ca="1" si="63"/>
        <v/>
      </c>
      <c r="DF301" t="s">
        <v>2272</v>
      </c>
    </row>
    <row r="302" spans="2:110" x14ac:dyDescent="0.3">
      <c r="B302" t="s">
        <v>580</v>
      </c>
      <c r="C302" t="str">
        <f>INDEX('PH Itemnames'!$B$1:$B$723,MATCH(B302,'PH Itemnames'!$A$1:$A$723),1)</f>
        <v>peachjellyItem</v>
      </c>
      <c r="D302" t="s">
        <v>240</v>
      </c>
      <c r="E302" t="s">
        <v>1192</v>
      </c>
      <c r="F302" s="10" t="s">
        <v>39</v>
      </c>
      <c r="G302" s="11" t="s">
        <v>23</v>
      </c>
      <c r="H302" s="11" t="s">
        <v>227</v>
      </c>
      <c r="I302" s="11"/>
      <c r="J302" s="11"/>
      <c r="K302" s="11"/>
      <c r="L302" s="11"/>
      <c r="M302" s="11"/>
      <c r="N302" s="46">
        <f ca="1">SUMIF(Ingredients!$B$3:$B$217,'PH complex foods'!F302,Ingredients!$A$3:$A$119)+SUMIF($B$3:$B$724,F302,$V$3:$V$723)</f>
        <v>1</v>
      </c>
      <c r="O302" s="11">
        <f ca="1">SUMIF(Ingredients!$B$3:$B$217,'PH complex foods'!G302,Ingredients!$A$3:$A$119)+SUMIF($B$3:$B$724,G302,$V$3:$V$723)</f>
        <v>1</v>
      </c>
      <c r="P302" s="11">
        <f ca="1">SUMIF(Ingredients!$B$3:$B$217,'PH complex foods'!H302,Ingredients!$A$3:$A$119)+SUMIF($B$3:$B$724,H302,$V$3:$V$723)</f>
        <v>1</v>
      </c>
      <c r="Q302" s="11">
        <f ca="1">SUMIF(Ingredients!$B$3:$B$217,'PH complex foods'!I302,Ingredients!$A$3:$A$119)+SUMIF($B$3:$B$724,I302,$V$3:$V$723)</f>
        <v>0</v>
      </c>
      <c r="R302" s="11">
        <f ca="1">SUMIF(Ingredients!$B$3:$B$217,'PH complex foods'!J302,Ingredients!$A$3:$A$119)+SUMIF($B$3:$B$724,J302,$V$3:$V$723)</f>
        <v>0</v>
      </c>
      <c r="S302" s="11">
        <f ca="1">SUMIF(Ingredients!$B$3:$B$217,'PH complex foods'!K302,Ingredients!$A$3:$A$119)+SUMIF($B$3:$B$724,K302,$V$3:$V$723)</f>
        <v>0</v>
      </c>
      <c r="T302" s="11">
        <f ca="1">SUMIF(Ingredients!$B$3:$B$217,'PH complex foods'!L302,Ingredients!$A$3:$A$119)+SUMIF($B$3:$B$724,L302,$V$3:$V$723)</f>
        <v>0</v>
      </c>
      <c r="U302" s="11">
        <f ca="1">SUMIF(Ingredients!$B$3:$B$217,'PH complex foods'!M302,Ingredients!$A$3:$A$119)+SUMIF($B$3:$B$724,M302,$V$3:$V$723)</f>
        <v>0</v>
      </c>
      <c r="V302" s="10">
        <f t="shared" ca="1" si="64"/>
        <v>1</v>
      </c>
      <c r="W302" s="11">
        <f t="shared" si="53"/>
        <v>0</v>
      </c>
      <c r="X302" s="44" t="str">
        <f t="shared" ca="1" si="65"/>
        <v>Yes</v>
      </c>
      <c r="Y302" s="34">
        <f>SUMIF(Ingredients!$B$3:$B$217,F302,Ingredients!$C$3:$C$217)+SUMIF($B$3:$B$724,F302,$AG$3:$AG$724)</f>
        <v>0</v>
      </c>
      <c r="Z302" s="30">
        <f>SUMIF(Ingredients!$B$3:$B$217,G302,Ingredients!$C$3:$C$217)+SUMIF($B$3:$B$724,G302,$AG$3:$AG$724)</f>
        <v>2</v>
      </c>
      <c r="AA302" s="30">
        <f>SUMIF(Ingredients!$B$3:$B$217,H302,Ingredients!$C$3:$C$217)+SUMIF($B$3:$B$724,H302,$AG$3:$AG$724)</f>
        <v>5</v>
      </c>
      <c r="AB302" s="30">
        <f>SUMIF(Ingredients!$B$3:$B$217,I302,Ingredients!$C$3:$C$217)+SUMIF($B$3:$B$724,I302,$AG$3:$AG$724)</f>
        <v>0</v>
      </c>
      <c r="AC302" s="30">
        <f>SUMIF(Ingredients!$B$3:$B$217,J302,Ingredients!$C$3:$C$217)+SUMIF($B$3:$B$724,J302,$AG$3:$AG$724)</f>
        <v>0</v>
      </c>
      <c r="AD302" s="30">
        <f>SUMIF(Ingredients!$B$3:$B$217,K302,Ingredients!$C$3:$C$217)+SUMIF($B$3:$B$724,K302,$AG$3:$AG$724)</f>
        <v>0</v>
      </c>
      <c r="AE302" s="30">
        <f>SUMIF(Ingredients!$B$3:$B$217,L302,Ingredients!$C$3:$C$217)+SUMIF($B$3:$B$724,L302,$AG$3:$AG$724)</f>
        <v>0</v>
      </c>
      <c r="AF302" s="30">
        <f>SUMIF(Ingredients!$B$3:$B$217,M302,Ingredients!$C$3:$C$217)+SUMIF($B$3:$B$724,M302,$AG$3:$AG$724)</f>
        <v>0</v>
      </c>
      <c r="AG302" s="29">
        <f t="shared" si="54"/>
        <v>7</v>
      </c>
      <c r="AH302" s="30">
        <f>SUMIF(Ingredients!$B$3:$B$217,F302,Ingredients!$D$3:$D$217)+SUMIF($B$3:$B$724,F302,$AP$3:$AP$724)</f>
        <v>0</v>
      </c>
      <c r="AI302" s="30">
        <f>SUMIF(Ingredients!$B$3:$B$217,G302,Ingredients!$D$3:$D$217)+SUMIF($B$3:$B$724,G302,$AP$3:$AP$724)</f>
        <v>10</v>
      </c>
      <c r="AJ302" s="30">
        <f>SUMIF(Ingredients!$B$3:$B$217,H302,Ingredients!$D$3:$D$217)+SUMIF($B$3:$B$724,H302,$AP$3:$AP$724)</f>
        <v>0</v>
      </c>
      <c r="AK302" s="30">
        <f>SUMIF(Ingredients!$B$3:$B$217,I302,Ingredients!$D$3:$D$217)+SUMIF($B$3:$B$724,I302,$AP$3:$AP$724)</f>
        <v>0</v>
      </c>
      <c r="AL302" s="30">
        <f>SUMIF(Ingredients!$B$3:$B$217,J302,Ingredients!$D$3:$D$217)+SUMIF($B$3:$B$724,J302,$AP$3:$AP$724)</f>
        <v>0</v>
      </c>
      <c r="AM302" s="30">
        <f>SUMIF(Ingredients!$B$3:$B$217,K302,Ingredients!$D$3:$D$217)+SUMIF($B$3:$B$724,K302,$AP$3:$AP$724)</f>
        <v>0</v>
      </c>
      <c r="AN302" s="30">
        <f>SUMIF(Ingredients!$B$3:$B$217,L302,Ingredients!$D$3:$D$217)+SUMIF($B$3:$B$724,L302,$AP$3:$AP$724)</f>
        <v>0</v>
      </c>
      <c r="AO302" s="30">
        <f>SUMIF(Ingredients!$B$3:$B$217,M302,Ingredients!$D$3:$D$217)+SUMIF($B$3:$B$724,M302,$AP$3:$AP$724)</f>
        <v>0</v>
      </c>
      <c r="AP302" s="29">
        <f t="shared" si="55"/>
        <v>10</v>
      </c>
      <c r="AQ302" s="30">
        <f>SUMIF(Ingredients!$B$3:$B$217,F302,Ingredients!$E$3:$E$217)+SUMIF($B$3:$B$724,F302,$AY$3:$AY$727)</f>
        <v>10</v>
      </c>
      <c r="AR302" s="30">
        <f>SUMIF(Ingredients!$B$3:$B$217,G302,Ingredients!$E$3:$E$217)+SUMIF($B$3:$B$724,G302,$AY$3:$AY$727)</f>
        <v>7</v>
      </c>
      <c r="AS302" s="30">
        <f>SUMIF(Ingredients!$B$3:$B$217,H302,Ingredients!$E$3:$E$217)+SUMIF($B$3:$B$724,H302,$AY$3:$AY$727)</f>
        <v>7</v>
      </c>
      <c r="AT302" s="30">
        <f>SUMIF(Ingredients!$B$3:$B$217,I302,Ingredients!$E$3:$E$217)+SUMIF($B$3:$B$724,I302,$AY$3:$AY$727)</f>
        <v>0</v>
      </c>
      <c r="AU302" s="30">
        <f>SUMIF(Ingredients!$B$3:$B$217,J302,Ingredients!$E$3:$E$217)+SUMIF($B$3:$B$724,J302,$AY$3:$AY$727)</f>
        <v>0</v>
      </c>
      <c r="AV302" s="30">
        <f>SUMIF(Ingredients!$B$3:$B$217,K302,Ingredients!$E$3:$E$217)+SUMIF($B$3:$B$724,K302,$AY$3:$AY$727)</f>
        <v>0</v>
      </c>
      <c r="AW302" s="30">
        <f>SUMIF(Ingredients!$B$3:$B$217,L302,Ingredients!$E$3:$E$217)+SUMIF($B$3:$B$724,L302,$AY$3:$AY$727)</f>
        <v>0</v>
      </c>
      <c r="AX302" s="30">
        <f>SUMIF(Ingredients!$B$3:$B$217,M302,Ingredients!$E$3:$E$217)+SUMIF($B$3:$B$724,M302,$AY$3:$AY$727)</f>
        <v>0</v>
      </c>
      <c r="AY302" s="29">
        <f t="shared" si="56"/>
        <v>8</v>
      </c>
      <c r="AZ302" s="30">
        <f>SUMIF(Ingredients!$B$3:$B$217,F302,Ingredients!$F$3:$F$217)+SUMIF($B$3:$B$724,F302,$BH$3:$BH$724)</f>
        <v>0</v>
      </c>
      <c r="BA302" s="30">
        <f>SUMIF(Ingredients!$B$3:$B$217,G302,Ingredients!$F$3:$F$217)+SUMIF($B$3:$B$724,G302,$BH$3:$BH$724)</f>
        <v>0</v>
      </c>
      <c r="BB302" s="30">
        <f>SUMIF(Ingredients!$B$3:$B$217,H302,Ingredients!$F$3:$F$217)+SUMIF($B$3:$B$724,H302,$BH$3:$BH$724)</f>
        <v>0</v>
      </c>
      <c r="BC302" s="30">
        <f>SUMIF(Ingredients!$B$3:$B$217,I302,Ingredients!$F$3:$F$217)+SUMIF($B$3:$B$724,I302,$BH$3:$BH$724)</f>
        <v>0</v>
      </c>
      <c r="BD302" s="30">
        <f>SUMIF(Ingredients!$B$3:$B$217,J302,Ingredients!$F$3:$F$217)+SUMIF($B$3:$B$724,J302,$BH$3:$BH$724)</f>
        <v>0</v>
      </c>
      <c r="BE302" s="30">
        <f>SUMIF(Ingredients!$B$3:$B$217,K302,Ingredients!$F$3:$F$217)+SUMIF($B$3:$B$724,K302,$BH$3:$BH$724)</f>
        <v>0</v>
      </c>
      <c r="BF302" s="30">
        <f>SUMIF(Ingredients!$B$3:$B$217,L302,Ingredients!$F$3:$F$217)+SUMIF($B$3:$B$724,L302,$BH$3:$BH$724)</f>
        <v>0</v>
      </c>
      <c r="BG302" s="30">
        <f>SUMIF(Ingredients!$B$3:$B$217,M302,Ingredients!$F$3:$F$217)+SUMIF($B$3:$B$724,M302,$BH$3:$BH$724)</f>
        <v>0</v>
      </c>
      <c r="BH302" s="35">
        <f t="shared" si="57"/>
        <v>0</v>
      </c>
      <c r="BI302" s="30">
        <f>SUMIF(Ingredients!$B$3:$B$217,F302,Ingredients!$G$3:$G$217)+SUMIF($B$3:$B$724,F302,$BQ$3:$BQ$724)</f>
        <v>0</v>
      </c>
      <c r="BJ302" s="30">
        <f>SUMIF(Ingredients!$B$3:$B$217,G302,Ingredients!$G$3:$G$217)+SUMIF($B$3:$B$724,G302,$BQ$3:$BQ$724)</f>
        <v>0.5</v>
      </c>
      <c r="BK302" s="30">
        <f>SUMIF(Ingredients!$B$3:$B$217,H302,Ingredients!$G$3:$G$217)+SUMIF($B$3:$B$724,H302,$BQ$3:$BQ$724)</f>
        <v>0</v>
      </c>
      <c r="BL302" s="30">
        <f>SUMIF(Ingredients!$B$3:$B$217,I302,Ingredients!$G$3:$G$217)+SUMIF($B$3:$B$724,I302,$BQ$3:$BQ$724)</f>
        <v>0</v>
      </c>
      <c r="BM302" s="30">
        <f>SUMIF(Ingredients!$B$3:$B$217,J302,Ingredients!$G$3:$G$217)+SUMIF($B$3:$B$724,J302,$BQ$3:$BQ$724)</f>
        <v>0</v>
      </c>
      <c r="BN302" s="30">
        <f>SUMIF(Ingredients!$B$3:$B$217,K302,Ingredients!$G$3:$G$217)+SUMIF($B$3:$B$724,K302,$BQ$3:$BQ$724)</f>
        <v>0</v>
      </c>
      <c r="BO302" s="30">
        <f>SUMIF(Ingredients!$B$3:$B$217,L302,Ingredients!$G$3:$G$217)+SUMIF($B$3:$B$724,L302,$BQ$3:$BQ$724)</f>
        <v>0</v>
      </c>
      <c r="BP302" s="30">
        <f>SUMIF(Ingredients!$B$3:$B$217,M302,Ingredients!$G$3:$G$217)+SUMIF($B$3:$B$724,M302,$BQ$3:$BQ$724)</f>
        <v>0</v>
      </c>
      <c r="BQ302" s="36">
        <f t="shared" si="58"/>
        <v>0.5</v>
      </c>
      <c r="BR302" s="30">
        <f>SUMIF(Ingredients!$B$3:$B$217,F302,Ingredients!$H$3:$H$217)+SUMIF($B$3:$B$724,F302,$BZ$3:$BZ$724)</f>
        <v>0</v>
      </c>
      <c r="BS302" s="30">
        <f>SUMIF(Ingredients!$B$3:$B$217,G302,Ingredients!$H$3:$H$217)+SUMIF($B$3:$B$724,G302,$BZ$3:$BZ$724)</f>
        <v>0</v>
      </c>
      <c r="BT302" s="30">
        <f>SUMIF(Ingredients!$B$3:$B$217,H302,Ingredients!$H$3:$H$217)+SUMIF($B$3:$B$724,H302,$BZ$3:$BZ$724)</f>
        <v>0</v>
      </c>
      <c r="BU302" s="30">
        <f>SUMIF(Ingredients!$B$3:$B$217,I302,Ingredients!$H$3:$H$217)+SUMIF($B$3:$B$724,I302,$BZ$3:$BZ$724)</f>
        <v>0</v>
      </c>
      <c r="BV302" s="30">
        <f>SUMIF(Ingredients!$B$3:$B$217,J302,Ingredients!$H$3:$H$217)+SUMIF($B$3:$B$724,J302,$BZ$3:$BZ$724)</f>
        <v>0</v>
      </c>
      <c r="BW302" s="30">
        <f>SUMIF(Ingredients!$B$3:$B$217,K302,Ingredients!$H$3:$H$217)+SUMIF($B$3:$B$724,K302,$BZ$3:$BZ$724)</f>
        <v>0</v>
      </c>
      <c r="BX302" s="30">
        <f>SUMIF(Ingredients!$B$3:$B$217,L302,Ingredients!$H$3:$H$217)+SUMIF($B$3:$B$724,L302,$BZ$3:$BZ$724)</f>
        <v>0</v>
      </c>
      <c r="BY302" s="30">
        <f>SUMIF(Ingredients!$B$3:$B$217,M302,Ingredients!$H$3:$H$217)+SUMIF($B$3:$B$724,M302,$BZ$3:$BZ$724)</f>
        <v>0</v>
      </c>
      <c r="BZ302" s="42">
        <f t="shared" si="59"/>
        <v>0</v>
      </c>
      <c r="CA302" s="30">
        <f>SUMIF(Ingredients!$B$3:$B$217,F302,Ingredients!$I$3:$I$217)+SUMIF($B$3:$B$724,F302,$CI$3:$CI$724)</f>
        <v>0</v>
      </c>
      <c r="CB302" s="30">
        <f>SUMIF(Ingredients!$B$3:$B$217,G302,Ingredients!$I$3:$I$217)+SUMIF($B$3:$B$724,G302,$CI$3:$CI$724)</f>
        <v>0</v>
      </c>
      <c r="CC302" s="30">
        <f>SUMIF(Ingredients!$B$3:$B$217,H302,Ingredients!$I$3:$I$217)+SUMIF($B$3:$B$724,H302,$CI$3:$CI$724)</f>
        <v>0</v>
      </c>
      <c r="CD302" s="30">
        <f>SUMIF(Ingredients!$B$3:$B$217,I302,Ingredients!$I$3:$I$217)+SUMIF($B$3:$B$724,I302,$CI$3:$CI$724)</f>
        <v>0</v>
      </c>
      <c r="CE302" s="30">
        <f>SUMIF(Ingredients!$B$3:$B$217,J302,Ingredients!$I$3:$I$217)+SUMIF($B$3:$B$724,J302,$CI$3:$CI$724)</f>
        <v>0</v>
      </c>
      <c r="CF302" s="30">
        <f>SUMIF(Ingredients!$B$3:$B$217,K302,Ingredients!$I$3:$I$217)+SUMIF($B$3:$B$724,K302,$CI$3:$CI$724)</f>
        <v>0</v>
      </c>
      <c r="CG302" s="30">
        <f>SUMIF(Ingredients!$B$3:$B$217,L302,Ingredients!$I$3:$I$217)+SUMIF($B$3:$B$724,L302,$CI$3:$CI$724)</f>
        <v>0</v>
      </c>
      <c r="CH302" s="30">
        <f>SUMIF(Ingredients!$B$3:$B$217,M302,Ingredients!$I$3:$I$217)+SUMIF($B$3:$B$724,M302,$CI$3:$CI$724)</f>
        <v>0</v>
      </c>
      <c r="CI302" s="38">
        <f t="shared" si="60"/>
        <v>0</v>
      </c>
      <c r="CJ302" s="30">
        <f>SUMIF(Ingredients!$B$3:$B$217,F302,Ingredients!$J$3:$J$217)+SUMIF($B$3:$B$724,F302,$CR$3:$CR$724)</f>
        <v>0</v>
      </c>
      <c r="CK302" s="30">
        <f>SUMIF(Ingredients!$B$3:$B$217,G302,Ingredients!$J$3:$J$217)+SUMIF($B$3:$B$724,G302,$CR$3:$CR$724)</f>
        <v>0</v>
      </c>
      <c r="CL302" s="30">
        <f>SUMIF(Ingredients!$B$3:$B$217,H302,Ingredients!$J$3:$J$217)+SUMIF($B$3:$B$724,H302,$CR$3:$CR$724)</f>
        <v>1</v>
      </c>
      <c r="CM302" s="30">
        <f>SUMIF(Ingredients!$B$3:$B$217,I302,Ingredients!$J$3:$J$217)+SUMIF($B$3:$B$724,I302,$CR$3:$CR$724)</f>
        <v>0</v>
      </c>
      <c r="CN302" s="30">
        <f>SUMIF(Ingredients!$B$3:$B$217,J302,Ingredients!$J$3:$J$217)+SUMIF($B$3:$B$724,J302,$CR$3:$CR$724)</f>
        <v>0</v>
      </c>
      <c r="CO302" s="30">
        <f>SUMIF(Ingredients!$B$3:$B$217,K302,Ingredients!$J$3:$J$217)+SUMIF($B$3:$B$724,K302,$CR$3:$CR$724)</f>
        <v>0</v>
      </c>
      <c r="CP302" s="30">
        <f>SUMIF(Ingredients!$B$3:$B$217,L302,Ingredients!$J$3:$J$217)+SUMIF($B$3:$B$724,L302,$CR$3:$CR$724)</f>
        <v>0</v>
      </c>
      <c r="CQ302" s="30">
        <f>SUMIF(Ingredients!$B$3:$B$217,M302,Ingredients!$J$3:$J$217)+SUMIF($B$3:$B$724,M302,$CR$3:$CR$724)</f>
        <v>0</v>
      </c>
      <c r="CR302" s="43">
        <f t="shared" si="61"/>
        <v>1</v>
      </c>
      <c r="CS302" s="34">
        <v>7</v>
      </c>
      <c r="CT302" s="30">
        <v>0</v>
      </c>
      <c r="CU302" s="30">
        <v>12</v>
      </c>
      <c r="CV302" s="35">
        <v>0</v>
      </c>
      <c r="CW302" s="36">
        <v>0.5</v>
      </c>
      <c r="CX302" s="37">
        <v>0</v>
      </c>
      <c r="CY302" s="38">
        <v>0</v>
      </c>
      <c r="CZ302" s="39">
        <v>1</v>
      </c>
      <c r="DA302" t="s">
        <v>202</v>
      </c>
      <c r="DB302" t="str">
        <f t="shared" ca="1" si="62"/>
        <v>-</v>
      </c>
      <c r="DD302" t="s">
        <v>199</v>
      </c>
      <c r="DE302" t="str">
        <f t="shared" ca="1" si="63"/>
        <v/>
      </c>
    </row>
    <row r="303" spans="2:110" x14ac:dyDescent="0.3">
      <c r="B303" t="s">
        <v>581</v>
      </c>
      <c r="C303" t="str">
        <f>INDEX('PH Itemnames'!$B$1:$B$723,MATCH(B303,'PH Itemnames'!$A$1:$A$723),1)</f>
        <v>cinnamonappleoatmealItem</v>
      </c>
      <c r="D303" t="s">
        <v>240</v>
      </c>
      <c r="E303" t="s">
        <v>1192</v>
      </c>
      <c r="F303" s="10" t="s">
        <v>39</v>
      </c>
      <c r="G303" s="11" t="s">
        <v>400</v>
      </c>
      <c r="H303" s="11" t="s">
        <v>168</v>
      </c>
      <c r="I303" s="11"/>
      <c r="J303" s="11"/>
      <c r="K303" s="11"/>
      <c r="L303" s="11"/>
      <c r="M303" s="11"/>
      <c r="N303" s="46">
        <f ca="1">SUMIF(Ingredients!$B$3:$B$217,'PH complex foods'!F303,Ingredients!$A$3:$A$119)+SUMIF($B$3:$B$724,F303,$V$3:$V$723)</f>
        <v>1</v>
      </c>
      <c r="O303" s="11">
        <f ca="1">SUMIF(Ingredients!$B$3:$B$217,'PH complex foods'!G303,Ingredients!$A$3:$A$119)+SUMIF($B$3:$B$724,G303,$V$3:$V$723)</f>
        <v>0</v>
      </c>
      <c r="P303" s="11">
        <f ca="1">SUMIF(Ingredients!$B$3:$B$217,'PH complex foods'!H303,Ingredients!$A$3:$A$119)+SUMIF($B$3:$B$724,H303,$V$3:$V$723)</f>
        <v>1</v>
      </c>
      <c r="Q303" s="11">
        <f ca="1">SUMIF(Ingredients!$B$3:$B$217,'PH complex foods'!I303,Ingredients!$A$3:$A$119)+SUMIF($B$3:$B$724,I303,$V$3:$V$723)</f>
        <v>0</v>
      </c>
      <c r="R303" s="11">
        <f ca="1">SUMIF(Ingredients!$B$3:$B$217,'PH complex foods'!J303,Ingredients!$A$3:$A$119)+SUMIF($B$3:$B$724,J303,$V$3:$V$723)</f>
        <v>0</v>
      </c>
      <c r="S303" s="11">
        <f ca="1">SUMIF(Ingredients!$B$3:$B$217,'PH complex foods'!K303,Ingredients!$A$3:$A$119)+SUMIF($B$3:$B$724,K303,$V$3:$V$723)</f>
        <v>0</v>
      </c>
      <c r="T303" s="11">
        <f ca="1">SUMIF(Ingredients!$B$3:$B$217,'PH complex foods'!L303,Ingredients!$A$3:$A$119)+SUMIF($B$3:$B$724,L303,$V$3:$V$723)</f>
        <v>0</v>
      </c>
      <c r="U303" s="11">
        <f ca="1">SUMIF(Ingredients!$B$3:$B$217,'PH complex foods'!M303,Ingredients!$A$3:$A$119)+SUMIF($B$3:$B$724,M303,$V$3:$V$723)</f>
        <v>0</v>
      </c>
      <c r="V303" s="10">
        <f t="shared" ca="1" si="64"/>
        <v>0</v>
      </c>
      <c r="W303" s="11">
        <f t="shared" si="53"/>
        <v>0</v>
      </c>
      <c r="X303" s="44" t="str">
        <f t="shared" ca="1" si="65"/>
        <v>No</v>
      </c>
      <c r="Y303" s="34">
        <f>SUMIF(Ingredients!$B$3:$B$217,F303,Ingredients!$C$3:$C$217)+SUMIF($B$3:$B$724,F303,$AG$3:$AG$724)</f>
        <v>0</v>
      </c>
      <c r="Z303" s="30">
        <f>SUMIF(Ingredients!$B$3:$B$217,G303,Ingredients!$C$3:$C$217)+SUMIF($B$3:$B$724,G303,$AG$3:$AG$724)</f>
        <v>0</v>
      </c>
      <c r="AA303" s="30">
        <f>SUMIF(Ingredients!$B$3:$B$217,H303,Ingredients!$C$3:$C$217)+SUMIF($B$3:$B$724,H303,$AG$3:$AG$724)</f>
        <v>2</v>
      </c>
      <c r="AB303" s="30">
        <f>SUMIF(Ingredients!$B$3:$B$217,I303,Ingredients!$C$3:$C$217)+SUMIF($B$3:$B$724,I303,$AG$3:$AG$724)</f>
        <v>0</v>
      </c>
      <c r="AC303" s="30">
        <f>SUMIF(Ingredients!$B$3:$B$217,J303,Ingredients!$C$3:$C$217)+SUMIF($B$3:$B$724,J303,$AG$3:$AG$724)</f>
        <v>0</v>
      </c>
      <c r="AD303" s="30">
        <f>SUMIF(Ingredients!$B$3:$B$217,K303,Ingredients!$C$3:$C$217)+SUMIF($B$3:$B$724,K303,$AG$3:$AG$724)</f>
        <v>0</v>
      </c>
      <c r="AE303" s="30">
        <f>SUMIF(Ingredients!$B$3:$B$217,L303,Ingredients!$C$3:$C$217)+SUMIF($B$3:$B$724,L303,$AG$3:$AG$724)</f>
        <v>0</v>
      </c>
      <c r="AF303" s="30">
        <f>SUMIF(Ingredients!$B$3:$B$217,M303,Ingredients!$C$3:$C$217)+SUMIF($B$3:$B$724,M303,$AG$3:$AG$724)</f>
        <v>0</v>
      </c>
      <c r="AG303" s="29">
        <f t="shared" si="54"/>
        <v>2</v>
      </c>
      <c r="AH303" s="30">
        <f>SUMIF(Ingredients!$B$3:$B$217,F303,Ingredients!$D$3:$D$217)+SUMIF($B$3:$B$724,F303,$AP$3:$AP$724)</f>
        <v>0</v>
      </c>
      <c r="AI303" s="30">
        <f>SUMIF(Ingredients!$B$3:$B$217,G303,Ingredients!$D$3:$D$217)+SUMIF($B$3:$B$724,G303,$AP$3:$AP$724)</f>
        <v>0</v>
      </c>
      <c r="AJ303" s="30">
        <f>SUMIF(Ingredients!$B$3:$B$217,H303,Ingredients!$D$3:$D$217)+SUMIF($B$3:$B$724,H303,$AP$3:$AP$724)</f>
        <v>0</v>
      </c>
      <c r="AK303" s="30">
        <f>SUMIF(Ingredients!$B$3:$B$217,I303,Ingredients!$D$3:$D$217)+SUMIF($B$3:$B$724,I303,$AP$3:$AP$724)</f>
        <v>0</v>
      </c>
      <c r="AL303" s="30">
        <f>SUMIF(Ingredients!$B$3:$B$217,J303,Ingredients!$D$3:$D$217)+SUMIF($B$3:$B$724,J303,$AP$3:$AP$724)</f>
        <v>0</v>
      </c>
      <c r="AM303" s="30">
        <f>SUMIF(Ingredients!$B$3:$B$217,K303,Ingredients!$D$3:$D$217)+SUMIF($B$3:$B$724,K303,$AP$3:$AP$724)</f>
        <v>0</v>
      </c>
      <c r="AN303" s="30">
        <f>SUMIF(Ingredients!$B$3:$B$217,L303,Ingredients!$D$3:$D$217)+SUMIF($B$3:$B$724,L303,$AP$3:$AP$724)</f>
        <v>0</v>
      </c>
      <c r="AO303" s="30">
        <f>SUMIF(Ingredients!$B$3:$B$217,M303,Ingredients!$D$3:$D$217)+SUMIF($B$3:$B$724,M303,$AP$3:$AP$724)</f>
        <v>0</v>
      </c>
      <c r="AP303" s="29">
        <f t="shared" si="55"/>
        <v>0</v>
      </c>
      <c r="AQ303" s="30">
        <f>SUMIF(Ingredients!$B$3:$B$217,F303,Ingredients!$E$3:$E$217)+SUMIF($B$3:$B$724,F303,$AY$3:$AY$727)</f>
        <v>10</v>
      </c>
      <c r="AR303" s="30">
        <f>SUMIF(Ingredients!$B$3:$B$217,G303,Ingredients!$E$3:$E$217)+SUMIF($B$3:$B$724,G303,$AY$3:$AY$727)</f>
        <v>0</v>
      </c>
      <c r="AS303" s="30">
        <f>SUMIF(Ingredients!$B$3:$B$217,H303,Ingredients!$E$3:$E$217)+SUMIF($B$3:$B$724,H303,$AY$3:$AY$727)</f>
        <v>10</v>
      </c>
      <c r="AT303" s="30">
        <f>SUMIF(Ingredients!$B$3:$B$217,I303,Ingredients!$E$3:$E$217)+SUMIF($B$3:$B$724,I303,$AY$3:$AY$727)</f>
        <v>0</v>
      </c>
      <c r="AU303" s="30">
        <f>SUMIF(Ingredients!$B$3:$B$217,J303,Ingredients!$E$3:$E$217)+SUMIF($B$3:$B$724,J303,$AY$3:$AY$727)</f>
        <v>0</v>
      </c>
      <c r="AV303" s="30">
        <f>SUMIF(Ingredients!$B$3:$B$217,K303,Ingredients!$E$3:$E$217)+SUMIF($B$3:$B$724,K303,$AY$3:$AY$727)</f>
        <v>0</v>
      </c>
      <c r="AW303" s="30">
        <f>SUMIF(Ingredients!$B$3:$B$217,L303,Ingredients!$E$3:$E$217)+SUMIF($B$3:$B$724,L303,$AY$3:$AY$727)</f>
        <v>0</v>
      </c>
      <c r="AX303" s="30">
        <f>SUMIF(Ingredients!$B$3:$B$217,M303,Ingredients!$E$3:$E$217)+SUMIF($B$3:$B$724,M303,$AY$3:$AY$727)</f>
        <v>0</v>
      </c>
      <c r="AY303" s="29">
        <f t="shared" si="56"/>
        <v>6.666666666666667</v>
      </c>
      <c r="AZ303" s="30">
        <f>SUMIF(Ingredients!$B$3:$B$217,F303,Ingredients!$F$3:$F$217)+SUMIF($B$3:$B$724,F303,$BH$3:$BH$724)</f>
        <v>0</v>
      </c>
      <c r="BA303" s="30">
        <f>SUMIF(Ingredients!$B$3:$B$217,G303,Ingredients!$F$3:$F$217)+SUMIF($B$3:$B$724,G303,$BH$3:$BH$724)</f>
        <v>0</v>
      </c>
      <c r="BB303" s="30">
        <f>SUMIF(Ingredients!$B$3:$B$217,H303,Ingredients!$F$3:$F$217)+SUMIF($B$3:$B$724,H303,$BH$3:$BH$724)</f>
        <v>0</v>
      </c>
      <c r="BC303" s="30">
        <f>SUMIF(Ingredients!$B$3:$B$217,I303,Ingredients!$F$3:$F$217)+SUMIF($B$3:$B$724,I303,$BH$3:$BH$724)</f>
        <v>0</v>
      </c>
      <c r="BD303" s="30">
        <f>SUMIF(Ingredients!$B$3:$B$217,J303,Ingredients!$F$3:$F$217)+SUMIF($B$3:$B$724,J303,$BH$3:$BH$724)</f>
        <v>0</v>
      </c>
      <c r="BE303" s="30">
        <f>SUMIF(Ingredients!$B$3:$B$217,K303,Ingredients!$F$3:$F$217)+SUMIF($B$3:$B$724,K303,$BH$3:$BH$724)</f>
        <v>0</v>
      </c>
      <c r="BF303" s="30">
        <f>SUMIF(Ingredients!$B$3:$B$217,L303,Ingredients!$F$3:$F$217)+SUMIF($B$3:$B$724,L303,$BH$3:$BH$724)</f>
        <v>0</v>
      </c>
      <c r="BG303" s="30">
        <f>SUMIF(Ingredients!$B$3:$B$217,M303,Ingredients!$F$3:$F$217)+SUMIF($B$3:$B$724,M303,$BH$3:$BH$724)</f>
        <v>0</v>
      </c>
      <c r="BH303" s="35">
        <f t="shared" si="57"/>
        <v>0</v>
      </c>
      <c r="BI303" s="30">
        <f>SUMIF(Ingredients!$B$3:$B$217,F303,Ingredients!$G$3:$G$217)+SUMIF($B$3:$B$724,F303,$BQ$3:$BQ$724)</f>
        <v>0</v>
      </c>
      <c r="BJ303" s="30">
        <f>SUMIF(Ingredients!$B$3:$B$217,G303,Ingredients!$G$3:$G$217)+SUMIF($B$3:$B$724,G303,$BQ$3:$BQ$724)</f>
        <v>0</v>
      </c>
      <c r="BK303" s="30">
        <f>SUMIF(Ingredients!$B$3:$B$217,H303,Ingredients!$G$3:$G$217)+SUMIF($B$3:$B$724,H303,$BQ$3:$BQ$724)</f>
        <v>1</v>
      </c>
      <c r="BL303" s="30">
        <f>SUMIF(Ingredients!$B$3:$B$217,I303,Ingredients!$G$3:$G$217)+SUMIF($B$3:$B$724,I303,$BQ$3:$BQ$724)</f>
        <v>0</v>
      </c>
      <c r="BM303" s="30">
        <f>SUMIF(Ingredients!$B$3:$B$217,J303,Ingredients!$G$3:$G$217)+SUMIF($B$3:$B$724,J303,$BQ$3:$BQ$724)</f>
        <v>0</v>
      </c>
      <c r="BN303" s="30">
        <f>SUMIF(Ingredients!$B$3:$B$217,K303,Ingredients!$G$3:$G$217)+SUMIF($B$3:$B$724,K303,$BQ$3:$BQ$724)</f>
        <v>0</v>
      </c>
      <c r="BO303" s="30">
        <f>SUMIF(Ingredients!$B$3:$B$217,L303,Ingredients!$G$3:$G$217)+SUMIF($B$3:$B$724,L303,$BQ$3:$BQ$724)</f>
        <v>0</v>
      </c>
      <c r="BP303" s="30">
        <f>SUMIF(Ingredients!$B$3:$B$217,M303,Ingredients!$G$3:$G$217)+SUMIF($B$3:$B$724,M303,$BQ$3:$BQ$724)</f>
        <v>0</v>
      </c>
      <c r="BQ303" s="36">
        <f t="shared" si="58"/>
        <v>1</v>
      </c>
      <c r="BR303" s="30">
        <f>SUMIF(Ingredients!$B$3:$B$217,F303,Ingredients!$H$3:$H$217)+SUMIF($B$3:$B$724,F303,$BZ$3:$BZ$724)</f>
        <v>0</v>
      </c>
      <c r="BS303" s="30">
        <f>SUMIF(Ingredients!$B$3:$B$217,G303,Ingredients!$H$3:$H$217)+SUMIF($B$3:$B$724,G303,$BZ$3:$BZ$724)</f>
        <v>0</v>
      </c>
      <c r="BT303" s="30">
        <f>SUMIF(Ingredients!$B$3:$B$217,H303,Ingredients!$H$3:$H$217)+SUMIF($B$3:$B$724,H303,$BZ$3:$BZ$724)</f>
        <v>0</v>
      </c>
      <c r="BU303" s="30">
        <f>SUMIF(Ingredients!$B$3:$B$217,I303,Ingredients!$H$3:$H$217)+SUMIF($B$3:$B$724,I303,$BZ$3:$BZ$724)</f>
        <v>0</v>
      </c>
      <c r="BV303" s="30">
        <f>SUMIF(Ingredients!$B$3:$B$217,J303,Ingredients!$H$3:$H$217)+SUMIF($B$3:$B$724,J303,$BZ$3:$BZ$724)</f>
        <v>0</v>
      </c>
      <c r="BW303" s="30">
        <f>SUMIF(Ingredients!$B$3:$B$217,K303,Ingredients!$H$3:$H$217)+SUMIF($B$3:$B$724,K303,$BZ$3:$BZ$724)</f>
        <v>0</v>
      </c>
      <c r="BX303" s="30">
        <f>SUMIF(Ingredients!$B$3:$B$217,L303,Ingredients!$H$3:$H$217)+SUMIF($B$3:$B$724,L303,$BZ$3:$BZ$724)</f>
        <v>0</v>
      </c>
      <c r="BY303" s="30">
        <f>SUMIF(Ingredients!$B$3:$B$217,M303,Ingredients!$H$3:$H$217)+SUMIF($B$3:$B$724,M303,$BZ$3:$BZ$724)</f>
        <v>0</v>
      </c>
      <c r="BZ303" s="42">
        <f t="shared" si="59"/>
        <v>0</v>
      </c>
      <c r="CA303" s="30">
        <f>SUMIF(Ingredients!$B$3:$B$217,F303,Ingredients!$I$3:$I$217)+SUMIF($B$3:$B$724,F303,$CI$3:$CI$724)</f>
        <v>0</v>
      </c>
      <c r="CB303" s="30">
        <f>SUMIF(Ingredients!$B$3:$B$217,G303,Ingredients!$I$3:$I$217)+SUMIF($B$3:$B$724,G303,$CI$3:$CI$724)</f>
        <v>0</v>
      </c>
      <c r="CC303" s="30">
        <f>SUMIF(Ingredients!$B$3:$B$217,H303,Ingredients!$I$3:$I$217)+SUMIF($B$3:$B$724,H303,$CI$3:$CI$724)</f>
        <v>0</v>
      </c>
      <c r="CD303" s="30">
        <f>SUMIF(Ingredients!$B$3:$B$217,I303,Ingredients!$I$3:$I$217)+SUMIF($B$3:$B$724,I303,$CI$3:$CI$724)</f>
        <v>0</v>
      </c>
      <c r="CE303" s="30">
        <f>SUMIF(Ingredients!$B$3:$B$217,J303,Ingredients!$I$3:$I$217)+SUMIF($B$3:$B$724,J303,$CI$3:$CI$724)</f>
        <v>0</v>
      </c>
      <c r="CF303" s="30">
        <f>SUMIF(Ingredients!$B$3:$B$217,K303,Ingredients!$I$3:$I$217)+SUMIF($B$3:$B$724,K303,$CI$3:$CI$724)</f>
        <v>0</v>
      </c>
      <c r="CG303" s="30">
        <f>SUMIF(Ingredients!$B$3:$B$217,L303,Ingredients!$I$3:$I$217)+SUMIF($B$3:$B$724,L303,$CI$3:$CI$724)</f>
        <v>0</v>
      </c>
      <c r="CH303" s="30">
        <f>SUMIF(Ingredients!$B$3:$B$217,M303,Ingredients!$I$3:$I$217)+SUMIF($B$3:$B$724,M303,$CI$3:$CI$724)</f>
        <v>0</v>
      </c>
      <c r="CI303" s="38">
        <f t="shared" si="60"/>
        <v>0</v>
      </c>
      <c r="CJ303" s="30">
        <f>SUMIF(Ingredients!$B$3:$B$217,F303,Ingredients!$J$3:$J$217)+SUMIF($B$3:$B$724,F303,$CR$3:$CR$724)</f>
        <v>0</v>
      </c>
      <c r="CK303" s="30">
        <f>SUMIF(Ingredients!$B$3:$B$217,G303,Ingredients!$J$3:$J$217)+SUMIF($B$3:$B$724,G303,$CR$3:$CR$724)</f>
        <v>0</v>
      </c>
      <c r="CL303" s="30">
        <f>SUMIF(Ingredients!$B$3:$B$217,H303,Ingredients!$J$3:$J$217)+SUMIF($B$3:$B$724,H303,$CR$3:$CR$724)</f>
        <v>0</v>
      </c>
      <c r="CM303" s="30">
        <f>SUMIF(Ingredients!$B$3:$B$217,I303,Ingredients!$J$3:$J$217)+SUMIF($B$3:$B$724,I303,$CR$3:$CR$724)</f>
        <v>0</v>
      </c>
      <c r="CN303" s="30">
        <f>SUMIF(Ingredients!$B$3:$B$217,J303,Ingredients!$J$3:$J$217)+SUMIF($B$3:$B$724,J303,$CR$3:$CR$724)</f>
        <v>0</v>
      </c>
      <c r="CO303" s="30">
        <f>SUMIF(Ingredients!$B$3:$B$217,K303,Ingredients!$J$3:$J$217)+SUMIF($B$3:$B$724,K303,$CR$3:$CR$724)</f>
        <v>0</v>
      </c>
      <c r="CP303" s="30">
        <f>SUMIF(Ingredients!$B$3:$B$217,L303,Ingredients!$J$3:$J$217)+SUMIF($B$3:$B$724,L303,$CR$3:$CR$724)</f>
        <v>0</v>
      </c>
      <c r="CQ303" s="30">
        <f>SUMIF(Ingredients!$B$3:$B$217,M303,Ingredients!$J$3:$J$217)+SUMIF($B$3:$B$724,M303,$CR$3:$CR$724)</f>
        <v>0</v>
      </c>
      <c r="CR303" s="43">
        <f t="shared" si="61"/>
        <v>0</v>
      </c>
      <c r="CS303" s="34">
        <v>2</v>
      </c>
      <c r="CT303" s="30">
        <v>0</v>
      </c>
      <c r="CU303" s="30">
        <v>6.666666666666667</v>
      </c>
      <c r="CV303" s="35">
        <v>0</v>
      </c>
      <c r="CW303" s="36">
        <v>1</v>
      </c>
      <c r="CX303" s="37">
        <v>0</v>
      </c>
      <c r="CY303" s="38">
        <v>0</v>
      </c>
      <c r="CZ303" s="39">
        <v>0</v>
      </c>
      <c r="DA303" t="s">
        <v>199</v>
      </c>
      <c r="DB303" t="str">
        <f t="shared" ca="1" si="62"/>
        <v>No</v>
      </c>
      <c r="DD303" t="s">
        <v>200</v>
      </c>
      <c r="DE303" t="str">
        <f t="shared" ca="1" si="63"/>
        <v/>
      </c>
      <c r="DF303" t="s">
        <v>2272</v>
      </c>
    </row>
    <row r="304" spans="2:110" x14ac:dyDescent="0.3">
      <c r="B304" t="s">
        <v>582</v>
      </c>
      <c r="C304" t="str">
        <f>INDEX('PH Itemnames'!$B$1:$B$723,MATCH(B304,'PH Itemnames'!$A$1:$A$723),1)</f>
        <v>maplecandiedbaconItem</v>
      </c>
      <c r="D304" t="s">
        <v>240</v>
      </c>
      <c r="E304" t="s">
        <v>1192</v>
      </c>
      <c r="F304" s="10" t="s">
        <v>77</v>
      </c>
      <c r="G304" s="11" t="s">
        <v>576</v>
      </c>
      <c r="H304" s="11"/>
      <c r="I304" s="11"/>
      <c r="J304" s="11"/>
      <c r="K304" s="11"/>
      <c r="L304" s="11"/>
      <c r="M304" s="11"/>
      <c r="N304" s="46">
        <f ca="1">SUMIF(Ingredients!$B$3:$B$217,'PH complex foods'!F304,Ingredients!$A$3:$A$119)+SUMIF($B$3:$B$724,F304,$V$3:$V$723)</f>
        <v>1</v>
      </c>
      <c r="O304" s="11">
        <f ca="1">SUMIF(Ingredients!$B$3:$B$217,'PH complex foods'!G304,Ingredients!$A$3:$A$119)+SUMIF($B$3:$B$724,G304,$V$3:$V$723)</f>
        <v>0</v>
      </c>
      <c r="P304" s="11">
        <f ca="1">SUMIF(Ingredients!$B$3:$B$217,'PH complex foods'!H304,Ingredients!$A$3:$A$119)+SUMIF($B$3:$B$724,H304,$V$3:$V$723)</f>
        <v>0</v>
      </c>
      <c r="Q304" s="11">
        <f ca="1">SUMIF(Ingredients!$B$3:$B$217,'PH complex foods'!I304,Ingredients!$A$3:$A$119)+SUMIF($B$3:$B$724,I304,$V$3:$V$723)</f>
        <v>0</v>
      </c>
      <c r="R304" s="11">
        <f ca="1">SUMIF(Ingredients!$B$3:$B$217,'PH complex foods'!J304,Ingredients!$A$3:$A$119)+SUMIF($B$3:$B$724,J304,$V$3:$V$723)</f>
        <v>0</v>
      </c>
      <c r="S304" s="11">
        <f ca="1">SUMIF(Ingredients!$B$3:$B$217,'PH complex foods'!K304,Ingredients!$A$3:$A$119)+SUMIF($B$3:$B$724,K304,$V$3:$V$723)</f>
        <v>0</v>
      </c>
      <c r="T304" s="11">
        <f ca="1">SUMIF(Ingredients!$B$3:$B$217,'PH complex foods'!L304,Ingredients!$A$3:$A$119)+SUMIF($B$3:$B$724,L304,$V$3:$V$723)</f>
        <v>0</v>
      </c>
      <c r="U304" s="11">
        <f ca="1">SUMIF(Ingredients!$B$3:$B$217,'PH complex foods'!M304,Ingredients!$A$3:$A$119)+SUMIF($B$3:$B$724,M304,$V$3:$V$723)</f>
        <v>0</v>
      </c>
      <c r="V304" s="10">
        <f t="shared" ca="1" si="64"/>
        <v>0</v>
      </c>
      <c r="W304" s="11">
        <f t="shared" si="53"/>
        <v>0</v>
      </c>
      <c r="X304" s="44" t="str">
        <f t="shared" ca="1" si="65"/>
        <v>No</v>
      </c>
      <c r="Y304" s="34">
        <f>SUMIF(Ingredients!$B$3:$B$217,F304,Ingredients!$C$3:$C$217)+SUMIF($B$3:$B$724,F304,$AG$3:$AG$724)</f>
        <v>10</v>
      </c>
      <c r="Z304" s="30">
        <f>SUMIF(Ingredients!$B$3:$B$217,G304,Ingredients!$C$3:$C$217)+SUMIF($B$3:$B$724,G304,$AG$3:$AG$724)</f>
        <v>1</v>
      </c>
      <c r="AA304" s="30">
        <f>SUMIF(Ingredients!$B$3:$B$217,H304,Ingredients!$C$3:$C$217)+SUMIF($B$3:$B$724,H304,$AG$3:$AG$724)</f>
        <v>0</v>
      </c>
      <c r="AB304" s="30">
        <f>SUMIF(Ingredients!$B$3:$B$217,I304,Ingredients!$C$3:$C$217)+SUMIF($B$3:$B$724,I304,$AG$3:$AG$724)</f>
        <v>0</v>
      </c>
      <c r="AC304" s="30">
        <f>SUMIF(Ingredients!$B$3:$B$217,J304,Ingredients!$C$3:$C$217)+SUMIF($B$3:$B$724,J304,$AG$3:$AG$724)</f>
        <v>0</v>
      </c>
      <c r="AD304" s="30">
        <f>SUMIF(Ingredients!$B$3:$B$217,K304,Ingredients!$C$3:$C$217)+SUMIF($B$3:$B$724,K304,$AG$3:$AG$724)</f>
        <v>0</v>
      </c>
      <c r="AE304" s="30">
        <f>SUMIF(Ingredients!$B$3:$B$217,L304,Ingredients!$C$3:$C$217)+SUMIF($B$3:$B$724,L304,$AG$3:$AG$724)</f>
        <v>0</v>
      </c>
      <c r="AF304" s="30">
        <f>SUMIF(Ingredients!$B$3:$B$217,M304,Ingredients!$C$3:$C$217)+SUMIF($B$3:$B$724,M304,$AG$3:$AG$724)</f>
        <v>0</v>
      </c>
      <c r="AG304" s="29">
        <f t="shared" si="54"/>
        <v>11</v>
      </c>
      <c r="AH304" s="30">
        <f>SUMIF(Ingredients!$B$3:$B$217,F304,Ingredients!$D$3:$D$217)+SUMIF($B$3:$B$724,F304,$AP$3:$AP$724)</f>
        <v>0</v>
      </c>
      <c r="AI304" s="30">
        <f>SUMIF(Ingredients!$B$3:$B$217,G304,Ingredients!$D$3:$D$217)+SUMIF($B$3:$B$724,G304,$AP$3:$AP$724)</f>
        <v>0</v>
      </c>
      <c r="AJ304" s="30">
        <f>SUMIF(Ingredients!$B$3:$B$217,H304,Ingredients!$D$3:$D$217)+SUMIF($B$3:$B$724,H304,$AP$3:$AP$724)</f>
        <v>0</v>
      </c>
      <c r="AK304" s="30">
        <f>SUMIF(Ingredients!$B$3:$B$217,I304,Ingredients!$D$3:$D$217)+SUMIF($B$3:$B$724,I304,$AP$3:$AP$724)</f>
        <v>0</v>
      </c>
      <c r="AL304" s="30">
        <f>SUMIF(Ingredients!$B$3:$B$217,J304,Ingredients!$D$3:$D$217)+SUMIF($B$3:$B$724,J304,$AP$3:$AP$724)</f>
        <v>0</v>
      </c>
      <c r="AM304" s="30">
        <f>SUMIF(Ingredients!$B$3:$B$217,K304,Ingredients!$D$3:$D$217)+SUMIF($B$3:$B$724,K304,$AP$3:$AP$724)</f>
        <v>0</v>
      </c>
      <c r="AN304" s="30">
        <f>SUMIF(Ingredients!$B$3:$B$217,L304,Ingredients!$D$3:$D$217)+SUMIF($B$3:$B$724,L304,$AP$3:$AP$724)</f>
        <v>0</v>
      </c>
      <c r="AO304" s="30">
        <f>SUMIF(Ingredients!$B$3:$B$217,M304,Ingredients!$D$3:$D$217)+SUMIF($B$3:$B$724,M304,$AP$3:$AP$724)</f>
        <v>0</v>
      </c>
      <c r="AP304" s="29">
        <f t="shared" si="55"/>
        <v>0</v>
      </c>
      <c r="AQ304" s="30">
        <f>SUMIF(Ingredients!$B$3:$B$217,F304,Ingredients!$E$3:$E$217)+SUMIF($B$3:$B$724,F304,$AY$3:$AY$727)</f>
        <v>14</v>
      </c>
      <c r="AR304" s="30">
        <f>SUMIF(Ingredients!$B$3:$B$217,G304,Ingredients!$E$3:$E$217)+SUMIF($B$3:$B$724,G304,$AY$3:$AY$727)</f>
        <v>30</v>
      </c>
      <c r="AS304" s="30">
        <f>SUMIF(Ingredients!$B$3:$B$217,H304,Ingredients!$E$3:$E$217)+SUMIF($B$3:$B$724,H304,$AY$3:$AY$727)</f>
        <v>0</v>
      </c>
      <c r="AT304" s="30">
        <f>SUMIF(Ingredients!$B$3:$B$217,I304,Ingredients!$E$3:$E$217)+SUMIF($B$3:$B$724,I304,$AY$3:$AY$727)</f>
        <v>0</v>
      </c>
      <c r="AU304" s="30">
        <f>SUMIF(Ingredients!$B$3:$B$217,J304,Ingredients!$E$3:$E$217)+SUMIF($B$3:$B$724,J304,$AY$3:$AY$727)</f>
        <v>0</v>
      </c>
      <c r="AV304" s="30">
        <f>SUMIF(Ingredients!$B$3:$B$217,K304,Ingredients!$E$3:$E$217)+SUMIF($B$3:$B$724,K304,$AY$3:$AY$727)</f>
        <v>0</v>
      </c>
      <c r="AW304" s="30">
        <f>SUMIF(Ingredients!$B$3:$B$217,L304,Ingredients!$E$3:$E$217)+SUMIF($B$3:$B$724,L304,$AY$3:$AY$727)</f>
        <v>0</v>
      </c>
      <c r="AX304" s="30">
        <f>SUMIF(Ingredients!$B$3:$B$217,M304,Ingredients!$E$3:$E$217)+SUMIF($B$3:$B$724,M304,$AY$3:$AY$727)</f>
        <v>0</v>
      </c>
      <c r="AY304" s="29">
        <f t="shared" si="56"/>
        <v>22</v>
      </c>
      <c r="AZ304" s="30">
        <f>SUMIF(Ingredients!$B$3:$B$217,F304,Ingredients!$F$3:$F$217)+SUMIF($B$3:$B$724,F304,$BH$3:$BH$724)</f>
        <v>0</v>
      </c>
      <c r="BA304" s="30">
        <f>SUMIF(Ingredients!$B$3:$B$217,G304,Ingredients!$F$3:$F$217)+SUMIF($B$3:$B$724,G304,$BH$3:$BH$724)</f>
        <v>0</v>
      </c>
      <c r="BB304" s="30">
        <f>SUMIF(Ingredients!$B$3:$B$217,H304,Ingredients!$F$3:$F$217)+SUMIF($B$3:$B$724,H304,$BH$3:$BH$724)</f>
        <v>0</v>
      </c>
      <c r="BC304" s="30">
        <f>SUMIF(Ingredients!$B$3:$B$217,I304,Ingredients!$F$3:$F$217)+SUMIF($B$3:$B$724,I304,$BH$3:$BH$724)</f>
        <v>0</v>
      </c>
      <c r="BD304" s="30">
        <f>SUMIF(Ingredients!$B$3:$B$217,J304,Ingredients!$F$3:$F$217)+SUMIF($B$3:$B$724,J304,$BH$3:$BH$724)</f>
        <v>0</v>
      </c>
      <c r="BE304" s="30">
        <f>SUMIF(Ingredients!$B$3:$B$217,K304,Ingredients!$F$3:$F$217)+SUMIF($B$3:$B$724,K304,$BH$3:$BH$724)</f>
        <v>0</v>
      </c>
      <c r="BF304" s="30">
        <f>SUMIF(Ingredients!$B$3:$B$217,L304,Ingredients!$F$3:$F$217)+SUMIF($B$3:$B$724,L304,$BH$3:$BH$724)</f>
        <v>0</v>
      </c>
      <c r="BG304" s="30">
        <f>SUMIF(Ingredients!$B$3:$B$217,M304,Ingredients!$F$3:$F$217)+SUMIF($B$3:$B$724,M304,$BH$3:$BH$724)</f>
        <v>0</v>
      </c>
      <c r="BH304" s="35">
        <f t="shared" si="57"/>
        <v>0</v>
      </c>
      <c r="BI304" s="30">
        <f>SUMIF(Ingredients!$B$3:$B$217,F304,Ingredients!$G$3:$G$217)+SUMIF($B$3:$B$724,F304,$BQ$3:$BQ$724)</f>
        <v>0</v>
      </c>
      <c r="BJ304" s="30">
        <f>SUMIF(Ingredients!$B$3:$B$217,G304,Ingredients!$G$3:$G$217)+SUMIF($B$3:$B$724,G304,$BQ$3:$BQ$724)</f>
        <v>0</v>
      </c>
      <c r="BK304" s="30">
        <f>SUMIF(Ingredients!$B$3:$B$217,H304,Ingredients!$G$3:$G$217)+SUMIF($B$3:$B$724,H304,$BQ$3:$BQ$724)</f>
        <v>0</v>
      </c>
      <c r="BL304" s="30">
        <f>SUMIF(Ingredients!$B$3:$B$217,I304,Ingredients!$G$3:$G$217)+SUMIF($B$3:$B$724,I304,$BQ$3:$BQ$724)</f>
        <v>0</v>
      </c>
      <c r="BM304" s="30">
        <f>SUMIF(Ingredients!$B$3:$B$217,J304,Ingredients!$G$3:$G$217)+SUMIF($B$3:$B$724,J304,$BQ$3:$BQ$724)</f>
        <v>0</v>
      </c>
      <c r="BN304" s="30">
        <f>SUMIF(Ingredients!$B$3:$B$217,K304,Ingredients!$G$3:$G$217)+SUMIF($B$3:$B$724,K304,$BQ$3:$BQ$724)</f>
        <v>0</v>
      </c>
      <c r="BO304" s="30">
        <f>SUMIF(Ingredients!$B$3:$B$217,L304,Ingredients!$G$3:$G$217)+SUMIF($B$3:$B$724,L304,$BQ$3:$BQ$724)</f>
        <v>0</v>
      </c>
      <c r="BP304" s="30">
        <f>SUMIF(Ingredients!$B$3:$B$217,M304,Ingredients!$G$3:$G$217)+SUMIF($B$3:$B$724,M304,$BQ$3:$BQ$724)</f>
        <v>0</v>
      </c>
      <c r="BQ304" s="36">
        <f t="shared" si="58"/>
        <v>0</v>
      </c>
      <c r="BR304" s="30">
        <f>SUMIF(Ingredients!$B$3:$B$217,F304,Ingredients!$H$3:$H$217)+SUMIF($B$3:$B$724,F304,$BZ$3:$BZ$724)</f>
        <v>0</v>
      </c>
      <c r="BS304" s="30">
        <f>SUMIF(Ingredients!$B$3:$B$217,G304,Ingredients!$H$3:$H$217)+SUMIF($B$3:$B$724,G304,$BZ$3:$BZ$724)</f>
        <v>0</v>
      </c>
      <c r="BT304" s="30">
        <f>SUMIF(Ingredients!$B$3:$B$217,H304,Ingredients!$H$3:$H$217)+SUMIF($B$3:$B$724,H304,$BZ$3:$BZ$724)</f>
        <v>0</v>
      </c>
      <c r="BU304" s="30">
        <f>SUMIF(Ingredients!$B$3:$B$217,I304,Ingredients!$H$3:$H$217)+SUMIF($B$3:$B$724,I304,$BZ$3:$BZ$724)</f>
        <v>0</v>
      </c>
      <c r="BV304" s="30">
        <f>SUMIF(Ingredients!$B$3:$B$217,J304,Ingredients!$H$3:$H$217)+SUMIF($B$3:$B$724,J304,$BZ$3:$BZ$724)</f>
        <v>0</v>
      </c>
      <c r="BW304" s="30">
        <f>SUMIF(Ingredients!$B$3:$B$217,K304,Ingredients!$H$3:$H$217)+SUMIF($B$3:$B$724,K304,$BZ$3:$BZ$724)</f>
        <v>0</v>
      </c>
      <c r="BX304" s="30">
        <f>SUMIF(Ingredients!$B$3:$B$217,L304,Ingredients!$H$3:$H$217)+SUMIF($B$3:$B$724,L304,$BZ$3:$BZ$724)</f>
        <v>0</v>
      </c>
      <c r="BY304" s="30">
        <f>SUMIF(Ingredients!$B$3:$B$217,M304,Ingredients!$H$3:$H$217)+SUMIF($B$3:$B$724,M304,$BZ$3:$BZ$724)</f>
        <v>0</v>
      </c>
      <c r="BZ304" s="42">
        <f t="shared" si="59"/>
        <v>0</v>
      </c>
      <c r="CA304" s="30">
        <f>SUMIF(Ingredients!$B$3:$B$217,F304,Ingredients!$I$3:$I$217)+SUMIF($B$3:$B$724,F304,$CI$3:$CI$724)</f>
        <v>2.5</v>
      </c>
      <c r="CB304" s="30">
        <f>SUMIF(Ingredients!$B$3:$B$217,G304,Ingredients!$I$3:$I$217)+SUMIF($B$3:$B$724,G304,$CI$3:$CI$724)</f>
        <v>0</v>
      </c>
      <c r="CC304" s="30">
        <f>SUMIF(Ingredients!$B$3:$B$217,H304,Ingredients!$I$3:$I$217)+SUMIF($B$3:$B$724,H304,$CI$3:$CI$724)</f>
        <v>0</v>
      </c>
      <c r="CD304" s="30">
        <f>SUMIF(Ingredients!$B$3:$B$217,I304,Ingredients!$I$3:$I$217)+SUMIF($B$3:$B$724,I304,$CI$3:$CI$724)</f>
        <v>0</v>
      </c>
      <c r="CE304" s="30">
        <f>SUMIF(Ingredients!$B$3:$B$217,J304,Ingredients!$I$3:$I$217)+SUMIF($B$3:$B$724,J304,$CI$3:$CI$724)</f>
        <v>0</v>
      </c>
      <c r="CF304" s="30">
        <f>SUMIF(Ingredients!$B$3:$B$217,K304,Ingredients!$I$3:$I$217)+SUMIF($B$3:$B$724,K304,$CI$3:$CI$724)</f>
        <v>0</v>
      </c>
      <c r="CG304" s="30">
        <f>SUMIF(Ingredients!$B$3:$B$217,L304,Ingredients!$I$3:$I$217)+SUMIF($B$3:$B$724,L304,$CI$3:$CI$724)</f>
        <v>0</v>
      </c>
      <c r="CH304" s="30">
        <f>SUMIF(Ingredients!$B$3:$B$217,M304,Ingredients!$I$3:$I$217)+SUMIF($B$3:$B$724,M304,$CI$3:$CI$724)</f>
        <v>0</v>
      </c>
      <c r="CI304" s="38">
        <f t="shared" si="60"/>
        <v>2.5</v>
      </c>
      <c r="CJ304" s="30">
        <f>SUMIF(Ingredients!$B$3:$B$217,F304,Ingredients!$J$3:$J$217)+SUMIF($B$3:$B$724,F304,$CR$3:$CR$724)</f>
        <v>0</v>
      </c>
      <c r="CK304" s="30">
        <f>SUMIF(Ingredients!$B$3:$B$217,G304,Ingredients!$J$3:$J$217)+SUMIF($B$3:$B$724,G304,$CR$3:$CR$724)</f>
        <v>0</v>
      </c>
      <c r="CL304" s="30">
        <f>SUMIF(Ingredients!$B$3:$B$217,H304,Ingredients!$J$3:$J$217)+SUMIF($B$3:$B$724,H304,$CR$3:$CR$724)</f>
        <v>0</v>
      </c>
      <c r="CM304" s="30">
        <f>SUMIF(Ingredients!$B$3:$B$217,I304,Ingredients!$J$3:$J$217)+SUMIF($B$3:$B$724,I304,$CR$3:$CR$724)</f>
        <v>0</v>
      </c>
      <c r="CN304" s="30">
        <f>SUMIF(Ingredients!$B$3:$B$217,J304,Ingredients!$J$3:$J$217)+SUMIF($B$3:$B$724,J304,$CR$3:$CR$724)</f>
        <v>0</v>
      </c>
      <c r="CO304" s="30">
        <f>SUMIF(Ingredients!$B$3:$B$217,K304,Ingredients!$J$3:$J$217)+SUMIF($B$3:$B$724,K304,$CR$3:$CR$724)</f>
        <v>0</v>
      </c>
      <c r="CP304" s="30">
        <f>SUMIF(Ingredients!$B$3:$B$217,L304,Ingredients!$J$3:$J$217)+SUMIF($B$3:$B$724,L304,$CR$3:$CR$724)</f>
        <v>0</v>
      </c>
      <c r="CQ304" s="30">
        <f>SUMIF(Ingredients!$B$3:$B$217,M304,Ingredients!$J$3:$J$217)+SUMIF($B$3:$B$724,M304,$CR$3:$CR$724)</f>
        <v>0</v>
      </c>
      <c r="CR304" s="43">
        <f t="shared" si="61"/>
        <v>0</v>
      </c>
      <c r="CS304" s="34">
        <v>11</v>
      </c>
      <c r="CT304" s="30">
        <v>0</v>
      </c>
      <c r="CU304" s="30">
        <v>22</v>
      </c>
      <c r="CV304" s="35">
        <v>0</v>
      </c>
      <c r="CW304" s="36">
        <v>0</v>
      </c>
      <c r="CX304" s="37">
        <v>0</v>
      </c>
      <c r="CY304" s="38">
        <v>2.5</v>
      </c>
      <c r="CZ304" s="39">
        <v>0</v>
      </c>
      <c r="DA304" t="s">
        <v>202</v>
      </c>
      <c r="DB304" t="str">
        <f t="shared" ca="1" si="62"/>
        <v>No</v>
      </c>
      <c r="DD304" t="s">
        <v>200</v>
      </c>
      <c r="DE304" t="str">
        <f t="shared" ca="1" si="63"/>
        <v/>
      </c>
      <c r="DF304" t="s">
        <v>2272</v>
      </c>
    </row>
    <row r="305" spans="2:110" x14ac:dyDescent="0.3">
      <c r="B305" t="s">
        <v>583</v>
      </c>
      <c r="C305" t="str">
        <f>INDEX('PH Itemnames'!$B$1:$B$723,MATCH(B305,'PH Itemnames'!$A$1:$A$723),1)</f>
        <v>toastsandwichItem</v>
      </c>
      <c r="D305" t="s">
        <v>240</v>
      </c>
      <c r="E305" t="s">
        <v>1192</v>
      </c>
      <c r="F305" s="10" t="s">
        <v>244</v>
      </c>
      <c r="G305" s="11" t="s">
        <v>244</v>
      </c>
      <c r="H305" s="11" t="s">
        <v>401</v>
      </c>
      <c r="I305" s="11"/>
      <c r="J305" s="11"/>
      <c r="K305" s="11"/>
      <c r="L305" s="11"/>
      <c r="M305" s="11"/>
      <c r="N305" s="46">
        <f ca="1">SUMIF(Ingredients!$B$3:$B$217,'PH complex foods'!F305,Ingredients!$A$3:$A$119)+SUMIF($B$3:$B$724,F305,$V$3:$V$723)</f>
        <v>1</v>
      </c>
      <c r="O305" s="11">
        <f ca="1">SUMIF(Ingredients!$B$3:$B$217,'PH complex foods'!G305,Ingredients!$A$3:$A$119)+SUMIF($B$3:$B$724,G305,$V$3:$V$723)</f>
        <v>1</v>
      </c>
      <c r="P305" s="11">
        <f ca="1">SUMIF(Ingredients!$B$3:$B$217,'PH complex foods'!H305,Ingredients!$A$3:$A$119)+SUMIF($B$3:$B$724,H305,$V$3:$V$723)</f>
        <v>1</v>
      </c>
      <c r="Q305" s="11">
        <f ca="1">SUMIF(Ingredients!$B$3:$B$217,'PH complex foods'!I305,Ingredients!$A$3:$A$119)+SUMIF($B$3:$B$724,I305,$V$3:$V$723)</f>
        <v>0</v>
      </c>
      <c r="R305" s="11">
        <f ca="1">SUMIF(Ingredients!$B$3:$B$217,'PH complex foods'!J305,Ingredients!$A$3:$A$119)+SUMIF($B$3:$B$724,J305,$V$3:$V$723)</f>
        <v>0</v>
      </c>
      <c r="S305" s="11">
        <f ca="1">SUMIF(Ingredients!$B$3:$B$217,'PH complex foods'!K305,Ingredients!$A$3:$A$119)+SUMIF($B$3:$B$724,K305,$V$3:$V$723)</f>
        <v>0</v>
      </c>
      <c r="T305" s="11">
        <f ca="1">SUMIF(Ingredients!$B$3:$B$217,'PH complex foods'!L305,Ingredients!$A$3:$A$119)+SUMIF($B$3:$B$724,L305,$V$3:$V$723)</f>
        <v>0</v>
      </c>
      <c r="U305" s="11">
        <f ca="1">SUMIF(Ingredients!$B$3:$B$217,'PH complex foods'!M305,Ingredients!$A$3:$A$119)+SUMIF($B$3:$B$724,M305,$V$3:$V$723)</f>
        <v>0</v>
      </c>
      <c r="V305" s="10">
        <f t="shared" ca="1" si="64"/>
        <v>1</v>
      </c>
      <c r="W305" s="11">
        <f t="shared" si="53"/>
        <v>0</v>
      </c>
      <c r="X305" s="44" t="str">
        <f t="shared" ca="1" si="65"/>
        <v>Yes</v>
      </c>
      <c r="Y305" s="34">
        <f>SUMIF(Ingredients!$B$3:$B$217,F305,Ingredients!$C$3:$C$217)+SUMIF($B$3:$B$724,F305,$AG$3:$AG$724)</f>
        <v>10</v>
      </c>
      <c r="Z305" s="30">
        <f>SUMIF(Ingredients!$B$3:$B$217,G305,Ingredients!$C$3:$C$217)+SUMIF($B$3:$B$724,G305,$AG$3:$AG$724)</f>
        <v>10</v>
      </c>
      <c r="AA305" s="30">
        <f>SUMIF(Ingredients!$B$3:$B$217,H305,Ingredients!$C$3:$C$217)+SUMIF($B$3:$B$724,H305,$AG$3:$AG$724)</f>
        <v>0</v>
      </c>
      <c r="AB305" s="30">
        <f>SUMIF(Ingredients!$B$3:$B$217,I305,Ingredients!$C$3:$C$217)+SUMIF($B$3:$B$724,I305,$AG$3:$AG$724)</f>
        <v>0</v>
      </c>
      <c r="AC305" s="30">
        <f>SUMIF(Ingredients!$B$3:$B$217,J305,Ingredients!$C$3:$C$217)+SUMIF($B$3:$B$724,J305,$AG$3:$AG$724)</f>
        <v>0</v>
      </c>
      <c r="AD305" s="30">
        <f>SUMIF(Ingredients!$B$3:$B$217,K305,Ingredients!$C$3:$C$217)+SUMIF($B$3:$B$724,K305,$AG$3:$AG$724)</f>
        <v>0</v>
      </c>
      <c r="AE305" s="30">
        <f>SUMIF(Ingredients!$B$3:$B$217,L305,Ingredients!$C$3:$C$217)+SUMIF($B$3:$B$724,L305,$AG$3:$AG$724)</f>
        <v>0</v>
      </c>
      <c r="AF305" s="30">
        <f>SUMIF(Ingredients!$B$3:$B$217,M305,Ingredients!$C$3:$C$217)+SUMIF($B$3:$B$724,M305,$AG$3:$AG$724)</f>
        <v>0</v>
      </c>
      <c r="AG305" s="29">
        <f t="shared" si="54"/>
        <v>20</v>
      </c>
      <c r="AH305" s="30">
        <f>SUMIF(Ingredients!$B$3:$B$217,F305,Ingredients!$D$3:$D$217)+SUMIF($B$3:$B$724,F305,$AP$3:$AP$724)</f>
        <v>0</v>
      </c>
      <c r="AI305" s="30">
        <f>SUMIF(Ingredients!$B$3:$B$217,G305,Ingredients!$D$3:$D$217)+SUMIF($B$3:$B$724,G305,$AP$3:$AP$724)</f>
        <v>0</v>
      </c>
      <c r="AJ305" s="30">
        <f>SUMIF(Ingredients!$B$3:$B$217,H305,Ingredients!$D$3:$D$217)+SUMIF($B$3:$B$724,H305,$AP$3:$AP$724)</f>
        <v>0</v>
      </c>
      <c r="AK305" s="30">
        <f>SUMIF(Ingredients!$B$3:$B$217,I305,Ingredients!$D$3:$D$217)+SUMIF($B$3:$B$724,I305,$AP$3:$AP$724)</f>
        <v>0</v>
      </c>
      <c r="AL305" s="30">
        <f>SUMIF(Ingredients!$B$3:$B$217,J305,Ingredients!$D$3:$D$217)+SUMIF($B$3:$B$724,J305,$AP$3:$AP$724)</f>
        <v>0</v>
      </c>
      <c r="AM305" s="30">
        <f>SUMIF(Ingredients!$B$3:$B$217,K305,Ingredients!$D$3:$D$217)+SUMIF($B$3:$B$724,K305,$AP$3:$AP$724)</f>
        <v>0</v>
      </c>
      <c r="AN305" s="30">
        <f>SUMIF(Ingredients!$B$3:$B$217,L305,Ingredients!$D$3:$D$217)+SUMIF($B$3:$B$724,L305,$AP$3:$AP$724)</f>
        <v>0</v>
      </c>
      <c r="AO305" s="30">
        <f>SUMIF(Ingredients!$B$3:$B$217,M305,Ingredients!$D$3:$D$217)+SUMIF($B$3:$B$724,M305,$AP$3:$AP$724)</f>
        <v>0</v>
      </c>
      <c r="AP305" s="29">
        <f t="shared" si="55"/>
        <v>0</v>
      </c>
      <c r="AQ305" s="30">
        <f>SUMIF(Ingredients!$B$3:$B$217,F305,Ingredients!$E$3:$E$217)+SUMIF($B$3:$B$724,F305,$AY$3:$AY$727)</f>
        <v>16.5</v>
      </c>
      <c r="AR305" s="30">
        <f>SUMIF(Ingredients!$B$3:$B$217,G305,Ingredients!$E$3:$E$217)+SUMIF($B$3:$B$724,G305,$AY$3:$AY$727)</f>
        <v>16.5</v>
      </c>
      <c r="AS305" s="30">
        <f>SUMIF(Ingredients!$B$3:$B$217,H305,Ingredients!$E$3:$E$217)+SUMIF($B$3:$B$724,H305,$AY$3:$AY$727)</f>
        <v>0</v>
      </c>
      <c r="AT305" s="30">
        <f>SUMIF(Ingredients!$B$3:$B$217,I305,Ingredients!$E$3:$E$217)+SUMIF($B$3:$B$724,I305,$AY$3:$AY$727)</f>
        <v>0</v>
      </c>
      <c r="AU305" s="30">
        <f>SUMIF(Ingredients!$B$3:$B$217,J305,Ingredients!$E$3:$E$217)+SUMIF($B$3:$B$724,J305,$AY$3:$AY$727)</f>
        <v>0</v>
      </c>
      <c r="AV305" s="30">
        <f>SUMIF(Ingredients!$B$3:$B$217,K305,Ingredients!$E$3:$E$217)+SUMIF($B$3:$B$724,K305,$AY$3:$AY$727)</f>
        <v>0</v>
      </c>
      <c r="AW305" s="30">
        <f>SUMIF(Ingredients!$B$3:$B$217,L305,Ingredients!$E$3:$E$217)+SUMIF($B$3:$B$724,L305,$AY$3:$AY$727)</f>
        <v>0</v>
      </c>
      <c r="AX305" s="30">
        <f>SUMIF(Ingredients!$B$3:$B$217,M305,Ingredients!$E$3:$E$217)+SUMIF($B$3:$B$724,M305,$AY$3:$AY$727)</f>
        <v>0</v>
      </c>
      <c r="AY305" s="29">
        <f t="shared" si="56"/>
        <v>11</v>
      </c>
      <c r="AZ305" s="30">
        <f>SUMIF(Ingredients!$B$3:$B$217,F305,Ingredients!$F$3:$F$217)+SUMIF($B$3:$B$724,F305,$BH$3:$BH$724)</f>
        <v>1.5</v>
      </c>
      <c r="BA305" s="30">
        <f>SUMIF(Ingredients!$B$3:$B$217,G305,Ingredients!$F$3:$F$217)+SUMIF($B$3:$B$724,G305,$BH$3:$BH$724)</f>
        <v>1.5</v>
      </c>
      <c r="BB305" s="30">
        <f>SUMIF(Ingredients!$B$3:$B$217,H305,Ingredients!$F$3:$F$217)+SUMIF($B$3:$B$724,H305,$BH$3:$BH$724)</f>
        <v>0</v>
      </c>
      <c r="BC305" s="30">
        <f>SUMIF(Ingredients!$B$3:$B$217,I305,Ingredients!$F$3:$F$217)+SUMIF($B$3:$B$724,I305,$BH$3:$BH$724)</f>
        <v>0</v>
      </c>
      <c r="BD305" s="30">
        <f>SUMIF(Ingredients!$B$3:$B$217,J305,Ingredients!$F$3:$F$217)+SUMIF($B$3:$B$724,J305,$BH$3:$BH$724)</f>
        <v>0</v>
      </c>
      <c r="BE305" s="30">
        <f>SUMIF(Ingredients!$B$3:$B$217,K305,Ingredients!$F$3:$F$217)+SUMIF($B$3:$B$724,K305,$BH$3:$BH$724)</f>
        <v>0</v>
      </c>
      <c r="BF305" s="30">
        <f>SUMIF(Ingredients!$B$3:$B$217,L305,Ingredients!$F$3:$F$217)+SUMIF($B$3:$B$724,L305,$BH$3:$BH$724)</f>
        <v>0</v>
      </c>
      <c r="BG305" s="30">
        <f>SUMIF(Ingredients!$B$3:$B$217,M305,Ingredients!$F$3:$F$217)+SUMIF($B$3:$B$724,M305,$BH$3:$BH$724)</f>
        <v>0</v>
      </c>
      <c r="BH305" s="35">
        <f t="shared" si="57"/>
        <v>3</v>
      </c>
      <c r="BI305" s="30">
        <f>SUMIF(Ingredients!$B$3:$B$217,F305,Ingredients!$G$3:$G$217)+SUMIF($B$3:$B$724,F305,$BQ$3:$BQ$724)</f>
        <v>0</v>
      </c>
      <c r="BJ305" s="30">
        <f>SUMIF(Ingredients!$B$3:$B$217,G305,Ingredients!$G$3:$G$217)+SUMIF($B$3:$B$724,G305,$BQ$3:$BQ$724)</f>
        <v>0</v>
      </c>
      <c r="BK305" s="30">
        <f>SUMIF(Ingredients!$B$3:$B$217,H305,Ingredients!$G$3:$G$217)+SUMIF($B$3:$B$724,H305,$BQ$3:$BQ$724)</f>
        <v>0</v>
      </c>
      <c r="BL305" s="30">
        <f>SUMIF(Ingredients!$B$3:$B$217,I305,Ingredients!$G$3:$G$217)+SUMIF($B$3:$B$724,I305,$BQ$3:$BQ$724)</f>
        <v>0</v>
      </c>
      <c r="BM305" s="30">
        <f>SUMIF(Ingredients!$B$3:$B$217,J305,Ingredients!$G$3:$G$217)+SUMIF($B$3:$B$724,J305,$BQ$3:$BQ$724)</f>
        <v>0</v>
      </c>
      <c r="BN305" s="30">
        <f>SUMIF(Ingredients!$B$3:$B$217,K305,Ingredients!$G$3:$G$217)+SUMIF($B$3:$B$724,K305,$BQ$3:$BQ$724)</f>
        <v>0</v>
      </c>
      <c r="BO305" s="30">
        <f>SUMIF(Ingredients!$B$3:$B$217,L305,Ingredients!$G$3:$G$217)+SUMIF($B$3:$B$724,L305,$BQ$3:$BQ$724)</f>
        <v>0</v>
      </c>
      <c r="BP305" s="30">
        <f>SUMIF(Ingredients!$B$3:$B$217,M305,Ingredients!$G$3:$G$217)+SUMIF($B$3:$B$724,M305,$BQ$3:$BQ$724)</f>
        <v>0</v>
      </c>
      <c r="BQ305" s="36">
        <f t="shared" si="58"/>
        <v>0</v>
      </c>
      <c r="BR305" s="30">
        <f>SUMIF(Ingredients!$B$3:$B$217,F305,Ingredients!$H$3:$H$217)+SUMIF($B$3:$B$724,F305,$BZ$3:$BZ$724)</f>
        <v>0</v>
      </c>
      <c r="BS305" s="30">
        <f>SUMIF(Ingredients!$B$3:$B$217,G305,Ingredients!$H$3:$H$217)+SUMIF($B$3:$B$724,G305,$BZ$3:$BZ$724)</f>
        <v>0</v>
      </c>
      <c r="BT305" s="30">
        <f>SUMIF(Ingredients!$B$3:$B$217,H305,Ingredients!$H$3:$H$217)+SUMIF($B$3:$B$724,H305,$BZ$3:$BZ$724)</f>
        <v>0</v>
      </c>
      <c r="BU305" s="30">
        <f>SUMIF(Ingredients!$B$3:$B$217,I305,Ingredients!$H$3:$H$217)+SUMIF($B$3:$B$724,I305,$BZ$3:$BZ$724)</f>
        <v>0</v>
      </c>
      <c r="BV305" s="30">
        <f>SUMIF(Ingredients!$B$3:$B$217,J305,Ingredients!$H$3:$H$217)+SUMIF($B$3:$B$724,J305,$BZ$3:$BZ$724)</f>
        <v>0</v>
      </c>
      <c r="BW305" s="30">
        <f>SUMIF(Ingredients!$B$3:$B$217,K305,Ingredients!$H$3:$H$217)+SUMIF($B$3:$B$724,K305,$BZ$3:$BZ$724)</f>
        <v>0</v>
      </c>
      <c r="BX305" s="30">
        <f>SUMIF(Ingredients!$B$3:$B$217,L305,Ingredients!$H$3:$H$217)+SUMIF($B$3:$B$724,L305,$BZ$3:$BZ$724)</f>
        <v>0</v>
      </c>
      <c r="BY305" s="30">
        <f>SUMIF(Ingredients!$B$3:$B$217,M305,Ingredients!$H$3:$H$217)+SUMIF($B$3:$B$724,M305,$BZ$3:$BZ$724)</f>
        <v>0</v>
      </c>
      <c r="BZ305" s="42">
        <f t="shared" si="59"/>
        <v>0</v>
      </c>
      <c r="CA305" s="30">
        <f>SUMIF(Ingredients!$B$3:$B$217,F305,Ingredients!$I$3:$I$217)+SUMIF($B$3:$B$724,F305,$CI$3:$CI$724)</f>
        <v>0</v>
      </c>
      <c r="CB305" s="30">
        <f>SUMIF(Ingredients!$B$3:$B$217,G305,Ingredients!$I$3:$I$217)+SUMIF($B$3:$B$724,G305,$CI$3:$CI$724)</f>
        <v>0</v>
      </c>
      <c r="CC305" s="30">
        <f>SUMIF(Ingredients!$B$3:$B$217,H305,Ingredients!$I$3:$I$217)+SUMIF($B$3:$B$724,H305,$CI$3:$CI$724)</f>
        <v>0</v>
      </c>
      <c r="CD305" s="30">
        <f>SUMIF(Ingredients!$B$3:$B$217,I305,Ingredients!$I$3:$I$217)+SUMIF($B$3:$B$724,I305,$CI$3:$CI$724)</f>
        <v>0</v>
      </c>
      <c r="CE305" s="30">
        <f>SUMIF(Ingredients!$B$3:$B$217,J305,Ingredients!$I$3:$I$217)+SUMIF($B$3:$B$724,J305,$CI$3:$CI$724)</f>
        <v>0</v>
      </c>
      <c r="CF305" s="30">
        <f>SUMIF(Ingredients!$B$3:$B$217,K305,Ingredients!$I$3:$I$217)+SUMIF($B$3:$B$724,K305,$CI$3:$CI$724)</f>
        <v>0</v>
      </c>
      <c r="CG305" s="30">
        <f>SUMIF(Ingredients!$B$3:$B$217,L305,Ingredients!$I$3:$I$217)+SUMIF($B$3:$B$724,L305,$CI$3:$CI$724)</f>
        <v>0</v>
      </c>
      <c r="CH305" s="30">
        <f>SUMIF(Ingredients!$B$3:$B$217,M305,Ingredients!$I$3:$I$217)+SUMIF($B$3:$B$724,M305,$CI$3:$CI$724)</f>
        <v>0</v>
      </c>
      <c r="CI305" s="38">
        <f t="shared" si="60"/>
        <v>0</v>
      </c>
      <c r="CJ305" s="30">
        <f>SUMIF(Ingredients!$B$3:$B$217,F305,Ingredients!$J$3:$J$217)+SUMIF($B$3:$B$724,F305,$CR$3:$CR$724)</f>
        <v>1</v>
      </c>
      <c r="CK305" s="30">
        <f>SUMIF(Ingredients!$B$3:$B$217,G305,Ingredients!$J$3:$J$217)+SUMIF($B$3:$B$724,G305,$CR$3:$CR$724)</f>
        <v>1</v>
      </c>
      <c r="CL305" s="30">
        <f>SUMIF(Ingredients!$B$3:$B$217,H305,Ingredients!$J$3:$J$217)+SUMIF($B$3:$B$724,H305,$CR$3:$CR$724)</f>
        <v>0</v>
      </c>
      <c r="CM305" s="30">
        <f>SUMIF(Ingredients!$B$3:$B$217,I305,Ingredients!$J$3:$J$217)+SUMIF($B$3:$B$724,I305,$CR$3:$CR$724)</f>
        <v>0</v>
      </c>
      <c r="CN305" s="30">
        <f>SUMIF(Ingredients!$B$3:$B$217,J305,Ingredients!$J$3:$J$217)+SUMIF($B$3:$B$724,J305,$CR$3:$CR$724)</f>
        <v>0</v>
      </c>
      <c r="CO305" s="30">
        <f>SUMIF(Ingredients!$B$3:$B$217,K305,Ingredients!$J$3:$J$217)+SUMIF($B$3:$B$724,K305,$CR$3:$CR$724)</f>
        <v>0</v>
      </c>
      <c r="CP305" s="30">
        <f>SUMIF(Ingredients!$B$3:$B$217,L305,Ingredients!$J$3:$J$217)+SUMIF($B$3:$B$724,L305,$CR$3:$CR$724)</f>
        <v>0</v>
      </c>
      <c r="CQ305" s="30">
        <f>SUMIF(Ingredients!$B$3:$B$217,M305,Ingredients!$J$3:$J$217)+SUMIF($B$3:$B$724,M305,$CR$3:$CR$724)</f>
        <v>0</v>
      </c>
      <c r="CR305" s="43">
        <f t="shared" si="61"/>
        <v>2</v>
      </c>
      <c r="CS305" s="34">
        <v>20</v>
      </c>
      <c r="CT305" s="30">
        <v>0</v>
      </c>
      <c r="CU305" s="30">
        <v>21</v>
      </c>
      <c r="CV305" s="35">
        <v>3</v>
      </c>
      <c r="CW305" s="36">
        <v>0</v>
      </c>
      <c r="CX305" s="37">
        <v>0</v>
      </c>
      <c r="CY305" s="38">
        <v>0</v>
      </c>
      <c r="CZ305" s="39">
        <v>2</v>
      </c>
      <c r="DA305" t="s">
        <v>202</v>
      </c>
      <c r="DB305" t="str">
        <f t="shared" ca="1" si="62"/>
        <v>-</v>
      </c>
      <c r="DD305" t="s">
        <v>200</v>
      </c>
      <c r="DE305" t="str">
        <f t="shared" ca="1" si="63"/>
        <v>TOASTSANDWICHITEM(MEAL, ItemRegistry.toastsandwichItem, 4 ,4f,0f,3f,0f,0f,0f,2f,1f),</v>
      </c>
      <c r="DF305" t="s">
        <v>2281</v>
      </c>
    </row>
    <row r="306" spans="2:110" x14ac:dyDescent="0.3">
      <c r="B306" t="s">
        <v>584</v>
      </c>
      <c r="C306" t="str">
        <f>INDEX('PH Itemnames'!$B$1:$B$723,MATCH(B306,'PH Itemnames'!$A$1:$A$723),1)</f>
        <v>potatoandcheesepirogiItem</v>
      </c>
      <c r="D306" t="s">
        <v>240</v>
      </c>
      <c r="E306" t="s">
        <v>1192</v>
      </c>
      <c r="F306" s="10" t="s">
        <v>209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SUMIF(Ingredients!$B$3:$B$217,'PH complex foods'!F306,Ingredients!$A$3:$A$119)+SUMIF($B$3:$B$724,F306,$V$3:$V$723)</f>
        <v>1</v>
      </c>
      <c r="O306" s="11">
        <f ca="1">SUMIF(Ingredients!$B$3:$B$217,'PH complex foods'!G306,Ingredients!$A$3:$A$119)+SUMIF($B$3:$B$724,G306,$V$3:$V$723)</f>
        <v>1</v>
      </c>
      <c r="P306" s="11">
        <f ca="1">SUMIF(Ingredients!$B$3:$B$217,'PH complex foods'!H306,Ingredients!$A$3:$A$119)+SUMIF($B$3:$B$724,H306,$V$3:$V$723)</f>
        <v>1</v>
      </c>
      <c r="Q306" s="11">
        <f ca="1">SUMIF(Ingredients!$B$3:$B$217,'PH complex foods'!I306,Ingredients!$A$3:$A$119)+SUMIF($B$3:$B$724,I306,$V$3:$V$723)</f>
        <v>0</v>
      </c>
      <c r="R306" s="11">
        <f ca="1">SUMIF(Ingredients!$B$3:$B$217,'PH complex foods'!J306,Ingredients!$A$3:$A$119)+SUMIF($B$3:$B$724,J306,$V$3:$V$723)</f>
        <v>0</v>
      </c>
      <c r="S306" s="11">
        <f ca="1">SUMIF(Ingredients!$B$3:$B$217,'PH complex foods'!K306,Ingredients!$A$3:$A$119)+SUMIF($B$3:$B$724,K306,$V$3:$V$723)</f>
        <v>0</v>
      </c>
      <c r="T306" s="11">
        <f ca="1">SUMIF(Ingredients!$B$3:$B$217,'PH complex foods'!L306,Ingredients!$A$3:$A$119)+SUMIF($B$3:$B$724,L306,$V$3:$V$723)</f>
        <v>0</v>
      </c>
      <c r="U306" s="11">
        <f ca="1">SUMIF(Ingredients!$B$3:$B$217,'PH complex foods'!M306,Ingredients!$A$3:$A$119)+SUMIF($B$3:$B$724,M306,$V$3:$V$723)</f>
        <v>0</v>
      </c>
      <c r="V306" s="10">
        <f t="shared" ca="1" si="64"/>
        <v>1</v>
      </c>
      <c r="W306" s="11">
        <f t="shared" si="53"/>
        <v>0</v>
      </c>
      <c r="X306" s="44" t="str">
        <f t="shared" ca="1" si="65"/>
        <v>Yes</v>
      </c>
      <c r="Y306" s="34">
        <f>SUMIF(Ingredients!$B$3:$B$217,F306,Ingredients!$C$3:$C$217)+SUMIF($B$3:$B$724,F306,$AG$3:$AG$724)</f>
        <v>5</v>
      </c>
      <c r="Z306" s="30">
        <f>SUMIF(Ingredients!$B$3:$B$217,G306,Ingredients!$C$3:$C$217)+SUMIF($B$3:$B$724,G306,$AG$3:$AG$724)</f>
        <v>10</v>
      </c>
      <c r="AA306" s="30">
        <f>SUMIF(Ingredients!$B$3:$B$217,H306,Ingredients!$C$3:$C$217)+SUMIF($B$3:$B$724,H306,$AG$3:$AG$724)</f>
        <v>10</v>
      </c>
      <c r="AB306" s="30">
        <f>SUMIF(Ingredients!$B$3:$B$217,I306,Ingredients!$C$3:$C$217)+SUMIF($B$3:$B$724,I306,$AG$3:$AG$724)</f>
        <v>0</v>
      </c>
      <c r="AC306" s="30">
        <f>SUMIF(Ingredients!$B$3:$B$217,J306,Ingredients!$C$3:$C$217)+SUMIF($B$3:$B$724,J306,$AG$3:$AG$724)</f>
        <v>0</v>
      </c>
      <c r="AD306" s="30">
        <f>SUMIF(Ingredients!$B$3:$B$217,K306,Ingredients!$C$3:$C$217)+SUMIF($B$3:$B$724,K306,$AG$3:$AG$724)</f>
        <v>0</v>
      </c>
      <c r="AE306" s="30">
        <f>SUMIF(Ingredients!$B$3:$B$217,L306,Ingredients!$C$3:$C$217)+SUMIF($B$3:$B$724,L306,$AG$3:$AG$724)</f>
        <v>0</v>
      </c>
      <c r="AF306" s="30">
        <f>SUMIF(Ingredients!$B$3:$B$217,M306,Ingredients!$C$3:$C$217)+SUMIF($B$3:$B$724,M306,$AG$3:$AG$724)</f>
        <v>0</v>
      </c>
      <c r="AG306" s="29">
        <f t="shared" si="54"/>
        <v>25</v>
      </c>
      <c r="AH306" s="30">
        <f>SUMIF(Ingredients!$B$3:$B$217,F306,Ingredients!$D$3:$D$217)+SUMIF($B$3:$B$724,F306,$AP$3:$AP$724)</f>
        <v>0</v>
      </c>
      <c r="AI306" s="30">
        <f>SUMIF(Ingredients!$B$3:$B$217,G306,Ingredients!$D$3:$D$217)+SUMIF($B$3:$B$724,G306,$AP$3:$AP$724)</f>
        <v>0</v>
      </c>
      <c r="AJ306" s="30">
        <f>SUMIF(Ingredients!$B$3:$B$217,H306,Ingredients!$D$3:$D$217)+SUMIF($B$3:$B$724,H306,$AP$3:$AP$724)</f>
        <v>0</v>
      </c>
      <c r="AK306" s="30">
        <f>SUMIF(Ingredients!$B$3:$B$217,I306,Ingredients!$D$3:$D$217)+SUMIF($B$3:$B$724,I306,$AP$3:$AP$724)</f>
        <v>0</v>
      </c>
      <c r="AL306" s="30">
        <f>SUMIF(Ingredients!$B$3:$B$217,J306,Ingredients!$D$3:$D$217)+SUMIF($B$3:$B$724,J306,$AP$3:$AP$724)</f>
        <v>0</v>
      </c>
      <c r="AM306" s="30">
        <f>SUMIF(Ingredients!$B$3:$B$217,K306,Ingredients!$D$3:$D$217)+SUMIF($B$3:$B$724,K306,$AP$3:$AP$724)</f>
        <v>0</v>
      </c>
      <c r="AN306" s="30">
        <f>SUMIF(Ingredients!$B$3:$B$217,L306,Ingredients!$D$3:$D$217)+SUMIF($B$3:$B$724,L306,$AP$3:$AP$724)</f>
        <v>0</v>
      </c>
      <c r="AO306" s="30">
        <f>SUMIF(Ingredients!$B$3:$B$217,M306,Ingredients!$D$3:$D$217)+SUMIF($B$3:$B$724,M306,$AP$3:$AP$724)</f>
        <v>0</v>
      </c>
      <c r="AP306" s="29">
        <f t="shared" si="55"/>
        <v>0</v>
      </c>
      <c r="AQ306" s="30">
        <f>SUMIF(Ingredients!$B$3:$B$217,F306,Ingredients!$E$3:$E$217)+SUMIF($B$3:$B$724,F306,$AY$3:$AY$727)</f>
        <v>7</v>
      </c>
      <c r="AR306" s="30">
        <f>SUMIF(Ingredients!$B$3:$B$217,G306,Ingredients!$E$3:$E$217)+SUMIF($B$3:$B$724,G306,$AY$3:$AY$727)</f>
        <v>32</v>
      </c>
      <c r="AS306" s="30">
        <f>SUMIF(Ingredients!$B$3:$B$217,H306,Ingredients!$E$3:$E$217)+SUMIF($B$3:$B$724,H306,$AY$3:$AY$727)</f>
        <v>73</v>
      </c>
      <c r="AT306" s="30">
        <f>SUMIF(Ingredients!$B$3:$B$217,I306,Ingredients!$E$3:$E$217)+SUMIF($B$3:$B$724,I306,$AY$3:$AY$727)</f>
        <v>0</v>
      </c>
      <c r="AU306" s="30">
        <f>SUMIF(Ingredients!$B$3:$B$217,J306,Ingredients!$E$3:$E$217)+SUMIF($B$3:$B$724,J306,$AY$3:$AY$727)</f>
        <v>0</v>
      </c>
      <c r="AV306" s="30">
        <f>SUMIF(Ingredients!$B$3:$B$217,K306,Ingredients!$E$3:$E$217)+SUMIF($B$3:$B$724,K306,$AY$3:$AY$727)</f>
        <v>0</v>
      </c>
      <c r="AW306" s="30">
        <f>SUMIF(Ingredients!$B$3:$B$217,L306,Ingredients!$E$3:$E$217)+SUMIF($B$3:$B$724,L306,$AY$3:$AY$727)</f>
        <v>0</v>
      </c>
      <c r="AX306" s="30">
        <f>SUMIF(Ingredients!$B$3:$B$217,M306,Ingredients!$E$3:$E$217)+SUMIF($B$3:$B$724,M306,$AY$3:$AY$727)</f>
        <v>0</v>
      </c>
      <c r="AY306" s="29">
        <f t="shared" si="56"/>
        <v>37.333333333333336</v>
      </c>
      <c r="AZ306" s="30">
        <f>SUMIF(Ingredients!$B$3:$B$217,F306,Ingredients!$F$3:$F$217)+SUMIF($B$3:$B$724,F306,$BH$3:$BH$724)</f>
        <v>1</v>
      </c>
      <c r="BA306" s="30">
        <f>SUMIF(Ingredients!$B$3:$B$217,G306,Ingredients!$F$3:$F$217)+SUMIF($B$3:$B$724,G306,$BH$3:$BH$724)</f>
        <v>0</v>
      </c>
      <c r="BB306" s="30">
        <f>SUMIF(Ingredients!$B$3:$B$217,H306,Ingredients!$F$3:$F$217)+SUMIF($B$3:$B$724,H306,$BH$3:$BH$724)</f>
        <v>0</v>
      </c>
      <c r="BC306" s="30">
        <f>SUMIF(Ingredients!$B$3:$B$217,I306,Ingredients!$F$3:$F$217)+SUMIF($B$3:$B$724,I306,$BH$3:$BH$724)</f>
        <v>0</v>
      </c>
      <c r="BD306" s="30">
        <f>SUMIF(Ingredients!$B$3:$B$217,J306,Ingredients!$F$3:$F$217)+SUMIF($B$3:$B$724,J306,$BH$3:$BH$724)</f>
        <v>0</v>
      </c>
      <c r="BE306" s="30">
        <f>SUMIF(Ingredients!$B$3:$B$217,K306,Ingredients!$F$3:$F$217)+SUMIF($B$3:$B$724,K306,$BH$3:$BH$724)</f>
        <v>0</v>
      </c>
      <c r="BF306" s="30">
        <f>SUMIF(Ingredients!$B$3:$B$217,L306,Ingredients!$F$3:$F$217)+SUMIF($B$3:$B$724,L306,$BH$3:$BH$724)</f>
        <v>0</v>
      </c>
      <c r="BG306" s="30">
        <f>SUMIF(Ingredients!$B$3:$B$217,M306,Ingredients!$F$3:$F$217)+SUMIF($B$3:$B$724,M306,$BH$3:$BH$724)</f>
        <v>0</v>
      </c>
      <c r="BH306" s="35">
        <f t="shared" si="57"/>
        <v>1</v>
      </c>
      <c r="BI306" s="30">
        <f>SUMIF(Ingredients!$B$3:$B$217,F306,Ingredients!$G$3:$G$217)+SUMIF($B$3:$B$724,F306,$BQ$3:$BQ$724)</f>
        <v>0</v>
      </c>
      <c r="BJ306" s="30">
        <f>SUMIF(Ingredients!$B$3:$B$217,G306,Ingredients!$G$3:$G$217)+SUMIF($B$3:$B$724,G306,$BQ$3:$BQ$724)</f>
        <v>0</v>
      </c>
      <c r="BK306" s="30">
        <f>SUMIF(Ingredients!$B$3:$B$217,H306,Ingredients!$G$3:$G$217)+SUMIF($B$3:$B$724,H306,$BQ$3:$BQ$724)</f>
        <v>0</v>
      </c>
      <c r="BL306" s="30">
        <f>SUMIF(Ingredients!$B$3:$B$217,I306,Ingredients!$G$3:$G$217)+SUMIF($B$3:$B$724,I306,$BQ$3:$BQ$724)</f>
        <v>0</v>
      </c>
      <c r="BM306" s="30">
        <f>SUMIF(Ingredients!$B$3:$B$217,J306,Ingredients!$G$3:$G$217)+SUMIF($B$3:$B$724,J306,$BQ$3:$BQ$724)</f>
        <v>0</v>
      </c>
      <c r="BN306" s="30">
        <f>SUMIF(Ingredients!$B$3:$B$217,K306,Ingredients!$G$3:$G$217)+SUMIF($B$3:$B$724,K306,$BQ$3:$BQ$724)</f>
        <v>0</v>
      </c>
      <c r="BO306" s="30">
        <f>SUMIF(Ingredients!$B$3:$B$217,L306,Ingredients!$G$3:$G$217)+SUMIF($B$3:$B$724,L306,$BQ$3:$BQ$724)</f>
        <v>0</v>
      </c>
      <c r="BP306" s="30">
        <f>SUMIF(Ingredients!$B$3:$B$217,M306,Ingredients!$G$3:$G$217)+SUMIF($B$3:$B$724,M306,$BQ$3:$BQ$724)</f>
        <v>0</v>
      </c>
      <c r="BQ306" s="36">
        <f t="shared" si="58"/>
        <v>0</v>
      </c>
      <c r="BR306" s="30">
        <f>SUMIF(Ingredients!$B$3:$B$217,F306,Ingredients!$H$3:$H$217)+SUMIF($B$3:$B$724,F306,$BZ$3:$BZ$724)</f>
        <v>0</v>
      </c>
      <c r="BS306" s="30">
        <f>SUMIF(Ingredients!$B$3:$B$217,G306,Ingredients!$H$3:$H$217)+SUMIF($B$3:$B$724,G306,$BZ$3:$BZ$724)</f>
        <v>1.5</v>
      </c>
      <c r="BT306" s="30">
        <f>SUMIF(Ingredients!$B$3:$B$217,H306,Ingredients!$H$3:$H$217)+SUMIF($B$3:$B$724,H306,$BZ$3:$BZ$724)</f>
        <v>0</v>
      </c>
      <c r="BU306" s="30">
        <f>SUMIF(Ingredients!$B$3:$B$217,I306,Ingredients!$H$3:$H$217)+SUMIF($B$3:$B$724,I306,$BZ$3:$BZ$724)</f>
        <v>0</v>
      </c>
      <c r="BV306" s="30">
        <f>SUMIF(Ingredients!$B$3:$B$217,J306,Ingredients!$H$3:$H$217)+SUMIF($B$3:$B$724,J306,$BZ$3:$BZ$724)</f>
        <v>0</v>
      </c>
      <c r="BW306" s="30">
        <f>SUMIF(Ingredients!$B$3:$B$217,K306,Ingredients!$H$3:$H$217)+SUMIF($B$3:$B$724,K306,$BZ$3:$BZ$724)</f>
        <v>0</v>
      </c>
      <c r="BX306" s="30">
        <f>SUMIF(Ingredients!$B$3:$B$217,L306,Ingredients!$H$3:$H$217)+SUMIF($B$3:$B$724,L306,$BZ$3:$BZ$724)</f>
        <v>0</v>
      </c>
      <c r="BY306" s="30">
        <f>SUMIF(Ingredients!$B$3:$B$217,M306,Ingredients!$H$3:$H$217)+SUMIF($B$3:$B$724,M306,$BZ$3:$BZ$724)</f>
        <v>0</v>
      </c>
      <c r="BZ306" s="42">
        <f t="shared" si="59"/>
        <v>1.5</v>
      </c>
      <c r="CA306" s="30">
        <f>SUMIF(Ingredients!$B$3:$B$217,F306,Ingredients!$I$3:$I$217)+SUMIF($B$3:$B$724,F306,$CI$3:$CI$724)</f>
        <v>0</v>
      </c>
      <c r="CB306" s="30">
        <f>SUMIF(Ingredients!$B$3:$B$217,G306,Ingredients!$I$3:$I$217)+SUMIF($B$3:$B$724,G306,$CI$3:$CI$724)</f>
        <v>0</v>
      </c>
      <c r="CC306" s="30">
        <f>SUMIF(Ingredients!$B$3:$B$217,H306,Ingredients!$I$3:$I$217)+SUMIF($B$3:$B$724,H306,$CI$3:$CI$724)</f>
        <v>0</v>
      </c>
      <c r="CD306" s="30">
        <f>SUMIF(Ingredients!$B$3:$B$217,I306,Ingredients!$I$3:$I$217)+SUMIF($B$3:$B$724,I306,$CI$3:$CI$724)</f>
        <v>0</v>
      </c>
      <c r="CE306" s="30">
        <f>SUMIF(Ingredients!$B$3:$B$217,J306,Ingredients!$I$3:$I$217)+SUMIF($B$3:$B$724,J306,$CI$3:$CI$724)</f>
        <v>0</v>
      </c>
      <c r="CF306" s="30">
        <f>SUMIF(Ingredients!$B$3:$B$217,K306,Ingredients!$I$3:$I$217)+SUMIF($B$3:$B$724,K306,$CI$3:$CI$724)</f>
        <v>0</v>
      </c>
      <c r="CG306" s="30">
        <f>SUMIF(Ingredients!$B$3:$B$217,L306,Ingredients!$I$3:$I$217)+SUMIF($B$3:$B$724,L306,$CI$3:$CI$724)</f>
        <v>0</v>
      </c>
      <c r="CH306" s="30">
        <f>SUMIF(Ingredients!$B$3:$B$217,M306,Ingredients!$I$3:$I$217)+SUMIF($B$3:$B$724,M306,$CI$3:$CI$724)</f>
        <v>0</v>
      </c>
      <c r="CI306" s="38">
        <f t="shared" si="60"/>
        <v>0</v>
      </c>
      <c r="CJ306" s="30">
        <f>SUMIF(Ingredients!$B$3:$B$217,F306,Ingredients!$J$3:$J$217)+SUMIF($B$3:$B$724,F306,$CR$3:$CR$724)</f>
        <v>0</v>
      </c>
      <c r="CK306" s="30">
        <f>SUMIF(Ingredients!$B$3:$B$217,G306,Ingredients!$J$3:$J$217)+SUMIF($B$3:$B$724,G306,$CR$3:$CR$724)</f>
        <v>0</v>
      </c>
      <c r="CL306" s="30">
        <f>SUMIF(Ingredients!$B$3:$B$217,H306,Ingredients!$J$3:$J$217)+SUMIF($B$3:$B$724,H306,$CR$3:$CR$724)</f>
        <v>3</v>
      </c>
      <c r="CM306" s="30">
        <f>SUMIF(Ingredients!$B$3:$B$217,I306,Ingredients!$J$3:$J$217)+SUMIF($B$3:$B$724,I306,$CR$3:$CR$724)</f>
        <v>0</v>
      </c>
      <c r="CN306" s="30">
        <f>SUMIF(Ingredients!$B$3:$B$217,J306,Ingredients!$J$3:$J$217)+SUMIF($B$3:$B$724,J306,$CR$3:$CR$724)</f>
        <v>0</v>
      </c>
      <c r="CO306" s="30">
        <f>SUMIF(Ingredients!$B$3:$B$217,K306,Ingredients!$J$3:$J$217)+SUMIF($B$3:$B$724,K306,$CR$3:$CR$724)</f>
        <v>0</v>
      </c>
      <c r="CP306" s="30">
        <f>SUMIF(Ingredients!$B$3:$B$217,L306,Ingredients!$J$3:$J$217)+SUMIF($B$3:$B$724,L306,$CR$3:$CR$724)</f>
        <v>0</v>
      </c>
      <c r="CQ306" s="30">
        <f>SUMIF(Ingredients!$B$3:$B$217,M306,Ingredients!$J$3:$J$217)+SUMIF($B$3:$B$724,M306,$CR$3:$CR$724)</f>
        <v>0</v>
      </c>
      <c r="CR306" s="43">
        <f t="shared" si="61"/>
        <v>3</v>
      </c>
      <c r="CS306" s="34">
        <v>25</v>
      </c>
      <c r="CT306" s="30">
        <v>0</v>
      </c>
      <c r="CU306" s="30">
        <v>21</v>
      </c>
      <c r="CV306" s="35">
        <v>1</v>
      </c>
      <c r="CW306" s="36">
        <v>0</v>
      </c>
      <c r="CX306" s="37">
        <v>1.5</v>
      </c>
      <c r="CY306" s="38">
        <v>0</v>
      </c>
      <c r="CZ306" s="39">
        <v>3</v>
      </c>
      <c r="DA306" t="s">
        <v>202</v>
      </c>
      <c r="DB306" t="str">
        <f t="shared" ca="1" si="62"/>
        <v>-</v>
      </c>
      <c r="DD306" t="s">
        <v>200</v>
      </c>
      <c r="DE306" t="str">
        <f t="shared" ca="1" si="63"/>
        <v>POTATOANDCHEESEPIROGIITEM(MEAL, ItemRegistry.potatoandcheesepirogiItem, 4 ,5f,0f,1f,1.5f,0f,0f,3f,1f),</v>
      </c>
      <c r="DF306" t="s">
        <v>2463</v>
      </c>
    </row>
    <row r="307" spans="2:110" x14ac:dyDescent="0.3">
      <c r="B307" t="s">
        <v>585</v>
      </c>
      <c r="C307" t="str">
        <f>INDEX('PH Itemnames'!$B$1:$B$723,MATCH(B307,'PH Itemnames'!$A$1:$A$723),1)</f>
        <v>zeppoleItem</v>
      </c>
      <c r="D307" t="s">
        <v>240</v>
      </c>
      <c r="E307" t="s">
        <v>1192</v>
      </c>
      <c r="F307" s="10" t="s">
        <v>346</v>
      </c>
      <c r="G307" s="11" t="s">
        <v>209</v>
      </c>
      <c r="H307" s="11" t="s">
        <v>400</v>
      </c>
      <c r="I307" s="11"/>
      <c r="J307" s="11"/>
      <c r="K307" s="11"/>
      <c r="L307" s="11"/>
      <c r="M307" s="11"/>
      <c r="N307" s="46">
        <f ca="1">SUMIF(Ingredients!$B$3:$B$217,'PH complex foods'!F307,Ingredients!$A$3:$A$119)+SUMIF($B$3:$B$724,F307,$V$3:$V$723)</f>
        <v>1</v>
      </c>
      <c r="O307" s="11">
        <f ca="1">SUMIF(Ingredients!$B$3:$B$217,'PH complex foods'!G307,Ingredients!$A$3:$A$119)+SUMIF($B$3:$B$724,G307,$V$3:$V$723)</f>
        <v>1</v>
      </c>
      <c r="P307" s="11">
        <f ca="1">SUMIF(Ingredients!$B$3:$B$217,'PH complex foods'!H307,Ingredients!$A$3:$A$119)+SUMIF($B$3:$B$724,H307,$V$3:$V$723)</f>
        <v>0</v>
      </c>
      <c r="Q307" s="11">
        <f ca="1">SUMIF(Ingredients!$B$3:$B$217,'PH complex foods'!I307,Ingredients!$A$3:$A$119)+SUMIF($B$3:$B$724,I307,$V$3:$V$723)</f>
        <v>0</v>
      </c>
      <c r="R307" s="11">
        <f ca="1">SUMIF(Ingredients!$B$3:$B$217,'PH complex foods'!J307,Ingredients!$A$3:$A$119)+SUMIF($B$3:$B$724,J307,$V$3:$V$723)</f>
        <v>0</v>
      </c>
      <c r="S307" s="11">
        <f ca="1">SUMIF(Ingredients!$B$3:$B$217,'PH complex foods'!K307,Ingredients!$A$3:$A$119)+SUMIF($B$3:$B$724,K307,$V$3:$V$723)</f>
        <v>0</v>
      </c>
      <c r="T307" s="11">
        <f ca="1">SUMIF(Ingredients!$B$3:$B$217,'PH complex foods'!L307,Ingredients!$A$3:$A$119)+SUMIF($B$3:$B$724,L307,$V$3:$V$723)</f>
        <v>0</v>
      </c>
      <c r="U307" s="11">
        <f ca="1">SUMIF(Ingredients!$B$3:$B$217,'PH complex foods'!M307,Ingredients!$A$3:$A$119)+SUMIF($B$3:$B$724,M307,$V$3:$V$723)</f>
        <v>0</v>
      </c>
      <c r="V307" s="10">
        <f t="shared" ca="1" si="64"/>
        <v>0</v>
      </c>
      <c r="W307" s="11">
        <f t="shared" si="53"/>
        <v>0</v>
      </c>
      <c r="X307" s="44" t="str">
        <f t="shared" ca="1" si="65"/>
        <v>No</v>
      </c>
      <c r="Y307" s="34">
        <f>SUMIF(Ingredients!$B$3:$B$217,F307,Ingredients!$C$3:$C$217)+SUMIF($B$3:$B$724,F307,$AG$3:$AG$724)</f>
        <v>4</v>
      </c>
      <c r="Z307" s="30">
        <f>SUMIF(Ingredients!$B$3:$B$217,G307,Ingredients!$C$3:$C$217)+SUMIF($B$3:$B$724,G307,$AG$3:$AG$724)</f>
        <v>5</v>
      </c>
      <c r="AA307" s="30">
        <f>SUMIF(Ingredients!$B$3:$B$217,H307,Ingredients!$C$3:$C$217)+SUMIF($B$3:$B$724,H307,$AG$3:$AG$724)</f>
        <v>0</v>
      </c>
      <c r="AB307" s="30">
        <f>SUMIF(Ingredients!$B$3:$B$217,I307,Ingredients!$C$3:$C$217)+SUMIF($B$3:$B$724,I307,$AG$3:$AG$724)</f>
        <v>0</v>
      </c>
      <c r="AC307" s="30">
        <f>SUMIF(Ingredients!$B$3:$B$217,J307,Ingredients!$C$3:$C$217)+SUMIF($B$3:$B$724,J307,$AG$3:$AG$724)</f>
        <v>0</v>
      </c>
      <c r="AD307" s="30">
        <f>SUMIF(Ingredients!$B$3:$B$217,K307,Ingredients!$C$3:$C$217)+SUMIF($B$3:$B$724,K307,$AG$3:$AG$724)</f>
        <v>0</v>
      </c>
      <c r="AE307" s="30">
        <f>SUMIF(Ingredients!$B$3:$B$217,L307,Ingredients!$C$3:$C$217)+SUMIF($B$3:$B$724,L307,$AG$3:$AG$724)</f>
        <v>0</v>
      </c>
      <c r="AF307" s="30">
        <f>SUMIF(Ingredients!$B$3:$B$217,M307,Ingredients!$C$3:$C$217)+SUMIF($B$3:$B$724,M307,$AG$3:$AG$724)</f>
        <v>0</v>
      </c>
      <c r="AG307" s="29">
        <f t="shared" si="54"/>
        <v>9</v>
      </c>
      <c r="AH307" s="30">
        <f>SUMIF(Ingredients!$B$3:$B$217,F307,Ingredients!$D$3:$D$217)+SUMIF($B$3:$B$724,F307,$AP$3:$AP$724)</f>
        <v>0</v>
      </c>
      <c r="AI307" s="30">
        <f>SUMIF(Ingredients!$B$3:$B$217,G307,Ingredients!$D$3:$D$217)+SUMIF($B$3:$B$724,G307,$AP$3:$AP$724)</f>
        <v>0</v>
      </c>
      <c r="AJ307" s="30">
        <f>SUMIF(Ingredients!$B$3:$B$217,H307,Ingredients!$D$3:$D$217)+SUMIF($B$3:$B$724,H307,$AP$3:$AP$724)</f>
        <v>0</v>
      </c>
      <c r="AK307" s="30">
        <f>SUMIF(Ingredients!$B$3:$B$217,I307,Ingredients!$D$3:$D$217)+SUMIF($B$3:$B$724,I307,$AP$3:$AP$724)</f>
        <v>0</v>
      </c>
      <c r="AL307" s="30">
        <f>SUMIF(Ingredients!$B$3:$B$217,J307,Ingredients!$D$3:$D$217)+SUMIF($B$3:$B$724,J307,$AP$3:$AP$724)</f>
        <v>0</v>
      </c>
      <c r="AM307" s="30">
        <f>SUMIF(Ingredients!$B$3:$B$217,K307,Ingredients!$D$3:$D$217)+SUMIF($B$3:$B$724,K307,$AP$3:$AP$724)</f>
        <v>0</v>
      </c>
      <c r="AN307" s="30">
        <f>SUMIF(Ingredients!$B$3:$B$217,L307,Ingredients!$D$3:$D$217)+SUMIF($B$3:$B$724,L307,$AP$3:$AP$724)</f>
        <v>0</v>
      </c>
      <c r="AO307" s="30">
        <f>SUMIF(Ingredients!$B$3:$B$217,M307,Ingredients!$D$3:$D$217)+SUMIF($B$3:$B$724,M307,$AP$3:$AP$724)</f>
        <v>0</v>
      </c>
      <c r="AP307" s="29">
        <f t="shared" si="55"/>
        <v>0</v>
      </c>
      <c r="AQ307" s="30">
        <f>SUMIF(Ingredients!$B$3:$B$217,F307,Ingredients!$E$3:$E$217)+SUMIF($B$3:$B$724,F307,$AY$3:$AY$727)</f>
        <v>0</v>
      </c>
      <c r="AR307" s="30">
        <f>SUMIF(Ingredients!$B$3:$B$217,G307,Ingredients!$E$3:$E$217)+SUMIF($B$3:$B$724,G307,$AY$3:$AY$727)</f>
        <v>7</v>
      </c>
      <c r="AS307" s="30">
        <f>SUMIF(Ingredients!$B$3:$B$217,H307,Ingredients!$E$3:$E$217)+SUMIF($B$3:$B$724,H307,$AY$3:$AY$727)</f>
        <v>0</v>
      </c>
      <c r="AT307" s="30">
        <f>SUMIF(Ingredients!$B$3:$B$217,I307,Ingredients!$E$3:$E$217)+SUMIF($B$3:$B$724,I307,$AY$3:$AY$727)</f>
        <v>0</v>
      </c>
      <c r="AU307" s="30">
        <f>SUMIF(Ingredients!$B$3:$B$217,J307,Ingredients!$E$3:$E$217)+SUMIF($B$3:$B$724,J307,$AY$3:$AY$727)</f>
        <v>0</v>
      </c>
      <c r="AV307" s="30">
        <f>SUMIF(Ingredients!$B$3:$B$217,K307,Ingredients!$E$3:$E$217)+SUMIF($B$3:$B$724,K307,$AY$3:$AY$727)</f>
        <v>0</v>
      </c>
      <c r="AW307" s="30">
        <f>SUMIF(Ingredients!$B$3:$B$217,L307,Ingredients!$E$3:$E$217)+SUMIF($B$3:$B$724,L307,$AY$3:$AY$727)</f>
        <v>0</v>
      </c>
      <c r="AX307" s="30">
        <f>SUMIF(Ingredients!$B$3:$B$217,M307,Ingredients!$E$3:$E$217)+SUMIF($B$3:$B$724,M307,$AY$3:$AY$727)</f>
        <v>0</v>
      </c>
      <c r="AY307" s="29">
        <f t="shared" si="56"/>
        <v>2.3333333333333335</v>
      </c>
      <c r="AZ307" s="30">
        <f>SUMIF(Ingredients!$B$3:$B$217,F307,Ingredients!$F$3:$F$217)+SUMIF($B$3:$B$724,F307,$BH$3:$BH$724)</f>
        <v>0</v>
      </c>
      <c r="BA307" s="30">
        <f>SUMIF(Ingredients!$B$3:$B$217,G307,Ingredients!$F$3:$F$217)+SUMIF($B$3:$B$724,G307,$BH$3:$BH$724)</f>
        <v>1</v>
      </c>
      <c r="BB307" s="30">
        <f>SUMIF(Ingredients!$B$3:$B$217,H307,Ingredients!$F$3:$F$217)+SUMIF($B$3:$B$724,H307,$BH$3:$BH$724)</f>
        <v>0</v>
      </c>
      <c r="BC307" s="30">
        <f>SUMIF(Ingredients!$B$3:$B$217,I307,Ingredients!$F$3:$F$217)+SUMIF($B$3:$B$724,I307,$BH$3:$BH$724)</f>
        <v>0</v>
      </c>
      <c r="BD307" s="30">
        <f>SUMIF(Ingredients!$B$3:$B$217,J307,Ingredients!$F$3:$F$217)+SUMIF($B$3:$B$724,J307,$BH$3:$BH$724)</f>
        <v>0</v>
      </c>
      <c r="BE307" s="30">
        <f>SUMIF(Ingredients!$B$3:$B$217,K307,Ingredients!$F$3:$F$217)+SUMIF($B$3:$B$724,K307,$BH$3:$BH$724)</f>
        <v>0</v>
      </c>
      <c r="BF307" s="30">
        <f>SUMIF(Ingredients!$B$3:$B$217,L307,Ingredients!$F$3:$F$217)+SUMIF($B$3:$B$724,L307,$BH$3:$BH$724)</f>
        <v>0</v>
      </c>
      <c r="BG307" s="30">
        <f>SUMIF(Ingredients!$B$3:$B$217,M307,Ingredients!$F$3:$F$217)+SUMIF($B$3:$B$724,M307,$BH$3:$BH$724)</f>
        <v>0</v>
      </c>
      <c r="BH307" s="35">
        <f t="shared" si="57"/>
        <v>1</v>
      </c>
      <c r="BI307" s="30">
        <f>SUMIF(Ingredients!$B$3:$B$217,F307,Ingredients!$G$3:$G$217)+SUMIF($B$3:$B$724,F307,$BQ$3:$BQ$724)</f>
        <v>0</v>
      </c>
      <c r="BJ307" s="30">
        <f>SUMIF(Ingredients!$B$3:$B$217,G307,Ingredients!$G$3:$G$217)+SUMIF($B$3:$B$724,G307,$BQ$3:$BQ$724)</f>
        <v>0</v>
      </c>
      <c r="BK307" s="30">
        <f>SUMIF(Ingredients!$B$3:$B$217,H307,Ingredients!$G$3:$G$217)+SUMIF($B$3:$B$724,H307,$BQ$3:$BQ$724)</f>
        <v>0</v>
      </c>
      <c r="BL307" s="30">
        <f>SUMIF(Ingredients!$B$3:$B$217,I307,Ingredients!$G$3:$G$217)+SUMIF($B$3:$B$724,I307,$BQ$3:$BQ$724)</f>
        <v>0</v>
      </c>
      <c r="BM307" s="30">
        <f>SUMIF(Ingredients!$B$3:$B$217,J307,Ingredients!$G$3:$G$217)+SUMIF($B$3:$B$724,J307,$BQ$3:$BQ$724)</f>
        <v>0</v>
      </c>
      <c r="BN307" s="30">
        <f>SUMIF(Ingredients!$B$3:$B$217,K307,Ingredients!$G$3:$G$217)+SUMIF($B$3:$B$724,K307,$BQ$3:$BQ$724)</f>
        <v>0</v>
      </c>
      <c r="BO307" s="30">
        <f>SUMIF(Ingredients!$B$3:$B$217,L307,Ingredients!$G$3:$G$217)+SUMIF($B$3:$B$724,L307,$BQ$3:$BQ$724)</f>
        <v>0</v>
      </c>
      <c r="BP307" s="30">
        <f>SUMIF(Ingredients!$B$3:$B$217,M307,Ingredients!$G$3:$G$217)+SUMIF($B$3:$B$724,M307,$BQ$3:$BQ$724)</f>
        <v>0</v>
      </c>
      <c r="BQ307" s="36">
        <f t="shared" si="58"/>
        <v>0</v>
      </c>
      <c r="BR307" s="30">
        <f>SUMIF(Ingredients!$B$3:$B$217,F307,Ingredients!$H$3:$H$217)+SUMIF($B$3:$B$724,F307,$BZ$3:$BZ$724)</f>
        <v>0</v>
      </c>
      <c r="BS307" s="30">
        <f>SUMIF(Ingredients!$B$3:$B$217,G307,Ingredients!$H$3:$H$217)+SUMIF($B$3:$B$724,G307,$BZ$3:$BZ$724)</f>
        <v>0</v>
      </c>
      <c r="BT307" s="30">
        <f>SUMIF(Ingredients!$B$3:$B$217,H307,Ingredients!$H$3:$H$217)+SUMIF($B$3:$B$724,H307,$BZ$3:$BZ$724)</f>
        <v>0</v>
      </c>
      <c r="BU307" s="30">
        <f>SUMIF(Ingredients!$B$3:$B$217,I307,Ingredients!$H$3:$H$217)+SUMIF($B$3:$B$724,I307,$BZ$3:$BZ$724)</f>
        <v>0</v>
      </c>
      <c r="BV307" s="30">
        <f>SUMIF(Ingredients!$B$3:$B$217,J307,Ingredients!$H$3:$H$217)+SUMIF($B$3:$B$724,J307,$BZ$3:$BZ$724)</f>
        <v>0</v>
      </c>
      <c r="BW307" s="30">
        <f>SUMIF(Ingredients!$B$3:$B$217,K307,Ingredients!$H$3:$H$217)+SUMIF($B$3:$B$724,K307,$BZ$3:$BZ$724)</f>
        <v>0</v>
      </c>
      <c r="BX307" s="30">
        <f>SUMIF(Ingredients!$B$3:$B$217,L307,Ingredients!$H$3:$H$217)+SUMIF($B$3:$B$724,L307,$BZ$3:$BZ$724)</f>
        <v>0</v>
      </c>
      <c r="BY307" s="30">
        <f>SUMIF(Ingredients!$B$3:$B$217,M307,Ingredients!$H$3:$H$217)+SUMIF($B$3:$B$724,M307,$BZ$3:$BZ$724)</f>
        <v>0</v>
      </c>
      <c r="BZ307" s="42">
        <f t="shared" si="59"/>
        <v>0</v>
      </c>
      <c r="CA307" s="30">
        <f>SUMIF(Ingredients!$B$3:$B$217,F307,Ingredients!$I$3:$I$217)+SUMIF($B$3:$B$724,F307,$CI$3:$CI$724)</f>
        <v>0</v>
      </c>
      <c r="CB307" s="30">
        <f>SUMIF(Ingredients!$B$3:$B$217,G307,Ingredients!$I$3:$I$217)+SUMIF($B$3:$B$724,G307,$CI$3:$CI$724)</f>
        <v>0</v>
      </c>
      <c r="CC307" s="30">
        <f>SUMIF(Ingredients!$B$3:$B$217,H307,Ingredients!$I$3:$I$217)+SUMIF($B$3:$B$724,H307,$CI$3:$CI$724)</f>
        <v>0</v>
      </c>
      <c r="CD307" s="30">
        <f>SUMIF(Ingredients!$B$3:$B$217,I307,Ingredients!$I$3:$I$217)+SUMIF($B$3:$B$724,I307,$CI$3:$CI$724)</f>
        <v>0</v>
      </c>
      <c r="CE307" s="30">
        <f>SUMIF(Ingredients!$B$3:$B$217,J307,Ingredients!$I$3:$I$217)+SUMIF($B$3:$B$724,J307,$CI$3:$CI$724)</f>
        <v>0</v>
      </c>
      <c r="CF307" s="30">
        <f>SUMIF(Ingredients!$B$3:$B$217,K307,Ingredients!$I$3:$I$217)+SUMIF($B$3:$B$724,K307,$CI$3:$CI$724)</f>
        <v>0</v>
      </c>
      <c r="CG307" s="30">
        <f>SUMIF(Ingredients!$B$3:$B$217,L307,Ingredients!$I$3:$I$217)+SUMIF($B$3:$B$724,L307,$CI$3:$CI$724)</f>
        <v>0</v>
      </c>
      <c r="CH307" s="30">
        <f>SUMIF(Ingredients!$B$3:$B$217,M307,Ingredients!$I$3:$I$217)+SUMIF($B$3:$B$724,M307,$CI$3:$CI$724)</f>
        <v>0</v>
      </c>
      <c r="CI307" s="38">
        <f t="shared" si="60"/>
        <v>0</v>
      </c>
      <c r="CJ307" s="30">
        <f>SUMIF(Ingredients!$B$3:$B$217,F307,Ingredients!$J$3:$J$217)+SUMIF($B$3:$B$724,F307,$CR$3:$CR$724)</f>
        <v>0</v>
      </c>
      <c r="CK307" s="30">
        <f>SUMIF(Ingredients!$B$3:$B$217,G307,Ingredients!$J$3:$J$217)+SUMIF($B$3:$B$724,G307,$CR$3:$CR$724)</f>
        <v>0</v>
      </c>
      <c r="CL307" s="30">
        <f>SUMIF(Ingredients!$B$3:$B$217,H307,Ingredients!$J$3:$J$217)+SUMIF($B$3:$B$724,H307,$CR$3:$CR$724)</f>
        <v>0</v>
      </c>
      <c r="CM307" s="30">
        <f>SUMIF(Ingredients!$B$3:$B$217,I307,Ingredients!$J$3:$J$217)+SUMIF($B$3:$B$724,I307,$CR$3:$CR$724)</f>
        <v>0</v>
      </c>
      <c r="CN307" s="30">
        <f>SUMIF(Ingredients!$B$3:$B$217,J307,Ingredients!$J$3:$J$217)+SUMIF($B$3:$B$724,J307,$CR$3:$CR$724)</f>
        <v>0</v>
      </c>
      <c r="CO307" s="30">
        <f>SUMIF(Ingredients!$B$3:$B$217,K307,Ingredients!$J$3:$J$217)+SUMIF($B$3:$B$724,K307,$CR$3:$CR$724)</f>
        <v>0</v>
      </c>
      <c r="CP307" s="30">
        <f>SUMIF(Ingredients!$B$3:$B$217,L307,Ingredients!$J$3:$J$217)+SUMIF($B$3:$B$724,L307,$CR$3:$CR$724)</f>
        <v>0</v>
      </c>
      <c r="CQ307" s="30">
        <f>SUMIF(Ingredients!$B$3:$B$217,M307,Ingredients!$J$3:$J$217)+SUMIF($B$3:$B$724,M307,$CR$3:$CR$724)</f>
        <v>0</v>
      </c>
      <c r="CR307" s="43">
        <f t="shared" si="61"/>
        <v>0</v>
      </c>
      <c r="CS307" s="34">
        <v>9</v>
      </c>
      <c r="CT307" s="30">
        <v>0</v>
      </c>
      <c r="CU307" s="30">
        <v>2.3333333333333335</v>
      </c>
      <c r="CV307" s="35">
        <v>1</v>
      </c>
      <c r="CW307" s="36">
        <v>0</v>
      </c>
      <c r="CX307" s="37">
        <v>0</v>
      </c>
      <c r="CY307" s="38">
        <v>0</v>
      </c>
      <c r="CZ307" s="39">
        <v>0</v>
      </c>
      <c r="DA307" t="s">
        <v>199</v>
      </c>
      <c r="DB307" t="str">
        <f t="shared" ca="1" si="62"/>
        <v>No</v>
      </c>
      <c r="DD307" t="s">
        <v>200</v>
      </c>
      <c r="DE307" t="str">
        <f t="shared" ca="1" si="63"/>
        <v/>
      </c>
      <c r="DF307" t="s">
        <v>2272</v>
      </c>
    </row>
    <row r="308" spans="2:110" x14ac:dyDescent="0.3">
      <c r="B308" t="s">
        <v>586</v>
      </c>
      <c r="C308" t="str">
        <f>INDEX('PH Itemnames'!$B$1:$B$723,MATCH(B308,'PH Itemnames'!$A$1:$A$723),1)</f>
        <v>sausageinbreadItem</v>
      </c>
      <c r="D308" t="s">
        <v>240</v>
      </c>
      <c r="E308" t="s">
        <v>1192</v>
      </c>
      <c r="F308" s="10" t="s">
        <v>578</v>
      </c>
      <c r="G308" s="11" t="s">
        <v>246</v>
      </c>
      <c r="H308" s="11" t="s">
        <v>322</v>
      </c>
      <c r="I308" s="11" t="s">
        <v>64</v>
      </c>
      <c r="J308" s="11"/>
      <c r="K308" s="11"/>
      <c r="L308" s="11"/>
      <c r="M308" s="11"/>
      <c r="N308" s="46">
        <f ca="1">SUMIF(Ingredients!$B$3:$B$217,'PH complex foods'!F308,Ingredients!$A$3:$A$119)+SUMIF($B$3:$B$724,F308,$V$3:$V$723)</f>
        <v>0</v>
      </c>
      <c r="O308" s="11">
        <f ca="1">SUMIF(Ingredients!$B$3:$B$217,'PH complex foods'!G308,Ingredients!$A$3:$A$119)+SUMIF($B$3:$B$724,G308,$V$3:$V$723)</f>
        <v>1</v>
      </c>
      <c r="P308" s="11">
        <f ca="1">SUMIF(Ingredients!$B$3:$B$217,'PH complex foods'!H308,Ingredients!$A$3:$A$119)+SUMIF($B$3:$B$724,H308,$V$3:$V$723)</f>
        <v>1</v>
      </c>
      <c r="Q308" s="11">
        <f ca="1">SUMIF(Ingredients!$B$3:$B$217,'PH complex foods'!I308,Ingredients!$A$3:$A$119)+SUMIF($B$3:$B$724,I308,$V$3:$V$723)</f>
        <v>1</v>
      </c>
      <c r="R308" s="11">
        <f ca="1">SUMIF(Ingredients!$B$3:$B$217,'PH complex foods'!J308,Ingredients!$A$3:$A$119)+SUMIF($B$3:$B$724,J308,$V$3:$V$723)</f>
        <v>0</v>
      </c>
      <c r="S308" s="11">
        <f ca="1">SUMIF(Ingredients!$B$3:$B$217,'PH complex foods'!K308,Ingredients!$A$3:$A$119)+SUMIF($B$3:$B$724,K308,$V$3:$V$723)</f>
        <v>0</v>
      </c>
      <c r="T308" s="11">
        <f ca="1">SUMIF(Ingredients!$B$3:$B$217,'PH complex foods'!L308,Ingredients!$A$3:$A$119)+SUMIF($B$3:$B$724,L308,$V$3:$V$723)</f>
        <v>0</v>
      </c>
      <c r="U308" s="11">
        <f ca="1">SUMIF(Ingredients!$B$3:$B$217,'PH complex foods'!M308,Ingredients!$A$3:$A$119)+SUMIF($B$3:$B$724,M308,$V$3:$V$723)</f>
        <v>0</v>
      </c>
      <c r="V308" s="10">
        <f t="shared" ca="1" si="64"/>
        <v>0</v>
      </c>
      <c r="W308" s="11">
        <f t="shared" si="53"/>
        <v>0</v>
      </c>
      <c r="X308" s="44" t="str">
        <f t="shared" ca="1" si="65"/>
        <v>No</v>
      </c>
      <c r="Y308" s="34">
        <f>SUMIF(Ingredients!$B$3:$B$217,F308,Ingredients!$C$3:$C$217)+SUMIF($B$3:$B$724,F308,$AG$3:$AG$724)</f>
        <v>11</v>
      </c>
      <c r="Z308" s="30">
        <f>SUMIF(Ingredients!$B$3:$B$217,G308,Ingredients!$C$3:$C$217)+SUMIF($B$3:$B$724,G308,$AG$3:$AG$724)</f>
        <v>5</v>
      </c>
      <c r="AA308" s="30">
        <f>SUMIF(Ingredients!$B$3:$B$217,H308,Ingredients!$C$3:$C$217)+SUMIF($B$3:$B$724,H308,$AG$3:$AG$724)</f>
        <v>2</v>
      </c>
      <c r="AB308" s="30">
        <f>SUMIF(Ingredients!$B$3:$B$217,I308,Ingredients!$C$3:$C$217)+SUMIF($B$3:$B$724,I308,$AG$3:$AG$724)</f>
        <v>2</v>
      </c>
      <c r="AC308" s="30">
        <f>SUMIF(Ingredients!$B$3:$B$217,J308,Ingredients!$C$3:$C$217)+SUMIF($B$3:$B$724,J308,$AG$3:$AG$724)</f>
        <v>0</v>
      </c>
      <c r="AD308" s="30">
        <f>SUMIF(Ingredients!$B$3:$B$217,K308,Ingredients!$C$3:$C$217)+SUMIF($B$3:$B$724,K308,$AG$3:$AG$724)</f>
        <v>0</v>
      </c>
      <c r="AE308" s="30">
        <f>SUMIF(Ingredients!$B$3:$B$217,L308,Ingredients!$C$3:$C$217)+SUMIF($B$3:$B$724,L308,$AG$3:$AG$724)</f>
        <v>0</v>
      </c>
      <c r="AF308" s="30">
        <f>SUMIF(Ingredients!$B$3:$B$217,M308,Ingredients!$C$3:$C$217)+SUMIF($B$3:$B$724,M308,$AG$3:$AG$724)</f>
        <v>0</v>
      </c>
      <c r="AG308" s="29">
        <f t="shared" si="54"/>
        <v>20</v>
      </c>
      <c r="AH308" s="30">
        <f>SUMIF(Ingredients!$B$3:$B$217,F308,Ingredients!$D$3:$D$217)+SUMIF($B$3:$B$724,F308,$AP$3:$AP$724)</f>
        <v>0</v>
      </c>
      <c r="AI308" s="30">
        <f>SUMIF(Ingredients!$B$3:$B$217,G308,Ingredients!$D$3:$D$217)+SUMIF($B$3:$B$724,G308,$AP$3:$AP$724)</f>
        <v>0</v>
      </c>
      <c r="AJ308" s="30">
        <f>SUMIF(Ingredients!$B$3:$B$217,H308,Ingredients!$D$3:$D$217)+SUMIF($B$3:$B$724,H308,$AP$3:$AP$724)</f>
        <v>5</v>
      </c>
      <c r="AK308" s="30">
        <f>SUMIF(Ingredients!$B$3:$B$217,I308,Ingredients!$D$3:$D$217)+SUMIF($B$3:$B$724,I308,$AP$3:$AP$724)</f>
        <v>0</v>
      </c>
      <c r="AL308" s="30">
        <f>SUMIF(Ingredients!$B$3:$B$217,J308,Ingredients!$D$3:$D$217)+SUMIF($B$3:$B$724,J308,$AP$3:$AP$724)</f>
        <v>0</v>
      </c>
      <c r="AM308" s="30">
        <f>SUMIF(Ingredients!$B$3:$B$217,K308,Ingredients!$D$3:$D$217)+SUMIF($B$3:$B$724,K308,$AP$3:$AP$724)</f>
        <v>0</v>
      </c>
      <c r="AN308" s="30">
        <f>SUMIF(Ingredients!$B$3:$B$217,L308,Ingredients!$D$3:$D$217)+SUMIF($B$3:$B$724,L308,$AP$3:$AP$724)</f>
        <v>0</v>
      </c>
      <c r="AO308" s="30">
        <f>SUMIF(Ingredients!$B$3:$B$217,M308,Ingredients!$D$3:$D$217)+SUMIF($B$3:$B$724,M308,$AP$3:$AP$724)</f>
        <v>0</v>
      </c>
      <c r="AP308" s="29">
        <f t="shared" si="55"/>
        <v>5</v>
      </c>
      <c r="AQ308" s="30">
        <f>SUMIF(Ingredients!$B$3:$B$217,F308,Ingredients!$E$3:$E$217)+SUMIF($B$3:$B$724,F308,$AY$3:$AY$727)</f>
        <v>29.333333333333332</v>
      </c>
      <c r="AR308" s="30">
        <f>SUMIF(Ingredients!$B$3:$B$217,G308,Ingredients!$E$3:$E$217)+SUMIF($B$3:$B$724,G308,$AY$3:$AY$727)</f>
        <v>21</v>
      </c>
      <c r="AS308" s="30">
        <f>SUMIF(Ingredients!$B$3:$B$217,H308,Ingredients!$E$3:$E$217)+SUMIF($B$3:$B$724,H308,$AY$3:$AY$727)</f>
        <v>5</v>
      </c>
      <c r="AT308" s="30">
        <f>SUMIF(Ingredients!$B$3:$B$217,I308,Ingredients!$E$3:$E$217)+SUMIF($B$3:$B$724,I308,$AY$3:$AY$727)</f>
        <v>43</v>
      </c>
      <c r="AU308" s="30">
        <f>SUMIF(Ingredients!$B$3:$B$217,J308,Ingredients!$E$3:$E$217)+SUMIF($B$3:$B$724,J308,$AY$3:$AY$727)</f>
        <v>0</v>
      </c>
      <c r="AV308" s="30">
        <f>SUMIF(Ingredients!$B$3:$B$217,K308,Ingredients!$E$3:$E$217)+SUMIF($B$3:$B$724,K308,$AY$3:$AY$727)</f>
        <v>0</v>
      </c>
      <c r="AW308" s="30">
        <f>SUMIF(Ingredients!$B$3:$B$217,L308,Ingredients!$E$3:$E$217)+SUMIF($B$3:$B$724,L308,$AY$3:$AY$727)</f>
        <v>0</v>
      </c>
      <c r="AX308" s="30">
        <f>SUMIF(Ingredients!$B$3:$B$217,M308,Ingredients!$E$3:$E$217)+SUMIF($B$3:$B$724,M308,$AY$3:$AY$727)</f>
        <v>0</v>
      </c>
      <c r="AY308" s="29">
        <f t="shared" si="56"/>
        <v>24.583333333333332</v>
      </c>
      <c r="AZ308" s="30">
        <f>SUMIF(Ingredients!$B$3:$B$217,F308,Ingredients!$F$3:$F$217)+SUMIF($B$3:$B$724,F308,$BH$3:$BH$724)</f>
        <v>0</v>
      </c>
      <c r="BA308" s="30">
        <f>SUMIF(Ingredients!$B$3:$B$217,G308,Ingredients!$F$3:$F$217)+SUMIF($B$3:$B$724,G308,$BH$3:$BH$724)</f>
        <v>1.5</v>
      </c>
      <c r="BB308" s="30">
        <f>SUMIF(Ingredients!$B$3:$B$217,H308,Ingredients!$F$3:$F$217)+SUMIF($B$3:$B$724,H308,$BH$3:$BH$724)</f>
        <v>0</v>
      </c>
      <c r="BC308" s="30">
        <f>SUMIF(Ingredients!$B$3:$B$217,I308,Ingredients!$F$3:$F$217)+SUMIF($B$3:$B$724,I308,$BH$3:$BH$724)</f>
        <v>0</v>
      </c>
      <c r="BD308" s="30">
        <f>SUMIF(Ingredients!$B$3:$B$217,J308,Ingredients!$F$3:$F$217)+SUMIF($B$3:$B$724,J308,$BH$3:$BH$724)</f>
        <v>0</v>
      </c>
      <c r="BE308" s="30">
        <f>SUMIF(Ingredients!$B$3:$B$217,K308,Ingredients!$F$3:$F$217)+SUMIF($B$3:$B$724,K308,$BH$3:$BH$724)</f>
        <v>0</v>
      </c>
      <c r="BF308" s="30">
        <f>SUMIF(Ingredients!$B$3:$B$217,L308,Ingredients!$F$3:$F$217)+SUMIF($B$3:$B$724,L308,$BH$3:$BH$724)</f>
        <v>0</v>
      </c>
      <c r="BG308" s="30">
        <f>SUMIF(Ingredients!$B$3:$B$217,M308,Ingredients!$F$3:$F$217)+SUMIF($B$3:$B$724,M308,$BH$3:$BH$724)</f>
        <v>0</v>
      </c>
      <c r="BH308" s="35">
        <f t="shared" si="57"/>
        <v>1.5</v>
      </c>
      <c r="BI308" s="30">
        <f>SUMIF(Ingredients!$B$3:$B$217,F308,Ingredients!$G$3:$G$217)+SUMIF($B$3:$B$724,F308,$BQ$3:$BQ$724)</f>
        <v>0</v>
      </c>
      <c r="BJ308" s="30">
        <f>SUMIF(Ingredients!$B$3:$B$217,G308,Ingredients!$G$3:$G$217)+SUMIF($B$3:$B$724,G308,$BQ$3:$BQ$724)</f>
        <v>0</v>
      </c>
      <c r="BK308" s="30">
        <f>SUMIF(Ingredients!$B$3:$B$217,H308,Ingredients!$G$3:$G$217)+SUMIF($B$3:$B$724,H308,$BQ$3:$BQ$724)</f>
        <v>0</v>
      </c>
      <c r="BL308" s="30">
        <f>SUMIF(Ingredients!$B$3:$B$217,I308,Ingredients!$G$3:$G$217)+SUMIF($B$3:$B$724,I308,$BQ$3:$BQ$724)</f>
        <v>0</v>
      </c>
      <c r="BM308" s="30">
        <f>SUMIF(Ingredients!$B$3:$B$217,J308,Ingredients!$G$3:$G$217)+SUMIF($B$3:$B$724,J308,$BQ$3:$BQ$724)</f>
        <v>0</v>
      </c>
      <c r="BN308" s="30">
        <f>SUMIF(Ingredients!$B$3:$B$217,K308,Ingredients!$G$3:$G$217)+SUMIF($B$3:$B$724,K308,$BQ$3:$BQ$724)</f>
        <v>0</v>
      </c>
      <c r="BO308" s="30">
        <f>SUMIF(Ingredients!$B$3:$B$217,L308,Ingredients!$G$3:$G$217)+SUMIF($B$3:$B$724,L308,$BQ$3:$BQ$724)</f>
        <v>0</v>
      </c>
      <c r="BP308" s="30">
        <f>SUMIF(Ingredients!$B$3:$B$217,M308,Ingredients!$G$3:$G$217)+SUMIF($B$3:$B$724,M308,$BQ$3:$BQ$724)</f>
        <v>0</v>
      </c>
      <c r="BQ308" s="36">
        <f t="shared" si="58"/>
        <v>0</v>
      </c>
      <c r="BR308" s="30">
        <f>SUMIF(Ingredients!$B$3:$B$217,F308,Ingredients!$H$3:$H$217)+SUMIF($B$3:$B$724,F308,$BZ$3:$BZ$724)</f>
        <v>0</v>
      </c>
      <c r="BS308" s="30">
        <f>SUMIF(Ingredients!$B$3:$B$217,G308,Ingredients!$H$3:$H$217)+SUMIF($B$3:$B$724,G308,$BZ$3:$BZ$724)</f>
        <v>0</v>
      </c>
      <c r="BT308" s="30">
        <f>SUMIF(Ingredients!$B$3:$B$217,H308,Ingredients!$H$3:$H$217)+SUMIF($B$3:$B$724,H308,$BZ$3:$BZ$724)</f>
        <v>1.5</v>
      </c>
      <c r="BU308" s="30">
        <f>SUMIF(Ingredients!$B$3:$B$217,I308,Ingredients!$H$3:$H$217)+SUMIF($B$3:$B$724,I308,$BZ$3:$BZ$724)</f>
        <v>1</v>
      </c>
      <c r="BV308" s="30">
        <f>SUMIF(Ingredients!$B$3:$B$217,J308,Ingredients!$H$3:$H$217)+SUMIF($B$3:$B$724,J308,$BZ$3:$BZ$724)</f>
        <v>0</v>
      </c>
      <c r="BW308" s="30">
        <f>SUMIF(Ingredients!$B$3:$B$217,K308,Ingredients!$H$3:$H$217)+SUMIF($B$3:$B$724,K308,$BZ$3:$BZ$724)</f>
        <v>0</v>
      </c>
      <c r="BX308" s="30">
        <f>SUMIF(Ingredients!$B$3:$B$217,L308,Ingredients!$H$3:$H$217)+SUMIF($B$3:$B$724,L308,$BZ$3:$BZ$724)</f>
        <v>0</v>
      </c>
      <c r="BY308" s="30">
        <f>SUMIF(Ingredients!$B$3:$B$217,M308,Ingredients!$H$3:$H$217)+SUMIF($B$3:$B$724,M308,$BZ$3:$BZ$724)</f>
        <v>0</v>
      </c>
      <c r="BZ308" s="42">
        <f t="shared" si="59"/>
        <v>2.5</v>
      </c>
      <c r="CA308" s="30">
        <f>SUMIF(Ingredients!$B$3:$B$217,F308,Ingredients!$I$3:$I$217)+SUMIF($B$3:$B$724,F308,$CI$3:$CI$724)</f>
        <v>2</v>
      </c>
      <c r="CB308" s="30">
        <f>SUMIF(Ingredients!$B$3:$B$217,G308,Ingredients!$I$3:$I$217)+SUMIF($B$3:$B$724,G308,$CI$3:$CI$724)</f>
        <v>0</v>
      </c>
      <c r="CC308" s="30">
        <f>SUMIF(Ingredients!$B$3:$B$217,H308,Ingredients!$I$3:$I$217)+SUMIF($B$3:$B$724,H308,$CI$3:$CI$724)</f>
        <v>0</v>
      </c>
      <c r="CD308" s="30">
        <f>SUMIF(Ingredients!$B$3:$B$217,I308,Ingredients!$I$3:$I$217)+SUMIF($B$3:$B$724,I308,$CI$3:$CI$724)</f>
        <v>0</v>
      </c>
      <c r="CE308" s="30">
        <f>SUMIF(Ingredients!$B$3:$B$217,J308,Ingredients!$I$3:$I$217)+SUMIF($B$3:$B$724,J308,$CI$3:$CI$724)</f>
        <v>0</v>
      </c>
      <c r="CF308" s="30">
        <f>SUMIF(Ingredients!$B$3:$B$217,K308,Ingredients!$I$3:$I$217)+SUMIF($B$3:$B$724,K308,$CI$3:$CI$724)</f>
        <v>0</v>
      </c>
      <c r="CG308" s="30">
        <f>SUMIF(Ingredients!$B$3:$B$217,L308,Ingredients!$I$3:$I$217)+SUMIF($B$3:$B$724,L308,$CI$3:$CI$724)</f>
        <v>0</v>
      </c>
      <c r="CH308" s="30">
        <f>SUMIF(Ingredients!$B$3:$B$217,M308,Ingredients!$I$3:$I$217)+SUMIF($B$3:$B$724,M308,$CI$3:$CI$724)</f>
        <v>0</v>
      </c>
      <c r="CI308" s="38">
        <f t="shared" si="60"/>
        <v>2</v>
      </c>
      <c r="CJ308" s="30">
        <f>SUMIF(Ingredients!$B$3:$B$217,F308,Ingredients!$J$3:$J$217)+SUMIF($B$3:$B$724,F308,$CR$3:$CR$724)</f>
        <v>0</v>
      </c>
      <c r="CK308" s="30">
        <f>SUMIF(Ingredients!$B$3:$B$217,G308,Ingredients!$J$3:$J$217)+SUMIF($B$3:$B$724,G308,$CR$3:$CR$724)</f>
        <v>0</v>
      </c>
      <c r="CL308" s="30">
        <f>SUMIF(Ingredients!$B$3:$B$217,H308,Ingredients!$J$3:$J$217)+SUMIF($B$3:$B$724,H308,$CR$3:$CR$724)</f>
        <v>0</v>
      </c>
      <c r="CM308" s="30">
        <f>SUMIF(Ingredients!$B$3:$B$217,I308,Ingredients!$J$3:$J$217)+SUMIF($B$3:$B$724,I308,$CR$3:$CR$724)</f>
        <v>0</v>
      </c>
      <c r="CN308" s="30">
        <f>SUMIF(Ingredients!$B$3:$B$217,J308,Ingredients!$J$3:$J$217)+SUMIF($B$3:$B$724,J308,$CR$3:$CR$724)</f>
        <v>0</v>
      </c>
      <c r="CO308" s="30">
        <f>SUMIF(Ingredients!$B$3:$B$217,K308,Ingredients!$J$3:$J$217)+SUMIF($B$3:$B$724,K308,$CR$3:$CR$724)</f>
        <v>0</v>
      </c>
      <c r="CP308" s="30">
        <f>SUMIF(Ingredients!$B$3:$B$217,L308,Ingredients!$J$3:$J$217)+SUMIF($B$3:$B$724,L308,$CR$3:$CR$724)</f>
        <v>0</v>
      </c>
      <c r="CQ308" s="30">
        <f>SUMIF(Ingredients!$B$3:$B$217,M308,Ingredients!$J$3:$J$217)+SUMIF($B$3:$B$724,M308,$CR$3:$CR$724)</f>
        <v>0</v>
      </c>
      <c r="CR308" s="43">
        <f t="shared" si="61"/>
        <v>0</v>
      </c>
      <c r="CS308" s="34">
        <v>20</v>
      </c>
      <c r="CT308" s="30">
        <v>0</v>
      </c>
      <c r="CU308" s="30">
        <v>20.583333333333336</v>
      </c>
      <c r="CV308" s="35">
        <v>1.5</v>
      </c>
      <c r="CW308" s="36">
        <v>0</v>
      </c>
      <c r="CX308" s="37">
        <v>2.5</v>
      </c>
      <c r="CY308" s="38">
        <v>2</v>
      </c>
      <c r="CZ308" s="39">
        <v>0</v>
      </c>
      <c r="DA308" t="s">
        <v>202</v>
      </c>
      <c r="DB308" t="str">
        <f t="shared" ca="1" si="62"/>
        <v>No</v>
      </c>
      <c r="DD308" t="s">
        <v>200</v>
      </c>
      <c r="DE308" t="str">
        <f t="shared" ca="1" si="63"/>
        <v/>
      </c>
      <c r="DF308" t="s">
        <v>2272</v>
      </c>
    </row>
    <row r="309" spans="2:110" x14ac:dyDescent="0.3">
      <c r="B309" t="s">
        <v>587</v>
      </c>
      <c r="C309" t="str">
        <f>INDEX('PH Itemnames'!$B$1:$B$723,MATCH(B309,'PH Itemnames'!$A$1:$A$723),1)</f>
        <v>chocolatecaramelfudgeItem</v>
      </c>
      <c r="D309" t="s">
        <v>240</v>
      </c>
      <c r="E309" t="s">
        <v>1192</v>
      </c>
      <c r="F309" s="10" t="s">
        <v>230</v>
      </c>
      <c r="G309" s="11" t="s">
        <v>256</v>
      </c>
      <c r="H309" s="11"/>
      <c r="I309" s="11"/>
      <c r="J309" s="11"/>
      <c r="K309" s="11"/>
      <c r="L309" s="11"/>
      <c r="M309" s="11"/>
      <c r="N309" s="46">
        <f ca="1">SUMIF(Ingredients!$B$3:$B$217,'PH complex foods'!F309,Ingredients!$A$3:$A$119)+SUMIF($B$3:$B$724,F309,$V$3:$V$723)</f>
        <v>0</v>
      </c>
      <c r="O309" s="11">
        <f ca="1">SUMIF(Ingredients!$B$3:$B$217,'PH complex foods'!G309,Ingredients!$A$3:$A$119)+SUMIF($B$3:$B$724,G309,$V$3:$V$723)</f>
        <v>1</v>
      </c>
      <c r="P309" s="11">
        <f ca="1">SUMIF(Ingredients!$B$3:$B$217,'PH complex foods'!H309,Ingredients!$A$3:$A$119)+SUMIF($B$3:$B$724,H309,$V$3:$V$723)</f>
        <v>0</v>
      </c>
      <c r="Q309" s="11">
        <f ca="1">SUMIF(Ingredients!$B$3:$B$217,'PH complex foods'!I309,Ingredients!$A$3:$A$119)+SUMIF($B$3:$B$724,I309,$V$3:$V$723)</f>
        <v>0</v>
      </c>
      <c r="R309" s="11">
        <f ca="1">SUMIF(Ingredients!$B$3:$B$217,'PH complex foods'!J309,Ingredients!$A$3:$A$119)+SUMIF($B$3:$B$724,J309,$V$3:$V$723)</f>
        <v>0</v>
      </c>
      <c r="S309" s="11">
        <f ca="1">SUMIF(Ingredients!$B$3:$B$217,'PH complex foods'!K309,Ingredients!$A$3:$A$119)+SUMIF($B$3:$B$724,K309,$V$3:$V$723)</f>
        <v>0</v>
      </c>
      <c r="T309" s="11">
        <f ca="1">SUMIF(Ingredients!$B$3:$B$217,'PH complex foods'!L309,Ingredients!$A$3:$A$119)+SUMIF($B$3:$B$724,L309,$V$3:$V$723)</f>
        <v>0</v>
      </c>
      <c r="U309" s="11">
        <f ca="1">SUMIF(Ingredients!$B$3:$B$217,'PH complex foods'!M309,Ingredients!$A$3:$A$119)+SUMIF($B$3:$B$724,M309,$V$3:$V$723)</f>
        <v>0</v>
      </c>
      <c r="V309" s="10">
        <f t="shared" ca="1" si="64"/>
        <v>0</v>
      </c>
      <c r="W309" s="11">
        <f t="shared" si="53"/>
        <v>0</v>
      </c>
      <c r="X309" s="44" t="str">
        <f t="shared" ca="1" si="65"/>
        <v>No</v>
      </c>
      <c r="Y309" s="34">
        <f>SUMIF(Ingredients!$B$3:$B$217,F309,Ingredients!$C$3:$C$217)+SUMIF($B$3:$B$724,F309,$AG$3:$AG$724)</f>
        <v>10</v>
      </c>
      <c r="Z309" s="30">
        <f>SUMIF(Ingredients!$B$3:$B$217,G309,Ingredients!$C$3:$C$217)+SUMIF($B$3:$B$724,G309,$AG$3:$AG$724)</f>
        <v>0</v>
      </c>
      <c r="AA309" s="30">
        <f>SUMIF(Ingredients!$B$3:$B$217,H309,Ingredients!$C$3:$C$217)+SUMIF($B$3:$B$724,H309,$AG$3:$AG$724)</f>
        <v>0</v>
      </c>
      <c r="AB309" s="30">
        <f>SUMIF(Ingredients!$B$3:$B$217,I309,Ingredients!$C$3:$C$217)+SUMIF($B$3:$B$724,I309,$AG$3:$AG$724)</f>
        <v>0</v>
      </c>
      <c r="AC309" s="30">
        <f>SUMIF(Ingredients!$B$3:$B$217,J309,Ingredients!$C$3:$C$217)+SUMIF($B$3:$B$724,J309,$AG$3:$AG$724)</f>
        <v>0</v>
      </c>
      <c r="AD309" s="30">
        <f>SUMIF(Ingredients!$B$3:$B$217,K309,Ingredients!$C$3:$C$217)+SUMIF($B$3:$B$724,K309,$AG$3:$AG$724)</f>
        <v>0</v>
      </c>
      <c r="AE309" s="30">
        <f>SUMIF(Ingredients!$B$3:$B$217,L309,Ingredients!$C$3:$C$217)+SUMIF($B$3:$B$724,L309,$AG$3:$AG$724)</f>
        <v>0</v>
      </c>
      <c r="AF309" s="30">
        <f>SUMIF(Ingredients!$B$3:$B$217,M309,Ingredients!$C$3:$C$217)+SUMIF($B$3:$B$724,M309,$AG$3:$AG$724)</f>
        <v>0</v>
      </c>
      <c r="AG309" s="29">
        <f t="shared" si="54"/>
        <v>10</v>
      </c>
      <c r="AH309" s="30">
        <f>SUMIF(Ingredients!$B$3:$B$217,F309,Ingredients!$D$3:$D$217)+SUMIF($B$3:$B$724,F309,$AP$3:$AP$724)</f>
        <v>5</v>
      </c>
      <c r="AI309" s="30">
        <f>SUMIF(Ingredients!$B$3:$B$217,G309,Ingredients!$D$3:$D$217)+SUMIF($B$3:$B$724,G309,$AP$3:$AP$724)</f>
        <v>0</v>
      </c>
      <c r="AJ309" s="30">
        <f>SUMIF(Ingredients!$B$3:$B$217,H309,Ingredients!$D$3:$D$217)+SUMIF($B$3:$B$724,H309,$AP$3:$AP$724)</f>
        <v>0</v>
      </c>
      <c r="AK309" s="30">
        <f>SUMIF(Ingredients!$B$3:$B$217,I309,Ingredients!$D$3:$D$217)+SUMIF($B$3:$B$724,I309,$AP$3:$AP$724)</f>
        <v>0</v>
      </c>
      <c r="AL309" s="30">
        <f>SUMIF(Ingredients!$B$3:$B$217,J309,Ingredients!$D$3:$D$217)+SUMIF($B$3:$B$724,J309,$AP$3:$AP$724)</f>
        <v>0</v>
      </c>
      <c r="AM309" s="30">
        <f>SUMIF(Ingredients!$B$3:$B$217,K309,Ingredients!$D$3:$D$217)+SUMIF($B$3:$B$724,K309,$AP$3:$AP$724)</f>
        <v>0</v>
      </c>
      <c r="AN309" s="30">
        <f>SUMIF(Ingredients!$B$3:$B$217,L309,Ingredients!$D$3:$D$217)+SUMIF($B$3:$B$724,L309,$AP$3:$AP$724)</f>
        <v>0</v>
      </c>
      <c r="AO309" s="30">
        <f>SUMIF(Ingredients!$B$3:$B$217,M309,Ingredients!$D$3:$D$217)+SUMIF($B$3:$B$724,M309,$AP$3:$AP$724)</f>
        <v>0</v>
      </c>
      <c r="AP309" s="29">
        <f t="shared" si="55"/>
        <v>5</v>
      </c>
      <c r="AQ309" s="30">
        <f>SUMIF(Ingredients!$B$3:$B$217,F309,Ingredients!$E$3:$E$217)+SUMIF($B$3:$B$724,F309,$AY$3:$AY$727)</f>
        <v>11.666666666666666</v>
      </c>
      <c r="AR309" s="30">
        <f>SUMIF(Ingredients!$B$3:$B$217,G309,Ingredients!$E$3:$E$217)+SUMIF($B$3:$B$724,G309,$AY$3:$AY$727)</f>
        <v>30</v>
      </c>
      <c r="AS309" s="30">
        <f>SUMIF(Ingredients!$B$3:$B$217,H309,Ingredients!$E$3:$E$217)+SUMIF($B$3:$B$724,H309,$AY$3:$AY$727)</f>
        <v>0</v>
      </c>
      <c r="AT309" s="30">
        <f>SUMIF(Ingredients!$B$3:$B$217,I309,Ingredients!$E$3:$E$217)+SUMIF($B$3:$B$724,I309,$AY$3:$AY$727)</f>
        <v>0</v>
      </c>
      <c r="AU309" s="30">
        <f>SUMIF(Ingredients!$B$3:$B$217,J309,Ingredients!$E$3:$E$217)+SUMIF($B$3:$B$724,J309,$AY$3:$AY$727)</f>
        <v>0</v>
      </c>
      <c r="AV309" s="30">
        <f>SUMIF(Ingredients!$B$3:$B$217,K309,Ingredients!$E$3:$E$217)+SUMIF($B$3:$B$724,K309,$AY$3:$AY$727)</f>
        <v>0</v>
      </c>
      <c r="AW309" s="30">
        <f>SUMIF(Ingredients!$B$3:$B$217,L309,Ingredients!$E$3:$E$217)+SUMIF($B$3:$B$724,L309,$AY$3:$AY$727)</f>
        <v>0</v>
      </c>
      <c r="AX309" s="30">
        <f>SUMIF(Ingredients!$B$3:$B$217,M309,Ingredients!$E$3:$E$217)+SUMIF($B$3:$B$724,M309,$AY$3:$AY$727)</f>
        <v>0</v>
      </c>
      <c r="AY309" s="29">
        <f t="shared" si="56"/>
        <v>20.833333333333332</v>
      </c>
      <c r="AZ309" s="30">
        <f>SUMIF(Ingredients!$B$3:$B$217,F309,Ingredients!$F$3:$F$217)+SUMIF($B$3:$B$724,F309,$BH$3:$BH$724)</f>
        <v>0</v>
      </c>
      <c r="BA309" s="30">
        <f>SUMIF(Ingredients!$B$3:$B$217,G309,Ingredients!$F$3:$F$217)+SUMIF($B$3:$B$724,G309,$BH$3:$BH$724)</f>
        <v>0</v>
      </c>
      <c r="BB309" s="30">
        <f>SUMIF(Ingredients!$B$3:$B$217,H309,Ingredients!$F$3:$F$217)+SUMIF($B$3:$B$724,H309,$BH$3:$BH$724)</f>
        <v>0</v>
      </c>
      <c r="BC309" s="30">
        <f>SUMIF(Ingredients!$B$3:$B$217,I309,Ingredients!$F$3:$F$217)+SUMIF($B$3:$B$724,I309,$BH$3:$BH$724)</f>
        <v>0</v>
      </c>
      <c r="BD309" s="30">
        <f>SUMIF(Ingredients!$B$3:$B$217,J309,Ingredients!$F$3:$F$217)+SUMIF($B$3:$B$724,J309,$BH$3:$BH$724)</f>
        <v>0</v>
      </c>
      <c r="BE309" s="30">
        <f>SUMIF(Ingredients!$B$3:$B$217,K309,Ingredients!$F$3:$F$217)+SUMIF($B$3:$B$724,K309,$BH$3:$BH$724)</f>
        <v>0</v>
      </c>
      <c r="BF309" s="30">
        <f>SUMIF(Ingredients!$B$3:$B$217,L309,Ingredients!$F$3:$F$217)+SUMIF($B$3:$B$724,L309,$BH$3:$BH$724)</f>
        <v>0</v>
      </c>
      <c r="BG309" s="30">
        <f>SUMIF(Ingredients!$B$3:$B$217,M309,Ingredients!$F$3:$F$217)+SUMIF($B$3:$B$724,M309,$BH$3:$BH$724)</f>
        <v>0</v>
      </c>
      <c r="BH309" s="35">
        <f t="shared" si="57"/>
        <v>0</v>
      </c>
      <c r="BI309" s="30">
        <f>SUMIF(Ingredients!$B$3:$B$217,F309,Ingredients!$G$3:$G$217)+SUMIF($B$3:$B$724,F309,$BQ$3:$BQ$724)</f>
        <v>0</v>
      </c>
      <c r="BJ309" s="30">
        <f>SUMIF(Ingredients!$B$3:$B$217,G309,Ingredients!$G$3:$G$217)+SUMIF($B$3:$B$724,G309,$BQ$3:$BQ$724)</f>
        <v>0</v>
      </c>
      <c r="BK309" s="30">
        <f>SUMIF(Ingredients!$B$3:$B$217,H309,Ingredients!$G$3:$G$217)+SUMIF($B$3:$B$724,H309,$BQ$3:$BQ$724)</f>
        <v>0</v>
      </c>
      <c r="BL309" s="30">
        <f>SUMIF(Ingredients!$B$3:$B$217,I309,Ingredients!$G$3:$G$217)+SUMIF($B$3:$B$724,I309,$BQ$3:$BQ$724)</f>
        <v>0</v>
      </c>
      <c r="BM309" s="30">
        <f>SUMIF(Ingredients!$B$3:$B$217,J309,Ingredients!$G$3:$G$217)+SUMIF($B$3:$B$724,J309,$BQ$3:$BQ$724)</f>
        <v>0</v>
      </c>
      <c r="BN309" s="30">
        <f>SUMIF(Ingredients!$B$3:$B$217,K309,Ingredients!$G$3:$G$217)+SUMIF($B$3:$B$724,K309,$BQ$3:$BQ$724)</f>
        <v>0</v>
      </c>
      <c r="BO309" s="30">
        <f>SUMIF(Ingredients!$B$3:$B$217,L309,Ingredients!$G$3:$G$217)+SUMIF($B$3:$B$724,L309,$BQ$3:$BQ$724)</f>
        <v>0</v>
      </c>
      <c r="BP309" s="30">
        <f>SUMIF(Ingredients!$B$3:$B$217,M309,Ingredients!$G$3:$G$217)+SUMIF($B$3:$B$724,M309,$BQ$3:$BQ$724)</f>
        <v>0</v>
      </c>
      <c r="BQ309" s="36">
        <f t="shared" si="58"/>
        <v>0</v>
      </c>
      <c r="BR309" s="30">
        <f>SUMIF(Ingredients!$B$3:$B$217,F309,Ingredients!$H$3:$H$217)+SUMIF($B$3:$B$724,F309,$BZ$3:$BZ$724)</f>
        <v>0</v>
      </c>
      <c r="BS309" s="30">
        <f>SUMIF(Ingredients!$B$3:$B$217,G309,Ingredients!$H$3:$H$217)+SUMIF($B$3:$B$724,G309,$BZ$3:$BZ$724)</f>
        <v>0</v>
      </c>
      <c r="BT309" s="30">
        <f>SUMIF(Ingredients!$B$3:$B$217,H309,Ingredients!$H$3:$H$217)+SUMIF($B$3:$B$724,H309,$BZ$3:$BZ$724)</f>
        <v>0</v>
      </c>
      <c r="BU309" s="30">
        <f>SUMIF(Ingredients!$B$3:$B$217,I309,Ingredients!$H$3:$H$217)+SUMIF($B$3:$B$724,I309,$BZ$3:$BZ$724)</f>
        <v>0</v>
      </c>
      <c r="BV309" s="30">
        <f>SUMIF(Ingredients!$B$3:$B$217,J309,Ingredients!$H$3:$H$217)+SUMIF($B$3:$B$724,J309,$BZ$3:$BZ$724)</f>
        <v>0</v>
      </c>
      <c r="BW309" s="30">
        <f>SUMIF(Ingredients!$B$3:$B$217,K309,Ingredients!$H$3:$H$217)+SUMIF($B$3:$B$724,K309,$BZ$3:$BZ$724)</f>
        <v>0</v>
      </c>
      <c r="BX309" s="30">
        <f>SUMIF(Ingredients!$B$3:$B$217,L309,Ingredients!$H$3:$H$217)+SUMIF($B$3:$B$724,L309,$BZ$3:$BZ$724)</f>
        <v>0</v>
      </c>
      <c r="BY309" s="30">
        <f>SUMIF(Ingredients!$B$3:$B$217,M309,Ingredients!$H$3:$H$217)+SUMIF($B$3:$B$724,M309,$BZ$3:$BZ$724)</f>
        <v>0</v>
      </c>
      <c r="BZ309" s="42">
        <f t="shared" si="59"/>
        <v>0</v>
      </c>
      <c r="CA309" s="30">
        <f>SUMIF(Ingredients!$B$3:$B$217,F309,Ingredients!$I$3:$I$217)+SUMIF($B$3:$B$724,F309,$CI$3:$CI$724)</f>
        <v>0</v>
      </c>
      <c r="CB309" s="30">
        <f>SUMIF(Ingredients!$B$3:$B$217,G309,Ingredients!$I$3:$I$217)+SUMIF($B$3:$B$724,G309,$CI$3:$CI$724)</f>
        <v>0</v>
      </c>
      <c r="CC309" s="30">
        <f>SUMIF(Ingredients!$B$3:$B$217,H309,Ingredients!$I$3:$I$217)+SUMIF($B$3:$B$724,H309,$CI$3:$CI$724)</f>
        <v>0</v>
      </c>
      <c r="CD309" s="30">
        <f>SUMIF(Ingredients!$B$3:$B$217,I309,Ingredients!$I$3:$I$217)+SUMIF($B$3:$B$724,I309,$CI$3:$CI$724)</f>
        <v>0</v>
      </c>
      <c r="CE309" s="30">
        <f>SUMIF(Ingredients!$B$3:$B$217,J309,Ingredients!$I$3:$I$217)+SUMIF($B$3:$B$724,J309,$CI$3:$CI$724)</f>
        <v>0</v>
      </c>
      <c r="CF309" s="30">
        <f>SUMIF(Ingredients!$B$3:$B$217,K309,Ingredients!$I$3:$I$217)+SUMIF($B$3:$B$724,K309,$CI$3:$CI$724)</f>
        <v>0</v>
      </c>
      <c r="CG309" s="30">
        <f>SUMIF(Ingredients!$B$3:$B$217,L309,Ingredients!$I$3:$I$217)+SUMIF($B$3:$B$724,L309,$CI$3:$CI$724)</f>
        <v>0</v>
      </c>
      <c r="CH309" s="30">
        <f>SUMIF(Ingredients!$B$3:$B$217,M309,Ingredients!$I$3:$I$217)+SUMIF($B$3:$B$724,M309,$CI$3:$CI$724)</f>
        <v>0</v>
      </c>
      <c r="CI309" s="38">
        <f t="shared" si="60"/>
        <v>0</v>
      </c>
      <c r="CJ309" s="30">
        <f>SUMIF(Ingredients!$B$3:$B$217,F309,Ingredients!$J$3:$J$217)+SUMIF($B$3:$B$724,F309,$CR$3:$CR$724)</f>
        <v>3</v>
      </c>
      <c r="CK309" s="30">
        <f>SUMIF(Ingredients!$B$3:$B$217,G309,Ingredients!$J$3:$J$217)+SUMIF($B$3:$B$724,G309,$CR$3:$CR$724)</f>
        <v>0</v>
      </c>
      <c r="CL309" s="30">
        <f>SUMIF(Ingredients!$B$3:$B$217,H309,Ingredients!$J$3:$J$217)+SUMIF($B$3:$B$724,H309,$CR$3:$CR$724)</f>
        <v>0</v>
      </c>
      <c r="CM309" s="30">
        <f>SUMIF(Ingredients!$B$3:$B$217,I309,Ingredients!$J$3:$J$217)+SUMIF($B$3:$B$724,I309,$CR$3:$CR$724)</f>
        <v>0</v>
      </c>
      <c r="CN309" s="30">
        <f>SUMIF(Ingredients!$B$3:$B$217,J309,Ingredients!$J$3:$J$217)+SUMIF($B$3:$B$724,J309,$CR$3:$CR$724)</f>
        <v>0</v>
      </c>
      <c r="CO309" s="30">
        <f>SUMIF(Ingredients!$B$3:$B$217,K309,Ingredients!$J$3:$J$217)+SUMIF($B$3:$B$724,K309,$CR$3:$CR$724)</f>
        <v>0</v>
      </c>
      <c r="CP309" s="30">
        <f>SUMIF(Ingredients!$B$3:$B$217,L309,Ingredients!$J$3:$J$217)+SUMIF($B$3:$B$724,L309,$CR$3:$CR$724)</f>
        <v>0</v>
      </c>
      <c r="CQ309" s="30">
        <f>SUMIF(Ingredients!$B$3:$B$217,M309,Ingredients!$J$3:$J$217)+SUMIF($B$3:$B$724,M309,$CR$3:$CR$724)</f>
        <v>0</v>
      </c>
      <c r="CR309" s="43">
        <f t="shared" si="61"/>
        <v>3</v>
      </c>
      <c r="CS309" s="34">
        <v>10</v>
      </c>
      <c r="CT309" s="30">
        <v>5</v>
      </c>
      <c r="CU309" s="30">
        <v>20.833333333333332</v>
      </c>
      <c r="CV309" s="35">
        <v>0</v>
      </c>
      <c r="CW309" s="36">
        <v>0</v>
      </c>
      <c r="CX309" s="37">
        <v>0</v>
      </c>
      <c r="CY309" s="38">
        <v>0</v>
      </c>
      <c r="CZ309" s="39">
        <v>3</v>
      </c>
      <c r="DA309" t="s">
        <v>199</v>
      </c>
      <c r="DB309" t="str">
        <f t="shared" ca="1" si="62"/>
        <v>No</v>
      </c>
      <c r="DD309" t="s">
        <v>200</v>
      </c>
      <c r="DE309" t="str">
        <f t="shared" ca="1" si="63"/>
        <v/>
      </c>
      <c r="DF309" t="s">
        <v>2272</v>
      </c>
    </row>
    <row r="310" spans="2:110" x14ac:dyDescent="0.3">
      <c r="B310" t="s">
        <v>588</v>
      </c>
      <c r="C310" t="str">
        <f>INDEX('PH Itemnames'!$B$1:$B$723,MATCH(B310,'PH Itemnames'!$A$1:$A$723),1)</f>
        <v>lavendershortbreadItem</v>
      </c>
      <c r="D310" t="s">
        <v>240</v>
      </c>
      <c r="E310" t="s">
        <v>1187</v>
      </c>
      <c r="F310" s="10" t="s">
        <v>364</v>
      </c>
      <c r="G310" s="11" t="s">
        <v>209</v>
      </c>
      <c r="H310" s="11"/>
      <c r="I310" s="11"/>
      <c r="J310" s="11"/>
      <c r="K310" s="11"/>
      <c r="L310" s="11"/>
      <c r="M310" s="11"/>
      <c r="N310" s="46">
        <f ca="1">SUMIF(Ingredients!$B$3:$B$217,'PH complex foods'!F310,Ingredients!$A$3:$A$119)+SUMIF($B$3:$B$724,F310,$V$3:$V$723)</f>
        <v>1</v>
      </c>
      <c r="O310" s="11">
        <f ca="1">SUMIF(Ingredients!$B$3:$B$217,'PH complex foods'!G310,Ingredients!$A$3:$A$119)+SUMIF($B$3:$B$724,G310,$V$3:$V$723)</f>
        <v>1</v>
      </c>
      <c r="P310" s="11">
        <f ca="1">SUMIF(Ingredients!$B$3:$B$217,'PH complex foods'!H310,Ingredients!$A$3:$A$119)+SUMIF($B$3:$B$724,H310,$V$3:$V$723)</f>
        <v>0</v>
      </c>
      <c r="Q310" s="11">
        <f ca="1">SUMIF(Ingredients!$B$3:$B$217,'PH complex foods'!I310,Ingredients!$A$3:$A$119)+SUMIF($B$3:$B$724,I310,$V$3:$V$723)</f>
        <v>0</v>
      </c>
      <c r="R310" s="11">
        <f ca="1">SUMIF(Ingredients!$B$3:$B$217,'PH complex foods'!J310,Ingredients!$A$3:$A$119)+SUMIF($B$3:$B$724,J310,$V$3:$V$723)</f>
        <v>0</v>
      </c>
      <c r="S310" s="11">
        <f ca="1">SUMIF(Ingredients!$B$3:$B$217,'PH complex foods'!K310,Ingredients!$A$3:$A$119)+SUMIF($B$3:$B$724,K310,$V$3:$V$723)</f>
        <v>0</v>
      </c>
      <c r="T310" s="11">
        <f ca="1">SUMIF(Ingredients!$B$3:$B$217,'PH complex foods'!L310,Ingredients!$A$3:$A$119)+SUMIF($B$3:$B$724,L310,$V$3:$V$723)</f>
        <v>0</v>
      </c>
      <c r="U310" s="11">
        <f ca="1">SUMIF(Ingredients!$B$3:$B$217,'PH complex foods'!M310,Ingredients!$A$3:$A$119)+SUMIF($B$3:$B$724,M310,$V$3:$V$723)</f>
        <v>0</v>
      </c>
      <c r="V310" s="10">
        <f t="shared" ca="1" si="64"/>
        <v>1</v>
      </c>
      <c r="W310" s="11">
        <f t="shared" si="53"/>
        <v>0</v>
      </c>
      <c r="X310" s="44" t="str">
        <f t="shared" ca="1" si="65"/>
        <v>Yes</v>
      </c>
      <c r="Y310" s="34">
        <f>SUMIF(Ingredients!$B$3:$B$217,F310,Ingredients!$C$3:$C$217)+SUMIF($B$3:$B$724,F310,$AG$3:$AG$724)</f>
        <v>0</v>
      </c>
      <c r="Z310" s="30">
        <f>SUMIF(Ingredients!$B$3:$B$217,G310,Ingredients!$C$3:$C$217)+SUMIF($B$3:$B$724,G310,$AG$3:$AG$724)</f>
        <v>5</v>
      </c>
      <c r="AA310" s="30">
        <f>SUMIF(Ingredients!$B$3:$B$217,H310,Ingredients!$C$3:$C$217)+SUMIF($B$3:$B$724,H310,$AG$3:$AG$724)</f>
        <v>0</v>
      </c>
      <c r="AB310" s="30">
        <f>SUMIF(Ingredients!$B$3:$B$217,I310,Ingredients!$C$3:$C$217)+SUMIF($B$3:$B$724,I310,$AG$3:$AG$724)</f>
        <v>0</v>
      </c>
      <c r="AC310" s="30">
        <f>SUMIF(Ingredients!$B$3:$B$217,J310,Ingredients!$C$3:$C$217)+SUMIF($B$3:$B$724,J310,$AG$3:$AG$724)</f>
        <v>0</v>
      </c>
      <c r="AD310" s="30">
        <f>SUMIF(Ingredients!$B$3:$B$217,K310,Ingredients!$C$3:$C$217)+SUMIF($B$3:$B$724,K310,$AG$3:$AG$724)</f>
        <v>0</v>
      </c>
      <c r="AE310" s="30">
        <f>SUMIF(Ingredients!$B$3:$B$217,L310,Ingredients!$C$3:$C$217)+SUMIF($B$3:$B$724,L310,$AG$3:$AG$724)</f>
        <v>0</v>
      </c>
      <c r="AF310" s="30">
        <f>SUMIF(Ingredients!$B$3:$B$217,M310,Ingredients!$C$3:$C$217)+SUMIF($B$3:$B$724,M310,$AG$3:$AG$724)</f>
        <v>0</v>
      </c>
      <c r="AG310" s="29">
        <f t="shared" si="54"/>
        <v>5</v>
      </c>
      <c r="AH310" s="30">
        <f>SUMIF(Ingredients!$B$3:$B$217,F310,Ingredients!$D$3:$D$217)+SUMIF($B$3:$B$724,F310,$AP$3:$AP$724)</f>
        <v>0</v>
      </c>
      <c r="AI310" s="30">
        <f>SUMIF(Ingredients!$B$3:$B$217,G310,Ingredients!$D$3:$D$217)+SUMIF($B$3:$B$724,G310,$AP$3:$AP$724)</f>
        <v>0</v>
      </c>
      <c r="AJ310" s="30">
        <f>SUMIF(Ingredients!$B$3:$B$217,H310,Ingredients!$D$3:$D$217)+SUMIF($B$3:$B$724,H310,$AP$3:$AP$724)</f>
        <v>0</v>
      </c>
      <c r="AK310" s="30">
        <f>SUMIF(Ingredients!$B$3:$B$217,I310,Ingredients!$D$3:$D$217)+SUMIF($B$3:$B$724,I310,$AP$3:$AP$724)</f>
        <v>0</v>
      </c>
      <c r="AL310" s="30">
        <f>SUMIF(Ingredients!$B$3:$B$217,J310,Ingredients!$D$3:$D$217)+SUMIF($B$3:$B$724,J310,$AP$3:$AP$724)</f>
        <v>0</v>
      </c>
      <c r="AM310" s="30">
        <f>SUMIF(Ingredients!$B$3:$B$217,K310,Ingredients!$D$3:$D$217)+SUMIF($B$3:$B$724,K310,$AP$3:$AP$724)</f>
        <v>0</v>
      </c>
      <c r="AN310" s="30">
        <f>SUMIF(Ingredients!$B$3:$B$217,L310,Ingredients!$D$3:$D$217)+SUMIF($B$3:$B$724,L310,$AP$3:$AP$724)</f>
        <v>0</v>
      </c>
      <c r="AO310" s="30">
        <f>SUMIF(Ingredients!$B$3:$B$217,M310,Ingredients!$D$3:$D$217)+SUMIF($B$3:$B$724,M310,$AP$3:$AP$724)</f>
        <v>0</v>
      </c>
      <c r="AP310" s="29">
        <f t="shared" si="55"/>
        <v>0</v>
      </c>
      <c r="AQ310" s="30">
        <f>SUMIF(Ingredients!$B$3:$B$217,F310,Ingredients!$E$3:$E$217)+SUMIF($B$3:$B$724,F310,$AY$3:$AY$727)</f>
        <v>0</v>
      </c>
      <c r="AR310" s="30">
        <f>SUMIF(Ingredients!$B$3:$B$217,G310,Ingredients!$E$3:$E$217)+SUMIF($B$3:$B$724,G310,$AY$3:$AY$727)</f>
        <v>7</v>
      </c>
      <c r="AS310" s="30">
        <f>SUMIF(Ingredients!$B$3:$B$217,H310,Ingredients!$E$3:$E$217)+SUMIF($B$3:$B$724,H310,$AY$3:$AY$727)</f>
        <v>0</v>
      </c>
      <c r="AT310" s="30">
        <f>SUMIF(Ingredients!$B$3:$B$217,I310,Ingredients!$E$3:$E$217)+SUMIF($B$3:$B$724,I310,$AY$3:$AY$727)</f>
        <v>0</v>
      </c>
      <c r="AU310" s="30">
        <f>SUMIF(Ingredients!$B$3:$B$217,J310,Ingredients!$E$3:$E$217)+SUMIF($B$3:$B$724,J310,$AY$3:$AY$727)</f>
        <v>0</v>
      </c>
      <c r="AV310" s="30">
        <f>SUMIF(Ingredients!$B$3:$B$217,K310,Ingredients!$E$3:$E$217)+SUMIF($B$3:$B$724,K310,$AY$3:$AY$727)</f>
        <v>0</v>
      </c>
      <c r="AW310" s="30">
        <f>SUMIF(Ingredients!$B$3:$B$217,L310,Ingredients!$E$3:$E$217)+SUMIF($B$3:$B$724,L310,$AY$3:$AY$727)</f>
        <v>0</v>
      </c>
      <c r="AX310" s="30">
        <f>SUMIF(Ingredients!$B$3:$B$217,M310,Ingredients!$E$3:$E$217)+SUMIF($B$3:$B$724,M310,$AY$3:$AY$727)</f>
        <v>0</v>
      </c>
      <c r="AY310" s="29">
        <f t="shared" si="56"/>
        <v>3.5</v>
      </c>
      <c r="AZ310" s="30">
        <f>SUMIF(Ingredients!$B$3:$B$217,F310,Ingredients!$F$3:$F$217)+SUMIF($B$3:$B$724,F310,$BH$3:$BH$724)</f>
        <v>0</v>
      </c>
      <c r="BA310" s="30">
        <f>SUMIF(Ingredients!$B$3:$B$217,G310,Ingredients!$F$3:$F$217)+SUMIF($B$3:$B$724,G310,$BH$3:$BH$724)</f>
        <v>1</v>
      </c>
      <c r="BB310" s="30">
        <f>SUMIF(Ingredients!$B$3:$B$217,H310,Ingredients!$F$3:$F$217)+SUMIF($B$3:$B$724,H310,$BH$3:$BH$724)</f>
        <v>0</v>
      </c>
      <c r="BC310" s="30">
        <f>SUMIF(Ingredients!$B$3:$B$217,I310,Ingredients!$F$3:$F$217)+SUMIF($B$3:$B$724,I310,$BH$3:$BH$724)</f>
        <v>0</v>
      </c>
      <c r="BD310" s="30">
        <f>SUMIF(Ingredients!$B$3:$B$217,J310,Ingredients!$F$3:$F$217)+SUMIF($B$3:$B$724,J310,$BH$3:$BH$724)</f>
        <v>0</v>
      </c>
      <c r="BE310" s="30">
        <f>SUMIF(Ingredients!$B$3:$B$217,K310,Ingredients!$F$3:$F$217)+SUMIF($B$3:$B$724,K310,$BH$3:$BH$724)</f>
        <v>0</v>
      </c>
      <c r="BF310" s="30">
        <f>SUMIF(Ingredients!$B$3:$B$217,L310,Ingredients!$F$3:$F$217)+SUMIF($B$3:$B$724,L310,$BH$3:$BH$724)</f>
        <v>0</v>
      </c>
      <c r="BG310" s="30">
        <f>SUMIF(Ingredients!$B$3:$B$217,M310,Ingredients!$F$3:$F$217)+SUMIF($B$3:$B$724,M310,$BH$3:$BH$724)</f>
        <v>0</v>
      </c>
      <c r="BH310" s="35">
        <f t="shared" si="57"/>
        <v>1</v>
      </c>
      <c r="BI310" s="30">
        <f>SUMIF(Ingredients!$B$3:$B$217,F310,Ingredients!$G$3:$G$217)+SUMIF($B$3:$B$724,F310,$BQ$3:$BQ$724)</f>
        <v>0</v>
      </c>
      <c r="BJ310" s="30">
        <f>SUMIF(Ingredients!$B$3:$B$217,G310,Ingredients!$G$3:$G$217)+SUMIF($B$3:$B$724,G310,$BQ$3:$BQ$724)</f>
        <v>0</v>
      </c>
      <c r="BK310" s="30">
        <f>SUMIF(Ingredients!$B$3:$B$217,H310,Ingredients!$G$3:$G$217)+SUMIF($B$3:$B$724,H310,$BQ$3:$BQ$724)</f>
        <v>0</v>
      </c>
      <c r="BL310" s="30">
        <f>SUMIF(Ingredients!$B$3:$B$217,I310,Ingredients!$G$3:$G$217)+SUMIF($B$3:$B$724,I310,$BQ$3:$BQ$724)</f>
        <v>0</v>
      </c>
      <c r="BM310" s="30">
        <f>SUMIF(Ingredients!$B$3:$B$217,J310,Ingredients!$G$3:$G$217)+SUMIF($B$3:$B$724,J310,$BQ$3:$BQ$724)</f>
        <v>0</v>
      </c>
      <c r="BN310" s="30">
        <f>SUMIF(Ingredients!$B$3:$B$217,K310,Ingredients!$G$3:$G$217)+SUMIF($B$3:$B$724,K310,$BQ$3:$BQ$724)</f>
        <v>0</v>
      </c>
      <c r="BO310" s="30">
        <f>SUMIF(Ingredients!$B$3:$B$217,L310,Ingredients!$G$3:$G$217)+SUMIF($B$3:$B$724,L310,$BQ$3:$BQ$724)</f>
        <v>0</v>
      </c>
      <c r="BP310" s="30">
        <f>SUMIF(Ingredients!$B$3:$B$217,M310,Ingredients!$G$3:$G$217)+SUMIF($B$3:$B$724,M310,$BQ$3:$BQ$724)</f>
        <v>0</v>
      </c>
      <c r="BQ310" s="36">
        <f t="shared" si="58"/>
        <v>0</v>
      </c>
      <c r="BR310" s="30">
        <f>SUMIF(Ingredients!$B$3:$B$217,F310,Ingredients!$H$3:$H$217)+SUMIF($B$3:$B$724,F310,$BZ$3:$BZ$724)</f>
        <v>0</v>
      </c>
      <c r="BS310" s="30">
        <f>SUMIF(Ingredients!$B$3:$B$217,G310,Ingredients!$H$3:$H$217)+SUMIF($B$3:$B$724,G310,$BZ$3:$BZ$724)</f>
        <v>0</v>
      </c>
      <c r="BT310" s="30">
        <f>SUMIF(Ingredients!$B$3:$B$217,H310,Ingredients!$H$3:$H$217)+SUMIF($B$3:$B$724,H310,$BZ$3:$BZ$724)</f>
        <v>0</v>
      </c>
      <c r="BU310" s="30">
        <f>SUMIF(Ingredients!$B$3:$B$217,I310,Ingredients!$H$3:$H$217)+SUMIF($B$3:$B$724,I310,$BZ$3:$BZ$724)</f>
        <v>0</v>
      </c>
      <c r="BV310" s="30">
        <f>SUMIF(Ingredients!$B$3:$B$217,J310,Ingredients!$H$3:$H$217)+SUMIF($B$3:$B$724,J310,$BZ$3:$BZ$724)</f>
        <v>0</v>
      </c>
      <c r="BW310" s="30">
        <f>SUMIF(Ingredients!$B$3:$B$217,K310,Ingredients!$H$3:$H$217)+SUMIF($B$3:$B$724,K310,$BZ$3:$BZ$724)</f>
        <v>0</v>
      </c>
      <c r="BX310" s="30">
        <f>SUMIF(Ingredients!$B$3:$B$217,L310,Ingredients!$H$3:$H$217)+SUMIF($B$3:$B$724,L310,$BZ$3:$BZ$724)</f>
        <v>0</v>
      </c>
      <c r="BY310" s="30">
        <f>SUMIF(Ingredients!$B$3:$B$217,M310,Ingredients!$H$3:$H$217)+SUMIF($B$3:$B$724,M310,$BZ$3:$BZ$724)</f>
        <v>0</v>
      </c>
      <c r="BZ310" s="42">
        <f t="shared" si="59"/>
        <v>0</v>
      </c>
      <c r="CA310" s="30">
        <f>SUMIF(Ingredients!$B$3:$B$217,F310,Ingredients!$I$3:$I$217)+SUMIF($B$3:$B$724,F310,$CI$3:$CI$724)</f>
        <v>0</v>
      </c>
      <c r="CB310" s="30">
        <f>SUMIF(Ingredients!$B$3:$B$217,G310,Ingredients!$I$3:$I$217)+SUMIF($B$3:$B$724,G310,$CI$3:$CI$724)</f>
        <v>0</v>
      </c>
      <c r="CC310" s="30">
        <f>SUMIF(Ingredients!$B$3:$B$217,H310,Ingredients!$I$3:$I$217)+SUMIF($B$3:$B$724,H310,$CI$3:$CI$724)</f>
        <v>0</v>
      </c>
      <c r="CD310" s="30">
        <f>SUMIF(Ingredients!$B$3:$B$217,I310,Ingredients!$I$3:$I$217)+SUMIF($B$3:$B$724,I310,$CI$3:$CI$724)</f>
        <v>0</v>
      </c>
      <c r="CE310" s="30">
        <f>SUMIF(Ingredients!$B$3:$B$217,J310,Ingredients!$I$3:$I$217)+SUMIF($B$3:$B$724,J310,$CI$3:$CI$724)</f>
        <v>0</v>
      </c>
      <c r="CF310" s="30">
        <f>SUMIF(Ingredients!$B$3:$B$217,K310,Ingredients!$I$3:$I$217)+SUMIF($B$3:$B$724,K310,$CI$3:$CI$724)</f>
        <v>0</v>
      </c>
      <c r="CG310" s="30">
        <f>SUMIF(Ingredients!$B$3:$B$217,L310,Ingredients!$I$3:$I$217)+SUMIF($B$3:$B$724,L310,$CI$3:$CI$724)</f>
        <v>0</v>
      </c>
      <c r="CH310" s="30">
        <f>SUMIF(Ingredients!$B$3:$B$217,M310,Ingredients!$I$3:$I$217)+SUMIF($B$3:$B$724,M310,$CI$3:$CI$724)</f>
        <v>0</v>
      </c>
      <c r="CI310" s="38">
        <f t="shared" si="60"/>
        <v>0</v>
      </c>
      <c r="CJ310" s="30">
        <f>SUMIF(Ingredients!$B$3:$B$217,F310,Ingredients!$J$3:$J$217)+SUMIF($B$3:$B$724,F310,$CR$3:$CR$724)</f>
        <v>0</v>
      </c>
      <c r="CK310" s="30">
        <f>SUMIF(Ingredients!$B$3:$B$217,G310,Ingredients!$J$3:$J$217)+SUMIF($B$3:$B$724,G310,$CR$3:$CR$724)</f>
        <v>0</v>
      </c>
      <c r="CL310" s="30">
        <f>SUMIF(Ingredients!$B$3:$B$217,H310,Ingredients!$J$3:$J$217)+SUMIF($B$3:$B$724,H310,$CR$3:$CR$724)</f>
        <v>0</v>
      </c>
      <c r="CM310" s="30">
        <f>SUMIF(Ingredients!$B$3:$B$217,I310,Ingredients!$J$3:$J$217)+SUMIF($B$3:$B$724,I310,$CR$3:$CR$724)</f>
        <v>0</v>
      </c>
      <c r="CN310" s="30">
        <f>SUMIF(Ingredients!$B$3:$B$217,J310,Ingredients!$J$3:$J$217)+SUMIF($B$3:$B$724,J310,$CR$3:$CR$724)</f>
        <v>0</v>
      </c>
      <c r="CO310" s="30">
        <f>SUMIF(Ingredients!$B$3:$B$217,K310,Ingredients!$J$3:$J$217)+SUMIF($B$3:$B$724,K310,$CR$3:$CR$724)</f>
        <v>0</v>
      </c>
      <c r="CP310" s="30">
        <f>SUMIF(Ingredients!$B$3:$B$217,L310,Ingredients!$J$3:$J$217)+SUMIF($B$3:$B$724,L310,$CR$3:$CR$724)</f>
        <v>0</v>
      </c>
      <c r="CQ310" s="30">
        <f>SUMIF(Ingredients!$B$3:$B$217,M310,Ingredients!$J$3:$J$217)+SUMIF($B$3:$B$724,M310,$CR$3:$CR$724)</f>
        <v>0</v>
      </c>
      <c r="CR310" s="43">
        <f t="shared" si="61"/>
        <v>0</v>
      </c>
      <c r="CS310" s="34">
        <v>5</v>
      </c>
      <c r="CT310" s="30">
        <v>0</v>
      </c>
      <c r="CU310" s="30">
        <v>21</v>
      </c>
      <c r="CV310" s="35">
        <v>1</v>
      </c>
      <c r="CW310" s="36">
        <v>0</v>
      </c>
      <c r="CX310" s="37">
        <v>0</v>
      </c>
      <c r="CY310" s="38">
        <v>0</v>
      </c>
      <c r="CZ310" s="39">
        <v>0</v>
      </c>
      <c r="DA310" t="s">
        <v>202</v>
      </c>
      <c r="DB310" t="str">
        <f t="shared" ca="1" si="62"/>
        <v>-</v>
      </c>
      <c r="DD310" t="s">
        <v>200</v>
      </c>
      <c r="DE310" t="str">
        <f t="shared" ca="1" si="63"/>
        <v>LAVENDERSHORTBREADITEM(BREAD, ItemRegistry.lavendershortbreadItem, 4 ,1f,0f,1f,0f,0f,0f,0f,1f),</v>
      </c>
      <c r="DF310" t="s">
        <v>2282</v>
      </c>
    </row>
    <row r="311" spans="2:110" x14ac:dyDescent="0.3">
      <c r="B311" t="s">
        <v>589</v>
      </c>
      <c r="C311" t="str">
        <f>INDEX('PH Itemnames'!$B$1:$B$723,MATCH(B311,'PH Itemnames'!$A$1:$A$723),1)</f>
        <v>beefwellingtonItem</v>
      </c>
      <c r="D311" t="s">
        <v>240</v>
      </c>
      <c r="E311" t="s">
        <v>1192</v>
      </c>
      <c r="F311" s="10" t="s">
        <v>75</v>
      </c>
      <c r="G311" s="11" t="s">
        <v>209</v>
      </c>
      <c r="H311" s="11" t="s">
        <v>284</v>
      </c>
      <c r="I311" s="11" t="s">
        <v>433</v>
      </c>
      <c r="J311" s="11"/>
      <c r="K311" s="11"/>
      <c r="L311" s="11"/>
      <c r="M311" s="11"/>
      <c r="N311" s="46">
        <f ca="1">SUMIF(Ingredients!$B$3:$B$217,'PH complex foods'!F311,Ingredients!$A$3:$A$119)+SUMIF($B$3:$B$724,F311,$V$3:$V$723)</f>
        <v>1</v>
      </c>
      <c r="O311" s="11">
        <f ca="1">SUMIF(Ingredients!$B$3:$B$217,'PH complex foods'!G311,Ingredients!$A$3:$A$119)+SUMIF($B$3:$B$724,G311,$V$3:$V$723)</f>
        <v>1</v>
      </c>
      <c r="P311" s="11">
        <f ca="1">SUMIF(Ingredients!$B$3:$B$217,'PH complex foods'!H311,Ingredients!$A$3:$A$119)+SUMIF($B$3:$B$724,H311,$V$3:$V$723)</f>
        <v>1</v>
      </c>
      <c r="Q311" s="11">
        <f ca="1">SUMIF(Ingredients!$B$3:$B$217,'PH complex foods'!I311,Ingredients!$A$3:$A$119)+SUMIF($B$3:$B$724,I311,$V$3:$V$723)</f>
        <v>1</v>
      </c>
      <c r="R311" s="11">
        <f ca="1">SUMIF(Ingredients!$B$3:$B$217,'PH complex foods'!J311,Ingredients!$A$3:$A$119)+SUMIF($B$3:$B$724,J311,$V$3:$V$723)</f>
        <v>0</v>
      </c>
      <c r="S311" s="11">
        <f ca="1">SUMIF(Ingredients!$B$3:$B$217,'PH complex foods'!K311,Ingredients!$A$3:$A$119)+SUMIF($B$3:$B$724,K311,$V$3:$V$723)</f>
        <v>0</v>
      </c>
      <c r="T311" s="11">
        <f ca="1">SUMIF(Ingredients!$B$3:$B$217,'PH complex foods'!L311,Ingredients!$A$3:$A$119)+SUMIF($B$3:$B$724,L311,$V$3:$V$723)</f>
        <v>0</v>
      </c>
      <c r="U311" s="11">
        <f ca="1">SUMIF(Ingredients!$B$3:$B$217,'PH complex foods'!M311,Ingredients!$A$3:$A$119)+SUMIF($B$3:$B$724,M311,$V$3:$V$723)</f>
        <v>0</v>
      </c>
      <c r="V311" s="10">
        <f t="shared" ca="1" si="64"/>
        <v>1</v>
      </c>
      <c r="W311" s="11">
        <f t="shared" si="53"/>
        <v>0</v>
      </c>
      <c r="X311" s="44" t="str">
        <f t="shared" ca="1" si="65"/>
        <v>Yes</v>
      </c>
      <c r="Y311" s="34">
        <f>SUMIF(Ingredients!$B$3:$B$217,F311,Ingredients!$C$3:$C$217)+SUMIF($B$3:$B$724,F311,$AG$3:$AG$724)</f>
        <v>10</v>
      </c>
      <c r="Z311" s="30">
        <f>SUMIF(Ingredients!$B$3:$B$217,G311,Ingredients!$C$3:$C$217)+SUMIF($B$3:$B$724,G311,$AG$3:$AG$724)</f>
        <v>5</v>
      </c>
      <c r="AA311" s="30">
        <f>SUMIF(Ingredients!$B$3:$B$217,H311,Ingredients!$C$3:$C$217)+SUMIF($B$3:$B$724,H311,$AG$3:$AG$724)</f>
        <v>2</v>
      </c>
      <c r="AB311" s="30">
        <f>SUMIF(Ingredients!$B$3:$B$217,I311,Ingredients!$C$3:$C$217)+SUMIF($B$3:$B$724,I311,$AG$3:$AG$724)</f>
        <v>2</v>
      </c>
      <c r="AC311" s="30">
        <f>SUMIF(Ingredients!$B$3:$B$217,J311,Ingredients!$C$3:$C$217)+SUMIF($B$3:$B$724,J311,$AG$3:$AG$724)</f>
        <v>0</v>
      </c>
      <c r="AD311" s="30">
        <f>SUMIF(Ingredients!$B$3:$B$217,K311,Ingredients!$C$3:$C$217)+SUMIF($B$3:$B$724,K311,$AG$3:$AG$724)</f>
        <v>0</v>
      </c>
      <c r="AE311" s="30">
        <f>SUMIF(Ingredients!$B$3:$B$217,L311,Ingredients!$C$3:$C$217)+SUMIF($B$3:$B$724,L311,$AG$3:$AG$724)</f>
        <v>0</v>
      </c>
      <c r="AF311" s="30">
        <f>SUMIF(Ingredients!$B$3:$B$217,M311,Ingredients!$C$3:$C$217)+SUMIF($B$3:$B$724,M311,$AG$3:$AG$724)</f>
        <v>0</v>
      </c>
      <c r="AG311" s="29">
        <f t="shared" si="54"/>
        <v>19</v>
      </c>
      <c r="AH311" s="30">
        <f>SUMIF(Ingredients!$B$3:$B$217,F311,Ingredients!$D$3:$D$217)+SUMIF($B$3:$B$724,F311,$AP$3:$AP$724)</f>
        <v>0</v>
      </c>
      <c r="AI311" s="30">
        <f>SUMIF(Ingredients!$B$3:$B$217,G311,Ingredients!$D$3:$D$217)+SUMIF($B$3:$B$724,G311,$AP$3:$AP$724)</f>
        <v>0</v>
      </c>
      <c r="AJ311" s="30">
        <f>SUMIF(Ingredients!$B$3:$B$217,H311,Ingredients!$D$3:$D$217)+SUMIF($B$3:$B$724,H311,$AP$3:$AP$724)</f>
        <v>0</v>
      </c>
      <c r="AK311" s="30">
        <f>SUMIF(Ingredients!$B$3:$B$217,I311,Ingredients!$D$3:$D$217)+SUMIF($B$3:$B$724,I311,$AP$3:$AP$724)</f>
        <v>0</v>
      </c>
      <c r="AL311" s="30">
        <f>SUMIF(Ingredients!$B$3:$B$217,J311,Ingredients!$D$3:$D$217)+SUMIF($B$3:$B$724,J311,$AP$3:$AP$724)</f>
        <v>0</v>
      </c>
      <c r="AM311" s="30">
        <f>SUMIF(Ingredients!$B$3:$B$217,K311,Ingredients!$D$3:$D$217)+SUMIF($B$3:$B$724,K311,$AP$3:$AP$724)</f>
        <v>0</v>
      </c>
      <c r="AN311" s="30">
        <f>SUMIF(Ingredients!$B$3:$B$217,L311,Ingredients!$D$3:$D$217)+SUMIF($B$3:$B$724,L311,$AP$3:$AP$724)</f>
        <v>0</v>
      </c>
      <c r="AO311" s="30">
        <f>SUMIF(Ingredients!$B$3:$B$217,M311,Ingredients!$D$3:$D$217)+SUMIF($B$3:$B$724,M311,$AP$3:$AP$724)</f>
        <v>0</v>
      </c>
      <c r="AP311" s="29">
        <f t="shared" si="55"/>
        <v>0</v>
      </c>
      <c r="AQ311" s="30">
        <f>SUMIF(Ingredients!$B$3:$B$217,F311,Ingredients!$E$3:$E$217)+SUMIF($B$3:$B$724,F311,$AY$3:$AY$727)</f>
        <v>10</v>
      </c>
      <c r="AR311" s="30">
        <f>SUMIF(Ingredients!$B$3:$B$217,G311,Ingredients!$E$3:$E$217)+SUMIF($B$3:$B$724,G311,$AY$3:$AY$727)</f>
        <v>7</v>
      </c>
      <c r="AS311" s="30">
        <f>SUMIF(Ingredients!$B$3:$B$217,H311,Ingredients!$E$3:$E$217)+SUMIF($B$3:$B$724,H311,$AY$3:$AY$727)</f>
        <v>24</v>
      </c>
      <c r="AT311" s="30">
        <f>SUMIF(Ingredients!$B$3:$B$217,I311,Ingredients!$E$3:$E$217)+SUMIF($B$3:$B$724,I311,$AY$3:$AY$727)</f>
        <v>7</v>
      </c>
      <c r="AU311" s="30">
        <f>SUMIF(Ingredients!$B$3:$B$217,J311,Ingredients!$E$3:$E$217)+SUMIF($B$3:$B$724,J311,$AY$3:$AY$727)</f>
        <v>0</v>
      </c>
      <c r="AV311" s="30">
        <f>SUMIF(Ingredients!$B$3:$B$217,K311,Ingredients!$E$3:$E$217)+SUMIF($B$3:$B$724,K311,$AY$3:$AY$727)</f>
        <v>0</v>
      </c>
      <c r="AW311" s="30">
        <f>SUMIF(Ingredients!$B$3:$B$217,L311,Ingredients!$E$3:$E$217)+SUMIF($B$3:$B$724,L311,$AY$3:$AY$727)</f>
        <v>0</v>
      </c>
      <c r="AX311" s="30">
        <f>SUMIF(Ingredients!$B$3:$B$217,M311,Ingredients!$E$3:$E$217)+SUMIF($B$3:$B$724,M311,$AY$3:$AY$727)</f>
        <v>0</v>
      </c>
      <c r="AY311" s="29">
        <f t="shared" si="56"/>
        <v>12</v>
      </c>
      <c r="AZ311" s="30">
        <f>SUMIF(Ingredients!$B$3:$B$217,F311,Ingredients!$F$3:$F$217)+SUMIF($B$3:$B$724,F311,$BH$3:$BH$724)</f>
        <v>0</v>
      </c>
      <c r="BA311" s="30">
        <f>SUMIF(Ingredients!$B$3:$B$217,G311,Ingredients!$F$3:$F$217)+SUMIF($B$3:$B$724,G311,$BH$3:$BH$724)</f>
        <v>1</v>
      </c>
      <c r="BB311" s="30">
        <f>SUMIF(Ingredients!$B$3:$B$217,H311,Ingredients!$F$3:$F$217)+SUMIF($B$3:$B$724,H311,$BH$3:$BH$724)</f>
        <v>0</v>
      </c>
      <c r="BC311" s="30">
        <f>SUMIF(Ingredients!$B$3:$B$217,I311,Ingredients!$F$3:$F$217)+SUMIF($B$3:$B$724,I311,$BH$3:$BH$724)</f>
        <v>0</v>
      </c>
      <c r="BD311" s="30">
        <f>SUMIF(Ingredients!$B$3:$B$217,J311,Ingredients!$F$3:$F$217)+SUMIF($B$3:$B$724,J311,$BH$3:$BH$724)</f>
        <v>0</v>
      </c>
      <c r="BE311" s="30">
        <f>SUMIF(Ingredients!$B$3:$B$217,K311,Ingredients!$F$3:$F$217)+SUMIF($B$3:$B$724,K311,$BH$3:$BH$724)</f>
        <v>0</v>
      </c>
      <c r="BF311" s="30">
        <f>SUMIF(Ingredients!$B$3:$B$217,L311,Ingredients!$F$3:$F$217)+SUMIF($B$3:$B$724,L311,$BH$3:$BH$724)</f>
        <v>0</v>
      </c>
      <c r="BG311" s="30">
        <f>SUMIF(Ingredients!$B$3:$B$217,M311,Ingredients!$F$3:$F$217)+SUMIF($B$3:$B$724,M311,$BH$3:$BH$724)</f>
        <v>0</v>
      </c>
      <c r="BH311" s="35">
        <f t="shared" si="57"/>
        <v>1</v>
      </c>
      <c r="BI311" s="30">
        <f>SUMIF(Ingredients!$B$3:$B$217,F311,Ingredients!$G$3:$G$217)+SUMIF($B$3:$B$724,F311,$BQ$3:$BQ$724)</f>
        <v>0</v>
      </c>
      <c r="BJ311" s="30">
        <f>SUMIF(Ingredients!$B$3:$B$217,G311,Ingredients!$G$3:$G$217)+SUMIF($B$3:$B$724,G311,$BQ$3:$BQ$724)</f>
        <v>0</v>
      </c>
      <c r="BK311" s="30">
        <f>SUMIF(Ingredients!$B$3:$B$217,H311,Ingredients!$G$3:$G$217)+SUMIF($B$3:$B$724,H311,$BQ$3:$BQ$724)</f>
        <v>0</v>
      </c>
      <c r="BL311" s="30">
        <f>SUMIF(Ingredients!$B$3:$B$217,I311,Ingredients!$G$3:$G$217)+SUMIF($B$3:$B$724,I311,$BQ$3:$BQ$724)</f>
        <v>0</v>
      </c>
      <c r="BM311" s="30">
        <f>SUMIF(Ingredients!$B$3:$B$217,J311,Ingredients!$G$3:$G$217)+SUMIF($B$3:$B$724,J311,$BQ$3:$BQ$724)</f>
        <v>0</v>
      </c>
      <c r="BN311" s="30">
        <f>SUMIF(Ingredients!$B$3:$B$217,K311,Ingredients!$G$3:$G$217)+SUMIF($B$3:$B$724,K311,$BQ$3:$BQ$724)</f>
        <v>0</v>
      </c>
      <c r="BO311" s="30">
        <f>SUMIF(Ingredients!$B$3:$B$217,L311,Ingredients!$G$3:$G$217)+SUMIF($B$3:$B$724,L311,$BQ$3:$BQ$724)</f>
        <v>0</v>
      </c>
      <c r="BP311" s="30">
        <f>SUMIF(Ingredients!$B$3:$B$217,M311,Ingredients!$G$3:$G$217)+SUMIF($B$3:$B$724,M311,$BQ$3:$BQ$724)</f>
        <v>0</v>
      </c>
      <c r="BQ311" s="36">
        <f t="shared" si="58"/>
        <v>0</v>
      </c>
      <c r="BR311" s="30">
        <f>SUMIF(Ingredients!$B$3:$B$217,F311,Ingredients!$H$3:$H$217)+SUMIF($B$3:$B$724,F311,$BZ$3:$BZ$724)</f>
        <v>0</v>
      </c>
      <c r="BS311" s="30">
        <f>SUMIF(Ingredients!$B$3:$B$217,G311,Ingredients!$H$3:$H$217)+SUMIF($B$3:$B$724,G311,$BZ$3:$BZ$724)</f>
        <v>0</v>
      </c>
      <c r="BT311" s="30">
        <f>SUMIF(Ingredients!$B$3:$B$217,H311,Ingredients!$H$3:$H$217)+SUMIF($B$3:$B$724,H311,$BZ$3:$BZ$724)</f>
        <v>0</v>
      </c>
      <c r="BU311" s="30">
        <f>SUMIF(Ingredients!$B$3:$B$217,I311,Ingredients!$H$3:$H$217)+SUMIF($B$3:$B$724,I311,$BZ$3:$BZ$724)</f>
        <v>1</v>
      </c>
      <c r="BV311" s="30">
        <f>SUMIF(Ingredients!$B$3:$B$217,J311,Ingredients!$H$3:$H$217)+SUMIF($B$3:$B$724,J311,$BZ$3:$BZ$724)</f>
        <v>0</v>
      </c>
      <c r="BW311" s="30">
        <f>SUMIF(Ingredients!$B$3:$B$217,K311,Ingredients!$H$3:$H$217)+SUMIF($B$3:$B$724,K311,$BZ$3:$BZ$724)</f>
        <v>0</v>
      </c>
      <c r="BX311" s="30">
        <f>SUMIF(Ingredients!$B$3:$B$217,L311,Ingredients!$H$3:$H$217)+SUMIF($B$3:$B$724,L311,$BZ$3:$BZ$724)</f>
        <v>0</v>
      </c>
      <c r="BY311" s="30">
        <f>SUMIF(Ingredients!$B$3:$B$217,M311,Ingredients!$H$3:$H$217)+SUMIF($B$3:$B$724,M311,$BZ$3:$BZ$724)</f>
        <v>0</v>
      </c>
      <c r="BZ311" s="42">
        <f t="shared" si="59"/>
        <v>1</v>
      </c>
      <c r="CA311" s="30">
        <f>SUMIF(Ingredients!$B$3:$B$217,F311,Ingredients!$I$3:$I$217)+SUMIF($B$3:$B$724,F311,$CI$3:$CI$724)</f>
        <v>2</v>
      </c>
      <c r="CB311" s="30">
        <f>SUMIF(Ingredients!$B$3:$B$217,G311,Ingredients!$I$3:$I$217)+SUMIF($B$3:$B$724,G311,$CI$3:$CI$724)</f>
        <v>0</v>
      </c>
      <c r="CC311" s="30">
        <f>SUMIF(Ingredients!$B$3:$B$217,H311,Ingredients!$I$3:$I$217)+SUMIF($B$3:$B$724,H311,$CI$3:$CI$724)</f>
        <v>0.5</v>
      </c>
      <c r="CD311" s="30">
        <f>SUMIF(Ingredients!$B$3:$B$217,I311,Ingredients!$I$3:$I$217)+SUMIF($B$3:$B$724,I311,$CI$3:$CI$724)</f>
        <v>0</v>
      </c>
      <c r="CE311" s="30">
        <f>SUMIF(Ingredients!$B$3:$B$217,J311,Ingredients!$I$3:$I$217)+SUMIF($B$3:$B$724,J311,$CI$3:$CI$724)</f>
        <v>0</v>
      </c>
      <c r="CF311" s="30">
        <f>SUMIF(Ingredients!$B$3:$B$217,K311,Ingredients!$I$3:$I$217)+SUMIF($B$3:$B$724,K311,$CI$3:$CI$724)</f>
        <v>0</v>
      </c>
      <c r="CG311" s="30">
        <f>SUMIF(Ingredients!$B$3:$B$217,L311,Ingredients!$I$3:$I$217)+SUMIF($B$3:$B$724,L311,$CI$3:$CI$724)</f>
        <v>0</v>
      </c>
      <c r="CH311" s="30">
        <f>SUMIF(Ingredients!$B$3:$B$217,M311,Ingredients!$I$3:$I$217)+SUMIF($B$3:$B$724,M311,$CI$3:$CI$724)</f>
        <v>0</v>
      </c>
      <c r="CI311" s="38">
        <f t="shared" si="60"/>
        <v>2.5</v>
      </c>
      <c r="CJ311" s="30">
        <f>SUMIF(Ingredients!$B$3:$B$217,F311,Ingredients!$J$3:$J$217)+SUMIF($B$3:$B$724,F311,$CR$3:$CR$724)</f>
        <v>0</v>
      </c>
      <c r="CK311" s="30">
        <f>SUMIF(Ingredients!$B$3:$B$217,G311,Ingredients!$J$3:$J$217)+SUMIF($B$3:$B$724,G311,$CR$3:$CR$724)</f>
        <v>0</v>
      </c>
      <c r="CL311" s="30">
        <f>SUMIF(Ingredients!$B$3:$B$217,H311,Ingredients!$J$3:$J$217)+SUMIF($B$3:$B$724,H311,$CR$3:$CR$724)</f>
        <v>0</v>
      </c>
      <c r="CM311" s="30">
        <f>SUMIF(Ingredients!$B$3:$B$217,I311,Ingredients!$J$3:$J$217)+SUMIF($B$3:$B$724,I311,$CR$3:$CR$724)</f>
        <v>0</v>
      </c>
      <c r="CN311" s="30">
        <f>SUMIF(Ingredients!$B$3:$B$217,J311,Ingredients!$J$3:$J$217)+SUMIF($B$3:$B$724,J311,$CR$3:$CR$724)</f>
        <v>0</v>
      </c>
      <c r="CO311" s="30">
        <f>SUMIF(Ingredients!$B$3:$B$217,K311,Ingredients!$J$3:$J$217)+SUMIF($B$3:$B$724,K311,$CR$3:$CR$724)</f>
        <v>0</v>
      </c>
      <c r="CP311" s="30">
        <f>SUMIF(Ingredients!$B$3:$B$217,L311,Ingredients!$J$3:$J$217)+SUMIF($B$3:$B$724,L311,$CR$3:$CR$724)</f>
        <v>0</v>
      </c>
      <c r="CQ311" s="30">
        <f>SUMIF(Ingredients!$B$3:$B$217,M311,Ingredients!$J$3:$J$217)+SUMIF($B$3:$B$724,M311,$CR$3:$CR$724)</f>
        <v>0</v>
      </c>
      <c r="CR311" s="43">
        <f t="shared" si="61"/>
        <v>0</v>
      </c>
      <c r="CS311" s="34">
        <v>20</v>
      </c>
      <c r="CT311" s="30">
        <v>0</v>
      </c>
      <c r="CU311" s="30">
        <v>12</v>
      </c>
      <c r="CV311" s="35">
        <v>1</v>
      </c>
      <c r="CW311" s="36">
        <v>0</v>
      </c>
      <c r="CX311" s="37">
        <v>1</v>
      </c>
      <c r="CY311" s="38">
        <v>2.5</v>
      </c>
      <c r="CZ311" s="39">
        <v>0</v>
      </c>
      <c r="DA311" t="s">
        <v>202</v>
      </c>
      <c r="DB311" t="str">
        <f t="shared" ca="1" si="62"/>
        <v>-</v>
      </c>
      <c r="DD311" t="s">
        <v>200</v>
      </c>
      <c r="DE311" t="str">
        <f t="shared" ca="1" si="63"/>
        <v>BEEFWELLINGTONITEM(MEAL, ItemRegistry.beefwellingtonItem, 4 ,4f,0f,1f,1f,0f,2.5f,0f,1.75f),</v>
      </c>
      <c r="DF311" t="s">
        <v>2464</v>
      </c>
    </row>
    <row r="312" spans="2:110" x14ac:dyDescent="0.3">
      <c r="B312" t="s">
        <v>590</v>
      </c>
      <c r="C312" t="str">
        <f>INDEX('PH Itemnames'!$B$1:$B$723,MATCH(B312,'PH Itemnames'!$A$1:$A$723),1)</f>
        <v>epicbaconItem</v>
      </c>
      <c r="D312" t="s">
        <v>240</v>
      </c>
      <c r="E312" t="s">
        <v>1192</v>
      </c>
      <c r="F312" s="10" t="s">
        <v>77</v>
      </c>
      <c r="G312" s="11" t="s">
        <v>222</v>
      </c>
      <c r="H312" s="11" t="s">
        <v>363</v>
      </c>
      <c r="I312" s="11" t="s">
        <v>224</v>
      </c>
      <c r="J312" s="11" t="s">
        <v>223</v>
      </c>
      <c r="K312" s="11" t="s">
        <v>365</v>
      </c>
      <c r="L312" s="11" t="s">
        <v>364</v>
      </c>
      <c r="M312" s="11" t="s">
        <v>591</v>
      </c>
      <c r="N312" s="46">
        <f ca="1">SUMIF(Ingredients!$B$3:$B$217,'PH complex foods'!F312,Ingredients!$A$3:$A$119)+SUMIF($B$3:$B$724,F312,$V$3:$V$723)</f>
        <v>1</v>
      </c>
      <c r="O312" s="11">
        <f ca="1">SUMIF(Ingredients!$B$3:$B$217,'PH complex foods'!G312,Ingredients!$A$3:$A$119)+SUMIF($B$3:$B$724,G312,$V$3:$V$723)</f>
        <v>1</v>
      </c>
      <c r="P312" s="11">
        <f ca="1">SUMIF(Ingredients!$B$3:$B$217,'PH complex foods'!H312,Ingredients!$A$3:$A$119)+SUMIF($B$3:$B$724,H312,$V$3:$V$723)</f>
        <v>1</v>
      </c>
      <c r="Q312" s="11">
        <f ca="1">SUMIF(Ingredients!$B$3:$B$217,'PH complex foods'!I312,Ingredients!$A$3:$A$119)+SUMIF($B$3:$B$724,I312,$V$3:$V$723)</f>
        <v>1</v>
      </c>
      <c r="R312" s="11">
        <f ca="1">SUMIF(Ingredients!$B$3:$B$217,'PH complex foods'!J312,Ingredients!$A$3:$A$119)+SUMIF($B$3:$B$724,J312,$V$3:$V$723)</f>
        <v>1</v>
      </c>
      <c r="S312" s="11">
        <f ca="1">SUMIF(Ingredients!$B$3:$B$217,'PH complex foods'!K312,Ingredients!$A$3:$A$119)+SUMIF($B$3:$B$724,K312,$V$3:$V$723)</f>
        <v>1</v>
      </c>
      <c r="T312" s="11">
        <f ca="1">SUMIF(Ingredients!$B$3:$B$217,'PH complex foods'!L312,Ingredients!$A$3:$A$119)+SUMIF($B$3:$B$724,L312,$V$3:$V$723)</f>
        <v>1</v>
      </c>
      <c r="U312" s="11">
        <f ca="1">SUMIF(Ingredients!$B$3:$B$217,'PH complex foods'!M312,Ingredients!$A$3:$A$119)+SUMIF($B$3:$B$724,M312,$V$3:$V$723)</f>
        <v>1</v>
      </c>
      <c r="V312" s="10">
        <f t="shared" ca="1" si="64"/>
        <v>1</v>
      </c>
      <c r="W312" s="11">
        <f t="shared" si="53"/>
        <v>1</v>
      </c>
      <c r="X312" s="44" t="s">
        <v>199</v>
      </c>
      <c r="Y312" s="34">
        <f>SUMIF(Ingredients!$B$3:$B$217,F312,Ingredients!$C$3:$C$217)+SUMIF($B$3:$B$724,F312,$AG$3:$AG$724)</f>
        <v>10</v>
      </c>
      <c r="Z312" s="30">
        <f>SUMIF(Ingredients!$B$3:$B$217,G312,Ingredients!$C$3:$C$217)+SUMIF($B$3:$B$724,G312,$AG$3:$AG$724)</f>
        <v>0</v>
      </c>
      <c r="AA312" s="30">
        <f>SUMIF(Ingredients!$B$3:$B$217,H312,Ingredients!$C$3:$C$217)+SUMIF($B$3:$B$724,H312,$AG$3:$AG$724)</f>
        <v>0</v>
      </c>
      <c r="AB312" s="30">
        <f>SUMIF(Ingredients!$B$3:$B$217,I312,Ingredients!$C$3:$C$217)+SUMIF($B$3:$B$724,I312,$AG$3:$AG$724)</f>
        <v>0</v>
      </c>
      <c r="AC312" s="30">
        <f>SUMIF(Ingredients!$B$3:$B$217,J312,Ingredients!$C$3:$C$217)+SUMIF($B$3:$B$724,J312,$AG$3:$AG$724)</f>
        <v>0</v>
      </c>
      <c r="AD312" s="30">
        <f>SUMIF(Ingredients!$B$3:$B$217,K312,Ingredients!$C$3:$C$217)+SUMIF($B$3:$B$724,K312,$AG$3:$AG$724)</f>
        <v>0</v>
      </c>
      <c r="AE312" s="30">
        <f>SUMIF(Ingredients!$B$3:$B$217,L312,Ingredients!$C$3:$C$217)+SUMIF($B$3:$B$724,L312,$AG$3:$AG$724)</f>
        <v>0</v>
      </c>
      <c r="AF312" s="30">
        <f>SUMIF(Ingredients!$B$3:$B$217,M312,Ingredients!$C$3:$C$217)+SUMIF($B$3:$B$724,M312,$AG$3:$AG$724)</f>
        <v>0</v>
      </c>
      <c r="AG312" s="29">
        <f t="shared" si="54"/>
        <v>10</v>
      </c>
      <c r="AH312" s="30">
        <f>SUMIF(Ingredients!$B$3:$B$217,F312,Ingredients!$D$3:$D$217)+SUMIF($B$3:$B$724,F312,$AP$3:$AP$724)</f>
        <v>0</v>
      </c>
      <c r="AI312" s="30">
        <f>SUMIF(Ingredients!$B$3:$B$217,G312,Ingredients!$D$3:$D$217)+SUMIF($B$3:$B$724,G312,$AP$3:$AP$724)</f>
        <v>0</v>
      </c>
      <c r="AJ312" s="30">
        <f>SUMIF(Ingredients!$B$3:$B$217,H312,Ingredients!$D$3:$D$217)+SUMIF($B$3:$B$724,H312,$AP$3:$AP$724)</f>
        <v>0</v>
      </c>
      <c r="AK312" s="30">
        <f>SUMIF(Ingredients!$B$3:$B$217,I312,Ingredients!$D$3:$D$217)+SUMIF($B$3:$B$724,I312,$AP$3:$AP$724)</f>
        <v>0</v>
      </c>
      <c r="AL312" s="30">
        <f>SUMIF(Ingredients!$B$3:$B$217,J312,Ingredients!$D$3:$D$217)+SUMIF($B$3:$B$724,J312,$AP$3:$AP$724)</f>
        <v>0</v>
      </c>
      <c r="AM312" s="30">
        <f>SUMIF(Ingredients!$B$3:$B$217,K312,Ingredients!$D$3:$D$217)+SUMIF($B$3:$B$724,K312,$AP$3:$AP$724)</f>
        <v>0</v>
      </c>
      <c r="AN312" s="30">
        <f>SUMIF(Ingredients!$B$3:$B$217,L312,Ingredients!$D$3:$D$217)+SUMIF($B$3:$B$724,L312,$AP$3:$AP$724)</f>
        <v>0</v>
      </c>
      <c r="AO312" s="30">
        <f>SUMIF(Ingredients!$B$3:$B$217,M312,Ingredients!$D$3:$D$217)+SUMIF($B$3:$B$724,M312,$AP$3:$AP$724)</f>
        <v>0</v>
      </c>
      <c r="AP312" s="29">
        <f t="shared" si="55"/>
        <v>0</v>
      </c>
      <c r="AQ312" s="30">
        <f>SUMIF(Ingredients!$B$3:$B$217,F312,Ingredients!$E$3:$E$217)+SUMIF($B$3:$B$724,F312,$AY$3:$AY$727)</f>
        <v>14</v>
      </c>
      <c r="AR312" s="30">
        <f>SUMIF(Ingredients!$B$3:$B$217,G312,Ingredients!$E$3:$E$217)+SUMIF($B$3:$B$724,G312,$AY$3:$AY$727)</f>
        <v>0</v>
      </c>
      <c r="AS312" s="30">
        <f>SUMIF(Ingredients!$B$3:$B$217,H312,Ingredients!$E$3:$E$217)+SUMIF($B$3:$B$724,H312,$AY$3:$AY$727)</f>
        <v>0</v>
      </c>
      <c r="AT312" s="30">
        <f>SUMIF(Ingredients!$B$3:$B$217,I312,Ingredients!$E$3:$E$217)+SUMIF($B$3:$B$724,I312,$AY$3:$AY$727)</f>
        <v>0</v>
      </c>
      <c r="AU312" s="30">
        <f>SUMIF(Ingredients!$B$3:$B$217,J312,Ingredients!$E$3:$E$217)+SUMIF($B$3:$B$724,J312,$AY$3:$AY$727)</f>
        <v>0</v>
      </c>
      <c r="AV312" s="30">
        <f>SUMIF(Ingredients!$B$3:$B$217,K312,Ingredients!$E$3:$E$217)+SUMIF($B$3:$B$724,K312,$AY$3:$AY$727)</f>
        <v>0</v>
      </c>
      <c r="AW312" s="30">
        <f>SUMIF(Ingredients!$B$3:$B$217,L312,Ingredients!$E$3:$E$217)+SUMIF($B$3:$B$724,L312,$AY$3:$AY$727)</f>
        <v>0</v>
      </c>
      <c r="AX312" s="30">
        <f>SUMIF(Ingredients!$B$3:$B$217,M312,Ingredients!$E$3:$E$217)+SUMIF($B$3:$B$724,M312,$AY$3:$AY$727)</f>
        <v>0</v>
      </c>
      <c r="AY312" s="29">
        <f t="shared" si="56"/>
        <v>1.75</v>
      </c>
      <c r="AZ312" s="30">
        <f>SUMIF(Ingredients!$B$3:$B$217,F312,Ingredients!$F$3:$F$217)+SUMIF($B$3:$B$724,F312,$BH$3:$BH$724)</f>
        <v>0</v>
      </c>
      <c r="BA312" s="30">
        <f>SUMIF(Ingredients!$B$3:$B$217,G312,Ingredients!$F$3:$F$217)+SUMIF($B$3:$B$724,G312,$BH$3:$BH$724)</f>
        <v>0</v>
      </c>
      <c r="BB312" s="30">
        <f>SUMIF(Ingredients!$B$3:$B$217,H312,Ingredients!$F$3:$F$217)+SUMIF($B$3:$B$724,H312,$BH$3:$BH$724)</f>
        <v>0</v>
      </c>
      <c r="BC312" s="30">
        <f>SUMIF(Ingredients!$B$3:$B$217,I312,Ingredients!$F$3:$F$217)+SUMIF($B$3:$B$724,I312,$BH$3:$BH$724)</f>
        <v>0</v>
      </c>
      <c r="BD312" s="30">
        <f>SUMIF(Ingredients!$B$3:$B$217,J312,Ingredients!$F$3:$F$217)+SUMIF($B$3:$B$724,J312,$BH$3:$BH$724)</f>
        <v>0</v>
      </c>
      <c r="BE312" s="30">
        <f>SUMIF(Ingredients!$B$3:$B$217,K312,Ingredients!$F$3:$F$217)+SUMIF($B$3:$B$724,K312,$BH$3:$BH$724)</f>
        <v>0</v>
      </c>
      <c r="BF312" s="30">
        <f>SUMIF(Ingredients!$B$3:$B$217,L312,Ingredients!$F$3:$F$217)+SUMIF($B$3:$B$724,L312,$BH$3:$BH$724)</f>
        <v>0</v>
      </c>
      <c r="BG312" s="30">
        <f>SUMIF(Ingredients!$B$3:$B$217,M312,Ingredients!$F$3:$F$217)+SUMIF($B$3:$B$724,M312,$BH$3:$BH$724)</f>
        <v>0</v>
      </c>
      <c r="BH312" s="35">
        <f t="shared" si="57"/>
        <v>0</v>
      </c>
      <c r="BI312" s="30">
        <f>SUMIF(Ingredients!$B$3:$B$217,F312,Ingredients!$G$3:$G$217)+SUMIF($B$3:$B$724,F312,$BQ$3:$BQ$724)</f>
        <v>0</v>
      </c>
      <c r="BJ312" s="30">
        <f>SUMIF(Ingredients!$B$3:$B$217,G312,Ingredients!$G$3:$G$217)+SUMIF($B$3:$B$724,G312,$BQ$3:$BQ$724)</f>
        <v>0</v>
      </c>
      <c r="BK312" s="30">
        <f>SUMIF(Ingredients!$B$3:$B$217,H312,Ingredients!$G$3:$G$217)+SUMIF($B$3:$B$724,H312,$BQ$3:$BQ$724)</f>
        <v>0</v>
      </c>
      <c r="BL312" s="30">
        <f>SUMIF(Ingredients!$B$3:$B$217,I312,Ingredients!$G$3:$G$217)+SUMIF($B$3:$B$724,I312,$BQ$3:$BQ$724)</f>
        <v>0</v>
      </c>
      <c r="BM312" s="30">
        <f>SUMIF(Ingredients!$B$3:$B$217,J312,Ingredients!$G$3:$G$217)+SUMIF($B$3:$B$724,J312,$BQ$3:$BQ$724)</f>
        <v>0</v>
      </c>
      <c r="BN312" s="30">
        <f>SUMIF(Ingredients!$B$3:$B$217,K312,Ingredients!$G$3:$G$217)+SUMIF($B$3:$B$724,K312,$BQ$3:$BQ$724)</f>
        <v>0</v>
      </c>
      <c r="BO312" s="30">
        <f>SUMIF(Ingredients!$B$3:$B$217,L312,Ingredients!$G$3:$G$217)+SUMIF($B$3:$B$724,L312,$BQ$3:$BQ$724)</f>
        <v>0</v>
      </c>
      <c r="BP312" s="30">
        <f>SUMIF(Ingredients!$B$3:$B$217,M312,Ingredients!$G$3:$G$217)+SUMIF($B$3:$B$724,M312,$BQ$3:$BQ$724)</f>
        <v>0</v>
      </c>
      <c r="BQ312" s="36">
        <f t="shared" si="58"/>
        <v>0</v>
      </c>
      <c r="BR312" s="30">
        <f>SUMIF(Ingredients!$B$3:$B$217,F312,Ingredients!$H$3:$H$217)+SUMIF($B$3:$B$724,F312,$BZ$3:$BZ$724)</f>
        <v>0</v>
      </c>
      <c r="BS312" s="30">
        <f>SUMIF(Ingredients!$B$3:$B$217,G312,Ingredients!$H$3:$H$217)+SUMIF($B$3:$B$724,G312,$BZ$3:$BZ$724)</f>
        <v>0</v>
      </c>
      <c r="BT312" s="30">
        <f>SUMIF(Ingredients!$B$3:$B$217,H312,Ingredients!$H$3:$H$217)+SUMIF($B$3:$B$724,H312,$BZ$3:$BZ$724)</f>
        <v>0</v>
      </c>
      <c r="BU312" s="30">
        <f>SUMIF(Ingredients!$B$3:$B$217,I312,Ingredients!$H$3:$H$217)+SUMIF($B$3:$B$724,I312,$BZ$3:$BZ$724)</f>
        <v>0</v>
      </c>
      <c r="BV312" s="30">
        <f>SUMIF(Ingredients!$B$3:$B$217,J312,Ingredients!$H$3:$H$217)+SUMIF($B$3:$B$724,J312,$BZ$3:$BZ$724)</f>
        <v>0</v>
      </c>
      <c r="BW312" s="30">
        <f>SUMIF(Ingredients!$B$3:$B$217,K312,Ingredients!$H$3:$H$217)+SUMIF($B$3:$B$724,K312,$BZ$3:$BZ$724)</f>
        <v>0</v>
      </c>
      <c r="BX312" s="30">
        <f>SUMIF(Ingredients!$B$3:$B$217,L312,Ingredients!$H$3:$H$217)+SUMIF($B$3:$B$724,L312,$BZ$3:$BZ$724)</f>
        <v>0</v>
      </c>
      <c r="BY312" s="30">
        <f>SUMIF(Ingredients!$B$3:$B$217,M312,Ingredients!$H$3:$H$217)+SUMIF($B$3:$B$724,M312,$BZ$3:$BZ$724)</f>
        <v>0</v>
      </c>
      <c r="BZ312" s="42">
        <f t="shared" si="59"/>
        <v>0</v>
      </c>
      <c r="CA312" s="30">
        <f>SUMIF(Ingredients!$B$3:$B$217,F312,Ingredients!$I$3:$I$217)+SUMIF($B$3:$B$724,F312,$CI$3:$CI$724)</f>
        <v>2.5</v>
      </c>
      <c r="CB312" s="30">
        <f>SUMIF(Ingredients!$B$3:$B$217,G312,Ingredients!$I$3:$I$217)+SUMIF($B$3:$B$724,G312,$CI$3:$CI$724)</f>
        <v>0</v>
      </c>
      <c r="CC312" s="30">
        <f>SUMIF(Ingredients!$B$3:$B$217,H312,Ingredients!$I$3:$I$217)+SUMIF($B$3:$B$724,H312,$CI$3:$CI$724)</f>
        <v>0</v>
      </c>
      <c r="CD312" s="30">
        <f>SUMIF(Ingredients!$B$3:$B$217,I312,Ingredients!$I$3:$I$217)+SUMIF($B$3:$B$724,I312,$CI$3:$CI$724)</f>
        <v>0</v>
      </c>
      <c r="CE312" s="30">
        <f>SUMIF(Ingredients!$B$3:$B$217,J312,Ingredients!$I$3:$I$217)+SUMIF($B$3:$B$724,J312,$CI$3:$CI$724)</f>
        <v>0</v>
      </c>
      <c r="CF312" s="30">
        <f>SUMIF(Ingredients!$B$3:$B$217,K312,Ingredients!$I$3:$I$217)+SUMIF($B$3:$B$724,K312,$CI$3:$CI$724)</f>
        <v>0</v>
      </c>
      <c r="CG312" s="30">
        <f>SUMIF(Ingredients!$B$3:$B$217,L312,Ingredients!$I$3:$I$217)+SUMIF($B$3:$B$724,L312,$CI$3:$CI$724)</f>
        <v>0</v>
      </c>
      <c r="CH312" s="30">
        <f>SUMIF(Ingredients!$B$3:$B$217,M312,Ingredients!$I$3:$I$217)+SUMIF($B$3:$B$724,M312,$CI$3:$CI$724)</f>
        <v>0</v>
      </c>
      <c r="CI312" s="38">
        <f t="shared" si="60"/>
        <v>2.5</v>
      </c>
      <c r="CJ312" s="30">
        <f>SUMIF(Ingredients!$B$3:$B$217,F312,Ingredients!$J$3:$J$217)+SUMIF($B$3:$B$724,F312,$CR$3:$CR$724)</f>
        <v>0</v>
      </c>
      <c r="CK312" s="30">
        <f>SUMIF(Ingredients!$B$3:$B$217,G312,Ingredients!$J$3:$J$217)+SUMIF($B$3:$B$724,G312,$CR$3:$CR$724)</f>
        <v>0</v>
      </c>
      <c r="CL312" s="30">
        <f>SUMIF(Ingredients!$B$3:$B$217,H312,Ingredients!$J$3:$J$217)+SUMIF($B$3:$B$724,H312,$CR$3:$CR$724)</f>
        <v>0</v>
      </c>
      <c r="CM312" s="30">
        <f>SUMIF(Ingredients!$B$3:$B$217,I312,Ingredients!$J$3:$J$217)+SUMIF($B$3:$B$724,I312,$CR$3:$CR$724)</f>
        <v>0</v>
      </c>
      <c r="CN312" s="30">
        <f>SUMIF(Ingredients!$B$3:$B$217,J312,Ingredients!$J$3:$J$217)+SUMIF($B$3:$B$724,J312,$CR$3:$CR$724)</f>
        <v>0</v>
      </c>
      <c r="CO312" s="30">
        <f>SUMIF(Ingredients!$B$3:$B$217,K312,Ingredients!$J$3:$J$217)+SUMIF($B$3:$B$724,K312,$CR$3:$CR$724)</f>
        <v>0</v>
      </c>
      <c r="CP312" s="30">
        <f>SUMIF(Ingredients!$B$3:$B$217,L312,Ingredients!$J$3:$J$217)+SUMIF($B$3:$B$724,L312,$CR$3:$CR$724)</f>
        <v>0</v>
      </c>
      <c r="CQ312" s="30">
        <f>SUMIF(Ingredients!$B$3:$B$217,M312,Ingredients!$J$3:$J$217)+SUMIF($B$3:$B$724,M312,$CR$3:$CR$724)</f>
        <v>0</v>
      </c>
      <c r="CR312" s="43">
        <f t="shared" si="61"/>
        <v>0</v>
      </c>
      <c r="CS312" s="34">
        <v>10</v>
      </c>
      <c r="CT312" s="30">
        <v>0</v>
      </c>
      <c r="CU312" s="30">
        <v>1.75</v>
      </c>
      <c r="CV312" s="35">
        <v>0</v>
      </c>
      <c r="CW312" s="36">
        <v>0</v>
      </c>
      <c r="CX312" s="37">
        <v>0</v>
      </c>
      <c r="CY312" s="38">
        <v>2.5</v>
      </c>
      <c r="CZ312" s="39">
        <v>0</v>
      </c>
      <c r="DA312" t="s">
        <v>199</v>
      </c>
      <c r="DB312" t="str">
        <f t="shared" si="62"/>
        <v>No</v>
      </c>
      <c r="DC312" t="s">
        <v>1154</v>
      </c>
      <c r="DD312" t="s">
        <v>200</v>
      </c>
      <c r="DE312" t="str">
        <f t="shared" si="63"/>
        <v/>
      </c>
      <c r="DF312" t="s">
        <v>2272</v>
      </c>
    </row>
    <row r="313" spans="2:110" x14ac:dyDescent="0.3">
      <c r="B313" t="s">
        <v>592</v>
      </c>
      <c r="C313" t="str">
        <f>INDEX('PH Itemnames'!$B$1:$B$723,MATCH(B313,'PH Itemnames'!$A$1:$A$723),1)</f>
        <v>manjuuItem</v>
      </c>
      <c r="D313" t="s">
        <v>240</v>
      </c>
      <c r="E313" t="s">
        <v>1192</v>
      </c>
      <c r="F313" s="10" t="s">
        <v>210</v>
      </c>
      <c r="G313" s="11" t="s">
        <v>44</v>
      </c>
      <c r="H313" s="11" t="s">
        <v>131</v>
      </c>
      <c r="I313" s="11"/>
      <c r="J313" s="11"/>
      <c r="K313" s="11"/>
      <c r="L313" s="11"/>
      <c r="M313" s="11"/>
      <c r="N313" s="46">
        <f ca="1">SUMIF(Ingredients!$B$3:$B$217,'PH complex foods'!F313,Ingredients!$A$3:$A$119)+SUMIF($B$3:$B$724,F313,$V$3:$V$723)</f>
        <v>1</v>
      </c>
      <c r="O313" s="11">
        <f ca="1">SUMIF(Ingredients!$B$3:$B$217,'PH complex foods'!G313,Ingredients!$A$3:$A$119)+SUMIF($B$3:$B$724,G313,$V$3:$V$723)</f>
        <v>1</v>
      </c>
      <c r="P313" s="11">
        <f ca="1">SUMIF(Ingredients!$B$3:$B$217,'PH complex foods'!H313,Ingredients!$A$3:$A$119)+SUMIF($B$3:$B$724,H313,$V$3:$V$723)</f>
        <v>1</v>
      </c>
      <c r="Q313" s="11">
        <f ca="1">SUMIF(Ingredients!$B$3:$B$217,'PH complex foods'!I313,Ingredients!$A$3:$A$119)+SUMIF($B$3:$B$724,I313,$V$3:$V$723)</f>
        <v>0</v>
      </c>
      <c r="R313" s="11">
        <f ca="1">SUMIF(Ingredients!$B$3:$B$217,'PH complex foods'!J313,Ingredients!$A$3:$A$119)+SUMIF($B$3:$B$724,J313,$V$3:$V$723)</f>
        <v>0</v>
      </c>
      <c r="S313" s="11">
        <f ca="1">SUMIF(Ingredients!$B$3:$B$217,'PH complex foods'!K313,Ingredients!$A$3:$A$119)+SUMIF($B$3:$B$724,K313,$V$3:$V$723)</f>
        <v>0</v>
      </c>
      <c r="T313" s="11">
        <f ca="1">SUMIF(Ingredients!$B$3:$B$217,'PH complex foods'!L313,Ingredients!$A$3:$A$119)+SUMIF($B$3:$B$724,L313,$V$3:$V$723)</f>
        <v>0</v>
      </c>
      <c r="U313" s="11">
        <f ca="1">SUMIF(Ingredients!$B$3:$B$217,'PH complex foods'!M313,Ingredients!$A$3:$A$119)+SUMIF($B$3:$B$724,M313,$V$3:$V$723)</f>
        <v>0</v>
      </c>
      <c r="V313" s="10">
        <f t="shared" ca="1" si="64"/>
        <v>1</v>
      </c>
      <c r="W313" s="11">
        <f t="shared" si="53"/>
        <v>0</v>
      </c>
      <c r="X313" s="44" t="str">
        <f t="shared" ca="1" si="65"/>
        <v>Yes</v>
      </c>
      <c r="Y313" s="34">
        <f>SUMIF(Ingredients!$B$3:$B$217,F313,Ingredients!$C$3:$C$217)+SUMIF($B$3:$B$724,F313,$AG$3:$AG$724)</f>
        <v>0</v>
      </c>
      <c r="Z313" s="30">
        <f>SUMIF(Ingredients!$B$3:$B$217,G313,Ingredients!$C$3:$C$217)+SUMIF($B$3:$B$724,G313,$AG$3:$AG$724)</f>
        <v>0</v>
      </c>
      <c r="AA313" s="30">
        <f>SUMIF(Ingredients!$B$3:$B$217,H313,Ingredients!$C$3:$C$217)+SUMIF($B$3:$B$724,H313,$AG$3:$AG$724)</f>
        <v>2</v>
      </c>
      <c r="AB313" s="30">
        <f>SUMIF(Ingredients!$B$3:$B$217,I313,Ingredients!$C$3:$C$217)+SUMIF($B$3:$B$724,I313,$AG$3:$AG$724)</f>
        <v>0</v>
      </c>
      <c r="AC313" s="30">
        <f>SUMIF(Ingredients!$B$3:$B$217,J313,Ingredients!$C$3:$C$217)+SUMIF($B$3:$B$724,J313,$AG$3:$AG$724)</f>
        <v>0</v>
      </c>
      <c r="AD313" s="30">
        <f>SUMIF(Ingredients!$B$3:$B$217,K313,Ingredients!$C$3:$C$217)+SUMIF($B$3:$B$724,K313,$AG$3:$AG$724)</f>
        <v>0</v>
      </c>
      <c r="AE313" s="30">
        <f>SUMIF(Ingredients!$B$3:$B$217,L313,Ingredients!$C$3:$C$217)+SUMIF($B$3:$B$724,L313,$AG$3:$AG$724)</f>
        <v>0</v>
      </c>
      <c r="AF313" s="30">
        <f>SUMIF(Ingredients!$B$3:$B$217,M313,Ingredients!$C$3:$C$217)+SUMIF($B$3:$B$724,M313,$AG$3:$AG$724)</f>
        <v>0</v>
      </c>
      <c r="AG313" s="29">
        <f t="shared" si="54"/>
        <v>2</v>
      </c>
      <c r="AH313" s="30">
        <f>SUMIF(Ingredients!$B$3:$B$217,F313,Ingredients!$D$3:$D$217)+SUMIF($B$3:$B$724,F313,$AP$3:$AP$724)</f>
        <v>0</v>
      </c>
      <c r="AI313" s="30">
        <f>SUMIF(Ingredients!$B$3:$B$217,G313,Ingredients!$D$3:$D$217)+SUMIF($B$3:$B$724,G313,$AP$3:$AP$724)</f>
        <v>0</v>
      </c>
      <c r="AJ313" s="30">
        <f>SUMIF(Ingredients!$B$3:$B$217,H313,Ingredients!$D$3:$D$217)+SUMIF($B$3:$B$724,H313,$AP$3:$AP$724)</f>
        <v>0</v>
      </c>
      <c r="AK313" s="30">
        <f>SUMIF(Ingredients!$B$3:$B$217,I313,Ingredients!$D$3:$D$217)+SUMIF($B$3:$B$724,I313,$AP$3:$AP$724)</f>
        <v>0</v>
      </c>
      <c r="AL313" s="30">
        <f>SUMIF(Ingredients!$B$3:$B$217,J313,Ingredients!$D$3:$D$217)+SUMIF($B$3:$B$724,J313,$AP$3:$AP$724)</f>
        <v>0</v>
      </c>
      <c r="AM313" s="30">
        <f>SUMIF(Ingredients!$B$3:$B$217,K313,Ingredients!$D$3:$D$217)+SUMIF($B$3:$B$724,K313,$AP$3:$AP$724)</f>
        <v>0</v>
      </c>
      <c r="AN313" s="30">
        <f>SUMIF(Ingredients!$B$3:$B$217,L313,Ingredients!$D$3:$D$217)+SUMIF($B$3:$B$724,L313,$AP$3:$AP$724)</f>
        <v>0</v>
      </c>
      <c r="AO313" s="30">
        <f>SUMIF(Ingredients!$B$3:$B$217,M313,Ingredients!$D$3:$D$217)+SUMIF($B$3:$B$724,M313,$AP$3:$AP$724)</f>
        <v>0</v>
      </c>
      <c r="AP313" s="29">
        <f t="shared" si="55"/>
        <v>0</v>
      </c>
      <c r="AQ313" s="30">
        <f>SUMIF(Ingredients!$B$3:$B$217,F313,Ingredients!$E$3:$E$217)+SUMIF($B$3:$B$724,F313,$AY$3:$AY$727)</f>
        <v>30</v>
      </c>
      <c r="AR313" s="30">
        <f>SUMIF(Ingredients!$B$3:$B$217,G313,Ingredients!$E$3:$E$217)+SUMIF($B$3:$B$724,G313,$AY$3:$AY$727)</f>
        <v>10</v>
      </c>
      <c r="AS313" s="30">
        <f>SUMIF(Ingredients!$B$3:$B$217,H313,Ingredients!$E$3:$E$217)+SUMIF($B$3:$B$724,H313,$AY$3:$AY$727)</f>
        <v>5</v>
      </c>
      <c r="AT313" s="30">
        <f>SUMIF(Ingredients!$B$3:$B$217,I313,Ingredients!$E$3:$E$217)+SUMIF($B$3:$B$724,I313,$AY$3:$AY$727)</f>
        <v>0</v>
      </c>
      <c r="AU313" s="30">
        <f>SUMIF(Ingredients!$B$3:$B$217,J313,Ingredients!$E$3:$E$217)+SUMIF($B$3:$B$724,J313,$AY$3:$AY$727)</f>
        <v>0</v>
      </c>
      <c r="AV313" s="30">
        <f>SUMIF(Ingredients!$B$3:$B$217,K313,Ingredients!$E$3:$E$217)+SUMIF($B$3:$B$724,K313,$AY$3:$AY$727)</f>
        <v>0</v>
      </c>
      <c r="AW313" s="30">
        <f>SUMIF(Ingredients!$B$3:$B$217,L313,Ingredients!$E$3:$E$217)+SUMIF($B$3:$B$724,L313,$AY$3:$AY$727)</f>
        <v>0</v>
      </c>
      <c r="AX313" s="30">
        <f>SUMIF(Ingredients!$B$3:$B$217,M313,Ingredients!$E$3:$E$217)+SUMIF($B$3:$B$724,M313,$AY$3:$AY$727)</f>
        <v>0</v>
      </c>
      <c r="AY313" s="29">
        <f t="shared" si="56"/>
        <v>15</v>
      </c>
      <c r="AZ313" s="30">
        <f>SUMIF(Ingredients!$B$3:$B$217,F313,Ingredients!$F$3:$F$217)+SUMIF($B$3:$B$724,F313,$BH$3:$BH$724)</f>
        <v>0</v>
      </c>
      <c r="BA313" s="30">
        <f>SUMIF(Ingredients!$B$3:$B$217,G313,Ingredients!$F$3:$F$217)+SUMIF($B$3:$B$724,G313,$BH$3:$BH$724)</f>
        <v>0</v>
      </c>
      <c r="BB313" s="30">
        <f>SUMIF(Ingredients!$B$3:$B$217,H313,Ingredients!$F$3:$F$217)+SUMIF($B$3:$B$724,H313,$BH$3:$BH$724)</f>
        <v>0</v>
      </c>
      <c r="BC313" s="30">
        <f>SUMIF(Ingredients!$B$3:$B$217,I313,Ingredients!$F$3:$F$217)+SUMIF($B$3:$B$724,I313,$BH$3:$BH$724)</f>
        <v>0</v>
      </c>
      <c r="BD313" s="30">
        <f>SUMIF(Ingredients!$B$3:$B$217,J313,Ingredients!$F$3:$F$217)+SUMIF($B$3:$B$724,J313,$BH$3:$BH$724)</f>
        <v>0</v>
      </c>
      <c r="BE313" s="30">
        <f>SUMIF(Ingredients!$B$3:$B$217,K313,Ingredients!$F$3:$F$217)+SUMIF($B$3:$B$724,K313,$BH$3:$BH$724)</f>
        <v>0</v>
      </c>
      <c r="BF313" s="30">
        <f>SUMIF(Ingredients!$B$3:$B$217,L313,Ingredients!$F$3:$F$217)+SUMIF($B$3:$B$724,L313,$BH$3:$BH$724)</f>
        <v>0</v>
      </c>
      <c r="BG313" s="30">
        <f>SUMIF(Ingredients!$B$3:$B$217,M313,Ingredients!$F$3:$F$217)+SUMIF($B$3:$B$724,M313,$BH$3:$BH$724)</f>
        <v>0</v>
      </c>
      <c r="BH313" s="35">
        <f t="shared" si="57"/>
        <v>0</v>
      </c>
      <c r="BI313" s="30">
        <f>SUMIF(Ingredients!$B$3:$B$217,F313,Ingredients!$G$3:$G$217)+SUMIF($B$3:$B$724,F313,$BQ$3:$BQ$724)</f>
        <v>0</v>
      </c>
      <c r="BJ313" s="30">
        <f>SUMIF(Ingredients!$B$3:$B$217,G313,Ingredients!$G$3:$G$217)+SUMIF($B$3:$B$724,G313,$BQ$3:$BQ$724)</f>
        <v>0</v>
      </c>
      <c r="BK313" s="30">
        <f>SUMIF(Ingredients!$B$3:$B$217,H313,Ingredients!$G$3:$G$217)+SUMIF($B$3:$B$724,H313,$BQ$3:$BQ$724)</f>
        <v>0</v>
      </c>
      <c r="BL313" s="30">
        <f>SUMIF(Ingredients!$B$3:$B$217,I313,Ingredients!$G$3:$G$217)+SUMIF($B$3:$B$724,I313,$BQ$3:$BQ$724)</f>
        <v>0</v>
      </c>
      <c r="BM313" s="30">
        <f>SUMIF(Ingredients!$B$3:$B$217,J313,Ingredients!$G$3:$G$217)+SUMIF($B$3:$B$724,J313,$BQ$3:$BQ$724)</f>
        <v>0</v>
      </c>
      <c r="BN313" s="30">
        <f>SUMIF(Ingredients!$B$3:$B$217,K313,Ingredients!$G$3:$G$217)+SUMIF($B$3:$B$724,K313,$BQ$3:$BQ$724)</f>
        <v>0</v>
      </c>
      <c r="BO313" s="30">
        <f>SUMIF(Ingredients!$B$3:$B$217,L313,Ingredients!$G$3:$G$217)+SUMIF($B$3:$B$724,L313,$BQ$3:$BQ$724)</f>
        <v>0</v>
      </c>
      <c r="BP313" s="30">
        <f>SUMIF(Ingredients!$B$3:$B$217,M313,Ingredients!$G$3:$G$217)+SUMIF($B$3:$B$724,M313,$BQ$3:$BQ$724)</f>
        <v>0</v>
      </c>
      <c r="BQ313" s="36">
        <f t="shared" si="58"/>
        <v>0</v>
      </c>
      <c r="BR313" s="30">
        <f>SUMIF(Ingredients!$B$3:$B$217,F313,Ingredients!$H$3:$H$217)+SUMIF($B$3:$B$724,F313,$BZ$3:$BZ$724)</f>
        <v>0</v>
      </c>
      <c r="BS313" s="30">
        <f>SUMIF(Ingredients!$B$3:$B$217,G313,Ingredients!$H$3:$H$217)+SUMIF($B$3:$B$724,G313,$BZ$3:$BZ$724)</f>
        <v>0</v>
      </c>
      <c r="BT313" s="30">
        <f>SUMIF(Ingredients!$B$3:$B$217,H313,Ingredients!$H$3:$H$217)+SUMIF($B$3:$B$724,H313,$BZ$3:$BZ$724)</f>
        <v>1</v>
      </c>
      <c r="BU313" s="30">
        <f>SUMIF(Ingredients!$B$3:$B$217,I313,Ingredients!$H$3:$H$217)+SUMIF($B$3:$B$724,I313,$BZ$3:$BZ$724)</f>
        <v>0</v>
      </c>
      <c r="BV313" s="30">
        <f>SUMIF(Ingredients!$B$3:$B$217,J313,Ingredients!$H$3:$H$217)+SUMIF($B$3:$B$724,J313,$BZ$3:$BZ$724)</f>
        <v>0</v>
      </c>
      <c r="BW313" s="30">
        <f>SUMIF(Ingredients!$B$3:$B$217,K313,Ingredients!$H$3:$H$217)+SUMIF($B$3:$B$724,K313,$BZ$3:$BZ$724)</f>
        <v>0</v>
      </c>
      <c r="BX313" s="30">
        <f>SUMIF(Ingredients!$B$3:$B$217,L313,Ingredients!$H$3:$H$217)+SUMIF($B$3:$B$724,L313,$BZ$3:$BZ$724)</f>
        <v>0</v>
      </c>
      <c r="BY313" s="30">
        <f>SUMIF(Ingredients!$B$3:$B$217,M313,Ingredients!$H$3:$H$217)+SUMIF($B$3:$B$724,M313,$BZ$3:$BZ$724)</f>
        <v>0</v>
      </c>
      <c r="BZ313" s="42">
        <f t="shared" si="59"/>
        <v>1</v>
      </c>
      <c r="CA313" s="30">
        <f>SUMIF(Ingredients!$B$3:$B$217,F313,Ingredients!$I$3:$I$217)+SUMIF($B$3:$B$724,F313,$CI$3:$CI$724)</f>
        <v>0</v>
      </c>
      <c r="CB313" s="30">
        <f>SUMIF(Ingredients!$B$3:$B$217,G313,Ingredients!$I$3:$I$217)+SUMIF($B$3:$B$724,G313,$CI$3:$CI$724)</f>
        <v>0</v>
      </c>
      <c r="CC313" s="30">
        <f>SUMIF(Ingredients!$B$3:$B$217,H313,Ingredients!$I$3:$I$217)+SUMIF($B$3:$B$724,H313,$CI$3:$CI$724)</f>
        <v>0</v>
      </c>
      <c r="CD313" s="30">
        <f>SUMIF(Ingredients!$B$3:$B$217,I313,Ingredients!$I$3:$I$217)+SUMIF($B$3:$B$724,I313,$CI$3:$CI$724)</f>
        <v>0</v>
      </c>
      <c r="CE313" s="30">
        <f>SUMIF(Ingredients!$B$3:$B$217,J313,Ingredients!$I$3:$I$217)+SUMIF($B$3:$B$724,J313,$CI$3:$CI$724)</f>
        <v>0</v>
      </c>
      <c r="CF313" s="30">
        <f>SUMIF(Ingredients!$B$3:$B$217,K313,Ingredients!$I$3:$I$217)+SUMIF($B$3:$B$724,K313,$CI$3:$CI$724)</f>
        <v>0</v>
      </c>
      <c r="CG313" s="30">
        <f>SUMIF(Ingredients!$B$3:$B$217,L313,Ingredients!$I$3:$I$217)+SUMIF($B$3:$B$724,L313,$CI$3:$CI$724)</f>
        <v>0</v>
      </c>
      <c r="CH313" s="30">
        <f>SUMIF(Ingredients!$B$3:$B$217,M313,Ingredients!$I$3:$I$217)+SUMIF($B$3:$B$724,M313,$CI$3:$CI$724)</f>
        <v>0</v>
      </c>
      <c r="CI313" s="38">
        <f t="shared" si="60"/>
        <v>0</v>
      </c>
      <c r="CJ313" s="30">
        <f>SUMIF(Ingredients!$B$3:$B$217,F313,Ingredients!$J$3:$J$217)+SUMIF($B$3:$B$724,F313,$CR$3:$CR$724)</f>
        <v>0</v>
      </c>
      <c r="CK313" s="30">
        <f>SUMIF(Ingredients!$B$3:$B$217,G313,Ingredients!$J$3:$J$217)+SUMIF($B$3:$B$724,G313,$CR$3:$CR$724)</f>
        <v>0</v>
      </c>
      <c r="CL313" s="30">
        <f>SUMIF(Ingredients!$B$3:$B$217,H313,Ingredients!$J$3:$J$217)+SUMIF($B$3:$B$724,H313,$CR$3:$CR$724)</f>
        <v>0</v>
      </c>
      <c r="CM313" s="30">
        <f>SUMIF(Ingredients!$B$3:$B$217,I313,Ingredients!$J$3:$J$217)+SUMIF($B$3:$B$724,I313,$CR$3:$CR$724)</f>
        <v>0</v>
      </c>
      <c r="CN313" s="30">
        <f>SUMIF(Ingredients!$B$3:$B$217,J313,Ingredients!$J$3:$J$217)+SUMIF($B$3:$B$724,J313,$CR$3:$CR$724)</f>
        <v>0</v>
      </c>
      <c r="CO313" s="30">
        <f>SUMIF(Ingredients!$B$3:$B$217,K313,Ingredients!$J$3:$J$217)+SUMIF($B$3:$B$724,K313,$CR$3:$CR$724)</f>
        <v>0</v>
      </c>
      <c r="CP313" s="30">
        <f>SUMIF(Ingredients!$B$3:$B$217,L313,Ingredients!$J$3:$J$217)+SUMIF($B$3:$B$724,L313,$CR$3:$CR$724)</f>
        <v>0</v>
      </c>
      <c r="CQ313" s="30">
        <f>SUMIF(Ingredients!$B$3:$B$217,M313,Ingredients!$J$3:$J$217)+SUMIF($B$3:$B$724,M313,$CR$3:$CR$724)</f>
        <v>0</v>
      </c>
      <c r="CR313" s="43">
        <f t="shared" si="61"/>
        <v>0</v>
      </c>
      <c r="CS313" s="34">
        <v>5</v>
      </c>
      <c r="CT313" s="30">
        <v>0</v>
      </c>
      <c r="CU313" s="30">
        <v>21</v>
      </c>
      <c r="CV313" s="35">
        <v>1</v>
      </c>
      <c r="CW313" s="36">
        <v>0</v>
      </c>
      <c r="CX313" s="37">
        <v>1</v>
      </c>
      <c r="CY313" s="38">
        <v>0</v>
      </c>
      <c r="CZ313" s="39">
        <v>0</v>
      </c>
      <c r="DA313" t="s">
        <v>202</v>
      </c>
      <c r="DB313" t="str">
        <f t="shared" ca="1" si="62"/>
        <v>-</v>
      </c>
      <c r="DD313" t="s">
        <v>200</v>
      </c>
      <c r="DE313" t="str">
        <f t="shared" ca="1" si="63"/>
        <v>MANJUUITEM(MEAL, ItemRegistry.manjuuItem, 4 ,1f,0f,1f,1f,0f,0f,0f,1f),</v>
      </c>
      <c r="DF313" t="s">
        <v>2465</v>
      </c>
    </row>
    <row r="314" spans="2:110" x14ac:dyDescent="0.3">
      <c r="B314" t="s">
        <v>593</v>
      </c>
      <c r="C314" t="str">
        <f>INDEX('PH Itemnames'!$B$1:$B$723,MATCH(B314,'PH Itemnames'!$A$1:$A$723),1)</f>
        <v>chickengumboItem</v>
      </c>
      <c r="D314" t="s">
        <v>245</v>
      </c>
      <c r="E314" t="s">
        <v>1192</v>
      </c>
      <c r="F314" s="10" t="s">
        <v>135</v>
      </c>
      <c r="G314" s="11" t="s">
        <v>287</v>
      </c>
      <c r="H314" s="11" t="s">
        <v>120</v>
      </c>
      <c r="I314" s="11" t="s">
        <v>64</v>
      </c>
      <c r="J314" s="11" t="s">
        <v>270</v>
      </c>
      <c r="K314" s="11" t="s">
        <v>122</v>
      </c>
      <c r="L314" s="11" t="s">
        <v>132</v>
      </c>
      <c r="M314" s="11"/>
      <c r="N314" s="46">
        <f ca="1">SUMIF(Ingredients!$B$3:$B$217,'PH complex foods'!F314,Ingredients!$A$3:$A$119)+SUMIF($B$3:$B$724,F314,$V$3:$V$723)</f>
        <v>0</v>
      </c>
      <c r="O314" s="11">
        <f ca="1">SUMIF(Ingredients!$B$3:$B$217,'PH complex foods'!G314,Ingredients!$A$3:$A$119)+SUMIF($B$3:$B$724,G314,$V$3:$V$723)</f>
        <v>1</v>
      </c>
      <c r="P314" s="11">
        <f ca="1">SUMIF(Ingredients!$B$3:$B$217,'PH complex foods'!H314,Ingredients!$A$3:$A$119)+SUMIF($B$3:$B$724,H314,$V$3:$V$723)</f>
        <v>1</v>
      </c>
      <c r="Q314" s="11">
        <f ca="1">SUMIF(Ingredients!$B$3:$B$217,'PH complex foods'!I314,Ingredients!$A$3:$A$119)+SUMIF($B$3:$B$724,I314,$V$3:$V$723)</f>
        <v>1</v>
      </c>
      <c r="R314" s="11">
        <f ca="1">SUMIF(Ingredients!$B$3:$B$217,'PH complex foods'!J314,Ingredients!$A$3:$A$119)+SUMIF($B$3:$B$724,J314,$V$3:$V$723)</f>
        <v>1</v>
      </c>
      <c r="S314" s="11">
        <f ca="1">SUMIF(Ingredients!$B$3:$B$217,'PH complex foods'!K314,Ingredients!$A$3:$A$119)+SUMIF($B$3:$B$724,K314,$V$3:$V$723)</f>
        <v>1</v>
      </c>
      <c r="T314" s="11">
        <f ca="1">SUMIF(Ingredients!$B$3:$B$217,'PH complex foods'!L314,Ingredients!$A$3:$A$119)+SUMIF($B$3:$B$724,L314,$V$3:$V$723)</f>
        <v>1</v>
      </c>
      <c r="U314" s="11">
        <f ca="1">SUMIF(Ingredients!$B$3:$B$217,'PH complex foods'!M314,Ingredients!$A$3:$A$119)+SUMIF($B$3:$B$724,M314,$V$3:$V$723)</f>
        <v>0</v>
      </c>
      <c r="V314" s="10">
        <f t="shared" ca="1" si="64"/>
        <v>0</v>
      </c>
      <c r="W314" s="11">
        <f t="shared" si="53"/>
        <v>0</v>
      </c>
      <c r="X314" s="44" t="str">
        <f t="shared" ca="1" si="65"/>
        <v>No</v>
      </c>
      <c r="Y314" s="34">
        <f>SUMIF(Ingredients!$B$3:$B$217,F314,Ingredients!$C$3:$C$217)+SUMIF($B$3:$B$724,F314,$AG$3:$AG$724)</f>
        <v>0</v>
      </c>
      <c r="Z314" s="30">
        <f>SUMIF(Ingredients!$B$3:$B$217,G314,Ingredients!$C$3:$C$217)+SUMIF($B$3:$B$724,G314,$AG$3:$AG$724)</f>
        <v>10</v>
      </c>
      <c r="AA314" s="30">
        <f>SUMIF(Ingredients!$B$3:$B$217,H314,Ingredients!$C$3:$C$217)+SUMIF($B$3:$B$724,H314,$AG$3:$AG$724)</f>
        <v>5</v>
      </c>
      <c r="AB314" s="30">
        <f>SUMIF(Ingredients!$B$3:$B$217,I314,Ingredients!$C$3:$C$217)+SUMIF($B$3:$B$724,I314,$AG$3:$AG$724)</f>
        <v>2</v>
      </c>
      <c r="AC314" s="30">
        <f>SUMIF(Ingredients!$B$3:$B$217,J314,Ingredients!$C$3:$C$217)+SUMIF($B$3:$B$724,J314,$AG$3:$AG$724)</f>
        <v>12.30952380952381</v>
      </c>
      <c r="AD314" s="30">
        <f>SUMIF(Ingredients!$B$3:$B$217,K314,Ingredients!$C$3:$C$217)+SUMIF($B$3:$B$724,K314,$AG$3:$AG$724)</f>
        <v>0</v>
      </c>
      <c r="AE314" s="30">
        <f>SUMIF(Ingredients!$B$3:$B$217,L314,Ingredients!$C$3:$C$217)+SUMIF($B$3:$B$724,L314,$AG$3:$AG$724)</f>
        <v>4</v>
      </c>
      <c r="AF314" s="30">
        <f>SUMIF(Ingredients!$B$3:$B$217,M314,Ingredients!$C$3:$C$217)+SUMIF($B$3:$B$724,M314,$AG$3:$AG$724)</f>
        <v>0</v>
      </c>
      <c r="AG314" s="29">
        <f t="shared" si="54"/>
        <v>33.30952380952381</v>
      </c>
      <c r="AH314" s="30">
        <f>SUMIF(Ingredients!$B$3:$B$217,F314,Ingredients!$D$3:$D$217)+SUMIF($B$3:$B$724,F314,$AP$3:$AP$724)</f>
        <v>0</v>
      </c>
      <c r="AI314" s="30">
        <f>SUMIF(Ingredients!$B$3:$B$217,G314,Ingredients!$D$3:$D$217)+SUMIF($B$3:$B$724,G314,$AP$3:$AP$724)</f>
        <v>0</v>
      </c>
      <c r="AJ314" s="30">
        <f>SUMIF(Ingredients!$B$3:$B$217,H314,Ingredients!$D$3:$D$217)+SUMIF($B$3:$B$724,H314,$AP$3:$AP$724)</f>
        <v>0</v>
      </c>
      <c r="AK314" s="30">
        <f>SUMIF(Ingredients!$B$3:$B$217,I314,Ingredients!$D$3:$D$217)+SUMIF($B$3:$B$724,I314,$AP$3:$AP$724)</f>
        <v>0</v>
      </c>
      <c r="AL314" s="30">
        <f>SUMIF(Ingredients!$B$3:$B$217,J314,Ingredients!$D$3:$D$217)+SUMIF($B$3:$B$724,J314,$AP$3:$AP$724)</f>
        <v>0.35714285714285715</v>
      </c>
      <c r="AM314" s="30">
        <f>SUMIF(Ingredients!$B$3:$B$217,K314,Ingredients!$D$3:$D$217)+SUMIF($B$3:$B$724,K314,$AP$3:$AP$724)</f>
        <v>0</v>
      </c>
      <c r="AN314" s="30">
        <f>SUMIF(Ingredients!$B$3:$B$217,L314,Ingredients!$D$3:$D$217)+SUMIF($B$3:$B$724,L314,$AP$3:$AP$724)</f>
        <v>0</v>
      </c>
      <c r="AO314" s="30">
        <f>SUMIF(Ingredients!$B$3:$B$217,M314,Ingredients!$D$3:$D$217)+SUMIF($B$3:$B$724,M314,$AP$3:$AP$724)</f>
        <v>0</v>
      </c>
      <c r="AP314" s="29">
        <f t="shared" si="55"/>
        <v>0.35714285714285715</v>
      </c>
      <c r="AQ314" s="30">
        <f>SUMIF(Ingredients!$B$3:$B$217,F314,Ingredients!$E$3:$E$217)+SUMIF($B$3:$B$724,F314,$AY$3:$AY$727)</f>
        <v>0</v>
      </c>
      <c r="AR314" s="30">
        <f>SUMIF(Ingredients!$B$3:$B$217,G314,Ingredients!$E$3:$E$217)+SUMIF($B$3:$B$724,G314,$AY$3:$AY$727)</f>
        <v>7</v>
      </c>
      <c r="AS314" s="30">
        <f>SUMIF(Ingredients!$B$3:$B$217,H314,Ingredients!$E$3:$E$217)+SUMIF($B$3:$B$724,H314,$AY$3:$AY$727)</f>
        <v>7</v>
      </c>
      <c r="AT314" s="30">
        <f>SUMIF(Ingredients!$B$3:$B$217,I314,Ingredients!$E$3:$E$217)+SUMIF($B$3:$B$724,I314,$AY$3:$AY$727)</f>
        <v>43</v>
      </c>
      <c r="AU314" s="30">
        <f>SUMIF(Ingredients!$B$3:$B$217,J314,Ingredients!$E$3:$E$217)+SUMIF($B$3:$B$724,J314,$AY$3:$AY$727)</f>
        <v>10.428571428571429</v>
      </c>
      <c r="AV314" s="30">
        <f>SUMIF(Ingredients!$B$3:$B$217,K314,Ingredients!$E$3:$E$217)+SUMIF($B$3:$B$724,K314,$AY$3:$AY$727)</f>
        <v>48</v>
      </c>
      <c r="AW314" s="30">
        <f>SUMIF(Ingredients!$B$3:$B$217,L314,Ingredients!$E$3:$E$217)+SUMIF($B$3:$B$724,L314,$AY$3:$AY$727)</f>
        <v>7.666666666666667</v>
      </c>
      <c r="AX314" s="30">
        <f>SUMIF(Ingredients!$B$3:$B$217,M314,Ingredients!$E$3:$E$217)+SUMIF($B$3:$B$724,M314,$AY$3:$AY$727)</f>
        <v>0</v>
      </c>
      <c r="AY314" s="29">
        <f t="shared" si="56"/>
        <v>17.585034013605444</v>
      </c>
      <c r="AZ314" s="30">
        <f>SUMIF(Ingredients!$B$3:$B$217,F314,Ingredients!$F$3:$F$217)+SUMIF($B$3:$B$724,F314,$BH$3:$BH$724)</f>
        <v>0</v>
      </c>
      <c r="BA314" s="30">
        <f>SUMIF(Ingredients!$B$3:$B$217,G314,Ingredients!$F$3:$F$217)+SUMIF($B$3:$B$724,G314,$BH$3:$BH$724)</f>
        <v>0</v>
      </c>
      <c r="BB314" s="30">
        <f>SUMIF(Ingredients!$B$3:$B$217,H314,Ingredients!$F$3:$F$217)+SUMIF($B$3:$B$724,H314,$BH$3:$BH$724)</f>
        <v>0</v>
      </c>
      <c r="BC314" s="30">
        <f>SUMIF(Ingredients!$B$3:$B$217,I314,Ingredients!$F$3:$F$217)+SUMIF($B$3:$B$724,I314,$BH$3:$BH$724)</f>
        <v>0</v>
      </c>
      <c r="BD314" s="30">
        <f>SUMIF(Ingredients!$B$3:$B$217,J314,Ingredients!$F$3:$F$217)+SUMIF($B$3:$B$724,J314,$BH$3:$BH$724)</f>
        <v>0</v>
      </c>
      <c r="BE314" s="30">
        <f>SUMIF(Ingredients!$B$3:$B$217,K314,Ingredients!$F$3:$F$217)+SUMIF($B$3:$B$724,K314,$BH$3:$BH$724)</f>
        <v>0</v>
      </c>
      <c r="BF314" s="30">
        <f>SUMIF(Ingredients!$B$3:$B$217,L314,Ingredients!$F$3:$F$217)+SUMIF($B$3:$B$724,L314,$BH$3:$BH$724)</f>
        <v>0</v>
      </c>
      <c r="BG314" s="30">
        <f>SUMIF(Ingredients!$B$3:$B$217,M314,Ingredients!$F$3:$F$217)+SUMIF($B$3:$B$724,M314,$BH$3:$BH$724)</f>
        <v>0</v>
      </c>
      <c r="BH314" s="35">
        <f t="shared" si="57"/>
        <v>0</v>
      </c>
      <c r="BI314" s="30">
        <f>SUMIF(Ingredients!$B$3:$B$217,F314,Ingredients!$G$3:$G$217)+SUMIF($B$3:$B$724,F314,$BQ$3:$BQ$724)</f>
        <v>0</v>
      </c>
      <c r="BJ314" s="30">
        <f>SUMIF(Ingredients!$B$3:$B$217,G314,Ingredients!$G$3:$G$217)+SUMIF($B$3:$B$724,G314,$BQ$3:$BQ$724)</f>
        <v>0</v>
      </c>
      <c r="BK314" s="30">
        <f>SUMIF(Ingredients!$B$3:$B$217,H314,Ingredients!$G$3:$G$217)+SUMIF($B$3:$B$724,H314,$BQ$3:$BQ$724)</f>
        <v>0</v>
      </c>
      <c r="BL314" s="30">
        <f>SUMIF(Ingredients!$B$3:$B$217,I314,Ingredients!$G$3:$G$217)+SUMIF($B$3:$B$724,I314,$BQ$3:$BQ$724)</f>
        <v>0</v>
      </c>
      <c r="BM314" s="30">
        <f>SUMIF(Ingredients!$B$3:$B$217,J314,Ingredients!$G$3:$G$217)+SUMIF($B$3:$B$724,J314,$BQ$3:$BQ$724)</f>
        <v>0</v>
      </c>
      <c r="BN314" s="30">
        <f>SUMIF(Ingredients!$B$3:$B$217,K314,Ingredients!$G$3:$G$217)+SUMIF($B$3:$B$724,K314,$BQ$3:$BQ$724)</f>
        <v>0</v>
      </c>
      <c r="BO314" s="30">
        <f>SUMIF(Ingredients!$B$3:$B$217,L314,Ingredients!$G$3:$G$217)+SUMIF($B$3:$B$724,L314,$BQ$3:$BQ$724)</f>
        <v>0</v>
      </c>
      <c r="BP314" s="30">
        <f>SUMIF(Ingredients!$B$3:$B$217,M314,Ingredients!$G$3:$G$217)+SUMIF($B$3:$B$724,M314,$BQ$3:$BQ$724)</f>
        <v>0</v>
      </c>
      <c r="BQ314" s="36">
        <f t="shared" si="58"/>
        <v>0</v>
      </c>
      <c r="BR314" s="30">
        <f>SUMIF(Ingredients!$B$3:$B$217,F314,Ingredients!$H$3:$H$217)+SUMIF($B$3:$B$724,F314,$BZ$3:$BZ$724)</f>
        <v>0</v>
      </c>
      <c r="BS314" s="30">
        <f>SUMIF(Ingredients!$B$3:$B$217,G314,Ingredients!$H$3:$H$217)+SUMIF($B$3:$B$724,G314,$BZ$3:$BZ$724)</f>
        <v>0</v>
      </c>
      <c r="BT314" s="30">
        <f>SUMIF(Ingredients!$B$3:$B$217,H314,Ingredients!$H$3:$H$217)+SUMIF($B$3:$B$724,H314,$BZ$3:$BZ$724)</f>
        <v>1</v>
      </c>
      <c r="BU314" s="30">
        <f>SUMIF(Ingredients!$B$3:$B$217,I314,Ingredients!$H$3:$H$217)+SUMIF($B$3:$B$724,I314,$BZ$3:$BZ$724)</f>
        <v>1</v>
      </c>
      <c r="BV314" s="30">
        <f>SUMIF(Ingredients!$B$3:$B$217,J314,Ingredients!$H$3:$H$217)+SUMIF($B$3:$B$724,J314,$BZ$3:$BZ$724)</f>
        <v>1.1428571428571428</v>
      </c>
      <c r="BW314" s="30">
        <f>SUMIF(Ingredients!$B$3:$B$217,K314,Ingredients!$H$3:$H$217)+SUMIF($B$3:$B$724,K314,$BZ$3:$BZ$724)</f>
        <v>0</v>
      </c>
      <c r="BX314" s="30">
        <f>SUMIF(Ingredients!$B$3:$B$217,L314,Ingredients!$H$3:$H$217)+SUMIF($B$3:$B$724,L314,$BZ$3:$BZ$724)</f>
        <v>1</v>
      </c>
      <c r="BY314" s="30">
        <f>SUMIF(Ingredients!$B$3:$B$217,M314,Ingredients!$H$3:$H$217)+SUMIF($B$3:$B$724,M314,$BZ$3:$BZ$724)</f>
        <v>0</v>
      </c>
      <c r="BZ314" s="42">
        <f t="shared" si="59"/>
        <v>4.1428571428571423</v>
      </c>
      <c r="CA314" s="30">
        <f>SUMIF(Ingredients!$B$3:$B$217,F314,Ingredients!$I$3:$I$217)+SUMIF($B$3:$B$724,F314,$CI$3:$CI$724)</f>
        <v>0</v>
      </c>
      <c r="CB314" s="30">
        <f>SUMIF(Ingredients!$B$3:$B$217,G314,Ingredients!$I$3:$I$217)+SUMIF($B$3:$B$724,G314,$CI$3:$CI$724)</f>
        <v>2.5</v>
      </c>
      <c r="CC314" s="30">
        <f>SUMIF(Ingredients!$B$3:$B$217,H314,Ingredients!$I$3:$I$217)+SUMIF($B$3:$B$724,H314,$CI$3:$CI$724)</f>
        <v>0</v>
      </c>
      <c r="CD314" s="30">
        <f>SUMIF(Ingredients!$B$3:$B$217,I314,Ingredients!$I$3:$I$217)+SUMIF($B$3:$B$724,I314,$CI$3:$CI$724)</f>
        <v>0</v>
      </c>
      <c r="CE314" s="30">
        <f>SUMIF(Ingredients!$B$3:$B$217,J314,Ingredients!$I$3:$I$217)+SUMIF($B$3:$B$724,J314,$CI$3:$CI$724)</f>
        <v>2.5</v>
      </c>
      <c r="CF314" s="30">
        <f>SUMIF(Ingredients!$B$3:$B$217,K314,Ingredients!$I$3:$I$217)+SUMIF($B$3:$B$724,K314,$CI$3:$CI$724)</f>
        <v>0</v>
      </c>
      <c r="CG314" s="30">
        <f>SUMIF(Ingredients!$B$3:$B$217,L314,Ingredients!$I$3:$I$217)+SUMIF($B$3:$B$724,L314,$CI$3:$CI$724)</f>
        <v>0</v>
      </c>
      <c r="CH314" s="30">
        <f>SUMIF(Ingredients!$B$3:$B$217,M314,Ingredients!$I$3:$I$217)+SUMIF($B$3:$B$724,M314,$CI$3:$CI$724)</f>
        <v>0</v>
      </c>
      <c r="CI314" s="38">
        <f t="shared" si="60"/>
        <v>5</v>
      </c>
      <c r="CJ314" s="30">
        <f>SUMIF(Ingredients!$B$3:$B$217,F314,Ingredients!$J$3:$J$217)+SUMIF($B$3:$B$724,F314,$CR$3:$CR$724)</f>
        <v>0</v>
      </c>
      <c r="CK314" s="30">
        <f>SUMIF(Ingredients!$B$3:$B$217,G314,Ingredients!$J$3:$J$217)+SUMIF($B$3:$B$724,G314,$CR$3:$CR$724)</f>
        <v>0</v>
      </c>
      <c r="CL314" s="30">
        <f>SUMIF(Ingredients!$B$3:$B$217,H314,Ingredients!$J$3:$J$217)+SUMIF($B$3:$B$724,H314,$CR$3:$CR$724)</f>
        <v>0</v>
      </c>
      <c r="CM314" s="30">
        <f>SUMIF(Ingredients!$B$3:$B$217,I314,Ingredients!$J$3:$J$217)+SUMIF($B$3:$B$724,I314,$CR$3:$CR$724)</f>
        <v>0</v>
      </c>
      <c r="CN314" s="30">
        <f>SUMIF(Ingredients!$B$3:$B$217,J314,Ingredients!$J$3:$J$217)+SUMIF($B$3:$B$724,J314,$CR$3:$CR$724)</f>
        <v>0</v>
      </c>
      <c r="CO314" s="30">
        <f>SUMIF(Ingredients!$B$3:$B$217,K314,Ingredients!$J$3:$J$217)+SUMIF($B$3:$B$724,K314,$CR$3:$CR$724)</f>
        <v>0</v>
      </c>
      <c r="CP314" s="30">
        <f>SUMIF(Ingredients!$B$3:$B$217,L314,Ingredients!$J$3:$J$217)+SUMIF($B$3:$B$724,L314,$CR$3:$CR$724)</f>
        <v>0</v>
      </c>
      <c r="CQ314" s="30">
        <f>SUMIF(Ingredients!$B$3:$B$217,M314,Ingredients!$J$3:$J$217)+SUMIF($B$3:$B$724,M314,$CR$3:$CR$724)</f>
        <v>0</v>
      </c>
      <c r="CR314" s="43">
        <f t="shared" si="61"/>
        <v>0</v>
      </c>
      <c r="CS314" s="34">
        <v>33.30952380952381</v>
      </c>
      <c r="CT314" s="30">
        <v>0.35714285714285715</v>
      </c>
      <c r="CU314" s="30">
        <v>10.727891156462587</v>
      </c>
      <c r="CV314" s="35">
        <v>0</v>
      </c>
      <c r="CW314" s="36">
        <v>0</v>
      </c>
      <c r="CX314" s="37">
        <v>4.1428571428571423</v>
      </c>
      <c r="CY314" s="38">
        <v>5</v>
      </c>
      <c r="CZ314" s="39">
        <v>0</v>
      </c>
      <c r="DA314" t="s">
        <v>199</v>
      </c>
      <c r="DB314" t="str">
        <f t="shared" ca="1" si="62"/>
        <v>No</v>
      </c>
      <c r="DD314" t="s">
        <v>200</v>
      </c>
      <c r="DE314" t="str">
        <f t="shared" ca="1" si="63"/>
        <v/>
      </c>
      <c r="DF314" t="s">
        <v>2272</v>
      </c>
    </row>
    <row r="315" spans="2:110" x14ac:dyDescent="0.3">
      <c r="B315" t="s">
        <v>1165</v>
      </c>
      <c r="C315" t="str">
        <f>INDEX('PH Itemnames'!$B$1:$B$723,MATCH(B315,'PH Itemnames'!$A$1:$A$723),1)</f>
        <v>generaltsochickenItem</v>
      </c>
      <c r="D315" t="s">
        <v>245</v>
      </c>
      <c r="E315" t="s">
        <v>1192</v>
      </c>
      <c r="F315" s="10" t="s">
        <v>287</v>
      </c>
      <c r="G315" s="11" t="s">
        <v>410</v>
      </c>
      <c r="H315" s="11" t="s">
        <v>210</v>
      </c>
      <c r="I315" s="11" t="s">
        <v>264</v>
      </c>
      <c r="J315" s="11" t="s">
        <v>133</v>
      </c>
      <c r="K315" s="11" t="s">
        <v>44</v>
      </c>
      <c r="L315" s="11"/>
      <c r="M315" s="11"/>
      <c r="N315" s="46">
        <f ca="1">SUMIF(Ingredients!$B$3:$B$217,'PH complex foods'!F315,Ingredients!$A$3:$A$119)+SUMIF($B$3:$B$724,F315,$V$3:$V$723)</f>
        <v>1</v>
      </c>
      <c r="O315" s="11">
        <f ca="1">SUMIF(Ingredients!$B$3:$B$217,'PH complex foods'!G315,Ingredients!$A$3:$A$119)+SUMIF($B$3:$B$724,G315,$V$3:$V$723)</f>
        <v>1</v>
      </c>
      <c r="P315" s="11">
        <f ca="1">SUMIF(Ingredients!$B$3:$B$217,'PH complex foods'!H315,Ingredients!$A$3:$A$119)+SUMIF($B$3:$B$724,H315,$V$3:$V$723)</f>
        <v>1</v>
      </c>
      <c r="Q315" s="11">
        <f ca="1">SUMIF(Ingredients!$B$3:$B$217,'PH complex foods'!I315,Ingredients!$A$3:$A$119)+SUMIF($B$3:$B$724,I315,$V$3:$V$723)</f>
        <v>1</v>
      </c>
      <c r="R315" s="11">
        <f ca="1">SUMIF(Ingredients!$B$3:$B$217,'PH complex foods'!J315,Ingredients!$A$3:$A$119)+SUMIF($B$3:$B$724,J315,$V$3:$V$723)</f>
        <v>1</v>
      </c>
      <c r="S315" s="11">
        <f ca="1">SUMIF(Ingredients!$B$3:$B$217,'PH complex foods'!K315,Ingredients!$A$3:$A$119)+SUMIF($B$3:$B$724,K315,$V$3:$V$723)</f>
        <v>1</v>
      </c>
      <c r="T315" s="11">
        <f ca="1">SUMIF(Ingredients!$B$3:$B$217,'PH complex foods'!L315,Ingredients!$A$3:$A$119)+SUMIF($B$3:$B$724,L315,$V$3:$V$723)</f>
        <v>0</v>
      </c>
      <c r="U315" s="11">
        <f ca="1">SUMIF(Ingredients!$B$3:$B$217,'PH complex foods'!M315,Ingredients!$A$3:$A$119)+SUMIF($B$3:$B$724,M315,$V$3:$V$723)</f>
        <v>0</v>
      </c>
      <c r="V315" s="10">
        <f t="shared" ca="1" si="64"/>
        <v>1</v>
      </c>
      <c r="W315" s="11">
        <f t="shared" si="53"/>
        <v>0</v>
      </c>
      <c r="X315" s="44" t="str">
        <f t="shared" ca="1" si="65"/>
        <v>Yes</v>
      </c>
      <c r="Y315" s="34">
        <f>SUMIF(Ingredients!$B$3:$B$217,F315,Ingredients!$C$3:$C$217)+SUMIF($B$3:$B$724,F315,$AG$3:$AG$724)</f>
        <v>10</v>
      </c>
      <c r="Z315" s="30">
        <f>SUMIF(Ingredients!$B$3:$B$217,G315,Ingredients!$C$3:$C$217)+SUMIF($B$3:$B$724,G315,$AG$3:$AG$724)</f>
        <v>2</v>
      </c>
      <c r="AA315" s="30">
        <f>SUMIF(Ingredients!$B$3:$B$217,H315,Ingredients!$C$3:$C$217)+SUMIF($B$3:$B$724,H315,$AG$3:$AG$724)</f>
        <v>0</v>
      </c>
      <c r="AB315" s="30">
        <f>SUMIF(Ingredients!$B$3:$B$217,I315,Ingredients!$C$3:$C$217)+SUMIF($B$3:$B$724,I315,$AG$3:$AG$724)</f>
        <v>5</v>
      </c>
      <c r="AC315" s="30">
        <f>SUMIF(Ingredients!$B$3:$B$217,J315,Ingredients!$C$3:$C$217)+SUMIF($B$3:$B$724,J315,$AG$3:$AG$724)</f>
        <v>1</v>
      </c>
      <c r="AD315" s="30">
        <f>SUMIF(Ingredients!$B$3:$B$217,K315,Ingredients!$C$3:$C$217)+SUMIF($B$3:$B$724,K315,$AG$3:$AG$724)</f>
        <v>0</v>
      </c>
      <c r="AE315" s="30">
        <f>SUMIF(Ingredients!$B$3:$B$217,L315,Ingredients!$C$3:$C$217)+SUMIF($B$3:$B$724,L315,$AG$3:$AG$724)</f>
        <v>0</v>
      </c>
      <c r="AF315" s="30">
        <f>SUMIF(Ingredients!$B$3:$B$217,M315,Ingredients!$C$3:$C$217)+SUMIF($B$3:$B$724,M315,$AG$3:$AG$724)</f>
        <v>0</v>
      </c>
      <c r="AG315" s="29">
        <f t="shared" si="54"/>
        <v>18</v>
      </c>
      <c r="AH315" s="30">
        <f>SUMIF(Ingredients!$B$3:$B$217,F315,Ingredients!$D$3:$D$217)+SUMIF($B$3:$B$724,F315,$AP$3:$AP$724)</f>
        <v>0</v>
      </c>
      <c r="AI315" s="30">
        <f>SUMIF(Ingredients!$B$3:$B$217,G315,Ingredients!$D$3:$D$217)+SUMIF($B$3:$B$724,G315,$AP$3:$AP$724)</f>
        <v>0</v>
      </c>
      <c r="AJ315" s="30">
        <f>SUMIF(Ingredients!$B$3:$B$217,H315,Ingredients!$D$3:$D$217)+SUMIF($B$3:$B$724,H315,$AP$3:$AP$724)</f>
        <v>0</v>
      </c>
      <c r="AK315" s="30">
        <f>SUMIF(Ingredients!$B$3:$B$217,I315,Ingredients!$D$3:$D$217)+SUMIF($B$3:$B$724,I315,$AP$3:$AP$724)</f>
        <v>0</v>
      </c>
      <c r="AL315" s="30">
        <f>SUMIF(Ingredients!$B$3:$B$217,J315,Ingredients!$D$3:$D$217)+SUMIF($B$3:$B$724,J315,$AP$3:$AP$724)</f>
        <v>0</v>
      </c>
      <c r="AM315" s="30">
        <f>SUMIF(Ingredients!$B$3:$B$217,K315,Ingredients!$D$3:$D$217)+SUMIF($B$3:$B$724,K315,$AP$3:$AP$724)</f>
        <v>0</v>
      </c>
      <c r="AN315" s="30">
        <f>SUMIF(Ingredients!$B$3:$B$217,L315,Ingredients!$D$3:$D$217)+SUMIF($B$3:$B$724,L315,$AP$3:$AP$724)</f>
        <v>0</v>
      </c>
      <c r="AO315" s="30">
        <f>SUMIF(Ingredients!$B$3:$B$217,M315,Ingredients!$D$3:$D$217)+SUMIF($B$3:$B$724,M315,$AP$3:$AP$724)</f>
        <v>0</v>
      </c>
      <c r="AP315" s="29">
        <f t="shared" si="55"/>
        <v>0</v>
      </c>
      <c r="AQ315" s="30">
        <f>SUMIF(Ingredients!$B$3:$B$217,F315,Ingredients!$E$3:$E$217)+SUMIF($B$3:$B$724,F315,$AY$3:$AY$727)</f>
        <v>7</v>
      </c>
      <c r="AR315" s="30">
        <f>SUMIF(Ingredients!$B$3:$B$217,G315,Ingredients!$E$3:$E$217)+SUMIF($B$3:$B$724,G315,$AY$3:$AY$727)</f>
        <v>7</v>
      </c>
      <c r="AS315" s="30">
        <f>SUMIF(Ingredients!$B$3:$B$217,H315,Ingredients!$E$3:$E$217)+SUMIF($B$3:$B$724,H315,$AY$3:$AY$727)</f>
        <v>30</v>
      </c>
      <c r="AT315" s="30">
        <f>SUMIF(Ingredients!$B$3:$B$217,I315,Ingredients!$E$3:$E$217)+SUMIF($B$3:$B$724,I315,$AY$3:$AY$727)</f>
        <v>43</v>
      </c>
      <c r="AU315" s="30">
        <f>SUMIF(Ingredients!$B$3:$B$217,J315,Ingredients!$E$3:$E$217)+SUMIF($B$3:$B$724,J315,$AY$3:$AY$727)</f>
        <v>32</v>
      </c>
      <c r="AV315" s="30">
        <f>SUMIF(Ingredients!$B$3:$B$217,K315,Ingredients!$E$3:$E$217)+SUMIF($B$3:$B$724,K315,$AY$3:$AY$727)</f>
        <v>10</v>
      </c>
      <c r="AW315" s="30">
        <f>SUMIF(Ingredients!$B$3:$B$217,L315,Ingredients!$E$3:$E$217)+SUMIF($B$3:$B$724,L315,$AY$3:$AY$727)</f>
        <v>0</v>
      </c>
      <c r="AX315" s="30">
        <f>SUMIF(Ingredients!$B$3:$B$217,M315,Ingredients!$E$3:$E$217)+SUMIF($B$3:$B$724,M315,$AY$3:$AY$727)</f>
        <v>0</v>
      </c>
      <c r="AY315" s="29">
        <f t="shared" si="56"/>
        <v>21.5</v>
      </c>
      <c r="AZ315" s="30">
        <f>SUMIF(Ingredients!$B$3:$B$217,F315,Ingredients!$F$3:$F$217)+SUMIF($B$3:$B$724,F315,$BH$3:$BH$724)</f>
        <v>0</v>
      </c>
      <c r="BA315" s="30">
        <f>SUMIF(Ingredients!$B$3:$B$217,G315,Ingredients!$F$3:$F$217)+SUMIF($B$3:$B$724,G315,$BH$3:$BH$724)</f>
        <v>0</v>
      </c>
      <c r="BB315" s="30">
        <f>SUMIF(Ingredients!$B$3:$B$217,H315,Ingredients!$F$3:$F$217)+SUMIF($B$3:$B$724,H315,$BH$3:$BH$724)</f>
        <v>0</v>
      </c>
      <c r="BC315" s="30">
        <f>SUMIF(Ingredients!$B$3:$B$217,I315,Ingredients!$F$3:$F$217)+SUMIF($B$3:$B$724,I315,$BH$3:$BH$724)</f>
        <v>1</v>
      </c>
      <c r="BD315" s="30">
        <f>SUMIF(Ingredients!$B$3:$B$217,J315,Ingredients!$F$3:$F$217)+SUMIF($B$3:$B$724,J315,$BH$3:$BH$724)</f>
        <v>0</v>
      </c>
      <c r="BE315" s="30">
        <f>SUMIF(Ingredients!$B$3:$B$217,K315,Ingredients!$F$3:$F$217)+SUMIF($B$3:$B$724,K315,$BH$3:$BH$724)</f>
        <v>0</v>
      </c>
      <c r="BF315" s="30">
        <f>SUMIF(Ingredients!$B$3:$B$217,L315,Ingredients!$F$3:$F$217)+SUMIF($B$3:$B$724,L315,$BH$3:$BH$724)</f>
        <v>0</v>
      </c>
      <c r="BG315" s="30">
        <f>SUMIF(Ingredients!$B$3:$B$217,M315,Ingredients!$F$3:$F$217)+SUMIF($B$3:$B$724,M315,$BH$3:$BH$724)</f>
        <v>0</v>
      </c>
      <c r="BH315" s="35">
        <f t="shared" si="57"/>
        <v>1</v>
      </c>
      <c r="BI315" s="30">
        <f>SUMIF(Ingredients!$B$3:$B$217,F315,Ingredients!$G$3:$G$217)+SUMIF($B$3:$B$724,F315,$BQ$3:$BQ$724)</f>
        <v>0</v>
      </c>
      <c r="BJ315" s="30">
        <f>SUMIF(Ingredients!$B$3:$B$217,G315,Ingredients!$G$3:$G$217)+SUMIF($B$3:$B$724,G315,$BQ$3:$BQ$724)</f>
        <v>0</v>
      </c>
      <c r="BK315" s="30">
        <f>SUMIF(Ingredients!$B$3:$B$217,H315,Ingredients!$G$3:$G$217)+SUMIF($B$3:$B$724,H315,$BQ$3:$BQ$724)</f>
        <v>0</v>
      </c>
      <c r="BL315" s="30">
        <f>SUMIF(Ingredients!$B$3:$B$217,I315,Ingredients!$G$3:$G$217)+SUMIF($B$3:$B$724,I315,$BQ$3:$BQ$724)</f>
        <v>0</v>
      </c>
      <c r="BM315" s="30">
        <f>SUMIF(Ingredients!$B$3:$B$217,J315,Ingredients!$G$3:$G$217)+SUMIF($B$3:$B$724,J315,$BQ$3:$BQ$724)</f>
        <v>0</v>
      </c>
      <c r="BN315" s="30">
        <f>SUMIF(Ingredients!$B$3:$B$217,K315,Ingredients!$G$3:$G$217)+SUMIF($B$3:$B$724,K315,$BQ$3:$BQ$724)</f>
        <v>0</v>
      </c>
      <c r="BO315" s="30">
        <f>SUMIF(Ingredients!$B$3:$B$217,L315,Ingredients!$G$3:$G$217)+SUMIF($B$3:$B$724,L315,$BQ$3:$BQ$724)</f>
        <v>0</v>
      </c>
      <c r="BP315" s="30">
        <f>SUMIF(Ingredients!$B$3:$B$217,M315,Ingredients!$G$3:$G$217)+SUMIF($B$3:$B$724,M315,$BQ$3:$BQ$724)</f>
        <v>0</v>
      </c>
      <c r="BQ315" s="36">
        <f t="shared" si="58"/>
        <v>0</v>
      </c>
      <c r="BR315" s="30">
        <f>SUMIF(Ingredients!$B$3:$B$217,F315,Ingredients!$H$3:$H$217)+SUMIF($B$3:$B$724,F315,$BZ$3:$BZ$724)</f>
        <v>0</v>
      </c>
      <c r="BS315" s="30">
        <f>SUMIF(Ingredients!$B$3:$B$217,G315,Ingredients!$H$3:$H$217)+SUMIF($B$3:$B$724,G315,$BZ$3:$BZ$724)</f>
        <v>1</v>
      </c>
      <c r="BT315" s="30">
        <f>SUMIF(Ingredients!$B$3:$B$217,H315,Ingredients!$H$3:$H$217)+SUMIF($B$3:$B$724,H315,$BZ$3:$BZ$724)</f>
        <v>0</v>
      </c>
      <c r="BU315" s="30">
        <f>SUMIF(Ingredients!$B$3:$B$217,I315,Ingredients!$H$3:$H$217)+SUMIF($B$3:$B$724,I315,$BZ$3:$BZ$724)</f>
        <v>0</v>
      </c>
      <c r="BV315" s="30">
        <f>SUMIF(Ingredients!$B$3:$B$217,J315,Ingredients!$H$3:$H$217)+SUMIF($B$3:$B$724,J315,$BZ$3:$BZ$724)</f>
        <v>0.5</v>
      </c>
      <c r="BW315" s="30">
        <f>SUMIF(Ingredients!$B$3:$B$217,K315,Ingredients!$H$3:$H$217)+SUMIF($B$3:$B$724,K315,$BZ$3:$BZ$724)</f>
        <v>0</v>
      </c>
      <c r="BX315" s="30">
        <f>SUMIF(Ingredients!$B$3:$B$217,L315,Ingredients!$H$3:$H$217)+SUMIF($B$3:$B$724,L315,$BZ$3:$BZ$724)</f>
        <v>0</v>
      </c>
      <c r="BY315" s="30">
        <f>SUMIF(Ingredients!$B$3:$B$217,M315,Ingredients!$H$3:$H$217)+SUMIF($B$3:$B$724,M315,$BZ$3:$BZ$724)</f>
        <v>0</v>
      </c>
      <c r="BZ315" s="42">
        <f t="shared" si="59"/>
        <v>1.5</v>
      </c>
      <c r="CA315" s="30">
        <f>SUMIF(Ingredients!$B$3:$B$217,F315,Ingredients!$I$3:$I$217)+SUMIF($B$3:$B$724,F315,$CI$3:$CI$724)</f>
        <v>2.5</v>
      </c>
      <c r="CB315" s="30">
        <f>SUMIF(Ingredients!$B$3:$B$217,G315,Ingredients!$I$3:$I$217)+SUMIF($B$3:$B$724,G315,$CI$3:$CI$724)</f>
        <v>0</v>
      </c>
      <c r="CC315" s="30">
        <f>SUMIF(Ingredients!$B$3:$B$217,H315,Ingredients!$I$3:$I$217)+SUMIF($B$3:$B$724,H315,$CI$3:$CI$724)</f>
        <v>0</v>
      </c>
      <c r="CD315" s="30">
        <f>SUMIF(Ingredients!$B$3:$B$217,I315,Ingredients!$I$3:$I$217)+SUMIF($B$3:$B$724,I315,$CI$3:$CI$724)</f>
        <v>0</v>
      </c>
      <c r="CE315" s="30">
        <f>SUMIF(Ingredients!$B$3:$B$217,J315,Ingredients!$I$3:$I$217)+SUMIF($B$3:$B$724,J315,$CI$3:$CI$724)</f>
        <v>0</v>
      </c>
      <c r="CF315" s="30">
        <f>SUMIF(Ingredients!$B$3:$B$217,K315,Ingredients!$I$3:$I$217)+SUMIF($B$3:$B$724,K315,$CI$3:$CI$724)</f>
        <v>0</v>
      </c>
      <c r="CG315" s="30">
        <f>SUMIF(Ingredients!$B$3:$B$217,L315,Ingredients!$I$3:$I$217)+SUMIF($B$3:$B$724,L315,$CI$3:$CI$724)</f>
        <v>0</v>
      </c>
      <c r="CH315" s="30">
        <f>SUMIF(Ingredients!$B$3:$B$217,M315,Ingredients!$I$3:$I$217)+SUMIF($B$3:$B$724,M315,$CI$3:$CI$724)</f>
        <v>0</v>
      </c>
      <c r="CI315" s="38">
        <f t="shared" si="60"/>
        <v>2.5</v>
      </c>
      <c r="CJ315" s="30">
        <f>SUMIF(Ingredients!$B$3:$B$217,F315,Ingredients!$J$3:$J$217)+SUMIF($B$3:$B$724,F315,$CR$3:$CR$724)</f>
        <v>0</v>
      </c>
      <c r="CK315" s="30">
        <f>SUMIF(Ingredients!$B$3:$B$217,G315,Ingredients!$J$3:$J$217)+SUMIF($B$3:$B$724,G315,$CR$3:$CR$724)</f>
        <v>0</v>
      </c>
      <c r="CL315" s="30">
        <f>SUMIF(Ingredients!$B$3:$B$217,H315,Ingredients!$J$3:$J$217)+SUMIF($B$3:$B$724,H315,$CR$3:$CR$724)</f>
        <v>0</v>
      </c>
      <c r="CM315" s="30">
        <f>SUMIF(Ingredients!$B$3:$B$217,I315,Ingredients!$J$3:$J$217)+SUMIF($B$3:$B$724,I315,$CR$3:$CR$724)</f>
        <v>0</v>
      </c>
      <c r="CN315" s="30">
        <f>SUMIF(Ingredients!$B$3:$B$217,J315,Ingredients!$J$3:$J$217)+SUMIF($B$3:$B$724,J315,$CR$3:$CR$724)</f>
        <v>0</v>
      </c>
      <c r="CO315" s="30">
        <f>SUMIF(Ingredients!$B$3:$B$217,K315,Ingredients!$J$3:$J$217)+SUMIF($B$3:$B$724,K315,$CR$3:$CR$724)</f>
        <v>0</v>
      </c>
      <c r="CP315" s="30">
        <f>SUMIF(Ingredients!$B$3:$B$217,L315,Ingredients!$J$3:$J$217)+SUMIF($B$3:$B$724,L315,$CR$3:$CR$724)</f>
        <v>0</v>
      </c>
      <c r="CQ315" s="30">
        <f>SUMIF(Ingredients!$B$3:$B$217,M315,Ingredients!$J$3:$J$217)+SUMIF($B$3:$B$724,M315,$CR$3:$CR$724)</f>
        <v>0</v>
      </c>
      <c r="CR315" s="43">
        <f t="shared" si="61"/>
        <v>0</v>
      </c>
      <c r="CS315" s="34">
        <v>20</v>
      </c>
      <c r="CT315" s="30">
        <v>0</v>
      </c>
      <c r="CU315" s="30">
        <v>6</v>
      </c>
      <c r="CV315" s="35">
        <v>1</v>
      </c>
      <c r="CW315" s="36">
        <v>0</v>
      </c>
      <c r="CX315" s="37">
        <v>1.5</v>
      </c>
      <c r="CY315" s="38">
        <v>2.5</v>
      </c>
      <c r="CZ315" s="39">
        <v>0</v>
      </c>
      <c r="DA315" t="s">
        <v>202</v>
      </c>
      <c r="DB315" t="str">
        <f t="shared" ca="1" si="62"/>
        <v>-</v>
      </c>
      <c r="DD315" t="s">
        <v>200</v>
      </c>
      <c r="DE315" t="str">
        <f t="shared" ca="1" si="63"/>
        <v>GENERALTSOCHICKENITEM(MEAL, ItemRegistry.generaltsochickenItem, 4 ,4f,0f,1f,1.5f,0f,2.5f,0f,3.5f),</v>
      </c>
      <c r="DF315" t="s">
        <v>2466</v>
      </c>
    </row>
    <row r="316" spans="2:110" x14ac:dyDescent="0.3">
      <c r="B316" t="s">
        <v>594</v>
      </c>
      <c r="C316" t="str">
        <f>INDEX('PH Itemnames'!$B$1:$B$723,MATCH(B316,'PH Itemnames'!$A$1:$A$723),1)</f>
        <v>californiarollItem</v>
      </c>
      <c r="D316" t="s">
        <v>240</v>
      </c>
      <c r="E316" t="s">
        <v>1192</v>
      </c>
      <c r="F316" s="10" t="s">
        <v>82</v>
      </c>
      <c r="G316" s="11" t="s">
        <v>175</v>
      </c>
      <c r="H316" s="11" t="s">
        <v>112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SUMIF(Ingredients!$B$3:$B$217,'PH complex foods'!F316,Ingredients!$A$3:$A$119)+SUMIF($B$3:$B$724,F316,$V$3:$V$723)</f>
        <v>1</v>
      </c>
      <c r="O316" s="11">
        <f ca="1">SUMIF(Ingredients!$B$3:$B$217,'PH complex foods'!G316,Ingredients!$A$3:$A$119)+SUMIF($B$3:$B$724,G316,$V$3:$V$723)</f>
        <v>0</v>
      </c>
      <c r="P316" s="11">
        <f ca="1">SUMIF(Ingredients!$B$3:$B$217,'PH complex foods'!H316,Ingredients!$A$3:$A$119)+SUMIF($B$3:$B$724,H316,$V$3:$V$723)</f>
        <v>1</v>
      </c>
      <c r="Q316" s="11">
        <f ca="1">SUMIF(Ingredients!$B$3:$B$217,'PH complex foods'!I316,Ingredients!$A$3:$A$119)+SUMIF($B$3:$B$724,I316,$V$3:$V$723)</f>
        <v>1</v>
      </c>
      <c r="R316" s="11">
        <f ca="1">SUMIF(Ingredients!$B$3:$B$217,'PH complex foods'!J316,Ingredients!$A$3:$A$119)+SUMIF($B$3:$B$724,J316,$V$3:$V$723)</f>
        <v>1</v>
      </c>
      <c r="S316" s="11">
        <f ca="1">SUMIF(Ingredients!$B$3:$B$217,'PH complex foods'!K316,Ingredients!$A$3:$A$119)+SUMIF($B$3:$B$724,K316,$V$3:$V$723)</f>
        <v>0</v>
      </c>
      <c r="T316" s="11">
        <f ca="1">SUMIF(Ingredients!$B$3:$B$217,'PH complex foods'!L316,Ingredients!$A$3:$A$119)+SUMIF($B$3:$B$724,L316,$V$3:$V$723)</f>
        <v>0</v>
      </c>
      <c r="U316" s="11">
        <f ca="1">SUMIF(Ingredients!$B$3:$B$217,'PH complex foods'!M316,Ingredients!$A$3:$A$119)+SUMIF($B$3:$B$724,M316,$V$3:$V$723)</f>
        <v>0</v>
      </c>
      <c r="V316" s="10">
        <f t="shared" ca="1" si="64"/>
        <v>0</v>
      </c>
      <c r="W316" s="11">
        <f t="shared" si="53"/>
        <v>0</v>
      </c>
      <c r="X316" s="44" t="str">
        <f t="shared" ca="1" si="65"/>
        <v>No</v>
      </c>
      <c r="Y316" s="34">
        <f>SUMIF(Ingredients!$B$3:$B$217,F316,Ingredients!$C$3:$C$217)+SUMIF($B$3:$B$724,F316,$AG$3:$AG$724)</f>
        <v>5</v>
      </c>
      <c r="Z316" s="30">
        <f>SUMIF(Ingredients!$B$3:$B$217,G316,Ingredients!$C$3:$C$217)+SUMIF($B$3:$B$724,G316,$AG$3:$AG$724)</f>
        <v>0</v>
      </c>
      <c r="AA316" s="30">
        <f>SUMIF(Ingredients!$B$3:$B$217,H316,Ingredients!$C$3:$C$217)+SUMIF($B$3:$B$724,H316,$AG$3:$AG$724)</f>
        <v>2</v>
      </c>
      <c r="AB316" s="30">
        <f>SUMIF(Ingredients!$B$3:$B$217,I316,Ingredients!$C$3:$C$217)+SUMIF($B$3:$B$724,I316,$AG$3:$AG$724)</f>
        <v>5</v>
      </c>
      <c r="AC316" s="30">
        <f>SUMIF(Ingredients!$B$3:$B$217,J316,Ingredients!$C$3:$C$217)+SUMIF($B$3:$B$724,J316,$AG$3:$AG$724)</f>
        <v>0</v>
      </c>
      <c r="AD316" s="30">
        <f>SUMIF(Ingredients!$B$3:$B$217,K316,Ingredients!$C$3:$C$217)+SUMIF($B$3:$B$724,K316,$AG$3:$AG$724)</f>
        <v>0</v>
      </c>
      <c r="AE316" s="30">
        <f>SUMIF(Ingredients!$B$3:$B$217,L316,Ingredients!$C$3:$C$217)+SUMIF($B$3:$B$724,L316,$AG$3:$AG$724)</f>
        <v>0</v>
      </c>
      <c r="AF316" s="30">
        <f>SUMIF(Ingredients!$B$3:$B$217,M316,Ingredients!$C$3:$C$217)+SUMIF($B$3:$B$724,M316,$AG$3:$AG$724)</f>
        <v>0</v>
      </c>
      <c r="AG316" s="29">
        <f t="shared" si="54"/>
        <v>12</v>
      </c>
      <c r="AH316" s="30">
        <f>SUMIF(Ingredients!$B$3:$B$217,F316,Ingredients!$D$3:$D$217)+SUMIF($B$3:$B$724,F316,$AP$3:$AP$724)</f>
        <v>0</v>
      </c>
      <c r="AI316" s="30">
        <f>SUMIF(Ingredients!$B$3:$B$217,G316,Ingredients!$D$3:$D$217)+SUMIF($B$3:$B$724,G316,$AP$3:$AP$724)</f>
        <v>0</v>
      </c>
      <c r="AJ316" s="30">
        <f>SUMIF(Ingredients!$B$3:$B$217,H316,Ingredients!$D$3:$D$217)+SUMIF($B$3:$B$724,H316,$AP$3:$AP$724)</f>
        <v>5</v>
      </c>
      <c r="AK316" s="30">
        <f>SUMIF(Ingredients!$B$3:$B$217,I316,Ingredients!$D$3:$D$217)+SUMIF($B$3:$B$724,I316,$AP$3:$AP$724)</f>
        <v>0</v>
      </c>
      <c r="AL316" s="30">
        <f>SUMIF(Ingredients!$B$3:$B$217,J316,Ingredients!$D$3:$D$217)+SUMIF($B$3:$B$724,J316,$AP$3:$AP$724)</f>
        <v>0</v>
      </c>
      <c r="AM316" s="30">
        <f>SUMIF(Ingredients!$B$3:$B$217,K316,Ingredients!$D$3:$D$217)+SUMIF($B$3:$B$724,K316,$AP$3:$AP$724)</f>
        <v>0</v>
      </c>
      <c r="AN316" s="30">
        <f>SUMIF(Ingredients!$B$3:$B$217,L316,Ingredients!$D$3:$D$217)+SUMIF($B$3:$B$724,L316,$AP$3:$AP$724)</f>
        <v>0</v>
      </c>
      <c r="AO316" s="30">
        <f>SUMIF(Ingredients!$B$3:$B$217,M316,Ingredients!$D$3:$D$217)+SUMIF($B$3:$B$724,M316,$AP$3:$AP$724)</f>
        <v>0</v>
      </c>
      <c r="AP316" s="29">
        <f t="shared" si="55"/>
        <v>5</v>
      </c>
      <c r="AQ316" s="30">
        <f>SUMIF(Ingredients!$B$3:$B$217,F316,Ingredients!$E$3:$E$217)+SUMIF($B$3:$B$724,F316,$AY$3:$AY$727)</f>
        <v>7</v>
      </c>
      <c r="AR316" s="30">
        <f>SUMIF(Ingredients!$B$3:$B$217,G316,Ingredients!$E$3:$E$217)+SUMIF($B$3:$B$724,G316,$AY$3:$AY$727)</f>
        <v>0</v>
      </c>
      <c r="AS316" s="30">
        <f>SUMIF(Ingredients!$B$3:$B$217,H316,Ingredients!$E$3:$E$217)+SUMIF($B$3:$B$724,H316,$AY$3:$AY$727)</f>
        <v>7</v>
      </c>
      <c r="AT316" s="30">
        <f>SUMIF(Ingredients!$B$3:$B$217,I316,Ingredients!$E$3:$E$217)+SUMIF($B$3:$B$724,I316,$AY$3:$AY$727)</f>
        <v>8</v>
      </c>
      <c r="AU316" s="30">
        <f>SUMIF(Ingredients!$B$3:$B$217,J316,Ingredients!$E$3:$E$217)+SUMIF($B$3:$B$724,J316,$AY$3:$AY$727)</f>
        <v>10</v>
      </c>
      <c r="AV316" s="30">
        <f>SUMIF(Ingredients!$B$3:$B$217,K316,Ingredients!$E$3:$E$217)+SUMIF($B$3:$B$724,K316,$AY$3:$AY$727)</f>
        <v>0</v>
      </c>
      <c r="AW316" s="30">
        <f>SUMIF(Ingredients!$B$3:$B$217,L316,Ingredients!$E$3:$E$217)+SUMIF($B$3:$B$724,L316,$AY$3:$AY$727)</f>
        <v>0</v>
      </c>
      <c r="AX316" s="30">
        <f>SUMIF(Ingredients!$B$3:$B$217,M316,Ingredients!$E$3:$E$217)+SUMIF($B$3:$B$724,M316,$AY$3:$AY$727)</f>
        <v>0</v>
      </c>
      <c r="AY316" s="29">
        <f t="shared" si="56"/>
        <v>6.4</v>
      </c>
      <c r="AZ316" s="30">
        <f>SUMIF(Ingredients!$B$3:$B$217,F316,Ingredients!$F$3:$F$217)+SUMIF($B$3:$B$724,F316,$BH$3:$BH$724)</f>
        <v>0</v>
      </c>
      <c r="BA316" s="30">
        <f>SUMIF(Ingredients!$B$3:$B$217,G316,Ingredients!$F$3:$F$217)+SUMIF($B$3:$B$724,G316,$BH$3:$BH$724)</f>
        <v>0</v>
      </c>
      <c r="BB316" s="30">
        <f>SUMIF(Ingredients!$B$3:$B$217,H316,Ingredients!$F$3:$F$217)+SUMIF($B$3:$B$724,H316,$BH$3:$BH$724)</f>
        <v>0</v>
      </c>
      <c r="BC316" s="30">
        <f>SUMIF(Ingredients!$B$3:$B$217,I316,Ingredients!$F$3:$F$217)+SUMIF($B$3:$B$724,I316,$BH$3:$BH$724)</f>
        <v>0</v>
      </c>
      <c r="BD316" s="30">
        <f>SUMIF(Ingredients!$B$3:$B$217,J316,Ingredients!$F$3:$F$217)+SUMIF($B$3:$B$724,J316,$BH$3:$BH$724)</f>
        <v>0</v>
      </c>
      <c r="BE316" s="30">
        <f>SUMIF(Ingredients!$B$3:$B$217,K316,Ingredients!$F$3:$F$217)+SUMIF($B$3:$B$724,K316,$BH$3:$BH$724)</f>
        <v>0</v>
      </c>
      <c r="BF316" s="30">
        <f>SUMIF(Ingredients!$B$3:$B$217,L316,Ingredients!$F$3:$F$217)+SUMIF($B$3:$B$724,L316,$BH$3:$BH$724)</f>
        <v>0</v>
      </c>
      <c r="BG316" s="30">
        <f>SUMIF(Ingredients!$B$3:$B$217,M316,Ingredients!$F$3:$F$217)+SUMIF($B$3:$B$724,M316,$BH$3:$BH$724)</f>
        <v>0</v>
      </c>
      <c r="BH316" s="35">
        <f t="shared" si="57"/>
        <v>0</v>
      </c>
      <c r="BI316" s="30">
        <f>SUMIF(Ingredients!$B$3:$B$217,F316,Ingredients!$G$3:$G$217)+SUMIF($B$3:$B$724,F316,$BQ$3:$BQ$724)</f>
        <v>0</v>
      </c>
      <c r="BJ316" s="30">
        <f>SUMIF(Ingredients!$B$3:$B$217,G316,Ingredients!$G$3:$G$217)+SUMIF($B$3:$B$724,G316,$BQ$3:$BQ$724)</f>
        <v>0</v>
      </c>
      <c r="BK316" s="30">
        <f>SUMIF(Ingredients!$B$3:$B$217,H316,Ingredients!$G$3:$G$217)+SUMIF($B$3:$B$724,H316,$BQ$3:$BQ$724)</f>
        <v>0</v>
      </c>
      <c r="BL316" s="30">
        <f>SUMIF(Ingredients!$B$3:$B$217,I316,Ingredients!$G$3:$G$217)+SUMIF($B$3:$B$724,I316,$BQ$3:$BQ$724)</f>
        <v>0</v>
      </c>
      <c r="BM316" s="30">
        <f>SUMIF(Ingredients!$B$3:$B$217,J316,Ingredients!$G$3:$G$217)+SUMIF($B$3:$B$724,J316,$BQ$3:$BQ$724)</f>
        <v>0</v>
      </c>
      <c r="BN316" s="30">
        <f>SUMIF(Ingredients!$B$3:$B$217,K316,Ingredients!$G$3:$G$217)+SUMIF($B$3:$B$724,K316,$BQ$3:$BQ$724)</f>
        <v>0</v>
      </c>
      <c r="BO316" s="30">
        <f>SUMIF(Ingredients!$B$3:$B$217,L316,Ingredients!$G$3:$G$217)+SUMIF($B$3:$B$724,L316,$BQ$3:$BQ$724)</f>
        <v>0</v>
      </c>
      <c r="BP316" s="30">
        <f>SUMIF(Ingredients!$B$3:$B$217,M316,Ingredients!$G$3:$G$217)+SUMIF($B$3:$B$724,M316,$BQ$3:$BQ$724)</f>
        <v>0</v>
      </c>
      <c r="BQ316" s="36">
        <f t="shared" si="58"/>
        <v>0</v>
      </c>
      <c r="BR316" s="30">
        <f>SUMIF(Ingredients!$B$3:$B$217,F316,Ingredients!$H$3:$H$217)+SUMIF($B$3:$B$724,F316,$BZ$3:$BZ$724)</f>
        <v>0</v>
      </c>
      <c r="BS316" s="30">
        <f>SUMIF(Ingredients!$B$3:$B$217,G316,Ingredients!$H$3:$H$217)+SUMIF($B$3:$B$724,G316,$BZ$3:$BZ$724)</f>
        <v>0</v>
      </c>
      <c r="BT316" s="30">
        <f>SUMIF(Ingredients!$B$3:$B$217,H316,Ingredients!$H$3:$H$217)+SUMIF($B$3:$B$724,H316,$BZ$3:$BZ$724)</f>
        <v>1.5</v>
      </c>
      <c r="BU316" s="30">
        <f>SUMIF(Ingredients!$B$3:$B$217,I316,Ingredients!$H$3:$H$217)+SUMIF($B$3:$B$724,I316,$BZ$3:$BZ$724)</f>
        <v>1</v>
      </c>
      <c r="BV316" s="30">
        <f>SUMIF(Ingredients!$B$3:$B$217,J316,Ingredients!$H$3:$H$217)+SUMIF($B$3:$B$724,J316,$BZ$3:$BZ$724)</f>
        <v>0</v>
      </c>
      <c r="BW316" s="30">
        <f>SUMIF(Ingredients!$B$3:$B$217,K316,Ingredients!$H$3:$H$217)+SUMIF($B$3:$B$724,K316,$BZ$3:$BZ$724)</f>
        <v>0</v>
      </c>
      <c r="BX316" s="30">
        <f>SUMIF(Ingredients!$B$3:$B$217,L316,Ingredients!$H$3:$H$217)+SUMIF($B$3:$B$724,L316,$BZ$3:$BZ$724)</f>
        <v>0</v>
      </c>
      <c r="BY316" s="30">
        <f>SUMIF(Ingredients!$B$3:$B$217,M316,Ingredients!$H$3:$H$217)+SUMIF($B$3:$B$724,M316,$BZ$3:$BZ$724)</f>
        <v>0</v>
      </c>
      <c r="BZ316" s="42">
        <f t="shared" si="59"/>
        <v>2.5</v>
      </c>
      <c r="CA316" s="30">
        <f>SUMIF(Ingredients!$B$3:$B$217,F316,Ingredients!$I$3:$I$217)+SUMIF($B$3:$B$724,F316,$CI$3:$CI$724)</f>
        <v>1</v>
      </c>
      <c r="CB316" s="30">
        <f>SUMIF(Ingredients!$B$3:$B$217,G316,Ingredients!$I$3:$I$217)+SUMIF($B$3:$B$724,G316,$CI$3:$CI$724)</f>
        <v>0</v>
      </c>
      <c r="CC316" s="30">
        <f>SUMIF(Ingredients!$B$3:$B$217,H316,Ingredients!$I$3:$I$217)+SUMIF($B$3:$B$724,H316,$CI$3:$CI$724)</f>
        <v>0</v>
      </c>
      <c r="CD316" s="30">
        <f>SUMIF(Ingredients!$B$3:$B$217,I316,Ingredients!$I$3:$I$217)+SUMIF($B$3:$B$724,I316,$CI$3:$CI$724)</f>
        <v>0</v>
      </c>
      <c r="CE316" s="30">
        <f>SUMIF(Ingredients!$B$3:$B$217,J316,Ingredients!$I$3:$I$217)+SUMIF($B$3:$B$724,J316,$CI$3:$CI$724)</f>
        <v>0</v>
      </c>
      <c r="CF316" s="30">
        <f>SUMIF(Ingredients!$B$3:$B$217,K316,Ingredients!$I$3:$I$217)+SUMIF($B$3:$B$724,K316,$CI$3:$CI$724)</f>
        <v>0</v>
      </c>
      <c r="CG316" s="30">
        <f>SUMIF(Ingredients!$B$3:$B$217,L316,Ingredients!$I$3:$I$217)+SUMIF($B$3:$B$724,L316,$CI$3:$CI$724)</f>
        <v>0</v>
      </c>
      <c r="CH316" s="30">
        <f>SUMIF(Ingredients!$B$3:$B$217,M316,Ingredients!$I$3:$I$217)+SUMIF($B$3:$B$724,M316,$CI$3:$CI$724)</f>
        <v>0</v>
      </c>
      <c r="CI316" s="38">
        <f t="shared" si="60"/>
        <v>1</v>
      </c>
      <c r="CJ316" s="30">
        <f>SUMIF(Ingredients!$B$3:$B$217,F316,Ingredients!$J$3:$J$217)+SUMIF($B$3:$B$724,F316,$CR$3:$CR$724)</f>
        <v>0</v>
      </c>
      <c r="CK316" s="30">
        <f>SUMIF(Ingredients!$B$3:$B$217,G316,Ingredients!$J$3:$J$217)+SUMIF($B$3:$B$724,G316,$CR$3:$CR$724)</f>
        <v>0</v>
      </c>
      <c r="CL316" s="30">
        <f>SUMIF(Ingredients!$B$3:$B$217,H316,Ingredients!$J$3:$J$217)+SUMIF($B$3:$B$724,H316,$CR$3:$CR$724)</f>
        <v>0</v>
      </c>
      <c r="CM316" s="30">
        <f>SUMIF(Ingredients!$B$3:$B$217,I316,Ingredients!$J$3:$J$217)+SUMIF($B$3:$B$724,I316,$CR$3:$CR$724)</f>
        <v>0</v>
      </c>
      <c r="CN316" s="30">
        <f>SUMIF(Ingredients!$B$3:$B$217,J316,Ingredients!$J$3:$J$217)+SUMIF($B$3:$B$724,J316,$CR$3:$CR$724)</f>
        <v>0</v>
      </c>
      <c r="CO316" s="30">
        <f>SUMIF(Ingredients!$B$3:$B$217,K316,Ingredients!$J$3:$J$217)+SUMIF($B$3:$B$724,K316,$CR$3:$CR$724)</f>
        <v>0</v>
      </c>
      <c r="CP316" s="30">
        <f>SUMIF(Ingredients!$B$3:$B$217,L316,Ingredients!$J$3:$J$217)+SUMIF($B$3:$B$724,L316,$CR$3:$CR$724)</f>
        <v>0</v>
      </c>
      <c r="CQ316" s="30">
        <f>SUMIF(Ingredients!$B$3:$B$217,M316,Ingredients!$J$3:$J$217)+SUMIF($B$3:$B$724,M316,$CR$3:$CR$724)</f>
        <v>0</v>
      </c>
      <c r="CR316" s="43">
        <f t="shared" si="61"/>
        <v>0</v>
      </c>
      <c r="CS316" s="34">
        <v>12</v>
      </c>
      <c r="CT316" s="30">
        <v>5</v>
      </c>
      <c r="CU316" s="30">
        <v>6.4</v>
      </c>
      <c r="CV316" s="35">
        <v>0</v>
      </c>
      <c r="CW316" s="36">
        <v>0</v>
      </c>
      <c r="CX316" s="37">
        <v>2.5</v>
      </c>
      <c r="CY316" s="38">
        <v>1</v>
      </c>
      <c r="CZ316" s="39">
        <v>0</v>
      </c>
      <c r="DA316" t="s">
        <v>199</v>
      </c>
      <c r="DB316" t="str">
        <f t="shared" ca="1" si="62"/>
        <v>No</v>
      </c>
      <c r="DD316" t="s">
        <v>200</v>
      </c>
      <c r="DE316" t="str">
        <f t="shared" ca="1" si="63"/>
        <v/>
      </c>
      <c r="DF316" t="s">
        <v>2272</v>
      </c>
    </row>
    <row r="317" spans="2:110" x14ac:dyDescent="0.3">
      <c r="B317" t="s">
        <v>595</v>
      </c>
      <c r="C317" t="str">
        <f>INDEX('PH Itemnames'!$B$1:$B$723,MATCH(B317,'PH Itemnames'!$A$1:$A$723),1)</f>
        <v>futomakiItem</v>
      </c>
      <c r="D317" t="s">
        <v>240</v>
      </c>
      <c r="E317" t="s">
        <v>1192</v>
      </c>
      <c r="F317" s="10" t="s">
        <v>299</v>
      </c>
      <c r="G317" s="11" t="s">
        <v>112</v>
      </c>
      <c r="H317" s="11" t="s">
        <v>1113</v>
      </c>
      <c r="I317" s="11" t="s">
        <v>116</v>
      </c>
      <c r="J317" s="11" t="s">
        <v>67</v>
      </c>
      <c r="K317" s="11" t="s">
        <v>121</v>
      </c>
      <c r="L317" s="11" t="s">
        <v>44</v>
      </c>
      <c r="M317" s="11"/>
      <c r="N317" s="46">
        <f ca="1">SUMIF(Ingredients!$B$3:$B$217,'PH complex foods'!F317,Ingredients!$A$3:$A$119)+SUMIF($B$3:$B$724,F317,$V$3:$V$723)</f>
        <v>1</v>
      </c>
      <c r="O317" s="11">
        <f ca="1">SUMIF(Ingredients!$B$3:$B$217,'PH complex foods'!G317,Ingredients!$A$3:$A$119)+SUMIF($B$3:$B$724,G317,$V$3:$V$723)</f>
        <v>1</v>
      </c>
      <c r="P317" s="11">
        <f ca="1">SUMIF(Ingredients!$B$3:$B$217,'PH complex foods'!H317,Ingredients!$A$3:$A$119)+SUMIF($B$3:$B$724,H317,$V$3:$V$723)</f>
        <v>1</v>
      </c>
      <c r="Q317" s="11">
        <f ca="1">SUMIF(Ingredients!$B$3:$B$217,'PH complex foods'!I317,Ingredients!$A$3:$A$119)+SUMIF($B$3:$B$724,I317,$V$3:$V$723)</f>
        <v>1</v>
      </c>
      <c r="R317" s="11">
        <f ca="1">SUMIF(Ingredients!$B$3:$B$217,'PH complex foods'!J317,Ingredients!$A$3:$A$119)+SUMIF($B$3:$B$724,J317,$V$3:$V$723)</f>
        <v>1</v>
      </c>
      <c r="S317" s="11">
        <f ca="1">SUMIF(Ingredients!$B$3:$B$217,'PH complex foods'!K317,Ingredients!$A$3:$A$119)+SUMIF($B$3:$B$724,K317,$V$3:$V$723)</f>
        <v>1</v>
      </c>
      <c r="T317" s="11">
        <f ca="1">SUMIF(Ingredients!$B$3:$B$217,'PH complex foods'!L317,Ingredients!$A$3:$A$119)+SUMIF($B$3:$B$724,L317,$V$3:$V$723)</f>
        <v>1</v>
      </c>
      <c r="U317" s="11">
        <f ca="1">SUMIF(Ingredients!$B$3:$B$217,'PH complex foods'!M317,Ingredients!$A$3:$A$119)+SUMIF($B$3:$B$724,M317,$V$3:$V$723)</f>
        <v>0</v>
      </c>
      <c r="V317" s="10">
        <f t="shared" ca="1" si="64"/>
        <v>1</v>
      </c>
      <c r="W317" s="11">
        <f t="shared" si="53"/>
        <v>0</v>
      </c>
      <c r="X317" s="44" t="str">
        <f t="shared" ca="1" si="65"/>
        <v>Yes</v>
      </c>
      <c r="Y317" s="34">
        <f>SUMIF(Ingredients!$B$3:$B$217,F317,Ingredients!$C$3:$C$217)+SUMIF($B$3:$B$724,F317,$AG$3:$AG$724)</f>
        <v>0</v>
      </c>
      <c r="Z317" s="30">
        <f>SUMIF(Ingredients!$B$3:$B$217,G317,Ingredients!$C$3:$C$217)+SUMIF($B$3:$B$724,G317,$AG$3:$AG$724)</f>
        <v>2</v>
      </c>
      <c r="AA317" s="30">
        <f>SUMIF(Ingredients!$B$3:$B$217,H317,Ingredients!$C$3:$C$217)+SUMIF($B$3:$B$724,H317,$AG$3:$AG$724)</f>
        <v>5</v>
      </c>
      <c r="AB317" s="30">
        <f>SUMIF(Ingredients!$B$3:$B$217,I317,Ingredients!$C$3:$C$217)+SUMIF($B$3:$B$724,I317,$AG$3:$AG$724)</f>
        <v>5</v>
      </c>
      <c r="AC317" s="30">
        <f>SUMIF(Ingredients!$B$3:$B$217,J317,Ingredients!$C$3:$C$217)+SUMIF($B$3:$B$724,J317,$AG$3:$AG$724)</f>
        <v>5</v>
      </c>
      <c r="AD317" s="30">
        <f>SUMIF(Ingredients!$B$3:$B$217,K317,Ingredients!$C$3:$C$217)+SUMIF($B$3:$B$724,K317,$AG$3:$AG$724)</f>
        <v>2</v>
      </c>
      <c r="AE317" s="30">
        <f>SUMIF(Ingredients!$B$3:$B$217,L317,Ingredients!$C$3:$C$217)+SUMIF($B$3:$B$724,L317,$AG$3:$AG$724)</f>
        <v>0</v>
      </c>
      <c r="AF317" s="30">
        <f>SUMIF(Ingredients!$B$3:$B$217,M317,Ingredients!$C$3:$C$217)+SUMIF($B$3:$B$724,M317,$AG$3:$AG$724)</f>
        <v>0</v>
      </c>
      <c r="AG317" s="29">
        <f t="shared" si="54"/>
        <v>19</v>
      </c>
      <c r="AH317" s="30">
        <f>SUMIF(Ingredients!$B$3:$B$217,F317,Ingredients!$D$3:$D$217)+SUMIF($B$3:$B$724,F317,$AP$3:$AP$724)</f>
        <v>0</v>
      </c>
      <c r="AI317" s="30">
        <f>SUMIF(Ingredients!$B$3:$B$217,G317,Ingredients!$D$3:$D$217)+SUMIF($B$3:$B$724,G317,$AP$3:$AP$724)</f>
        <v>5</v>
      </c>
      <c r="AJ317" s="30">
        <f>SUMIF(Ingredients!$B$3:$B$217,H317,Ingredients!$D$3:$D$217)+SUMIF($B$3:$B$724,H317,$AP$3:$AP$724)</f>
        <v>0</v>
      </c>
      <c r="AK317" s="30">
        <f>SUMIF(Ingredients!$B$3:$B$217,I317,Ingredients!$D$3:$D$217)+SUMIF($B$3:$B$724,I317,$AP$3:$AP$724)</f>
        <v>0</v>
      </c>
      <c r="AL317" s="30">
        <f>SUMIF(Ingredients!$B$3:$B$217,J317,Ingredients!$D$3:$D$217)+SUMIF($B$3:$B$724,J317,$AP$3:$AP$724)</f>
        <v>0</v>
      </c>
      <c r="AM317" s="30">
        <f>SUMIF(Ingredients!$B$3:$B$217,K317,Ingredients!$D$3:$D$217)+SUMIF($B$3:$B$724,K317,$AP$3:$AP$724)</f>
        <v>0</v>
      </c>
      <c r="AN317" s="30">
        <f>SUMIF(Ingredients!$B$3:$B$217,L317,Ingredients!$D$3:$D$217)+SUMIF($B$3:$B$724,L317,$AP$3:$AP$724)</f>
        <v>0</v>
      </c>
      <c r="AO317" s="30">
        <f>SUMIF(Ingredients!$B$3:$B$217,M317,Ingredients!$D$3:$D$217)+SUMIF($B$3:$B$724,M317,$AP$3:$AP$724)</f>
        <v>0</v>
      </c>
      <c r="AP317" s="29">
        <f t="shared" si="55"/>
        <v>5</v>
      </c>
      <c r="AQ317" s="30">
        <f>SUMIF(Ingredients!$B$3:$B$217,F317,Ingredients!$E$3:$E$217)+SUMIF($B$3:$B$724,F317,$AY$3:$AY$727)</f>
        <v>16</v>
      </c>
      <c r="AR317" s="30">
        <f>SUMIF(Ingredients!$B$3:$B$217,G317,Ingredients!$E$3:$E$217)+SUMIF($B$3:$B$724,G317,$AY$3:$AY$727)</f>
        <v>7</v>
      </c>
      <c r="AS317" s="30">
        <f>SUMIF(Ingredients!$B$3:$B$217,H317,Ingredients!$E$3:$E$217)+SUMIF($B$3:$B$724,H317,$AY$3:$AY$727)</f>
        <v>12</v>
      </c>
      <c r="AT317" s="30">
        <f>SUMIF(Ingredients!$B$3:$B$217,I317,Ingredients!$E$3:$E$217)+SUMIF($B$3:$B$724,I317,$AY$3:$AY$727)</f>
        <v>7</v>
      </c>
      <c r="AU317" s="30">
        <f>SUMIF(Ingredients!$B$3:$B$217,J317,Ingredients!$E$3:$E$217)+SUMIF($B$3:$B$724,J317,$AY$3:$AY$727)</f>
        <v>8</v>
      </c>
      <c r="AV317" s="30">
        <f>SUMIF(Ingredients!$B$3:$B$217,K317,Ingredients!$E$3:$E$217)+SUMIF($B$3:$B$724,K317,$AY$3:$AY$727)</f>
        <v>24</v>
      </c>
      <c r="AW317" s="30">
        <f>SUMIF(Ingredients!$B$3:$B$217,L317,Ingredients!$E$3:$E$217)+SUMIF($B$3:$B$724,L317,$AY$3:$AY$727)</f>
        <v>10</v>
      </c>
      <c r="AX317" s="30">
        <f>SUMIF(Ingredients!$B$3:$B$217,M317,Ingredients!$E$3:$E$217)+SUMIF($B$3:$B$724,M317,$AY$3:$AY$727)</f>
        <v>0</v>
      </c>
      <c r="AY317" s="29">
        <f t="shared" si="56"/>
        <v>12</v>
      </c>
      <c r="AZ317" s="30">
        <f>SUMIF(Ingredients!$B$3:$B$217,F317,Ingredients!$F$3:$F$217)+SUMIF($B$3:$B$724,F317,$BH$3:$BH$724)</f>
        <v>0</v>
      </c>
      <c r="BA317" s="30">
        <f>SUMIF(Ingredients!$B$3:$B$217,G317,Ingredients!$F$3:$F$217)+SUMIF($B$3:$B$724,G317,$BH$3:$BH$724)</f>
        <v>0</v>
      </c>
      <c r="BB317" s="30">
        <f>SUMIF(Ingredients!$B$3:$B$217,H317,Ingredients!$F$3:$F$217)+SUMIF($B$3:$B$724,H317,$BH$3:$BH$724)</f>
        <v>0</v>
      </c>
      <c r="BC317" s="30">
        <f>SUMIF(Ingredients!$B$3:$B$217,I317,Ingredients!$F$3:$F$217)+SUMIF($B$3:$B$724,I317,$BH$3:$BH$724)</f>
        <v>0</v>
      </c>
      <c r="BD317" s="30">
        <f>SUMIF(Ingredients!$B$3:$B$217,J317,Ingredients!$F$3:$F$217)+SUMIF($B$3:$B$724,J317,$BH$3:$BH$724)</f>
        <v>0</v>
      </c>
      <c r="BE317" s="30">
        <f>SUMIF(Ingredients!$B$3:$B$217,K317,Ingredients!$F$3:$F$217)+SUMIF($B$3:$B$724,K317,$BH$3:$BH$724)</f>
        <v>0</v>
      </c>
      <c r="BF317" s="30">
        <f>SUMIF(Ingredients!$B$3:$B$217,L317,Ingredients!$F$3:$F$217)+SUMIF($B$3:$B$724,L317,$BH$3:$BH$724)</f>
        <v>0</v>
      </c>
      <c r="BG317" s="30">
        <f>SUMIF(Ingredients!$B$3:$B$217,M317,Ingredients!$F$3:$F$217)+SUMIF($B$3:$B$724,M317,$BH$3:$BH$724)</f>
        <v>0</v>
      </c>
      <c r="BH317" s="35">
        <f t="shared" si="57"/>
        <v>0</v>
      </c>
      <c r="BI317" s="30">
        <f>SUMIF(Ingredients!$B$3:$B$217,F317,Ingredients!$G$3:$G$217)+SUMIF($B$3:$B$724,F317,$BQ$3:$BQ$724)</f>
        <v>0</v>
      </c>
      <c r="BJ317" s="30">
        <f>SUMIF(Ingredients!$B$3:$B$217,G317,Ingredients!$G$3:$G$217)+SUMIF($B$3:$B$724,G317,$BQ$3:$BQ$724)</f>
        <v>0</v>
      </c>
      <c r="BK317" s="30">
        <f>SUMIF(Ingredients!$B$3:$B$217,H317,Ingredients!$G$3:$G$217)+SUMIF($B$3:$B$724,H317,$BQ$3:$BQ$724)</f>
        <v>0</v>
      </c>
      <c r="BL317" s="30">
        <f>SUMIF(Ingredients!$B$3:$B$217,I317,Ingredients!$G$3:$G$217)+SUMIF($B$3:$B$724,I317,$BQ$3:$BQ$724)</f>
        <v>0</v>
      </c>
      <c r="BM317" s="30">
        <f>SUMIF(Ingredients!$B$3:$B$217,J317,Ingredients!$G$3:$G$217)+SUMIF($B$3:$B$724,J317,$BQ$3:$BQ$724)</f>
        <v>0</v>
      </c>
      <c r="BN317" s="30">
        <f>SUMIF(Ingredients!$B$3:$B$217,K317,Ingredients!$G$3:$G$217)+SUMIF($B$3:$B$724,K317,$BQ$3:$BQ$724)</f>
        <v>0</v>
      </c>
      <c r="BO317" s="30">
        <f>SUMIF(Ingredients!$B$3:$B$217,L317,Ingredients!$G$3:$G$217)+SUMIF($B$3:$B$724,L317,$BQ$3:$BQ$724)</f>
        <v>0</v>
      </c>
      <c r="BP317" s="30">
        <f>SUMIF(Ingredients!$B$3:$B$217,M317,Ingredients!$G$3:$G$217)+SUMIF($B$3:$B$724,M317,$BQ$3:$BQ$724)</f>
        <v>0</v>
      </c>
      <c r="BQ317" s="36">
        <f t="shared" si="58"/>
        <v>0</v>
      </c>
      <c r="BR317" s="30">
        <f>SUMIF(Ingredients!$B$3:$B$217,F317,Ingredients!$H$3:$H$217)+SUMIF($B$3:$B$724,F317,$BZ$3:$BZ$724)</f>
        <v>0</v>
      </c>
      <c r="BS317" s="30">
        <f>SUMIF(Ingredients!$B$3:$B$217,G317,Ingredients!$H$3:$H$217)+SUMIF($B$3:$B$724,G317,$BZ$3:$BZ$724)</f>
        <v>1.5</v>
      </c>
      <c r="BT317" s="30">
        <f>SUMIF(Ingredients!$B$3:$B$217,H317,Ingredients!$H$3:$H$217)+SUMIF($B$3:$B$724,H317,$BZ$3:$BZ$724)</f>
        <v>1.5</v>
      </c>
      <c r="BU317" s="30">
        <f>SUMIF(Ingredients!$B$3:$B$217,I317,Ingredients!$H$3:$H$217)+SUMIF($B$3:$B$724,I317,$BZ$3:$BZ$724)</f>
        <v>1</v>
      </c>
      <c r="BV317" s="30">
        <f>SUMIF(Ingredients!$B$3:$B$217,J317,Ingredients!$H$3:$H$217)+SUMIF($B$3:$B$724,J317,$BZ$3:$BZ$724)</f>
        <v>1</v>
      </c>
      <c r="BW317" s="30">
        <f>SUMIF(Ingredients!$B$3:$B$217,K317,Ingredients!$H$3:$H$217)+SUMIF($B$3:$B$724,K317,$BZ$3:$BZ$724)</f>
        <v>0</v>
      </c>
      <c r="BX317" s="30">
        <f>SUMIF(Ingredients!$B$3:$B$217,L317,Ingredients!$H$3:$H$217)+SUMIF($B$3:$B$724,L317,$BZ$3:$BZ$724)</f>
        <v>0</v>
      </c>
      <c r="BY317" s="30">
        <f>SUMIF(Ingredients!$B$3:$B$217,M317,Ingredients!$H$3:$H$217)+SUMIF($B$3:$B$724,M317,$BZ$3:$BZ$724)</f>
        <v>0</v>
      </c>
      <c r="BZ317" s="42">
        <f t="shared" si="59"/>
        <v>5</v>
      </c>
      <c r="CA317" s="30">
        <f>SUMIF(Ingredients!$B$3:$B$217,F317,Ingredients!$I$3:$I$217)+SUMIF($B$3:$B$724,F317,$CI$3:$CI$724)</f>
        <v>0</v>
      </c>
      <c r="CB317" s="30">
        <f>SUMIF(Ingredients!$B$3:$B$217,G317,Ingredients!$I$3:$I$217)+SUMIF($B$3:$B$724,G317,$CI$3:$CI$724)</f>
        <v>0</v>
      </c>
      <c r="CC317" s="30">
        <f>SUMIF(Ingredients!$B$3:$B$217,H317,Ingredients!$I$3:$I$217)+SUMIF($B$3:$B$724,H317,$CI$3:$CI$724)</f>
        <v>0</v>
      </c>
      <c r="CD317" s="30">
        <f>SUMIF(Ingredients!$B$3:$B$217,I317,Ingredients!$I$3:$I$217)+SUMIF($B$3:$B$724,I317,$CI$3:$CI$724)</f>
        <v>0</v>
      </c>
      <c r="CE317" s="30">
        <f>SUMIF(Ingredients!$B$3:$B$217,J317,Ingredients!$I$3:$I$217)+SUMIF($B$3:$B$724,J317,$CI$3:$CI$724)</f>
        <v>0</v>
      </c>
      <c r="CF317" s="30">
        <f>SUMIF(Ingredients!$B$3:$B$217,K317,Ingredients!$I$3:$I$217)+SUMIF($B$3:$B$724,K317,$CI$3:$CI$724)</f>
        <v>0</v>
      </c>
      <c r="CG317" s="30">
        <f>SUMIF(Ingredients!$B$3:$B$217,L317,Ingredients!$I$3:$I$217)+SUMIF($B$3:$B$724,L317,$CI$3:$CI$724)</f>
        <v>0</v>
      </c>
      <c r="CH317" s="30">
        <f>SUMIF(Ingredients!$B$3:$B$217,M317,Ingredients!$I$3:$I$217)+SUMIF($B$3:$B$724,M317,$CI$3:$CI$724)</f>
        <v>0</v>
      </c>
      <c r="CI317" s="38">
        <f t="shared" si="60"/>
        <v>0</v>
      </c>
      <c r="CJ317" s="30">
        <f>SUMIF(Ingredients!$B$3:$B$217,F317,Ingredients!$J$3:$J$217)+SUMIF($B$3:$B$724,F317,$CR$3:$CR$724)</f>
        <v>0</v>
      </c>
      <c r="CK317" s="30">
        <f>SUMIF(Ingredients!$B$3:$B$217,G317,Ingredients!$J$3:$J$217)+SUMIF($B$3:$B$724,G317,$CR$3:$CR$724)</f>
        <v>0</v>
      </c>
      <c r="CL317" s="30">
        <f>SUMIF(Ingredients!$B$3:$B$217,H317,Ingredients!$J$3:$J$217)+SUMIF($B$3:$B$724,H317,$CR$3:$CR$724)</f>
        <v>0</v>
      </c>
      <c r="CM317" s="30">
        <f>SUMIF(Ingredients!$B$3:$B$217,I317,Ingredients!$J$3:$J$217)+SUMIF($B$3:$B$724,I317,$CR$3:$CR$724)</f>
        <v>0</v>
      </c>
      <c r="CN317" s="30">
        <f>SUMIF(Ingredients!$B$3:$B$217,J317,Ingredients!$J$3:$J$217)+SUMIF($B$3:$B$724,J317,$CR$3:$CR$724)</f>
        <v>0</v>
      </c>
      <c r="CO317" s="30">
        <f>SUMIF(Ingredients!$B$3:$B$217,K317,Ingredients!$J$3:$J$217)+SUMIF($B$3:$B$724,K317,$CR$3:$CR$724)</f>
        <v>0</v>
      </c>
      <c r="CP317" s="30">
        <f>SUMIF(Ingredients!$B$3:$B$217,L317,Ingredients!$J$3:$J$217)+SUMIF($B$3:$B$724,L317,$CR$3:$CR$724)</f>
        <v>0</v>
      </c>
      <c r="CQ317" s="30">
        <f>SUMIF(Ingredients!$B$3:$B$217,M317,Ingredients!$J$3:$J$217)+SUMIF($B$3:$B$724,M317,$CR$3:$CR$724)</f>
        <v>0</v>
      </c>
      <c r="CR317" s="43">
        <f t="shared" si="61"/>
        <v>0</v>
      </c>
      <c r="CS317" s="34">
        <v>20</v>
      </c>
      <c r="CT317" s="30">
        <v>0</v>
      </c>
      <c r="CU317" s="30">
        <v>12</v>
      </c>
      <c r="CV317" s="35">
        <v>0</v>
      </c>
      <c r="CW317" s="36">
        <v>0</v>
      </c>
      <c r="CX317" s="37">
        <v>5</v>
      </c>
      <c r="CY317" s="38">
        <v>0</v>
      </c>
      <c r="CZ317" s="39">
        <v>0</v>
      </c>
      <c r="DA317" t="s">
        <v>202</v>
      </c>
      <c r="DB317" t="str">
        <f t="shared" ca="1" si="62"/>
        <v>-</v>
      </c>
      <c r="DD317" t="s">
        <v>200</v>
      </c>
      <c r="DE317" t="str">
        <f t="shared" ca="1" si="63"/>
        <v>FUTOMAKIITEM(MEAL, ItemRegistry.futomakiItem, 4 ,4f,0f,0f,5f,0f,0f,0f,1.75f),</v>
      </c>
      <c r="DF317" t="s">
        <v>2467</v>
      </c>
    </row>
    <row r="318" spans="2:110" x14ac:dyDescent="0.3">
      <c r="B318" t="s">
        <v>596</v>
      </c>
      <c r="C318" t="str">
        <f>INDEX('PH Itemnames'!$B$1:$B$723,MATCH(B318,'PH Itemnames'!$A$1:$A$723),1)</f>
        <v>vegemiteItem</v>
      </c>
      <c r="D318" t="s">
        <v>240</v>
      </c>
      <c r="E318" t="s">
        <v>1184</v>
      </c>
      <c r="F318" s="10" t="s">
        <v>210</v>
      </c>
      <c r="G318" s="11" t="s">
        <v>29</v>
      </c>
      <c r="H318" s="11" t="s">
        <v>9</v>
      </c>
      <c r="I318" s="11" t="s">
        <v>122</v>
      </c>
      <c r="J318" s="11"/>
      <c r="K318" s="11"/>
      <c r="L318" s="11"/>
      <c r="M318" s="11"/>
      <c r="N318" s="46">
        <f ca="1">SUMIF(Ingredients!$B$3:$B$217,'PH complex foods'!F318,Ingredients!$A$3:$A$119)+SUMIF($B$3:$B$724,F318,$V$3:$V$723)</f>
        <v>1</v>
      </c>
      <c r="O318" s="11">
        <f ca="1">SUMIF(Ingredients!$B$3:$B$217,'PH complex foods'!G318,Ingredients!$A$3:$A$119)+SUMIF($B$3:$B$724,G318,$V$3:$V$723)</f>
        <v>1</v>
      </c>
      <c r="P318" s="11">
        <f ca="1">SUMIF(Ingredients!$B$3:$B$217,'PH complex foods'!H318,Ingredients!$A$3:$A$119)+SUMIF($B$3:$B$724,H318,$V$3:$V$723)</f>
        <v>1</v>
      </c>
      <c r="Q318" s="11">
        <f ca="1">SUMIF(Ingredients!$B$3:$B$217,'PH complex foods'!I318,Ingredients!$A$3:$A$119)+SUMIF($B$3:$B$724,I318,$V$3:$V$723)</f>
        <v>1</v>
      </c>
      <c r="R318" s="11">
        <f ca="1">SUMIF(Ingredients!$B$3:$B$217,'PH complex foods'!J318,Ingredients!$A$3:$A$119)+SUMIF($B$3:$B$724,J318,$V$3:$V$723)</f>
        <v>0</v>
      </c>
      <c r="S318" s="11">
        <f ca="1">SUMIF(Ingredients!$B$3:$B$217,'PH complex foods'!K318,Ingredients!$A$3:$A$119)+SUMIF($B$3:$B$724,K318,$V$3:$V$723)</f>
        <v>0</v>
      </c>
      <c r="T318" s="11">
        <f ca="1">SUMIF(Ingredients!$B$3:$B$217,'PH complex foods'!L318,Ingredients!$A$3:$A$119)+SUMIF($B$3:$B$724,L318,$V$3:$V$723)</f>
        <v>0</v>
      </c>
      <c r="U318" s="11">
        <f ca="1">SUMIF(Ingredients!$B$3:$B$217,'PH complex foods'!M318,Ingredients!$A$3:$A$119)+SUMIF($B$3:$B$724,M318,$V$3:$V$723)</f>
        <v>0</v>
      </c>
      <c r="V318" s="10">
        <f t="shared" ca="1" si="64"/>
        <v>1</v>
      </c>
      <c r="W318" s="11">
        <f t="shared" si="53"/>
        <v>3</v>
      </c>
      <c r="X318" s="44" t="str">
        <f t="shared" ca="1" si="65"/>
        <v>Yes</v>
      </c>
      <c r="Y318" s="34">
        <f>SUMIF(Ingredients!$B$3:$B$217,F318,Ingredients!$C$3:$C$217)+SUMIF($B$3:$B$724,F318,$AG$3:$AG$724)</f>
        <v>0</v>
      </c>
      <c r="Z318" s="30">
        <f>SUMIF(Ingredients!$B$3:$B$217,G318,Ingredients!$C$3:$C$217)+SUMIF($B$3:$B$724,G318,$AG$3:$AG$724)</f>
        <v>0</v>
      </c>
      <c r="AA318" s="30">
        <f>SUMIF(Ingredients!$B$3:$B$217,H318,Ingredients!$C$3:$C$217)+SUMIF($B$3:$B$724,H318,$AG$3:$AG$724)</f>
        <v>0</v>
      </c>
      <c r="AB318" s="30">
        <f>SUMIF(Ingredients!$B$3:$B$217,I318,Ingredients!$C$3:$C$217)+SUMIF($B$3:$B$724,I318,$AG$3:$AG$724)</f>
        <v>0</v>
      </c>
      <c r="AC318" s="30">
        <f>SUMIF(Ingredients!$B$3:$B$217,J318,Ingredients!$C$3:$C$217)+SUMIF($B$3:$B$724,J318,$AG$3:$AG$724)</f>
        <v>0</v>
      </c>
      <c r="AD318" s="30">
        <f>SUMIF(Ingredients!$B$3:$B$217,K318,Ingredients!$C$3:$C$217)+SUMIF($B$3:$B$724,K318,$AG$3:$AG$724)</f>
        <v>0</v>
      </c>
      <c r="AE318" s="30">
        <f>SUMIF(Ingredients!$B$3:$B$217,L318,Ingredients!$C$3:$C$217)+SUMIF($B$3:$B$724,L318,$AG$3:$AG$724)</f>
        <v>0</v>
      </c>
      <c r="AF318" s="30">
        <f>SUMIF(Ingredients!$B$3:$B$217,M318,Ingredients!$C$3:$C$217)+SUMIF($B$3:$B$724,M318,$AG$3:$AG$724)</f>
        <v>0</v>
      </c>
      <c r="AG318" s="29">
        <f t="shared" si="54"/>
        <v>0</v>
      </c>
      <c r="AH318" s="30">
        <f>SUMIF(Ingredients!$B$3:$B$217,F318,Ingredients!$D$3:$D$217)+SUMIF($B$3:$B$724,F318,$AP$3:$AP$724)</f>
        <v>0</v>
      </c>
      <c r="AI318" s="30">
        <f>SUMIF(Ingredients!$B$3:$B$217,G318,Ingredients!$D$3:$D$217)+SUMIF($B$3:$B$724,G318,$AP$3:$AP$724)</f>
        <v>0</v>
      </c>
      <c r="AJ318" s="30">
        <f>SUMIF(Ingredients!$B$3:$B$217,H318,Ingredients!$D$3:$D$217)+SUMIF($B$3:$B$724,H318,$AP$3:$AP$724)</f>
        <v>10</v>
      </c>
      <c r="AK318" s="30">
        <f>SUMIF(Ingredients!$B$3:$B$217,I318,Ingredients!$D$3:$D$217)+SUMIF($B$3:$B$724,I318,$AP$3:$AP$724)</f>
        <v>0</v>
      </c>
      <c r="AL318" s="30">
        <f>SUMIF(Ingredients!$B$3:$B$217,J318,Ingredients!$D$3:$D$217)+SUMIF($B$3:$B$724,J318,$AP$3:$AP$724)</f>
        <v>0</v>
      </c>
      <c r="AM318" s="30">
        <f>SUMIF(Ingredients!$B$3:$B$217,K318,Ingredients!$D$3:$D$217)+SUMIF($B$3:$B$724,K318,$AP$3:$AP$724)</f>
        <v>0</v>
      </c>
      <c r="AN318" s="30">
        <f>SUMIF(Ingredients!$B$3:$B$217,L318,Ingredients!$D$3:$D$217)+SUMIF($B$3:$B$724,L318,$AP$3:$AP$724)</f>
        <v>0</v>
      </c>
      <c r="AO318" s="30">
        <f>SUMIF(Ingredients!$B$3:$B$217,M318,Ingredients!$D$3:$D$217)+SUMIF($B$3:$B$724,M318,$AP$3:$AP$724)</f>
        <v>0</v>
      </c>
      <c r="AP318" s="29">
        <f t="shared" si="55"/>
        <v>10</v>
      </c>
      <c r="AQ318" s="30">
        <f>SUMIF(Ingredients!$B$3:$B$217,F318,Ingredients!$E$3:$E$217)+SUMIF($B$3:$B$724,F318,$AY$3:$AY$727)</f>
        <v>30</v>
      </c>
      <c r="AR318" s="30">
        <f>SUMIF(Ingredients!$B$3:$B$217,G318,Ingredients!$E$3:$E$217)+SUMIF($B$3:$B$724,G318,$AY$3:$AY$727)</f>
        <v>10</v>
      </c>
      <c r="AS318" s="30">
        <f>SUMIF(Ingredients!$B$3:$B$217,H318,Ingredients!$E$3:$E$217)+SUMIF($B$3:$B$724,H318,$AY$3:$AY$727)</f>
        <v>0</v>
      </c>
      <c r="AT318" s="30">
        <f>SUMIF(Ingredients!$B$3:$B$217,I318,Ingredients!$E$3:$E$217)+SUMIF($B$3:$B$724,I318,$AY$3:$AY$727)</f>
        <v>48</v>
      </c>
      <c r="AU318" s="30">
        <f>SUMIF(Ingredients!$B$3:$B$217,J318,Ingredients!$E$3:$E$217)+SUMIF($B$3:$B$724,J318,$AY$3:$AY$727)</f>
        <v>0</v>
      </c>
      <c r="AV318" s="30">
        <f>SUMIF(Ingredients!$B$3:$B$217,K318,Ingredients!$E$3:$E$217)+SUMIF($B$3:$B$724,K318,$AY$3:$AY$727)</f>
        <v>0</v>
      </c>
      <c r="AW318" s="30">
        <f>SUMIF(Ingredients!$B$3:$B$217,L318,Ingredients!$E$3:$E$217)+SUMIF($B$3:$B$724,L318,$AY$3:$AY$727)</f>
        <v>0</v>
      </c>
      <c r="AX318" s="30">
        <f>SUMIF(Ingredients!$B$3:$B$217,M318,Ingredients!$E$3:$E$217)+SUMIF($B$3:$B$724,M318,$AY$3:$AY$727)</f>
        <v>0</v>
      </c>
      <c r="AY318" s="29">
        <f t="shared" si="56"/>
        <v>22</v>
      </c>
      <c r="AZ318" s="30">
        <f>SUMIF(Ingredients!$B$3:$B$217,F318,Ingredients!$F$3:$F$217)+SUMIF($B$3:$B$724,F318,$BH$3:$BH$724)</f>
        <v>0</v>
      </c>
      <c r="BA318" s="30">
        <f>SUMIF(Ingredients!$B$3:$B$217,G318,Ingredients!$F$3:$F$217)+SUMIF($B$3:$B$724,G318,$BH$3:$BH$724)</f>
        <v>0</v>
      </c>
      <c r="BB318" s="30">
        <f>SUMIF(Ingredients!$B$3:$B$217,H318,Ingredients!$F$3:$F$217)+SUMIF($B$3:$B$724,H318,$BH$3:$BH$724)</f>
        <v>0</v>
      </c>
      <c r="BC318" s="30">
        <f>SUMIF(Ingredients!$B$3:$B$217,I318,Ingredients!$F$3:$F$217)+SUMIF($B$3:$B$724,I318,$BH$3:$BH$724)</f>
        <v>0</v>
      </c>
      <c r="BD318" s="30">
        <f>SUMIF(Ingredients!$B$3:$B$217,J318,Ingredients!$F$3:$F$217)+SUMIF($B$3:$B$724,J318,$BH$3:$BH$724)</f>
        <v>0</v>
      </c>
      <c r="BE318" s="30">
        <f>SUMIF(Ingredients!$B$3:$B$217,K318,Ingredients!$F$3:$F$217)+SUMIF($B$3:$B$724,K318,$BH$3:$BH$724)</f>
        <v>0</v>
      </c>
      <c r="BF318" s="30">
        <f>SUMIF(Ingredients!$B$3:$B$217,L318,Ingredients!$F$3:$F$217)+SUMIF($B$3:$B$724,L318,$BH$3:$BH$724)</f>
        <v>0</v>
      </c>
      <c r="BG318" s="30">
        <f>SUMIF(Ingredients!$B$3:$B$217,M318,Ingredients!$F$3:$F$217)+SUMIF($B$3:$B$724,M318,$BH$3:$BH$724)</f>
        <v>0</v>
      </c>
      <c r="BH318" s="35">
        <f t="shared" si="57"/>
        <v>0</v>
      </c>
      <c r="BI318" s="30">
        <f>SUMIF(Ingredients!$B$3:$B$217,F318,Ingredients!$G$3:$G$217)+SUMIF($B$3:$B$724,F318,$BQ$3:$BQ$724)</f>
        <v>0</v>
      </c>
      <c r="BJ318" s="30">
        <f>SUMIF(Ingredients!$B$3:$B$217,G318,Ingredients!$G$3:$G$217)+SUMIF($B$3:$B$724,G318,$BQ$3:$BQ$724)</f>
        <v>0</v>
      </c>
      <c r="BK318" s="30">
        <f>SUMIF(Ingredients!$B$3:$B$217,H318,Ingredients!$G$3:$G$217)+SUMIF($B$3:$B$724,H318,$BQ$3:$BQ$724)</f>
        <v>0</v>
      </c>
      <c r="BL318" s="30">
        <f>SUMIF(Ingredients!$B$3:$B$217,I318,Ingredients!$G$3:$G$217)+SUMIF($B$3:$B$724,I318,$BQ$3:$BQ$724)</f>
        <v>0</v>
      </c>
      <c r="BM318" s="30">
        <f>SUMIF(Ingredients!$B$3:$B$217,J318,Ingredients!$G$3:$G$217)+SUMIF($B$3:$B$724,J318,$BQ$3:$BQ$724)</f>
        <v>0</v>
      </c>
      <c r="BN318" s="30">
        <f>SUMIF(Ingredients!$B$3:$B$217,K318,Ingredients!$G$3:$G$217)+SUMIF($B$3:$B$724,K318,$BQ$3:$BQ$724)</f>
        <v>0</v>
      </c>
      <c r="BO318" s="30">
        <f>SUMIF(Ingredients!$B$3:$B$217,L318,Ingredients!$G$3:$G$217)+SUMIF($B$3:$B$724,L318,$BQ$3:$BQ$724)</f>
        <v>0</v>
      </c>
      <c r="BP318" s="30">
        <f>SUMIF(Ingredients!$B$3:$B$217,M318,Ingredients!$G$3:$G$217)+SUMIF($B$3:$B$724,M318,$BQ$3:$BQ$724)</f>
        <v>0</v>
      </c>
      <c r="BQ318" s="36">
        <f t="shared" si="58"/>
        <v>0</v>
      </c>
      <c r="BR318" s="30">
        <f>SUMIF(Ingredients!$B$3:$B$217,F318,Ingredients!$H$3:$H$217)+SUMIF($B$3:$B$724,F318,$BZ$3:$BZ$724)</f>
        <v>0</v>
      </c>
      <c r="BS318" s="30">
        <f>SUMIF(Ingredients!$B$3:$B$217,G318,Ingredients!$H$3:$H$217)+SUMIF($B$3:$B$724,G318,$BZ$3:$BZ$724)</f>
        <v>0</v>
      </c>
      <c r="BT318" s="30">
        <f>SUMIF(Ingredients!$B$3:$B$217,H318,Ingredients!$H$3:$H$217)+SUMIF($B$3:$B$724,H318,$BZ$3:$BZ$724)</f>
        <v>0</v>
      </c>
      <c r="BU318" s="30">
        <f>SUMIF(Ingredients!$B$3:$B$217,I318,Ingredients!$H$3:$H$217)+SUMIF($B$3:$B$724,I318,$BZ$3:$BZ$724)</f>
        <v>0</v>
      </c>
      <c r="BV318" s="30">
        <f>SUMIF(Ingredients!$B$3:$B$217,J318,Ingredients!$H$3:$H$217)+SUMIF($B$3:$B$724,J318,$BZ$3:$BZ$724)</f>
        <v>0</v>
      </c>
      <c r="BW318" s="30">
        <f>SUMIF(Ingredients!$B$3:$B$217,K318,Ingredients!$H$3:$H$217)+SUMIF($B$3:$B$724,K318,$BZ$3:$BZ$724)</f>
        <v>0</v>
      </c>
      <c r="BX318" s="30">
        <f>SUMIF(Ingredients!$B$3:$B$217,L318,Ingredients!$H$3:$H$217)+SUMIF($B$3:$B$724,L318,$BZ$3:$BZ$724)</f>
        <v>0</v>
      </c>
      <c r="BY318" s="30">
        <f>SUMIF(Ingredients!$B$3:$B$217,M318,Ingredients!$H$3:$H$217)+SUMIF($B$3:$B$724,M318,$BZ$3:$BZ$724)</f>
        <v>0</v>
      </c>
      <c r="BZ318" s="42">
        <f t="shared" si="59"/>
        <v>0</v>
      </c>
      <c r="CA318" s="30">
        <f>SUMIF(Ingredients!$B$3:$B$217,F318,Ingredients!$I$3:$I$217)+SUMIF($B$3:$B$724,F318,$CI$3:$CI$724)</f>
        <v>0</v>
      </c>
      <c r="CB318" s="30">
        <f>SUMIF(Ingredients!$B$3:$B$217,G318,Ingredients!$I$3:$I$217)+SUMIF($B$3:$B$724,G318,$CI$3:$CI$724)</f>
        <v>0</v>
      </c>
      <c r="CC318" s="30">
        <f>SUMIF(Ingredients!$B$3:$B$217,H318,Ingredients!$I$3:$I$217)+SUMIF($B$3:$B$724,H318,$CI$3:$CI$724)</f>
        <v>0</v>
      </c>
      <c r="CD318" s="30">
        <f>SUMIF(Ingredients!$B$3:$B$217,I318,Ingredients!$I$3:$I$217)+SUMIF($B$3:$B$724,I318,$CI$3:$CI$724)</f>
        <v>0</v>
      </c>
      <c r="CE318" s="30">
        <f>SUMIF(Ingredients!$B$3:$B$217,J318,Ingredients!$I$3:$I$217)+SUMIF($B$3:$B$724,J318,$CI$3:$CI$724)</f>
        <v>0</v>
      </c>
      <c r="CF318" s="30">
        <f>SUMIF(Ingredients!$B$3:$B$217,K318,Ingredients!$I$3:$I$217)+SUMIF($B$3:$B$724,K318,$CI$3:$CI$724)</f>
        <v>0</v>
      </c>
      <c r="CG318" s="30">
        <f>SUMIF(Ingredients!$B$3:$B$217,L318,Ingredients!$I$3:$I$217)+SUMIF($B$3:$B$724,L318,$CI$3:$CI$724)</f>
        <v>0</v>
      </c>
      <c r="CH318" s="30">
        <f>SUMIF(Ingredients!$B$3:$B$217,M318,Ingredients!$I$3:$I$217)+SUMIF($B$3:$B$724,M318,$CI$3:$CI$724)</f>
        <v>0</v>
      </c>
      <c r="CI318" s="38">
        <f t="shared" si="60"/>
        <v>0</v>
      </c>
      <c r="CJ318" s="30">
        <f>SUMIF(Ingredients!$B$3:$B$217,F318,Ingredients!$J$3:$J$217)+SUMIF($B$3:$B$724,F318,$CR$3:$CR$724)</f>
        <v>0</v>
      </c>
      <c r="CK318" s="30">
        <f>SUMIF(Ingredients!$B$3:$B$217,G318,Ingredients!$J$3:$J$217)+SUMIF($B$3:$B$724,G318,$CR$3:$CR$724)</f>
        <v>0</v>
      </c>
      <c r="CL318" s="30">
        <f>SUMIF(Ingredients!$B$3:$B$217,H318,Ingredients!$J$3:$J$217)+SUMIF($B$3:$B$724,H318,$CR$3:$CR$724)</f>
        <v>0</v>
      </c>
      <c r="CM318" s="30">
        <f>SUMIF(Ingredients!$B$3:$B$217,I318,Ingredients!$J$3:$J$217)+SUMIF($B$3:$B$724,I318,$CR$3:$CR$724)</f>
        <v>0</v>
      </c>
      <c r="CN318" s="30">
        <f>SUMIF(Ingredients!$B$3:$B$217,J318,Ingredients!$J$3:$J$217)+SUMIF($B$3:$B$724,J318,$CR$3:$CR$724)</f>
        <v>0</v>
      </c>
      <c r="CO318" s="30">
        <f>SUMIF(Ingredients!$B$3:$B$217,K318,Ingredients!$J$3:$J$217)+SUMIF($B$3:$B$724,K318,$CR$3:$CR$724)</f>
        <v>0</v>
      </c>
      <c r="CP318" s="30">
        <f>SUMIF(Ingredients!$B$3:$B$217,L318,Ingredients!$J$3:$J$217)+SUMIF($B$3:$B$724,L318,$CR$3:$CR$724)</f>
        <v>0</v>
      </c>
      <c r="CQ318" s="30">
        <f>SUMIF(Ingredients!$B$3:$B$217,M318,Ingredients!$J$3:$J$217)+SUMIF($B$3:$B$724,M318,$CR$3:$CR$724)</f>
        <v>0</v>
      </c>
      <c r="CR318" s="43">
        <f t="shared" si="61"/>
        <v>0</v>
      </c>
      <c r="CS318" s="34">
        <v>2</v>
      </c>
      <c r="CT318" s="30">
        <v>0</v>
      </c>
      <c r="CU318" s="30">
        <v>45</v>
      </c>
      <c r="CV318" s="35">
        <v>0</v>
      </c>
      <c r="CW318" s="36">
        <v>0</v>
      </c>
      <c r="CX318" s="37">
        <v>0</v>
      </c>
      <c r="CY318" s="38">
        <v>0</v>
      </c>
      <c r="CZ318" s="39">
        <v>0</v>
      </c>
      <c r="DA318" t="s">
        <v>202</v>
      </c>
      <c r="DB318" t="str">
        <f t="shared" ca="1" si="62"/>
        <v>-</v>
      </c>
      <c r="DD318" t="s">
        <v>200</v>
      </c>
      <c r="DE318" t="str">
        <f t="shared" ca="1" si="63"/>
        <v>VEGEMITEITEM(OTHER, ItemRegistry.vegemiteItem, 4 ,0.4f,0f,0f,0f,0f,0f,0f,0.47f),</v>
      </c>
      <c r="DF318" t="s">
        <v>2468</v>
      </c>
    </row>
    <row r="319" spans="2:110" x14ac:dyDescent="0.3">
      <c r="B319" t="s">
        <v>597</v>
      </c>
      <c r="C319" t="str">
        <f>INDEX('PH Itemnames'!$B$1:$B$723,MATCH(B319,'PH Itemnames'!$A$1:$A$723),1)</f>
        <v>honeycombchocolatebarItem</v>
      </c>
      <c r="D319" t="s">
        <v>240</v>
      </c>
      <c r="E319" t="s">
        <v>1192</v>
      </c>
      <c r="F319" s="10" t="s">
        <v>230</v>
      </c>
      <c r="G319" s="11" t="s">
        <v>552</v>
      </c>
      <c r="H319" s="11"/>
      <c r="I319" s="11"/>
      <c r="J319" s="11"/>
      <c r="K319" s="11"/>
      <c r="L319" s="11"/>
      <c r="M319" s="11"/>
      <c r="N319" s="46">
        <f ca="1">SUMIF(Ingredients!$B$3:$B$217,'PH complex foods'!F319,Ingredients!$A$3:$A$119)+SUMIF($B$3:$B$724,F319,$V$3:$V$723)</f>
        <v>0</v>
      </c>
      <c r="O319" s="11">
        <f ca="1">SUMIF(Ingredients!$B$3:$B$217,'PH complex foods'!G319,Ingredients!$A$3:$A$119)+SUMIF($B$3:$B$724,G319,$V$3:$V$723)</f>
        <v>1</v>
      </c>
      <c r="P319" s="11">
        <f ca="1">SUMIF(Ingredients!$B$3:$B$217,'PH complex foods'!H319,Ingredients!$A$3:$A$119)+SUMIF($B$3:$B$724,H319,$V$3:$V$723)</f>
        <v>0</v>
      </c>
      <c r="Q319" s="11">
        <f ca="1">SUMIF(Ingredients!$B$3:$B$217,'PH complex foods'!I319,Ingredients!$A$3:$A$119)+SUMIF($B$3:$B$724,I319,$V$3:$V$723)</f>
        <v>0</v>
      </c>
      <c r="R319" s="11">
        <f ca="1">SUMIF(Ingredients!$B$3:$B$217,'PH complex foods'!J319,Ingredients!$A$3:$A$119)+SUMIF($B$3:$B$724,J319,$V$3:$V$723)</f>
        <v>0</v>
      </c>
      <c r="S319" s="11">
        <f ca="1">SUMIF(Ingredients!$B$3:$B$217,'PH complex foods'!K319,Ingredients!$A$3:$A$119)+SUMIF($B$3:$B$724,K319,$V$3:$V$723)</f>
        <v>0</v>
      </c>
      <c r="T319" s="11">
        <f ca="1">SUMIF(Ingredients!$B$3:$B$217,'PH complex foods'!L319,Ingredients!$A$3:$A$119)+SUMIF($B$3:$B$724,L319,$V$3:$V$723)</f>
        <v>0</v>
      </c>
      <c r="U319" s="11">
        <f ca="1">SUMIF(Ingredients!$B$3:$B$217,'PH complex foods'!M319,Ingredients!$A$3:$A$119)+SUMIF($B$3:$B$724,M319,$V$3:$V$723)</f>
        <v>0</v>
      </c>
      <c r="V319" s="10">
        <f t="shared" ca="1" si="64"/>
        <v>0</v>
      </c>
      <c r="W319" s="11">
        <f t="shared" si="53"/>
        <v>0</v>
      </c>
      <c r="X319" s="44" t="str">
        <f t="shared" ca="1" si="65"/>
        <v>No</v>
      </c>
      <c r="Y319" s="34">
        <f>SUMIF(Ingredients!$B$3:$B$217,F319,Ingredients!$C$3:$C$217)+SUMIF($B$3:$B$724,F319,$AG$3:$AG$724)</f>
        <v>10</v>
      </c>
      <c r="Z319" s="30">
        <f>SUMIF(Ingredients!$B$3:$B$217,G319,Ingredients!$C$3:$C$217)+SUMIF($B$3:$B$724,G319,$AG$3:$AG$724)</f>
        <v>1</v>
      </c>
      <c r="AA319" s="30">
        <f>SUMIF(Ingredients!$B$3:$B$217,H319,Ingredients!$C$3:$C$217)+SUMIF($B$3:$B$724,H319,$AG$3:$AG$724)</f>
        <v>0</v>
      </c>
      <c r="AB319" s="30">
        <f>SUMIF(Ingredients!$B$3:$B$217,I319,Ingredients!$C$3:$C$217)+SUMIF($B$3:$B$724,I319,$AG$3:$AG$724)</f>
        <v>0</v>
      </c>
      <c r="AC319" s="30">
        <f>SUMIF(Ingredients!$B$3:$B$217,J319,Ingredients!$C$3:$C$217)+SUMIF($B$3:$B$724,J319,$AG$3:$AG$724)</f>
        <v>0</v>
      </c>
      <c r="AD319" s="30">
        <f>SUMIF(Ingredients!$B$3:$B$217,K319,Ingredients!$C$3:$C$217)+SUMIF($B$3:$B$724,K319,$AG$3:$AG$724)</f>
        <v>0</v>
      </c>
      <c r="AE319" s="30">
        <f>SUMIF(Ingredients!$B$3:$B$217,L319,Ingredients!$C$3:$C$217)+SUMIF($B$3:$B$724,L319,$AG$3:$AG$724)</f>
        <v>0</v>
      </c>
      <c r="AF319" s="30">
        <f>SUMIF(Ingredients!$B$3:$B$217,M319,Ingredients!$C$3:$C$217)+SUMIF($B$3:$B$724,M319,$AG$3:$AG$724)</f>
        <v>0</v>
      </c>
      <c r="AG319" s="29">
        <f t="shared" si="54"/>
        <v>11</v>
      </c>
      <c r="AH319" s="30">
        <f>SUMIF(Ingredients!$B$3:$B$217,F319,Ingredients!$D$3:$D$217)+SUMIF($B$3:$B$724,F319,$AP$3:$AP$724)</f>
        <v>5</v>
      </c>
      <c r="AI319" s="30">
        <f>SUMIF(Ingredients!$B$3:$B$217,G319,Ingredients!$D$3:$D$217)+SUMIF($B$3:$B$724,G319,$AP$3:$AP$724)</f>
        <v>0</v>
      </c>
      <c r="AJ319" s="30">
        <f>SUMIF(Ingredients!$B$3:$B$217,H319,Ingredients!$D$3:$D$217)+SUMIF($B$3:$B$724,H319,$AP$3:$AP$724)</f>
        <v>0</v>
      </c>
      <c r="AK319" s="30">
        <f>SUMIF(Ingredients!$B$3:$B$217,I319,Ingredients!$D$3:$D$217)+SUMIF($B$3:$B$724,I319,$AP$3:$AP$724)</f>
        <v>0</v>
      </c>
      <c r="AL319" s="30">
        <f>SUMIF(Ingredients!$B$3:$B$217,J319,Ingredients!$D$3:$D$217)+SUMIF($B$3:$B$724,J319,$AP$3:$AP$724)</f>
        <v>0</v>
      </c>
      <c r="AM319" s="30">
        <f>SUMIF(Ingredients!$B$3:$B$217,K319,Ingredients!$D$3:$D$217)+SUMIF($B$3:$B$724,K319,$AP$3:$AP$724)</f>
        <v>0</v>
      </c>
      <c r="AN319" s="30">
        <f>SUMIF(Ingredients!$B$3:$B$217,L319,Ingredients!$D$3:$D$217)+SUMIF($B$3:$B$724,L319,$AP$3:$AP$724)</f>
        <v>0</v>
      </c>
      <c r="AO319" s="30">
        <f>SUMIF(Ingredients!$B$3:$B$217,M319,Ingredients!$D$3:$D$217)+SUMIF($B$3:$B$724,M319,$AP$3:$AP$724)</f>
        <v>0</v>
      </c>
      <c r="AP319" s="29">
        <f t="shared" si="55"/>
        <v>5</v>
      </c>
      <c r="AQ319" s="30">
        <f>SUMIF(Ingredients!$B$3:$B$217,F319,Ingredients!$E$3:$E$217)+SUMIF($B$3:$B$724,F319,$AY$3:$AY$727)</f>
        <v>11.666666666666666</v>
      </c>
      <c r="AR319" s="30">
        <f>SUMIF(Ingredients!$B$3:$B$217,G319,Ingredients!$E$3:$E$217)+SUMIF($B$3:$B$724,G319,$AY$3:$AY$727)</f>
        <v>30</v>
      </c>
      <c r="AS319" s="30">
        <f>SUMIF(Ingredients!$B$3:$B$217,H319,Ingredients!$E$3:$E$217)+SUMIF($B$3:$B$724,H319,$AY$3:$AY$727)</f>
        <v>0</v>
      </c>
      <c r="AT319" s="30">
        <f>SUMIF(Ingredients!$B$3:$B$217,I319,Ingredients!$E$3:$E$217)+SUMIF($B$3:$B$724,I319,$AY$3:$AY$727)</f>
        <v>0</v>
      </c>
      <c r="AU319" s="30">
        <f>SUMIF(Ingredients!$B$3:$B$217,J319,Ingredients!$E$3:$E$217)+SUMIF($B$3:$B$724,J319,$AY$3:$AY$727)</f>
        <v>0</v>
      </c>
      <c r="AV319" s="30">
        <f>SUMIF(Ingredients!$B$3:$B$217,K319,Ingredients!$E$3:$E$217)+SUMIF($B$3:$B$724,K319,$AY$3:$AY$727)</f>
        <v>0</v>
      </c>
      <c r="AW319" s="30">
        <f>SUMIF(Ingredients!$B$3:$B$217,L319,Ingredients!$E$3:$E$217)+SUMIF($B$3:$B$724,L319,$AY$3:$AY$727)</f>
        <v>0</v>
      </c>
      <c r="AX319" s="30">
        <f>SUMIF(Ingredients!$B$3:$B$217,M319,Ingredients!$E$3:$E$217)+SUMIF($B$3:$B$724,M319,$AY$3:$AY$727)</f>
        <v>0</v>
      </c>
      <c r="AY319" s="29">
        <f t="shared" si="56"/>
        <v>20.833333333333332</v>
      </c>
      <c r="AZ319" s="30">
        <f>SUMIF(Ingredients!$B$3:$B$217,F319,Ingredients!$F$3:$F$217)+SUMIF($B$3:$B$724,F319,$BH$3:$BH$724)</f>
        <v>0</v>
      </c>
      <c r="BA319" s="30">
        <f>SUMIF(Ingredients!$B$3:$B$217,G319,Ingredients!$F$3:$F$217)+SUMIF($B$3:$B$724,G319,$BH$3:$BH$724)</f>
        <v>0</v>
      </c>
      <c r="BB319" s="30">
        <f>SUMIF(Ingredients!$B$3:$B$217,H319,Ingredients!$F$3:$F$217)+SUMIF($B$3:$B$724,H319,$BH$3:$BH$724)</f>
        <v>0</v>
      </c>
      <c r="BC319" s="30">
        <f>SUMIF(Ingredients!$B$3:$B$217,I319,Ingredients!$F$3:$F$217)+SUMIF($B$3:$B$724,I319,$BH$3:$BH$724)</f>
        <v>0</v>
      </c>
      <c r="BD319" s="30">
        <f>SUMIF(Ingredients!$B$3:$B$217,J319,Ingredients!$F$3:$F$217)+SUMIF($B$3:$B$724,J319,$BH$3:$BH$724)</f>
        <v>0</v>
      </c>
      <c r="BE319" s="30">
        <f>SUMIF(Ingredients!$B$3:$B$217,K319,Ingredients!$F$3:$F$217)+SUMIF($B$3:$B$724,K319,$BH$3:$BH$724)</f>
        <v>0</v>
      </c>
      <c r="BF319" s="30">
        <f>SUMIF(Ingredients!$B$3:$B$217,L319,Ingredients!$F$3:$F$217)+SUMIF($B$3:$B$724,L319,$BH$3:$BH$724)</f>
        <v>0</v>
      </c>
      <c r="BG319" s="30">
        <f>SUMIF(Ingredients!$B$3:$B$217,M319,Ingredients!$F$3:$F$217)+SUMIF($B$3:$B$724,M319,$BH$3:$BH$724)</f>
        <v>0</v>
      </c>
      <c r="BH319" s="35">
        <f t="shared" si="57"/>
        <v>0</v>
      </c>
      <c r="BI319" s="30">
        <f>SUMIF(Ingredients!$B$3:$B$217,F319,Ingredients!$G$3:$G$217)+SUMIF($B$3:$B$724,F319,$BQ$3:$BQ$724)</f>
        <v>0</v>
      </c>
      <c r="BJ319" s="30">
        <f>SUMIF(Ingredients!$B$3:$B$217,G319,Ingredients!$G$3:$G$217)+SUMIF($B$3:$B$724,G319,$BQ$3:$BQ$724)</f>
        <v>0</v>
      </c>
      <c r="BK319" s="30">
        <f>SUMIF(Ingredients!$B$3:$B$217,H319,Ingredients!$G$3:$G$217)+SUMIF($B$3:$B$724,H319,$BQ$3:$BQ$724)</f>
        <v>0</v>
      </c>
      <c r="BL319" s="30">
        <f>SUMIF(Ingredients!$B$3:$B$217,I319,Ingredients!$G$3:$G$217)+SUMIF($B$3:$B$724,I319,$BQ$3:$BQ$724)</f>
        <v>0</v>
      </c>
      <c r="BM319" s="30">
        <f>SUMIF(Ingredients!$B$3:$B$217,J319,Ingredients!$G$3:$G$217)+SUMIF($B$3:$B$724,J319,$BQ$3:$BQ$724)</f>
        <v>0</v>
      </c>
      <c r="BN319" s="30">
        <f>SUMIF(Ingredients!$B$3:$B$217,K319,Ingredients!$G$3:$G$217)+SUMIF($B$3:$B$724,K319,$BQ$3:$BQ$724)</f>
        <v>0</v>
      </c>
      <c r="BO319" s="30">
        <f>SUMIF(Ingredients!$B$3:$B$217,L319,Ingredients!$G$3:$G$217)+SUMIF($B$3:$B$724,L319,$BQ$3:$BQ$724)</f>
        <v>0</v>
      </c>
      <c r="BP319" s="30">
        <f>SUMIF(Ingredients!$B$3:$B$217,M319,Ingredients!$G$3:$G$217)+SUMIF($B$3:$B$724,M319,$BQ$3:$BQ$724)</f>
        <v>0</v>
      </c>
      <c r="BQ319" s="36">
        <f t="shared" si="58"/>
        <v>0</v>
      </c>
      <c r="BR319" s="30">
        <f>SUMIF(Ingredients!$B$3:$B$217,F319,Ingredients!$H$3:$H$217)+SUMIF($B$3:$B$724,F319,$BZ$3:$BZ$724)</f>
        <v>0</v>
      </c>
      <c r="BS319" s="30">
        <f>SUMIF(Ingredients!$B$3:$B$217,G319,Ingredients!$H$3:$H$217)+SUMIF($B$3:$B$724,G319,$BZ$3:$BZ$724)</f>
        <v>0</v>
      </c>
      <c r="BT319" s="30">
        <f>SUMIF(Ingredients!$B$3:$B$217,H319,Ingredients!$H$3:$H$217)+SUMIF($B$3:$B$724,H319,$BZ$3:$BZ$724)</f>
        <v>0</v>
      </c>
      <c r="BU319" s="30">
        <f>SUMIF(Ingredients!$B$3:$B$217,I319,Ingredients!$H$3:$H$217)+SUMIF($B$3:$B$724,I319,$BZ$3:$BZ$724)</f>
        <v>0</v>
      </c>
      <c r="BV319" s="30">
        <f>SUMIF(Ingredients!$B$3:$B$217,J319,Ingredients!$H$3:$H$217)+SUMIF($B$3:$B$724,J319,$BZ$3:$BZ$724)</f>
        <v>0</v>
      </c>
      <c r="BW319" s="30">
        <f>SUMIF(Ingredients!$B$3:$B$217,K319,Ingredients!$H$3:$H$217)+SUMIF($B$3:$B$724,K319,$BZ$3:$BZ$724)</f>
        <v>0</v>
      </c>
      <c r="BX319" s="30">
        <f>SUMIF(Ingredients!$B$3:$B$217,L319,Ingredients!$H$3:$H$217)+SUMIF($B$3:$B$724,L319,$BZ$3:$BZ$724)</f>
        <v>0</v>
      </c>
      <c r="BY319" s="30">
        <f>SUMIF(Ingredients!$B$3:$B$217,M319,Ingredients!$H$3:$H$217)+SUMIF($B$3:$B$724,M319,$BZ$3:$BZ$724)</f>
        <v>0</v>
      </c>
      <c r="BZ319" s="42">
        <f t="shared" si="59"/>
        <v>0</v>
      </c>
      <c r="CA319" s="30">
        <f>SUMIF(Ingredients!$B$3:$B$217,F319,Ingredients!$I$3:$I$217)+SUMIF($B$3:$B$724,F319,$CI$3:$CI$724)</f>
        <v>0</v>
      </c>
      <c r="CB319" s="30">
        <f>SUMIF(Ingredients!$B$3:$B$217,G319,Ingredients!$I$3:$I$217)+SUMIF($B$3:$B$724,G319,$CI$3:$CI$724)</f>
        <v>0</v>
      </c>
      <c r="CC319" s="30">
        <f>SUMIF(Ingredients!$B$3:$B$217,H319,Ingredients!$I$3:$I$217)+SUMIF($B$3:$B$724,H319,$CI$3:$CI$724)</f>
        <v>0</v>
      </c>
      <c r="CD319" s="30">
        <f>SUMIF(Ingredients!$B$3:$B$217,I319,Ingredients!$I$3:$I$217)+SUMIF($B$3:$B$724,I319,$CI$3:$CI$724)</f>
        <v>0</v>
      </c>
      <c r="CE319" s="30">
        <f>SUMIF(Ingredients!$B$3:$B$217,J319,Ingredients!$I$3:$I$217)+SUMIF($B$3:$B$724,J319,$CI$3:$CI$724)</f>
        <v>0</v>
      </c>
      <c r="CF319" s="30">
        <f>SUMIF(Ingredients!$B$3:$B$217,K319,Ingredients!$I$3:$I$217)+SUMIF($B$3:$B$724,K319,$CI$3:$CI$724)</f>
        <v>0</v>
      </c>
      <c r="CG319" s="30">
        <f>SUMIF(Ingredients!$B$3:$B$217,L319,Ingredients!$I$3:$I$217)+SUMIF($B$3:$B$724,L319,$CI$3:$CI$724)</f>
        <v>0</v>
      </c>
      <c r="CH319" s="30">
        <f>SUMIF(Ingredients!$B$3:$B$217,M319,Ingredients!$I$3:$I$217)+SUMIF($B$3:$B$724,M319,$CI$3:$CI$724)</f>
        <v>0</v>
      </c>
      <c r="CI319" s="38">
        <f t="shared" si="60"/>
        <v>0</v>
      </c>
      <c r="CJ319" s="30">
        <f>SUMIF(Ingredients!$B$3:$B$217,F319,Ingredients!$J$3:$J$217)+SUMIF($B$3:$B$724,F319,$CR$3:$CR$724)</f>
        <v>3</v>
      </c>
      <c r="CK319" s="30">
        <f>SUMIF(Ingredients!$B$3:$B$217,G319,Ingredients!$J$3:$J$217)+SUMIF($B$3:$B$724,G319,$CR$3:$CR$724)</f>
        <v>0</v>
      </c>
      <c r="CL319" s="30">
        <f>SUMIF(Ingredients!$B$3:$B$217,H319,Ingredients!$J$3:$J$217)+SUMIF($B$3:$B$724,H319,$CR$3:$CR$724)</f>
        <v>0</v>
      </c>
      <c r="CM319" s="30">
        <f>SUMIF(Ingredients!$B$3:$B$217,I319,Ingredients!$J$3:$J$217)+SUMIF($B$3:$B$724,I319,$CR$3:$CR$724)</f>
        <v>0</v>
      </c>
      <c r="CN319" s="30">
        <f>SUMIF(Ingredients!$B$3:$B$217,J319,Ingredients!$J$3:$J$217)+SUMIF($B$3:$B$724,J319,$CR$3:$CR$724)</f>
        <v>0</v>
      </c>
      <c r="CO319" s="30">
        <f>SUMIF(Ingredients!$B$3:$B$217,K319,Ingredients!$J$3:$J$217)+SUMIF($B$3:$B$724,K319,$CR$3:$CR$724)</f>
        <v>0</v>
      </c>
      <c r="CP319" s="30">
        <f>SUMIF(Ingredients!$B$3:$B$217,L319,Ingredients!$J$3:$J$217)+SUMIF($B$3:$B$724,L319,$CR$3:$CR$724)</f>
        <v>0</v>
      </c>
      <c r="CQ319" s="30">
        <f>SUMIF(Ingredients!$B$3:$B$217,M319,Ingredients!$J$3:$J$217)+SUMIF($B$3:$B$724,M319,$CR$3:$CR$724)</f>
        <v>0</v>
      </c>
      <c r="CR319" s="43">
        <f t="shared" si="61"/>
        <v>3</v>
      </c>
      <c r="CS319" s="34">
        <v>11</v>
      </c>
      <c r="CT319" s="30">
        <v>5</v>
      </c>
      <c r="CU319" s="30">
        <v>20.833333333333332</v>
      </c>
      <c r="CV319" s="35">
        <v>0</v>
      </c>
      <c r="CW319" s="36">
        <v>0</v>
      </c>
      <c r="CX319" s="37">
        <v>0</v>
      </c>
      <c r="CY319" s="38">
        <v>0</v>
      </c>
      <c r="CZ319" s="39">
        <v>3</v>
      </c>
      <c r="DA319" t="s">
        <v>199</v>
      </c>
      <c r="DB319" t="str">
        <f t="shared" ca="1" si="62"/>
        <v>No</v>
      </c>
      <c r="DD319" t="s">
        <v>200</v>
      </c>
      <c r="DE319" t="str">
        <f t="shared" ca="1" si="63"/>
        <v/>
      </c>
      <c r="DF319" t="s">
        <v>2272</v>
      </c>
    </row>
    <row r="320" spans="2:110" x14ac:dyDescent="0.3">
      <c r="B320" t="s">
        <v>598</v>
      </c>
      <c r="C320" t="str">
        <f>INDEX('PH Itemnames'!$B$1:$B$723,MATCH(B320,'PH Itemnames'!$A$1:$A$723),1)</f>
        <v>cherrycoconutchocolatebarItem</v>
      </c>
      <c r="D320" t="s">
        <v>240</v>
      </c>
      <c r="E320" t="s">
        <v>1192</v>
      </c>
      <c r="F320" s="10" t="s">
        <v>230</v>
      </c>
      <c r="G320" s="11" t="s">
        <v>14</v>
      </c>
      <c r="H320" s="11" t="s">
        <v>184</v>
      </c>
      <c r="I320" s="11"/>
      <c r="J320" s="11"/>
      <c r="K320" s="11"/>
      <c r="L320" s="11"/>
      <c r="M320" s="11"/>
      <c r="N320" s="46">
        <f ca="1">SUMIF(Ingredients!$B$3:$B$217,'PH complex foods'!F320,Ingredients!$A$3:$A$119)+SUMIF($B$3:$B$724,F320,$V$3:$V$723)</f>
        <v>0</v>
      </c>
      <c r="O320" s="11">
        <f ca="1">SUMIF(Ingredients!$B$3:$B$217,'PH complex foods'!G320,Ingredients!$A$3:$A$119)+SUMIF($B$3:$B$724,G320,$V$3:$V$723)</f>
        <v>1</v>
      </c>
      <c r="P320" s="11">
        <f ca="1">SUMIF(Ingredients!$B$3:$B$217,'PH complex foods'!H320,Ingredients!$A$3:$A$119)+SUMIF($B$3:$B$724,H320,$V$3:$V$723)</f>
        <v>0</v>
      </c>
      <c r="Q320" s="11">
        <f ca="1">SUMIF(Ingredients!$B$3:$B$217,'PH complex foods'!I320,Ingredients!$A$3:$A$119)+SUMIF($B$3:$B$724,I320,$V$3:$V$723)</f>
        <v>0</v>
      </c>
      <c r="R320" s="11">
        <f ca="1">SUMIF(Ingredients!$B$3:$B$217,'PH complex foods'!J320,Ingredients!$A$3:$A$119)+SUMIF($B$3:$B$724,J320,$V$3:$V$723)</f>
        <v>0</v>
      </c>
      <c r="S320" s="11">
        <f ca="1">SUMIF(Ingredients!$B$3:$B$217,'PH complex foods'!K320,Ingredients!$A$3:$A$119)+SUMIF($B$3:$B$724,K320,$V$3:$V$723)</f>
        <v>0</v>
      </c>
      <c r="T320" s="11">
        <f ca="1">SUMIF(Ingredients!$B$3:$B$217,'PH complex foods'!L320,Ingredients!$A$3:$A$119)+SUMIF($B$3:$B$724,L320,$V$3:$V$723)</f>
        <v>0</v>
      </c>
      <c r="U320" s="11">
        <f ca="1">SUMIF(Ingredients!$B$3:$B$217,'PH complex foods'!M320,Ingredients!$A$3:$A$119)+SUMIF($B$3:$B$724,M320,$V$3:$V$723)</f>
        <v>0</v>
      </c>
      <c r="V320" s="10">
        <f t="shared" ca="1" si="64"/>
        <v>-1</v>
      </c>
      <c r="W320" s="11">
        <f t="shared" si="53"/>
        <v>0</v>
      </c>
      <c r="X320" s="44" t="str">
        <f t="shared" ca="1" si="65"/>
        <v>No</v>
      </c>
      <c r="Y320" s="34">
        <f>SUMIF(Ingredients!$B$3:$B$217,F320,Ingredients!$C$3:$C$217)+SUMIF($B$3:$B$724,F320,$AG$3:$AG$724)</f>
        <v>10</v>
      </c>
      <c r="Z320" s="30">
        <f>SUMIF(Ingredients!$B$3:$B$217,G320,Ingredients!$C$3:$C$217)+SUMIF($B$3:$B$724,G320,$AG$3:$AG$724)</f>
        <v>1</v>
      </c>
      <c r="AA320" s="30">
        <f>SUMIF(Ingredients!$B$3:$B$217,H320,Ingredients!$C$3:$C$217)+SUMIF($B$3:$B$724,H320,$AG$3:$AG$724)</f>
        <v>0</v>
      </c>
      <c r="AB320" s="30">
        <f>SUMIF(Ingredients!$B$3:$B$217,I320,Ingredients!$C$3:$C$217)+SUMIF($B$3:$B$724,I320,$AG$3:$AG$724)</f>
        <v>0</v>
      </c>
      <c r="AC320" s="30">
        <f>SUMIF(Ingredients!$B$3:$B$217,J320,Ingredients!$C$3:$C$217)+SUMIF($B$3:$B$724,J320,$AG$3:$AG$724)</f>
        <v>0</v>
      </c>
      <c r="AD320" s="30">
        <f>SUMIF(Ingredients!$B$3:$B$217,K320,Ingredients!$C$3:$C$217)+SUMIF($B$3:$B$724,K320,$AG$3:$AG$724)</f>
        <v>0</v>
      </c>
      <c r="AE320" s="30">
        <f>SUMIF(Ingredients!$B$3:$B$217,L320,Ingredients!$C$3:$C$217)+SUMIF($B$3:$B$724,L320,$AG$3:$AG$724)</f>
        <v>0</v>
      </c>
      <c r="AF320" s="30">
        <f>SUMIF(Ingredients!$B$3:$B$217,M320,Ingredients!$C$3:$C$217)+SUMIF($B$3:$B$724,M320,$AG$3:$AG$724)</f>
        <v>0</v>
      </c>
      <c r="AG320" s="29">
        <f t="shared" si="54"/>
        <v>11</v>
      </c>
      <c r="AH320" s="30">
        <f>SUMIF(Ingredients!$B$3:$B$217,F320,Ingredients!$D$3:$D$217)+SUMIF($B$3:$B$724,F320,$AP$3:$AP$724)</f>
        <v>5</v>
      </c>
      <c r="AI320" s="30">
        <f>SUMIF(Ingredients!$B$3:$B$217,G320,Ingredients!$D$3:$D$217)+SUMIF($B$3:$B$724,G320,$AP$3:$AP$724)</f>
        <v>5</v>
      </c>
      <c r="AJ320" s="30">
        <f>SUMIF(Ingredients!$B$3:$B$217,H320,Ingredients!$D$3:$D$217)+SUMIF($B$3:$B$724,H320,$AP$3:$AP$724)</f>
        <v>0</v>
      </c>
      <c r="AK320" s="30">
        <f>SUMIF(Ingredients!$B$3:$B$217,I320,Ingredients!$D$3:$D$217)+SUMIF($B$3:$B$724,I320,$AP$3:$AP$724)</f>
        <v>0</v>
      </c>
      <c r="AL320" s="30">
        <f>SUMIF(Ingredients!$B$3:$B$217,J320,Ingredients!$D$3:$D$217)+SUMIF($B$3:$B$724,J320,$AP$3:$AP$724)</f>
        <v>0</v>
      </c>
      <c r="AM320" s="30">
        <f>SUMIF(Ingredients!$B$3:$B$217,K320,Ingredients!$D$3:$D$217)+SUMIF($B$3:$B$724,K320,$AP$3:$AP$724)</f>
        <v>0</v>
      </c>
      <c r="AN320" s="30">
        <f>SUMIF(Ingredients!$B$3:$B$217,L320,Ingredients!$D$3:$D$217)+SUMIF($B$3:$B$724,L320,$AP$3:$AP$724)</f>
        <v>0</v>
      </c>
      <c r="AO320" s="30">
        <f>SUMIF(Ingredients!$B$3:$B$217,M320,Ingredients!$D$3:$D$217)+SUMIF($B$3:$B$724,M320,$AP$3:$AP$724)</f>
        <v>0</v>
      </c>
      <c r="AP320" s="29">
        <f t="shared" si="55"/>
        <v>10</v>
      </c>
      <c r="AQ320" s="30">
        <f>SUMIF(Ingredients!$B$3:$B$217,F320,Ingredients!$E$3:$E$217)+SUMIF($B$3:$B$724,F320,$AY$3:$AY$727)</f>
        <v>11.666666666666666</v>
      </c>
      <c r="AR320" s="30">
        <f>SUMIF(Ingredients!$B$3:$B$217,G320,Ingredients!$E$3:$E$217)+SUMIF($B$3:$B$724,G320,$AY$3:$AY$727)</f>
        <v>5</v>
      </c>
      <c r="AS320" s="30">
        <f>SUMIF(Ingredients!$B$3:$B$217,H320,Ingredients!$E$3:$E$217)+SUMIF($B$3:$B$724,H320,$AY$3:$AY$727)</f>
        <v>0</v>
      </c>
      <c r="AT320" s="30">
        <f>SUMIF(Ingredients!$B$3:$B$217,I320,Ingredients!$E$3:$E$217)+SUMIF($B$3:$B$724,I320,$AY$3:$AY$727)</f>
        <v>0</v>
      </c>
      <c r="AU320" s="30">
        <f>SUMIF(Ingredients!$B$3:$B$217,J320,Ingredients!$E$3:$E$217)+SUMIF($B$3:$B$724,J320,$AY$3:$AY$727)</f>
        <v>0</v>
      </c>
      <c r="AV320" s="30">
        <f>SUMIF(Ingredients!$B$3:$B$217,K320,Ingredients!$E$3:$E$217)+SUMIF($B$3:$B$724,K320,$AY$3:$AY$727)</f>
        <v>0</v>
      </c>
      <c r="AW320" s="30">
        <f>SUMIF(Ingredients!$B$3:$B$217,L320,Ingredients!$E$3:$E$217)+SUMIF($B$3:$B$724,L320,$AY$3:$AY$727)</f>
        <v>0</v>
      </c>
      <c r="AX320" s="30">
        <f>SUMIF(Ingredients!$B$3:$B$217,M320,Ingredients!$E$3:$E$217)+SUMIF($B$3:$B$724,M320,$AY$3:$AY$727)</f>
        <v>0</v>
      </c>
      <c r="AY320" s="29">
        <f t="shared" si="56"/>
        <v>5.5555555555555545</v>
      </c>
      <c r="AZ320" s="30">
        <f>SUMIF(Ingredients!$B$3:$B$217,F320,Ingredients!$F$3:$F$217)+SUMIF($B$3:$B$724,F320,$BH$3:$BH$724)</f>
        <v>0</v>
      </c>
      <c r="BA320" s="30">
        <f>SUMIF(Ingredients!$B$3:$B$217,G320,Ingredients!$F$3:$F$217)+SUMIF($B$3:$B$724,G320,$BH$3:$BH$724)</f>
        <v>0</v>
      </c>
      <c r="BB320" s="30">
        <f>SUMIF(Ingredients!$B$3:$B$217,H320,Ingredients!$F$3:$F$217)+SUMIF($B$3:$B$724,H320,$BH$3:$BH$724)</f>
        <v>0</v>
      </c>
      <c r="BC320" s="30">
        <f>SUMIF(Ingredients!$B$3:$B$217,I320,Ingredients!$F$3:$F$217)+SUMIF($B$3:$B$724,I320,$BH$3:$BH$724)</f>
        <v>0</v>
      </c>
      <c r="BD320" s="30">
        <f>SUMIF(Ingredients!$B$3:$B$217,J320,Ingredients!$F$3:$F$217)+SUMIF($B$3:$B$724,J320,$BH$3:$BH$724)</f>
        <v>0</v>
      </c>
      <c r="BE320" s="30">
        <f>SUMIF(Ingredients!$B$3:$B$217,K320,Ingredients!$F$3:$F$217)+SUMIF($B$3:$B$724,K320,$BH$3:$BH$724)</f>
        <v>0</v>
      </c>
      <c r="BF320" s="30">
        <f>SUMIF(Ingredients!$B$3:$B$217,L320,Ingredients!$F$3:$F$217)+SUMIF($B$3:$B$724,L320,$BH$3:$BH$724)</f>
        <v>0</v>
      </c>
      <c r="BG320" s="30">
        <f>SUMIF(Ingredients!$B$3:$B$217,M320,Ingredients!$F$3:$F$217)+SUMIF($B$3:$B$724,M320,$BH$3:$BH$724)</f>
        <v>0</v>
      </c>
      <c r="BH320" s="35">
        <f t="shared" si="57"/>
        <v>0</v>
      </c>
      <c r="BI320" s="30">
        <f>SUMIF(Ingredients!$B$3:$B$217,F320,Ingredients!$G$3:$G$217)+SUMIF($B$3:$B$724,F320,$BQ$3:$BQ$724)</f>
        <v>0</v>
      </c>
      <c r="BJ320" s="30">
        <f>SUMIF(Ingredients!$B$3:$B$217,G320,Ingredients!$G$3:$G$217)+SUMIF($B$3:$B$724,G320,$BQ$3:$BQ$724)</f>
        <v>1</v>
      </c>
      <c r="BK320" s="30">
        <f>SUMIF(Ingredients!$B$3:$B$217,H320,Ingredients!$G$3:$G$217)+SUMIF($B$3:$B$724,H320,$BQ$3:$BQ$724)</f>
        <v>0</v>
      </c>
      <c r="BL320" s="30">
        <f>SUMIF(Ingredients!$B$3:$B$217,I320,Ingredients!$G$3:$G$217)+SUMIF($B$3:$B$724,I320,$BQ$3:$BQ$724)</f>
        <v>0</v>
      </c>
      <c r="BM320" s="30">
        <f>SUMIF(Ingredients!$B$3:$B$217,J320,Ingredients!$G$3:$G$217)+SUMIF($B$3:$B$724,J320,$BQ$3:$BQ$724)</f>
        <v>0</v>
      </c>
      <c r="BN320" s="30">
        <f>SUMIF(Ingredients!$B$3:$B$217,K320,Ingredients!$G$3:$G$217)+SUMIF($B$3:$B$724,K320,$BQ$3:$BQ$724)</f>
        <v>0</v>
      </c>
      <c r="BO320" s="30">
        <f>SUMIF(Ingredients!$B$3:$B$217,L320,Ingredients!$G$3:$G$217)+SUMIF($B$3:$B$724,L320,$BQ$3:$BQ$724)</f>
        <v>0</v>
      </c>
      <c r="BP320" s="30">
        <f>SUMIF(Ingredients!$B$3:$B$217,M320,Ingredients!$G$3:$G$217)+SUMIF($B$3:$B$724,M320,$BQ$3:$BQ$724)</f>
        <v>0</v>
      </c>
      <c r="BQ320" s="36">
        <f t="shared" si="58"/>
        <v>1</v>
      </c>
      <c r="BR320" s="30">
        <f>SUMIF(Ingredients!$B$3:$B$217,F320,Ingredients!$H$3:$H$217)+SUMIF($B$3:$B$724,F320,$BZ$3:$BZ$724)</f>
        <v>0</v>
      </c>
      <c r="BS320" s="30">
        <f>SUMIF(Ingredients!$B$3:$B$217,G320,Ingredients!$H$3:$H$217)+SUMIF($B$3:$B$724,G320,$BZ$3:$BZ$724)</f>
        <v>0</v>
      </c>
      <c r="BT320" s="30">
        <f>SUMIF(Ingredients!$B$3:$B$217,H320,Ingredients!$H$3:$H$217)+SUMIF($B$3:$B$724,H320,$BZ$3:$BZ$724)</f>
        <v>0</v>
      </c>
      <c r="BU320" s="30">
        <f>SUMIF(Ingredients!$B$3:$B$217,I320,Ingredients!$H$3:$H$217)+SUMIF($B$3:$B$724,I320,$BZ$3:$BZ$724)</f>
        <v>0</v>
      </c>
      <c r="BV320" s="30">
        <f>SUMIF(Ingredients!$B$3:$B$217,J320,Ingredients!$H$3:$H$217)+SUMIF($B$3:$B$724,J320,$BZ$3:$BZ$724)</f>
        <v>0</v>
      </c>
      <c r="BW320" s="30">
        <f>SUMIF(Ingredients!$B$3:$B$217,K320,Ingredients!$H$3:$H$217)+SUMIF($B$3:$B$724,K320,$BZ$3:$BZ$724)</f>
        <v>0</v>
      </c>
      <c r="BX320" s="30">
        <f>SUMIF(Ingredients!$B$3:$B$217,L320,Ingredients!$H$3:$H$217)+SUMIF($B$3:$B$724,L320,$BZ$3:$BZ$724)</f>
        <v>0</v>
      </c>
      <c r="BY320" s="30">
        <f>SUMIF(Ingredients!$B$3:$B$217,M320,Ingredients!$H$3:$H$217)+SUMIF($B$3:$B$724,M320,$BZ$3:$BZ$724)</f>
        <v>0</v>
      </c>
      <c r="BZ320" s="42">
        <f t="shared" si="59"/>
        <v>0</v>
      </c>
      <c r="CA320" s="30">
        <f>SUMIF(Ingredients!$B$3:$B$217,F320,Ingredients!$I$3:$I$217)+SUMIF($B$3:$B$724,F320,$CI$3:$CI$724)</f>
        <v>0</v>
      </c>
      <c r="CB320" s="30">
        <f>SUMIF(Ingredients!$B$3:$B$217,G320,Ingredients!$I$3:$I$217)+SUMIF($B$3:$B$724,G320,$CI$3:$CI$724)</f>
        <v>0</v>
      </c>
      <c r="CC320" s="30">
        <f>SUMIF(Ingredients!$B$3:$B$217,H320,Ingredients!$I$3:$I$217)+SUMIF($B$3:$B$724,H320,$CI$3:$CI$724)</f>
        <v>0</v>
      </c>
      <c r="CD320" s="30">
        <f>SUMIF(Ingredients!$B$3:$B$217,I320,Ingredients!$I$3:$I$217)+SUMIF($B$3:$B$724,I320,$CI$3:$CI$724)</f>
        <v>0</v>
      </c>
      <c r="CE320" s="30">
        <f>SUMIF(Ingredients!$B$3:$B$217,J320,Ingredients!$I$3:$I$217)+SUMIF($B$3:$B$724,J320,$CI$3:$CI$724)</f>
        <v>0</v>
      </c>
      <c r="CF320" s="30">
        <f>SUMIF(Ingredients!$B$3:$B$217,K320,Ingredients!$I$3:$I$217)+SUMIF($B$3:$B$724,K320,$CI$3:$CI$724)</f>
        <v>0</v>
      </c>
      <c r="CG320" s="30">
        <f>SUMIF(Ingredients!$B$3:$B$217,L320,Ingredients!$I$3:$I$217)+SUMIF($B$3:$B$724,L320,$CI$3:$CI$724)</f>
        <v>0</v>
      </c>
      <c r="CH320" s="30">
        <f>SUMIF(Ingredients!$B$3:$B$217,M320,Ingredients!$I$3:$I$217)+SUMIF($B$3:$B$724,M320,$CI$3:$CI$724)</f>
        <v>0</v>
      </c>
      <c r="CI320" s="38">
        <f t="shared" si="60"/>
        <v>0</v>
      </c>
      <c r="CJ320" s="30">
        <f>SUMIF(Ingredients!$B$3:$B$217,F320,Ingredients!$J$3:$J$217)+SUMIF($B$3:$B$724,F320,$CR$3:$CR$724)</f>
        <v>3</v>
      </c>
      <c r="CK320" s="30">
        <f>SUMIF(Ingredients!$B$3:$B$217,G320,Ingredients!$J$3:$J$217)+SUMIF($B$3:$B$724,G320,$CR$3:$CR$724)</f>
        <v>0</v>
      </c>
      <c r="CL320" s="30">
        <f>SUMIF(Ingredients!$B$3:$B$217,H320,Ingredients!$J$3:$J$217)+SUMIF($B$3:$B$724,H320,$CR$3:$CR$724)</f>
        <v>0</v>
      </c>
      <c r="CM320" s="30">
        <f>SUMIF(Ingredients!$B$3:$B$217,I320,Ingredients!$J$3:$J$217)+SUMIF($B$3:$B$724,I320,$CR$3:$CR$724)</f>
        <v>0</v>
      </c>
      <c r="CN320" s="30">
        <f>SUMIF(Ingredients!$B$3:$B$217,J320,Ingredients!$J$3:$J$217)+SUMIF($B$3:$B$724,J320,$CR$3:$CR$724)</f>
        <v>0</v>
      </c>
      <c r="CO320" s="30">
        <f>SUMIF(Ingredients!$B$3:$B$217,K320,Ingredients!$J$3:$J$217)+SUMIF($B$3:$B$724,K320,$CR$3:$CR$724)</f>
        <v>0</v>
      </c>
      <c r="CP320" s="30">
        <f>SUMIF(Ingredients!$B$3:$B$217,L320,Ingredients!$J$3:$J$217)+SUMIF($B$3:$B$724,L320,$CR$3:$CR$724)</f>
        <v>0</v>
      </c>
      <c r="CQ320" s="30">
        <f>SUMIF(Ingredients!$B$3:$B$217,M320,Ingredients!$J$3:$J$217)+SUMIF($B$3:$B$724,M320,$CR$3:$CR$724)</f>
        <v>0</v>
      </c>
      <c r="CR320" s="43">
        <f t="shared" si="61"/>
        <v>3</v>
      </c>
      <c r="CS320" s="34">
        <v>11</v>
      </c>
      <c r="CT320" s="30">
        <v>10</v>
      </c>
      <c r="CU320" s="30">
        <v>5.5555555555555545</v>
      </c>
      <c r="CV320" s="35">
        <v>0</v>
      </c>
      <c r="CW320" s="36">
        <v>1</v>
      </c>
      <c r="CX320" s="37">
        <v>0</v>
      </c>
      <c r="CY320" s="38">
        <v>0</v>
      </c>
      <c r="CZ320" s="39">
        <v>3</v>
      </c>
      <c r="DA320" t="s">
        <v>199</v>
      </c>
      <c r="DB320" t="str">
        <f t="shared" ca="1" si="62"/>
        <v>No</v>
      </c>
      <c r="DD320" t="s">
        <v>200</v>
      </c>
      <c r="DE320" t="str">
        <f t="shared" ca="1" si="63"/>
        <v/>
      </c>
      <c r="DF320" t="s">
        <v>2272</v>
      </c>
    </row>
    <row r="321" spans="2:110" x14ac:dyDescent="0.3">
      <c r="B321" t="s">
        <v>599</v>
      </c>
      <c r="C321" t="str">
        <f>INDEX('PH Itemnames'!$B$1:$B$723,MATCH(B321,'PH Itemnames'!$A$1:$A$723),1)</f>
        <v>fairybreadItem</v>
      </c>
      <c r="D321" t="s">
        <v>240</v>
      </c>
      <c r="E321" t="s">
        <v>1187</v>
      </c>
      <c r="F321" s="10" t="s">
        <v>246</v>
      </c>
      <c r="G321" s="11" t="s">
        <v>247</v>
      </c>
      <c r="H321" s="11" t="s">
        <v>222</v>
      </c>
      <c r="I321" s="11" t="s">
        <v>223</v>
      </c>
      <c r="J321" s="11" t="s">
        <v>224</v>
      </c>
      <c r="K321" s="11"/>
      <c r="L321" s="11"/>
      <c r="M321" s="11"/>
      <c r="N321" s="46">
        <f ca="1">SUMIF(Ingredients!$B$3:$B$217,'PH complex foods'!F321,Ingredients!$A$3:$A$119)+SUMIF($B$3:$B$724,F321,$V$3:$V$723)</f>
        <v>1</v>
      </c>
      <c r="O321" s="11">
        <f ca="1">SUMIF(Ingredients!$B$3:$B$217,'PH complex foods'!G321,Ingredients!$A$3:$A$119)+SUMIF($B$3:$B$724,G321,$V$3:$V$723)</f>
        <v>1</v>
      </c>
      <c r="P321" s="11">
        <f ca="1">SUMIF(Ingredients!$B$3:$B$217,'PH complex foods'!H321,Ingredients!$A$3:$A$119)+SUMIF($B$3:$B$724,H321,$V$3:$V$723)</f>
        <v>1</v>
      </c>
      <c r="Q321" s="11">
        <f ca="1">SUMIF(Ingredients!$B$3:$B$217,'PH complex foods'!I321,Ingredients!$A$3:$A$119)+SUMIF($B$3:$B$724,I321,$V$3:$V$723)</f>
        <v>1</v>
      </c>
      <c r="R321" s="11">
        <f ca="1">SUMIF(Ingredients!$B$3:$B$217,'PH complex foods'!J321,Ingredients!$A$3:$A$119)+SUMIF($B$3:$B$724,J321,$V$3:$V$723)</f>
        <v>1</v>
      </c>
      <c r="S321" s="11">
        <f ca="1">SUMIF(Ingredients!$B$3:$B$217,'PH complex foods'!K321,Ingredients!$A$3:$A$119)+SUMIF($B$3:$B$724,K321,$V$3:$V$723)</f>
        <v>0</v>
      </c>
      <c r="T321" s="11">
        <f ca="1">SUMIF(Ingredients!$B$3:$B$217,'PH complex foods'!L321,Ingredients!$A$3:$A$119)+SUMIF($B$3:$B$724,L321,$V$3:$V$723)</f>
        <v>0</v>
      </c>
      <c r="U321" s="11">
        <f ca="1">SUMIF(Ingredients!$B$3:$B$217,'PH complex foods'!M321,Ingredients!$A$3:$A$119)+SUMIF($B$3:$B$724,M321,$V$3:$V$723)</f>
        <v>0</v>
      </c>
      <c r="V321" s="10">
        <f t="shared" ca="1" si="64"/>
        <v>1</v>
      </c>
      <c r="W321" s="11">
        <f t="shared" si="53"/>
        <v>0</v>
      </c>
      <c r="X321" s="44" t="str">
        <f t="shared" ca="1" si="65"/>
        <v>Yes</v>
      </c>
      <c r="Y321" s="34">
        <f>SUMIF(Ingredients!$B$3:$B$217,F321,Ingredients!$C$3:$C$217)+SUMIF($B$3:$B$724,F321,$AG$3:$AG$724)</f>
        <v>5</v>
      </c>
      <c r="Z321" s="30">
        <f>SUMIF(Ingredients!$B$3:$B$217,G321,Ingredients!$C$3:$C$217)+SUMIF($B$3:$B$724,G321,$AG$3:$AG$724)</f>
        <v>5</v>
      </c>
      <c r="AA321" s="30">
        <f>SUMIF(Ingredients!$B$3:$B$217,H321,Ingredients!$C$3:$C$217)+SUMIF($B$3:$B$724,H321,$AG$3:$AG$724)</f>
        <v>0</v>
      </c>
      <c r="AB321" s="30">
        <f>SUMIF(Ingredients!$B$3:$B$217,I321,Ingredients!$C$3:$C$217)+SUMIF($B$3:$B$724,I321,$AG$3:$AG$724)</f>
        <v>0</v>
      </c>
      <c r="AC321" s="30">
        <f>SUMIF(Ingredients!$B$3:$B$217,J321,Ingredients!$C$3:$C$217)+SUMIF($B$3:$B$724,J321,$AG$3:$AG$724)</f>
        <v>0</v>
      </c>
      <c r="AD321" s="30">
        <f>SUMIF(Ingredients!$B$3:$B$217,K321,Ingredients!$C$3:$C$217)+SUMIF($B$3:$B$724,K321,$AG$3:$AG$724)</f>
        <v>0</v>
      </c>
      <c r="AE321" s="30">
        <f>SUMIF(Ingredients!$B$3:$B$217,L321,Ingredients!$C$3:$C$217)+SUMIF($B$3:$B$724,L321,$AG$3:$AG$724)</f>
        <v>0</v>
      </c>
      <c r="AF321" s="30">
        <f>SUMIF(Ingredients!$B$3:$B$217,M321,Ingredients!$C$3:$C$217)+SUMIF($B$3:$B$724,M321,$AG$3:$AG$724)</f>
        <v>0</v>
      </c>
      <c r="AG321" s="29">
        <f t="shared" si="54"/>
        <v>10</v>
      </c>
      <c r="AH321" s="30">
        <f>SUMIF(Ingredients!$B$3:$B$217,F321,Ingredients!$D$3:$D$217)+SUMIF($B$3:$B$724,F321,$AP$3:$AP$724)</f>
        <v>0</v>
      </c>
      <c r="AI321" s="30">
        <f>SUMIF(Ingredients!$B$3:$B$217,G321,Ingredients!$D$3:$D$217)+SUMIF($B$3:$B$724,G321,$AP$3:$AP$724)</f>
        <v>0</v>
      </c>
      <c r="AJ321" s="30">
        <f>SUMIF(Ingredients!$B$3:$B$217,H321,Ingredients!$D$3:$D$217)+SUMIF($B$3:$B$724,H321,$AP$3:$AP$724)</f>
        <v>0</v>
      </c>
      <c r="AK321" s="30">
        <f>SUMIF(Ingredients!$B$3:$B$217,I321,Ingredients!$D$3:$D$217)+SUMIF($B$3:$B$724,I321,$AP$3:$AP$724)</f>
        <v>0</v>
      </c>
      <c r="AL321" s="30">
        <f>SUMIF(Ingredients!$B$3:$B$217,J321,Ingredients!$D$3:$D$217)+SUMIF($B$3:$B$724,J321,$AP$3:$AP$724)</f>
        <v>0</v>
      </c>
      <c r="AM321" s="30">
        <f>SUMIF(Ingredients!$B$3:$B$217,K321,Ingredients!$D$3:$D$217)+SUMIF($B$3:$B$724,K321,$AP$3:$AP$724)</f>
        <v>0</v>
      </c>
      <c r="AN321" s="30">
        <f>SUMIF(Ingredients!$B$3:$B$217,L321,Ingredients!$D$3:$D$217)+SUMIF($B$3:$B$724,L321,$AP$3:$AP$724)</f>
        <v>0</v>
      </c>
      <c r="AO321" s="30">
        <f>SUMIF(Ingredients!$B$3:$B$217,M321,Ingredients!$D$3:$D$217)+SUMIF($B$3:$B$724,M321,$AP$3:$AP$724)</f>
        <v>0</v>
      </c>
      <c r="AP321" s="29">
        <f t="shared" si="55"/>
        <v>0</v>
      </c>
      <c r="AQ321" s="30">
        <f>SUMIF(Ingredients!$B$3:$B$217,F321,Ingredients!$E$3:$E$217)+SUMIF($B$3:$B$724,F321,$AY$3:$AY$727)</f>
        <v>21</v>
      </c>
      <c r="AR321" s="30">
        <f>SUMIF(Ingredients!$B$3:$B$217,G321,Ingredients!$E$3:$E$217)+SUMIF($B$3:$B$724,G321,$AY$3:$AY$727)</f>
        <v>12</v>
      </c>
      <c r="AS321" s="30">
        <f>SUMIF(Ingredients!$B$3:$B$217,H321,Ingredients!$E$3:$E$217)+SUMIF($B$3:$B$724,H321,$AY$3:$AY$727)</f>
        <v>0</v>
      </c>
      <c r="AT321" s="30">
        <f>SUMIF(Ingredients!$B$3:$B$217,I321,Ingredients!$E$3:$E$217)+SUMIF($B$3:$B$724,I321,$AY$3:$AY$727)</f>
        <v>0</v>
      </c>
      <c r="AU321" s="30">
        <f>SUMIF(Ingredients!$B$3:$B$217,J321,Ingredients!$E$3:$E$217)+SUMIF($B$3:$B$724,J321,$AY$3:$AY$727)</f>
        <v>0</v>
      </c>
      <c r="AV321" s="30">
        <f>SUMIF(Ingredients!$B$3:$B$217,K321,Ingredients!$E$3:$E$217)+SUMIF($B$3:$B$724,K321,$AY$3:$AY$727)</f>
        <v>0</v>
      </c>
      <c r="AW321" s="30">
        <f>SUMIF(Ingredients!$B$3:$B$217,L321,Ingredients!$E$3:$E$217)+SUMIF($B$3:$B$724,L321,$AY$3:$AY$727)</f>
        <v>0</v>
      </c>
      <c r="AX321" s="30">
        <f>SUMIF(Ingredients!$B$3:$B$217,M321,Ingredients!$E$3:$E$217)+SUMIF($B$3:$B$724,M321,$AY$3:$AY$727)</f>
        <v>0</v>
      </c>
      <c r="AY321" s="29">
        <f t="shared" si="56"/>
        <v>6.6</v>
      </c>
      <c r="AZ321" s="30">
        <f>SUMIF(Ingredients!$B$3:$B$217,F321,Ingredients!$F$3:$F$217)+SUMIF($B$3:$B$724,F321,$BH$3:$BH$724)</f>
        <v>1.5</v>
      </c>
      <c r="BA321" s="30">
        <f>SUMIF(Ingredients!$B$3:$B$217,G321,Ingredients!$F$3:$F$217)+SUMIF($B$3:$B$724,G321,$BH$3:$BH$724)</f>
        <v>0</v>
      </c>
      <c r="BB321" s="30">
        <f>SUMIF(Ingredients!$B$3:$B$217,H321,Ingredients!$F$3:$F$217)+SUMIF($B$3:$B$724,H321,$BH$3:$BH$724)</f>
        <v>0</v>
      </c>
      <c r="BC321" s="30">
        <f>SUMIF(Ingredients!$B$3:$B$217,I321,Ingredients!$F$3:$F$217)+SUMIF($B$3:$B$724,I321,$BH$3:$BH$724)</f>
        <v>0</v>
      </c>
      <c r="BD321" s="30">
        <f>SUMIF(Ingredients!$B$3:$B$217,J321,Ingredients!$F$3:$F$217)+SUMIF($B$3:$B$724,J321,$BH$3:$BH$724)</f>
        <v>0</v>
      </c>
      <c r="BE321" s="30">
        <f>SUMIF(Ingredients!$B$3:$B$217,K321,Ingredients!$F$3:$F$217)+SUMIF($B$3:$B$724,K321,$BH$3:$BH$724)</f>
        <v>0</v>
      </c>
      <c r="BF321" s="30">
        <f>SUMIF(Ingredients!$B$3:$B$217,L321,Ingredients!$F$3:$F$217)+SUMIF($B$3:$B$724,L321,$BH$3:$BH$724)</f>
        <v>0</v>
      </c>
      <c r="BG321" s="30">
        <f>SUMIF(Ingredients!$B$3:$B$217,M321,Ingredients!$F$3:$F$217)+SUMIF($B$3:$B$724,M321,$BH$3:$BH$724)</f>
        <v>0</v>
      </c>
      <c r="BH321" s="35">
        <f t="shared" si="57"/>
        <v>1.5</v>
      </c>
      <c r="BI321" s="30">
        <f>SUMIF(Ingredients!$B$3:$B$217,F321,Ingredients!$G$3:$G$217)+SUMIF($B$3:$B$724,F321,$BQ$3:$BQ$724)</f>
        <v>0</v>
      </c>
      <c r="BJ321" s="30">
        <f>SUMIF(Ingredients!$B$3:$B$217,G321,Ingredients!$G$3:$G$217)+SUMIF($B$3:$B$724,G321,$BQ$3:$BQ$724)</f>
        <v>0</v>
      </c>
      <c r="BK321" s="30">
        <f>SUMIF(Ingredients!$B$3:$B$217,H321,Ingredients!$G$3:$G$217)+SUMIF($B$3:$B$724,H321,$BQ$3:$BQ$724)</f>
        <v>0</v>
      </c>
      <c r="BL321" s="30">
        <f>SUMIF(Ingredients!$B$3:$B$217,I321,Ingredients!$G$3:$G$217)+SUMIF($B$3:$B$724,I321,$BQ$3:$BQ$724)</f>
        <v>0</v>
      </c>
      <c r="BM321" s="30">
        <f>SUMIF(Ingredients!$B$3:$B$217,J321,Ingredients!$G$3:$G$217)+SUMIF($B$3:$B$724,J321,$BQ$3:$BQ$724)</f>
        <v>0</v>
      </c>
      <c r="BN321" s="30">
        <f>SUMIF(Ingredients!$B$3:$B$217,K321,Ingredients!$G$3:$G$217)+SUMIF($B$3:$B$724,K321,$BQ$3:$BQ$724)</f>
        <v>0</v>
      </c>
      <c r="BO321" s="30">
        <f>SUMIF(Ingredients!$B$3:$B$217,L321,Ingredients!$G$3:$G$217)+SUMIF($B$3:$B$724,L321,$BQ$3:$BQ$724)</f>
        <v>0</v>
      </c>
      <c r="BP321" s="30">
        <f>SUMIF(Ingredients!$B$3:$B$217,M321,Ingredients!$G$3:$G$217)+SUMIF($B$3:$B$724,M321,$BQ$3:$BQ$724)</f>
        <v>0</v>
      </c>
      <c r="BQ321" s="36">
        <f t="shared" si="58"/>
        <v>0</v>
      </c>
      <c r="BR321" s="30">
        <f>SUMIF(Ingredients!$B$3:$B$217,F321,Ingredients!$H$3:$H$217)+SUMIF($B$3:$B$724,F321,$BZ$3:$BZ$724)</f>
        <v>0</v>
      </c>
      <c r="BS321" s="30">
        <f>SUMIF(Ingredients!$B$3:$B$217,G321,Ingredients!$H$3:$H$217)+SUMIF($B$3:$B$724,G321,$BZ$3:$BZ$724)</f>
        <v>0</v>
      </c>
      <c r="BT321" s="30">
        <f>SUMIF(Ingredients!$B$3:$B$217,H321,Ingredients!$H$3:$H$217)+SUMIF($B$3:$B$724,H321,$BZ$3:$BZ$724)</f>
        <v>0</v>
      </c>
      <c r="BU321" s="30">
        <f>SUMIF(Ingredients!$B$3:$B$217,I321,Ingredients!$H$3:$H$217)+SUMIF($B$3:$B$724,I321,$BZ$3:$BZ$724)</f>
        <v>0</v>
      </c>
      <c r="BV321" s="30">
        <f>SUMIF(Ingredients!$B$3:$B$217,J321,Ingredients!$H$3:$H$217)+SUMIF($B$3:$B$724,J321,$BZ$3:$BZ$724)</f>
        <v>0</v>
      </c>
      <c r="BW321" s="30">
        <f>SUMIF(Ingredients!$B$3:$B$217,K321,Ingredients!$H$3:$H$217)+SUMIF($B$3:$B$724,K321,$BZ$3:$BZ$724)</f>
        <v>0</v>
      </c>
      <c r="BX321" s="30">
        <f>SUMIF(Ingredients!$B$3:$B$217,L321,Ingredients!$H$3:$H$217)+SUMIF($B$3:$B$724,L321,$BZ$3:$BZ$724)</f>
        <v>0</v>
      </c>
      <c r="BY321" s="30">
        <f>SUMIF(Ingredients!$B$3:$B$217,M321,Ingredients!$H$3:$H$217)+SUMIF($B$3:$B$724,M321,$BZ$3:$BZ$724)</f>
        <v>0</v>
      </c>
      <c r="BZ321" s="42">
        <f t="shared" si="59"/>
        <v>0</v>
      </c>
      <c r="CA321" s="30">
        <f>SUMIF(Ingredients!$B$3:$B$217,F321,Ingredients!$I$3:$I$217)+SUMIF($B$3:$B$724,F321,$CI$3:$CI$724)</f>
        <v>0</v>
      </c>
      <c r="CB321" s="30">
        <f>SUMIF(Ingredients!$B$3:$B$217,G321,Ingredients!$I$3:$I$217)+SUMIF($B$3:$B$724,G321,$CI$3:$CI$724)</f>
        <v>0</v>
      </c>
      <c r="CC321" s="30">
        <f>SUMIF(Ingredients!$B$3:$B$217,H321,Ingredients!$I$3:$I$217)+SUMIF($B$3:$B$724,H321,$CI$3:$CI$724)</f>
        <v>0</v>
      </c>
      <c r="CD321" s="30">
        <f>SUMIF(Ingredients!$B$3:$B$217,I321,Ingredients!$I$3:$I$217)+SUMIF($B$3:$B$724,I321,$CI$3:$CI$724)</f>
        <v>0</v>
      </c>
      <c r="CE321" s="30">
        <f>SUMIF(Ingredients!$B$3:$B$217,J321,Ingredients!$I$3:$I$217)+SUMIF($B$3:$B$724,J321,$CI$3:$CI$724)</f>
        <v>0</v>
      </c>
      <c r="CF321" s="30">
        <f>SUMIF(Ingredients!$B$3:$B$217,K321,Ingredients!$I$3:$I$217)+SUMIF($B$3:$B$724,K321,$CI$3:$CI$724)</f>
        <v>0</v>
      </c>
      <c r="CG321" s="30">
        <f>SUMIF(Ingredients!$B$3:$B$217,L321,Ingredients!$I$3:$I$217)+SUMIF($B$3:$B$724,L321,$CI$3:$CI$724)</f>
        <v>0</v>
      </c>
      <c r="CH321" s="30">
        <f>SUMIF(Ingredients!$B$3:$B$217,M321,Ingredients!$I$3:$I$217)+SUMIF($B$3:$B$724,M321,$CI$3:$CI$724)</f>
        <v>0</v>
      </c>
      <c r="CI321" s="38">
        <f t="shared" si="60"/>
        <v>0</v>
      </c>
      <c r="CJ321" s="30">
        <f>SUMIF(Ingredients!$B$3:$B$217,F321,Ingredients!$J$3:$J$217)+SUMIF($B$3:$B$724,F321,$CR$3:$CR$724)</f>
        <v>0</v>
      </c>
      <c r="CK321" s="30">
        <f>SUMIF(Ingredients!$B$3:$B$217,G321,Ingredients!$J$3:$J$217)+SUMIF($B$3:$B$724,G321,$CR$3:$CR$724)</f>
        <v>1</v>
      </c>
      <c r="CL321" s="30">
        <f>SUMIF(Ingredients!$B$3:$B$217,H321,Ingredients!$J$3:$J$217)+SUMIF($B$3:$B$724,H321,$CR$3:$CR$724)</f>
        <v>0</v>
      </c>
      <c r="CM321" s="30">
        <f>SUMIF(Ingredients!$B$3:$B$217,I321,Ingredients!$J$3:$J$217)+SUMIF($B$3:$B$724,I321,$CR$3:$CR$724)</f>
        <v>0</v>
      </c>
      <c r="CN321" s="30">
        <f>SUMIF(Ingredients!$B$3:$B$217,J321,Ingredients!$J$3:$J$217)+SUMIF($B$3:$B$724,J321,$CR$3:$CR$724)</f>
        <v>0</v>
      </c>
      <c r="CO321" s="30">
        <f>SUMIF(Ingredients!$B$3:$B$217,K321,Ingredients!$J$3:$J$217)+SUMIF($B$3:$B$724,K321,$CR$3:$CR$724)</f>
        <v>0</v>
      </c>
      <c r="CP321" s="30">
        <f>SUMIF(Ingredients!$B$3:$B$217,L321,Ingredients!$J$3:$J$217)+SUMIF($B$3:$B$724,L321,$CR$3:$CR$724)</f>
        <v>0</v>
      </c>
      <c r="CQ321" s="30">
        <f>SUMIF(Ingredients!$B$3:$B$217,M321,Ingredients!$J$3:$J$217)+SUMIF($B$3:$B$724,M321,$CR$3:$CR$724)</f>
        <v>0</v>
      </c>
      <c r="CR321" s="43">
        <f t="shared" si="61"/>
        <v>1</v>
      </c>
      <c r="CS321" s="34">
        <v>10</v>
      </c>
      <c r="CT321" s="30">
        <v>0</v>
      </c>
      <c r="CU321" s="30">
        <v>21</v>
      </c>
      <c r="CV321" s="35">
        <v>1.5</v>
      </c>
      <c r="CW321" s="36">
        <v>0</v>
      </c>
      <c r="CX321" s="37">
        <v>0</v>
      </c>
      <c r="CY321" s="38">
        <v>0</v>
      </c>
      <c r="CZ321" s="39">
        <v>1</v>
      </c>
      <c r="DA321" t="s">
        <v>202</v>
      </c>
      <c r="DB321" t="str">
        <f t="shared" ca="1" si="62"/>
        <v>-</v>
      </c>
      <c r="DD321" t="s">
        <v>200</v>
      </c>
      <c r="DE321" t="str">
        <f t="shared" ca="1" si="63"/>
        <v>FAIRYBREADITEM(BREAD, ItemRegistry.fairybreadItem, 4 ,2f,0f,1.5f,0f,0f,0f,1f,1f),</v>
      </c>
      <c r="DF321" t="s">
        <v>2283</v>
      </c>
    </row>
    <row r="322" spans="2:110" x14ac:dyDescent="0.3">
      <c r="B322" t="s">
        <v>600</v>
      </c>
      <c r="C322" t="str">
        <f>INDEX('PH Itemnames'!$B$1:$B$723,MATCH(B322,'PH Itemnames'!$A$1:$A$723),1)</f>
        <v>timtamItem</v>
      </c>
      <c r="D322" t="s">
        <v>240</v>
      </c>
      <c r="E322" t="s">
        <v>1192</v>
      </c>
      <c r="F322" s="10" t="s">
        <v>210</v>
      </c>
      <c r="G322" s="11" t="s">
        <v>264</v>
      </c>
      <c r="H322" s="11" t="s">
        <v>238</v>
      </c>
      <c r="I322" s="11" t="s">
        <v>230</v>
      </c>
      <c r="J322" s="11"/>
      <c r="K322" s="11"/>
      <c r="L322" s="11"/>
      <c r="M322" s="11"/>
      <c r="N322" s="46">
        <f ca="1">SUMIF(Ingredients!$B$3:$B$217,'PH complex foods'!F322,Ingredients!$A$3:$A$119)+SUMIF($B$3:$B$724,F322,$V$3:$V$723)</f>
        <v>1</v>
      </c>
      <c r="O322" s="11">
        <f ca="1">SUMIF(Ingredients!$B$3:$B$217,'PH complex foods'!G322,Ingredients!$A$3:$A$119)+SUMIF($B$3:$B$724,G322,$V$3:$V$723)</f>
        <v>1</v>
      </c>
      <c r="P322" s="11">
        <f ca="1">SUMIF(Ingredients!$B$3:$B$217,'PH complex foods'!H322,Ingredients!$A$3:$A$119)+SUMIF($B$3:$B$724,H322,$V$3:$V$723)</f>
        <v>1</v>
      </c>
      <c r="Q322" s="11">
        <f ca="1">SUMIF(Ingredients!$B$3:$B$217,'PH complex foods'!I322,Ingredients!$A$3:$A$119)+SUMIF($B$3:$B$724,I322,$V$3:$V$723)</f>
        <v>0</v>
      </c>
      <c r="R322" s="11">
        <f ca="1">SUMIF(Ingredients!$B$3:$B$217,'PH complex foods'!J322,Ingredients!$A$3:$A$119)+SUMIF($B$3:$B$724,J322,$V$3:$V$723)</f>
        <v>0</v>
      </c>
      <c r="S322" s="11">
        <f ca="1">SUMIF(Ingredients!$B$3:$B$217,'PH complex foods'!K322,Ingredients!$A$3:$A$119)+SUMIF($B$3:$B$724,K322,$V$3:$V$723)</f>
        <v>0</v>
      </c>
      <c r="T322" s="11">
        <f ca="1">SUMIF(Ingredients!$B$3:$B$217,'PH complex foods'!L322,Ingredients!$A$3:$A$119)+SUMIF($B$3:$B$724,L322,$V$3:$V$723)</f>
        <v>0</v>
      </c>
      <c r="U322" s="11">
        <f ca="1">SUMIF(Ingredients!$B$3:$B$217,'PH complex foods'!M322,Ingredients!$A$3:$A$119)+SUMIF($B$3:$B$724,M322,$V$3:$V$723)</f>
        <v>0</v>
      </c>
      <c r="V322" s="10">
        <f t="shared" ca="1" si="64"/>
        <v>0</v>
      </c>
      <c r="W322" s="11">
        <f t="shared" si="53"/>
        <v>0</v>
      </c>
      <c r="X322" s="44" t="str">
        <f t="shared" ca="1" si="65"/>
        <v>No</v>
      </c>
      <c r="Y322" s="34">
        <f>SUMIF(Ingredients!$B$3:$B$217,F322,Ingredients!$C$3:$C$217)+SUMIF($B$3:$B$724,F322,$AG$3:$AG$724)</f>
        <v>0</v>
      </c>
      <c r="Z322" s="30">
        <f>SUMIF(Ingredients!$B$3:$B$217,G322,Ingredients!$C$3:$C$217)+SUMIF($B$3:$B$724,G322,$AG$3:$AG$724)</f>
        <v>5</v>
      </c>
      <c r="AA322" s="30">
        <f>SUMIF(Ingredients!$B$3:$B$217,H322,Ingredients!$C$3:$C$217)+SUMIF($B$3:$B$724,H322,$AG$3:$AG$724)</f>
        <v>5</v>
      </c>
      <c r="AB322" s="30">
        <f>SUMIF(Ingredients!$B$3:$B$217,I322,Ingredients!$C$3:$C$217)+SUMIF($B$3:$B$724,I322,$AG$3:$AG$724)</f>
        <v>10</v>
      </c>
      <c r="AC322" s="30">
        <f>SUMIF(Ingredients!$B$3:$B$217,J322,Ingredients!$C$3:$C$217)+SUMIF($B$3:$B$724,J322,$AG$3:$AG$724)</f>
        <v>0</v>
      </c>
      <c r="AD322" s="30">
        <f>SUMIF(Ingredients!$B$3:$B$217,K322,Ingredients!$C$3:$C$217)+SUMIF($B$3:$B$724,K322,$AG$3:$AG$724)</f>
        <v>0</v>
      </c>
      <c r="AE322" s="30">
        <f>SUMIF(Ingredients!$B$3:$B$217,L322,Ingredients!$C$3:$C$217)+SUMIF($B$3:$B$724,L322,$AG$3:$AG$724)</f>
        <v>0</v>
      </c>
      <c r="AF322" s="30">
        <f>SUMIF(Ingredients!$B$3:$B$217,M322,Ingredients!$C$3:$C$217)+SUMIF($B$3:$B$724,M322,$AG$3:$AG$724)</f>
        <v>0</v>
      </c>
      <c r="AG322" s="29">
        <f t="shared" si="54"/>
        <v>20</v>
      </c>
      <c r="AH322" s="30">
        <f>SUMIF(Ingredients!$B$3:$B$217,F322,Ingredients!$D$3:$D$217)+SUMIF($B$3:$B$724,F322,$AP$3:$AP$724)</f>
        <v>0</v>
      </c>
      <c r="AI322" s="30">
        <f>SUMIF(Ingredients!$B$3:$B$217,G322,Ingredients!$D$3:$D$217)+SUMIF($B$3:$B$724,G322,$AP$3:$AP$724)</f>
        <v>0</v>
      </c>
      <c r="AJ322" s="30">
        <f>SUMIF(Ingredients!$B$3:$B$217,H322,Ingredients!$D$3:$D$217)+SUMIF($B$3:$B$724,H322,$AP$3:$AP$724)</f>
        <v>5</v>
      </c>
      <c r="AK322" s="30">
        <f>SUMIF(Ingredients!$B$3:$B$217,I322,Ingredients!$D$3:$D$217)+SUMIF($B$3:$B$724,I322,$AP$3:$AP$724)</f>
        <v>5</v>
      </c>
      <c r="AL322" s="30">
        <f>SUMIF(Ingredients!$B$3:$B$217,J322,Ingredients!$D$3:$D$217)+SUMIF($B$3:$B$724,J322,$AP$3:$AP$724)</f>
        <v>0</v>
      </c>
      <c r="AM322" s="30">
        <f>SUMIF(Ingredients!$B$3:$B$217,K322,Ingredients!$D$3:$D$217)+SUMIF($B$3:$B$724,K322,$AP$3:$AP$724)</f>
        <v>0</v>
      </c>
      <c r="AN322" s="30">
        <f>SUMIF(Ingredients!$B$3:$B$217,L322,Ingredients!$D$3:$D$217)+SUMIF($B$3:$B$724,L322,$AP$3:$AP$724)</f>
        <v>0</v>
      </c>
      <c r="AO322" s="30">
        <f>SUMIF(Ingredients!$B$3:$B$217,M322,Ingredients!$D$3:$D$217)+SUMIF($B$3:$B$724,M322,$AP$3:$AP$724)</f>
        <v>0</v>
      </c>
      <c r="AP322" s="29">
        <f t="shared" si="55"/>
        <v>10</v>
      </c>
      <c r="AQ322" s="30">
        <f>SUMIF(Ingredients!$B$3:$B$217,F322,Ingredients!$E$3:$E$217)+SUMIF($B$3:$B$724,F322,$AY$3:$AY$727)</f>
        <v>30</v>
      </c>
      <c r="AR322" s="30">
        <f>SUMIF(Ingredients!$B$3:$B$217,G322,Ingredients!$E$3:$E$217)+SUMIF($B$3:$B$724,G322,$AY$3:$AY$727)</f>
        <v>43</v>
      </c>
      <c r="AS322" s="30">
        <f>SUMIF(Ingredients!$B$3:$B$217,H322,Ingredients!$E$3:$E$217)+SUMIF($B$3:$B$724,H322,$AY$3:$AY$727)</f>
        <v>23</v>
      </c>
      <c r="AT322" s="30">
        <f>SUMIF(Ingredients!$B$3:$B$217,I322,Ingredients!$E$3:$E$217)+SUMIF($B$3:$B$724,I322,$AY$3:$AY$727)</f>
        <v>11.666666666666666</v>
      </c>
      <c r="AU322" s="30">
        <f>SUMIF(Ingredients!$B$3:$B$217,J322,Ingredients!$E$3:$E$217)+SUMIF($B$3:$B$724,J322,$AY$3:$AY$727)</f>
        <v>0</v>
      </c>
      <c r="AV322" s="30">
        <f>SUMIF(Ingredients!$B$3:$B$217,K322,Ingredients!$E$3:$E$217)+SUMIF($B$3:$B$724,K322,$AY$3:$AY$727)</f>
        <v>0</v>
      </c>
      <c r="AW322" s="30">
        <f>SUMIF(Ingredients!$B$3:$B$217,L322,Ingredients!$E$3:$E$217)+SUMIF($B$3:$B$724,L322,$AY$3:$AY$727)</f>
        <v>0</v>
      </c>
      <c r="AX322" s="30">
        <f>SUMIF(Ingredients!$B$3:$B$217,M322,Ingredients!$E$3:$E$217)+SUMIF($B$3:$B$724,M322,$AY$3:$AY$727)</f>
        <v>0</v>
      </c>
      <c r="AY322" s="29">
        <f t="shared" si="56"/>
        <v>26.916666666666668</v>
      </c>
      <c r="AZ322" s="30">
        <f>SUMIF(Ingredients!$B$3:$B$217,F322,Ingredients!$F$3:$F$217)+SUMIF($B$3:$B$724,F322,$BH$3:$BH$724)</f>
        <v>0</v>
      </c>
      <c r="BA322" s="30">
        <f>SUMIF(Ingredients!$B$3:$B$217,G322,Ingredients!$F$3:$F$217)+SUMIF($B$3:$B$724,G322,$BH$3:$BH$724)</f>
        <v>1</v>
      </c>
      <c r="BB322" s="30">
        <f>SUMIF(Ingredients!$B$3:$B$217,H322,Ingredients!$F$3:$F$217)+SUMIF($B$3:$B$724,H322,$BH$3:$BH$724)</f>
        <v>0</v>
      </c>
      <c r="BC322" s="30">
        <f>SUMIF(Ingredients!$B$3:$B$217,I322,Ingredients!$F$3:$F$217)+SUMIF($B$3:$B$724,I322,$BH$3:$BH$724)</f>
        <v>0</v>
      </c>
      <c r="BD322" s="30">
        <f>SUMIF(Ingredients!$B$3:$B$217,J322,Ingredients!$F$3:$F$217)+SUMIF($B$3:$B$724,J322,$BH$3:$BH$724)</f>
        <v>0</v>
      </c>
      <c r="BE322" s="30">
        <f>SUMIF(Ingredients!$B$3:$B$217,K322,Ingredients!$F$3:$F$217)+SUMIF($B$3:$B$724,K322,$BH$3:$BH$724)</f>
        <v>0</v>
      </c>
      <c r="BF322" s="30">
        <f>SUMIF(Ingredients!$B$3:$B$217,L322,Ingredients!$F$3:$F$217)+SUMIF($B$3:$B$724,L322,$BH$3:$BH$724)</f>
        <v>0</v>
      </c>
      <c r="BG322" s="30">
        <f>SUMIF(Ingredients!$B$3:$B$217,M322,Ingredients!$F$3:$F$217)+SUMIF($B$3:$B$724,M322,$BH$3:$BH$724)</f>
        <v>0</v>
      </c>
      <c r="BH322" s="35">
        <f t="shared" si="57"/>
        <v>1</v>
      </c>
      <c r="BI322" s="30">
        <f>SUMIF(Ingredients!$B$3:$B$217,F322,Ingredients!$G$3:$G$217)+SUMIF($B$3:$B$724,F322,$BQ$3:$BQ$724)</f>
        <v>0</v>
      </c>
      <c r="BJ322" s="30">
        <f>SUMIF(Ingredients!$B$3:$B$217,G322,Ingredients!$G$3:$G$217)+SUMIF($B$3:$B$724,G322,$BQ$3:$BQ$724)</f>
        <v>0</v>
      </c>
      <c r="BK322" s="30">
        <f>SUMIF(Ingredients!$B$3:$B$217,H322,Ingredients!$G$3:$G$217)+SUMIF($B$3:$B$724,H322,$BQ$3:$BQ$724)</f>
        <v>0</v>
      </c>
      <c r="BL322" s="30">
        <f>SUMIF(Ingredients!$B$3:$B$217,I322,Ingredients!$G$3:$G$217)+SUMIF($B$3:$B$724,I322,$BQ$3:$BQ$724)</f>
        <v>0</v>
      </c>
      <c r="BM322" s="30">
        <f>SUMIF(Ingredients!$B$3:$B$217,J322,Ingredients!$G$3:$G$217)+SUMIF($B$3:$B$724,J322,$BQ$3:$BQ$724)</f>
        <v>0</v>
      </c>
      <c r="BN322" s="30">
        <f>SUMIF(Ingredients!$B$3:$B$217,K322,Ingredients!$G$3:$G$217)+SUMIF($B$3:$B$724,K322,$BQ$3:$BQ$724)</f>
        <v>0</v>
      </c>
      <c r="BO322" s="30">
        <f>SUMIF(Ingredients!$B$3:$B$217,L322,Ingredients!$G$3:$G$217)+SUMIF($B$3:$B$724,L322,$BQ$3:$BQ$724)</f>
        <v>0</v>
      </c>
      <c r="BP322" s="30">
        <f>SUMIF(Ingredients!$B$3:$B$217,M322,Ingredients!$G$3:$G$217)+SUMIF($B$3:$B$724,M322,$BQ$3:$BQ$724)</f>
        <v>0</v>
      </c>
      <c r="BQ322" s="36">
        <f t="shared" si="58"/>
        <v>0</v>
      </c>
      <c r="BR322" s="30">
        <f>SUMIF(Ingredients!$B$3:$B$217,F322,Ingredients!$H$3:$H$217)+SUMIF($B$3:$B$724,F322,$BZ$3:$BZ$724)</f>
        <v>0</v>
      </c>
      <c r="BS322" s="30">
        <f>SUMIF(Ingredients!$B$3:$B$217,G322,Ingredients!$H$3:$H$217)+SUMIF($B$3:$B$724,G322,$BZ$3:$BZ$724)</f>
        <v>0</v>
      </c>
      <c r="BT322" s="30">
        <f>SUMIF(Ingredients!$B$3:$B$217,H322,Ingredients!$H$3:$H$217)+SUMIF($B$3:$B$724,H322,$BZ$3:$BZ$724)</f>
        <v>0</v>
      </c>
      <c r="BU322" s="30">
        <f>SUMIF(Ingredients!$B$3:$B$217,I322,Ingredients!$H$3:$H$217)+SUMIF($B$3:$B$724,I322,$BZ$3:$BZ$724)</f>
        <v>0</v>
      </c>
      <c r="BV322" s="30">
        <f>SUMIF(Ingredients!$B$3:$B$217,J322,Ingredients!$H$3:$H$217)+SUMIF($B$3:$B$724,J322,$BZ$3:$BZ$724)</f>
        <v>0</v>
      </c>
      <c r="BW322" s="30">
        <f>SUMIF(Ingredients!$B$3:$B$217,K322,Ingredients!$H$3:$H$217)+SUMIF($B$3:$B$724,K322,$BZ$3:$BZ$724)</f>
        <v>0</v>
      </c>
      <c r="BX322" s="30">
        <f>SUMIF(Ingredients!$B$3:$B$217,L322,Ingredients!$H$3:$H$217)+SUMIF($B$3:$B$724,L322,$BZ$3:$BZ$724)</f>
        <v>0</v>
      </c>
      <c r="BY322" s="30">
        <f>SUMIF(Ingredients!$B$3:$B$217,M322,Ingredients!$H$3:$H$217)+SUMIF($B$3:$B$724,M322,$BZ$3:$BZ$724)</f>
        <v>0</v>
      </c>
      <c r="BZ322" s="42">
        <f t="shared" si="59"/>
        <v>0</v>
      </c>
      <c r="CA322" s="30">
        <f>SUMIF(Ingredients!$B$3:$B$217,F322,Ingredients!$I$3:$I$217)+SUMIF($B$3:$B$724,F322,$CI$3:$CI$724)</f>
        <v>0</v>
      </c>
      <c r="CB322" s="30">
        <f>SUMIF(Ingredients!$B$3:$B$217,G322,Ingredients!$I$3:$I$217)+SUMIF($B$3:$B$724,G322,$CI$3:$CI$724)</f>
        <v>0</v>
      </c>
      <c r="CC322" s="30">
        <f>SUMIF(Ingredients!$B$3:$B$217,H322,Ingredients!$I$3:$I$217)+SUMIF($B$3:$B$724,H322,$CI$3:$CI$724)</f>
        <v>0</v>
      </c>
      <c r="CD322" s="30">
        <f>SUMIF(Ingredients!$B$3:$B$217,I322,Ingredients!$I$3:$I$217)+SUMIF($B$3:$B$724,I322,$CI$3:$CI$724)</f>
        <v>0</v>
      </c>
      <c r="CE322" s="30">
        <f>SUMIF(Ingredients!$B$3:$B$217,J322,Ingredients!$I$3:$I$217)+SUMIF($B$3:$B$724,J322,$CI$3:$CI$724)</f>
        <v>0</v>
      </c>
      <c r="CF322" s="30">
        <f>SUMIF(Ingredients!$B$3:$B$217,K322,Ingredients!$I$3:$I$217)+SUMIF($B$3:$B$724,K322,$CI$3:$CI$724)</f>
        <v>0</v>
      </c>
      <c r="CG322" s="30">
        <f>SUMIF(Ingredients!$B$3:$B$217,L322,Ingredients!$I$3:$I$217)+SUMIF($B$3:$B$724,L322,$CI$3:$CI$724)</f>
        <v>0</v>
      </c>
      <c r="CH322" s="30">
        <f>SUMIF(Ingredients!$B$3:$B$217,M322,Ingredients!$I$3:$I$217)+SUMIF($B$3:$B$724,M322,$CI$3:$CI$724)</f>
        <v>0</v>
      </c>
      <c r="CI322" s="38">
        <f t="shared" si="60"/>
        <v>0</v>
      </c>
      <c r="CJ322" s="30">
        <f>SUMIF(Ingredients!$B$3:$B$217,F322,Ingredients!$J$3:$J$217)+SUMIF($B$3:$B$724,F322,$CR$3:$CR$724)</f>
        <v>0</v>
      </c>
      <c r="CK322" s="30">
        <f>SUMIF(Ingredients!$B$3:$B$217,G322,Ingredients!$J$3:$J$217)+SUMIF($B$3:$B$724,G322,$CR$3:$CR$724)</f>
        <v>0</v>
      </c>
      <c r="CL322" s="30">
        <f>SUMIF(Ingredients!$B$3:$B$217,H322,Ingredients!$J$3:$J$217)+SUMIF($B$3:$B$724,H322,$CR$3:$CR$724)</f>
        <v>2</v>
      </c>
      <c r="CM322" s="30">
        <f>SUMIF(Ingredients!$B$3:$B$217,I322,Ingredients!$J$3:$J$217)+SUMIF($B$3:$B$724,I322,$CR$3:$CR$724)</f>
        <v>3</v>
      </c>
      <c r="CN322" s="30">
        <f>SUMIF(Ingredients!$B$3:$B$217,J322,Ingredients!$J$3:$J$217)+SUMIF($B$3:$B$724,J322,$CR$3:$CR$724)</f>
        <v>0</v>
      </c>
      <c r="CO322" s="30">
        <f>SUMIF(Ingredients!$B$3:$B$217,K322,Ingredients!$J$3:$J$217)+SUMIF($B$3:$B$724,K322,$CR$3:$CR$724)</f>
        <v>0</v>
      </c>
      <c r="CP322" s="30">
        <f>SUMIF(Ingredients!$B$3:$B$217,L322,Ingredients!$J$3:$J$217)+SUMIF($B$3:$B$724,L322,$CR$3:$CR$724)</f>
        <v>0</v>
      </c>
      <c r="CQ322" s="30">
        <f>SUMIF(Ingredients!$B$3:$B$217,M322,Ingredients!$J$3:$J$217)+SUMIF($B$3:$B$724,M322,$CR$3:$CR$724)</f>
        <v>0</v>
      </c>
      <c r="CR322" s="43">
        <f t="shared" si="61"/>
        <v>5</v>
      </c>
      <c r="CS322" s="34">
        <v>20</v>
      </c>
      <c r="CT322" s="30">
        <v>10</v>
      </c>
      <c r="CU322" s="30">
        <v>26.916666666666668</v>
      </c>
      <c r="CV322" s="35">
        <v>1</v>
      </c>
      <c r="CW322" s="36">
        <v>0</v>
      </c>
      <c r="CX322" s="37">
        <v>0</v>
      </c>
      <c r="CY322" s="38">
        <v>0</v>
      </c>
      <c r="CZ322" s="39">
        <v>5</v>
      </c>
      <c r="DA322" t="s">
        <v>199</v>
      </c>
      <c r="DB322" t="str">
        <f t="shared" ca="1" si="62"/>
        <v>No</v>
      </c>
      <c r="DD322" t="s">
        <v>200</v>
      </c>
      <c r="DE322" t="str">
        <f t="shared" ca="1" si="63"/>
        <v/>
      </c>
      <c r="DF322" t="s">
        <v>2272</v>
      </c>
    </row>
    <row r="323" spans="2:110" x14ac:dyDescent="0.3">
      <c r="B323" t="s">
        <v>601</v>
      </c>
      <c r="C323" t="str">
        <f>INDEX('PH Itemnames'!$B$1:$B$723,MATCH(B323,'PH Itemnames'!$A$1:$A$723),1)</f>
        <v>damperItem</v>
      </c>
      <c r="D323" t="s">
        <v>240</v>
      </c>
      <c r="E323" t="s">
        <v>1192</v>
      </c>
      <c r="F323" s="10" t="s">
        <v>264</v>
      </c>
      <c r="G323" s="11" t="s">
        <v>238</v>
      </c>
      <c r="H323" s="11" t="s">
        <v>249</v>
      </c>
      <c r="I323" s="11" t="s">
        <v>247</v>
      </c>
      <c r="J323" s="11"/>
      <c r="K323" s="11"/>
      <c r="L323" s="11"/>
      <c r="M323" s="11"/>
      <c r="N323" s="46">
        <f ca="1">SUMIF(Ingredients!$B$3:$B$217,'PH complex foods'!F323,Ingredients!$A$3:$A$119)+SUMIF($B$3:$B$724,F323,$V$3:$V$723)</f>
        <v>1</v>
      </c>
      <c r="O323" s="11">
        <f ca="1">SUMIF(Ingredients!$B$3:$B$217,'PH complex foods'!G323,Ingredients!$A$3:$A$119)+SUMIF($B$3:$B$724,G323,$V$3:$V$723)</f>
        <v>1</v>
      </c>
      <c r="P323" s="11">
        <f ca="1">SUMIF(Ingredients!$B$3:$B$217,'PH complex foods'!H323,Ingredients!$A$3:$A$119)+SUMIF($B$3:$B$724,H323,$V$3:$V$723)</f>
        <v>1</v>
      </c>
      <c r="Q323" s="11">
        <f ca="1">SUMIF(Ingredients!$B$3:$B$217,'PH complex foods'!I323,Ingredients!$A$3:$A$119)+SUMIF($B$3:$B$724,I323,$V$3:$V$723)</f>
        <v>1</v>
      </c>
      <c r="R323" s="11">
        <f ca="1">SUMIF(Ingredients!$B$3:$B$217,'PH complex foods'!J323,Ingredients!$A$3:$A$119)+SUMIF($B$3:$B$724,J323,$V$3:$V$723)</f>
        <v>0</v>
      </c>
      <c r="S323" s="11">
        <f ca="1">SUMIF(Ingredients!$B$3:$B$217,'PH complex foods'!K323,Ingredients!$A$3:$A$119)+SUMIF($B$3:$B$724,K323,$V$3:$V$723)</f>
        <v>0</v>
      </c>
      <c r="T323" s="11">
        <f ca="1">SUMIF(Ingredients!$B$3:$B$217,'PH complex foods'!L323,Ingredients!$A$3:$A$119)+SUMIF($B$3:$B$724,L323,$V$3:$V$723)</f>
        <v>0</v>
      </c>
      <c r="U323" s="11">
        <f ca="1">SUMIF(Ingredients!$B$3:$B$217,'PH complex foods'!M323,Ingredients!$A$3:$A$119)+SUMIF($B$3:$B$724,M323,$V$3:$V$723)</f>
        <v>0</v>
      </c>
      <c r="V323" s="10">
        <f t="shared" ca="1" si="64"/>
        <v>1</v>
      </c>
      <c r="W323" s="11">
        <f t="shared" si="53"/>
        <v>0</v>
      </c>
      <c r="X323" s="44" t="str">
        <f t="shared" ca="1" si="65"/>
        <v>Yes</v>
      </c>
      <c r="Y323" s="34">
        <f>SUMIF(Ingredients!$B$3:$B$217,F323,Ingredients!$C$3:$C$217)+SUMIF($B$3:$B$724,F323,$AG$3:$AG$724)</f>
        <v>5</v>
      </c>
      <c r="Z323" s="30">
        <f>SUMIF(Ingredients!$B$3:$B$217,G323,Ingredients!$C$3:$C$217)+SUMIF($B$3:$B$724,G323,$AG$3:$AG$724)</f>
        <v>5</v>
      </c>
      <c r="AA323" s="30">
        <f>SUMIF(Ingredients!$B$3:$B$217,H323,Ingredients!$C$3:$C$217)+SUMIF($B$3:$B$724,H323,$AG$3:$AG$724)</f>
        <v>0</v>
      </c>
      <c r="AB323" s="30">
        <f>SUMIF(Ingredients!$B$3:$B$217,I323,Ingredients!$C$3:$C$217)+SUMIF($B$3:$B$724,I323,$AG$3:$AG$724)</f>
        <v>5</v>
      </c>
      <c r="AC323" s="30">
        <f>SUMIF(Ingredients!$B$3:$B$217,J323,Ingredients!$C$3:$C$217)+SUMIF($B$3:$B$724,J323,$AG$3:$AG$724)</f>
        <v>0</v>
      </c>
      <c r="AD323" s="30">
        <f>SUMIF(Ingredients!$B$3:$B$217,K323,Ingredients!$C$3:$C$217)+SUMIF($B$3:$B$724,K323,$AG$3:$AG$724)</f>
        <v>0</v>
      </c>
      <c r="AE323" s="30">
        <f>SUMIF(Ingredients!$B$3:$B$217,L323,Ingredients!$C$3:$C$217)+SUMIF($B$3:$B$724,L323,$AG$3:$AG$724)</f>
        <v>0</v>
      </c>
      <c r="AF323" s="30">
        <f>SUMIF(Ingredients!$B$3:$B$217,M323,Ingredients!$C$3:$C$217)+SUMIF($B$3:$B$724,M323,$AG$3:$AG$724)</f>
        <v>0</v>
      </c>
      <c r="AG323" s="29">
        <f t="shared" si="54"/>
        <v>15</v>
      </c>
      <c r="AH323" s="30">
        <f>SUMIF(Ingredients!$B$3:$B$217,F323,Ingredients!$D$3:$D$217)+SUMIF($B$3:$B$724,F323,$AP$3:$AP$724)</f>
        <v>0</v>
      </c>
      <c r="AI323" s="30">
        <f>SUMIF(Ingredients!$B$3:$B$217,G323,Ingredients!$D$3:$D$217)+SUMIF($B$3:$B$724,G323,$AP$3:$AP$724)</f>
        <v>5</v>
      </c>
      <c r="AJ323" s="30">
        <f>SUMIF(Ingredients!$B$3:$B$217,H323,Ingredients!$D$3:$D$217)+SUMIF($B$3:$B$724,H323,$AP$3:$AP$724)</f>
        <v>0</v>
      </c>
      <c r="AK323" s="30">
        <f>SUMIF(Ingredients!$B$3:$B$217,I323,Ingredients!$D$3:$D$217)+SUMIF($B$3:$B$724,I323,$AP$3:$AP$724)</f>
        <v>0</v>
      </c>
      <c r="AL323" s="30">
        <f>SUMIF(Ingredients!$B$3:$B$217,J323,Ingredients!$D$3:$D$217)+SUMIF($B$3:$B$724,J323,$AP$3:$AP$724)</f>
        <v>0</v>
      </c>
      <c r="AM323" s="30">
        <f>SUMIF(Ingredients!$B$3:$B$217,K323,Ingredients!$D$3:$D$217)+SUMIF($B$3:$B$724,K323,$AP$3:$AP$724)</f>
        <v>0</v>
      </c>
      <c r="AN323" s="30">
        <f>SUMIF(Ingredients!$B$3:$B$217,L323,Ingredients!$D$3:$D$217)+SUMIF($B$3:$B$724,L323,$AP$3:$AP$724)</f>
        <v>0</v>
      </c>
      <c r="AO323" s="30">
        <f>SUMIF(Ingredients!$B$3:$B$217,M323,Ingredients!$D$3:$D$217)+SUMIF($B$3:$B$724,M323,$AP$3:$AP$724)</f>
        <v>0</v>
      </c>
      <c r="AP323" s="29">
        <f t="shared" si="55"/>
        <v>5</v>
      </c>
      <c r="AQ323" s="30">
        <f>SUMIF(Ingredients!$B$3:$B$217,F323,Ingredients!$E$3:$E$217)+SUMIF($B$3:$B$724,F323,$AY$3:$AY$727)</f>
        <v>43</v>
      </c>
      <c r="AR323" s="30">
        <f>SUMIF(Ingredients!$B$3:$B$217,G323,Ingredients!$E$3:$E$217)+SUMIF($B$3:$B$724,G323,$AY$3:$AY$727)</f>
        <v>23</v>
      </c>
      <c r="AS323" s="30">
        <f>SUMIF(Ingredients!$B$3:$B$217,H323,Ingredients!$E$3:$E$217)+SUMIF($B$3:$B$724,H323,$AY$3:$AY$727)</f>
        <v>30</v>
      </c>
      <c r="AT323" s="30">
        <f>SUMIF(Ingredients!$B$3:$B$217,I323,Ingredients!$E$3:$E$217)+SUMIF($B$3:$B$724,I323,$AY$3:$AY$727)</f>
        <v>12</v>
      </c>
      <c r="AU323" s="30">
        <f>SUMIF(Ingredients!$B$3:$B$217,J323,Ingredients!$E$3:$E$217)+SUMIF($B$3:$B$724,J323,$AY$3:$AY$727)</f>
        <v>0</v>
      </c>
      <c r="AV323" s="30">
        <f>SUMIF(Ingredients!$B$3:$B$217,K323,Ingredients!$E$3:$E$217)+SUMIF($B$3:$B$724,K323,$AY$3:$AY$727)</f>
        <v>0</v>
      </c>
      <c r="AW323" s="30">
        <f>SUMIF(Ingredients!$B$3:$B$217,L323,Ingredients!$E$3:$E$217)+SUMIF($B$3:$B$724,L323,$AY$3:$AY$727)</f>
        <v>0</v>
      </c>
      <c r="AX323" s="30">
        <f>SUMIF(Ingredients!$B$3:$B$217,M323,Ingredients!$E$3:$E$217)+SUMIF($B$3:$B$724,M323,$AY$3:$AY$727)</f>
        <v>0</v>
      </c>
      <c r="AY323" s="29">
        <f t="shared" si="56"/>
        <v>27</v>
      </c>
      <c r="AZ323" s="30">
        <f>SUMIF(Ingredients!$B$3:$B$217,F323,Ingredients!$F$3:$F$217)+SUMIF($B$3:$B$724,F323,$BH$3:$BH$724)</f>
        <v>1</v>
      </c>
      <c r="BA323" s="30">
        <f>SUMIF(Ingredients!$B$3:$B$217,G323,Ingredients!$F$3:$F$217)+SUMIF($B$3:$B$724,G323,$BH$3:$BH$724)</f>
        <v>0</v>
      </c>
      <c r="BB323" s="30">
        <f>SUMIF(Ingredients!$B$3:$B$217,H323,Ingredients!$F$3:$F$217)+SUMIF($B$3:$B$724,H323,$BH$3:$BH$724)</f>
        <v>0</v>
      </c>
      <c r="BC323" s="30">
        <f>SUMIF(Ingredients!$B$3:$B$217,I323,Ingredients!$F$3:$F$217)+SUMIF($B$3:$B$724,I323,$BH$3:$BH$724)</f>
        <v>0</v>
      </c>
      <c r="BD323" s="30">
        <f>SUMIF(Ingredients!$B$3:$B$217,J323,Ingredients!$F$3:$F$217)+SUMIF($B$3:$B$724,J323,$BH$3:$BH$724)</f>
        <v>0</v>
      </c>
      <c r="BE323" s="30">
        <f>SUMIF(Ingredients!$B$3:$B$217,K323,Ingredients!$F$3:$F$217)+SUMIF($B$3:$B$724,K323,$BH$3:$BH$724)</f>
        <v>0</v>
      </c>
      <c r="BF323" s="30">
        <f>SUMIF(Ingredients!$B$3:$B$217,L323,Ingredients!$F$3:$F$217)+SUMIF($B$3:$B$724,L323,$BH$3:$BH$724)</f>
        <v>0</v>
      </c>
      <c r="BG323" s="30">
        <f>SUMIF(Ingredients!$B$3:$B$217,M323,Ingredients!$F$3:$F$217)+SUMIF($B$3:$B$724,M323,$BH$3:$BH$724)</f>
        <v>0</v>
      </c>
      <c r="BH323" s="35">
        <f t="shared" si="57"/>
        <v>1</v>
      </c>
      <c r="BI323" s="30">
        <f>SUMIF(Ingredients!$B$3:$B$217,F323,Ingredients!$G$3:$G$217)+SUMIF($B$3:$B$724,F323,$BQ$3:$BQ$724)</f>
        <v>0</v>
      </c>
      <c r="BJ323" s="30">
        <f>SUMIF(Ingredients!$B$3:$B$217,G323,Ingredients!$G$3:$G$217)+SUMIF($B$3:$B$724,G323,$BQ$3:$BQ$724)</f>
        <v>0</v>
      </c>
      <c r="BK323" s="30">
        <f>SUMIF(Ingredients!$B$3:$B$217,H323,Ingredients!$G$3:$G$217)+SUMIF($B$3:$B$724,H323,$BQ$3:$BQ$724)</f>
        <v>0</v>
      </c>
      <c r="BL323" s="30">
        <f>SUMIF(Ingredients!$B$3:$B$217,I323,Ingredients!$G$3:$G$217)+SUMIF($B$3:$B$724,I323,$BQ$3:$BQ$724)</f>
        <v>0</v>
      </c>
      <c r="BM323" s="30">
        <f>SUMIF(Ingredients!$B$3:$B$217,J323,Ingredients!$G$3:$G$217)+SUMIF($B$3:$B$724,J323,$BQ$3:$BQ$724)</f>
        <v>0</v>
      </c>
      <c r="BN323" s="30">
        <f>SUMIF(Ingredients!$B$3:$B$217,K323,Ingredients!$G$3:$G$217)+SUMIF($B$3:$B$724,K323,$BQ$3:$BQ$724)</f>
        <v>0</v>
      </c>
      <c r="BO323" s="30">
        <f>SUMIF(Ingredients!$B$3:$B$217,L323,Ingredients!$G$3:$G$217)+SUMIF($B$3:$B$724,L323,$BQ$3:$BQ$724)</f>
        <v>0</v>
      </c>
      <c r="BP323" s="30">
        <f>SUMIF(Ingredients!$B$3:$B$217,M323,Ingredients!$G$3:$G$217)+SUMIF($B$3:$B$724,M323,$BQ$3:$BQ$724)</f>
        <v>0</v>
      </c>
      <c r="BQ323" s="36">
        <f t="shared" si="58"/>
        <v>0</v>
      </c>
      <c r="BR323" s="30">
        <f>SUMIF(Ingredients!$B$3:$B$217,F323,Ingredients!$H$3:$H$217)+SUMIF($B$3:$B$724,F323,$BZ$3:$BZ$724)</f>
        <v>0</v>
      </c>
      <c r="BS323" s="30">
        <f>SUMIF(Ingredients!$B$3:$B$217,G323,Ingredients!$H$3:$H$217)+SUMIF($B$3:$B$724,G323,$BZ$3:$BZ$724)</f>
        <v>0</v>
      </c>
      <c r="BT323" s="30">
        <f>SUMIF(Ingredients!$B$3:$B$217,H323,Ingredients!$H$3:$H$217)+SUMIF($B$3:$B$724,H323,$BZ$3:$BZ$724)</f>
        <v>0</v>
      </c>
      <c r="BU323" s="30">
        <f>SUMIF(Ingredients!$B$3:$B$217,I323,Ingredients!$H$3:$H$217)+SUMIF($B$3:$B$724,I323,$BZ$3:$BZ$724)</f>
        <v>0</v>
      </c>
      <c r="BV323" s="30">
        <f>SUMIF(Ingredients!$B$3:$B$217,J323,Ingredients!$H$3:$H$217)+SUMIF($B$3:$B$724,J323,$BZ$3:$BZ$724)</f>
        <v>0</v>
      </c>
      <c r="BW323" s="30">
        <f>SUMIF(Ingredients!$B$3:$B$217,K323,Ingredients!$H$3:$H$217)+SUMIF($B$3:$B$724,K323,$BZ$3:$BZ$724)</f>
        <v>0</v>
      </c>
      <c r="BX323" s="30">
        <f>SUMIF(Ingredients!$B$3:$B$217,L323,Ingredients!$H$3:$H$217)+SUMIF($B$3:$B$724,L323,$BZ$3:$BZ$724)</f>
        <v>0</v>
      </c>
      <c r="BY323" s="30">
        <f>SUMIF(Ingredients!$B$3:$B$217,M323,Ingredients!$H$3:$H$217)+SUMIF($B$3:$B$724,M323,$BZ$3:$BZ$724)</f>
        <v>0</v>
      </c>
      <c r="BZ323" s="42">
        <f t="shared" si="59"/>
        <v>0</v>
      </c>
      <c r="CA323" s="30">
        <f>SUMIF(Ingredients!$B$3:$B$217,F323,Ingredients!$I$3:$I$217)+SUMIF($B$3:$B$724,F323,$CI$3:$CI$724)</f>
        <v>0</v>
      </c>
      <c r="CB323" s="30">
        <f>SUMIF(Ingredients!$B$3:$B$217,G323,Ingredients!$I$3:$I$217)+SUMIF($B$3:$B$724,G323,$CI$3:$CI$724)</f>
        <v>0</v>
      </c>
      <c r="CC323" s="30">
        <f>SUMIF(Ingredients!$B$3:$B$217,H323,Ingredients!$I$3:$I$217)+SUMIF($B$3:$B$724,H323,$CI$3:$CI$724)</f>
        <v>0</v>
      </c>
      <c r="CD323" s="30">
        <f>SUMIF(Ingredients!$B$3:$B$217,I323,Ingredients!$I$3:$I$217)+SUMIF($B$3:$B$724,I323,$CI$3:$CI$724)</f>
        <v>0</v>
      </c>
      <c r="CE323" s="30">
        <f>SUMIF(Ingredients!$B$3:$B$217,J323,Ingredients!$I$3:$I$217)+SUMIF($B$3:$B$724,J323,$CI$3:$CI$724)</f>
        <v>0</v>
      </c>
      <c r="CF323" s="30">
        <f>SUMIF(Ingredients!$B$3:$B$217,K323,Ingredients!$I$3:$I$217)+SUMIF($B$3:$B$724,K323,$CI$3:$CI$724)</f>
        <v>0</v>
      </c>
      <c r="CG323" s="30">
        <f>SUMIF(Ingredients!$B$3:$B$217,L323,Ingredients!$I$3:$I$217)+SUMIF($B$3:$B$724,L323,$CI$3:$CI$724)</f>
        <v>0</v>
      </c>
      <c r="CH323" s="30">
        <f>SUMIF(Ingredients!$B$3:$B$217,M323,Ingredients!$I$3:$I$217)+SUMIF($B$3:$B$724,M323,$CI$3:$CI$724)</f>
        <v>0</v>
      </c>
      <c r="CI323" s="38">
        <f t="shared" si="60"/>
        <v>0</v>
      </c>
      <c r="CJ323" s="30">
        <f>SUMIF(Ingredients!$B$3:$B$217,F323,Ingredients!$J$3:$J$217)+SUMIF($B$3:$B$724,F323,$CR$3:$CR$724)</f>
        <v>0</v>
      </c>
      <c r="CK323" s="30">
        <f>SUMIF(Ingredients!$B$3:$B$217,G323,Ingredients!$J$3:$J$217)+SUMIF($B$3:$B$724,G323,$CR$3:$CR$724)</f>
        <v>2</v>
      </c>
      <c r="CL323" s="30">
        <f>SUMIF(Ingredients!$B$3:$B$217,H323,Ingredients!$J$3:$J$217)+SUMIF($B$3:$B$724,H323,$CR$3:$CR$724)</f>
        <v>0</v>
      </c>
      <c r="CM323" s="30">
        <f>SUMIF(Ingredients!$B$3:$B$217,I323,Ingredients!$J$3:$J$217)+SUMIF($B$3:$B$724,I323,$CR$3:$CR$724)</f>
        <v>1</v>
      </c>
      <c r="CN323" s="30">
        <f>SUMIF(Ingredients!$B$3:$B$217,J323,Ingredients!$J$3:$J$217)+SUMIF($B$3:$B$724,J323,$CR$3:$CR$724)</f>
        <v>0</v>
      </c>
      <c r="CO323" s="30">
        <f>SUMIF(Ingredients!$B$3:$B$217,K323,Ingredients!$J$3:$J$217)+SUMIF($B$3:$B$724,K323,$CR$3:$CR$724)</f>
        <v>0</v>
      </c>
      <c r="CP323" s="30">
        <f>SUMIF(Ingredients!$B$3:$B$217,L323,Ingredients!$J$3:$J$217)+SUMIF($B$3:$B$724,L323,$CR$3:$CR$724)</f>
        <v>0</v>
      </c>
      <c r="CQ323" s="30">
        <f>SUMIF(Ingredients!$B$3:$B$217,M323,Ingredients!$J$3:$J$217)+SUMIF($B$3:$B$724,M323,$CR$3:$CR$724)</f>
        <v>0</v>
      </c>
      <c r="CR323" s="43">
        <f t="shared" si="61"/>
        <v>3</v>
      </c>
      <c r="CS323" s="34">
        <v>15</v>
      </c>
      <c r="CT323" s="30">
        <v>0</v>
      </c>
      <c r="CU323" s="30">
        <v>21</v>
      </c>
      <c r="CV323" s="35">
        <v>1</v>
      </c>
      <c r="CW323" s="36">
        <v>0</v>
      </c>
      <c r="CX323" s="37">
        <v>0</v>
      </c>
      <c r="CY323" s="38">
        <v>0</v>
      </c>
      <c r="CZ323" s="39">
        <v>2</v>
      </c>
      <c r="DA323" t="s">
        <v>202</v>
      </c>
      <c r="DB323" t="str">
        <f t="shared" ca="1" si="62"/>
        <v>-</v>
      </c>
      <c r="DD323" t="s">
        <v>200</v>
      </c>
      <c r="DE323" t="str">
        <f t="shared" ca="1" si="63"/>
        <v>DAMPERITEM(MEAL, ItemRegistry.damperItem, 4 ,3f,0f,1f,0f,0f,0f,2f,1f),</v>
      </c>
      <c r="DF323" t="s">
        <v>2284</v>
      </c>
    </row>
    <row r="324" spans="2:110" x14ac:dyDescent="0.3">
      <c r="B324" t="s">
        <v>602</v>
      </c>
      <c r="C324" t="str">
        <f>INDEX('PH Itemnames'!$B$1:$B$723,MATCH(B324,'PH Itemnames'!$A$1:$A$723),1)</f>
        <v>gherkinItem</v>
      </c>
      <c r="D324" t="s">
        <v>240</v>
      </c>
      <c r="E324" t="s">
        <v>1192</v>
      </c>
      <c r="F324" s="10" t="s">
        <v>351</v>
      </c>
      <c r="G324" s="11" t="s">
        <v>249</v>
      </c>
      <c r="H324" s="11" t="s">
        <v>122</v>
      </c>
      <c r="I324" s="11" t="s">
        <v>112</v>
      </c>
      <c r="J324" s="11"/>
      <c r="K324" s="11"/>
      <c r="L324" s="11"/>
      <c r="M324" s="11"/>
      <c r="N324" s="46">
        <f ca="1">SUMIF(Ingredients!$B$3:$B$217,'PH complex foods'!F324,Ingredients!$A$3:$A$119)+SUMIF($B$3:$B$724,F324,$V$3:$V$723)</f>
        <v>1</v>
      </c>
      <c r="O324" s="11">
        <f ca="1">SUMIF(Ingredients!$B$3:$B$217,'PH complex foods'!G324,Ingredients!$A$3:$A$119)+SUMIF($B$3:$B$724,G324,$V$3:$V$723)</f>
        <v>1</v>
      </c>
      <c r="P324" s="11">
        <f ca="1">SUMIF(Ingredients!$B$3:$B$217,'PH complex foods'!H324,Ingredients!$A$3:$A$119)+SUMIF($B$3:$B$724,H324,$V$3:$V$723)</f>
        <v>1</v>
      </c>
      <c r="Q324" s="11">
        <f ca="1">SUMIF(Ingredients!$B$3:$B$217,'PH complex foods'!I324,Ingredients!$A$3:$A$119)+SUMIF($B$3:$B$724,I324,$V$3:$V$723)</f>
        <v>1</v>
      </c>
      <c r="R324" s="11">
        <f ca="1">SUMIF(Ingredients!$B$3:$B$217,'PH complex foods'!J324,Ingredients!$A$3:$A$119)+SUMIF($B$3:$B$724,J324,$V$3:$V$723)</f>
        <v>0</v>
      </c>
      <c r="S324" s="11">
        <f ca="1">SUMIF(Ingredients!$B$3:$B$217,'PH complex foods'!K324,Ingredients!$A$3:$A$119)+SUMIF($B$3:$B$724,K324,$V$3:$V$723)</f>
        <v>0</v>
      </c>
      <c r="T324" s="11">
        <f ca="1">SUMIF(Ingredients!$B$3:$B$217,'PH complex foods'!L324,Ingredients!$A$3:$A$119)+SUMIF($B$3:$B$724,L324,$V$3:$V$723)</f>
        <v>0</v>
      </c>
      <c r="U324" s="11">
        <f ca="1">SUMIF(Ingredients!$B$3:$B$217,'PH complex foods'!M324,Ingredients!$A$3:$A$119)+SUMIF($B$3:$B$724,M324,$V$3:$V$723)</f>
        <v>0</v>
      </c>
      <c r="V324" s="10">
        <f t="shared" ca="1" si="64"/>
        <v>1</v>
      </c>
      <c r="W324" s="11">
        <f t="shared" ref="W324:W387" si="66">COUNTIF(F324:M1046,B324)</f>
        <v>0</v>
      </c>
      <c r="X324" s="44" t="str">
        <f t="shared" ca="1" si="65"/>
        <v>Yes</v>
      </c>
      <c r="Y324" s="34">
        <f>SUMIF(Ingredients!$B$3:$B$217,F324,Ingredients!$C$3:$C$217)+SUMIF($B$3:$B$724,F324,$AG$3:$AG$724)</f>
        <v>0</v>
      </c>
      <c r="Z324" s="30">
        <f>SUMIF(Ingredients!$B$3:$B$217,G324,Ingredients!$C$3:$C$217)+SUMIF($B$3:$B$724,G324,$AG$3:$AG$724)</f>
        <v>0</v>
      </c>
      <c r="AA324" s="30">
        <f>SUMIF(Ingredients!$B$3:$B$217,H324,Ingredients!$C$3:$C$217)+SUMIF($B$3:$B$724,H324,$AG$3:$AG$724)</f>
        <v>0</v>
      </c>
      <c r="AB324" s="30">
        <f>SUMIF(Ingredients!$B$3:$B$217,I324,Ingredients!$C$3:$C$217)+SUMIF($B$3:$B$724,I324,$AG$3:$AG$724)</f>
        <v>2</v>
      </c>
      <c r="AC324" s="30">
        <f>SUMIF(Ingredients!$B$3:$B$217,J324,Ingredients!$C$3:$C$217)+SUMIF($B$3:$B$724,J324,$AG$3:$AG$724)</f>
        <v>0</v>
      </c>
      <c r="AD324" s="30">
        <f>SUMIF(Ingredients!$B$3:$B$217,K324,Ingredients!$C$3:$C$217)+SUMIF($B$3:$B$724,K324,$AG$3:$AG$724)</f>
        <v>0</v>
      </c>
      <c r="AE324" s="30">
        <f>SUMIF(Ingredients!$B$3:$B$217,L324,Ingredients!$C$3:$C$217)+SUMIF($B$3:$B$724,L324,$AG$3:$AG$724)</f>
        <v>0</v>
      </c>
      <c r="AF324" s="30">
        <f>SUMIF(Ingredients!$B$3:$B$217,M324,Ingredients!$C$3:$C$217)+SUMIF($B$3:$B$724,M324,$AG$3:$AG$724)</f>
        <v>0</v>
      </c>
      <c r="AG324" s="29">
        <f t="shared" ref="AG324:AG387" si="67">SUM(Y324:AF324)</f>
        <v>2</v>
      </c>
      <c r="AH324" s="30">
        <f>SUMIF(Ingredients!$B$3:$B$217,F324,Ingredients!$D$3:$D$217)+SUMIF($B$3:$B$724,F324,$AP$3:$AP$724)</f>
        <v>0</v>
      </c>
      <c r="AI324" s="30">
        <f>SUMIF(Ingredients!$B$3:$B$217,G324,Ingredients!$D$3:$D$217)+SUMIF($B$3:$B$724,G324,$AP$3:$AP$724)</f>
        <v>0</v>
      </c>
      <c r="AJ324" s="30">
        <f>SUMIF(Ingredients!$B$3:$B$217,H324,Ingredients!$D$3:$D$217)+SUMIF($B$3:$B$724,H324,$AP$3:$AP$724)</f>
        <v>0</v>
      </c>
      <c r="AK324" s="30">
        <f>SUMIF(Ingredients!$B$3:$B$217,I324,Ingredients!$D$3:$D$217)+SUMIF($B$3:$B$724,I324,$AP$3:$AP$724)</f>
        <v>5</v>
      </c>
      <c r="AL324" s="30">
        <f>SUMIF(Ingredients!$B$3:$B$217,J324,Ingredients!$D$3:$D$217)+SUMIF($B$3:$B$724,J324,$AP$3:$AP$724)</f>
        <v>0</v>
      </c>
      <c r="AM324" s="30">
        <f>SUMIF(Ingredients!$B$3:$B$217,K324,Ingredients!$D$3:$D$217)+SUMIF($B$3:$B$724,K324,$AP$3:$AP$724)</f>
        <v>0</v>
      </c>
      <c r="AN324" s="30">
        <f>SUMIF(Ingredients!$B$3:$B$217,L324,Ingredients!$D$3:$D$217)+SUMIF($B$3:$B$724,L324,$AP$3:$AP$724)</f>
        <v>0</v>
      </c>
      <c r="AO324" s="30">
        <f>SUMIF(Ingredients!$B$3:$B$217,M324,Ingredients!$D$3:$D$217)+SUMIF($B$3:$B$724,M324,$AP$3:$AP$724)</f>
        <v>0</v>
      </c>
      <c r="AP324" s="29">
        <f t="shared" ref="AP324:AP387" si="68">SUM(AH324:AO324)</f>
        <v>5</v>
      </c>
      <c r="AQ324" s="30">
        <f>SUMIF(Ingredients!$B$3:$B$217,F324,Ingredients!$E$3:$E$217)+SUMIF($B$3:$B$724,F324,$AY$3:$AY$727)</f>
        <v>30</v>
      </c>
      <c r="AR324" s="30">
        <f>SUMIF(Ingredients!$B$3:$B$217,G324,Ingredients!$E$3:$E$217)+SUMIF($B$3:$B$724,G324,$AY$3:$AY$727)</f>
        <v>30</v>
      </c>
      <c r="AS324" s="30">
        <f>SUMIF(Ingredients!$B$3:$B$217,H324,Ingredients!$E$3:$E$217)+SUMIF($B$3:$B$724,H324,$AY$3:$AY$727)</f>
        <v>48</v>
      </c>
      <c r="AT324" s="30">
        <f>SUMIF(Ingredients!$B$3:$B$217,I324,Ingredients!$E$3:$E$217)+SUMIF($B$3:$B$724,I324,$AY$3:$AY$727)</f>
        <v>7</v>
      </c>
      <c r="AU324" s="30">
        <f>SUMIF(Ingredients!$B$3:$B$217,J324,Ingredients!$E$3:$E$217)+SUMIF($B$3:$B$724,J324,$AY$3:$AY$727)</f>
        <v>0</v>
      </c>
      <c r="AV324" s="30">
        <f>SUMIF(Ingredients!$B$3:$B$217,K324,Ingredients!$E$3:$E$217)+SUMIF($B$3:$B$724,K324,$AY$3:$AY$727)</f>
        <v>0</v>
      </c>
      <c r="AW324" s="30">
        <f>SUMIF(Ingredients!$B$3:$B$217,L324,Ingredients!$E$3:$E$217)+SUMIF($B$3:$B$724,L324,$AY$3:$AY$727)</f>
        <v>0</v>
      </c>
      <c r="AX324" s="30">
        <f>SUMIF(Ingredients!$B$3:$B$217,M324,Ingredients!$E$3:$E$217)+SUMIF($B$3:$B$724,M324,$AY$3:$AY$727)</f>
        <v>0</v>
      </c>
      <c r="AY324" s="29">
        <f t="shared" ref="AY324:AY387" si="69">SUM(AQ324:AX324)/COUNTA(F324:M324)</f>
        <v>28.75</v>
      </c>
      <c r="AZ324" s="30">
        <f>SUMIF(Ingredients!$B$3:$B$217,F324,Ingredients!$F$3:$F$217)+SUMIF($B$3:$B$724,F324,$BH$3:$BH$724)</f>
        <v>0</v>
      </c>
      <c r="BA324" s="30">
        <f>SUMIF(Ingredients!$B$3:$B$217,G324,Ingredients!$F$3:$F$217)+SUMIF($B$3:$B$724,G324,$BH$3:$BH$724)</f>
        <v>0</v>
      </c>
      <c r="BB324" s="30">
        <f>SUMIF(Ingredients!$B$3:$B$217,H324,Ingredients!$F$3:$F$217)+SUMIF($B$3:$B$724,H324,$BH$3:$BH$724)</f>
        <v>0</v>
      </c>
      <c r="BC324" s="30">
        <f>SUMIF(Ingredients!$B$3:$B$217,I324,Ingredients!$F$3:$F$217)+SUMIF($B$3:$B$724,I324,$BH$3:$BH$724)</f>
        <v>0</v>
      </c>
      <c r="BD324" s="30">
        <f>SUMIF(Ingredients!$B$3:$B$217,J324,Ingredients!$F$3:$F$217)+SUMIF($B$3:$B$724,J324,$BH$3:$BH$724)</f>
        <v>0</v>
      </c>
      <c r="BE324" s="30">
        <f>SUMIF(Ingredients!$B$3:$B$217,K324,Ingredients!$F$3:$F$217)+SUMIF($B$3:$B$724,K324,$BH$3:$BH$724)</f>
        <v>0</v>
      </c>
      <c r="BF324" s="30">
        <f>SUMIF(Ingredients!$B$3:$B$217,L324,Ingredients!$F$3:$F$217)+SUMIF($B$3:$B$724,L324,$BH$3:$BH$724)</f>
        <v>0</v>
      </c>
      <c r="BG324" s="30">
        <f>SUMIF(Ingredients!$B$3:$B$217,M324,Ingredients!$F$3:$F$217)+SUMIF($B$3:$B$724,M324,$BH$3:$BH$724)</f>
        <v>0</v>
      </c>
      <c r="BH324" s="35">
        <f t="shared" ref="BH324:BH387" si="70">SUM(AZ324:BG324)</f>
        <v>0</v>
      </c>
      <c r="BI324" s="30">
        <f>SUMIF(Ingredients!$B$3:$B$217,F324,Ingredients!$G$3:$G$217)+SUMIF($B$3:$B$724,F324,$BQ$3:$BQ$724)</f>
        <v>0</v>
      </c>
      <c r="BJ324" s="30">
        <f>SUMIF(Ingredients!$B$3:$B$217,G324,Ingredients!$G$3:$G$217)+SUMIF($B$3:$B$724,G324,$BQ$3:$BQ$724)</f>
        <v>0</v>
      </c>
      <c r="BK324" s="30">
        <f>SUMIF(Ingredients!$B$3:$B$217,H324,Ingredients!$G$3:$G$217)+SUMIF($B$3:$B$724,H324,$BQ$3:$BQ$724)</f>
        <v>0</v>
      </c>
      <c r="BL324" s="30">
        <f>SUMIF(Ingredients!$B$3:$B$217,I324,Ingredients!$G$3:$G$217)+SUMIF($B$3:$B$724,I324,$BQ$3:$BQ$724)</f>
        <v>0</v>
      </c>
      <c r="BM324" s="30">
        <f>SUMIF(Ingredients!$B$3:$B$217,J324,Ingredients!$G$3:$G$217)+SUMIF($B$3:$B$724,J324,$BQ$3:$BQ$724)</f>
        <v>0</v>
      </c>
      <c r="BN324" s="30">
        <f>SUMIF(Ingredients!$B$3:$B$217,K324,Ingredients!$G$3:$G$217)+SUMIF($B$3:$B$724,K324,$BQ$3:$BQ$724)</f>
        <v>0</v>
      </c>
      <c r="BO324" s="30">
        <f>SUMIF(Ingredients!$B$3:$B$217,L324,Ingredients!$G$3:$G$217)+SUMIF($B$3:$B$724,L324,$BQ$3:$BQ$724)</f>
        <v>0</v>
      </c>
      <c r="BP324" s="30">
        <f>SUMIF(Ingredients!$B$3:$B$217,M324,Ingredients!$G$3:$G$217)+SUMIF($B$3:$B$724,M324,$BQ$3:$BQ$724)</f>
        <v>0</v>
      </c>
      <c r="BQ324" s="36">
        <f t="shared" ref="BQ324:BQ387" si="71">SUM(BI324:BP324)</f>
        <v>0</v>
      </c>
      <c r="BR324" s="30">
        <f>SUMIF(Ingredients!$B$3:$B$217,F324,Ingredients!$H$3:$H$217)+SUMIF($B$3:$B$724,F324,$BZ$3:$BZ$724)</f>
        <v>0</v>
      </c>
      <c r="BS324" s="30">
        <f>SUMIF(Ingredients!$B$3:$B$217,G324,Ingredients!$H$3:$H$217)+SUMIF($B$3:$B$724,G324,$BZ$3:$BZ$724)</f>
        <v>0</v>
      </c>
      <c r="BT324" s="30">
        <f>SUMIF(Ingredients!$B$3:$B$217,H324,Ingredients!$H$3:$H$217)+SUMIF($B$3:$B$724,H324,$BZ$3:$BZ$724)</f>
        <v>0</v>
      </c>
      <c r="BU324" s="30">
        <f>SUMIF(Ingredients!$B$3:$B$217,I324,Ingredients!$H$3:$H$217)+SUMIF($B$3:$B$724,I324,$BZ$3:$BZ$724)</f>
        <v>1.5</v>
      </c>
      <c r="BV324" s="30">
        <f>SUMIF(Ingredients!$B$3:$B$217,J324,Ingredients!$H$3:$H$217)+SUMIF($B$3:$B$724,J324,$BZ$3:$BZ$724)</f>
        <v>0</v>
      </c>
      <c r="BW324" s="30">
        <f>SUMIF(Ingredients!$B$3:$B$217,K324,Ingredients!$H$3:$H$217)+SUMIF($B$3:$B$724,K324,$BZ$3:$BZ$724)</f>
        <v>0</v>
      </c>
      <c r="BX324" s="30">
        <f>SUMIF(Ingredients!$B$3:$B$217,L324,Ingredients!$H$3:$H$217)+SUMIF($B$3:$B$724,L324,$BZ$3:$BZ$724)</f>
        <v>0</v>
      </c>
      <c r="BY324" s="30">
        <f>SUMIF(Ingredients!$B$3:$B$217,M324,Ingredients!$H$3:$H$217)+SUMIF($B$3:$B$724,M324,$BZ$3:$BZ$724)</f>
        <v>0</v>
      </c>
      <c r="BZ324" s="42">
        <f t="shared" ref="BZ324:BZ387" si="72">SUM(BR324:BY324)</f>
        <v>1.5</v>
      </c>
      <c r="CA324" s="30">
        <f>SUMIF(Ingredients!$B$3:$B$217,F324,Ingredients!$I$3:$I$217)+SUMIF($B$3:$B$724,F324,$CI$3:$CI$724)</f>
        <v>0</v>
      </c>
      <c r="CB324" s="30">
        <f>SUMIF(Ingredients!$B$3:$B$217,G324,Ingredients!$I$3:$I$217)+SUMIF($B$3:$B$724,G324,$CI$3:$CI$724)</f>
        <v>0</v>
      </c>
      <c r="CC324" s="30">
        <f>SUMIF(Ingredients!$B$3:$B$217,H324,Ingredients!$I$3:$I$217)+SUMIF($B$3:$B$724,H324,$CI$3:$CI$724)</f>
        <v>0</v>
      </c>
      <c r="CD324" s="30">
        <f>SUMIF(Ingredients!$B$3:$B$217,I324,Ingredients!$I$3:$I$217)+SUMIF($B$3:$B$724,I324,$CI$3:$CI$724)</f>
        <v>0</v>
      </c>
      <c r="CE324" s="30">
        <f>SUMIF(Ingredients!$B$3:$B$217,J324,Ingredients!$I$3:$I$217)+SUMIF($B$3:$B$724,J324,$CI$3:$CI$724)</f>
        <v>0</v>
      </c>
      <c r="CF324" s="30">
        <f>SUMIF(Ingredients!$B$3:$B$217,K324,Ingredients!$I$3:$I$217)+SUMIF($B$3:$B$724,K324,$CI$3:$CI$724)</f>
        <v>0</v>
      </c>
      <c r="CG324" s="30">
        <f>SUMIF(Ingredients!$B$3:$B$217,L324,Ingredients!$I$3:$I$217)+SUMIF($B$3:$B$724,L324,$CI$3:$CI$724)</f>
        <v>0</v>
      </c>
      <c r="CH324" s="30">
        <f>SUMIF(Ingredients!$B$3:$B$217,M324,Ingredients!$I$3:$I$217)+SUMIF($B$3:$B$724,M324,$CI$3:$CI$724)</f>
        <v>0</v>
      </c>
      <c r="CI324" s="38">
        <f t="shared" ref="CI324:CI387" si="73">SUM(CA324:CH324)</f>
        <v>0</v>
      </c>
      <c r="CJ324" s="30">
        <f>SUMIF(Ingredients!$B$3:$B$217,F324,Ingredients!$J$3:$J$217)+SUMIF($B$3:$B$724,F324,$CR$3:$CR$724)</f>
        <v>0</v>
      </c>
      <c r="CK324" s="30">
        <f>SUMIF(Ingredients!$B$3:$B$217,G324,Ingredients!$J$3:$J$217)+SUMIF($B$3:$B$724,G324,$CR$3:$CR$724)</f>
        <v>0</v>
      </c>
      <c r="CL324" s="30">
        <f>SUMIF(Ingredients!$B$3:$B$217,H324,Ingredients!$J$3:$J$217)+SUMIF($B$3:$B$724,H324,$CR$3:$CR$724)</f>
        <v>0</v>
      </c>
      <c r="CM324" s="30">
        <f>SUMIF(Ingredients!$B$3:$B$217,I324,Ingredients!$J$3:$J$217)+SUMIF($B$3:$B$724,I324,$CR$3:$CR$724)</f>
        <v>0</v>
      </c>
      <c r="CN324" s="30">
        <f>SUMIF(Ingredients!$B$3:$B$217,J324,Ingredients!$J$3:$J$217)+SUMIF($B$3:$B$724,J324,$CR$3:$CR$724)</f>
        <v>0</v>
      </c>
      <c r="CO324" s="30">
        <f>SUMIF(Ingredients!$B$3:$B$217,K324,Ingredients!$J$3:$J$217)+SUMIF($B$3:$B$724,K324,$CR$3:$CR$724)</f>
        <v>0</v>
      </c>
      <c r="CP324" s="30">
        <f>SUMIF(Ingredients!$B$3:$B$217,L324,Ingredients!$J$3:$J$217)+SUMIF($B$3:$B$724,L324,$CR$3:$CR$724)</f>
        <v>0</v>
      </c>
      <c r="CQ324" s="30">
        <f>SUMIF(Ingredients!$B$3:$B$217,M324,Ingredients!$J$3:$J$217)+SUMIF($B$3:$B$724,M324,$CR$3:$CR$724)</f>
        <v>0</v>
      </c>
      <c r="CR324" s="43">
        <f t="shared" ref="CR324:CR387" si="74">SUM(CJ324:CQ324)</f>
        <v>0</v>
      </c>
      <c r="CS324" s="34">
        <v>2</v>
      </c>
      <c r="CT324" s="30">
        <v>5</v>
      </c>
      <c r="CU324" s="30">
        <v>45</v>
      </c>
      <c r="CV324" s="35">
        <v>0</v>
      </c>
      <c r="CW324" s="36">
        <v>0</v>
      </c>
      <c r="CX324" s="37">
        <v>1.5</v>
      </c>
      <c r="CY324" s="38">
        <v>0</v>
      </c>
      <c r="CZ324" s="39">
        <v>0</v>
      </c>
      <c r="DA324" t="s">
        <v>202</v>
      </c>
      <c r="DB324" t="str">
        <f t="shared" ref="DB324:DB387" ca="1" si="75">IF(X324="No", "No", "-")</f>
        <v>-</v>
      </c>
      <c r="DC324" t="s">
        <v>1166</v>
      </c>
      <c r="DD324" t="s">
        <v>200</v>
      </c>
      <c r="DE324" t="str">
        <f t="shared" ref="DE324:DE387" ca="1" si="76">IF(AND(X324="Yes",NOT(DD324="No")),CONCATENATE(UPPER(C324), "(", E324, ", ItemRegistry.",C324,", ",4," ,", ROUND(CS324/5,2),"f,",ROUND(CT324,2),"f,",ROUND(CV324,2),"f,",ROUND(CX324,2),"f,",ROUND(CW324,2),"f,",ROUND(CY324,2),"f,",ROUND(CZ324,2),"f,",ROUND(21/CU324,2), "f),"),"")</f>
        <v>GHERKINITEM(MEAL, ItemRegistry.gherkinItem, 4 ,0.4f,5f,0f,1.5f,0f,0f,0f,0.47f),</v>
      </c>
      <c r="DF324" t="s">
        <v>2469</v>
      </c>
    </row>
    <row r="325" spans="2:110" x14ac:dyDescent="0.3">
      <c r="B325" t="s">
        <v>603</v>
      </c>
      <c r="C325" t="str">
        <f>INDEX('PH Itemnames'!$B$1:$B$723,MATCH(B325,'PH Itemnames'!$A$1:$A$723),1)</f>
        <v>ceasarsaladItem</v>
      </c>
      <c r="D325" t="s">
        <v>245</v>
      </c>
      <c r="E325" t="s">
        <v>1192</v>
      </c>
      <c r="F325" s="10" t="s">
        <v>128</v>
      </c>
      <c r="G325" s="11" t="s">
        <v>244</v>
      </c>
      <c r="H325" s="11" t="s">
        <v>73</v>
      </c>
      <c r="I325" s="11" t="s">
        <v>62</v>
      </c>
      <c r="J325" s="11" t="s">
        <v>401</v>
      </c>
      <c r="K325" s="11"/>
      <c r="L325" s="11"/>
      <c r="M325" s="11"/>
      <c r="N325" s="46">
        <f ca="1">SUMIF(Ingredients!$B$3:$B$217,'PH complex foods'!F325,Ingredients!$A$3:$A$119)+SUMIF($B$3:$B$724,F325,$V$3:$V$723)</f>
        <v>1</v>
      </c>
      <c r="O325" s="11">
        <f ca="1">SUMIF(Ingredients!$B$3:$B$217,'PH complex foods'!G325,Ingredients!$A$3:$A$119)+SUMIF($B$3:$B$724,G325,$V$3:$V$723)</f>
        <v>1</v>
      </c>
      <c r="P325" s="11">
        <f ca="1">SUMIF(Ingredients!$B$3:$B$217,'PH complex foods'!H325,Ingredients!$A$3:$A$119)+SUMIF($B$3:$B$724,H325,$V$3:$V$723)</f>
        <v>1</v>
      </c>
      <c r="Q325" s="11">
        <f ca="1">SUMIF(Ingredients!$B$3:$B$217,'PH complex foods'!I325,Ingredients!$A$3:$A$119)+SUMIF($B$3:$B$724,I325,$V$3:$V$723)</f>
        <v>1</v>
      </c>
      <c r="R325" s="11">
        <f ca="1">SUMIF(Ingredients!$B$3:$B$217,'PH complex foods'!J325,Ingredients!$A$3:$A$119)+SUMIF($B$3:$B$724,J325,$V$3:$V$723)</f>
        <v>1</v>
      </c>
      <c r="S325" s="11">
        <f ca="1">SUMIF(Ingredients!$B$3:$B$217,'PH complex foods'!K325,Ingredients!$A$3:$A$119)+SUMIF($B$3:$B$724,K325,$V$3:$V$723)</f>
        <v>0</v>
      </c>
      <c r="T325" s="11">
        <f ca="1">SUMIF(Ingredients!$B$3:$B$217,'PH complex foods'!L325,Ingredients!$A$3:$A$119)+SUMIF($B$3:$B$724,L325,$V$3:$V$723)</f>
        <v>0</v>
      </c>
      <c r="U325" s="11">
        <f ca="1">SUMIF(Ingredients!$B$3:$B$217,'PH complex foods'!M325,Ingredients!$A$3:$A$119)+SUMIF($B$3:$B$724,M325,$V$3:$V$723)</f>
        <v>0</v>
      </c>
      <c r="V325" s="10">
        <f t="shared" ca="1" si="64"/>
        <v>1</v>
      </c>
      <c r="W325" s="11">
        <f t="shared" si="66"/>
        <v>0</v>
      </c>
      <c r="X325" s="44" t="str">
        <f t="shared" ca="1" si="65"/>
        <v>Yes</v>
      </c>
      <c r="Y325" s="34">
        <f>SUMIF(Ingredients!$B$3:$B$217,F325,Ingredients!$C$3:$C$217)+SUMIF($B$3:$B$724,F325,$AG$3:$AG$724)</f>
        <v>2</v>
      </c>
      <c r="Z325" s="30">
        <f>SUMIF(Ingredients!$B$3:$B$217,G325,Ingredients!$C$3:$C$217)+SUMIF($B$3:$B$724,G325,$AG$3:$AG$724)</f>
        <v>10</v>
      </c>
      <c r="AA325" s="30">
        <f>SUMIF(Ingredients!$B$3:$B$217,H325,Ingredients!$C$3:$C$217)+SUMIF($B$3:$B$724,H325,$AG$3:$AG$724)</f>
        <v>10</v>
      </c>
      <c r="AB325" s="30">
        <f>SUMIF(Ingredients!$B$3:$B$217,I325,Ingredients!$C$3:$C$217)+SUMIF($B$3:$B$724,I325,$AG$3:$AG$724)</f>
        <v>2</v>
      </c>
      <c r="AC325" s="30">
        <f>SUMIF(Ingredients!$B$3:$B$217,J325,Ingredients!$C$3:$C$217)+SUMIF($B$3:$B$724,J325,$AG$3:$AG$724)</f>
        <v>0</v>
      </c>
      <c r="AD325" s="30">
        <f>SUMIF(Ingredients!$B$3:$B$217,K325,Ingredients!$C$3:$C$217)+SUMIF($B$3:$B$724,K325,$AG$3:$AG$724)</f>
        <v>0</v>
      </c>
      <c r="AE325" s="30">
        <f>SUMIF(Ingredients!$B$3:$B$217,L325,Ingredients!$C$3:$C$217)+SUMIF($B$3:$B$724,L325,$AG$3:$AG$724)</f>
        <v>0</v>
      </c>
      <c r="AF325" s="30">
        <f>SUMIF(Ingredients!$B$3:$B$217,M325,Ingredients!$C$3:$C$217)+SUMIF($B$3:$B$724,M325,$AG$3:$AG$724)</f>
        <v>0</v>
      </c>
      <c r="AG325" s="29">
        <f t="shared" si="67"/>
        <v>24</v>
      </c>
      <c r="AH325" s="30">
        <f>SUMIF(Ingredients!$B$3:$B$217,F325,Ingredients!$D$3:$D$217)+SUMIF($B$3:$B$724,F325,$AP$3:$AP$724)</f>
        <v>0</v>
      </c>
      <c r="AI325" s="30">
        <f>SUMIF(Ingredients!$B$3:$B$217,G325,Ingredients!$D$3:$D$217)+SUMIF($B$3:$B$724,G325,$AP$3:$AP$724)</f>
        <v>0</v>
      </c>
      <c r="AJ325" s="30">
        <f>SUMIF(Ingredients!$B$3:$B$217,H325,Ingredients!$D$3:$D$217)+SUMIF($B$3:$B$724,H325,$AP$3:$AP$724)</f>
        <v>0</v>
      </c>
      <c r="AK325" s="30">
        <f>SUMIF(Ingredients!$B$3:$B$217,I325,Ingredients!$D$3:$D$217)+SUMIF($B$3:$B$724,I325,$AP$3:$AP$724)</f>
        <v>0</v>
      </c>
      <c r="AL325" s="30">
        <f>SUMIF(Ingredients!$B$3:$B$217,J325,Ingredients!$D$3:$D$217)+SUMIF($B$3:$B$724,J325,$AP$3:$AP$724)</f>
        <v>0</v>
      </c>
      <c r="AM325" s="30">
        <f>SUMIF(Ingredients!$B$3:$B$217,K325,Ingredients!$D$3:$D$217)+SUMIF($B$3:$B$724,K325,$AP$3:$AP$724)</f>
        <v>0</v>
      </c>
      <c r="AN325" s="30">
        <f>SUMIF(Ingredients!$B$3:$B$217,L325,Ingredients!$D$3:$D$217)+SUMIF($B$3:$B$724,L325,$AP$3:$AP$724)</f>
        <v>0</v>
      </c>
      <c r="AO325" s="30">
        <f>SUMIF(Ingredients!$B$3:$B$217,M325,Ingredients!$D$3:$D$217)+SUMIF($B$3:$B$724,M325,$AP$3:$AP$724)</f>
        <v>0</v>
      </c>
      <c r="AP325" s="29">
        <f t="shared" si="68"/>
        <v>0</v>
      </c>
      <c r="AQ325" s="30">
        <f>SUMIF(Ingredients!$B$3:$B$217,F325,Ingredients!$E$3:$E$217)+SUMIF($B$3:$B$724,F325,$AY$3:$AY$727)</f>
        <v>18</v>
      </c>
      <c r="AR325" s="30">
        <f>SUMIF(Ingredients!$B$3:$B$217,G325,Ingredients!$E$3:$E$217)+SUMIF($B$3:$B$724,G325,$AY$3:$AY$727)</f>
        <v>16.5</v>
      </c>
      <c r="AS325" s="30">
        <f>SUMIF(Ingredients!$B$3:$B$217,H325,Ingredients!$E$3:$E$217)+SUMIF($B$3:$B$724,H325,$AY$3:$AY$727)</f>
        <v>73</v>
      </c>
      <c r="AT325" s="30">
        <f>SUMIF(Ingredients!$B$3:$B$217,I325,Ingredients!$E$3:$E$217)+SUMIF($B$3:$B$724,I325,$AY$3:$AY$727)</f>
        <v>54</v>
      </c>
      <c r="AU325" s="30">
        <f>SUMIF(Ingredients!$B$3:$B$217,J325,Ingredients!$E$3:$E$217)+SUMIF($B$3:$B$724,J325,$AY$3:$AY$727)</f>
        <v>0</v>
      </c>
      <c r="AV325" s="30">
        <f>SUMIF(Ingredients!$B$3:$B$217,K325,Ingredients!$E$3:$E$217)+SUMIF($B$3:$B$724,K325,$AY$3:$AY$727)</f>
        <v>0</v>
      </c>
      <c r="AW325" s="30">
        <f>SUMIF(Ingredients!$B$3:$B$217,L325,Ingredients!$E$3:$E$217)+SUMIF($B$3:$B$724,L325,$AY$3:$AY$727)</f>
        <v>0</v>
      </c>
      <c r="AX325" s="30">
        <f>SUMIF(Ingredients!$B$3:$B$217,M325,Ingredients!$E$3:$E$217)+SUMIF($B$3:$B$724,M325,$AY$3:$AY$727)</f>
        <v>0</v>
      </c>
      <c r="AY325" s="29">
        <f t="shared" si="69"/>
        <v>32.299999999999997</v>
      </c>
      <c r="AZ325" s="30">
        <f>SUMIF(Ingredients!$B$3:$B$217,F325,Ingredients!$F$3:$F$217)+SUMIF($B$3:$B$724,F325,$BH$3:$BH$724)</f>
        <v>0</v>
      </c>
      <c r="BA325" s="30">
        <f>SUMIF(Ingredients!$B$3:$B$217,G325,Ingredients!$F$3:$F$217)+SUMIF($B$3:$B$724,G325,$BH$3:$BH$724)</f>
        <v>1.5</v>
      </c>
      <c r="BB325" s="30">
        <f>SUMIF(Ingredients!$B$3:$B$217,H325,Ingredients!$F$3:$F$217)+SUMIF($B$3:$B$724,H325,$BH$3:$BH$724)</f>
        <v>0</v>
      </c>
      <c r="BC325" s="30">
        <f>SUMIF(Ingredients!$B$3:$B$217,I325,Ingredients!$F$3:$F$217)+SUMIF($B$3:$B$724,I325,$BH$3:$BH$724)</f>
        <v>0</v>
      </c>
      <c r="BD325" s="30">
        <f>SUMIF(Ingredients!$B$3:$B$217,J325,Ingredients!$F$3:$F$217)+SUMIF($B$3:$B$724,J325,$BH$3:$BH$724)</f>
        <v>0</v>
      </c>
      <c r="BE325" s="30">
        <f>SUMIF(Ingredients!$B$3:$B$217,K325,Ingredients!$F$3:$F$217)+SUMIF($B$3:$B$724,K325,$BH$3:$BH$724)</f>
        <v>0</v>
      </c>
      <c r="BF325" s="30">
        <f>SUMIF(Ingredients!$B$3:$B$217,L325,Ingredients!$F$3:$F$217)+SUMIF($B$3:$B$724,L325,$BH$3:$BH$724)</f>
        <v>0</v>
      </c>
      <c r="BG325" s="30">
        <f>SUMIF(Ingredients!$B$3:$B$217,M325,Ingredients!$F$3:$F$217)+SUMIF($B$3:$B$724,M325,$BH$3:$BH$724)</f>
        <v>0</v>
      </c>
      <c r="BH325" s="35">
        <f t="shared" si="70"/>
        <v>1.5</v>
      </c>
      <c r="BI325" s="30">
        <f>SUMIF(Ingredients!$B$3:$B$217,F325,Ingredients!$G$3:$G$217)+SUMIF($B$3:$B$724,F325,$BQ$3:$BQ$724)</f>
        <v>0</v>
      </c>
      <c r="BJ325" s="30">
        <f>SUMIF(Ingredients!$B$3:$B$217,G325,Ingredients!$G$3:$G$217)+SUMIF($B$3:$B$724,G325,$BQ$3:$BQ$724)</f>
        <v>0</v>
      </c>
      <c r="BK325" s="30">
        <f>SUMIF(Ingredients!$B$3:$B$217,H325,Ingredients!$G$3:$G$217)+SUMIF($B$3:$B$724,H325,$BQ$3:$BQ$724)</f>
        <v>0</v>
      </c>
      <c r="BL325" s="30">
        <f>SUMIF(Ingredients!$B$3:$B$217,I325,Ingredients!$G$3:$G$217)+SUMIF($B$3:$B$724,I325,$BQ$3:$BQ$724)</f>
        <v>0</v>
      </c>
      <c r="BM325" s="30">
        <f>SUMIF(Ingredients!$B$3:$B$217,J325,Ingredients!$G$3:$G$217)+SUMIF($B$3:$B$724,J325,$BQ$3:$BQ$724)</f>
        <v>0</v>
      </c>
      <c r="BN325" s="30">
        <f>SUMIF(Ingredients!$B$3:$B$217,K325,Ingredients!$G$3:$G$217)+SUMIF($B$3:$B$724,K325,$BQ$3:$BQ$724)</f>
        <v>0</v>
      </c>
      <c r="BO325" s="30">
        <f>SUMIF(Ingredients!$B$3:$B$217,L325,Ingredients!$G$3:$G$217)+SUMIF($B$3:$B$724,L325,$BQ$3:$BQ$724)</f>
        <v>0</v>
      </c>
      <c r="BP325" s="30">
        <f>SUMIF(Ingredients!$B$3:$B$217,M325,Ingredients!$G$3:$G$217)+SUMIF($B$3:$B$724,M325,$BQ$3:$BQ$724)</f>
        <v>0</v>
      </c>
      <c r="BQ325" s="36">
        <f t="shared" si="71"/>
        <v>0</v>
      </c>
      <c r="BR325" s="30">
        <f>SUMIF(Ingredients!$B$3:$B$217,F325,Ingredients!$H$3:$H$217)+SUMIF($B$3:$B$724,F325,$BZ$3:$BZ$724)</f>
        <v>1</v>
      </c>
      <c r="BS325" s="30">
        <f>SUMIF(Ingredients!$B$3:$B$217,G325,Ingredients!$H$3:$H$217)+SUMIF($B$3:$B$724,G325,$BZ$3:$BZ$724)</f>
        <v>0</v>
      </c>
      <c r="BT325" s="30">
        <f>SUMIF(Ingredients!$B$3:$B$217,H325,Ingredients!$H$3:$H$217)+SUMIF($B$3:$B$724,H325,$BZ$3:$BZ$724)</f>
        <v>0</v>
      </c>
      <c r="BU325" s="30">
        <f>SUMIF(Ingredients!$B$3:$B$217,I325,Ingredients!$H$3:$H$217)+SUMIF($B$3:$B$724,I325,$BZ$3:$BZ$724)</f>
        <v>2</v>
      </c>
      <c r="BV325" s="30">
        <f>SUMIF(Ingredients!$B$3:$B$217,J325,Ingredients!$H$3:$H$217)+SUMIF($B$3:$B$724,J325,$BZ$3:$BZ$724)</f>
        <v>0</v>
      </c>
      <c r="BW325" s="30">
        <f>SUMIF(Ingredients!$B$3:$B$217,K325,Ingredients!$H$3:$H$217)+SUMIF($B$3:$B$724,K325,$BZ$3:$BZ$724)</f>
        <v>0</v>
      </c>
      <c r="BX325" s="30">
        <f>SUMIF(Ingredients!$B$3:$B$217,L325,Ingredients!$H$3:$H$217)+SUMIF($B$3:$B$724,L325,$BZ$3:$BZ$724)</f>
        <v>0</v>
      </c>
      <c r="BY325" s="30">
        <f>SUMIF(Ingredients!$B$3:$B$217,M325,Ingredients!$H$3:$H$217)+SUMIF($B$3:$B$724,M325,$BZ$3:$BZ$724)</f>
        <v>0</v>
      </c>
      <c r="BZ325" s="42">
        <f t="shared" si="72"/>
        <v>3</v>
      </c>
      <c r="CA325" s="30">
        <f>SUMIF(Ingredients!$B$3:$B$217,F325,Ingredients!$I$3:$I$217)+SUMIF($B$3:$B$724,F325,$CI$3:$CI$724)</f>
        <v>0</v>
      </c>
      <c r="CB325" s="30">
        <f>SUMIF(Ingredients!$B$3:$B$217,G325,Ingredients!$I$3:$I$217)+SUMIF($B$3:$B$724,G325,$CI$3:$CI$724)</f>
        <v>0</v>
      </c>
      <c r="CC325" s="30">
        <f>SUMIF(Ingredients!$B$3:$B$217,H325,Ingredients!$I$3:$I$217)+SUMIF($B$3:$B$724,H325,$CI$3:$CI$724)</f>
        <v>0</v>
      </c>
      <c r="CD325" s="30">
        <f>SUMIF(Ingredients!$B$3:$B$217,I325,Ingredients!$I$3:$I$217)+SUMIF($B$3:$B$724,I325,$CI$3:$CI$724)</f>
        <v>0</v>
      </c>
      <c r="CE325" s="30">
        <f>SUMIF(Ingredients!$B$3:$B$217,J325,Ingredients!$I$3:$I$217)+SUMIF($B$3:$B$724,J325,$CI$3:$CI$724)</f>
        <v>0</v>
      </c>
      <c r="CF325" s="30">
        <f>SUMIF(Ingredients!$B$3:$B$217,K325,Ingredients!$I$3:$I$217)+SUMIF($B$3:$B$724,K325,$CI$3:$CI$724)</f>
        <v>0</v>
      </c>
      <c r="CG325" s="30">
        <f>SUMIF(Ingredients!$B$3:$B$217,L325,Ingredients!$I$3:$I$217)+SUMIF($B$3:$B$724,L325,$CI$3:$CI$724)</f>
        <v>0</v>
      </c>
      <c r="CH325" s="30">
        <f>SUMIF(Ingredients!$B$3:$B$217,M325,Ingredients!$I$3:$I$217)+SUMIF($B$3:$B$724,M325,$CI$3:$CI$724)</f>
        <v>0</v>
      </c>
      <c r="CI325" s="38">
        <f t="shared" si="73"/>
        <v>0</v>
      </c>
      <c r="CJ325" s="30">
        <f>SUMIF(Ingredients!$B$3:$B$217,F325,Ingredients!$J$3:$J$217)+SUMIF($B$3:$B$724,F325,$CR$3:$CR$724)</f>
        <v>0</v>
      </c>
      <c r="CK325" s="30">
        <f>SUMIF(Ingredients!$B$3:$B$217,G325,Ingredients!$J$3:$J$217)+SUMIF($B$3:$B$724,G325,$CR$3:$CR$724)</f>
        <v>1</v>
      </c>
      <c r="CL325" s="30">
        <f>SUMIF(Ingredients!$B$3:$B$217,H325,Ingredients!$J$3:$J$217)+SUMIF($B$3:$B$724,H325,$CR$3:$CR$724)</f>
        <v>3</v>
      </c>
      <c r="CM325" s="30">
        <f>SUMIF(Ingredients!$B$3:$B$217,I325,Ingredients!$J$3:$J$217)+SUMIF($B$3:$B$724,I325,$CR$3:$CR$724)</f>
        <v>0</v>
      </c>
      <c r="CN325" s="30">
        <f>SUMIF(Ingredients!$B$3:$B$217,J325,Ingredients!$J$3:$J$217)+SUMIF($B$3:$B$724,J325,$CR$3:$CR$724)</f>
        <v>0</v>
      </c>
      <c r="CO325" s="30">
        <f>SUMIF(Ingredients!$B$3:$B$217,K325,Ingredients!$J$3:$J$217)+SUMIF($B$3:$B$724,K325,$CR$3:$CR$724)</f>
        <v>0</v>
      </c>
      <c r="CP325" s="30">
        <f>SUMIF(Ingredients!$B$3:$B$217,L325,Ingredients!$J$3:$J$217)+SUMIF($B$3:$B$724,L325,$CR$3:$CR$724)</f>
        <v>0</v>
      </c>
      <c r="CQ325" s="30">
        <f>SUMIF(Ingredients!$B$3:$B$217,M325,Ingredients!$J$3:$J$217)+SUMIF($B$3:$B$724,M325,$CR$3:$CR$724)</f>
        <v>0</v>
      </c>
      <c r="CR325" s="43">
        <f t="shared" si="74"/>
        <v>4</v>
      </c>
      <c r="CS325" s="34">
        <v>25</v>
      </c>
      <c r="CT325" s="30">
        <v>0</v>
      </c>
      <c r="CU325" s="30">
        <v>12</v>
      </c>
      <c r="CV325" s="35">
        <v>1.5</v>
      </c>
      <c r="CW325" s="36">
        <v>0</v>
      </c>
      <c r="CX325" s="37">
        <v>3</v>
      </c>
      <c r="CY325" s="38">
        <v>0</v>
      </c>
      <c r="CZ325" s="39">
        <v>4</v>
      </c>
      <c r="DA325" t="s">
        <v>202</v>
      </c>
      <c r="DB325" t="str">
        <f t="shared" ca="1" si="75"/>
        <v>-</v>
      </c>
      <c r="DD325" t="s">
        <v>200</v>
      </c>
      <c r="DE325" t="str">
        <f t="shared" ca="1" si="76"/>
        <v>CEASARSALADITEM(MEAL, ItemRegistry.ceasarsaladItem, 4 ,5f,0f,1.5f,3f,0f,0f,4f,1.75f),</v>
      </c>
      <c r="DF325" t="s">
        <v>2470</v>
      </c>
    </row>
    <row r="326" spans="2:110" x14ac:dyDescent="0.3">
      <c r="B326" t="s">
        <v>604</v>
      </c>
      <c r="C326" t="str">
        <f>INDEX('PH Itemnames'!$B$1:$B$723,MATCH(B326,'PH Itemnames'!$A$1:$A$723),1)</f>
        <v>chaoscookieItem</v>
      </c>
      <c r="D326" t="s">
        <v>240</v>
      </c>
      <c r="E326" t="s">
        <v>1192</v>
      </c>
      <c r="F326" s="10" t="s">
        <v>264</v>
      </c>
      <c r="G326" s="11" t="s">
        <v>230</v>
      </c>
      <c r="H326" s="11" t="s">
        <v>364</v>
      </c>
      <c r="I326" s="11"/>
      <c r="J326" s="11"/>
      <c r="K326" s="11"/>
      <c r="L326" s="11"/>
      <c r="M326" s="11"/>
      <c r="N326" s="46">
        <f ca="1">SUMIF(Ingredients!$B$3:$B$217,'PH complex foods'!F326,Ingredients!$A$3:$A$119)+SUMIF($B$3:$B$724,F326,$V$3:$V$723)</f>
        <v>1</v>
      </c>
      <c r="O326" s="11">
        <f ca="1">SUMIF(Ingredients!$B$3:$B$217,'PH complex foods'!G326,Ingredients!$A$3:$A$119)+SUMIF($B$3:$B$724,G326,$V$3:$V$723)</f>
        <v>0</v>
      </c>
      <c r="P326" s="11">
        <f ca="1">SUMIF(Ingredients!$B$3:$B$217,'PH complex foods'!H326,Ingredients!$A$3:$A$119)+SUMIF($B$3:$B$724,H326,$V$3:$V$723)</f>
        <v>1</v>
      </c>
      <c r="Q326" s="11">
        <f ca="1">SUMIF(Ingredients!$B$3:$B$217,'PH complex foods'!I326,Ingredients!$A$3:$A$119)+SUMIF($B$3:$B$724,I326,$V$3:$V$723)</f>
        <v>0</v>
      </c>
      <c r="R326" s="11">
        <f ca="1">SUMIF(Ingredients!$B$3:$B$217,'PH complex foods'!J326,Ingredients!$A$3:$A$119)+SUMIF($B$3:$B$724,J326,$V$3:$V$723)</f>
        <v>0</v>
      </c>
      <c r="S326" s="11">
        <f ca="1">SUMIF(Ingredients!$B$3:$B$217,'PH complex foods'!K326,Ingredients!$A$3:$A$119)+SUMIF($B$3:$B$724,K326,$V$3:$V$723)</f>
        <v>0</v>
      </c>
      <c r="T326" s="11">
        <f ca="1">SUMIF(Ingredients!$B$3:$B$217,'PH complex foods'!L326,Ingredients!$A$3:$A$119)+SUMIF($B$3:$B$724,L326,$V$3:$V$723)</f>
        <v>0</v>
      </c>
      <c r="U326" s="11">
        <f ca="1">SUMIF(Ingredients!$B$3:$B$217,'PH complex foods'!M326,Ingredients!$A$3:$A$119)+SUMIF($B$3:$B$724,M326,$V$3:$V$723)</f>
        <v>0</v>
      </c>
      <c r="V326" s="10">
        <f t="shared" ref="V326:V389" ca="1" si="77">SUM(N326:U326)-COUNTA(F326:M326)+1</f>
        <v>0</v>
      </c>
      <c r="W326" s="11">
        <f t="shared" si="66"/>
        <v>0</v>
      </c>
      <c r="X326" s="44" t="str">
        <f t="shared" ca="1" si="65"/>
        <v>No</v>
      </c>
      <c r="Y326" s="34">
        <f>SUMIF(Ingredients!$B$3:$B$217,F326,Ingredients!$C$3:$C$217)+SUMIF($B$3:$B$724,F326,$AG$3:$AG$724)</f>
        <v>5</v>
      </c>
      <c r="Z326" s="30">
        <f>SUMIF(Ingredients!$B$3:$B$217,G326,Ingredients!$C$3:$C$217)+SUMIF($B$3:$B$724,G326,$AG$3:$AG$724)</f>
        <v>10</v>
      </c>
      <c r="AA326" s="30">
        <f>SUMIF(Ingredients!$B$3:$B$217,H326,Ingredients!$C$3:$C$217)+SUMIF($B$3:$B$724,H326,$AG$3:$AG$724)</f>
        <v>0</v>
      </c>
      <c r="AB326" s="30">
        <f>SUMIF(Ingredients!$B$3:$B$217,I326,Ingredients!$C$3:$C$217)+SUMIF($B$3:$B$724,I326,$AG$3:$AG$724)</f>
        <v>0</v>
      </c>
      <c r="AC326" s="30">
        <f>SUMIF(Ingredients!$B$3:$B$217,J326,Ingredients!$C$3:$C$217)+SUMIF($B$3:$B$724,J326,$AG$3:$AG$724)</f>
        <v>0</v>
      </c>
      <c r="AD326" s="30">
        <f>SUMIF(Ingredients!$B$3:$B$217,K326,Ingredients!$C$3:$C$217)+SUMIF($B$3:$B$724,K326,$AG$3:$AG$724)</f>
        <v>0</v>
      </c>
      <c r="AE326" s="30">
        <f>SUMIF(Ingredients!$B$3:$B$217,L326,Ingredients!$C$3:$C$217)+SUMIF($B$3:$B$724,L326,$AG$3:$AG$724)</f>
        <v>0</v>
      </c>
      <c r="AF326" s="30">
        <f>SUMIF(Ingredients!$B$3:$B$217,M326,Ingredients!$C$3:$C$217)+SUMIF($B$3:$B$724,M326,$AG$3:$AG$724)</f>
        <v>0</v>
      </c>
      <c r="AG326" s="29">
        <f t="shared" si="67"/>
        <v>15</v>
      </c>
      <c r="AH326" s="30">
        <f>SUMIF(Ingredients!$B$3:$B$217,F326,Ingredients!$D$3:$D$217)+SUMIF($B$3:$B$724,F326,$AP$3:$AP$724)</f>
        <v>0</v>
      </c>
      <c r="AI326" s="30">
        <f>SUMIF(Ingredients!$B$3:$B$217,G326,Ingredients!$D$3:$D$217)+SUMIF($B$3:$B$724,G326,$AP$3:$AP$724)</f>
        <v>5</v>
      </c>
      <c r="AJ326" s="30">
        <f>SUMIF(Ingredients!$B$3:$B$217,H326,Ingredients!$D$3:$D$217)+SUMIF($B$3:$B$724,H326,$AP$3:$AP$724)</f>
        <v>0</v>
      </c>
      <c r="AK326" s="30">
        <f>SUMIF(Ingredients!$B$3:$B$217,I326,Ingredients!$D$3:$D$217)+SUMIF($B$3:$B$724,I326,$AP$3:$AP$724)</f>
        <v>0</v>
      </c>
      <c r="AL326" s="30">
        <f>SUMIF(Ingredients!$B$3:$B$217,J326,Ingredients!$D$3:$D$217)+SUMIF($B$3:$B$724,J326,$AP$3:$AP$724)</f>
        <v>0</v>
      </c>
      <c r="AM326" s="30">
        <f>SUMIF(Ingredients!$B$3:$B$217,K326,Ingredients!$D$3:$D$217)+SUMIF($B$3:$B$724,K326,$AP$3:$AP$724)</f>
        <v>0</v>
      </c>
      <c r="AN326" s="30">
        <f>SUMIF(Ingredients!$B$3:$B$217,L326,Ingredients!$D$3:$D$217)+SUMIF($B$3:$B$724,L326,$AP$3:$AP$724)</f>
        <v>0</v>
      </c>
      <c r="AO326" s="30">
        <f>SUMIF(Ingredients!$B$3:$B$217,M326,Ingredients!$D$3:$D$217)+SUMIF($B$3:$B$724,M326,$AP$3:$AP$724)</f>
        <v>0</v>
      </c>
      <c r="AP326" s="29">
        <f t="shared" si="68"/>
        <v>5</v>
      </c>
      <c r="AQ326" s="30">
        <f>SUMIF(Ingredients!$B$3:$B$217,F326,Ingredients!$E$3:$E$217)+SUMIF($B$3:$B$724,F326,$AY$3:$AY$727)</f>
        <v>43</v>
      </c>
      <c r="AR326" s="30">
        <f>SUMIF(Ingredients!$B$3:$B$217,G326,Ingredients!$E$3:$E$217)+SUMIF($B$3:$B$724,G326,$AY$3:$AY$727)</f>
        <v>11.666666666666666</v>
      </c>
      <c r="AS326" s="30">
        <f>SUMIF(Ingredients!$B$3:$B$217,H326,Ingredients!$E$3:$E$217)+SUMIF($B$3:$B$724,H326,$AY$3:$AY$727)</f>
        <v>0</v>
      </c>
      <c r="AT326" s="30">
        <f>SUMIF(Ingredients!$B$3:$B$217,I326,Ingredients!$E$3:$E$217)+SUMIF($B$3:$B$724,I326,$AY$3:$AY$727)</f>
        <v>0</v>
      </c>
      <c r="AU326" s="30">
        <f>SUMIF(Ingredients!$B$3:$B$217,J326,Ingredients!$E$3:$E$217)+SUMIF($B$3:$B$724,J326,$AY$3:$AY$727)</f>
        <v>0</v>
      </c>
      <c r="AV326" s="30">
        <f>SUMIF(Ingredients!$B$3:$B$217,K326,Ingredients!$E$3:$E$217)+SUMIF($B$3:$B$724,K326,$AY$3:$AY$727)</f>
        <v>0</v>
      </c>
      <c r="AW326" s="30">
        <f>SUMIF(Ingredients!$B$3:$B$217,L326,Ingredients!$E$3:$E$217)+SUMIF($B$3:$B$724,L326,$AY$3:$AY$727)</f>
        <v>0</v>
      </c>
      <c r="AX326" s="30">
        <f>SUMIF(Ingredients!$B$3:$B$217,M326,Ingredients!$E$3:$E$217)+SUMIF($B$3:$B$724,M326,$AY$3:$AY$727)</f>
        <v>0</v>
      </c>
      <c r="AY326" s="29">
        <f t="shared" si="69"/>
        <v>18.222222222222221</v>
      </c>
      <c r="AZ326" s="30">
        <f>SUMIF(Ingredients!$B$3:$B$217,F326,Ingredients!$F$3:$F$217)+SUMIF($B$3:$B$724,F326,$BH$3:$BH$724)</f>
        <v>1</v>
      </c>
      <c r="BA326" s="30">
        <f>SUMIF(Ingredients!$B$3:$B$217,G326,Ingredients!$F$3:$F$217)+SUMIF($B$3:$B$724,G326,$BH$3:$BH$724)</f>
        <v>0</v>
      </c>
      <c r="BB326" s="30">
        <f>SUMIF(Ingredients!$B$3:$B$217,H326,Ingredients!$F$3:$F$217)+SUMIF($B$3:$B$724,H326,$BH$3:$BH$724)</f>
        <v>0</v>
      </c>
      <c r="BC326" s="30">
        <f>SUMIF(Ingredients!$B$3:$B$217,I326,Ingredients!$F$3:$F$217)+SUMIF($B$3:$B$724,I326,$BH$3:$BH$724)</f>
        <v>0</v>
      </c>
      <c r="BD326" s="30">
        <f>SUMIF(Ingredients!$B$3:$B$217,J326,Ingredients!$F$3:$F$217)+SUMIF($B$3:$B$724,J326,$BH$3:$BH$724)</f>
        <v>0</v>
      </c>
      <c r="BE326" s="30">
        <f>SUMIF(Ingredients!$B$3:$B$217,K326,Ingredients!$F$3:$F$217)+SUMIF($B$3:$B$724,K326,$BH$3:$BH$724)</f>
        <v>0</v>
      </c>
      <c r="BF326" s="30">
        <f>SUMIF(Ingredients!$B$3:$B$217,L326,Ingredients!$F$3:$F$217)+SUMIF($B$3:$B$724,L326,$BH$3:$BH$724)</f>
        <v>0</v>
      </c>
      <c r="BG326" s="30">
        <f>SUMIF(Ingredients!$B$3:$B$217,M326,Ingredients!$F$3:$F$217)+SUMIF($B$3:$B$724,M326,$BH$3:$BH$724)</f>
        <v>0</v>
      </c>
      <c r="BH326" s="35">
        <f t="shared" si="70"/>
        <v>1</v>
      </c>
      <c r="BI326" s="30">
        <f>SUMIF(Ingredients!$B$3:$B$217,F326,Ingredients!$G$3:$G$217)+SUMIF($B$3:$B$724,F326,$BQ$3:$BQ$724)</f>
        <v>0</v>
      </c>
      <c r="BJ326" s="30">
        <f>SUMIF(Ingredients!$B$3:$B$217,G326,Ingredients!$G$3:$G$217)+SUMIF($B$3:$B$724,G326,$BQ$3:$BQ$724)</f>
        <v>0</v>
      </c>
      <c r="BK326" s="30">
        <f>SUMIF(Ingredients!$B$3:$B$217,H326,Ingredients!$G$3:$G$217)+SUMIF($B$3:$B$724,H326,$BQ$3:$BQ$724)</f>
        <v>0</v>
      </c>
      <c r="BL326" s="30">
        <f>SUMIF(Ingredients!$B$3:$B$217,I326,Ingredients!$G$3:$G$217)+SUMIF($B$3:$B$724,I326,$BQ$3:$BQ$724)</f>
        <v>0</v>
      </c>
      <c r="BM326" s="30">
        <f>SUMIF(Ingredients!$B$3:$B$217,J326,Ingredients!$G$3:$G$217)+SUMIF($B$3:$B$724,J326,$BQ$3:$BQ$724)</f>
        <v>0</v>
      </c>
      <c r="BN326" s="30">
        <f>SUMIF(Ingredients!$B$3:$B$217,K326,Ingredients!$G$3:$G$217)+SUMIF($B$3:$B$724,K326,$BQ$3:$BQ$724)</f>
        <v>0</v>
      </c>
      <c r="BO326" s="30">
        <f>SUMIF(Ingredients!$B$3:$B$217,L326,Ingredients!$G$3:$G$217)+SUMIF($B$3:$B$724,L326,$BQ$3:$BQ$724)</f>
        <v>0</v>
      </c>
      <c r="BP326" s="30">
        <f>SUMIF(Ingredients!$B$3:$B$217,M326,Ingredients!$G$3:$G$217)+SUMIF($B$3:$B$724,M326,$BQ$3:$BQ$724)</f>
        <v>0</v>
      </c>
      <c r="BQ326" s="36">
        <f t="shared" si="71"/>
        <v>0</v>
      </c>
      <c r="BR326" s="30">
        <f>SUMIF(Ingredients!$B$3:$B$217,F326,Ingredients!$H$3:$H$217)+SUMIF($B$3:$B$724,F326,$BZ$3:$BZ$724)</f>
        <v>0</v>
      </c>
      <c r="BS326" s="30">
        <f>SUMIF(Ingredients!$B$3:$B$217,G326,Ingredients!$H$3:$H$217)+SUMIF($B$3:$B$724,G326,$BZ$3:$BZ$724)</f>
        <v>0</v>
      </c>
      <c r="BT326" s="30">
        <f>SUMIF(Ingredients!$B$3:$B$217,H326,Ingredients!$H$3:$H$217)+SUMIF($B$3:$B$724,H326,$BZ$3:$BZ$724)</f>
        <v>0</v>
      </c>
      <c r="BU326" s="30">
        <f>SUMIF(Ingredients!$B$3:$B$217,I326,Ingredients!$H$3:$H$217)+SUMIF($B$3:$B$724,I326,$BZ$3:$BZ$724)</f>
        <v>0</v>
      </c>
      <c r="BV326" s="30">
        <f>SUMIF(Ingredients!$B$3:$B$217,J326,Ingredients!$H$3:$H$217)+SUMIF($B$3:$B$724,J326,$BZ$3:$BZ$724)</f>
        <v>0</v>
      </c>
      <c r="BW326" s="30">
        <f>SUMIF(Ingredients!$B$3:$B$217,K326,Ingredients!$H$3:$H$217)+SUMIF($B$3:$B$724,K326,$BZ$3:$BZ$724)</f>
        <v>0</v>
      </c>
      <c r="BX326" s="30">
        <f>SUMIF(Ingredients!$B$3:$B$217,L326,Ingredients!$H$3:$H$217)+SUMIF($B$3:$B$724,L326,$BZ$3:$BZ$724)</f>
        <v>0</v>
      </c>
      <c r="BY326" s="30">
        <f>SUMIF(Ingredients!$B$3:$B$217,M326,Ingredients!$H$3:$H$217)+SUMIF($B$3:$B$724,M326,$BZ$3:$BZ$724)</f>
        <v>0</v>
      </c>
      <c r="BZ326" s="42">
        <f t="shared" si="72"/>
        <v>0</v>
      </c>
      <c r="CA326" s="30">
        <f>SUMIF(Ingredients!$B$3:$B$217,F326,Ingredients!$I$3:$I$217)+SUMIF($B$3:$B$724,F326,$CI$3:$CI$724)</f>
        <v>0</v>
      </c>
      <c r="CB326" s="30">
        <f>SUMIF(Ingredients!$B$3:$B$217,G326,Ingredients!$I$3:$I$217)+SUMIF($B$3:$B$724,G326,$CI$3:$CI$724)</f>
        <v>0</v>
      </c>
      <c r="CC326" s="30">
        <f>SUMIF(Ingredients!$B$3:$B$217,H326,Ingredients!$I$3:$I$217)+SUMIF($B$3:$B$724,H326,$CI$3:$CI$724)</f>
        <v>0</v>
      </c>
      <c r="CD326" s="30">
        <f>SUMIF(Ingredients!$B$3:$B$217,I326,Ingredients!$I$3:$I$217)+SUMIF($B$3:$B$724,I326,$CI$3:$CI$724)</f>
        <v>0</v>
      </c>
      <c r="CE326" s="30">
        <f>SUMIF(Ingredients!$B$3:$B$217,J326,Ingredients!$I$3:$I$217)+SUMIF($B$3:$B$724,J326,$CI$3:$CI$724)</f>
        <v>0</v>
      </c>
      <c r="CF326" s="30">
        <f>SUMIF(Ingredients!$B$3:$B$217,K326,Ingredients!$I$3:$I$217)+SUMIF($B$3:$B$724,K326,$CI$3:$CI$724)</f>
        <v>0</v>
      </c>
      <c r="CG326" s="30">
        <f>SUMIF(Ingredients!$B$3:$B$217,L326,Ingredients!$I$3:$I$217)+SUMIF($B$3:$B$724,L326,$CI$3:$CI$724)</f>
        <v>0</v>
      </c>
      <c r="CH326" s="30">
        <f>SUMIF(Ingredients!$B$3:$B$217,M326,Ingredients!$I$3:$I$217)+SUMIF($B$3:$B$724,M326,$CI$3:$CI$724)</f>
        <v>0</v>
      </c>
      <c r="CI326" s="38">
        <f t="shared" si="73"/>
        <v>0</v>
      </c>
      <c r="CJ326" s="30">
        <f>SUMIF(Ingredients!$B$3:$B$217,F326,Ingredients!$J$3:$J$217)+SUMIF($B$3:$B$724,F326,$CR$3:$CR$724)</f>
        <v>0</v>
      </c>
      <c r="CK326" s="30">
        <f>SUMIF(Ingredients!$B$3:$B$217,G326,Ingredients!$J$3:$J$217)+SUMIF($B$3:$B$724,G326,$CR$3:$CR$724)</f>
        <v>3</v>
      </c>
      <c r="CL326" s="30">
        <f>SUMIF(Ingredients!$B$3:$B$217,H326,Ingredients!$J$3:$J$217)+SUMIF($B$3:$B$724,H326,$CR$3:$CR$724)</f>
        <v>0</v>
      </c>
      <c r="CM326" s="30">
        <f>SUMIF(Ingredients!$B$3:$B$217,I326,Ingredients!$J$3:$J$217)+SUMIF($B$3:$B$724,I326,$CR$3:$CR$724)</f>
        <v>0</v>
      </c>
      <c r="CN326" s="30">
        <f>SUMIF(Ingredients!$B$3:$B$217,J326,Ingredients!$J$3:$J$217)+SUMIF($B$3:$B$724,J326,$CR$3:$CR$724)</f>
        <v>0</v>
      </c>
      <c r="CO326" s="30">
        <f>SUMIF(Ingredients!$B$3:$B$217,K326,Ingredients!$J$3:$J$217)+SUMIF($B$3:$B$724,K326,$CR$3:$CR$724)</f>
        <v>0</v>
      </c>
      <c r="CP326" s="30">
        <f>SUMIF(Ingredients!$B$3:$B$217,L326,Ingredients!$J$3:$J$217)+SUMIF($B$3:$B$724,L326,$CR$3:$CR$724)</f>
        <v>0</v>
      </c>
      <c r="CQ326" s="30">
        <f>SUMIF(Ingredients!$B$3:$B$217,M326,Ingredients!$J$3:$J$217)+SUMIF($B$3:$B$724,M326,$CR$3:$CR$724)</f>
        <v>0</v>
      </c>
      <c r="CR326" s="43">
        <f t="shared" si="74"/>
        <v>3</v>
      </c>
      <c r="CS326" s="34">
        <v>15</v>
      </c>
      <c r="CT326" s="30">
        <v>5</v>
      </c>
      <c r="CU326" s="30">
        <v>18.222222222222221</v>
      </c>
      <c r="CV326" s="35">
        <v>1</v>
      </c>
      <c r="CW326" s="36">
        <v>0</v>
      </c>
      <c r="CX326" s="37">
        <v>0</v>
      </c>
      <c r="CY326" s="38">
        <v>0</v>
      </c>
      <c r="CZ326" s="39">
        <v>3</v>
      </c>
      <c r="DA326" t="s">
        <v>199</v>
      </c>
      <c r="DB326" t="str">
        <f t="shared" ca="1" si="75"/>
        <v>No</v>
      </c>
      <c r="DD326" t="s">
        <v>200</v>
      </c>
      <c r="DE326" t="str">
        <f t="shared" ca="1" si="76"/>
        <v/>
      </c>
      <c r="DF326" t="s">
        <v>2272</v>
      </c>
    </row>
    <row r="327" spans="2:110" x14ac:dyDescent="0.3">
      <c r="B327" t="s">
        <v>605</v>
      </c>
      <c r="C327" t="str">
        <f>INDEX('PH Itemnames'!$B$1:$B$723,MATCH(B327,'PH Itemnames'!$A$1:$A$723),1)</f>
        <v>chocolatebaconItem</v>
      </c>
      <c r="D327" t="s">
        <v>240</v>
      </c>
      <c r="E327" t="s">
        <v>1192</v>
      </c>
      <c r="F327" s="10" t="s">
        <v>77</v>
      </c>
      <c r="G327" s="11" t="s">
        <v>230</v>
      </c>
      <c r="H327" s="11"/>
      <c r="I327" s="11"/>
      <c r="J327" s="11"/>
      <c r="K327" s="11"/>
      <c r="L327" s="11"/>
      <c r="M327" s="11"/>
      <c r="N327" s="46">
        <f ca="1">SUMIF(Ingredients!$B$3:$B$217,'PH complex foods'!F327,Ingredients!$A$3:$A$119)+SUMIF($B$3:$B$724,F327,$V$3:$V$723)</f>
        <v>1</v>
      </c>
      <c r="O327" s="11">
        <f ca="1">SUMIF(Ingredients!$B$3:$B$217,'PH complex foods'!G327,Ingredients!$A$3:$A$119)+SUMIF($B$3:$B$724,G327,$V$3:$V$723)</f>
        <v>0</v>
      </c>
      <c r="P327" s="11">
        <f ca="1">SUMIF(Ingredients!$B$3:$B$217,'PH complex foods'!H327,Ingredients!$A$3:$A$119)+SUMIF($B$3:$B$724,H327,$V$3:$V$723)</f>
        <v>0</v>
      </c>
      <c r="Q327" s="11">
        <f ca="1">SUMIF(Ingredients!$B$3:$B$217,'PH complex foods'!I327,Ingredients!$A$3:$A$119)+SUMIF($B$3:$B$724,I327,$V$3:$V$723)</f>
        <v>0</v>
      </c>
      <c r="R327" s="11">
        <f ca="1">SUMIF(Ingredients!$B$3:$B$217,'PH complex foods'!J327,Ingredients!$A$3:$A$119)+SUMIF($B$3:$B$724,J327,$V$3:$V$723)</f>
        <v>0</v>
      </c>
      <c r="S327" s="11">
        <f ca="1">SUMIF(Ingredients!$B$3:$B$217,'PH complex foods'!K327,Ingredients!$A$3:$A$119)+SUMIF($B$3:$B$724,K327,$V$3:$V$723)</f>
        <v>0</v>
      </c>
      <c r="T327" s="11">
        <f ca="1">SUMIF(Ingredients!$B$3:$B$217,'PH complex foods'!L327,Ingredients!$A$3:$A$119)+SUMIF($B$3:$B$724,L327,$V$3:$V$723)</f>
        <v>0</v>
      </c>
      <c r="U327" s="11">
        <f ca="1">SUMIF(Ingredients!$B$3:$B$217,'PH complex foods'!M327,Ingredients!$A$3:$A$119)+SUMIF($B$3:$B$724,M327,$V$3:$V$723)</f>
        <v>0</v>
      </c>
      <c r="V327" s="10">
        <f t="shared" ca="1" si="77"/>
        <v>0</v>
      </c>
      <c r="W327" s="11">
        <f t="shared" si="66"/>
        <v>0</v>
      </c>
      <c r="X327" s="44" t="str">
        <f t="shared" ref="X327:X390" ca="1" si="78">IF(V327=1,"Yes","No")</f>
        <v>No</v>
      </c>
      <c r="Y327" s="34">
        <f>SUMIF(Ingredients!$B$3:$B$217,F327,Ingredients!$C$3:$C$217)+SUMIF($B$3:$B$724,F327,$AG$3:$AG$724)</f>
        <v>10</v>
      </c>
      <c r="Z327" s="30">
        <f>SUMIF(Ingredients!$B$3:$B$217,G327,Ingredients!$C$3:$C$217)+SUMIF($B$3:$B$724,G327,$AG$3:$AG$724)</f>
        <v>10</v>
      </c>
      <c r="AA327" s="30">
        <f>SUMIF(Ingredients!$B$3:$B$217,H327,Ingredients!$C$3:$C$217)+SUMIF($B$3:$B$724,H327,$AG$3:$AG$724)</f>
        <v>0</v>
      </c>
      <c r="AB327" s="30">
        <f>SUMIF(Ingredients!$B$3:$B$217,I327,Ingredients!$C$3:$C$217)+SUMIF($B$3:$B$724,I327,$AG$3:$AG$724)</f>
        <v>0</v>
      </c>
      <c r="AC327" s="30">
        <f>SUMIF(Ingredients!$B$3:$B$217,J327,Ingredients!$C$3:$C$217)+SUMIF($B$3:$B$724,J327,$AG$3:$AG$724)</f>
        <v>0</v>
      </c>
      <c r="AD327" s="30">
        <f>SUMIF(Ingredients!$B$3:$B$217,K327,Ingredients!$C$3:$C$217)+SUMIF($B$3:$B$724,K327,$AG$3:$AG$724)</f>
        <v>0</v>
      </c>
      <c r="AE327" s="30">
        <f>SUMIF(Ingredients!$B$3:$B$217,L327,Ingredients!$C$3:$C$217)+SUMIF($B$3:$B$724,L327,$AG$3:$AG$724)</f>
        <v>0</v>
      </c>
      <c r="AF327" s="30">
        <f>SUMIF(Ingredients!$B$3:$B$217,M327,Ingredients!$C$3:$C$217)+SUMIF($B$3:$B$724,M327,$AG$3:$AG$724)</f>
        <v>0</v>
      </c>
      <c r="AG327" s="29">
        <f t="shared" si="67"/>
        <v>20</v>
      </c>
      <c r="AH327" s="30">
        <f>SUMIF(Ingredients!$B$3:$B$217,F327,Ingredients!$D$3:$D$217)+SUMIF($B$3:$B$724,F327,$AP$3:$AP$724)</f>
        <v>0</v>
      </c>
      <c r="AI327" s="30">
        <f>SUMIF(Ingredients!$B$3:$B$217,G327,Ingredients!$D$3:$D$217)+SUMIF($B$3:$B$724,G327,$AP$3:$AP$724)</f>
        <v>5</v>
      </c>
      <c r="AJ327" s="30">
        <f>SUMIF(Ingredients!$B$3:$B$217,H327,Ingredients!$D$3:$D$217)+SUMIF($B$3:$B$724,H327,$AP$3:$AP$724)</f>
        <v>0</v>
      </c>
      <c r="AK327" s="30">
        <f>SUMIF(Ingredients!$B$3:$B$217,I327,Ingredients!$D$3:$D$217)+SUMIF($B$3:$B$724,I327,$AP$3:$AP$724)</f>
        <v>0</v>
      </c>
      <c r="AL327" s="30">
        <f>SUMIF(Ingredients!$B$3:$B$217,J327,Ingredients!$D$3:$D$217)+SUMIF($B$3:$B$724,J327,$AP$3:$AP$724)</f>
        <v>0</v>
      </c>
      <c r="AM327" s="30">
        <f>SUMIF(Ingredients!$B$3:$B$217,K327,Ingredients!$D$3:$D$217)+SUMIF($B$3:$B$724,K327,$AP$3:$AP$724)</f>
        <v>0</v>
      </c>
      <c r="AN327" s="30">
        <f>SUMIF(Ingredients!$B$3:$B$217,L327,Ingredients!$D$3:$D$217)+SUMIF($B$3:$B$724,L327,$AP$3:$AP$724)</f>
        <v>0</v>
      </c>
      <c r="AO327" s="30">
        <f>SUMIF(Ingredients!$B$3:$B$217,M327,Ingredients!$D$3:$D$217)+SUMIF($B$3:$B$724,M327,$AP$3:$AP$724)</f>
        <v>0</v>
      </c>
      <c r="AP327" s="29">
        <f t="shared" si="68"/>
        <v>5</v>
      </c>
      <c r="AQ327" s="30">
        <f>SUMIF(Ingredients!$B$3:$B$217,F327,Ingredients!$E$3:$E$217)+SUMIF($B$3:$B$724,F327,$AY$3:$AY$727)</f>
        <v>14</v>
      </c>
      <c r="AR327" s="30">
        <f>SUMIF(Ingredients!$B$3:$B$217,G327,Ingredients!$E$3:$E$217)+SUMIF($B$3:$B$724,G327,$AY$3:$AY$727)</f>
        <v>11.666666666666666</v>
      </c>
      <c r="AS327" s="30">
        <f>SUMIF(Ingredients!$B$3:$B$217,H327,Ingredients!$E$3:$E$217)+SUMIF($B$3:$B$724,H327,$AY$3:$AY$727)</f>
        <v>0</v>
      </c>
      <c r="AT327" s="30">
        <f>SUMIF(Ingredients!$B$3:$B$217,I327,Ingredients!$E$3:$E$217)+SUMIF($B$3:$B$724,I327,$AY$3:$AY$727)</f>
        <v>0</v>
      </c>
      <c r="AU327" s="30">
        <f>SUMIF(Ingredients!$B$3:$B$217,J327,Ingredients!$E$3:$E$217)+SUMIF($B$3:$B$724,J327,$AY$3:$AY$727)</f>
        <v>0</v>
      </c>
      <c r="AV327" s="30">
        <f>SUMIF(Ingredients!$B$3:$B$217,K327,Ingredients!$E$3:$E$217)+SUMIF($B$3:$B$724,K327,$AY$3:$AY$727)</f>
        <v>0</v>
      </c>
      <c r="AW327" s="30">
        <f>SUMIF(Ingredients!$B$3:$B$217,L327,Ingredients!$E$3:$E$217)+SUMIF($B$3:$B$724,L327,$AY$3:$AY$727)</f>
        <v>0</v>
      </c>
      <c r="AX327" s="30">
        <f>SUMIF(Ingredients!$B$3:$B$217,M327,Ingredients!$E$3:$E$217)+SUMIF($B$3:$B$724,M327,$AY$3:$AY$727)</f>
        <v>0</v>
      </c>
      <c r="AY327" s="29">
        <f t="shared" si="69"/>
        <v>12.833333333333332</v>
      </c>
      <c r="AZ327" s="30">
        <f>SUMIF(Ingredients!$B$3:$B$217,F327,Ingredients!$F$3:$F$217)+SUMIF($B$3:$B$724,F327,$BH$3:$BH$724)</f>
        <v>0</v>
      </c>
      <c r="BA327" s="30">
        <f>SUMIF(Ingredients!$B$3:$B$217,G327,Ingredients!$F$3:$F$217)+SUMIF($B$3:$B$724,G327,$BH$3:$BH$724)</f>
        <v>0</v>
      </c>
      <c r="BB327" s="30">
        <f>SUMIF(Ingredients!$B$3:$B$217,H327,Ingredients!$F$3:$F$217)+SUMIF($B$3:$B$724,H327,$BH$3:$BH$724)</f>
        <v>0</v>
      </c>
      <c r="BC327" s="30">
        <f>SUMIF(Ingredients!$B$3:$B$217,I327,Ingredients!$F$3:$F$217)+SUMIF($B$3:$B$724,I327,$BH$3:$BH$724)</f>
        <v>0</v>
      </c>
      <c r="BD327" s="30">
        <f>SUMIF(Ingredients!$B$3:$B$217,J327,Ingredients!$F$3:$F$217)+SUMIF($B$3:$B$724,J327,$BH$3:$BH$724)</f>
        <v>0</v>
      </c>
      <c r="BE327" s="30">
        <f>SUMIF(Ingredients!$B$3:$B$217,K327,Ingredients!$F$3:$F$217)+SUMIF($B$3:$B$724,K327,$BH$3:$BH$724)</f>
        <v>0</v>
      </c>
      <c r="BF327" s="30">
        <f>SUMIF(Ingredients!$B$3:$B$217,L327,Ingredients!$F$3:$F$217)+SUMIF($B$3:$B$724,L327,$BH$3:$BH$724)</f>
        <v>0</v>
      </c>
      <c r="BG327" s="30">
        <f>SUMIF(Ingredients!$B$3:$B$217,M327,Ingredients!$F$3:$F$217)+SUMIF($B$3:$B$724,M327,$BH$3:$BH$724)</f>
        <v>0</v>
      </c>
      <c r="BH327" s="35">
        <f t="shared" si="70"/>
        <v>0</v>
      </c>
      <c r="BI327" s="30">
        <f>SUMIF(Ingredients!$B$3:$B$217,F327,Ingredients!$G$3:$G$217)+SUMIF($B$3:$B$724,F327,$BQ$3:$BQ$724)</f>
        <v>0</v>
      </c>
      <c r="BJ327" s="30">
        <f>SUMIF(Ingredients!$B$3:$B$217,G327,Ingredients!$G$3:$G$217)+SUMIF($B$3:$B$724,G327,$BQ$3:$BQ$724)</f>
        <v>0</v>
      </c>
      <c r="BK327" s="30">
        <f>SUMIF(Ingredients!$B$3:$B$217,H327,Ingredients!$G$3:$G$217)+SUMIF($B$3:$B$724,H327,$BQ$3:$BQ$724)</f>
        <v>0</v>
      </c>
      <c r="BL327" s="30">
        <f>SUMIF(Ingredients!$B$3:$B$217,I327,Ingredients!$G$3:$G$217)+SUMIF($B$3:$B$724,I327,$BQ$3:$BQ$724)</f>
        <v>0</v>
      </c>
      <c r="BM327" s="30">
        <f>SUMIF(Ingredients!$B$3:$B$217,J327,Ingredients!$G$3:$G$217)+SUMIF($B$3:$B$724,J327,$BQ$3:$BQ$724)</f>
        <v>0</v>
      </c>
      <c r="BN327" s="30">
        <f>SUMIF(Ingredients!$B$3:$B$217,K327,Ingredients!$G$3:$G$217)+SUMIF($B$3:$B$724,K327,$BQ$3:$BQ$724)</f>
        <v>0</v>
      </c>
      <c r="BO327" s="30">
        <f>SUMIF(Ingredients!$B$3:$B$217,L327,Ingredients!$G$3:$G$217)+SUMIF($B$3:$B$724,L327,$BQ$3:$BQ$724)</f>
        <v>0</v>
      </c>
      <c r="BP327" s="30">
        <f>SUMIF(Ingredients!$B$3:$B$217,M327,Ingredients!$G$3:$G$217)+SUMIF($B$3:$B$724,M327,$BQ$3:$BQ$724)</f>
        <v>0</v>
      </c>
      <c r="BQ327" s="36">
        <f t="shared" si="71"/>
        <v>0</v>
      </c>
      <c r="BR327" s="30">
        <f>SUMIF(Ingredients!$B$3:$B$217,F327,Ingredients!$H$3:$H$217)+SUMIF($B$3:$B$724,F327,$BZ$3:$BZ$724)</f>
        <v>0</v>
      </c>
      <c r="BS327" s="30">
        <f>SUMIF(Ingredients!$B$3:$B$217,G327,Ingredients!$H$3:$H$217)+SUMIF($B$3:$B$724,G327,$BZ$3:$BZ$724)</f>
        <v>0</v>
      </c>
      <c r="BT327" s="30">
        <f>SUMIF(Ingredients!$B$3:$B$217,H327,Ingredients!$H$3:$H$217)+SUMIF($B$3:$B$724,H327,$BZ$3:$BZ$724)</f>
        <v>0</v>
      </c>
      <c r="BU327" s="30">
        <f>SUMIF(Ingredients!$B$3:$B$217,I327,Ingredients!$H$3:$H$217)+SUMIF($B$3:$B$724,I327,$BZ$3:$BZ$724)</f>
        <v>0</v>
      </c>
      <c r="BV327" s="30">
        <f>SUMIF(Ingredients!$B$3:$B$217,J327,Ingredients!$H$3:$H$217)+SUMIF($B$3:$B$724,J327,$BZ$3:$BZ$724)</f>
        <v>0</v>
      </c>
      <c r="BW327" s="30">
        <f>SUMIF(Ingredients!$B$3:$B$217,K327,Ingredients!$H$3:$H$217)+SUMIF($B$3:$B$724,K327,$BZ$3:$BZ$724)</f>
        <v>0</v>
      </c>
      <c r="BX327" s="30">
        <f>SUMIF(Ingredients!$B$3:$B$217,L327,Ingredients!$H$3:$H$217)+SUMIF($B$3:$B$724,L327,$BZ$3:$BZ$724)</f>
        <v>0</v>
      </c>
      <c r="BY327" s="30">
        <f>SUMIF(Ingredients!$B$3:$B$217,M327,Ingredients!$H$3:$H$217)+SUMIF($B$3:$B$724,M327,$BZ$3:$BZ$724)</f>
        <v>0</v>
      </c>
      <c r="BZ327" s="42">
        <f t="shared" si="72"/>
        <v>0</v>
      </c>
      <c r="CA327" s="30">
        <f>SUMIF(Ingredients!$B$3:$B$217,F327,Ingredients!$I$3:$I$217)+SUMIF($B$3:$B$724,F327,$CI$3:$CI$724)</f>
        <v>2.5</v>
      </c>
      <c r="CB327" s="30">
        <f>SUMIF(Ingredients!$B$3:$B$217,G327,Ingredients!$I$3:$I$217)+SUMIF($B$3:$B$724,G327,$CI$3:$CI$724)</f>
        <v>0</v>
      </c>
      <c r="CC327" s="30">
        <f>SUMIF(Ingredients!$B$3:$B$217,H327,Ingredients!$I$3:$I$217)+SUMIF($B$3:$B$724,H327,$CI$3:$CI$724)</f>
        <v>0</v>
      </c>
      <c r="CD327" s="30">
        <f>SUMIF(Ingredients!$B$3:$B$217,I327,Ingredients!$I$3:$I$217)+SUMIF($B$3:$B$724,I327,$CI$3:$CI$724)</f>
        <v>0</v>
      </c>
      <c r="CE327" s="30">
        <f>SUMIF(Ingredients!$B$3:$B$217,J327,Ingredients!$I$3:$I$217)+SUMIF($B$3:$B$724,J327,$CI$3:$CI$724)</f>
        <v>0</v>
      </c>
      <c r="CF327" s="30">
        <f>SUMIF(Ingredients!$B$3:$B$217,K327,Ingredients!$I$3:$I$217)+SUMIF($B$3:$B$724,K327,$CI$3:$CI$724)</f>
        <v>0</v>
      </c>
      <c r="CG327" s="30">
        <f>SUMIF(Ingredients!$B$3:$B$217,L327,Ingredients!$I$3:$I$217)+SUMIF($B$3:$B$724,L327,$CI$3:$CI$724)</f>
        <v>0</v>
      </c>
      <c r="CH327" s="30">
        <f>SUMIF(Ingredients!$B$3:$B$217,M327,Ingredients!$I$3:$I$217)+SUMIF($B$3:$B$724,M327,$CI$3:$CI$724)</f>
        <v>0</v>
      </c>
      <c r="CI327" s="38">
        <f t="shared" si="73"/>
        <v>2.5</v>
      </c>
      <c r="CJ327" s="30">
        <f>SUMIF(Ingredients!$B$3:$B$217,F327,Ingredients!$J$3:$J$217)+SUMIF($B$3:$B$724,F327,$CR$3:$CR$724)</f>
        <v>0</v>
      </c>
      <c r="CK327" s="30">
        <f>SUMIF(Ingredients!$B$3:$B$217,G327,Ingredients!$J$3:$J$217)+SUMIF($B$3:$B$724,G327,$CR$3:$CR$724)</f>
        <v>3</v>
      </c>
      <c r="CL327" s="30">
        <f>SUMIF(Ingredients!$B$3:$B$217,H327,Ingredients!$J$3:$J$217)+SUMIF($B$3:$B$724,H327,$CR$3:$CR$724)</f>
        <v>0</v>
      </c>
      <c r="CM327" s="30">
        <f>SUMIF(Ingredients!$B$3:$B$217,I327,Ingredients!$J$3:$J$217)+SUMIF($B$3:$B$724,I327,$CR$3:$CR$724)</f>
        <v>0</v>
      </c>
      <c r="CN327" s="30">
        <f>SUMIF(Ingredients!$B$3:$B$217,J327,Ingredients!$J$3:$J$217)+SUMIF($B$3:$B$724,J327,$CR$3:$CR$724)</f>
        <v>0</v>
      </c>
      <c r="CO327" s="30">
        <f>SUMIF(Ingredients!$B$3:$B$217,K327,Ingredients!$J$3:$J$217)+SUMIF($B$3:$B$724,K327,$CR$3:$CR$724)</f>
        <v>0</v>
      </c>
      <c r="CP327" s="30">
        <f>SUMIF(Ingredients!$B$3:$B$217,L327,Ingredients!$J$3:$J$217)+SUMIF($B$3:$B$724,L327,$CR$3:$CR$724)</f>
        <v>0</v>
      </c>
      <c r="CQ327" s="30">
        <f>SUMIF(Ingredients!$B$3:$B$217,M327,Ingredients!$J$3:$J$217)+SUMIF($B$3:$B$724,M327,$CR$3:$CR$724)</f>
        <v>0</v>
      </c>
      <c r="CR327" s="43">
        <f t="shared" si="74"/>
        <v>3</v>
      </c>
      <c r="CS327" s="34">
        <v>20</v>
      </c>
      <c r="CT327" s="30">
        <v>5</v>
      </c>
      <c r="CU327" s="30">
        <v>12.833333333333332</v>
      </c>
      <c r="CV327" s="35">
        <v>0</v>
      </c>
      <c r="CW327" s="36">
        <v>0</v>
      </c>
      <c r="CX327" s="37">
        <v>0</v>
      </c>
      <c r="CY327" s="38">
        <v>2.5</v>
      </c>
      <c r="CZ327" s="39">
        <v>3</v>
      </c>
      <c r="DA327" t="s">
        <v>199</v>
      </c>
      <c r="DB327" t="str">
        <f t="shared" ca="1" si="75"/>
        <v>No</v>
      </c>
      <c r="DD327" t="s">
        <v>200</v>
      </c>
      <c r="DE327" t="str">
        <f t="shared" ca="1" si="76"/>
        <v/>
      </c>
      <c r="DF327" t="s">
        <v>2272</v>
      </c>
    </row>
    <row r="328" spans="2:110" x14ac:dyDescent="0.3">
      <c r="B328" t="s">
        <v>606</v>
      </c>
      <c r="C328" t="str">
        <f>INDEX('PH Itemnames'!$B$1:$B$723,MATCH(B328,'PH Itemnames'!$A$1:$A$723),1)</f>
        <v>lambkebabItem</v>
      </c>
      <c r="D328" t="s">
        <v>240</v>
      </c>
      <c r="E328" t="s">
        <v>1192</v>
      </c>
      <c r="F328" s="10" t="s">
        <v>81</v>
      </c>
      <c r="G328" s="11" t="s">
        <v>64</v>
      </c>
      <c r="H328" s="11" t="s">
        <v>132</v>
      </c>
      <c r="I328" s="11"/>
      <c r="J328" s="11"/>
      <c r="K328" s="11"/>
      <c r="L328" s="11"/>
      <c r="M328" s="11"/>
      <c r="N328" s="46">
        <f ca="1">SUMIF(Ingredients!$B$3:$B$217,'PH complex foods'!F328,Ingredients!$A$3:$A$119)+SUMIF($B$3:$B$724,F328,$V$3:$V$723)</f>
        <v>1</v>
      </c>
      <c r="O328" s="11">
        <f ca="1">SUMIF(Ingredients!$B$3:$B$217,'PH complex foods'!G328,Ingredients!$A$3:$A$119)+SUMIF($B$3:$B$724,G328,$V$3:$V$723)</f>
        <v>1</v>
      </c>
      <c r="P328" s="11">
        <f ca="1">SUMIF(Ingredients!$B$3:$B$217,'PH complex foods'!H328,Ingredients!$A$3:$A$119)+SUMIF($B$3:$B$724,H328,$V$3:$V$723)</f>
        <v>1</v>
      </c>
      <c r="Q328" s="11">
        <f ca="1">SUMIF(Ingredients!$B$3:$B$217,'PH complex foods'!I328,Ingredients!$A$3:$A$119)+SUMIF($B$3:$B$724,I328,$V$3:$V$723)</f>
        <v>0</v>
      </c>
      <c r="R328" s="11">
        <f ca="1">SUMIF(Ingredients!$B$3:$B$217,'PH complex foods'!J328,Ingredients!$A$3:$A$119)+SUMIF($B$3:$B$724,J328,$V$3:$V$723)</f>
        <v>0</v>
      </c>
      <c r="S328" s="11">
        <f ca="1">SUMIF(Ingredients!$B$3:$B$217,'PH complex foods'!K328,Ingredients!$A$3:$A$119)+SUMIF($B$3:$B$724,K328,$V$3:$V$723)</f>
        <v>0</v>
      </c>
      <c r="T328" s="11">
        <f ca="1">SUMIF(Ingredients!$B$3:$B$217,'PH complex foods'!L328,Ingredients!$A$3:$A$119)+SUMIF($B$3:$B$724,L328,$V$3:$V$723)</f>
        <v>0</v>
      </c>
      <c r="U328" s="11">
        <f ca="1">SUMIF(Ingredients!$B$3:$B$217,'PH complex foods'!M328,Ingredients!$A$3:$A$119)+SUMIF($B$3:$B$724,M328,$V$3:$V$723)</f>
        <v>0</v>
      </c>
      <c r="V328" s="10">
        <f t="shared" ca="1" si="77"/>
        <v>1</v>
      </c>
      <c r="W328" s="11">
        <f t="shared" si="66"/>
        <v>0</v>
      </c>
      <c r="X328" s="44" t="str">
        <f t="shared" ca="1" si="78"/>
        <v>Yes</v>
      </c>
      <c r="Y328" s="34">
        <f>SUMIF(Ingredients!$B$3:$B$217,F328,Ingredients!$C$3:$C$217)+SUMIF($B$3:$B$724,F328,$AG$3:$AG$724)</f>
        <v>10</v>
      </c>
      <c r="Z328" s="30">
        <f>SUMIF(Ingredients!$B$3:$B$217,G328,Ingredients!$C$3:$C$217)+SUMIF($B$3:$B$724,G328,$AG$3:$AG$724)</f>
        <v>2</v>
      </c>
      <c r="AA328" s="30">
        <f>SUMIF(Ingredients!$B$3:$B$217,H328,Ingredients!$C$3:$C$217)+SUMIF($B$3:$B$724,H328,$AG$3:$AG$724)</f>
        <v>4</v>
      </c>
      <c r="AB328" s="30">
        <f>SUMIF(Ingredients!$B$3:$B$217,I328,Ingredients!$C$3:$C$217)+SUMIF($B$3:$B$724,I328,$AG$3:$AG$724)</f>
        <v>0</v>
      </c>
      <c r="AC328" s="30">
        <f>SUMIF(Ingredients!$B$3:$B$217,J328,Ingredients!$C$3:$C$217)+SUMIF($B$3:$B$724,J328,$AG$3:$AG$724)</f>
        <v>0</v>
      </c>
      <c r="AD328" s="30">
        <f>SUMIF(Ingredients!$B$3:$B$217,K328,Ingredients!$C$3:$C$217)+SUMIF($B$3:$B$724,K328,$AG$3:$AG$724)</f>
        <v>0</v>
      </c>
      <c r="AE328" s="30">
        <f>SUMIF(Ingredients!$B$3:$B$217,L328,Ingredients!$C$3:$C$217)+SUMIF($B$3:$B$724,L328,$AG$3:$AG$724)</f>
        <v>0</v>
      </c>
      <c r="AF328" s="30">
        <f>SUMIF(Ingredients!$B$3:$B$217,M328,Ingredients!$C$3:$C$217)+SUMIF($B$3:$B$724,M328,$AG$3:$AG$724)</f>
        <v>0</v>
      </c>
      <c r="AG328" s="29">
        <f t="shared" si="67"/>
        <v>16</v>
      </c>
      <c r="AH328" s="30">
        <f>SUMIF(Ingredients!$B$3:$B$217,F328,Ingredients!$D$3:$D$217)+SUMIF($B$3:$B$724,F328,$AP$3:$AP$724)</f>
        <v>0</v>
      </c>
      <c r="AI328" s="30">
        <f>SUMIF(Ingredients!$B$3:$B$217,G328,Ingredients!$D$3:$D$217)+SUMIF($B$3:$B$724,G328,$AP$3:$AP$724)</f>
        <v>0</v>
      </c>
      <c r="AJ328" s="30">
        <f>SUMIF(Ingredients!$B$3:$B$217,H328,Ingredients!$D$3:$D$217)+SUMIF($B$3:$B$724,H328,$AP$3:$AP$724)</f>
        <v>0</v>
      </c>
      <c r="AK328" s="30">
        <f>SUMIF(Ingredients!$B$3:$B$217,I328,Ingredients!$D$3:$D$217)+SUMIF($B$3:$B$724,I328,$AP$3:$AP$724)</f>
        <v>0</v>
      </c>
      <c r="AL328" s="30">
        <f>SUMIF(Ingredients!$B$3:$B$217,J328,Ingredients!$D$3:$D$217)+SUMIF($B$3:$B$724,J328,$AP$3:$AP$724)</f>
        <v>0</v>
      </c>
      <c r="AM328" s="30">
        <f>SUMIF(Ingredients!$B$3:$B$217,K328,Ingredients!$D$3:$D$217)+SUMIF($B$3:$B$724,K328,$AP$3:$AP$724)</f>
        <v>0</v>
      </c>
      <c r="AN328" s="30">
        <f>SUMIF(Ingredients!$B$3:$B$217,L328,Ingredients!$D$3:$D$217)+SUMIF($B$3:$B$724,L328,$AP$3:$AP$724)</f>
        <v>0</v>
      </c>
      <c r="AO328" s="30">
        <f>SUMIF(Ingredients!$B$3:$B$217,M328,Ingredients!$D$3:$D$217)+SUMIF($B$3:$B$724,M328,$AP$3:$AP$724)</f>
        <v>0</v>
      </c>
      <c r="AP328" s="29">
        <f t="shared" si="68"/>
        <v>0</v>
      </c>
      <c r="AQ328" s="30">
        <f>SUMIF(Ingredients!$B$3:$B$217,F328,Ingredients!$E$3:$E$217)+SUMIF($B$3:$B$724,F328,$AY$3:$AY$727)</f>
        <v>9</v>
      </c>
      <c r="AR328" s="30">
        <f>SUMIF(Ingredients!$B$3:$B$217,G328,Ingredients!$E$3:$E$217)+SUMIF($B$3:$B$724,G328,$AY$3:$AY$727)</f>
        <v>43</v>
      </c>
      <c r="AS328" s="30">
        <f>SUMIF(Ingredients!$B$3:$B$217,H328,Ingredients!$E$3:$E$217)+SUMIF($B$3:$B$724,H328,$AY$3:$AY$727)</f>
        <v>7.666666666666667</v>
      </c>
      <c r="AT328" s="30">
        <f>SUMIF(Ingredients!$B$3:$B$217,I328,Ingredients!$E$3:$E$217)+SUMIF($B$3:$B$724,I328,$AY$3:$AY$727)</f>
        <v>0</v>
      </c>
      <c r="AU328" s="30">
        <f>SUMIF(Ingredients!$B$3:$B$217,J328,Ingredients!$E$3:$E$217)+SUMIF($B$3:$B$724,J328,$AY$3:$AY$727)</f>
        <v>0</v>
      </c>
      <c r="AV328" s="30">
        <f>SUMIF(Ingredients!$B$3:$B$217,K328,Ingredients!$E$3:$E$217)+SUMIF($B$3:$B$724,K328,$AY$3:$AY$727)</f>
        <v>0</v>
      </c>
      <c r="AW328" s="30">
        <f>SUMIF(Ingredients!$B$3:$B$217,L328,Ingredients!$E$3:$E$217)+SUMIF($B$3:$B$724,L328,$AY$3:$AY$727)</f>
        <v>0</v>
      </c>
      <c r="AX328" s="30">
        <f>SUMIF(Ingredients!$B$3:$B$217,M328,Ingredients!$E$3:$E$217)+SUMIF($B$3:$B$724,M328,$AY$3:$AY$727)</f>
        <v>0</v>
      </c>
      <c r="AY328" s="29">
        <f t="shared" si="69"/>
        <v>19.888888888888889</v>
      </c>
      <c r="AZ328" s="30">
        <f>SUMIF(Ingredients!$B$3:$B$217,F328,Ingredients!$F$3:$F$217)+SUMIF($B$3:$B$724,F328,$BH$3:$BH$724)</f>
        <v>0</v>
      </c>
      <c r="BA328" s="30">
        <f>SUMIF(Ingredients!$B$3:$B$217,G328,Ingredients!$F$3:$F$217)+SUMIF($B$3:$B$724,G328,$BH$3:$BH$724)</f>
        <v>0</v>
      </c>
      <c r="BB328" s="30">
        <f>SUMIF(Ingredients!$B$3:$B$217,H328,Ingredients!$F$3:$F$217)+SUMIF($B$3:$B$724,H328,$BH$3:$BH$724)</f>
        <v>0</v>
      </c>
      <c r="BC328" s="30">
        <f>SUMIF(Ingredients!$B$3:$B$217,I328,Ingredients!$F$3:$F$217)+SUMIF($B$3:$B$724,I328,$BH$3:$BH$724)</f>
        <v>0</v>
      </c>
      <c r="BD328" s="30">
        <f>SUMIF(Ingredients!$B$3:$B$217,J328,Ingredients!$F$3:$F$217)+SUMIF($B$3:$B$724,J328,$BH$3:$BH$724)</f>
        <v>0</v>
      </c>
      <c r="BE328" s="30">
        <f>SUMIF(Ingredients!$B$3:$B$217,K328,Ingredients!$F$3:$F$217)+SUMIF($B$3:$B$724,K328,$BH$3:$BH$724)</f>
        <v>0</v>
      </c>
      <c r="BF328" s="30">
        <f>SUMIF(Ingredients!$B$3:$B$217,L328,Ingredients!$F$3:$F$217)+SUMIF($B$3:$B$724,L328,$BH$3:$BH$724)</f>
        <v>0</v>
      </c>
      <c r="BG328" s="30">
        <f>SUMIF(Ingredients!$B$3:$B$217,M328,Ingredients!$F$3:$F$217)+SUMIF($B$3:$B$724,M328,$BH$3:$BH$724)</f>
        <v>0</v>
      </c>
      <c r="BH328" s="35">
        <f t="shared" si="70"/>
        <v>0</v>
      </c>
      <c r="BI328" s="30">
        <f>SUMIF(Ingredients!$B$3:$B$217,F328,Ingredients!$G$3:$G$217)+SUMIF($B$3:$B$724,F328,$BQ$3:$BQ$724)</f>
        <v>0</v>
      </c>
      <c r="BJ328" s="30">
        <f>SUMIF(Ingredients!$B$3:$B$217,G328,Ingredients!$G$3:$G$217)+SUMIF($B$3:$B$724,G328,$BQ$3:$BQ$724)</f>
        <v>0</v>
      </c>
      <c r="BK328" s="30">
        <f>SUMIF(Ingredients!$B$3:$B$217,H328,Ingredients!$G$3:$G$217)+SUMIF($B$3:$B$724,H328,$BQ$3:$BQ$724)</f>
        <v>0</v>
      </c>
      <c r="BL328" s="30">
        <f>SUMIF(Ingredients!$B$3:$B$217,I328,Ingredients!$G$3:$G$217)+SUMIF($B$3:$B$724,I328,$BQ$3:$BQ$724)</f>
        <v>0</v>
      </c>
      <c r="BM328" s="30">
        <f>SUMIF(Ingredients!$B$3:$B$217,J328,Ingredients!$G$3:$G$217)+SUMIF($B$3:$B$724,J328,$BQ$3:$BQ$724)</f>
        <v>0</v>
      </c>
      <c r="BN328" s="30">
        <f>SUMIF(Ingredients!$B$3:$B$217,K328,Ingredients!$G$3:$G$217)+SUMIF($B$3:$B$724,K328,$BQ$3:$BQ$724)</f>
        <v>0</v>
      </c>
      <c r="BO328" s="30">
        <f>SUMIF(Ingredients!$B$3:$B$217,L328,Ingredients!$G$3:$G$217)+SUMIF($B$3:$B$724,L328,$BQ$3:$BQ$724)</f>
        <v>0</v>
      </c>
      <c r="BP328" s="30">
        <f>SUMIF(Ingredients!$B$3:$B$217,M328,Ingredients!$G$3:$G$217)+SUMIF($B$3:$B$724,M328,$BQ$3:$BQ$724)</f>
        <v>0</v>
      </c>
      <c r="BQ328" s="36">
        <f t="shared" si="71"/>
        <v>0</v>
      </c>
      <c r="BR328" s="30">
        <f>SUMIF(Ingredients!$B$3:$B$217,F328,Ingredients!$H$3:$H$217)+SUMIF($B$3:$B$724,F328,$BZ$3:$BZ$724)</f>
        <v>0</v>
      </c>
      <c r="BS328" s="30">
        <f>SUMIF(Ingredients!$B$3:$B$217,G328,Ingredients!$H$3:$H$217)+SUMIF($B$3:$B$724,G328,$BZ$3:$BZ$724)</f>
        <v>1</v>
      </c>
      <c r="BT328" s="30">
        <f>SUMIF(Ingredients!$B$3:$B$217,H328,Ingredients!$H$3:$H$217)+SUMIF($B$3:$B$724,H328,$BZ$3:$BZ$724)</f>
        <v>1</v>
      </c>
      <c r="BU328" s="30">
        <f>SUMIF(Ingredients!$B$3:$B$217,I328,Ingredients!$H$3:$H$217)+SUMIF($B$3:$B$724,I328,$BZ$3:$BZ$724)</f>
        <v>0</v>
      </c>
      <c r="BV328" s="30">
        <f>SUMIF(Ingredients!$B$3:$B$217,J328,Ingredients!$H$3:$H$217)+SUMIF($B$3:$B$724,J328,$BZ$3:$BZ$724)</f>
        <v>0</v>
      </c>
      <c r="BW328" s="30">
        <f>SUMIF(Ingredients!$B$3:$B$217,K328,Ingredients!$H$3:$H$217)+SUMIF($B$3:$B$724,K328,$BZ$3:$BZ$724)</f>
        <v>0</v>
      </c>
      <c r="BX328" s="30">
        <f>SUMIF(Ingredients!$B$3:$B$217,L328,Ingredients!$H$3:$H$217)+SUMIF($B$3:$B$724,L328,$BZ$3:$BZ$724)</f>
        <v>0</v>
      </c>
      <c r="BY328" s="30">
        <f>SUMIF(Ingredients!$B$3:$B$217,M328,Ingredients!$H$3:$H$217)+SUMIF($B$3:$B$724,M328,$BZ$3:$BZ$724)</f>
        <v>0</v>
      </c>
      <c r="BZ328" s="42">
        <f t="shared" si="72"/>
        <v>2</v>
      </c>
      <c r="CA328" s="30">
        <f>SUMIF(Ingredients!$B$3:$B$217,F328,Ingredients!$I$3:$I$217)+SUMIF($B$3:$B$724,F328,$CI$3:$CI$724)</f>
        <v>2.5</v>
      </c>
      <c r="CB328" s="30">
        <f>SUMIF(Ingredients!$B$3:$B$217,G328,Ingredients!$I$3:$I$217)+SUMIF($B$3:$B$724,G328,$CI$3:$CI$724)</f>
        <v>0</v>
      </c>
      <c r="CC328" s="30">
        <f>SUMIF(Ingredients!$B$3:$B$217,H328,Ingredients!$I$3:$I$217)+SUMIF($B$3:$B$724,H328,$CI$3:$CI$724)</f>
        <v>0</v>
      </c>
      <c r="CD328" s="30">
        <f>SUMIF(Ingredients!$B$3:$B$217,I328,Ingredients!$I$3:$I$217)+SUMIF($B$3:$B$724,I328,$CI$3:$CI$724)</f>
        <v>0</v>
      </c>
      <c r="CE328" s="30">
        <f>SUMIF(Ingredients!$B$3:$B$217,J328,Ingredients!$I$3:$I$217)+SUMIF($B$3:$B$724,J328,$CI$3:$CI$724)</f>
        <v>0</v>
      </c>
      <c r="CF328" s="30">
        <f>SUMIF(Ingredients!$B$3:$B$217,K328,Ingredients!$I$3:$I$217)+SUMIF($B$3:$B$724,K328,$CI$3:$CI$724)</f>
        <v>0</v>
      </c>
      <c r="CG328" s="30">
        <f>SUMIF(Ingredients!$B$3:$B$217,L328,Ingredients!$I$3:$I$217)+SUMIF($B$3:$B$724,L328,$CI$3:$CI$724)</f>
        <v>0</v>
      </c>
      <c r="CH328" s="30">
        <f>SUMIF(Ingredients!$B$3:$B$217,M328,Ingredients!$I$3:$I$217)+SUMIF($B$3:$B$724,M328,$CI$3:$CI$724)</f>
        <v>0</v>
      </c>
      <c r="CI328" s="38">
        <f t="shared" si="73"/>
        <v>2.5</v>
      </c>
      <c r="CJ328" s="30">
        <f>SUMIF(Ingredients!$B$3:$B$217,F328,Ingredients!$J$3:$J$217)+SUMIF($B$3:$B$724,F328,$CR$3:$CR$724)</f>
        <v>0</v>
      </c>
      <c r="CK328" s="30">
        <f>SUMIF(Ingredients!$B$3:$B$217,G328,Ingredients!$J$3:$J$217)+SUMIF($B$3:$B$724,G328,$CR$3:$CR$724)</f>
        <v>0</v>
      </c>
      <c r="CL328" s="30">
        <f>SUMIF(Ingredients!$B$3:$B$217,H328,Ingredients!$J$3:$J$217)+SUMIF($B$3:$B$724,H328,$CR$3:$CR$724)</f>
        <v>0</v>
      </c>
      <c r="CM328" s="30">
        <f>SUMIF(Ingredients!$B$3:$B$217,I328,Ingredients!$J$3:$J$217)+SUMIF($B$3:$B$724,I328,$CR$3:$CR$724)</f>
        <v>0</v>
      </c>
      <c r="CN328" s="30">
        <f>SUMIF(Ingredients!$B$3:$B$217,J328,Ingredients!$J$3:$J$217)+SUMIF($B$3:$B$724,J328,$CR$3:$CR$724)</f>
        <v>0</v>
      </c>
      <c r="CO328" s="30">
        <f>SUMIF(Ingredients!$B$3:$B$217,K328,Ingredients!$J$3:$J$217)+SUMIF($B$3:$B$724,K328,$CR$3:$CR$724)</f>
        <v>0</v>
      </c>
      <c r="CP328" s="30">
        <f>SUMIF(Ingredients!$B$3:$B$217,L328,Ingredients!$J$3:$J$217)+SUMIF($B$3:$B$724,L328,$CR$3:$CR$724)</f>
        <v>0</v>
      </c>
      <c r="CQ328" s="30">
        <f>SUMIF(Ingredients!$B$3:$B$217,M328,Ingredients!$J$3:$J$217)+SUMIF($B$3:$B$724,M328,$CR$3:$CR$724)</f>
        <v>0</v>
      </c>
      <c r="CR328" s="43">
        <f t="shared" si="74"/>
        <v>0</v>
      </c>
      <c r="CS328" s="34">
        <v>15</v>
      </c>
      <c r="CT328" s="30">
        <v>0</v>
      </c>
      <c r="CU328" s="30">
        <v>12</v>
      </c>
      <c r="CV328" s="35">
        <v>0</v>
      </c>
      <c r="CW328" s="36">
        <v>0</v>
      </c>
      <c r="CX328" s="37">
        <v>2</v>
      </c>
      <c r="CY328" s="38">
        <v>2.5</v>
      </c>
      <c r="CZ328" s="39">
        <v>0</v>
      </c>
      <c r="DA328" t="s">
        <v>202</v>
      </c>
      <c r="DB328" t="str">
        <f t="shared" ca="1" si="75"/>
        <v>-</v>
      </c>
      <c r="DD328" t="s">
        <v>200</v>
      </c>
      <c r="DE328" t="str">
        <f t="shared" ca="1" si="76"/>
        <v>LAMBKEBABITEM(MEAL, ItemRegistry.lambkebabItem, 4 ,3f,0f,0f,2f,0f,2.5f,0f,1.75f),</v>
      </c>
      <c r="DF328" t="s">
        <v>2471</v>
      </c>
    </row>
    <row r="329" spans="2:110" x14ac:dyDescent="0.3">
      <c r="B329" t="s">
        <v>607</v>
      </c>
      <c r="C329" t="str">
        <f>INDEX('PH Itemnames'!$B$1:$B$723,MATCH(B329,'PH Itemnames'!$A$1:$A$723),1)</f>
        <v>nutellaItem</v>
      </c>
      <c r="D329" t="s">
        <v>240</v>
      </c>
      <c r="E329" t="s">
        <v>1184</v>
      </c>
      <c r="F329" s="10" t="s">
        <v>230</v>
      </c>
      <c r="G329" s="11" t="s">
        <v>521</v>
      </c>
      <c r="H329" s="11"/>
      <c r="I329" s="11"/>
      <c r="J329" s="11"/>
      <c r="K329" s="11"/>
      <c r="L329" s="11"/>
      <c r="M329" s="11"/>
      <c r="N329" s="46">
        <f ca="1">SUMIF(Ingredients!$B$3:$B$217,'PH complex foods'!F329,Ingredients!$A$3:$A$119)+SUMIF($B$3:$B$724,F329,$V$3:$V$723)</f>
        <v>0</v>
      </c>
      <c r="O329" s="11">
        <f ca="1">SUMIF(Ingredients!$B$3:$B$217,'PH complex foods'!G329,Ingredients!$A$3:$A$119)+SUMIF($B$3:$B$724,G329,$V$3:$V$723)</f>
        <v>0</v>
      </c>
      <c r="P329" s="11">
        <f ca="1">SUMIF(Ingredients!$B$3:$B$217,'PH complex foods'!H329,Ingredients!$A$3:$A$119)+SUMIF($B$3:$B$724,H329,$V$3:$V$723)</f>
        <v>0</v>
      </c>
      <c r="Q329" s="11">
        <f ca="1">SUMIF(Ingredients!$B$3:$B$217,'PH complex foods'!I329,Ingredients!$A$3:$A$119)+SUMIF($B$3:$B$724,I329,$V$3:$V$723)</f>
        <v>0</v>
      </c>
      <c r="R329" s="11">
        <f ca="1">SUMIF(Ingredients!$B$3:$B$217,'PH complex foods'!J329,Ingredients!$A$3:$A$119)+SUMIF($B$3:$B$724,J329,$V$3:$V$723)</f>
        <v>0</v>
      </c>
      <c r="S329" s="11">
        <f ca="1">SUMIF(Ingredients!$B$3:$B$217,'PH complex foods'!K329,Ingredients!$A$3:$A$119)+SUMIF($B$3:$B$724,K329,$V$3:$V$723)</f>
        <v>0</v>
      </c>
      <c r="T329" s="11">
        <f ca="1">SUMIF(Ingredients!$B$3:$B$217,'PH complex foods'!L329,Ingredients!$A$3:$A$119)+SUMIF($B$3:$B$724,L329,$V$3:$V$723)</f>
        <v>0</v>
      </c>
      <c r="U329" s="11">
        <f ca="1">SUMIF(Ingredients!$B$3:$B$217,'PH complex foods'!M329,Ingredients!$A$3:$A$119)+SUMIF($B$3:$B$724,M329,$V$3:$V$723)</f>
        <v>0</v>
      </c>
      <c r="V329" s="10">
        <f t="shared" ca="1" si="77"/>
        <v>-1</v>
      </c>
      <c r="W329" s="11">
        <f t="shared" si="66"/>
        <v>0</v>
      </c>
      <c r="X329" s="44" t="str">
        <f t="shared" ca="1" si="78"/>
        <v>No</v>
      </c>
      <c r="Y329" s="34">
        <f>SUMIF(Ingredients!$B$3:$B$217,F329,Ingredients!$C$3:$C$217)+SUMIF($B$3:$B$724,F329,$AG$3:$AG$724)</f>
        <v>10</v>
      </c>
      <c r="Z329" s="30">
        <f>SUMIF(Ingredients!$B$3:$B$217,G329,Ingredients!$C$3:$C$217)+SUMIF($B$3:$B$724,G329,$AG$3:$AG$724)</f>
        <v>0</v>
      </c>
      <c r="AA329" s="30">
        <f>SUMIF(Ingredients!$B$3:$B$217,H329,Ingredients!$C$3:$C$217)+SUMIF($B$3:$B$724,H329,$AG$3:$AG$724)</f>
        <v>0</v>
      </c>
      <c r="AB329" s="30">
        <f>SUMIF(Ingredients!$B$3:$B$217,I329,Ingredients!$C$3:$C$217)+SUMIF($B$3:$B$724,I329,$AG$3:$AG$724)</f>
        <v>0</v>
      </c>
      <c r="AC329" s="30">
        <f>SUMIF(Ingredients!$B$3:$B$217,J329,Ingredients!$C$3:$C$217)+SUMIF($B$3:$B$724,J329,$AG$3:$AG$724)</f>
        <v>0</v>
      </c>
      <c r="AD329" s="30">
        <f>SUMIF(Ingredients!$B$3:$B$217,K329,Ingredients!$C$3:$C$217)+SUMIF($B$3:$B$724,K329,$AG$3:$AG$724)</f>
        <v>0</v>
      </c>
      <c r="AE329" s="30">
        <f>SUMIF(Ingredients!$B$3:$B$217,L329,Ingredients!$C$3:$C$217)+SUMIF($B$3:$B$724,L329,$AG$3:$AG$724)</f>
        <v>0</v>
      </c>
      <c r="AF329" s="30">
        <f>SUMIF(Ingredients!$B$3:$B$217,M329,Ingredients!$C$3:$C$217)+SUMIF($B$3:$B$724,M329,$AG$3:$AG$724)</f>
        <v>0</v>
      </c>
      <c r="AG329" s="29">
        <f t="shared" si="67"/>
        <v>10</v>
      </c>
      <c r="AH329" s="30">
        <f>SUMIF(Ingredients!$B$3:$B$217,F329,Ingredients!$D$3:$D$217)+SUMIF($B$3:$B$724,F329,$AP$3:$AP$724)</f>
        <v>5</v>
      </c>
      <c r="AI329" s="30">
        <f>SUMIF(Ingredients!$B$3:$B$217,G329,Ingredients!$D$3:$D$217)+SUMIF($B$3:$B$724,G329,$AP$3:$AP$724)</f>
        <v>0</v>
      </c>
      <c r="AJ329" s="30">
        <f>SUMIF(Ingredients!$B$3:$B$217,H329,Ingredients!$D$3:$D$217)+SUMIF($B$3:$B$724,H329,$AP$3:$AP$724)</f>
        <v>0</v>
      </c>
      <c r="AK329" s="30">
        <f>SUMIF(Ingredients!$B$3:$B$217,I329,Ingredients!$D$3:$D$217)+SUMIF($B$3:$B$724,I329,$AP$3:$AP$724)</f>
        <v>0</v>
      </c>
      <c r="AL329" s="30">
        <f>SUMIF(Ingredients!$B$3:$B$217,J329,Ingredients!$D$3:$D$217)+SUMIF($B$3:$B$724,J329,$AP$3:$AP$724)</f>
        <v>0</v>
      </c>
      <c r="AM329" s="30">
        <f>SUMIF(Ingredients!$B$3:$B$217,K329,Ingredients!$D$3:$D$217)+SUMIF($B$3:$B$724,K329,$AP$3:$AP$724)</f>
        <v>0</v>
      </c>
      <c r="AN329" s="30">
        <f>SUMIF(Ingredients!$B$3:$B$217,L329,Ingredients!$D$3:$D$217)+SUMIF($B$3:$B$724,L329,$AP$3:$AP$724)</f>
        <v>0</v>
      </c>
      <c r="AO329" s="30">
        <f>SUMIF(Ingredients!$B$3:$B$217,M329,Ingredients!$D$3:$D$217)+SUMIF($B$3:$B$724,M329,$AP$3:$AP$724)</f>
        <v>0</v>
      </c>
      <c r="AP329" s="29">
        <f t="shared" si="68"/>
        <v>5</v>
      </c>
      <c r="AQ329" s="30">
        <f>SUMIF(Ingredients!$B$3:$B$217,F329,Ingredients!$E$3:$E$217)+SUMIF($B$3:$B$724,F329,$AY$3:$AY$727)</f>
        <v>11.666666666666666</v>
      </c>
      <c r="AR329" s="30">
        <f>SUMIF(Ingredients!$B$3:$B$217,G329,Ingredients!$E$3:$E$217)+SUMIF($B$3:$B$724,G329,$AY$3:$AY$727)</f>
        <v>0</v>
      </c>
      <c r="AS329" s="30">
        <f>SUMIF(Ingredients!$B$3:$B$217,H329,Ingredients!$E$3:$E$217)+SUMIF($B$3:$B$724,H329,$AY$3:$AY$727)</f>
        <v>0</v>
      </c>
      <c r="AT329" s="30">
        <f>SUMIF(Ingredients!$B$3:$B$217,I329,Ingredients!$E$3:$E$217)+SUMIF($B$3:$B$724,I329,$AY$3:$AY$727)</f>
        <v>0</v>
      </c>
      <c r="AU329" s="30">
        <f>SUMIF(Ingredients!$B$3:$B$217,J329,Ingredients!$E$3:$E$217)+SUMIF($B$3:$B$724,J329,$AY$3:$AY$727)</f>
        <v>0</v>
      </c>
      <c r="AV329" s="30">
        <f>SUMIF(Ingredients!$B$3:$B$217,K329,Ingredients!$E$3:$E$217)+SUMIF($B$3:$B$724,K329,$AY$3:$AY$727)</f>
        <v>0</v>
      </c>
      <c r="AW329" s="30">
        <f>SUMIF(Ingredients!$B$3:$B$217,L329,Ingredients!$E$3:$E$217)+SUMIF($B$3:$B$724,L329,$AY$3:$AY$727)</f>
        <v>0</v>
      </c>
      <c r="AX329" s="30">
        <f>SUMIF(Ingredients!$B$3:$B$217,M329,Ingredients!$E$3:$E$217)+SUMIF($B$3:$B$724,M329,$AY$3:$AY$727)</f>
        <v>0</v>
      </c>
      <c r="AY329" s="29">
        <f t="shared" si="69"/>
        <v>5.833333333333333</v>
      </c>
      <c r="AZ329" s="30">
        <f>SUMIF(Ingredients!$B$3:$B$217,F329,Ingredients!$F$3:$F$217)+SUMIF($B$3:$B$724,F329,$BH$3:$BH$724)</f>
        <v>0</v>
      </c>
      <c r="BA329" s="30">
        <f>SUMIF(Ingredients!$B$3:$B$217,G329,Ingredients!$F$3:$F$217)+SUMIF($B$3:$B$724,G329,$BH$3:$BH$724)</f>
        <v>0</v>
      </c>
      <c r="BB329" s="30">
        <f>SUMIF(Ingredients!$B$3:$B$217,H329,Ingredients!$F$3:$F$217)+SUMIF($B$3:$B$724,H329,$BH$3:$BH$724)</f>
        <v>0</v>
      </c>
      <c r="BC329" s="30">
        <f>SUMIF(Ingredients!$B$3:$B$217,I329,Ingredients!$F$3:$F$217)+SUMIF($B$3:$B$724,I329,$BH$3:$BH$724)</f>
        <v>0</v>
      </c>
      <c r="BD329" s="30">
        <f>SUMIF(Ingredients!$B$3:$B$217,J329,Ingredients!$F$3:$F$217)+SUMIF($B$3:$B$724,J329,$BH$3:$BH$724)</f>
        <v>0</v>
      </c>
      <c r="BE329" s="30">
        <f>SUMIF(Ingredients!$B$3:$B$217,K329,Ingredients!$F$3:$F$217)+SUMIF($B$3:$B$724,K329,$BH$3:$BH$724)</f>
        <v>0</v>
      </c>
      <c r="BF329" s="30">
        <f>SUMIF(Ingredients!$B$3:$B$217,L329,Ingredients!$F$3:$F$217)+SUMIF($B$3:$B$724,L329,$BH$3:$BH$724)</f>
        <v>0</v>
      </c>
      <c r="BG329" s="30">
        <f>SUMIF(Ingredients!$B$3:$B$217,M329,Ingredients!$F$3:$F$217)+SUMIF($B$3:$B$724,M329,$BH$3:$BH$724)</f>
        <v>0</v>
      </c>
      <c r="BH329" s="35">
        <f t="shared" si="70"/>
        <v>0</v>
      </c>
      <c r="BI329" s="30">
        <f>SUMIF(Ingredients!$B$3:$B$217,F329,Ingredients!$G$3:$G$217)+SUMIF($B$3:$B$724,F329,$BQ$3:$BQ$724)</f>
        <v>0</v>
      </c>
      <c r="BJ329" s="30">
        <f>SUMIF(Ingredients!$B$3:$B$217,G329,Ingredients!$G$3:$G$217)+SUMIF($B$3:$B$724,G329,$BQ$3:$BQ$724)</f>
        <v>0</v>
      </c>
      <c r="BK329" s="30">
        <f>SUMIF(Ingredients!$B$3:$B$217,H329,Ingredients!$G$3:$G$217)+SUMIF($B$3:$B$724,H329,$BQ$3:$BQ$724)</f>
        <v>0</v>
      </c>
      <c r="BL329" s="30">
        <f>SUMIF(Ingredients!$B$3:$B$217,I329,Ingredients!$G$3:$G$217)+SUMIF($B$3:$B$724,I329,$BQ$3:$BQ$724)</f>
        <v>0</v>
      </c>
      <c r="BM329" s="30">
        <f>SUMIF(Ingredients!$B$3:$B$217,J329,Ingredients!$G$3:$G$217)+SUMIF($B$3:$B$724,J329,$BQ$3:$BQ$724)</f>
        <v>0</v>
      </c>
      <c r="BN329" s="30">
        <f>SUMIF(Ingredients!$B$3:$B$217,K329,Ingredients!$G$3:$G$217)+SUMIF($B$3:$B$724,K329,$BQ$3:$BQ$724)</f>
        <v>0</v>
      </c>
      <c r="BO329" s="30">
        <f>SUMIF(Ingredients!$B$3:$B$217,L329,Ingredients!$G$3:$G$217)+SUMIF($B$3:$B$724,L329,$BQ$3:$BQ$724)</f>
        <v>0</v>
      </c>
      <c r="BP329" s="30">
        <f>SUMIF(Ingredients!$B$3:$B$217,M329,Ingredients!$G$3:$G$217)+SUMIF($B$3:$B$724,M329,$BQ$3:$BQ$724)</f>
        <v>0</v>
      </c>
      <c r="BQ329" s="36">
        <f t="shared" si="71"/>
        <v>0</v>
      </c>
      <c r="BR329" s="30">
        <f>SUMIF(Ingredients!$B$3:$B$217,F329,Ingredients!$H$3:$H$217)+SUMIF($B$3:$B$724,F329,$BZ$3:$BZ$724)</f>
        <v>0</v>
      </c>
      <c r="BS329" s="30">
        <f>SUMIF(Ingredients!$B$3:$B$217,G329,Ingredients!$H$3:$H$217)+SUMIF($B$3:$B$724,G329,$BZ$3:$BZ$724)</f>
        <v>0</v>
      </c>
      <c r="BT329" s="30">
        <f>SUMIF(Ingredients!$B$3:$B$217,H329,Ingredients!$H$3:$H$217)+SUMIF($B$3:$B$724,H329,$BZ$3:$BZ$724)</f>
        <v>0</v>
      </c>
      <c r="BU329" s="30">
        <f>SUMIF(Ingredients!$B$3:$B$217,I329,Ingredients!$H$3:$H$217)+SUMIF($B$3:$B$724,I329,$BZ$3:$BZ$724)</f>
        <v>0</v>
      </c>
      <c r="BV329" s="30">
        <f>SUMIF(Ingredients!$B$3:$B$217,J329,Ingredients!$H$3:$H$217)+SUMIF($B$3:$B$724,J329,$BZ$3:$BZ$724)</f>
        <v>0</v>
      </c>
      <c r="BW329" s="30">
        <f>SUMIF(Ingredients!$B$3:$B$217,K329,Ingredients!$H$3:$H$217)+SUMIF($B$3:$B$724,K329,$BZ$3:$BZ$724)</f>
        <v>0</v>
      </c>
      <c r="BX329" s="30">
        <f>SUMIF(Ingredients!$B$3:$B$217,L329,Ingredients!$H$3:$H$217)+SUMIF($B$3:$B$724,L329,$BZ$3:$BZ$724)</f>
        <v>0</v>
      </c>
      <c r="BY329" s="30">
        <f>SUMIF(Ingredients!$B$3:$B$217,M329,Ingredients!$H$3:$H$217)+SUMIF($B$3:$B$724,M329,$BZ$3:$BZ$724)</f>
        <v>0</v>
      </c>
      <c r="BZ329" s="42">
        <f t="shared" si="72"/>
        <v>0</v>
      </c>
      <c r="CA329" s="30">
        <f>SUMIF(Ingredients!$B$3:$B$217,F329,Ingredients!$I$3:$I$217)+SUMIF($B$3:$B$724,F329,$CI$3:$CI$724)</f>
        <v>0</v>
      </c>
      <c r="CB329" s="30">
        <f>SUMIF(Ingredients!$B$3:$B$217,G329,Ingredients!$I$3:$I$217)+SUMIF($B$3:$B$724,G329,$CI$3:$CI$724)</f>
        <v>0</v>
      </c>
      <c r="CC329" s="30">
        <f>SUMIF(Ingredients!$B$3:$B$217,H329,Ingredients!$I$3:$I$217)+SUMIF($B$3:$B$724,H329,$CI$3:$CI$724)</f>
        <v>0</v>
      </c>
      <c r="CD329" s="30">
        <f>SUMIF(Ingredients!$B$3:$B$217,I329,Ingredients!$I$3:$I$217)+SUMIF($B$3:$B$724,I329,$CI$3:$CI$724)</f>
        <v>0</v>
      </c>
      <c r="CE329" s="30">
        <f>SUMIF(Ingredients!$B$3:$B$217,J329,Ingredients!$I$3:$I$217)+SUMIF($B$3:$B$724,J329,$CI$3:$CI$724)</f>
        <v>0</v>
      </c>
      <c r="CF329" s="30">
        <f>SUMIF(Ingredients!$B$3:$B$217,K329,Ingredients!$I$3:$I$217)+SUMIF($B$3:$B$724,K329,$CI$3:$CI$724)</f>
        <v>0</v>
      </c>
      <c r="CG329" s="30">
        <f>SUMIF(Ingredients!$B$3:$B$217,L329,Ingredients!$I$3:$I$217)+SUMIF($B$3:$B$724,L329,$CI$3:$CI$724)</f>
        <v>0</v>
      </c>
      <c r="CH329" s="30">
        <f>SUMIF(Ingredients!$B$3:$B$217,M329,Ingredients!$I$3:$I$217)+SUMIF($B$3:$B$724,M329,$CI$3:$CI$724)</f>
        <v>0</v>
      </c>
      <c r="CI329" s="38">
        <f t="shared" si="73"/>
        <v>0</v>
      </c>
      <c r="CJ329" s="30">
        <f>SUMIF(Ingredients!$B$3:$B$217,F329,Ingredients!$J$3:$J$217)+SUMIF($B$3:$B$724,F329,$CR$3:$CR$724)</f>
        <v>3</v>
      </c>
      <c r="CK329" s="30">
        <f>SUMIF(Ingredients!$B$3:$B$217,G329,Ingredients!$J$3:$J$217)+SUMIF($B$3:$B$724,G329,$CR$3:$CR$724)</f>
        <v>0</v>
      </c>
      <c r="CL329" s="30">
        <f>SUMIF(Ingredients!$B$3:$B$217,H329,Ingredients!$J$3:$J$217)+SUMIF($B$3:$B$724,H329,$CR$3:$CR$724)</f>
        <v>0</v>
      </c>
      <c r="CM329" s="30">
        <f>SUMIF(Ingredients!$B$3:$B$217,I329,Ingredients!$J$3:$J$217)+SUMIF($B$3:$B$724,I329,$CR$3:$CR$724)</f>
        <v>0</v>
      </c>
      <c r="CN329" s="30">
        <f>SUMIF(Ingredients!$B$3:$B$217,J329,Ingredients!$J$3:$J$217)+SUMIF($B$3:$B$724,J329,$CR$3:$CR$724)</f>
        <v>0</v>
      </c>
      <c r="CO329" s="30">
        <f>SUMIF(Ingredients!$B$3:$B$217,K329,Ingredients!$J$3:$J$217)+SUMIF($B$3:$B$724,K329,$CR$3:$CR$724)</f>
        <v>0</v>
      </c>
      <c r="CP329" s="30">
        <f>SUMIF(Ingredients!$B$3:$B$217,L329,Ingredients!$J$3:$J$217)+SUMIF($B$3:$B$724,L329,$CR$3:$CR$724)</f>
        <v>0</v>
      </c>
      <c r="CQ329" s="30">
        <f>SUMIF(Ingredients!$B$3:$B$217,M329,Ingredients!$J$3:$J$217)+SUMIF($B$3:$B$724,M329,$CR$3:$CR$724)</f>
        <v>0</v>
      </c>
      <c r="CR329" s="43">
        <f t="shared" si="74"/>
        <v>3</v>
      </c>
      <c r="CS329" s="34">
        <v>10</v>
      </c>
      <c r="CT329" s="30">
        <v>5</v>
      </c>
      <c r="CU329" s="30">
        <v>5.833333333333333</v>
      </c>
      <c r="CV329" s="35">
        <v>0</v>
      </c>
      <c r="CW329" s="36">
        <v>0</v>
      </c>
      <c r="CX329" s="37">
        <v>0</v>
      </c>
      <c r="CY329" s="38">
        <v>0</v>
      </c>
      <c r="CZ329" s="39">
        <v>3</v>
      </c>
      <c r="DA329" t="s">
        <v>199</v>
      </c>
      <c r="DB329" t="str">
        <f t="shared" ca="1" si="75"/>
        <v>No</v>
      </c>
      <c r="DD329" t="s">
        <v>200</v>
      </c>
      <c r="DE329" t="str">
        <f t="shared" ca="1" si="76"/>
        <v/>
      </c>
      <c r="DF329" t="s">
        <v>2272</v>
      </c>
    </row>
    <row r="330" spans="2:110" x14ac:dyDescent="0.3">
      <c r="B330" t="s">
        <v>608</v>
      </c>
      <c r="C330" t="str">
        <f>INDEX('PH Itemnames'!$B$1:$B$723,MATCH(B330,'PH Itemnames'!$A$1:$A$723),1)</f>
        <v>snickersbarItem</v>
      </c>
      <c r="D330" t="s">
        <v>240</v>
      </c>
      <c r="E330" t="s">
        <v>1192</v>
      </c>
      <c r="F330" s="10" t="s">
        <v>230</v>
      </c>
      <c r="G330" s="11" t="s">
        <v>115</v>
      </c>
      <c r="H330" s="11" t="s">
        <v>346</v>
      </c>
      <c r="I330" s="11"/>
      <c r="J330" s="11"/>
      <c r="K330" s="11"/>
      <c r="L330" s="11"/>
      <c r="M330" s="11"/>
      <c r="N330" s="46">
        <f ca="1">SUMIF(Ingredients!$B$3:$B$217,'PH complex foods'!F330,Ingredients!$A$3:$A$119)+SUMIF($B$3:$B$724,F330,$V$3:$V$723)</f>
        <v>0</v>
      </c>
      <c r="O330" s="11">
        <f ca="1">SUMIF(Ingredients!$B$3:$B$217,'PH complex foods'!G330,Ingredients!$A$3:$A$119)+SUMIF($B$3:$B$724,G330,$V$3:$V$723)</f>
        <v>1</v>
      </c>
      <c r="P330" s="11">
        <f ca="1">SUMIF(Ingredients!$B$3:$B$217,'PH complex foods'!H330,Ingredients!$A$3:$A$119)+SUMIF($B$3:$B$724,H330,$V$3:$V$723)</f>
        <v>1</v>
      </c>
      <c r="Q330" s="11">
        <f ca="1">SUMIF(Ingredients!$B$3:$B$217,'PH complex foods'!I330,Ingredients!$A$3:$A$119)+SUMIF($B$3:$B$724,I330,$V$3:$V$723)</f>
        <v>0</v>
      </c>
      <c r="R330" s="11">
        <f ca="1">SUMIF(Ingredients!$B$3:$B$217,'PH complex foods'!J330,Ingredients!$A$3:$A$119)+SUMIF($B$3:$B$724,J330,$V$3:$V$723)</f>
        <v>0</v>
      </c>
      <c r="S330" s="11">
        <f ca="1">SUMIF(Ingredients!$B$3:$B$217,'PH complex foods'!K330,Ingredients!$A$3:$A$119)+SUMIF($B$3:$B$724,K330,$V$3:$V$723)</f>
        <v>0</v>
      </c>
      <c r="T330" s="11">
        <f ca="1">SUMIF(Ingredients!$B$3:$B$217,'PH complex foods'!L330,Ingredients!$A$3:$A$119)+SUMIF($B$3:$B$724,L330,$V$3:$V$723)</f>
        <v>0</v>
      </c>
      <c r="U330" s="11">
        <f ca="1">SUMIF(Ingredients!$B$3:$B$217,'PH complex foods'!M330,Ingredients!$A$3:$A$119)+SUMIF($B$3:$B$724,M330,$V$3:$V$723)</f>
        <v>0</v>
      </c>
      <c r="V330" s="10">
        <f t="shared" ca="1" si="77"/>
        <v>0</v>
      </c>
      <c r="W330" s="11">
        <f t="shared" si="66"/>
        <v>0</v>
      </c>
      <c r="X330" s="44" t="str">
        <f t="shared" ca="1" si="78"/>
        <v>No</v>
      </c>
      <c r="Y330" s="34">
        <f>SUMIF(Ingredients!$B$3:$B$217,F330,Ingredients!$C$3:$C$217)+SUMIF($B$3:$B$724,F330,$AG$3:$AG$724)</f>
        <v>10</v>
      </c>
      <c r="Z330" s="30">
        <f>SUMIF(Ingredients!$B$3:$B$217,G330,Ingredients!$C$3:$C$217)+SUMIF($B$3:$B$724,G330,$AG$3:$AG$724)</f>
        <v>5</v>
      </c>
      <c r="AA330" s="30">
        <f>SUMIF(Ingredients!$B$3:$B$217,H330,Ingredients!$C$3:$C$217)+SUMIF($B$3:$B$724,H330,$AG$3:$AG$724)</f>
        <v>4</v>
      </c>
      <c r="AB330" s="30">
        <f>SUMIF(Ingredients!$B$3:$B$217,I330,Ingredients!$C$3:$C$217)+SUMIF($B$3:$B$724,I330,$AG$3:$AG$724)</f>
        <v>0</v>
      </c>
      <c r="AC330" s="30">
        <f>SUMIF(Ingredients!$B$3:$B$217,J330,Ingredients!$C$3:$C$217)+SUMIF($B$3:$B$724,J330,$AG$3:$AG$724)</f>
        <v>0</v>
      </c>
      <c r="AD330" s="30">
        <f>SUMIF(Ingredients!$B$3:$B$217,K330,Ingredients!$C$3:$C$217)+SUMIF($B$3:$B$724,K330,$AG$3:$AG$724)</f>
        <v>0</v>
      </c>
      <c r="AE330" s="30">
        <f>SUMIF(Ingredients!$B$3:$B$217,L330,Ingredients!$C$3:$C$217)+SUMIF($B$3:$B$724,L330,$AG$3:$AG$724)</f>
        <v>0</v>
      </c>
      <c r="AF330" s="30">
        <f>SUMIF(Ingredients!$B$3:$B$217,M330,Ingredients!$C$3:$C$217)+SUMIF($B$3:$B$724,M330,$AG$3:$AG$724)</f>
        <v>0</v>
      </c>
      <c r="AG330" s="29">
        <f t="shared" si="67"/>
        <v>19</v>
      </c>
      <c r="AH330" s="30">
        <f>SUMIF(Ingredients!$B$3:$B$217,F330,Ingredients!$D$3:$D$217)+SUMIF($B$3:$B$724,F330,$AP$3:$AP$724)</f>
        <v>5</v>
      </c>
      <c r="AI330" s="30">
        <f>SUMIF(Ingredients!$B$3:$B$217,G330,Ingredients!$D$3:$D$217)+SUMIF($B$3:$B$724,G330,$AP$3:$AP$724)</f>
        <v>0</v>
      </c>
      <c r="AJ330" s="30">
        <f>SUMIF(Ingredients!$B$3:$B$217,H330,Ingredients!$D$3:$D$217)+SUMIF($B$3:$B$724,H330,$AP$3:$AP$724)</f>
        <v>0</v>
      </c>
      <c r="AK330" s="30">
        <f>SUMIF(Ingredients!$B$3:$B$217,I330,Ingredients!$D$3:$D$217)+SUMIF($B$3:$B$724,I330,$AP$3:$AP$724)</f>
        <v>0</v>
      </c>
      <c r="AL330" s="30">
        <f>SUMIF(Ingredients!$B$3:$B$217,J330,Ingredients!$D$3:$D$217)+SUMIF($B$3:$B$724,J330,$AP$3:$AP$724)</f>
        <v>0</v>
      </c>
      <c r="AM330" s="30">
        <f>SUMIF(Ingredients!$B$3:$B$217,K330,Ingredients!$D$3:$D$217)+SUMIF($B$3:$B$724,K330,$AP$3:$AP$724)</f>
        <v>0</v>
      </c>
      <c r="AN330" s="30">
        <f>SUMIF(Ingredients!$B$3:$B$217,L330,Ingredients!$D$3:$D$217)+SUMIF($B$3:$B$724,L330,$AP$3:$AP$724)</f>
        <v>0</v>
      </c>
      <c r="AO330" s="30">
        <f>SUMIF(Ingredients!$B$3:$B$217,M330,Ingredients!$D$3:$D$217)+SUMIF($B$3:$B$724,M330,$AP$3:$AP$724)</f>
        <v>0</v>
      </c>
      <c r="AP330" s="29">
        <f t="shared" si="68"/>
        <v>5</v>
      </c>
      <c r="AQ330" s="30">
        <f>SUMIF(Ingredients!$B$3:$B$217,F330,Ingredients!$E$3:$E$217)+SUMIF($B$3:$B$724,F330,$AY$3:$AY$727)</f>
        <v>11.666666666666666</v>
      </c>
      <c r="AR330" s="30">
        <f>SUMIF(Ingredients!$B$3:$B$217,G330,Ingredients!$E$3:$E$217)+SUMIF($B$3:$B$724,G330,$AY$3:$AY$727)</f>
        <v>45</v>
      </c>
      <c r="AS330" s="30">
        <f>SUMIF(Ingredients!$B$3:$B$217,H330,Ingredients!$E$3:$E$217)+SUMIF($B$3:$B$724,H330,$AY$3:$AY$727)</f>
        <v>0</v>
      </c>
      <c r="AT330" s="30">
        <f>SUMIF(Ingredients!$B$3:$B$217,I330,Ingredients!$E$3:$E$217)+SUMIF($B$3:$B$724,I330,$AY$3:$AY$727)</f>
        <v>0</v>
      </c>
      <c r="AU330" s="30">
        <f>SUMIF(Ingredients!$B$3:$B$217,J330,Ingredients!$E$3:$E$217)+SUMIF($B$3:$B$724,J330,$AY$3:$AY$727)</f>
        <v>0</v>
      </c>
      <c r="AV330" s="30">
        <f>SUMIF(Ingredients!$B$3:$B$217,K330,Ingredients!$E$3:$E$217)+SUMIF($B$3:$B$724,K330,$AY$3:$AY$727)</f>
        <v>0</v>
      </c>
      <c r="AW330" s="30">
        <f>SUMIF(Ingredients!$B$3:$B$217,L330,Ingredients!$E$3:$E$217)+SUMIF($B$3:$B$724,L330,$AY$3:$AY$727)</f>
        <v>0</v>
      </c>
      <c r="AX330" s="30">
        <f>SUMIF(Ingredients!$B$3:$B$217,M330,Ingredients!$E$3:$E$217)+SUMIF($B$3:$B$724,M330,$AY$3:$AY$727)</f>
        <v>0</v>
      </c>
      <c r="AY330" s="29">
        <f t="shared" si="69"/>
        <v>18.888888888888889</v>
      </c>
      <c r="AZ330" s="30">
        <f>SUMIF(Ingredients!$B$3:$B$217,F330,Ingredients!$F$3:$F$217)+SUMIF($B$3:$B$724,F330,$BH$3:$BH$724)</f>
        <v>0</v>
      </c>
      <c r="BA330" s="30">
        <f>SUMIF(Ingredients!$B$3:$B$217,G330,Ingredients!$F$3:$F$217)+SUMIF($B$3:$B$724,G330,$BH$3:$BH$724)</f>
        <v>0.5</v>
      </c>
      <c r="BB330" s="30">
        <f>SUMIF(Ingredients!$B$3:$B$217,H330,Ingredients!$F$3:$F$217)+SUMIF($B$3:$B$724,H330,$BH$3:$BH$724)</f>
        <v>0</v>
      </c>
      <c r="BC330" s="30">
        <f>SUMIF(Ingredients!$B$3:$B$217,I330,Ingredients!$F$3:$F$217)+SUMIF($B$3:$B$724,I330,$BH$3:$BH$724)</f>
        <v>0</v>
      </c>
      <c r="BD330" s="30">
        <f>SUMIF(Ingredients!$B$3:$B$217,J330,Ingredients!$F$3:$F$217)+SUMIF($B$3:$B$724,J330,$BH$3:$BH$724)</f>
        <v>0</v>
      </c>
      <c r="BE330" s="30">
        <f>SUMIF(Ingredients!$B$3:$B$217,K330,Ingredients!$F$3:$F$217)+SUMIF($B$3:$B$724,K330,$BH$3:$BH$724)</f>
        <v>0</v>
      </c>
      <c r="BF330" s="30">
        <f>SUMIF(Ingredients!$B$3:$B$217,L330,Ingredients!$F$3:$F$217)+SUMIF($B$3:$B$724,L330,$BH$3:$BH$724)</f>
        <v>0</v>
      </c>
      <c r="BG330" s="30">
        <f>SUMIF(Ingredients!$B$3:$B$217,M330,Ingredients!$F$3:$F$217)+SUMIF($B$3:$B$724,M330,$BH$3:$BH$724)</f>
        <v>0</v>
      </c>
      <c r="BH330" s="35">
        <f t="shared" si="70"/>
        <v>0.5</v>
      </c>
      <c r="BI330" s="30">
        <f>SUMIF(Ingredients!$B$3:$B$217,F330,Ingredients!$G$3:$G$217)+SUMIF($B$3:$B$724,F330,$BQ$3:$BQ$724)</f>
        <v>0</v>
      </c>
      <c r="BJ330" s="30">
        <f>SUMIF(Ingredients!$B$3:$B$217,G330,Ingredients!$G$3:$G$217)+SUMIF($B$3:$B$724,G330,$BQ$3:$BQ$724)</f>
        <v>0</v>
      </c>
      <c r="BK330" s="30">
        <f>SUMIF(Ingredients!$B$3:$B$217,H330,Ingredients!$G$3:$G$217)+SUMIF($B$3:$B$724,H330,$BQ$3:$BQ$724)</f>
        <v>0</v>
      </c>
      <c r="BL330" s="30">
        <f>SUMIF(Ingredients!$B$3:$B$217,I330,Ingredients!$G$3:$G$217)+SUMIF($B$3:$B$724,I330,$BQ$3:$BQ$724)</f>
        <v>0</v>
      </c>
      <c r="BM330" s="30">
        <f>SUMIF(Ingredients!$B$3:$B$217,J330,Ingredients!$G$3:$G$217)+SUMIF($B$3:$B$724,J330,$BQ$3:$BQ$724)</f>
        <v>0</v>
      </c>
      <c r="BN330" s="30">
        <f>SUMIF(Ingredients!$B$3:$B$217,K330,Ingredients!$G$3:$G$217)+SUMIF($B$3:$B$724,K330,$BQ$3:$BQ$724)</f>
        <v>0</v>
      </c>
      <c r="BO330" s="30">
        <f>SUMIF(Ingredients!$B$3:$B$217,L330,Ingredients!$G$3:$G$217)+SUMIF($B$3:$B$724,L330,$BQ$3:$BQ$724)</f>
        <v>0</v>
      </c>
      <c r="BP330" s="30">
        <f>SUMIF(Ingredients!$B$3:$B$217,M330,Ingredients!$G$3:$G$217)+SUMIF($B$3:$B$724,M330,$BQ$3:$BQ$724)</f>
        <v>0</v>
      </c>
      <c r="BQ330" s="36">
        <f t="shared" si="71"/>
        <v>0</v>
      </c>
      <c r="BR330" s="30">
        <f>SUMIF(Ingredients!$B$3:$B$217,F330,Ingredients!$H$3:$H$217)+SUMIF($B$3:$B$724,F330,$BZ$3:$BZ$724)</f>
        <v>0</v>
      </c>
      <c r="BS330" s="30">
        <f>SUMIF(Ingredients!$B$3:$B$217,G330,Ingredients!$H$3:$H$217)+SUMIF($B$3:$B$724,G330,$BZ$3:$BZ$724)</f>
        <v>0</v>
      </c>
      <c r="BT330" s="30">
        <f>SUMIF(Ingredients!$B$3:$B$217,H330,Ingredients!$H$3:$H$217)+SUMIF($B$3:$B$724,H330,$BZ$3:$BZ$724)</f>
        <v>0</v>
      </c>
      <c r="BU330" s="30">
        <f>SUMIF(Ingredients!$B$3:$B$217,I330,Ingredients!$H$3:$H$217)+SUMIF($B$3:$B$724,I330,$BZ$3:$BZ$724)</f>
        <v>0</v>
      </c>
      <c r="BV330" s="30">
        <f>SUMIF(Ingredients!$B$3:$B$217,J330,Ingredients!$H$3:$H$217)+SUMIF($B$3:$B$724,J330,$BZ$3:$BZ$724)</f>
        <v>0</v>
      </c>
      <c r="BW330" s="30">
        <f>SUMIF(Ingredients!$B$3:$B$217,K330,Ingredients!$H$3:$H$217)+SUMIF($B$3:$B$724,K330,$BZ$3:$BZ$724)</f>
        <v>0</v>
      </c>
      <c r="BX330" s="30">
        <f>SUMIF(Ingredients!$B$3:$B$217,L330,Ingredients!$H$3:$H$217)+SUMIF($B$3:$B$724,L330,$BZ$3:$BZ$724)</f>
        <v>0</v>
      </c>
      <c r="BY330" s="30">
        <f>SUMIF(Ingredients!$B$3:$B$217,M330,Ingredients!$H$3:$H$217)+SUMIF($B$3:$B$724,M330,$BZ$3:$BZ$724)</f>
        <v>0</v>
      </c>
      <c r="BZ330" s="42">
        <f t="shared" si="72"/>
        <v>0</v>
      </c>
      <c r="CA330" s="30">
        <f>SUMIF(Ingredients!$B$3:$B$217,F330,Ingredients!$I$3:$I$217)+SUMIF($B$3:$B$724,F330,$CI$3:$CI$724)</f>
        <v>0</v>
      </c>
      <c r="CB330" s="30">
        <f>SUMIF(Ingredients!$B$3:$B$217,G330,Ingredients!$I$3:$I$217)+SUMIF($B$3:$B$724,G330,$CI$3:$CI$724)</f>
        <v>0</v>
      </c>
      <c r="CC330" s="30">
        <f>SUMIF(Ingredients!$B$3:$B$217,H330,Ingredients!$I$3:$I$217)+SUMIF($B$3:$B$724,H330,$CI$3:$CI$724)</f>
        <v>0</v>
      </c>
      <c r="CD330" s="30">
        <f>SUMIF(Ingredients!$B$3:$B$217,I330,Ingredients!$I$3:$I$217)+SUMIF($B$3:$B$724,I330,$CI$3:$CI$724)</f>
        <v>0</v>
      </c>
      <c r="CE330" s="30">
        <f>SUMIF(Ingredients!$B$3:$B$217,J330,Ingredients!$I$3:$I$217)+SUMIF($B$3:$B$724,J330,$CI$3:$CI$724)</f>
        <v>0</v>
      </c>
      <c r="CF330" s="30">
        <f>SUMIF(Ingredients!$B$3:$B$217,K330,Ingredients!$I$3:$I$217)+SUMIF($B$3:$B$724,K330,$CI$3:$CI$724)</f>
        <v>0</v>
      </c>
      <c r="CG330" s="30">
        <f>SUMIF(Ingredients!$B$3:$B$217,L330,Ingredients!$I$3:$I$217)+SUMIF($B$3:$B$724,L330,$CI$3:$CI$724)</f>
        <v>0</v>
      </c>
      <c r="CH330" s="30">
        <f>SUMIF(Ingredients!$B$3:$B$217,M330,Ingredients!$I$3:$I$217)+SUMIF($B$3:$B$724,M330,$CI$3:$CI$724)</f>
        <v>0</v>
      </c>
      <c r="CI330" s="38">
        <f t="shared" si="73"/>
        <v>0</v>
      </c>
      <c r="CJ330" s="30">
        <f>SUMIF(Ingredients!$B$3:$B$217,F330,Ingredients!$J$3:$J$217)+SUMIF($B$3:$B$724,F330,$CR$3:$CR$724)</f>
        <v>3</v>
      </c>
      <c r="CK330" s="30">
        <f>SUMIF(Ingredients!$B$3:$B$217,G330,Ingredients!$J$3:$J$217)+SUMIF($B$3:$B$724,G330,$CR$3:$CR$724)</f>
        <v>0</v>
      </c>
      <c r="CL330" s="30">
        <f>SUMIF(Ingredients!$B$3:$B$217,H330,Ingredients!$J$3:$J$217)+SUMIF($B$3:$B$724,H330,$CR$3:$CR$724)</f>
        <v>0</v>
      </c>
      <c r="CM330" s="30">
        <f>SUMIF(Ingredients!$B$3:$B$217,I330,Ingredients!$J$3:$J$217)+SUMIF($B$3:$B$724,I330,$CR$3:$CR$724)</f>
        <v>0</v>
      </c>
      <c r="CN330" s="30">
        <f>SUMIF(Ingredients!$B$3:$B$217,J330,Ingredients!$J$3:$J$217)+SUMIF($B$3:$B$724,J330,$CR$3:$CR$724)</f>
        <v>0</v>
      </c>
      <c r="CO330" s="30">
        <f>SUMIF(Ingredients!$B$3:$B$217,K330,Ingredients!$J$3:$J$217)+SUMIF($B$3:$B$724,K330,$CR$3:$CR$724)</f>
        <v>0</v>
      </c>
      <c r="CP330" s="30">
        <f>SUMIF(Ingredients!$B$3:$B$217,L330,Ingredients!$J$3:$J$217)+SUMIF($B$3:$B$724,L330,$CR$3:$CR$724)</f>
        <v>0</v>
      </c>
      <c r="CQ330" s="30">
        <f>SUMIF(Ingredients!$B$3:$B$217,M330,Ingredients!$J$3:$J$217)+SUMIF($B$3:$B$724,M330,$CR$3:$CR$724)</f>
        <v>0</v>
      </c>
      <c r="CR330" s="43">
        <f t="shared" si="74"/>
        <v>3</v>
      </c>
      <c r="CS330" s="34">
        <v>19</v>
      </c>
      <c r="CT330" s="30">
        <v>5</v>
      </c>
      <c r="CU330" s="30">
        <v>18.888888888888889</v>
      </c>
      <c r="CV330" s="35">
        <v>0.5</v>
      </c>
      <c r="CW330" s="36">
        <v>0</v>
      </c>
      <c r="CX330" s="37">
        <v>0</v>
      </c>
      <c r="CY330" s="38">
        <v>0</v>
      </c>
      <c r="CZ330" s="39">
        <v>3</v>
      </c>
      <c r="DA330" t="s">
        <v>199</v>
      </c>
      <c r="DB330" t="str">
        <f t="shared" ca="1" si="75"/>
        <v>No</v>
      </c>
      <c r="DD330" t="s">
        <v>200</v>
      </c>
      <c r="DE330" t="str">
        <f t="shared" ca="1" si="76"/>
        <v/>
      </c>
      <c r="DF330" t="s">
        <v>2272</v>
      </c>
    </row>
    <row r="331" spans="2:110" x14ac:dyDescent="0.3">
      <c r="B331" t="s">
        <v>609</v>
      </c>
      <c r="C331" t="str">
        <f>INDEX('PH Itemnames'!$B$1:$B$723,MATCH(B331,'PH Itemnames'!$A$1:$A$723),1)</f>
        <v>steamedspinachItem</v>
      </c>
      <c r="D331" t="s">
        <v>240</v>
      </c>
      <c r="E331" t="s">
        <v>1192</v>
      </c>
      <c r="F331" s="10" t="s">
        <v>433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SUMIF(Ingredients!$B$3:$B$217,'PH complex foods'!F331,Ingredients!$A$3:$A$119)+SUMIF($B$3:$B$724,F331,$V$3:$V$723)</f>
        <v>1</v>
      </c>
      <c r="O331" s="11">
        <f ca="1">SUMIF(Ingredients!$B$3:$B$217,'PH complex foods'!G331,Ingredients!$A$3:$A$119)+SUMIF($B$3:$B$724,G331,$V$3:$V$723)</f>
        <v>1</v>
      </c>
      <c r="P331" s="11">
        <f ca="1">SUMIF(Ingredients!$B$3:$B$217,'PH complex foods'!H331,Ingredients!$A$3:$A$119)+SUMIF($B$3:$B$724,H331,$V$3:$V$723)</f>
        <v>0</v>
      </c>
      <c r="Q331" s="11">
        <f ca="1">SUMIF(Ingredients!$B$3:$B$217,'PH complex foods'!I331,Ingredients!$A$3:$A$119)+SUMIF($B$3:$B$724,I331,$V$3:$V$723)</f>
        <v>0</v>
      </c>
      <c r="R331" s="11">
        <f ca="1">SUMIF(Ingredients!$B$3:$B$217,'PH complex foods'!J331,Ingredients!$A$3:$A$119)+SUMIF($B$3:$B$724,J331,$V$3:$V$723)</f>
        <v>0</v>
      </c>
      <c r="S331" s="11">
        <f ca="1">SUMIF(Ingredients!$B$3:$B$217,'PH complex foods'!K331,Ingredients!$A$3:$A$119)+SUMIF($B$3:$B$724,K331,$V$3:$V$723)</f>
        <v>0</v>
      </c>
      <c r="T331" s="11">
        <f ca="1">SUMIF(Ingredients!$B$3:$B$217,'PH complex foods'!L331,Ingredients!$A$3:$A$119)+SUMIF($B$3:$B$724,L331,$V$3:$V$723)</f>
        <v>0</v>
      </c>
      <c r="U331" s="11">
        <f ca="1">SUMIF(Ingredients!$B$3:$B$217,'PH complex foods'!M331,Ingredients!$A$3:$A$119)+SUMIF($B$3:$B$724,M331,$V$3:$V$723)</f>
        <v>0</v>
      </c>
      <c r="V331" s="10">
        <f t="shared" ca="1" si="77"/>
        <v>1</v>
      </c>
      <c r="W331" s="11">
        <f t="shared" si="66"/>
        <v>0</v>
      </c>
      <c r="X331" s="44" t="str">
        <f t="shared" ca="1" si="78"/>
        <v>Yes</v>
      </c>
      <c r="Y331" s="34">
        <f>SUMIF(Ingredients!$B$3:$B$217,F331,Ingredients!$C$3:$C$217)+SUMIF($B$3:$B$724,F331,$AG$3:$AG$724)</f>
        <v>2</v>
      </c>
      <c r="Z331" s="30">
        <f>SUMIF(Ingredients!$B$3:$B$217,G331,Ingredients!$C$3:$C$217)+SUMIF($B$3:$B$724,G331,$AG$3:$AG$724)</f>
        <v>0</v>
      </c>
      <c r="AA331" s="30">
        <f>SUMIF(Ingredients!$B$3:$B$217,H331,Ingredients!$C$3:$C$217)+SUMIF($B$3:$B$724,H331,$AG$3:$AG$724)</f>
        <v>0</v>
      </c>
      <c r="AB331" s="30">
        <f>SUMIF(Ingredients!$B$3:$B$217,I331,Ingredients!$C$3:$C$217)+SUMIF($B$3:$B$724,I331,$AG$3:$AG$724)</f>
        <v>0</v>
      </c>
      <c r="AC331" s="30">
        <f>SUMIF(Ingredients!$B$3:$B$217,J331,Ingredients!$C$3:$C$217)+SUMIF($B$3:$B$724,J331,$AG$3:$AG$724)</f>
        <v>0</v>
      </c>
      <c r="AD331" s="30">
        <f>SUMIF(Ingredients!$B$3:$B$217,K331,Ingredients!$C$3:$C$217)+SUMIF($B$3:$B$724,K331,$AG$3:$AG$724)</f>
        <v>0</v>
      </c>
      <c r="AE331" s="30">
        <f>SUMIF(Ingredients!$B$3:$B$217,L331,Ingredients!$C$3:$C$217)+SUMIF($B$3:$B$724,L331,$AG$3:$AG$724)</f>
        <v>0</v>
      </c>
      <c r="AF331" s="30">
        <f>SUMIF(Ingredients!$B$3:$B$217,M331,Ingredients!$C$3:$C$217)+SUMIF($B$3:$B$724,M331,$AG$3:$AG$724)</f>
        <v>0</v>
      </c>
      <c r="AG331" s="29">
        <f t="shared" si="67"/>
        <v>2</v>
      </c>
      <c r="AH331" s="30">
        <f>SUMIF(Ingredients!$B$3:$B$217,F331,Ingredients!$D$3:$D$217)+SUMIF($B$3:$B$724,F331,$AP$3:$AP$724)</f>
        <v>0</v>
      </c>
      <c r="AI331" s="30">
        <f>SUMIF(Ingredients!$B$3:$B$217,G331,Ingredients!$D$3:$D$217)+SUMIF($B$3:$B$724,G331,$AP$3:$AP$724)</f>
        <v>10</v>
      </c>
      <c r="AJ331" s="30">
        <f>SUMIF(Ingredients!$B$3:$B$217,H331,Ingredients!$D$3:$D$217)+SUMIF($B$3:$B$724,H331,$AP$3:$AP$724)</f>
        <v>0</v>
      </c>
      <c r="AK331" s="30">
        <f>SUMIF(Ingredients!$B$3:$B$217,I331,Ingredients!$D$3:$D$217)+SUMIF($B$3:$B$724,I331,$AP$3:$AP$724)</f>
        <v>0</v>
      </c>
      <c r="AL331" s="30">
        <f>SUMIF(Ingredients!$B$3:$B$217,J331,Ingredients!$D$3:$D$217)+SUMIF($B$3:$B$724,J331,$AP$3:$AP$724)</f>
        <v>0</v>
      </c>
      <c r="AM331" s="30">
        <f>SUMIF(Ingredients!$B$3:$B$217,K331,Ingredients!$D$3:$D$217)+SUMIF($B$3:$B$724,K331,$AP$3:$AP$724)</f>
        <v>0</v>
      </c>
      <c r="AN331" s="30">
        <f>SUMIF(Ingredients!$B$3:$B$217,L331,Ingredients!$D$3:$D$217)+SUMIF($B$3:$B$724,L331,$AP$3:$AP$724)</f>
        <v>0</v>
      </c>
      <c r="AO331" s="30">
        <f>SUMIF(Ingredients!$B$3:$B$217,M331,Ingredients!$D$3:$D$217)+SUMIF($B$3:$B$724,M331,$AP$3:$AP$724)</f>
        <v>0</v>
      </c>
      <c r="AP331" s="29">
        <f t="shared" si="68"/>
        <v>10</v>
      </c>
      <c r="AQ331" s="30">
        <f>SUMIF(Ingredients!$B$3:$B$217,F331,Ingredients!$E$3:$E$217)+SUMIF($B$3:$B$724,F331,$AY$3:$AY$727)</f>
        <v>7</v>
      </c>
      <c r="AR331" s="30">
        <f>SUMIF(Ingredients!$B$3:$B$217,G331,Ingredients!$E$3:$E$217)+SUMIF($B$3:$B$724,G331,$AY$3:$AY$727)</f>
        <v>0</v>
      </c>
      <c r="AS331" s="30">
        <f>SUMIF(Ingredients!$B$3:$B$217,H331,Ingredients!$E$3:$E$217)+SUMIF($B$3:$B$724,H331,$AY$3:$AY$727)</f>
        <v>0</v>
      </c>
      <c r="AT331" s="30">
        <f>SUMIF(Ingredients!$B$3:$B$217,I331,Ingredients!$E$3:$E$217)+SUMIF($B$3:$B$724,I331,$AY$3:$AY$727)</f>
        <v>0</v>
      </c>
      <c r="AU331" s="30">
        <f>SUMIF(Ingredients!$B$3:$B$217,J331,Ingredients!$E$3:$E$217)+SUMIF($B$3:$B$724,J331,$AY$3:$AY$727)</f>
        <v>0</v>
      </c>
      <c r="AV331" s="30">
        <f>SUMIF(Ingredients!$B$3:$B$217,K331,Ingredients!$E$3:$E$217)+SUMIF($B$3:$B$724,K331,$AY$3:$AY$727)</f>
        <v>0</v>
      </c>
      <c r="AW331" s="30">
        <f>SUMIF(Ingredients!$B$3:$B$217,L331,Ingredients!$E$3:$E$217)+SUMIF($B$3:$B$724,L331,$AY$3:$AY$727)</f>
        <v>0</v>
      </c>
      <c r="AX331" s="30">
        <f>SUMIF(Ingredients!$B$3:$B$217,M331,Ingredients!$E$3:$E$217)+SUMIF($B$3:$B$724,M331,$AY$3:$AY$727)</f>
        <v>0</v>
      </c>
      <c r="AY331" s="29">
        <f t="shared" si="69"/>
        <v>3.5</v>
      </c>
      <c r="AZ331" s="30">
        <f>SUMIF(Ingredients!$B$3:$B$217,F331,Ingredients!$F$3:$F$217)+SUMIF($B$3:$B$724,F331,$BH$3:$BH$724)</f>
        <v>0</v>
      </c>
      <c r="BA331" s="30">
        <f>SUMIF(Ingredients!$B$3:$B$217,G331,Ingredients!$F$3:$F$217)+SUMIF($B$3:$B$724,G331,$BH$3:$BH$724)</f>
        <v>0</v>
      </c>
      <c r="BB331" s="30">
        <f>SUMIF(Ingredients!$B$3:$B$217,H331,Ingredients!$F$3:$F$217)+SUMIF($B$3:$B$724,H331,$BH$3:$BH$724)</f>
        <v>0</v>
      </c>
      <c r="BC331" s="30">
        <f>SUMIF(Ingredients!$B$3:$B$217,I331,Ingredients!$F$3:$F$217)+SUMIF($B$3:$B$724,I331,$BH$3:$BH$724)</f>
        <v>0</v>
      </c>
      <c r="BD331" s="30">
        <f>SUMIF(Ingredients!$B$3:$B$217,J331,Ingredients!$F$3:$F$217)+SUMIF($B$3:$B$724,J331,$BH$3:$BH$724)</f>
        <v>0</v>
      </c>
      <c r="BE331" s="30">
        <f>SUMIF(Ingredients!$B$3:$B$217,K331,Ingredients!$F$3:$F$217)+SUMIF($B$3:$B$724,K331,$BH$3:$BH$724)</f>
        <v>0</v>
      </c>
      <c r="BF331" s="30">
        <f>SUMIF(Ingredients!$B$3:$B$217,L331,Ingredients!$F$3:$F$217)+SUMIF($B$3:$B$724,L331,$BH$3:$BH$724)</f>
        <v>0</v>
      </c>
      <c r="BG331" s="30">
        <f>SUMIF(Ingredients!$B$3:$B$217,M331,Ingredients!$F$3:$F$217)+SUMIF($B$3:$B$724,M331,$BH$3:$BH$724)</f>
        <v>0</v>
      </c>
      <c r="BH331" s="35">
        <f t="shared" si="70"/>
        <v>0</v>
      </c>
      <c r="BI331" s="30">
        <f>SUMIF(Ingredients!$B$3:$B$217,F331,Ingredients!$G$3:$G$217)+SUMIF($B$3:$B$724,F331,$BQ$3:$BQ$724)</f>
        <v>0</v>
      </c>
      <c r="BJ331" s="30">
        <f>SUMIF(Ingredients!$B$3:$B$217,G331,Ingredients!$G$3:$G$217)+SUMIF($B$3:$B$724,G331,$BQ$3:$BQ$724)</f>
        <v>0</v>
      </c>
      <c r="BK331" s="30">
        <f>SUMIF(Ingredients!$B$3:$B$217,H331,Ingredients!$G$3:$G$217)+SUMIF($B$3:$B$724,H331,$BQ$3:$BQ$724)</f>
        <v>0</v>
      </c>
      <c r="BL331" s="30">
        <f>SUMIF(Ingredients!$B$3:$B$217,I331,Ingredients!$G$3:$G$217)+SUMIF($B$3:$B$724,I331,$BQ$3:$BQ$724)</f>
        <v>0</v>
      </c>
      <c r="BM331" s="30">
        <f>SUMIF(Ingredients!$B$3:$B$217,J331,Ingredients!$G$3:$G$217)+SUMIF($B$3:$B$724,J331,$BQ$3:$BQ$724)</f>
        <v>0</v>
      </c>
      <c r="BN331" s="30">
        <f>SUMIF(Ingredients!$B$3:$B$217,K331,Ingredients!$G$3:$G$217)+SUMIF($B$3:$B$724,K331,$BQ$3:$BQ$724)</f>
        <v>0</v>
      </c>
      <c r="BO331" s="30">
        <f>SUMIF(Ingredients!$B$3:$B$217,L331,Ingredients!$G$3:$G$217)+SUMIF($B$3:$B$724,L331,$BQ$3:$BQ$724)</f>
        <v>0</v>
      </c>
      <c r="BP331" s="30">
        <f>SUMIF(Ingredients!$B$3:$B$217,M331,Ingredients!$G$3:$G$217)+SUMIF($B$3:$B$724,M331,$BQ$3:$BQ$724)</f>
        <v>0</v>
      </c>
      <c r="BQ331" s="36">
        <f t="shared" si="71"/>
        <v>0</v>
      </c>
      <c r="BR331" s="30">
        <f>SUMIF(Ingredients!$B$3:$B$217,F331,Ingredients!$H$3:$H$217)+SUMIF($B$3:$B$724,F331,$BZ$3:$BZ$724)</f>
        <v>1</v>
      </c>
      <c r="BS331" s="30">
        <f>SUMIF(Ingredients!$B$3:$B$217,G331,Ingredients!$H$3:$H$217)+SUMIF($B$3:$B$724,G331,$BZ$3:$BZ$724)</f>
        <v>0</v>
      </c>
      <c r="BT331" s="30">
        <f>SUMIF(Ingredients!$B$3:$B$217,H331,Ingredients!$H$3:$H$217)+SUMIF($B$3:$B$724,H331,$BZ$3:$BZ$724)</f>
        <v>0</v>
      </c>
      <c r="BU331" s="30">
        <f>SUMIF(Ingredients!$B$3:$B$217,I331,Ingredients!$H$3:$H$217)+SUMIF($B$3:$B$724,I331,$BZ$3:$BZ$724)</f>
        <v>0</v>
      </c>
      <c r="BV331" s="30">
        <f>SUMIF(Ingredients!$B$3:$B$217,J331,Ingredients!$H$3:$H$217)+SUMIF($B$3:$B$724,J331,$BZ$3:$BZ$724)</f>
        <v>0</v>
      </c>
      <c r="BW331" s="30">
        <f>SUMIF(Ingredients!$B$3:$B$217,K331,Ingredients!$H$3:$H$217)+SUMIF($B$3:$B$724,K331,$BZ$3:$BZ$724)</f>
        <v>0</v>
      </c>
      <c r="BX331" s="30">
        <f>SUMIF(Ingredients!$B$3:$B$217,L331,Ingredients!$H$3:$H$217)+SUMIF($B$3:$B$724,L331,$BZ$3:$BZ$724)</f>
        <v>0</v>
      </c>
      <c r="BY331" s="30">
        <f>SUMIF(Ingredients!$B$3:$B$217,M331,Ingredients!$H$3:$H$217)+SUMIF($B$3:$B$724,M331,$BZ$3:$BZ$724)</f>
        <v>0</v>
      </c>
      <c r="BZ331" s="42">
        <f t="shared" si="72"/>
        <v>1</v>
      </c>
      <c r="CA331" s="30">
        <f>SUMIF(Ingredients!$B$3:$B$217,F331,Ingredients!$I$3:$I$217)+SUMIF($B$3:$B$724,F331,$CI$3:$CI$724)</f>
        <v>0</v>
      </c>
      <c r="CB331" s="30">
        <f>SUMIF(Ingredients!$B$3:$B$217,G331,Ingredients!$I$3:$I$217)+SUMIF($B$3:$B$724,G331,$CI$3:$CI$724)</f>
        <v>0</v>
      </c>
      <c r="CC331" s="30">
        <f>SUMIF(Ingredients!$B$3:$B$217,H331,Ingredients!$I$3:$I$217)+SUMIF($B$3:$B$724,H331,$CI$3:$CI$724)</f>
        <v>0</v>
      </c>
      <c r="CD331" s="30">
        <f>SUMIF(Ingredients!$B$3:$B$217,I331,Ingredients!$I$3:$I$217)+SUMIF($B$3:$B$724,I331,$CI$3:$CI$724)</f>
        <v>0</v>
      </c>
      <c r="CE331" s="30">
        <f>SUMIF(Ingredients!$B$3:$B$217,J331,Ingredients!$I$3:$I$217)+SUMIF($B$3:$B$724,J331,$CI$3:$CI$724)</f>
        <v>0</v>
      </c>
      <c r="CF331" s="30">
        <f>SUMIF(Ingredients!$B$3:$B$217,K331,Ingredients!$I$3:$I$217)+SUMIF($B$3:$B$724,K331,$CI$3:$CI$724)</f>
        <v>0</v>
      </c>
      <c r="CG331" s="30">
        <f>SUMIF(Ingredients!$B$3:$B$217,L331,Ingredients!$I$3:$I$217)+SUMIF($B$3:$B$724,L331,$CI$3:$CI$724)</f>
        <v>0</v>
      </c>
      <c r="CH331" s="30">
        <f>SUMIF(Ingredients!$B$3:$B$217,M331,Ingredients!$I$3:$I$217)+SUMIF($B$3:$B$724,M331,$CI$3:$CI$724)</f>
        <v>0</v>
      </c>
      <c r="CI331" s="38">
        <f t="shared" si="73"/>
        <v>0</v>
      </c>
      <c r="CJ331" s="30">
        <f>SUMIF(Ingredients!$B$3:$B$217,F331,Ingredients!$J$3:$J$217)+SUMIF($B$3:$B$724,F331,$CR$3:$CR$724)</f>
        <v>0</v>
      </c>
      <c r="CK331" s="30">
        <f>SUMIF(Ingredients!$B$3:$B$217,G331,Ingredients!$J$3:$J$217)+SUMIF($B$3:$B$724,G331,$CR$3:$CR$724)</f>
        <v>0</v>
      </c>
      <c r="CL331" s="30">
        <f>SUMIF(Ingredients!$B$3:$B$217,H331,Ingredients!$J$3:$J$217)+SUMIF($B$3:$B$724,H331,$CR$3:$CR$724)</f>
        <v>0</v>
      </c>
      <c r="CM331" s="30">
        <f>SUMIF(Ingredients!$B$3:$B$217,I331,Ingredients!$J$3:$J$217)+SUMIF($B$3:$B$724,I331,$CR$3:$CR$724)</f>
        <v>0</v>
      </c>
      <c r="CN331" s="30">
        <f>SUMIF(Ingredients!$B$3:$B$217,J331,Ingredients!$J$3:$J$217)+SUMIF($B$3:$B$724,J331,$CR$3:$CR$724)</f>
        <v>0</v>
      </c>
      <c r="CO331" s="30">
        <f>SUMIF(Ingredients!$B$3:$B$217,K331,Ingredients!$J$3:$J$217)+SUMIF($B$3:$B$724,K331,$CR$3:$CR$724)</f>
        <v>0</v>
      </c>
      <c r="CP331" s="30">
        <f>SUMIF(Ingredients!$B$3:$B$217,L331,Ingredients!$J$3:$J$217)+SUMIF($B$3:$B$724,L331,$CR$3:$CR$724)</f>
        <v>0</v>
      </c>
      <c r="CQ331" s="30">
        <f>SUMIF(Ingredients!$B$3:$B$217,M331,Ingredients!$J$3:$J$217)+SUMIF($B$3:$B$724,M331,$CR$3:$CR$724)</f>
        <v>0</v>
      </c>
      <c r="CR331" s="43">
        <f t="shared" si="74"/>
        <v>0</v>
      </c>
      <c r="CS331" s="34">
        <v>2</v>
      </c>
      <c r="CT331" s="30">
        <v>5</v>
      </c>
      <c r="CU331" s="30">
        <v>12</v>
      </c>
      <c r="CV331" s="35">
        <v>0</v>
      </c>
      <c r="CW331" s="36">
        <v>0</v>
      </c>
      <c r="CX331" s="37">
        <v>1</v>
      </c>
      <c r="CY331" s="38">
        <v>0</v>
      </c>
      <c r="CZ331" s="39">
        <v>0</v>
      </c>
      <c r="DA331" t="s">
        <v>202</v>
      </c>
      <c r="DB331" t="str">
        <f t="shared" ca="1" si="75"/>
        <v>-</v>
      </c>
      <c r="DD331" t="s">
        <v>200</v>
      </c>
      <c r="DE331" t="str">
        <f t="shared" ca="1" si="76"/>
        <v>STEAMEDSPINACHITEM(MEAL, ItemRegistry.steamedspinachItem, 4 ,0.4f,5f,0f,1f,0f,0f,0f,1.75f),</v>
      </c>
      <c r="DF331" t="s">
        <v>2472</v>
      </c>
    </row>
    <row r="332" spans="2:110" x14ac:dyDescent="0.3">
      <c r="B332" t="s">
        <v>610</v>
      </c>
      <c r="C332" t="str">
        <f>INDEX('PH Itemnames'!$B$1:$B$723,MATCH(B332,'PH Itemnames'!$A$1:$A$723),1)</f>
        <v>vegemiteontoastItem</v>
      </c>
      <c r="D332" t="s">
        <v>240</v>
      </c>
      <c r="E332" t="s">
        <v>1192</v>
      </c>
      <c r="F332" s="10" t="s">
        <v>596</v>
      </c>
      <c r="G332" s="11" t="s">
        <v>244</v>
      </c>
      <c r="H332" s="11"/>
      <c r="I332" s="11"/>
      <c r="J332" s="11"/>
      <c r="K332" s="11"/>
      <c r="L332" s="11"/>
      <c r="M332" s="11"/>
      <c r="N332" s="46">
        <f ca="1">SUMIF(Ingredients!$B$3:$B$217,'PH complex foods'!F332,Ingredients!$A$3:$A$119)+SUMIF($B$3:$B$724,F332,$V$3:$V$723)</f>
        <v>1</v>
      </c>
      <c r="O332" s="11">
        <f ca="1">SUMIF(Ingredients!$B$3:$B$217,'PH complex foods'!G332,Ingredients!$A$3:$A$119)+SUMIF($B$3:$B$724,G332,$V$3:$V$723)</f>
        <v>1</v>
      </c>
      <c r="P332" s="11">
        <f ca="1">SUMIF(Ingredients!$B$3:$B$217,'PH complex foods'!H332,Ingredients!$A$3:$A$119)+SUMIF($B$3:$B$724,H332,$V$3:$V$723)</f>
        <v>0</v>
      </c>
      <c r="Q332" s="11">
        <f ca="1">SUMIF(Ingredients!$B$3:$B$217,'PH complex foods'!I332,Ingredients!$A$3:$A$119)+SUMIF($B$3:$B$724,I332,$V$3:$V$723)</f>
        <v>0</v>
      </c>
      <c r="R332" s="11">
        <f ca="1">SUMIF(Ingredients!$B$3:$B$217,'PH complex foods'!J332,Ingredients!$A$3:$A$119)+SUMIF($B$3:$B$724,J332,$V$3:$V$723)</f>
        <v>0</v>
      </c>
      <c r="S332" s="11">
        <f ca="1">SUMIF(Ingredients!$B$3:$B$217,'PH complex foods'!K332,Ingredients!$A$3:$A$119)+SUMIF($B$3:$B$724,K332,$V$3:$V$723)</f>
        <v>0</v>
      </c>
      <c r="T332" s="11">
        <f ca="1">SUMIF(Ingredients!$B$3:$B$217,'PH complex foods'!L332,Ingredients!$A$3:$A$119)+SUMIF($B$3:$B$724,L332,$V$3:$V$723)</f>
        <v>0</v>
      </c>
      <c r="U332" s="11">
        <f ca="1">SUMIF(Ingredients!$B$3:$B$217,'PH complex foods'!M332,Ingredients!$A$3:$A$119)+SUMIF($B$3:$B$724,M332,$V$3:$V$723)</f>
        <v>0</v>
      </c>
      <c r="V332" s="10">
        <f t="shared" ca="1" si="77"/>
        <v>1</v>
      </c>
      <c r="W332" s="11">
        <f t="shared" si="66"/>
        <v>0</v>
      </c>
      <c r="X332" s="44" t="str">
        <f t="shared" ca="1" si="78"/>
        <v>Yes</v>
      </c>
      <c r="Y332" s="34">
        <f>SUMIF(Ingredients!$B$3:$B$217,F332,Ingredients!$C$3:$C$217)+SUMIF($B$3:$B$724,F332,$AG$3:$AG$724)</f>
        <v>0</v>
      </c>
      <c r="Z332" s="30">
        <f>SUMIF(Ingredients!$B$3:$B$217,G332,Ingredients!$C$3:$C$217)+SUMIF($B$3:$B$724,G332,$AG$3:$AG$724)</f>
        <v>10</v>
      </c>
      <c r="AA332" s="30">
        <f>SUMIF(Ingredients!$B$3:$B$217,H332,Ingredients!$C$3:$C$217)+SUMIF($B$3:$B$724,H332,$AG$3:$AG$724)</f>
        <v>0</v>
      </c>
      <c r="AB332" s="30">
        <f>SUMIF(Ingredients!$B$3:$B$217,I332,Ingredients!$C$3:$C$217)+SUMIF($B$3:$B$724,I332,$AG$3:$AG$724)</f>
        <v>0</v>
      </c>
      <c r="AC332" s="30">
        <f>SUMIF(Ingredients!$B$3:$B$217,J332,Ingredients!$C$3:$C$217)+SUMIF($B$3:$B$724,J332,$AG$3:$AG$724)</f>
        <v>0</v>
      </c>
      <c r="AD332" s="30">
        <f>SUMIF(Ingredients!$B$3:$B$217,K332,Ingredients!$C$3:$C$217)+SUMIF($B$3:$B$724,K332,$AG$3:$AG$724)</f>
        <v>0</v>
      </c>
      <c r="AE332" s="30">
        <f>SUMIF(Ingredients!$B$3:$B$217,L332,Ingredients!$C$3:$C$217)+SUMIF($B$3:$B$724,L332,$AG$3:$AG$724)</f>
        <v>0</v>
      </c>
      <c r="AF332" s="30">
        <f>SUMIF(Ingredients!$B$3:$B$217,M332,Ingredients!$C$3:$C$217)+SUMIF($B$3:$B$724,M332,$AG$3:$AG$724)</f>
        <v>0</v>
      </c>
      <c r="AG332" s="29">
        <f t="shared" si="67"/>
        <v>10</v>
      </c>
      <c r="AH332" s="30">
        <f>SUMIF(Ingredients!$B$3:$B$217,F332,Ingredients!$D$3:$D$217)+SUMIF($B$3:$B$724,F332,$AP$3:$AP$724)</f>
        <v>10</v>
      </c>
      <c r="AI332" s="30">
        <f>SUMIF(Ingredients!$B$3:$B$217,G332,Ingredients!$D$3:$D$217)+SUMIF($B$3:$B$724,G332,$AP$3:$AP$724)</f>
        <v>0</v>
      </c>
      <c r="AJ332" s="30">
        <f>SUMIF(Ingredients!$B$3:$B$217,H332,Ingredients!$D$3:$D$217)+SUMIF($B$3:$B$724,H332,$AP$3:$AP$724)</f>
        <v>0</v>
      </c>
      <c r="AK332" s="30">
        <f>SUMIF(Ingredients!$B$3:$B$217,I332,Ingredients!$D$3:$D$217)+SUMIF($B$3:$B$724,I332,$AP$3:$AP$724)</f>
        <v>0</v>
      </c>
      <c r="AL332" s="30">
        <f>SUMIF(Ingredients!$B$3:$B$217,J332,Ingredients!$D$3:$D$217)+SUMIF($B$3:$B$724,J332,$AP$3:$AP$724)</f>
        <v>0</v>
      </c>
      <c r="AM332" s="30">
        <f>SUMIF(Ingredients!$B$3:$B$217,K332,Ingredients!$D$3:$D$217)+SUMIF($B$3:$B$724,K332,$AP$3:$AP$724)</f>
        <v>0</v>
      </c>
      <c r="AN332" s="30">
        <f>SUMIF(Ingredients!$B$3:$B$217,L332,Ingredients!$D$3:$D$217)+SUMIF($B$3:$B$724,L332,$AP$3:$AP$724)</f>
        <v>0</v>
      </c>
      <c r="AO332" s="30">
        <f>SUMIF(Ingredients!$B$3:$B$217,M332,Ingredients!$D$3:$D$217)+SUMIF($B$3:$B$724,M332,$AP$3:$AP$724)</f>
        <v>0</v>
      </c>
      <c r="AP332" s="29">
        <f t="shared" si="68"/>
        <v>10</v>
      </c>
      <c r="AQ332" s="30">
        <f>SUMIF(Ingredients!$B$3:$B$217,F332,Ingredients!$E$3:$E$217)+SUMIF($B$3:$B$724,F332,$AY$3:$AY$727)</f>
        <v>22</v>
      </c>
      <c r="AR332" s="30">
        <f>SUMIF(Ingredients!$B$3:$B$217,G332,Ingredients!$E$3:$E$217)+SUMIF($B$3:$B$724,G332,$AY$3:$AY$727)</f>
        <v>16.5</v>
      </c>
      <c r="AS332" s="30">
        <f>SUMIF(Ingredients!$B$3:$B$217,H332,Ingredients!$E$3:$E$217)+SUMIF($B$3:$B$724,H332,$AY$3:$AY$727)</f>
        <v>0</v>
      </c>
      <c r="AT332" s="30">
        <f>SUMIF(Ingredients!$B$3:$B$217,I332,Ingredients!$E$3:$E$217)+SUMIF($B$3:$B$724,I332,$AY$3:$AY$727)</f>
        <v>0</v>
      </c>
      <c r="AU332" s="30">
        <f>SUMIF(Ingredients!$B$3:$B$217,J332,Ingredients!$E$3:$E$217)+SUMIF($B$3:$B$724,J332,$AY$3:$AY$727)</f>
        <v>0</v>
      </c>
      <c r="AV332" s="30">
        <f>SUMIF(Ingredients!$B$3:$B$217,K332,Ingredients!$E$3:$E$217)+SUMIF($B$3:$B$724,K332,$AY$3:$AY$727)</f>
        <v>0</v>
      </c>
      <c r="AW332" s="30">
        <f>SUMIF(Ingredients!$B$3:$B$217,L332,Ingredients!$E$3:$E$217)+SUMIF($B$3:$B$724,L332,$AY$3:$AY$727)</f>
        <v>0</v>
      </c>
      <c r="AX332" s="30">
        <f>SUMIF(Ingredients!$B$3:$B$217,M332,Ingredients!$E$3:$E$217)+SUMIF($B$3:$B$724,M332,$AY$3:$AY$727)</f>
        <v>0</v>
      </c>
      <c r="AY332" s="29">
        <f t="shared" si="69"/>
        <v>19.25</v>
      </c>
      <c r="AZ332" s="30">
        <f>SUMIF(Ingredients!$B$3:$B$217,F332,Ingredients!$F$3:$F$217)+SUMIF($B$3:$B$724,F332,$BH$3:$BH$724)</f>
        <v>0</v>
      </c>
      <c r="BA332" s="30">
        <f>SUMIF(Ingredients!$B$3:$B$217,G332,Ingredients!$F$3:$F$217)+SUMIF($B$3:$B$724,G332,$BH$3:$BH$724)</f>
        <v>1.5</v>
      </c>
      <c r="BB332" s="30">
        <f>SUMIF(Ingredients!$B$3:$B$217,H332,Ingredients!$F$3:$F$217)+SUMIF($B$3:$B$724,H332,$BH$3:$BH$724)</f>
        <v>0</v>
      </c>
      <c r="BC332" s="30">
        <f>SUMIF(Ingredients!$B$3:$B$217,I332,Ingredients!$F$3:$F$217)+SUMIF($B$3:$B$724,I332,$BH$3:$BH$724)</f>
        <v>0</v>
      </c>
      <c r="BD332" s="30">
        <f>SUMIF(Ingredients!$B$3:$B$217,J332,Ingredients!$F$3:$F$217)+SUMIF($B$3:$B$724,J332,$BH$3:$BH$724)</f>
        <v>0</v>
      </c>
      <c r="BE332" s="30">
        <f>SUMIF(Ingredients!$B$3:$B$217,K332,Ingredients!$F$3:$F$217)+SUMIF($B$3:$B$724,K332,$BH$3:$BH$724)</f>
        <v>0</v>
      </c>
      <c r="BF332" s="30">
        <f>SUMIF(Ingredients!$B$3:$B$217,L332,Ingredients!$F$3:$F$217)+SUMIF($B$3:$B$724,L332,$BH$3:$BH$724)</f>
        <v>0</v>
      </c>
      <c r="BG332" s="30">
        <f>SUMIF(Ingredients!$B$3:$B$217,M332,Ingredients!$F$3:$F$217)+SUMIF($B$3:$B$724,M332,$BH$3:$BH$724)</f>
        <v>0</v>
      </c>
      <c r="BH332" s="35">
        <f t="shared" si="70"/>
        <v>1.5</v>
      </c>
      <c r="BI332" s="30">
        <f>SUMIF(Ingredients!$B$3:$B$217,F332,Ingredients!$G$3:$G$217)+SUMIF($B$3:$B$724,F332,$BQ$3:$BQ$724)</f>
        <v>0</v>
      </c>
      <c r="BJ332" s="30">
        <f>SUMIF(Ingredients!$B$3:$B$217,G332,Ingredients!$G$3:$G$217)+SUMIF($B$3:$B$724,G332,$BQ$3:$BQ$724)</f>
        <v>0</v>
      </c>
      <c r="BK332" s="30">
        <f>SUMIF(Ingredients!$B$3:$B$217,H332,Ingredients!$G$3:$G$217)+SUMIF($B$3:$B$724,H332,$BQ$3:$BQ$724)</f>
        <v>0</v>
      </c>
      <c r="BL332" s="30">
        <f>SUMIF(Ingredients!$B$3:$B$217,I332,Ingredients!$G$3:$G$217)+SUMIF($B$3:$B$724,I332,$BQ$3:$BQ$724)</f>
        <v>0</v>
      </c>
      <c r="BM332" s="30">
        <f>SUMIF(Ingredients!$B$3:$B$217,J332,Ingredients!$G$3:$G$217)+SUMIF($B$3:$B$724,J332,$BQ$3:$BQ$724)</f>
        <v>0</v>
      </c>
      <c r="BN332" s="30">
        <f>SUMIF(Ingredients!$B$3:$B$217,K332,Ingredients!$G$3:$G$217)+SUMIF($B$3:$B$724,K332,$BQ$3:$BQ$724)</f>
        <v>0</v>
      </c>
      <c r="BO332" s="30">
        <f>SUMIF(Ingredients!$B$3:$B$217,L332,Ingredients!$G$3:$G$217)+SUMIF($B$3:$B$724,L332,$BQ$3:$BQ$724)</f>
        <v>0</v>
      </c>
      <c r="BP332" s="30">
        <f>SUMIF(Ingredients!$B$3:$B$217,M332,Ingredients!$G$3:$G$217)+SUMIF($B$3:$B$724,M332,$BQ$3:$BQ$724)</f>
        <v>0</v>
      </c>
      <c r="BQ332" s="36">
        <f t="shared" si="71"/>
        <v>0</v>
      </c>
      <c r="BR332" s="30">
        <f>SUMIF(Ingredients!$B$3:$B$217,F332,Ingredients!$H$3:$H$217)+SUMIF($B$3:$B$724,F332,$BZ$3:$BZ$724)</f>
        <v>0</v>
      </c>
      <c r="BS332" s="30">
        <f>SUMIF(Ingredients!$B$3:$B$217,G332,Ingredients!$H$3:$H$217)+SUMIF($B$3:$B$724,G332,$BZ$3:$BZ$724)</f>
        <v>0</v>
      </c>
      <c r="BT332" s="30">
        <f>SUMIF(Ingredients!$B$3:$B$217,H332,Ingredients!$H$3:$H$217)+SUMIF($B$3:$B$724,H332,$BZ$3:$BZ$724)</f>
        <v>0</v>
      </c>
      <c r="BU332" s="30">
        <f>SUMIF(Ingredients!$B$3:$B$217,I332,Ingredients!$H$3:$H$217)+SUMIF($B$3:$B$724,I332,$BZ$3:$BZ$724)</f>
        <v>0</v>
      </c>
      <c r="BV332" s="30">
        <f>SUMIF(Ingredients!$B$3:$B$217,J332,Ingredients!$H$3:$H$217)+SUMIF($B$3:$B$724,J332,$BZ$3:$BZ$724)</f>
        <v>0</v>
      </c>
      <c r="BW332" s="30">
        <f>SUMIF(Ingredients!$B$3:$B$217,K332,Ingredients!$H$3:$H$217)+SUMIF($B$3:$B$724,K332,$BZ$3:$BZ$724)</f>
        <v>0</v>
      </c>
      <c r="BX332" s="30">
        <f>SUMIF(Ingredients!$B$3:$B$217,L332,Ingredients!$H$3:$H$217)+SUMIF($B$3:$B$724,L332,$BZ$3:$BZ$724)</f>
        <v>0</v>
      </c>
      <c r="BY332" s="30">
        <f>SUMIF(Ingredients!$B$3:$B$217,M332,Ingredients!$H$3:$H$217)+SUMIF($B$3:$B$724,M332,$BZ$3:$BZ$724)</f>
        <v>0</v>
      </c>
      <c r="BZ332" s="42">
        <f t="shared" si="72"/>
        <v>0</v>
      </c>
      <c r="CA332" s="30">
        <f>SUMIF(Ingredients!$B$3:$B$217,F332,Ingredients!$I$3:$I$217)+SUMIF($B$3:$B$724,F332,$CI$3:$CI$724)</f>
        <v>0</v>
      </c>
      <c r="CB332" s="30">
        <f>SUMIF(Ingredients!$B$3:$B$217,G332,Ingredients!$I$3:$I$217)+SUMIF($B$3:$B$724,G332,$CI$3:$CI$724)</f>
        <v>0</v>
      </c>
      <c r="CC332" s="30">
        <f>SUMIF(Ingredients!$B$3:$B$217,H332,Ingredients!$I$3:$I$217)+SUMIF($B$3:$B$724,H332,$CI$3:$CI$724)</f>
        <v>0</v>
      </c>
      <c r="CD332" s="30">
        <f>SUMIF(Ingredients!$B$3:$B$217,I332,Ingredients!$I$3:$I$217)+SUMIF($B$3:$B$724,I332,$CI$3:$CI$724)</f>
        <v>0</v>
      </c>
      <c r="CE332" s="30">
        <f>SUMIF(Ingredients!$B$3:$B$217,J332,Ingredients!$I$3:$I$217)+SUMIF($B$3:$B$724,J332,$CI$3:$CI$724)</f>
        <v>0</v>
      </c>
      <c r="CF332" s="30">
        <f>SUMIF(Ingredients!$B$3:$B$217,K332,Ingredients!$I$3:$I$217)+SUMIF($B$3:$B$724,K332,$CI$3:$CI$724)</f>
        <v>0</v>
      </c>
      <c r="CG332" s="30">
        <f>SUMIF(Ingredients!$B$3:$B$217,L332,Ingredients!$I$3:$I$217)+SUMIF($B$3:$B$724,L332,$CI$3:$CI$724)</f>
        <v>0</v>
      </c>
      <c r="CH332" s="30">
        <f>SUMIF(Ingredients!$B$3:$B$217,M332,Ingredients!$I$3:$I$217)+SUMIF($B$3:$B$724,M332,$CI$3:$CI$724)</f>
        <v>0</v>
      </c>
      <c r="CI332" s="38">
        <f t="shared" si="73"/>
        <v>0</v>
      </c>
      <c r="CJ332" s="30">
        <f>SUMIF(Ingredients!$B$3:$B$217,F332,Ingredients!$J$3:$J$217)+SUMIF($B$3:$B$724,F332,$CR$3:$CR$724)</f>
        <v>0</v>
      </c>
      <c r="CK332" s="30">
        <f>SUMIF(Ingredients!$B$3:$B$217,G332,Ingredients!$J$3:$J$217)+SUMIF($B$3:$B$724,G332,$CR$3:$CR$724)</f>
        <v>1</v>
      </c>
      <c r="CL332" s="30">
        <f>SUMIF(Ingredients!$B$3:$B$217,H332,Ingredients!$J$3:$J$217)+SUMIF($B$3:$B$724,H332,$CR$3:$CR$724)</f>
        <v>0</v>
      </c>
      <c r="CM332" s="30">
        <f>SUMIF(Ingredients!$B$3:$B$217,I332,Ingredients!$J$3:$J$217)+SUMIF($B$3:$B$724,I332,$CR$3:$CR$724)</f>
        <v>0</v>
      </c>
      <c r="CN332" s="30">
        <f>SUMIF(Ingredients!$B$3:$B$217,J332,Ingredients!$J$3:$J$217)+SUMIF($B$3:$B$724,J332,$CR$3:$CR$724)</f>
        <v>0</v>
      </c>
      <c r="CO332" s="30">
        <f>SUMIF(Ingredients!$B$3:$B$217,K332,Ingredients!$J$3:$J$217)+SUMIF($B$3:$B$724,K332,$CR$3:$CR$724)</f>
        <v>0</v>
      </c>
      <c r="CP332" s="30">
        <f>SUMIF(Ingredients!$B$3:$B$217,L332,Ingredients!$J$3:$J$217)+SUMIF($B$3:$B$724,L332,$CR$3:$CR$724)</f>
        <v>0</v>
      </c>
      <c r="CQ332" s="30">
        <f>SUMIF(Ingredients!$B$3:$B$217,M332,Ingredients!$J$3:$J$217)+SUMIF($B$3:$B$724,M332,$CR$3:$CR$724)</f>
        <v>0</v>
      </c>
      <c r="CR332" s="43">
        <f t="shared" si="74"/>
        <v>1</v>
      </c>
      <c r="CS332" s="34">
        <v>15</v>
      </c>
      <c r="CT332" s="30">
        <v>0</v>
      </c>
      <c r="CU332" s="30">
        <v>21</v>
      </c>
      <c r="CV332" s="35">
        <v>1.5</v>
      </c>
      <c r="CW332" s="36">
        <v>0</v>
      </c>
      <c r="CX332" s="37">
        <v>0</v>
      </c>
      <c r="CY332" s="38">
        <v>0</v>
      </c>
      <c r="CZ332" s="39">
        <v>1</v>
      </c>
      <c r="DA332" t="s">
        <v>202</v>
      </c>
      <c r="DB332" t="str">
        <f t="shared" ca="1" si="75"/>
        <v>-</v>
      </c>
      <c r="DD332" t="s">
        <v>200</v>
      </c>
      <c r="DE332" t="str">
        <f t="shared" ca="1" si="76"/>
        <v>VEGEMITEONTOASTITEM(MEAL, ItemRegistry.vegemiteontoastItem, 4 ,3f,0f,1.5f,0f,0f,0f,1f,1f),</v>
      </c>
      <c r="DF332" t="s">
        <v>2285</v>
      </c>
    </row>
    <row r="333" spans="2:110" x14ac:dyDescent="0.3">
      <c r="B333" t="s">
        <v>611</v>
      </c>
      <c r="C333">
        <f>INDEX('PH Itemnames'!$B$1:$B$723,MATCH(B333,'PH Itemnames'!$A$1:$A$723),1)</f>
        <v>0</v>
      </c>
      <c r="D333" t="s">
        <v>240</v>
      </c>
      <c r="E333" t="s">
        <v>1192</v>
      </c>
      <c r="F333" s="10" t="s">
        <v>612</v>
      </c>
      <c r="G333" s="11"/>
      <c r="H333" s="11"/>
      <c r="I333" s="11"/>
      <c r="J333" s="11"/>
      <c r="K333" s="11"/>
      <c r="L333" s="11"/>
      <c r="M333" s="11"/>
      <c r="N333" s="46">
        <f ca="1">SUMIF(Ingredients!$B$3:$B$217,'PH complex foods'!F333,Ingredients!$A$3:$A$119)+SUMIF($B$3:$B$724,F333,$V$3:$V$723)</f>
        <v>0</v>
      </c>
      <c r="O333" s="11">
        <f ca="1">SUMIF(Ingredients!$B$3:$B$217,'PH complex foods'!G333,Ingredients!$A$3:$A$119)+SUMIF($B$3:$B$724,G333,$V$3:$V$723)</f>
        <v>0</v>
      </c>
      <c r="P333" s="11">
        <f ca="1">SUMIF(Ingredients!$B$3:$B$217,'PH complex foods'!H333,Ingredients!$A$3:$A$119)+SUMIF($B$3:$B$724,H333,$V$3:$V$723)</f>
        <v>0</v>
      </c>
      <c r="Q333" s="11">
        <f ca="1">SUMIF(Ingredients!$B$3:$B$217,'PH complex foods'!I333,Ingredients!$A$3:$A$119)+SUMIF($B$3:$B$724,I333,$V$3:$V$723)</f>
        <v>0</v>
      </c>
      <c r="R333" s="11">
        <f ca="1">SUMIF(Ingredients!$B$3:$B$217,'PH complex foods'!J333,Ingredients!$A$3:$A$119)+SUMIF($B$3:$B$724,J333,$V$3:$V$723)</f>
        <v>0</v>
      </c>
      <c r="S333" s="11">
        <f ca="1">SUMIF(Ingredients!$B$3:$B$217,'PH complex foods'!K333,Ingredients!$A$3:$A$119)+SUMIF($B$3:$B$724,K333,$V$3:$V$723)</f>
        <v>0</v>
      </c>
      <c r="T333" s="11">
        <f ca="1">SUMIF(Ingredients!$B$3:$B$217,'PH complex foods'!L333,Ingredients!$A$3:$A$119)+SUMIF($B$3:$B$724,L333,$V$3:$V$723)</f>
        <v>0</v>
      </c>
      <c r="U333" s="11">
        <f ca="1">SUMIF(Ingredients!$B$3:$B$217,'PH complex foods'!M333,Ingredients!$A$3:$A$119)+SUMIF($B$3:$B$724,M333,$V$3:$V$723)</f>
        <v>0</v>
      </c>
      <c r="V333" s="10">
        <f t="shared" ca="1" si="77"/>
        <v>0</v>
      </c>
      <c r="W333" s="11">
        <f t="shared" si="66"/>
        <v>0</v>
      </c>
      <c r="X333" s="44" t="str">
        <f t="shared" ca="1" si="78"/>
        <v>No</v>
      </c>
      <c r="Y333" s="34">
        <f>SUMIF(Ingredients!$B$3:$B$217,F333,Ingredients!$C$3:$C$217)+SUMIF($B$3:$B$724,F333,$AG$3:$AG$724)</f>
        <v>0</v>
      </c>
      <c r="Z333" s="30">
        <f>SUMIF(Ingredients!$B$3:$B$217,G333,Ingredients!$C$3:$C$217)+SUMIF($B$3:$B$724,G333,$AG$3:$AG$724)</f>
        <v>0</v>
      </c>
      <c r="AA333" s="30">
        <f>SUMIF(Ingredients!$B$3:$B$217,H333,Ingredients!$C$3:$C$217)+SUMIF($B$3:$B$724,H333,$AG$3:$AG$724)</f>
        <v>0</v>
      </c>
      <c r="AB333" s="30">
        <f>SUMIF(Ingredients!$B$3:$B$217,I333,Ingredients!$C$3:$C$217)+SUMIF($B$3:$B$724,I333,$AG$3:$AG$724)</f>
        <v>0</v>
      </c>
      <c r="AC333" s="30">
        <f>SUMIF(Ingredients!$B$3:$B$217,J333,Ingredients!$C$3:$C$217)+SUMIF($B$3:$B$724,J333,$AG$3:$AG$724)</f>
        <v>0</v>
      </c>
      <c r="AD333" s="30">
        <f>SUMIF(Ingredients!$B$3:$B$217,K333,Ingredients!$C$3:$C$217)+SUMIF($B$3:$B$724,K333,$AG$3:$AG$724)</f>
        <v>0</v>
      </c>
      <c r="AE333" s="30">
        <f>SUMIF(Ingredients!$B$3:$B$217,L333,Ingredients!$C$3:$C$217)+SUMIF($B$3:$B$724,L333,$AG$3:$AG$724)</f>
        <v>0</v>
      </c>
      <c r="AF333" s="30">
        <f>SUMIF(Ingredients!$B$3:$B$217,M333,Ingredients!$C$3:$C$217)+SUMIF($B$3:$B$724,M333,$AG$3:$AG$724)</f>
        <v>0</v>
      </c>
      <c r="AG333" s="29">
        <f t="shared" si="67"/>
        <v>0</v>
      </c>
      <c r="AH333" s="30">
        <f>SUMIF(Ingredients!$B$3:$B$217,F333,Ingredients!$D$3:$D$217)+SUMIF($B$3:$B$724,F333,$AP$3:$AP$724)</f>
        <v>0</v>
      </c>
      <c r="AI333" s="30">
        <f>SUMIF(Ingredients!$B$3:$B$217,G333,Ingredients!$D$3:$D$217)+SUMIF($B$3:$B$724,G333,$AP$3:$AP$724)</f>
        <v>0</v>
      </c>
      <c r="AJ333" s="30">
        <f>SUMIF(Ingredients!$B$3:$B$217,H333,Ingredients!$D$3:$D$217)+SUMIF($B$3:$B$724,H333,$AP$3:$AP$724)</f>
        <v>0</v>
      </c>
      <c r="AK333" s="30">
        <f>SUMIF(Ingredients!$B$3:$B$217,I333,Ingredients!$D$3:$D$217)+SUMIF($B$3:$B$724,I333,$AP$3:$AP$724)</f>
        <v>0</v>
      </c>
      <c r="AL333" s="30">
        <f>SUMIF(Ingredients!$B$3:$B$217,J333,Ingredients!$D$3:$D$217)+SUMIF($B$3:$B$724,J333,$AP$3:$AP$724)</f>
        <v>0</v>
      </c>
      <c r="AM333" s="30">
        <f>SUMIF(Ingredients!$B$3:$B$217,K333,Ingredients!$D$3:$D$217)+SUMIF($B$3:$B$724,K333,$AP$3:$AP$724)</f>
        <v>0</v>
      </c>
      <c r="AN333" s="30">
        <f>SUMIF(Ingredients!$B$3:$B$217,L333,Ingredients!$D$3:$D$217)+SUMIF($B$3:$B$724,L333,$AP$3:$AP$724)</f>
        <v>0</v>
      </c>
      <c r="AO333" s="30">
        <f>SUMIF(Ingredients!$B$3:$B$217,M333,Ingredients!$D$3:$D$217)+SUMIF($B$3:$B$724,M333,$AP$3:$AP$724)</f>
        <v>0</v>
      </c>
      <c r="AP333" s="29">
        <f t="shared" si="68"/>
        <v>0</v>
      </c>
      <c r="AQ333" s="30">
        <f>SUMIF(Ingredients!$B$3:$B$217,F333,Ingredients!$E$3:$E$217)+SUMIF($B$3:$B$724,F333,$AY$3:$AY$727)</f>
        <v>0</v>
      </c>
      <c r="AR333" s="30">
        <f>SUMIF(Ingredients!$B$3:$B$217,G333,Ingredients!$E$3:$E$217)+SUMIF($B$3:$B$724,G333,$AY$3:$AY$727)</f>
        <v>0</v>
      </c>
      <c r="AS333" s="30">
        <f>SUMIF(Ingredients!$B$3:$B$217,H333,Ingredients!$E$3:$E$217)+SUMIF($B$3:$B$724,H333,$AY$3:$AY$727)</f>
        <v>0</v>
      </c>
      <c r="AT333" s="30">
        <f>SUMIF(Ingredients!$B$3:$B$217,I333,Ingredients!$E$3:$E$217)+SUMIF($B$3:$B$724,I333,$AY$3:$AY$727)</f>
        <v>0</v>
      </c>
      <c r="AU333" s="30">
        <f>SUMIF(Ingredients!$B$3:$B$217,J333,Ingredients!$E$3:$E$217)+SUMIF($B$3:$B$724,J333,$AY$3:$AY$727)</f>
        <v>0</v>
      </c>
      <c r="AV333" s="30">
        <f>SUMIF(Ingredients!$B$3:$B$217,K333,Ingredients!$E$3:$E$217)+SUMIF($B$3:$B$724,K333,$AY$3:$AY$727)</f>
        <v>0</v>
      </c>
      <c r="AW333" s="30">
        <f>SUMIF(Ingredients!$B$3:$B$217,L333,Ingredients!$E$3:$E$217)+SUMIF($B$3:$B$724,L333,$AY$3:$AY$727)</f>
        <v>0</v>
      </c>
      <c r="AX333" s="30">
        <f>SUMIF(Ingredients!$B$3:$B$217,M333,Ingredients!$E$3:$E$217)+SUMIF($B$3:$B$724,M333,$AY$3:$AY$727)</f>
        <v>0</v>
      </c>
      <c r="AY333" s="29">
        <f t="shared" si="69"/>
        <v>0</v>
      </c>
      <c r="AZ333" s="30">
        <f>SUMIF(Ingredients!$B$3:$B$217,F333,Ingredients!$F$3:$F$217)+SUMIF($B$3:$B$724,F333,$BH$3:$BH$724)</f>
        <v>0</v>
      </c>
      <c r="BA333" s="30">
        <f>SUMIF(Ingredients!$B$3:$B$217,G333,Ingredients!$F$3:$F$217)+SUMIF($B$3:$B$724,G333,$BH$3:$BH$724)</f>
        <v>0</v>
      </c>
      <c r="BB333" s="30">
        <f>SUMIF(Ingredients!$B$3:$B$217,H333,Ingredients!$F$3:$F$217)+SUMIF($B$3:$B$724,H333,$BH$3:$BH$724)</f>
        <v>0</v>
      </c>
      <c r="BC333" s="30">
        <f>SUMIF(Ingredients!$B$3:$B$217,I333,Ingredients!$F$3:$F$217)+SUMIF($B$3:$B$724,I333,$BH$3:$BH$724)</f>
        <v>0</v>
      </c>
      <c r="BD333" s="30">
        <f>SUMIF(Ingredients!$B$3:$B$217,J333,Ingredients!$F$3:$F$217)+SUMIF($B$3:$B$724,J333,$BH$3:$BH$724)</f>
        <v>0</v>
      </c>
      <c r="BE333" s="30">
        <f>SUMIF(Ingredients!$B$3:$B$217,K333,Ingredients!$F$3:$F$217)+SUMIF($B$3:$B$724,K333,$BH$3:$BH$724)</f>
        <v>0</v>
      </c>
      <c r="BF333" s="30">
        <f>SUMIF(Ingredients!$B$3:$B$217,L333,Ingredients!$F$3:$F$217)+SUMIF($B$3:$B$724,L333,$BH$3:$BH$724)</f>
        <v>0</v>
      </c>
      <c r="BG333" s="30">
        <f>SUMIF(Ingredients!$B$3:$B$217,M333,Ingredients!$F$3:$F$217)+SUMIF($B$3:$B$724,M333,$BH$3:$BH$724)</f>
        <v>0</v>
      </c>
      <c r="BH333" s="35">
        <f t="shared" si="70"/>
        <v>0</v>
      </c>
      <c r="BI333" s="30">
        <f>SUMIF(Ingredients!$B$3:$B$217,F333,Ingredients!$G$3:$G$217)+SUMIF($B$3:$B$724,F333,$BQ$3:$BQ$724)</f>
        <v>0</v>
      </c>
      <c r="BJ333" s="30">
        <f>SUMIF(Ingredients!$B$3:$B$217,G333,Ingredients!$G$3:$G$217)+SUMIF($B$3:$B$724,G333,$BQ$3:$BQ$724)</f>
        <v>0</v>
      </c>
      <c r="BK333" s="30">
        <f>SUMIF(Ingredients!$B$3:$B$217,H333,Ingredients!$G$3:$G$217)+SUMIF($B$3:$B$724,H333,$BQ$3:$BQ$724)</f>
        <v>0</v>
      </c>
      <c r="BL333" s="30">
        <f>SUMIF(Ingredients!$B$3:$B$217,I333,Ingredients!$G$3:$G$217)+SUMIF($B$3:$B$724,I333,$BQ$3:$BQ$724)</f>
        <v>0</v>
      </c>
      <c r="BM333" s="30">
        <f>SUMIF(Ingredients!$B$3:$B$217,J333,Ingredients!$G$3:$G$217)+SUMIF($B$3:$B$724,J333,$BQ$3:$BQ$724)</f>
        <v>0</v>
      </c>
      <c r="BN333" s="30">
        <f>SUMIF(Ingredients!$B$3:$B$217,K333,Ingredients!$G$3:$G$217)+SUMIF($B$3:$B$724,K333,$BQ$3:$BQ$724)</f>
        <v>0</v>
      </c>
      <c r="BO333" s="30">
        <f>SUMIF(Ingredients!$B$3:$B$217,L333,Ingredients!$G$3:$G$217)+SUMIF($B$3:$B$724,L333,$BQ$3:$BQ$724)</f>
        <v>0</v>
      </c>
      <c r="BP333" s="30">
        <f>SUMIF(Ingredients!$B$3:$B$217,M333,Ingredients!$G$3:$G$217)+SUMIF($B$3:$B$724,M333,$BQ$3:$BQ$724)</f>
        <v>0</v>
      </c>
      <c r="BQ333" s="36">
        <f t="shared" si="71"/>
        <v>0</v>
      </c>
      <c r="BR333" s="30">
        <f>SUMIF(Ingredients!$B$3:$B$217,F333,Ingredients!$H$3:$H$217)+SUMIF($B$3:$B$724,F333,$BZ$3:$BZ$724)</f>
        <v>0</v>
      </c>
      <c r="BS333" s="30">
        <f>SUMIF(Ingredients!$B$3:$B$217,G333,Ingredients!$H$3:$H$217)+SUMIF($B$3:$B$724,G333,$BZ$3:$BZ$724)</f>
        <v>0</v>
      </c>
      <c r="BT333" s="30">
        <f>SUMIF(Ingredients!$B$3:$B$217,H333,Ingredients!$H$3:$H$217)+SUMIF($B$3:$B$724,H333,$BZ$3:$BZ$724)</f>
        <v>0</v>
      </c>
      <c r="BU333" s="30">
        <f>SUMIF(Ingredients!$B$3:$B$217,I333,Ingredients!$H$3:$H$217)+SUMIF($B$3:$B$724,I333,$BZ$3:$BZ$724)</f>
        <v>0</v>
      </c>
      <c r="BV333" s="30">
        <f>SUMIF(Ingredients!$B$3:$B$217,J333,Ingredients!$H$3:$H$217)+SUMIF($B$3:$B$724,J333,$BZ$3:$BZ$724)</f>
        <v>0</v>
      </c>
      <c r="BW333" s="30">
        <f>SUMIF(Ingredients!$B$3:$B$217,K333,Ingredients!$H$3:$H$217)+SUMIF($B$3:$B$724,K333,$BZ$3:$BZ$724)</f>
        <v>0</v>
      </c>
      <c r="BX333" s="30">
        <f>SUMIF(Ingredients!$B$3:$B$217,L333,Ingredients!$H$3:$H$217)+SUMIF($B$3:$B$724,L333,$BZ$3:$BZ$724)</f>
        <v>0</v>
      </c>
      <c r="BY333" s="30">
        <f>SUMIF(Ingredients!$B$3:$B$217,M333,Ingredients!$H$3:$H$217)+SUMIF($B$3:$B$724,M333,$BZ$3:$BZ$724)</f>
        <v>0</v>
      </c>
      <c r="BZ333" s="42">
        <f t="shared" si="72"/>
        <v>0</v>
      </c>
      <c r="CA333" s="30">
        <f>SUMIF(Ingredients!$B$3:$B$217,F333,Ingredients!$I$3:$I$217)+SUMIF($B$3:$B$724,F333,$CI$3:$CI$724)</f>
        <v>0</v>
      </c>
      <c r="CB333" s="30">
        <f>SUMIF(Ingredients!$B$3:$B$217,G333,Ingredients!$I$3:$I$217)+SUMIF($B$3:$B$724,G333,$CI$3:$CI$724)</f>
        <v>0</v>
      </c>
      <c r="CC333" s="30">
        <f>SUMIF(Ingredients!$B$3:$B$217,H333,Ingredients!$I$3:$I$217)+SUMIF($B$3:$B$724,H333,$CI$3:$CI$724)</f>
        <v>0</v>
      </c>
      <c r="CD333" s="30">
        <f>SUMIF(Ingredients!$B$3:$B$217,I333,Ingredients!$I$3:$I$217)+SUMIF($B$3:$B$724,I333,$CI$3:$CI$724)</f>
        <v>0</v>
      </c>
      <c r="CE333" s="30">
        <f>SUMIF(Ingredients!$B$3:$B$217,J333,Ingredients!$I$3:$I$217)+SUMIF($B$3:$B$724,J333,$CI$3:$CI$724)</f>
        <v>0</v>
      </c>
      <c r="CF333" s="30">
        <f>SUMIF(Ingredients!$B$3:$B$217,K333,Ingredients!$I$3:$I$217)+SUMIF($B$3:$B$724,K333,$CI$3:$CI$724)</f>
        <v>0</v>
      </c>
      <c r="CG333" s="30">
        <f>SUMIF(Ingredients!$B$3:$B$217,L333,Ingredients!$I$3:$I$217)+SUMIF($B$3:$B$724,L333,$CI$3:$CI$724)</f>
        <v>0</v>
      </c>
      <c r="CH333" s="30">
        <f>SUMIF(Ingredients!$B$3:$B$217,M333,Ingredients!$I$3:$I$217)+SUMIF($B$3:$B$724,M333,$CI$3:$CI$724)</f>
        <v>0</v>
      </c>
      <c r="CI333" s="38">
        <f t="shared" si="73"/>
        <v>0</v>
      </c>
      <c r="CJ333" s="30">
        <f>SUMIF(Ingredients!$B$3:$B$217,F333,Ingredients!$J$3:$J$217)+SUMIF($B$3:$B$724,F333,$CR$3:$CR$724)</f>
        <v>0</v>
      </c>
      <c r="CK333" s="30">
        <f>SUMIF(Ingredients!$B$3:$B$217,G333,Ingredients!$J$3:$J$217)+SUMIF($B$3:$B$724,G333,$CR$3:$CR$724)</f>
        <v>0</v>
      </c>
      <c r="CL333" s="30">
        <f>SUMIF(Ingredients!$B$3:$B$217,H333,Ingredients!$J$3:$J$217)+SUMIF($B$3:$B$724,H333,$CR$3:$CR$724)</f>
        <v>0</v>
      </c>
      <c r="CM333" s="30">
        <f>SUMIF(Ingredients!$B$3:$B$217,I333,Ingredients!$J$3:$J$217)+SUMIF($B$3:$B$724,I333,$CR$3:$CR$724)</f>
        <v>0</v>
      </c>
      <c r="CN333" s="30">
        <f>SUMIF(Ingredients!$B$3:$B$217,J333,Ingredients!$J$3:$J$217)+SUMIF($B$3:$B$724,J333,$CR$3:$CR$724)</f>
        <v>0</v>
      </c>
      <c r="CO333" s="30">
        <f>SUMIF(Ingredients!$B$3:$B$217,K333,Ingredients!$J$3:$J$217)+SUMIF($B$3:$B$724,K333,$CR$3:$CR$724)</f>
        <v>0</v>
      </c>
      <c r="CP333" s="30">
        <f>SUMIF(Ingredients!$B$3:$B$217,L333,Ingredients!$J$3:$J$217)+SUMIF($B$3:$B$724,L333,$CR$3:$CR$724)</f>
        <v>0</v>
      </c>
      <c r="CQ333" s="30">
        <f>SUMIF(Ingredients!$B$3:$B$217,M333,Ingredients!$J$3:$J$217)+SUMIF($B$3:$B$724,M333,$CR$3:$CR$724)</f>
        <v>0</v>
      </c>
      <c r="CR333" s="43">
        <f t="shared" si="74"/>
        <v>0</v>
      </c>
      <c r="CS333" s="34">
        <v>0</v>
      </c>
      <c r="CT333" s="30">
        <v>0</v>
      </c>
      <c r="CU333" s="30">
        <v>0</v>
      </c>
      <c r="CV333" s="35">
        <v>0</v>
      </c>
      <c r="CW333" s="36">
        <v>0</v>
      </c>
      <c r="CX333" s="37">
        <v>0</v>
      </c>
      <c r="CY333" s="38">
        <v>0</v>
      </c>
      <c r="CZ333" s="39">
        <v>0</v>
      </c>
      <c r="DA333" t="s">
        <v>199</v>
      </c>
      <c r="DB333" t="str">
        <f t="shared" ca="1" si="75"/>
        <v>No</v>
      </c>
      <c r="DC333" t="s">
        <v>1131</v>
      </c>
      <c r="DD333" t="s">
        <v>200</v>
      </c>
      <c r="DE333" t="str">
        <f t="shared" ca="1" si="76"/>
        <v/>
      </c>
      <c r="DF333" t="s">
        <v>2272</v>
      </c>
    </row>
    <row r="334" spans="2:110" x14ac:dyDescent="0.3">
      <c r="B334" t="s">
        <v>613</v>
      </c>
      <c r="C334" t="str">
        <f>INDEX('PH Itemnames'!$B$1:$B$723,MATCH(B334,'PH Itemnames'!$A$1:$A$723),1)</f>
        <v>appleciderItem</v>
      </c>
      <c r="D334" t="s">
        <v>240</v>
      </c>
      <c r="E334" t="s">
        <v>1192</v>
      </c>
      <c r="F334" s="10" t="s">
        <v>168</v>
      </c>
      <c r="G334" s="11" t="s">
        <v>210</v>
      </c>
      <c r="H334" s="11"/>
      <c r="I334" s="11"/>
      <c r="J334" s="11"/>
      <c r="K334" s="11"/>
      <c r="L334" s="11"/>
      <c r="M334" s="11"/>
      <c r="N334" s="46">
        <f ca="1">SUMIF(Ingredients!$B$3:$B$217,'PH complex foods'!F334,Ingredients!$A$3:$A$119)+SUMIF($B$3:$B$724,F334,$V$3:$V$723)</f>
        <v>1</v>
      </c>
      <c r="O334" s="11">
        <f ca="1">SUMIF(Ingredients!$B$3:$B$217,'PH complex foods'!G334,Ingredients!$A$3:$A$119)+SUMIF($B$3:$B$724,G334,$V$3:$V$723)</f>
        <v>1</v>
      </c>
      <c r="P334" s="11">
        <f ca="1">SUMIF(Ingredients!$B$3:$B$217,'PH complex foods'!H334,Ingredients!$A$3:$A$119)+SUMIF($B$3:$B$724,H334,$V$3:$V$723)</f>
        <v>0</v>
      </c>
      <c r="Q334" s="11">
        <f ca="1">SUMIF(Ingredients!$B$3:$B$217,'PH complex foods'!I334,Ingredients!$A$3:$A$119)+SUMIF($B$3:$B$724,I334,$V$3:$V$723)</f>
        <v>0</v>
      </c>
      <c r="R334" s="11">
        <f ca="1">SUMIF(Ingredients!$B$3:$B$217,'PH complex foods'!J334,Ingredients!$A$3:$A$119)+SUMIF($B$3:$B$724,J334,$V$3:$V$723)</f>
        <v>0</v>
      </c>
      <c r="S334" s="11">
        <f ca="1">SUMIF(Ingredients!$B$3:$B$217,'PH complex foods'!K334,Ingredients!$A$3:$A$119)+SUMIF($B$3:$B$724,K334,$V$3:$V$723)</f>
        <v>0</v>
      </c>
      <c r="T334" s="11">
        <f ca="1">SUMIF(Ingredients!$B$3:$B$217,'PH complex foods'!L334,Ingredients!$A$3:$A$119)+SUMIF($B$3:$B$724,L334,$V$3:$V$723)</f>
        <v>0</v>
      </c>
      <c r="U334" s="11">
        <f ca="1">SUMIF(Ingredients!$B$3:$B$217,'PH complex foods'!M334,Ingredients!$A$3:$A$119)+SUMIF($B$3:$B$724,M334,$V$3:$V$723)</f>
        <v>0</v>
      </c>
      <c r="V334" s="10">
        <f t="shared" ca="1" si="77"/>
        <v>1</v>
      </c>
      <c r="W334" s="11">
        <f t="shared" si="66"/>
        <v>0</v>
      </c>
      <c r="X334" s="44" t="str">
        <f t="shared" ca="1" si="78"/>
        <v>Yes</v>
      </c>
      <c r="Y334" s="34">
        <f>SUMIF(Ingredients!$B$3:$B$217,F334,Ingredients!$C$3:$C$217)+SUMIF($B$3:$B$724,F334,$AG$3:$AG$724)</f>
        <v>2</v>
      </c>
      <c r="Z334" s="30">
        <f>SUMIF(Ingredients!$B$3:$B$217,G334,Ingredients!$C$3:$C$217)+SUMIF($B$3:$B$724,G334,$AG$3:$AG$724)</f>
        <v>0</v>
      </c>
      <c r="AA334" s="30">
        <f>SUMIF(Ingredients!$B$3:$B$217,H334,Ingredients!$C$3:$C$217)+SUMIF($B$3:$B$724,H334,$AG$3:$AG$724)</f>
        <v>0</v>
      </c>
      <c r="AB334" s="30">
        <f>SUMIF(Ingredients!$B$3:$B$217,I334,Ingredients!$C$3:$C$217)+SUMIF($B$3:$B$724,I334,$AG$3:$AG$724)</f>
        <v>0</v>
      </c>
      <c r="AC334" s="30">
        <f>SUMIF(Ingredients!$B$3:$B$217,J334,Ingredients!$C$3:$C$217)+SUMIF($B$3:$B$724,J334,$AG$3:$AG$724)</f>
        <v>0</v>
      </c>
      <c r="AD334" s="30">
        <f>SUMIF(Ingredients!$B$3:$B$217,K334,Ingredients!$C$3:$C$217)+SUMIF($B$3:$B$724,K334,$AG$3:$AG$724)</f>
        <v>0</v>
      </c>
      <c r="AE334" s="30">
        <f>SUMIF(Ingredients!$B$3:$B$217,L334,Ingredients!$C$3:$C$217)+SUMIF($B$3:$B$724,L334,$AG$3:$AG$724)</f>
        <v>0</v>
      </c>
      <c r="AF334" s="30">
        <f>SUMIF(Ingredients!$B$3:$B$217,M334,Ingredients!$C$3:$C$217)+SUMIF($B$3:$B$724,M334,$AG$3:$AG$724)</f>
        <v>0</v>
      </c>
      <c r="AG334" s="29">
        <f t="shared" si="67"/>
        <v>2</v>
      </c>
      <c r="AH334" s="30">
        <f>SUMIF(Ingredients!$B$3:$B$217,F334,Ingredients!$D$3:$D$217)+SUMIF($B$3:$B$724,F334,$AP$3:$AP$724)</f>
        <v>0</v>
      </c>
      <c r="AI334" s="30">
        <f>SUMIF(Ingredients!$B$3:$B$217,G334,Ingredients!$D$3:$D$217)+SUMIF($B$3:$B$724,G334,$AP$3:$AP$724)</f>
        <v>0</v>
      </c>
      <c r="AJ334" s="30">
        <f>SUMIF(Ingredients!$B$3:$B$217,H334,Ingredients!$D$3:$D$217)+SUMIF($B$3:$B$724,H334,$AP$3:$AP$724)</f>
        <v>0</v>
      </c>
      <c r="AK334" s="30">
        <f>SUMIF(Ingredients!$B$3:$B$217,I334,Ingredients!$D$3:$D$217)+SUMIF($B$3:$B$724,I334,$AP$3:$AP$724)</f>
        <v>0</v>
      </c>
      <c r="AL334" s="30">
        <f>SUMIF(Ingredients!$B$3:$B$217,J334,Ingredients!$D$3:$D$217)+SUMIF($B$3:$B$724,J334,$AP$3:$AP$724)</f>
        <v>0</v>
      </c>
      <c r="AM334" s="30">
        <f>SUMIF(Ingredients!$B$3:$B$217,K334,Ingredients!$D$3:$D$217)+SUMIF($B$3:$B$724,K334,$AP$3:$AP$724)</f>
        <v>0</v>
      </c>
      <c r="AN334" s="30">
        <f>SUMIF(Ingredients!$B$3:$B$217,L334,Ingredients!$D$3:$D$217)+SUMIF($B$3:$B$724,L334,$AP$3:$AP$724)</f>
        <v>0</v>
      </c>
      <c r="AO334" s="30">
        <f>SUMIF(Ingredients!$B$3:$B$217,M334,Ingredients!$D$3:$D$217)+SUMIF($B$3:$B$724,M334,$AP$3:$AP$724)</f>
        <v>0</v>
      </c>
      <c r="AP334" s="29">
        <f t="shared" si="68"/>
        <v>0</v>
      </c>
      <c r="AQ334" s="30">
        <f>SUMIF(Ingredients!$B$3:$B$217,F334,Ingredients!$E$3:$E$217)+SUMIF($B$3:$B$724,F334,$AY$3:$AY$727)</f>
        <v>10</v>
      </c>
      <c r="AR334" s="30">
        <f>SUMIF(Ingredients!$B$3:$B$217,G334,Ingredients!$E$3:$E$217)+SUMIF($B$3:$B$724,G334,$AY$3:$AY$727)</f>
        <v>30</v>
      </c>
      <c r="AS334" s="30">
        <f>SUMIF(Ingredients!$B$3:$B$217,H334,Ingredients!$E$3:$E$217)+SUMIF($B$3:$B$724,H334,$AY$3:$AY$727)</f>
        <v>0</v>
      </c>
      <c r="AT334" s="30">
        <f>SUMIF(Ingredients!$B$3:$B$217,I334,Ingredients!$E$3:$E$217)+SUMIF($B$3:$B$724,I334,$AY$3:$AY$727)</f>
        <v>0</v>
      </c>
      <c r="AU334" s="30">
        <f>SUMIF(Ingredients!$B$3:$B$217,J334,Ingredients!$E$3:$E$217)+SUMIF($B$3:$B$724,J334,$AY$3:$AY$727)</f>
        <v>0</v>
      </c>
      <c r="AV334" s="30">
        <f>SUMIF(Ingredients!$B$3:$B$217,K334,Ingredients!$E$3:$E$217)+SUMIF($B$3:$B$724,K334,$AY$3:$AY$727)</f>
        <v>0</v>
      </c>
      <c r="AW334" s="30">
        <f>SUMIF(Ingredients!$B$3:$B$217,L334,Ingredients!$E$3:$E$217)+SUMIF($B$3:$B$724,L334,$AY$3:$AY$727)</f>
        <v>0</v>
      </c>
      <c r="AX334" s="30">
        <f>SUMIF(Ingredients!$B$3:$B$217,M334,Ingredients!$E$3:$E$217)+SUMIF($B$3:$B$724,M334,$AY$3:$AY$727)</f>
        <v>0</v>
      </c>
      <c r="AY334" s="29">
        <f t="shared" si="69"/>
        <v>20</v>
      </c>
      <c r="AZ334" s="30">
        <f>SUMIF(Ingredients!$B$3:$B$217,F334,Ingredients!$F$3:$F$217)+SUMIF($B$3:$B$724,F334,$BH$3:$BH$724)</f>
        <v>0</v>
      </c>
      <c r="BA334" s="30">
        <f>SUMIF(Ingredients!$B$3:$B$217,G334,Ingredients!$F$3:$F$217)+SUMIF($B$3:$B$724,G334,$BH$3:$BH$724)</f>
        <v>0</v>
      </c>
      <c r="BB334" s="30">
        <f>SUMIF(Ingredients!$B$3:$B$217,H334,Ingredients!$F$3:$F$217)+SUMIF($B$3:$B$724,H334,$BH$3:$BH$724)</f>
        <v>0</v>
      </c>
      <c r="BC334" s="30">
        <f>SUMIF(Ingredients!$B$3:$B$217,I334,Ingredients!$F$3:$F$217)+SUMIF($B$3:$B$724,I334,$BH$3:$BH$724)</f>
        <v>0</v>
      </c>
      <c r="BD334" s="30">
        <f>SUMIF(Ingredients!$B$3:$B$217,J334,Ingredients!$F$3:$F$217)+SUMIF($B$3:$B$724,J334,$BH$3:$BH$724)</f>
        <v>0</v>
      </c>
      <c r="BE334" s="30">
        <f>SUMIF(Ingredients!$B$3:$B$217,K334,Ingredients!$F$3:$F$217)+SUMIF($B$3:$B$724,K334,$BH$3:$BH$724)</f>
        <v>0</v>
      </c>
      <c r="BF334" s="30">
        <f>SUMIF(Ingredients!$B$3:$B$217,L334,Ingredients!$F$3:$F$217)+SUMIF($B$3:$B$724,L334,$BH$3:$BH$724)</f>
        <v>0</v>
      </c>
      <c r="BG334" s="30">
        <f>SUMIF(Ingredients!$B$3:$B$217,M334,Ingredients!$F$3:$F$217)+SUMIF($B$3:$B$724,M334,$BH$3:$BH$724)</f>
        <v>0</v>
      </c>
      <c r="BH334" s="35">
        <f t="shared" si="70"/>
        <v>0</v>
      </c>
      <c r="BI334" s="30">
        <f>SUMIF(Ingredients!$B$3:$B$217,F334,Ingredients!$G$3:$G$217)+SUMIF($B$3:$B$724,F334,$BQ$3:$BQ$724)</f>
        <v>1</v>
      </c>
      <c r="BJ334" s="30">
        <f>SUMIF(Ingredients!$B$3:$B$217,G334,Ingredients!$G$3:$G$217)+SUMIF($B$3:$B$724,G334,$BQ$3:$BQ$724)</f>
        <v>0</v>
      </c>
      <c r="BK334" s="30">
        <f>SUMIF(Ingredients!$B$3:$B$217,H334,Ingredients!$G$3:$G$217)+SUMIF($B$3:$B$724,H334,$BQ$3:$BQ$724)</f>
        <v>0</v>
      </c>
      <c r="BL334" s="30">
        <f>SUMIF(Ingredients!$B$3:$B$217,I334,Ingredients!$G$3:$G$217)+SUMIF($B$3:$B$724,I334,$BQ$3:$BQ$724)</f>
        <v>0</v>
      </c>
      <c r="BM334" s="30">
        <f>SUMIF(Ingredients!$B$3:$B$217,J334,Ingredients!$G$3:$G$217)+SUMIF($B$3:$B$724,J334,$BQ$3:$BQ$724)</f>
        <v>0</v>
      </c>
      <c r="BN334" s="30">
        <f>SUMIF(Ingredients!$B$3:$B$217,K334,Ingredients!$G$3:$G$217)+SUMIF($B$3:$B$724,K334,$BQ$3:$BQ$724)</f>
        <v>0</v>
      </c>
      <c r="BO334" s="30">
        <f>SUMIF(Ingredients!$B$3:$B$217,L334,Ingredients!$G$3:$G$217)+SUMIF($B$3:$B$724,L334,$BQ$3:$BQ$724)</f>
        <v>0</v>
      </c>
      <c r="BP334" s="30">
        <f>SUMIF(Ingredients!$B$3:$B$217,M334,Ingredients!$G$3:$G$217)+SUMIF($B$3:$B$724,M334,$BQ$3:$BQ$724)</f>
        <v>0</v>
      </c>
      <c r="BQ334" s="36">
        <f t="shared" si="71"/>
        <v>1</v>
      </c>
      <c r="BR334" s="30">
        <f>SUMIF(Ingredients!$B$3:$B$217,F334,Ingredients!$H$3:$H$217)+SUMIF($B$3:$B$724,F334,$BZ$3:$BZ$724)</f>
        <v>0</v>
      </c>
      <c r="BS334" s="30">
        <f>SUMIF(Ingredients!$B$3:$B$217,G334,Ingredients!$H$3:$H$217)+SUMIF($B$3:$B$724,G334,$BZ$3:$BZ$724)</f>
        <v>0</v>
      </c>
      <c r="BT334" s="30">
        <f>SUMIF(Ingredients!$B$3:$B$217,H334,Ingredients!$H$3:$H$217)+SUMIF($B$3:$B$724,H334,$BZ$3:$BZ$724)</f>
        <v>0</v>
      </c>
      <c r="BU334" s="30">
        <f>SUMIF(Ingredients!$B$3:$B$217,I334,Ingredients!$H$3:$H$217)+SUMIF($B$3:$B$724,I334,$BZ$3:$BZ$724)</f>
        <v>0</v>
      </c>
      <c r="BV334" s="30">
        <f>SUMIF(Ingredients!$B$3:$B$217,J334,Ingredients!$H$3:$H$217)+SUMIF($B$3:$B$724,J334,$BZ$3:$BZ$724)</f>
        <v>0</v>
      </c>
      <c r="BW334" s="30">
        <f>SUMIF(Ingredients!$B$3:$B$217,K334,Ingredients!$H$3:$H$217)+SUMIF($B$3:$B$724,K334,$BZ$3:$BZ$724)</f>
        <v>0</v>
      </c>
      <c r="BX334" s="30">
        <f>SUMIF(Ingredients!$B$3:$B$217,L334,Ingredients!$H$3:$H$217)+SUMIF($B$3:$B$724,L334,$BZ$3:$BZ$724)</f>
        <v>0</v>
      </c>
      <c r="BY334" s="30">
        <f>SUMIF(Ingredients!$B$3:$B$217,M334,Ingredients!$H$3:$H$217)+SUMIF($B$3:$B$724,M334,$BZ$3:$BZ$724)</f>
        <v>0</v>
      </c>
      <c r="BZ334" s="42">
        <f t="shared" si="72"/>
        <v>0</v>
      </c>
      <c r="CA334" s="30">
        <f>SUMIF(Ingredients!$B$3:$B$217,F334,Ingredients!$I$3:$I$217)+SUMIF($B$3:$B$724,F334,$CI$3:$CI$724)</f>
        <v>0</v>
      </c>
      <c r="CB334" s="30">
        <f>SUMIF(Ingredients!$B$3:$B$217,G334,Ingredients!$I$3:$I$217)+SUMIF($B$3:$B$724,G334,$CI$3:$CI$724)</f>
        <v>0</v>
      </c>
      <c r="CC334" s="30">
        <f>SUMIF(Ingredients!$B$3:$B$217,H334,Ingredients!$I$3:$I$217)+SUMIF($B$3:$B$724,H334,$CI$3:$CI$724)</f>
        <v>0</v>
      </c>
      <c r="CD334" s="30">
        <f>SUMIF(Ingredients!$B$3:$B$217,I334,Ingredients!$I$3:$I$217)+SUMIF($B$3:$B$724,I334,$CI$3:$CI$724)</f>
        <v>0</v>
      </c>
      <c r="CE334" s="30">
        <f>SUMIF(Ingredients!$B$3:$B$217,J334,Ingredients!$I$3:$I$217)+SUMIF($B$3:$B$724,J334,$CI$3:$CI$724)</f>
        <v>0</v>
      </c>
      <c r="CF334" s="30">
        <f>SUMIF(Ingredients!$B$3:$B$217,K334,Ingredients!$I$3:$I$217)+SUMIF($B$3:$B$724,K334,$CI$3:$CI$724)</f>
        <v>0</v>
      </c>
      <c r="CG334" s="30">
        <f>SUMIF(Ingredients!$B$3:$B$217,L334,Ingredients!$I$3:$I$217)+SUMIF($B$3:$B$724,L334,$CI$3:$CI$724)</f>
        <v>0</v>
      </c>
      <c r="CH334" s="30">
        <f>SUMIF(Ingredients!$B$3:$B$217,M334,Ingredients!$I$3:$I$217)+SUMIF($B$3:$B$724,M334,$CI$3:$CI$724)</f>
        <v>0</v>
      </c>
      <c r="CI334" s="38">
        <f t="shared" si="73"/>
        <v>0</v>
      </c>
      <c r="CJ334" s="30">
        <f>SUMIF(Ingredients!$B$3:$B$217,F334,Ingredients!$J$3:$J$217)+SUMIF($B$3:$B$724,F334,$CR$3:$CR$724)</f>
        <v>0</v>
      </c>
      <c r="CK334" s="30">
        <f>SUMIF(Ingredients!$B$3:$B$217,G334,Ingredients!$J$3:$J$217)+SUMIF($B$3:$B$724,G334,$CR$3:$CR$724)</f>
        <v>0</v>
      </c>
      <c r="CL334" s="30">
        <f>SUMIF(Ingredients!$B$3:$B$217,H334,Ingredients!$J$3:$J$217)+SUMIF($B$3:$B$724,H334,$CR$3:$CR$724)</f>
        <v>0</v>
      </c>
      <c r="CM334" s="30">
        <f>SUMIF(Ingredients!$B$3:$B$217,I334,Ingredients!$J$3:$J$217)+SUMIF($B$3:$B$724,I334,$CR$3:$CR$724)</f>
        <v>0</v>
      </c>
      <c r="CN334" s="30">
        <f>SUMIF(Ingredients!$B$3:$B$217,J334,Ingredients!$J$3:$J$217)+SUMIF($B$3:$B$724,J334,$CR$3:$CR$724)</f>
        <v>0</v>
      </c>
      <c r="CO334" s="30">
        <f>SUMIF(Ingredients!$B$3:$B$217,K334,Ingredients!$J$3:$J$217)+SUMIF($B$3:$B$724,K334,$CR$3:$CR$724)</f>
        <v>0</v>
      </c>
      <c r="CP334" s="30">
        <f>SUMIF(Ingredients!$B$3:$B$217,L334,Ingredients!$J$3:$J$217)+SUMIF($B$3:$B$724,L334,$CR$3:$CR$724)</f>
        <v>0</v>
      </c>
      <c r="CQ334" s="30">
        <f>SUMIF(Ingredients!$B$3:$B$217,M334,Ingredients!$J$3:$J$217)+SUMIF($B$3:$B$724,M334,$CR$3:$CR$724)</f>
        <v>0</v>
      </c>
      <c r="CR334" s="43">
        <f t="shared" si="74"/>
        <v>0</v>
      </c>
      <c r="CS334" s="34">
        <v>2</v>
      </c>
      <c r="CT334" s="30">
        <v>5</v>
      </c>
      <c r="CU334" s="30">
        <v>30</v>
      </c>
      <c r="CV334" s="35">
        <v>0</v>
      </c>
      <c r="CW334" s="36">
        <v>1</v>
      </c>
      <c r="CX334" s="37">
        <v>0</v>
      </c>
      <c r="CY334" s="38">
        <v>0</v>
      </c>
      <c r="CZ334" s="39">
        <v>0</v>
      </c>
      <c r="DA334" t="s">
        <v>202</v>
      </c>
      <c r="DB334" t="str">
        <f t="shared" ca="1" si="75"/>
        <v>-</v>
      </c>
      <c r="DD334" t="s">
        <v>200</v>
      </c>
      <c r="DE334" t="str">
        <f t="shared" ca="1" si="76"/>
        <v>APPLECIDERITEM(MEAL, ItemRegistry.appleciderItem, 4 ,0.4f,5f,0f,0f,1f,0f,0f,0.7f),</v>
      </c>
      <c r="DF334" t="s">
        <v>2473</v>
      </c>
    </row>
    <row r="335" spans="2:110" x14ac:dyDescent="0.3">
      <c r="B335" t="s">
        <v>614</v>
      </c>
      <c r="C335" t="str">
        <f>INDEX('PH Itemnames'!$B$1:$B$723,MATCH(B335,'PH Itemnames'!$A$1:$A$723),1)</f>
        <v>bangersandmashItem</v>
      </c>
      <c r="D335" t="s">
        <v>240</v>
      </c>
      <c r="E335" t="s">
        <v>1192</v>
      </c>
      <c r="F335" s="10" t="s">
        <v>615</v>
      </c>
      <c r="G335" s="11" t="s">
        <v>278</v>
      </c>
      <c r="H335" s="11"/>
      <c r="I335" s="11"/>
      <c r="J335" s="11"/>
      <c r="K335" s="11"/>
      <c r="L335" s="11"/>
      <c r="M335" s="11"/>
      <c r="N335" s="46">
        <f ca="1">SUMIF(Ingredients!$B$3:$B$217,'PH complex foods'!F335,Ingredients!$A$3:$A$119)+SUMIF($B$3:$B$724,F335,$V$3:$V$723)</f>
        <v>1</v>
      </c>
      <c r="O335" s="11">
        <f ca="1">SUMIF(Ingredients!$B$3:$B$217,'PH complex foods'!G335,Ingredients!$A$3:$A$119)+SUMIF($B$3:$B$724,G335,$V$3:$V$723)</f>
        <v>1</v>
      </c>
      <c r="P335" s="11">
        <f ca="1">SUMIF(Ingredients!$B$3:$B$217,'PH complex foods'!H335,Ingredients!$A$3:$A$119)+SUMIF($B$3:$B$724,H335,$V$3:$V$723)</f>
        <v>0</v>
      </c>
      <c r="Q335" s="11">
        <f ca="1">SUMIF(Ingredients!$B$3:$B$217,'PH complex foods'!I335,Ingredients!$A$3:$A$119)+SUMIF($B$3:$B$724,I335,$V$3:$V$723)</f>
        <v>0</v>
      </c>
      <c r="R335" s="11">
        <f ca="1">SUMIF(Ingredients!$B$3:$B$217,'PH complex foods'!J335,Ingredients!$A$3:$A$119)+SUMIF($B$3:$B$724,J335,$V$3:$V$723)</f>
        <v>0</v>
      </c>
      <c r="S335" s="11">
        <f ca="1">SUMIF(Ingredients!$B$3:$B$217,'PH complex foods'!K335,Ingredients!$A$3:$A$119)+SUMIF($B$3:$B$724,K335,$V$3:$V$723)</f>
        <v>0</v>
      </c>
      <c r="T335" s="11">
        <f ca="1">SUMIF(Ingredients!$B$3:$B$217,'PH complex foods'!L335,Ingredients!$A$3:$A$119)+SUMIF($B$3:$B$724,L335,$V$3:$V$723)</f>
        <v>0</v>
      </c>
      <c r="U335" s="11">
        <f ca="1">SUMIF(Ingredients!$B$3:$B$217,'PH complex foods'!M335,Ingredients!$A$3:$A$119)+SUMIF($B$3:$B$724,M335,$V$3:$V$723)</f>
        <v>0</v>
      </c>
      <c r="V335" s="10">
        <f t="shared" ca="1" si="77"/>
        <v>1</v>
      </c>
      <c r="W335" s="11">
        <f t="shared" si="66"/>
        <v>0</v>
      </c>
      <c r="X335" s="44" t="str">
        <f t="shared" ca="1" si="78"/>
        <v>Yes</v>
      </c>
      <c r="Y335" s="34">
        <f>SUMIF(Ingredients!$B$3:$B$217,F335,Ingredients!$C$3:$C$217)+SUMIF($B$3:$B$724,F335,$AG$3:$AG$724)</f>
        <v>10</v>
      </c>
      <c r="Z335" s="30">
        <f>SUMIF(Ingredients!$B$3:$B$217,G335,Ingredients!$C$3:$C$217)+SUMIF($B$3:$B$724,G335,$AG$3:$AG$724)</f>
        <v>15</v>
      </c>
      <c r="AA335" s="30">
        <f>SUMIF(Ingredients!$B$3:$B$217,H335,Ingredients!$C$3:$C$217)+SUMIF($B$3:$B$724,H335,$AG$3:$AG$724)</f>
        <v>0</v>
      </c>
      <c r="AB335" s="30">
        <f>SUMIF(Ingredients!$B$3:$B$217,I335,Ingredients!$C$3:$C$217)+SUMIF($B$3:$B$724,I335,$AG$3:$AG$724)</f>
        <v>0</v>
      </c>
      <c r="AC335" s="30">
        <f>SUMIF(Ingredients!$B$3:$B$217,J335,Ingredients!$C$3:$C$217)+SUMIF($B$3:$B$724,J335,$AG$3:$AG$724)</f>
        <v>0</v>
      </c>
      <c r="AD335" s="30">
        <f>SUMIF(Ingredients!$B$3:$B$217,K335,Ingredients!$C$3:$C$217)+SUMIF($B$3:$B$724,K335,$AG$3:$AG$724)</f>
        <v>0</v>
      </c>
      <c r="AE335" s="30">
        <f>SUMIF(Ingredients!$B$3:$B$217,L335,Ingredients!$C$3:$C$217)+SUMIF($B$3:$B$724,L335,$AG$3:$AG$724)</f>
        <v>0</v>
      </c>
      <c r="AF335" s="30">
        <f>SUMIF(Ingredients!$B$3:$B$217,M335,Ingredients!$C$3:$C$217)+SUMIF($B$3:$B$724,M335,$AG$3:$AG$724)</f>
        <v>0</v>
      </c>
      <c r="AG335" s="29">
        <f t="shared" si="67"/>
        <v>25</v>
      </c>
      <c r="AH335" s="30">
        <f>SUMIF(Ingredients!$B$3:$B$217,F335,Ingredients!$D$3:$D$217)+SUMIF($B$3:$B$724,F335,$AP$3:$AP$724)</f>
        <v>0</v>
      </c>
      <c r="AI335" s="30">
        <f>SUMIF(Ingredients!$B$3:$B$217,G335,Ingredients!$D$3:$D$217)+SUMIF($B$3:$B$724,G335,$AP$3:$AP$724)</f>
        <v>0</v>
      </c>
      <c r="AJ335" s="30">
        <f>SUMIF(Ingredients!$B$3:$B$217,H335,Ingredients!$D$3:$D$217)+SUMIF($B$3:$B$724,H335,$AP$3:$AP$724)</f>
        <v>0</v>
      </c>
      <c r="AK335" s="30">
        <f>SUMIF(Ingredients!$B$3:$B$217,I335,Ingredients!$D$3:$D$217)+SUMIF($B$3:$B$724,I335,$AP$3:$AP$724)</f>
        <v>0</v>
      </c>
      <c r="AL335" s="30">
        <f>SUMIF(Ingredients!$B$3:$B$217,J335,Ingredients!$D$3:$D$217)+SUMIF($B$3:$B$724,J335,$AP$3:$AP$724)</f>
        <v>0</v>
      </c>
      <c r="AM335" s="30">
        <f>SUMIF(Ingredients!$B$3:$B$217,K335,Ingredients!$D$3:$D$217)+SUMIF($B$3:$B$724,K335,$AP$3:$AP$724)</f>
        <v>0</v>
      </c>
      <c r="AN335" s="30">
        <f>SUMIF(Ingredients!$B$3:$B$217,L335,Ingredients!$D$3:$D$217)+SUMIF($B$3:$B$724,L335,$AP$3:$AP$724)</f>
        <v>0</v>
      </c>
      <c r="AO335" s="30">
        <f>SUMIF(Ingredients!$B$3:$B$217,M335,Ingredients!$D$3:$D$217)+SUMIF($B$3:$B$724,M335,$AP$3:$AP$724)</f>
        <v>0</v>
      </c>
      <c r="AP335" s="29">
        <f t="shared" si="68"/>
        <v>0</v>
      </c>
      <c r="AQ335" s="30">
        <f>SUMIF(Ingredients!$B$3:$B$217,F335,Ingredients!$E$3:$E$217)+SUMIF($B$3:$B$724,F335,$AY$3:$AY$727)</f>
        <v>30.666666666666668</v>
      </c>
      <c r="AR335" s="30">
        <f>SUMIF(Ingredients!$B$3:$B$217,G335,Ingredients!$E$3:$E$217)+SUMIF($B$3:$B$724,G335,$AY$3:$AY$727)</f>
        <v>26</v>
      </c>
      <c r="AS335" s="30">
        <f>SUMIF(Ingredients!$B$3:$B$217,H335,Ingredients!$E$3:$E$217)+SUMIF($B$3:$B$724,H335,$AY$3:$AY$727)</f>
        <v>0</v>
      </c>
      <c r="AT335" s="30">
        <f>SUMIF(Ingredients!$B$3:$B$217,I335,Ingredients!$E$3:$E$217)+SUMIF($B$3:$B$724,I335,$AY$3:$AY$727)</f>
        <v>0</v>
      </c>
      <c r="AU335" s="30">
        <f>SUMIF(Ingredients!$B$3:$B$217,J335,Ingredients!$E$3:$E$217)+SUMIF($B$3:$B$724,J335,$AY$3:$AY$727)</f>
        <v>0</v>
      </c>
      <c r="AV335" s="30">
        <f>SUMIF(Ingredients!$B$3:$B$217,K335,Ingredients!$E$3:$E$217)+SUMIF($B$3:$B$724,K335,$AY$3:$AY$727)</f>
        <v>0</v>
      </c>
      <c r="AW335" s="30">
        <f>SUMIF(Ingredients!$B$3:$B$217,L335,Ingredients!$E$3:$E$217)+SUMIF($B$3:$B$724,L335,$AY$3:$AY$727)</f>
        <v>0</v>
      </c>
      <c r="AX335" s="30">
        <f>SUMIF(Ingredients!$B$3:$B$217,M335,Ingredients!$E$3:$E$217)+SUMIF($B$3:$B$724,M335,$AY$3:$AY$727)</f>
        <v>0</v>
      </c>
      <c r="AY335" s="29">
        <f t="shared" si="69"/>
        <v>28.333333333333336</v>
      </c>
      <c r="AZ335" s="30">
        <f>SUMIF(Ingredients!$B$3:$B$217,F335,Ingredients!$F$3:$F$217)+SUMIF($B$3:$B$724,F335,$BH$3:$BH$724)</f>
        <v>0</v>
      </c>
      <c r="BA335" s="30">
        <f>SUMIF(Ingredients!$B$3:$B$217,G335,Ingredients!$F$3:$F$217)+SUMIF($B$3:$B$724,G335,$BH$3:$BH$724)</f>
        <v>0</v>
      </c>
      <c r="BB335" s="30">
        <f>SUMIF(Ingredients!$B$3:$B$217,H335,Ingredients!$F$3:$F$217)+SUMIF($B$3:$B$724,H335,$BH$3:$BH$724)</f>
        <v>0</v>
      </c>
      <c r="BC335" s="30">
        <f>SUMIF(Ingredients!$B$3:$B$217,I335,Ingredients!$F$3:$F$217)+SUMIF($B$3:$B$724,I335,$BH$3:$BH$724)</f>
        <v>0</v>
      </c>
      <c r="BD335" s="30">
        <f>SUMIF(Ingredients!$B$3:$B$217,J335,Ingredients!$F$3:$F$217)+SUMIF($B$3:$B$724,J335,$BH$3:$BH$724)</f>
        <v>0</v>
      </c>
      <c r="BE335" s="30">
        <f>SUMIF(Ingredients!$B$3:$B$217,K335,Ingredients!$F$3:$F$217)+SUMIF($B$3:$B$724,K335,$BH$3:$BH$724)</f>
        <v>0</v>
      </c>
      <c r="BF335" s="30">
        <f>SUMIF(Ingredients!$B$3:$B$217,L335,Ingredients!$F$3:$F$217)+SUMIF($B$3:$B$724,L335,$BH$3:$BH$724)</f>
        <v>0</v>
      </c>
      <c r="BG335" s="30">
        <f>SUMIF(Ingredients!$B$3:$B$217,M335,Ingredients!$F$3:$F$217)+SUMIF($B$3:$B$724,M335,$BH$3:$BH$724)</f>
        <v>0</v>
      </c>
      <c r="BH335" s="35">
        <f t="shared" si="70"/>
        <v>0</v>
      </c>
      <c r="BI335" s="30">
        <f>SUMIF(Ingredients!$B$3:$B$217,F335,Ingredients!$G$3:$G$217)+SUMIF($B$3:$B$724,F335,$BQ$3:$BQ$724)</f>
        <v>0</v>
      </c>
      <c r="BJ335" s="30">
        <f>SUMIF(Ingredients!$B$3:$B$217,G335,Ingredients!$G$3:$G$217)+SUMIF($B$3:$B$724,G335,$BQ$3:$BQ$724)</f>
        <v>0</v>
      </c>
      <c r="BK335" s="30">
        <f>SUMIF(Ingredients!$B$3:$B$217,H335,Ingredients!$G$3:$G$217)+SUMIF($B$3:$B$724,H335,$BQ$3:$BQ$724)</f>
        <v>0</v>
      </c>
      <c r="BL335" s="30">
        <f>SUMIF(Ingredients!$B$3:$B$217,I335,Ingredients!$G$3:$G$217)+SUMIF($B$3:$B$724,I335,$BQ$3:$BQ$724)</f>
        <v>0</v>
      </c>
      <c r="BM335" s="30">
        <f>SUMIF(Ingredients!$B$3:$B$217,J335,Ingredients!$G$3:$G$217)+SUMIF($B$3:$B$724,J335,$BQ$3:$BQ$724)</f>
        <v>0</v>
      </c>
      <c r="BN335" s="30">
        <f>SUMIF(Ingredients!$B$3:$B$217,K335,Ingredients!$G$3:$G$217)+SUMIF($B$3:$B$724,K335,$BQ$3:$BQ$724)</f>
        <v>0</v>
      </c>
      <c r="BO335" s="30">
        <f>SUMIF(Ingredients!$B$3:$B$217,L335,Ingredients!$G$3:$G$217)+SUMIF($B$3:$B$724,L335,$BQ$3:$BQ$724)</f>
        <v>0</v>
      </c>
      <c r="BP335" s="30">
        <f>SUMIF(Ingredients!$B$3:$B$217,M335,Ingredients!$G$3:$G$217)+SUMIF($B$3:$B$724,M335,$BQ$3:$BQ$724)</f>
        <v>0</v>
      </c>
      <c r="BQ335" s="36">
        <f t="shared" si="71"/>
        <v>0</v>
      </c>
      <c r="BR335" s="30">
        <f>SUMIF(Ingredients!$B$3:$B$217,F335,Ingredients!$H$3:$H$217)+SUMIF($B$3:$B$724,F335,$BZ$3:$BZ$724)</f>
        <v>0</v>
      </c>
      <c r="BS335" s="30">
        <f>SUMIF(Ingredients!$B$3:$B$217,G335,Ingredients!$H$3:$H$217)+SUMIF($B$3:$B$724,G335,$BZ$3:$BZ$724)</f>
        <v>1.5</v>
      </c>
      <c r="BT335" s="30">
        <f>SUMIF(Ingredients!$B$3:$B$217,H335,Ingredients!$H$3:$H$217)+SUMIF($B$3:$B$724,H335,$BZ$3:$BZ$724)</f>
        <v>0</v>
      </c>
      <c r="BU335" s="30">
        <f>SUMIF(Ingredients!$B$3:$B$217,I335,Ingredients!$H$3:$H$217)+SUMIF($B$3:$B$724,I335,$BZ$3:$BZ$724)</f>
        <v>0</v>
      </c>
      <c r="BV335" s="30">
        <f>SUMIF(Ingredients!$B$3:$B$217,J335,Ingredients!$H$3:$H$217)+SUMIF($B$3:$B$724,J335,$BZ$3:$BZ$724)</f>
        <v>0</v>
      </c>
      <c r="BW335" s="30">
        <f>SUMIF(Ingredients!$B$3:$B$217,K335,Ingredients!$H$3:$H$217)+SUMIF($B$3:$B$724,K335,$BZ$3:$BZ$724)</f>
        <v>0</v>
      </c>
      <c r="BX335" s="30">
        <f>SUMIF(Ingredients!$B$3:$B$217,L335,Ingredients!$H$3:$H$217)+SUMIF($B$3:$B$724,L335,$BZ$3:$BZ$724)</f>
        <v>0</v>
      </c>
      <c r="BY335" s="30">
        <f>SUMIF(Ingredients!$B$3:$B$217,M335,Ingredients!$H$3:$H$217)+SUMIF($B$3:$B$724,M335,$BZ$3:$BZ$724)</f>
        <v>0</v>
      </c>
      <c r="BZ335" s="42">
        <f t="shared" si="72"/>
        <v>1.5</v>
      </c>
      <c r="CA335" s="30">
        <f>SUMIF(Ingredients!$B$3:$B$217,F335,Ingredients!$I$3:$I$217)+SUMIF($B$3:$B$724,F335,$CI$3:$CI$724)</f>
        <v>2.5</v>
      </c>
      <c r="CB335" s="30">
        <f>SUMIF(Ingredients!$B$3:$B$217,G335,Ingredients!$I$3:$I$217)+SUMIF($B$3:$B$724,G335,$CI$3:$CI$724)</f>
        <v>0</v>
      </c>
      <c r="CC335" s="30">
        <f>SUMIF(Ingredients!$B$3:$B$217,H335,Ingredients!$I$3:$I$217)+SUMIF($B$3:$B$724,H335,$CI$3:$CI$724)</f>
        <v>0</v>
      </c>
      <c r="CD335" s="30">
        <f>SUMIF(Ingredients!$B$3:$B$217,I335,Ingredients!$I$3:$I$217)+SUMIF($B$3:$B$724,I335,$CI$3:$CI$724)</f>
        <v>0</v>
      </c>
      <c r="CE335" s="30">
        <f>SUMIF(Ingredients!$B$3:$B$217,J335,Ingredients!$I$3:$I$217)+SUMIF($B$3:$B$724,J335,$CI$3:$CI$724)</f>
        <v>0</v>
      </c>
      <c r="CF335" s="30">
        <f>SUMIF(Ingredients!$B$3:$B$217,K335,Ingredients!$I$3:$I$217)+SUMIF($B$3:$B$724,K335,$CI$3:$CI$724)</f>
        <v>0</v>
      </c>
      <c r="CG335" s="30">
        <f>SUMIF(Ingredients!$B$3:$B$217,L335,Ingredients!$I$3:$I$217)+SUMIF($B$3:$B$724,L335,$CI$3:$CI$724)</f>
        <v>0</v>
      </c>
      <c r="CH335" s="30">
        <f>SUMIF(Ingredients!$B$3:$B$217,M335,Ingredients!$I$3:$I$217)+SUMIF($B$3:$B$724,M335,$CI$3:$CI$724)</f>
        <v>0</v>
      </c>
      <c r="CI335" s="38">
        <f t="shared" si="73"/>
        <v>2.5</v>
      </c>
      <c r="CJ335" s="30">
        <f>SUMIF(Ingredients!$B$3:$B$217,F335,Ingredients!$J$3:$J$217)+SUMIF($B$3:$B$724,F335,$CR$3:$CR$724)</f>
        <v>0</v>
      </c>
      <c r="CK335" s="30">
        <f>SUMIF(Ingredients!$B$3:$B$217,G335,Ingredients!$J$3:$J$217)+SUMIF($B$3:$B$724,G335,$CR$3:$CR$724)</f>
        <v>1</v>
      </c>
      <c r="CL335" s="30">
        <f>SUMIF(Ingredients!$B$3:$B$217,H335,Ingredients!$J$3:$J$217)+SUMIF($B$3:$B$724,H335,$CR$3:$CR$724)</f>
        <v>0</v>
      </c>
      <c r="CM335" s="30">
        <f>SUMIF(Ingredients!$B$3:$B$217,I335,Ingredients!$J$3:$J$217)+SUMIF($B$3:$B$724,I335,$CR$3:$CR$724)</f>
        <v>0</v>
      </c>
      <c r="CN335" s="30">
        <f>SUMIF(Ingredients!$B$3:$B$217,J335,Ingredients!$J$3:$J$217)+SUMIF($B$3:$B$724,J335,$CR$3:$CR$724)</f>
        <v>0</v>
      </c>
      <c r="CO335" s="30">
        <f>SUMIF(Ingredients!$B$3:$B$217,K335,Ingredients!$J$3:$J$217)+SUMIF($B$3:$B$724,K335,$CR$3:$CR$724)</f>
        <v>0</v>
      </c>
      <c r="CP335" s="30">
        <f>SUMIF(Ingredients!$B$3:$B$217,L335,Ingredients!$J$3:$J$217)+SUMIF($B$3:$B$724,L335,$CR$3:$CR$724)</f>
        <v>0</v>
      </c>
      <c r="CQ335" s="30">
        <f>SUMIF(Ingredients!$B$3:$B$217,M335,Ingredients!$J$3:$J$217)+SUMIF($B$3:$B$724,M335,$CR$3:$CR$724)</f>
        <v>0</v>
      </c>
      <c r="CR335" s="43">
        <f t="shared" si="74"/>
        <v>1</v>
      </c>
      <c r="CS335" s="34">
        <v>25</v>
      </c>
      <c r="CT335" s="30">
        <v>0</v>
      </c>
      <c r="CU335" s="30">
        <v>12</v>
      </c>
      <c r="CV335" s="35">
        <v>0</v>
      </c>
      <c r="CW335" s="36">
        <v>0</v>
      </c>
      <c r="CX335" s="37">
        <v>1.5</v>
      </c>
      <c r="CY335" s="38">
        <v>2.5</v>
      </c>
      <c r="CZ335" s="39">
        <v>1</v>
      </c>
      <c r="DA335" t="s">
        <v>202</v>
      </c>
      <c r="DB335" t="str">
        <f t="shared" ca="1" si="75"/>
        <v>-</v>
      </c>
      <c r="DD335" t="s">
        <v>200</v>
      </c>
      <c r="DE335" t="str">
        <f t="shared" ca="1" si="76"/>
        <v>BANGERSANDMASHITEM(MEAL, ItemRegistry.bangersandmashItem, 4 ,5f,0f,0f,1.5f,0f,2.5f,1f,1.75f),</v>
      </c>
      <c r="DF335" t="s">
        <v>2474</v>
      </c>
    </row>
    <row r="336" spans="2:110" x14ac:dyDescent="0.3">
      <c r="B336" t="s">
        <v>616</v>
      </c>
      <c r="C336" t="str">
        <f>INDEX('PH Itemnames'!$B$1:$B$723,MATCH(B336,'PH Itemnames'!$A$1:$A$723),1)</f>
        <v>batteredsausageItem</v>
      </c>
      <c r="D336" t="s">
        <v>240</v>
      </c>
      <c r="E336" t="s">
        <v>1192</v>
      </c>
      <c r="F336" s="10" t="s">
        <v>615</v>
      </c>
      <c r="G336" s="11" t="s">
        <v>216</v>
      </c>
      <c r="H336" s="11"/>
      <c r="I336" s="11"/>
      <c r="J336" s="11"/>
      <c r="K336" s="11"/>
      <c r="L336" s="11"/>
      <c r="M336" s="11"/>
      <c r="N336" s="46">
        <f ca="1">SUMIF(Ingredients!$B$3:$B$217,'PH complex foods'!F336,Ingredients!$A$3:$A$119)+SUMIF($B$3:$B$724,F336,$V$3:$V$723)</f>
        <v>1</v>
      </c>
      <c r="O336" s="11">
        <f ca="1">SUMIF(Ingredients!$B$3:$B$217,'PH complex foods'!G336,Ingredients!$A$3:$A$119)+SUMIF($B$3:$B$724,G336,$V$3:$V$723)</f>
        <v>1</v>
      </c>
      <c r="P336" s="11">
        <f ca="1">SUMIF(Ingredients!$B$3:$B$217,'PH complex foods'!H336,Ingredients!$A$3:$A$119)+SUMIF($B$3:$B$724,H336,$V$3:$V$723)</f>
        <v>0</v>
      </c>
      <c r="Q336" s="11">
        <f ca="1">SUMIF(Ingredients!$B$3:$B$217,'PH complex foods'!I336,Ingredients!$A$3:$A$119)+SUMIF($B$3:$B$724,I336,$V$3:$V$723)</f>
        <v>0</v>
      </c>
      <c r="R336" s="11">
        <f ca="1">SUMIF(Ingredients!$B$3:$B$217,'PH complex foods'!J336,Ingredients!$A$3:$A$119)+SUMIF($B$3:$B$724,J336,$V$3:$V$723)</f>
        <v>0</v>
      </c>
      <c r="S336" s="11">
        <f ca="1">SUMIF(Ingredients!$B$3:$B$217,'PH complex foods'!K336,Ingredients!$A$3:$A$119)+SUMIF($B$3:$B$724,K336,$V$3:$V$723)</f>
        <v>0</v>
      </c>
      <c r="T336" s="11">
        <f ca="1">SUMIF(Ingredients!$B$3:$B$217,'PH complex foods'!L336,Ingredients!$A$3:$A$119)+SUMIF($B$3:$B$724,L336,$V$3:$V$723)</f>
        <v>0</v>
      </c>
      <c r="U336" s="11">
        <f ca="1">SUMIF(Ingredients!$B$3:$B$217,'PH complex foods'!M336,Ingredients!$A$3:$A$119)+SUMIF($B$3:$B$724,M336,$V$3:$V$723)</f>
        <v>0</v>
      </c>
      <c r="V336" s="10">
        <f t="shared" ca="1" si="77"/>
        <v>1</v>
      </c>
      <c r="W336" s="11">
        <f t="shared" si="66"/>
        <v>0</v>
      </c>
      <c r="X336" s="44" t="str">
        <f t="shared" ca="1" si="78"/>
        <v>Yes</v>
      </c>
      <c r="Y336" s="34">
        <f>SUMIF(Ingredients!$B$3:$B$217,F336,Ingredients!$C$3:$C$217)+SUMIF($B$3:$B$724,F336,$AG$3:$AG$724)</f>
        <v>10</v>
      </c>
      <c r="Z336" s="30">
        <f>SUMIF(Ingredients!$B$3:$B$217,G336,Ingredients!$C$3:$C$217)+SUMIF($B$3:$B$724,G336,$AG$3:$AG$724)</f>
        <v>5</v>
      </c>
      <c r="AA336" s="30">
        <f>SUMIF(Ingredients!$B$3:$B$217,H336,Ingredients!$C$3:$C$217)+SUMIF($B$3:$B$724,H336,$AG$3:$AG$724)</f>
        <v>0</v>
      </c>
      <c r="AB336" s="30">
        <f>SUMIF(Ingredients!$B$3:$B$217,I336,Ingredients!$C$3:$C$217)+SUMIF($B$3:$B$724,I336,$AG$3:$AG$724)</f>
        <v>0</v>
      </c>
      <c r="AC336" s="30">
        <f>SUMIF(Ingredients!$B$3:$B$217,J336,Ingredients!$C$3:$C$217)+SUMIF($B$3:$B$724,J336,$AG$3:$AG$724)</f>
        <v>0</v>
      </c>
      <c r="AD336" s="30">
        <f>SUMIF(Ingredients!$B$3:$B$217,K336,Ingredients!$C$3:$C$217)+SUMIF($B$3:$B$724,K336,$AG$3:$AG$724)</f>
        <v>0</v>
      </c>
      <c r="AE336" s="30">
        <f>SUMIF(Ingredients!$B$3:$B$217,L336,Ingredients!$C$3:$C$217)+SUMIF($B$3:$B$724,L336,$AG$3:$AG$724)</f>
        <v>0</v>
      </c>
      <c r="AF336" s="30">
        <f>SUMIF(Ingredients!$B$3:$B$217,M336,Ingredients!$C$3:$C$217)+SUMIF($B$3:$B$724,M336,$AG$3:$AG$724)</f>
        <v>0</v>
      </c>
      <c r="AG336" s="29">
        <f t="shared" si="67"/>
        <v>15</v>
      </c>
      <c r="AH336" s="30">
        <f>SUMIF(Ingredients!$B$3:$B$217,F336,Ingredients!$D$3:$D$217)+SUMIF($B$3:$B$724,F336,$AP$3:$AP$724)</f>
        <v>0</v>
      </c>
      <c r="AI336" s="30">
        <f>SUMIF(Ingredients!$B$3:$B$217,G336,Ingredients!$D$3:$D$217)+SUMIF($B$3:$B$724,G336,$AP$3:$AP$724)</f>
        <v>0</v>
      </c>
      <c r="AJ336" s="30">
        <f>SUMIF(Ingredients!$B$3:$B$217,H336,Ingredients!$D$3:$D$217)+SUMIF($B$3:$B$724,H336,$AP$3:$AP$724)</f>
        <v>0</v>
      </c>
      <c r="AK336" s="30">
        <f>SUMIF(Ingredients!$B$3:$B$217,I336,Ingredients!$D$3:$D$217)+SUMIF($B$3:$B$724,I336,$AP$3:$AP$724)</f>
        <v>0</v>
      </c>
      <c r="AL336" s="30">
        <f>SUMIF(Ingredients!$B$3:$B$217,J336,Ingredients!$D$3:$D$217)+SUMIF($B$3:$B$724,J336,$AP$3:$AP$724)</f>
        <v>0</v>
      </c>
      <c r="AM336" s="30">
        <f>SUMIF(Ingredients!$B$3:$B$217,K336,Ingredients!$D$3:$D$217)+SUMIF($B$3:$B$724,K336,$AP$3:$AP$724)</f>
        <v>0</v>
      </c>
      <c r="AN336" s="30">
        <f>SUMIF(Ingredients!$B$3:$B$217,L336,Ingredients!$D$3:$D$217)+SUMIF($B$3:$B$724,L336,$AP$3:$AP$724)</f>
        <v>0</v>
      </c>
      <c r="AO336" s="30">
        <f>SUMIF(Ingredients!$B$3:$B$217,M336,Ingredients!$D$3:$D$217)+SUMIF($B$3:$B$724,M336,$AP$3:$AP$724)</f>
        <v>0</v>
      </c>
      <c r="AP336" s="29">
        <f t="shared" si="68"/>
        <v>0</v>
      </c>
      <c r="AQ336" s="30">
        <f>SUMIF(Ingredients!$B$3:$B$217,F336,Ingredients!$E$3:$E$217)+SUMIF($B$3:$B$724,F336,$AY$3:$AY$727)</f>
        <v>30.666666666666668</v>
      </c>
      <c r="AR336" s="30">
        <f>SUMIF(Ingredients!$B$3:$B$217,G336,Ingredients!$E$3:$E$217)+SUMIF($B$3:$B$724,G336,$AY$3:$AY$727)</f>
        <v>29.5</v>
      </c>
      <c r="AS336" s="30">
        <f>SUMIF(Ingredients!$B$3:$B$217,H336,Ingredients!$E$3:$E$217)+SUMIF($B$3:$B$724,H336,$AY$3:$AY$727)</f>
        <v>0</v>
      </c>
      <c r="AT336" s="30">
        <f>SUMIF(Ingredients!$B$3:$B$217,I336,Ingredients!$E$3:$E$217)+SUMIF($B$3:$B$724,I336,$AY$3:$AY$727)</f>
        <v>0</v>
      </c>
      <c r="AU336" s="30">
        <f>SUMIF(Ingredients!$B$3:$B$217,J336,Ingredients!$E$3:$E$217)+SUMIF($B$3:$B$724,J336,$AY$3:$AY$727)</f>
        <v>0</v>
      </c>
      <c r="AV336" s="30">
        <f>SUMIF(Ingredients!$B$3:$B$217,K336,Ingredients!$E$3:$E$217)+SUMIF($B$3:$B$724,K336,$AY$3:$AY$727)</f>
        <v>0</v>
      </c>
      <c r="AW336" s="30">
        <f>SUMIF(Ingredients!$B$3:$B$217,L336,Ingredients!$E$3:$E$217)+SUMIF($B$3:$B$724,L336,$AY$3:$AY$727)</f>
        <v>0</v>
      </c>
      <c r="AX336" s="30">
        <f>SUMIF(Ingredients!$B$3:$B$217,M336,Ingredients!$E$3:$E$217)+SUMIF($B$3:$B$724,M336,$AY$3:$AY$727)</f>
        <v>0</v>
      </c>
      <c r="AY336" s="29">
        <f t="shared" si="69"/>
        <v>30.083333333333336</v>
      </c>
      <c r="AZ336" s="30">
        <f>SUMIF(Ingredients!$B$3:$B$217,F336,Ingredients!$F$3:$F$217)+SUMIF($B$3:$B$724,F336,$BH$3:$BH$724)</f>
        <v>0</v>
      </c>
      <c r="BA336" s="30">
        <f>SUMIF(Ingredients!$B$3:$B$217,G336,Ingredients!$F$3:$F$217)+SUMIF($B$3:$B$724,G336,$BH$3:$BH$724)</f>
        <v>1</v>
      </c>
      <c r="BB336" s="30">
        <f>SUMIF(Ingredients!$B$3:$B$217,H336,Ingredients!$F$3:$F$217)+SUMIF($B$3:$B$724,H336,$BH$3:$BH$724)</f>
        <v>0</v>
      </c>
      <c r="BC336" s="30">
        <f>SUMIF(Ingredients!$B$3:$B$217,I336,Ingredients!$F$3:$F$217)+SUMIF($B$3:$B$724,I336,$BH$3:$BH$724)</f>
        <v>0</v>
      </c>
      <c r="BD336" s="30">
        <f>SUMIF(Ingredients!$B$3:$B$217,J336,Ingredients!$F$3:$F$217)+SUMIF($B$3:$B$724,J336,$BH$3:$BH$724)</f>
        <v>0</v>
      </c>
      <c r="BE336" s="30">
        <f>SUMIF(Ingredients!$B$3:$B$217,K336,Ingredients!$F$3:$F$217)+SUMIF($B$3:$B$724,K336,$BH$3:$BH$724)</f>
        <v>0</v>
      </c>
      <c r="BF336" s="30">
        <f>SUMIF(Ingredients!$B$3:$B$217,L336,Ingredients!$F$3:$F$217)+SUMIF($B$3:$B$724,L336,$BH$3:$BH$724)</f>
        <v>0</v>
      </c>
      <c r="BG336" s="30">
        <f>SUMIF(Ingredients!$B$3:$B$217,M336,Ingredients!$F$3:$F$217)+SUMIF($B$3:$B$724,M336,$BH$3:$BH$724)</f>
        <v>0</v>
      </c>
      <c r="BH336" s="35">
        <f t="shared" si="70"/>
        <v>1</v>
      </c>
      <c r="BI336" s="30">
        <f>SUMIF(Ingredients!$B$3:$B$217,F336,Ingredients!$G$3:$G$217)+SUMIF($B$3:$B$724,F336,$BQ$3:$BQ$724)</f>
        <v>0</v>
      </c>
      <c r="BJ336" s="30">
        <f>SUMIF(Ingredients!$B$3:$B$217,G336,Ingredients!$G$3:$G$217)+SUMIF($B$3:$B$724,G336,$BQ$3:$BQ$724)</f>
        <v>0</v>
      </c>
      <c r="BK336" s="30">
        <f>SUMIF(Ingredients!$B$3:$B$217,H336,Ingredients!$G$3:$G$217)+SUMIF($B$3:$B$724,H336,$BQ$3:$BQ$724)</f>
        <v>0</v>
      </c>
      <c r="BL336" s="30">
        <f>SUMIF(Ingredients!$B$3:$B$217,I336,Ingredients!$G$3:$G$217)+SUMIF($B$3:$B$724,I336,$BQ$3:$BQ$724)</f>
        <v>0</v>
      </c>
      <c r="BM336" s="30">
        <f>SUMIF(Ingredients!$B$3:$B$217,J336,Ingredients!$G$3:$G$217)+SUMIF($B$3:$B$724,J336,$BQ$3:$BQ$724)</f>
        <v>0</v>
      </c>
      <c r="BN336" s="30">
        <f>SUMIF(Ingredients!$B$3:$B$217,K336,Ingredients!$G$3:$G$217)+SUMIF($B$3:$B$724,K336,$BQ$3:$BQ$724)</f>
        <v>0</v>
      </c>
      <c r="BO336" s="30">
        <f>SUMIF(Ingredients!$B$3:$B$217,L336,Ingredients!$G$3:$G$217)+SUMIF($B$3:$B$724,L336,$BQ$3:$BQ$724)</f>
        <v>0</v>
      </c>
      <c r="BP336" s="30">
        <f>SUMIF(Ingredients!$B$3:$B$217,M336,Ingredients!$G$3:$G$217)+SUMIF($B$3:$B$724,M336,$BQ$3:$BQ$724)</f>
        <v>0</v>
      </c>
      <c r="BQ336" s="36">
        <f t="shared" si="71"/>
        <v>0</v>
      </c>
      <c r="BR336" s="30">
        <f>SUMIF(Ingredients!$B$3:$B$217,F336,Ingredients!$H$3:$H$217)+SUMIF($B$3:$B$724,F336,$BZ$3:$BZ$724)</f>
        <v>0</v>
      </c>
      <c r="BS336" s="30">
        <f>SUMIF(Ingredients!$B$3:$B$217,G336,Ingredients!$H$3:$H$217)+SUMIF($B$3:$B$724,G336,$BZ$3:$BZ$724)</f>
        <v>0</v>
      </c>
      <c r="BT336" s="30">
        <f>SUMIF(Ingredients!$B$3:$B$217,H336,Ingredients!$H$3:$H$217)+SUMIF($B$3:$B$724,H336,$BZ$3:$BZ$724)</f>
        <v>0</v>
      </c>
      <c r="BU336" s="30">
        <f>SUMIF(Ingredients!$B$3:$B$217,I336,Ingredients!$H$3:$H$217)+SUMIF($B$3:$B$724,I336,$BZ$3:$BZ$724)</f>
        <v>0</v>
      </c>
      <c r="BV336" s="30">
        <f>SUMIF(Ingredients!$B$3:$B$217,J336,Ingredients!$H$3:$H$217)+SUMIF($B$3:$B$724,J336,$BZ$3:$BZ$724)</f>
        <v>0</v>
      </c>
      <c r="BW336" s="30">
        <f>SUMIF(Ingredients!$B$3:$B$217,K336,Ingredients!$H$3:$H$217)+SUMIF($B$3:$B$724,K336,$BZ$3:$BZ$724)</f>
        <v>0</v>
      </c>
      <c r="BX336" s="30">
        <f>SUMIF(Ingredients!$B$3:$B$217,L336,Ingredients!$H$3:$H$217)+SUMIF($B$3:$B$724,L336,$BZ$3:$BZ$724)</f>
        <v>0</v>
      </c>
      <c r="BY336" s="30">
        <f>SUMIF(Ingredients!$B$3:$B$217,M336,Ingredients!$H$3:$H$217)+SUMIF($B$3:$B$724,M336,$BZ$3:$BZ$724)</f>
        <v>0</v>
      </c>
      <c r="BZ336" s="42">
        <f t="shared" si="72"/>
        <v>0</v>
      </c>
      <c r="CA336" s="30">
        <f>SUMIF(Ingredients!$B$3:$B$217,F336,Ingredients!$I$3:$I$217)+SUMIF($B$3:$B$724,F336,$CI$3:$CI$724)</f>
        <v>2.5</v>
      </c>
      <c r="CB336" s="30">
        <f>SUMIF(Ingredients!$B$3:$B$217,G336,Ingredients!$I$3:$I$217)+SUMIF($B$3:$B$724,G336,$CI$3:$CI$724)</f>
        <v>0</v>
      </c>
      <c r="CC336" s="30">
        <f>SUMIF(Ingredients!$B$3:$B$217,H336,Ingredients!$I$3:$I$217)+SUMIF($B$3:$B$724,H336,$CI$3:$CI$724)</f>
        <v>0</v>
      </c>
      <c r="CD336" s="30">
        <f>SUMIF(Ingredients!$B$3:$B$217,I336,Ingredients!$I$3:$I$217)+SUMIF($B$3:$B$724,I336,$CI$3:$CI$724)</f>
        <v>0</v>
      </c>
      <c r="CE336" s="30">
        <f>SUMIF(Ingredients!$B$3:$B$217,J336,Ingredients!$I$3:$I$217)+SUMIF($B$3:$B$724,J336,$CI$3:$CI$724)</f>
        <v>0</v>
      </c>
      <c r="CF336" s="30">
        <f>SUMIF(Ingredients!$B$3:$B$217,K336,Ingredients!$I$3:$I$217)+SUMIF($B$3:$B$724,K336,$CI$3:$CI$724)</f>
        <v>0</v>
      </c>
      <c r="CG336" s="30">
        <f>SUMIF(Ingredients!$B$3:$B$217,L336,Ingredients!$I$3:$I$217)+SUMIF($B$3:$B$724,L336,$CI$3:$CI$724)</f>
        <v>0</v>
      </c>
      <c r="CH336" s="30">
        <f>SUMIF(Ingredients!$B$3:$B$217,M336,Ingredients!$I$3:$I$217)+SUMIF($B$3:$B$724,M336,$CI$3:$CI$724)</f>
        <v>0</v>
      </c>
      <c r="CI336" s="38">
        <f t="shared" si="73"/>
        <v>2.5</v>
      </c>
      <c r="CJ336" s="30">
        <f>SUMIF(Ingredients!$B$3:$B$217,F336,Ingredients!$J$3:$J$217)+SUMIF($B$3:$B$724,F336,$CR$3:$CR$724)</f>
        <v>0</v>
      </c>
      <c r="CK336" s="30">
        <f>SUMIF(Ingredients!$B$3:$B$217,G336,Ingredients!$J$3:$J$217)+SUMIF($B$3:$B$724,G336,$CR$3:$CR$724)</f>
        <v>0</v>
      </c>
      <c r="CL336" s="30">
        <f>SUMIF(Ingredients!$B$3:$B$217,H336,Ingredients!$J$3:$J$217)+SUMIF($B$3:$B$724,H336,$CR$3:$CR$724)</f>
        <v>0</v>
      </c>
      <c r="CM336" s="30">
        <f>SUMIF(Ingredients!$B$3:$B$217,I336,Ingredients!$J$3:$J$217)+SUMIF($B$3:$B$724,I336,$CR$3:$CR$724)</f>
        <v>0</v>
      </c>
      <c r="CN336" s="30">
        <f>SUMIF(Ingredients!$B$3:$B$217,J336,Ingredients!$J$3:$J$217)+SUMIF($B$3:$B$724,J336,$CR$3:$CR$724)</f>
        <v>0</v>
      </c>
      <c r="CO336" s="30">
        <f>SUMIF(Ingredients!$B$3:$B$217,K336,Ingredients!$J$3:$J$217)+SUMIF($B$3:$B$724,K336,$CR$3:$CR$724)</f>
        <v>0</v>
      </c>
      <c r="CP336" s="30">
        <f>SUMIF(Ingredients!$B$3:$B$217,L336,Ingredients!$J$3:$J$217)+SUMIF($B$3:$B$724,L336,$CR$3:$CR$724)</f>
        <v>0</v>
      </c>
      <c r="CQ336" s="30">
        <f>SUMIF(Ingredients!$B$3:$B$217,M336,Ingredients!$J$3:$J$217)+SUMIF($B$3:$B$724,M336,$CR$3:$CR$724)</f>
        <v>0</v>
      </c>
      <c r="CR336" s="43">
        <f t="shared" si="74"/>
        <v>0</v>
      </c>
      <c r="CS336" s="34">
        <v>15</v>
      </c>
      <c r="CT336" s="30">
        <v>0</v>
      </c>
      <c r="CU336" s="30">
        <v>11</v>
      </c>
      <c r="CV336" s="35">
        <v>1</v>
      </c>
      <c r="CW336" s="36">
        <v>0</v>
      </c>
      <c r="CX336" s="37">
        <v>0</v>
      </c>
      <c r="CY336" s="38">
        <v>2.5</v>
      </c>
      <c r="CZ336" s="39">
        <v>0</v>
      </c>
      <c r="DA336" t="s">
        <v>202</v>
      </c>
      <c r="DB336" t="str">
        <f t="shared" ca="1" si="75"/>
        <v>-</v>
      </c>
      <c r="DD336" t="s">
        <v>200</v>
      </c>
      <c r="DE336" t="str">
        <f t="shared" ca="1" si="76"/>
        <v>BATTEREDSAUSAGEITEM(MEAL, ItemRegistry.batteredsausageItem, 4 ,3f,0f,1f,0f,0f,2.5f,0f,1.91f),</v>
      </c>
      <c r="DF336" t="s">
        <v>2475</v>
      </c>
    </row>
    <row r="337" spans="2:110" x14ac:dyDescent="0.3">
      <c r="B337" t="s">
        <v>216</v>
      </c>
      <c r="C337" t="str">
        <f>INDEX('PH Itemnames'!$B$1:$B$723,MATCH(B337,'PH Itemnames'!$A$1:$A$723),1)</f>
        <v>batterItem</v>
      </c>
      <c r="D337" t="s">
        <v>240</v>
      </c>
      <c r="E337" t="s">
        <v>200</v>
      </c>
      <c r="F337" s="10" t="s">
        <v>264</v>
      </c>
      <c r="G337" s="11" t="s">
        <v>226</v>
      </c>
      <c r="H337" s="11"/>
      <c r="I337" s="11"/>
      <c r="J337" s="11"/>
      <c r="K337" s="11"/>
      <c r="L337" s="11"/>
      <c r="M337" s="11"/>
      <c r="N337" s="46">
        <f ca="1">SUMIF(Ingredients!$B$3:$B$217,'PH complex foods'!F337,Ingredients!$A$3:$A$119)+SUMIF($B$3:$B$724,F337,$V$3:$V$723)</f>
        <v>1</v>
      </c>
      <c r="O337" s="11">
        <f ca="1">SUMIF(Ingredients!$B$3:$B$217,'PH complex foods'!G337,Ingredients!$A$3:$A$119)+SUMIF($B$3:$B$724,G337,$V$3:$V$723)</f>
        <v>1</v>
      </c>
      <c r="P337" s="11">
        <f ca="1">SUMIF(Ingredients!$B$3:$B$217,'PH complex foods'!H337,Ingredients!$A$3:$A$119)+SUMIF($B$3:$B$724,H337,$V$3:$V$723)</f>
        <v>0</v>
      </c>
      <c r="Q337" s="11">
        <f ca="1">SUMIF(Ingredients!$B$3:$B$217,'PH complex foods'!I337,Ingredients!$A$3:$A$119)+SUMIF($B$3:$B$724,I337,$V$3:$V$723)</f>
        <v>0</v>
      </c>
      <c r="R337" s="11">
        <f ca="1">SUMIF(Ingredients!$B$3:$B$217,'PH complex foods'!J337,Ingredients!$A$3:$A$119)+SUMIF($B$3:$B$724,J337,$V$3:$V$723)</f>
        <v>0</v>
      </c>
      <c r="S337" s="11">
        <f ca="1">SUMIF(Ingredients!$B$3:$B$217,'PH complex foods'!K337,Ingredients!$A$3:$A$119)+SUMIF($B$3:$B$724,K337,$V$3:$V$723)</f>
        <v>0</v>
      </c>
      <c r="T337" s="11">
        <f ca="1">SUMIF(Ingredients!$B$3:$B$217,'PH complex foods'!L337,Ingredients!$A$3:$A$119)+SUMIF($B$3:$B$724,L337,$V$3:$V$723)</f>
        <v>0</v>
      </c>
      <c r="U337" s="11">
        <f ca="1">SUMIF(Ingredients!$B$3:$B$217,'PH complex foods'!M337,Ingredients!$A$3:$A$119)+SUMIF($B$3:$B$724,M337,$V$3:$V$723)</f>
        <v>0</v>
      </c>
      <c r="V337" s="10">
        <f t="shared" ca="1" si="77"/>
        <v>1</v>
      </c>
      <c r="W337" s="11">
        <f t="shared" si="66"/>
        <v>26</v>
      </c>
      <c r="X337" s="44" t="str">
        <f t="shared" ca="1" si="78"/>
        <v>Yes</v>
      </c>
      <c r="Y337" s="34">
        <f>SUMIF(Ingredients!$B$3:$B$217,F337,Ingredients!$C$3:$C$217)+SUMIF($B$3:$B$724,F337,$AG$3:$AG$724)</f>
        <v>5</v>
      </c>
      <c r="Z337" s="30">
        <f>SUMIF(Ingredients!$B$3:$B$217,G337,Ingredients!$C$3:$C$217)+SUMIF($B$3:$B$724,G337,$AG$3:$AG$724)</f>
        <v>0</v>
      </c>
      <c r="AA337" s="30">
        <f>SUMIF(Ingredients!$B$3:$B$217,H337,Ingredients!$C$3:$C$217)+SUMIF($B$3:$B$724,H337,$AG$3:$AG$724)</f>
        <v>0</v>
      </c>
      <c r="AB337" s="30">
        <f>SUMIF(Ingredients!$B$3:$B$217,I337,Ingredients!$C$3:$C$217)+SUMIF($B$3:$B$724,I337,$AG$3:$AG$724)</f>
        <v>0</v>
      </c>
      <c r="AC337" s="30">
        <f>SUMIF(Ingredients!$B$3:$B$217,J337,Ingredients!$C$3:$C$217)+SUMIF($B$3:$B$724,J337,$AG$3:$AG$724)</f>
        <v>0</v>
      </c>
      <c r="AD337" s="30">
        <f>SUMIF(Ingredients!$B$3:$B$217,K337,Ingredients!$C$3:$C$217)+SUMIF($B$3:$B$724,K337,$AG$3:$AG$724)</f>
        <v>0</v>
      </c>
      <c r="AE337" s="30">
        <f>SUMIF(Ingredients!$B$3:$B$217,L337,Ingredients!$C$3:$C$217)+SUMIF($B$3:$B$724,L337,$AG$3:$AG$724)</f>
        <v>0</v>
      </c>
      <c r="AF337" s="30">
        <f>SUMIF(Ingredients!$B$3:$B$217,M337,Ingredients!$C$3:$C$217)+SUMIF($B$3:$B$724,M337,$AG$3:$AG$724)</f>
        <v>0</v>
      </c>
      <c r="AG337" s="29">
        <f t="shared" si="67"/>
        <v>5</v>
      </c>
      <c r="AH337" s="30">
        <f>SUMIF(Ingredients!$B$3:$B$217,F337,Ingredients!$D$3:$D$217)+SUMIF($B$3:$B$724,F337,$AP$3:$AP$724)</f>
        <v>0</v>
      </c>
      <c r="AI337" s="30">
        <f>SUMIF(Ingredients!$B$3:$B$217,G337,Ingredients!$D$3:$D$217)+SUMIF($B$3:$B$724,G337,$AP$3:$AP$724)</f>
        <v>0</v>
      </c>
      <c r="AJ337" s="30">
        <f>SUMIF(Ingredients!$B$3:$B$217,H337,Ingredients!$D$3:$D$217)+SUMIF($B$3:$B$724,H337,$AP$3:$AP$724)</f>
        <v>0</v>
      </c>
      <c r="AK337" s="30">
        <f>SUMIF(Ingredients!$B$3:$B$217,I337,Ingredients!$D$3:$D$217)+SUMIF($B$3:$B$724,I337,$AP$3:$AP$724)</f>
        <v>0</v>
      </c>
      <c r="AL337" s="30">
        <f>SUMIF(Ingredients!$B$3:$B$217,J337,Ingredients!$D$3:$D$217)+SUMIF($B$3:$B$724,J337,$AP$3:$AP$724)</f>
        <v>0</v>
      </c>
      <c r="AM337" s="30">
        <f>SUMIF(Ingredients!$B$3:$B$217,K337,Ingredients!$D$3:$D$217)+SUMIF($B$3:$B$724,K337,$AP$3:$AP$724)</f>
        <v>0</v>
      </c>
      <c r="AN337" s="30">
        <f>SUMIF(Ingredients!$B$3:$B$217,L337,Ingredients!$D$3:$D$217)+SUMIF($B$3:$B$724,L337,$AP$3:$AP$724)</f>
        <v>0</v>
      </c>
      <c r="AO337" s="30">
        <f>SUMIF(Ingredients!$B$3:$B$217,M337,Ingredients!$D$3:$D$217)+SUMIF($B$3:$B$724,M337,$AP$3:$AP$724)</f>
        <v>0</v>
      </c>
      <c r="AP337" s="29">
        <f t="shared" si="68"/>
        <v>0</v>
      </c>
      <c r="AQ337" s="30">
        <f>SUMIF(Ingredients!$B$3:$B$217,F337,Ingredients!$E$3:$E$217)+SUMIF($B$3:$B$724,F337,$AY$3:$AY$727)</f>
        <v>43</v>
      </c>
      <c r="AR337" s="30">
        <f>SUMIF(Ingredients!$B$3:$B$217,G337,Ingredients!$E$3:$E$217)+SUMIF($B$3:$B$724,G337,$AY$3:$AY$727)</f>
        <v>16</v>
      </c>
      <c r="AS337" s="30">
        <f>SUMIF(Ingredients!$B$3:$B$217,H337,Ingredients!$E$3:$E$217)+SUMIF($B$3:$B$724,H337,$AY$3:$AY$727)</f>
        <v>0</v>
      </c>
      <c r="AT337" s="30">
        <f>SUMIF(Ingredients!$B$3:$B$217,I337,Ingredients!$E$3:$E$217)+SUMIF($B$3:$B$724,I337,$AY$3:$AY$727)</f>
        <v>0</v>
      </c>
      <c r="AU337" s="30">
        <f>SUMIF(Ingredients!$B$3:$B$217,J337,Ingredients!$E$3:$E$217)+SUMIF($B$3:$B$724,J337,$AY$3:$AY$727)</f>
        <v>0</v>
      </c>
      <c r="AV337" s="30">
        <f>SUMIF(Ingredients!$B$3:$B$217,K337,Ingredients!$E$3:$E$217)+SUMIF($B$3:$B$724,K337,$AY$3:$AY$727)</f>
        <v>0</v>
      </c>
      <c r="AW337" s="30">
        <f>SUMIF(Ingredients!$B$3:$B$217,L337,Ingredients!$E$3:$E$217)+SUMIF($B$3:$B$724,L337,$AY$3:$AY$727)</f>
        <v>0</v>
      </c>
      <c r="AX337" s="30">
        <f>SUMIF(Ingredients!$B$3:$B$217,M337,Ingredients!$E$3:$E$217)+SUMIF($B$3:$B$724,M337,$AY$3:$AY$727)</f>
        <v>0</v>
      </c>
      <c r="AY337" s="29">
        <f t="shared" si="69"/>
        <v>29.5</v>
      </c>
      <c r="AZ337" s="30">
        <f>SUMIF(Ingredients!$B$3:$B$217,F337,Ingredients!$F$3:$F$217)+SUMIF($B$3:$B$724,F337,$BH$3:$BH$724)</f>
        <v>1</v>
      </c>
      <c r="BA337" s="30">
        <f>SUMIF(Ingredients!$B$3:$B$217,G337,Ingredients!$F$3:$F$217)+SUMIF($B$3:$B$724,G337,$BH$3:$BH$724)</f>
        <v>0</v>
      </c>
      <c r="BB337" s="30">
        <f>SUMIF(Ingredients!$B$3:$B$217,H337,Ingredients!$F$3:$F$217)+SUMIF($B$3:$B$724,H337,$BH$3:$BH$724)</f>
        <v>0</v>
      </c>
      <c r="BC337" s="30">
        <f>SUMIF(Ingredients!$B$3:$B$217,I337,Ingredients!$F$3:$F$217)+SUMIF($B$3:$B$724,I337,$BH$3:$BH$724)</f>
        <v>0</v>
      </c>
      <c r="BD337" s="30">
        <f>SUMIF(Ingredients!$B$3:$B$217,J337,Ingredients!$F$3:$F$217)+SUMIF($B$3:$B$724,J337,$BH$3:$BH$724)</f>
        <v>0</v>
      </c>
      <c r="BE337" s="30">
        <f>SUMIF(Ingredients!$B$3:$B$217,K337,Ingredients!$F$3:$F$217)+SUMIF($B$3:$B$724,K337,$BH$3:$BH$724)</f>
        <v>0</v>
      </c>
      <c r="BF337" s="30">
        <f>SUMIF(Ingredients!$B$3:$B$217,L337,Ingredients!$F$3:$F$217)+SUMIF($B$3:$B$724,L337,$BH$3:$BH$724)</f>
        <v>0</v>
      </c>
      <c r="BG337" s="30">
        <f>SUMIF(Ingredients!$B$3:$B$217,M337,Ingredients!$F$3:$F$217)+SUMIF($B$3:$B$724,M337,$BH$3:$BH$724)</f>
        <v>0</v>
      </c>
      <c r="BH337" s="35">
        <f t="shared" si="70"/>
        <v>1</v>
      </c>
      <c r="BI337" s="30">
        <f>SUMIF(Ingredients!$B$3:$B$217,F337,Ingredients!$G$3:$G$217)+SUMIF($B$3:$B$724,F337,$BQ$3:$BQ$724)</f>
        <v>0</v>
      </c>
      <c r="BJ337" s="30">
        <f>SUMIF(Ingredients!$B$3:$B$217,G337,Ingredients!$G$3:$G$217)+SUMIF($B$3:$B$724,G337,$BQ$3:$BQ$724)</f>
        <v>0</v>
      </c>
      <c r="BK337" s="30">
        <f>SUMIF(Ingredients!$B$3:$B$217,H337,Ingredients!$G$3:$G$217)+SUMIF($B$3:$B$724,H337,$BQ$3:$BQ$724)</f>
        <v>0</v>
      </c>
      <c r="BL337" s="30">
        <f>SUMIF(Ingredients!$B$3:$B$217,I337,Ingredients!$G$3:$G$217)+SUMIF($B$3:$B$724,I337,$BQ$3:$BQ$724)</f>
        <v>0</v>
      </c>
      <c r="BM337" s="30">
        <f>SUMIF(Ingredients!$B$3:$B$217,J337,Ingredients!$G$3:$G$217)+SUMIF($B$3:$B$724,J337,$BQ$3:$BQ$724)</f>
        <v>0</v>
      </c>
      <c r="BN337" s="30">
        <f>SUMIF(Ingredients!$B$3:$B$217,K337,Ingredients!$G$3:$G$217)+SUMIF($B$3:$B$724,K337,$BQ$3:$BQ$724)</f>
        <v>0</v>
      </c>
      <c r="BO337" s="30">
        <f>SUMIF(Ingredients!$B$3:$B$217,L337,Ingredients!$G$3:$G$217)+SUMIF($B$3:$B$724,L337,$BQ$3:$BQ$724)</f>
        <v>0</v>
      </c>
      <c r="BP337" s="30">
        <f>SUMIF(Ingredients!$B$3:$B$217,M337,Ingredients!$G$3:$G$217)+SUMIF($B$3:$B$724,M337,$BQ$3:$BQ$724)</f>
        <v>0</v>
      </c>
      <c r="BQ337" s="36">
        <f t="shared" si="71"/>
        <v>0</v>
      </c>
      <c r="BR337" s="30">
        <f>SUMIF(Ingredients!$B$3:$B$217,F337,Ingredients!$H$3:$H$217)+SUMIF($B$3:$B$724,F337,$BZ$3:$BZ$724)</f>
        <v>0</v>
      </c>
      <c r="BS337" s="30">
        <f>SUMIF(Ingredients!$B$3:$B$217,G337,Ingredients!$H$3:$H$217)+SUMIF($B$3:$B$724,G337,$BZ$3:$BZ$724)</f>
        <v>0</v>
      </c>
      <c r="BT337" s="30">
        <f>SUMIF(Ingredients!$B$3:$B$217,H337,Ingredients!$H$3:$H$217)+SUMIF($B$3:$B$724,H337,$BZ$3:$BZ$724)</f>
        <v>0</v>
      </c>
      <c r="BU337" s="30">
        <f>SUMIF(Ingredients!$B$3:$B$217,I337,Ingredients!$H$3:$H$217)+SUMIF($B$3:$B$724,I337,$BZ$3:$BZ$724)</f>
        <v>0</v>
      </c>
      <c r="BV337" s="30">
        <f>SUMIF(Ingredients!$B$3:$B$217,J337,Ingredients!$H$3:$H$217)+SUMIF($B$3:$B$724,J337,$BZ$3:$BZ$724)</f>
        <v>0</v>
      </c>
      <c r="BW337" s="30">
        <f>SUMIF(Ingredients!$B$3:$B$217,K337,Ingredients!$H$3:$H$217)+SUMIF($B$3:$B$724,K337,$BZ$3:$BZ$724)</f>
        <v>0</v>
      </c>
      <c r="BX337" s="30">
        <f>SUMIF(Ingredients!$B$3:$B$217,L337,Ingredients!$H$3:$H$217)+SUMIF($B$3:$B$724,L337,$BZ$3:$BZ$724)</f>
        <v>0</v>
      </c>
      <c r="BY337" s="30">
        <f>SUMIF(Ingredients!$B$3:$B$217,M337,Ingredients!$H$3:$H$217)+SUMIF($B$3:$B$724,M337,$BZ$3:$BZ$724)</f>
        <v>0</v>
      </c>
      <c r="BZ337" s="42">
        <f t="shared" si="72"/>
        <v>0</v>
      </c>
      <c r="CA337" s="30">
        <f>SUMIF(Ingredients!$B$3:$B$217,F337,Ingredients!$I$3:$I$217)+SUMIF($B$3:$B$724,F337,$CI$3:$CI$724)</f>
        <v>0</v>
      </c>
      <c r="CB337" s="30">
        <f>SUMIF(Ingredients!$B$3:$B$217,G337,Ingredients!$I$3:$I$217)+SUMIF($B$3:$B$724,G337,$CI$3:$CI$724)</f>
        <v>0</v>
      </c>
      <c r="CC337" s="30">
        <f>SUMIF(Ingredients!$B$3:$B$217,H337,Ingredients!$I$3:$I$217)+SUMIF($B$3:$B$724,H337,$CI$3:$CI$724)</f>
        <v>0</v>
      </c>
      <c r="CD337" s="30">
        <f>SUMIF(Ingredients!$B$3:$B$217,I337,Ingredients!$I$3:$I$217)+SUMIF($B$3:$B$724,I337,$CI$3:$CI$724)</f>
        <v>0</v>
      </c>
      <c r="CE337" s="30">
        <f>SUMIF(Ingredients!$B$3:$B$217,J337,Ingredients!$I$3:$I$217)+SUMIF($B$3:$B$724,J337,$CI$3:$CI$724)</f>
        <v>0</v>
      </c>
      <c r="CF337" s="30">
        <f>SUMIF(Ingredients!$B$3:$B$217,K337,Ingredients!$I$3:$I$217)+SUMIF($B$3:$B$724,K337,$CI$3:$CI$724)</f>
        <v>0</v>
      </c>
      <c r="CG337" s="30">
        <f>SUMIF(Ingredients!$B$3:$B$217,L337,Ingredients!$I$3:$I$217)+SUMIF($B$3:$B$724,L337,$CI$3:$CI$724)</f>
        <v>0</v>
      </c>
      <c r="CH337" s="30">
        <f>SUMIF(Ingredients!$B$3:$B$217,M337,Ingredients!$I$3:$I$217)+SUMIF($B$3:$B$724,M337,$CI$3:$CI$724)</f>
        <v>0</v>
      </c>
      <c r="CI337" s="38">
        <f t="shared" si="73"/>
        <v>0</v>
      </c>
      <c r="CJ337" s="30">
        <f>SUMIF(Ingredients!$B$3:$B$217,F337,Ingredients!$J$3:$J$217)+SUMIF($B$3:$B$724,F337,$CR$3:$CR$724)</f>
        <v>0</v>
      </c>
      <c r="CK337" s="30">
        <f>SUMIF(Ingredients!$B$3:$B$217,G337,Ingredients!$J$3:$J$217)+SUMIF($B$3:$B$724,G337,$CR$3:$CR$724)</f>
        <v>0</v>
      </c>
      <c r="CL337" s="30">
        <f>SUMIF(Ingredients!$B$3:$B$217,H337,Ingredients!$J$3:$J$217)+SUMIF($B$3:$B$724,H337,$CR$3:$CR$724)</f>
        <v>0</v>
      </c>
      <c r="CM337" s="30">
        <f>SUMIF(Ingredients!$B$3:$B$217,I337,Ingredients!$J$3:$J$217)+SUMIF($B$3:$B$724,I337,$CR$3:$CR$724)</f>
        <v>0</v>
      </c>
      <c r="CN337" s="30">
        <f>SUMIF(Ingredients!$B$3:$B$217,J337,Ingredients!$J$3:$J$217)+SUMIF($B$3:$B$724,J337,$CR$3:$CR$724)</f>
        <v>0</v>
      </c>
      <c r="CO337" s="30">
        <f>SUMIF(Ingredients!$B$3:$B$217,K337,Ingredients!$J$3:$J$217)+SUMIF($B$3:$B$724,K337,$CR$3:$CR$724)</f>
        <v>0</v>
      </c>
      <c r="CP337" s="30">
        <f>SUMIF(Ingredients!$B$3:$B$217,L337,Ingredients!$J$3:$J$217)+SUMIF($B$3:$B$724,L337,$CR$3:$CR$724)</f>
        <v>0</v>
      </c>
      <c r="CQ337" s="30">
        <f>SUMIF(Ingredients!$B$3:$B$217,M337,Ingredients!$J$3:$J$217)+SUMIF($B$3:$B$724,M337,$CR$3:$CR$724)</f>
        <v>0</v>
      </c>
      <c r="CR337" s="43">
        <f t="shared" si="74"/>
        <v>0</v>
      </c>
      <c r="CS337" s="34">
        <v>5</v>
      </c>
      <c r="CT337" s="30">
        <v>0</v>
      </c>
      <c r="CU337" s="30">
        <v>29.5</v>
      </c>
      <c r="CV337" s="35">
        <v>1</v>
      </c>
      <c r="CW337" s="36">
        <v>0</v>
      </c>
      <c r="CX337" s="37">
        <v>0</v>
      </c>
      <c r="CY337" s="38">
        <v>0</v>
      </c>
      <c r="CZ337" s="39">
        <v>0</v>
      </c>
      <c r="DA337" t="s">
        <v>199</v>
      </c>
      <c r="DB337" t="str">
        <f t="shared" ca="1" si="75"/>
        <v>-</v>
      </c>
      <c r="DC337" t="s">
        <v>1143</v>
      </c>
      <c r="DD337" t="s">
        <v>199</v>
      </c>
      <c r="DE337" t="str">
        <f t="shared" ca="1" si="76"/>
        <v/>
      </c>
      <c r="DF337" t="s">
        <v>2272</v>
      </c>
    </row>
    <row r="338" spans="2:110" x14ac:dyDescent="0.3">
      <c r="B338" t="s">
        <v>617</v>
      </c>
      <c r="C338" t="str">
        <f>INDEX('PH Itemnames'!$B$1:$B$723,MATCH(B338,'PH Itemnames'!$A$1:$A$723),1)</f>
        <v>chorizoItem</v>
      </c>
      <c r="D338" t="s">
        <v>240</v>
      </c>
      <c r="E338" t="s">
        <v>1192</v>
      </c>
      <c r="F338" s="10" t="s">
        <v>77</v>
      </c>
      <c r="G338" s="11" t="s">
        <v>122</v>
      </c>
      <c r="H338" s="11" t="s">
        <v>62</v>
      </c>
      <c r="I338" s="11" t="s">
        <v>249</v>
      </c>
      <c r="J338" s="11"/>
      <c r="K338" s="11"/>
      <c r="L338" s="11"/>
      <c r="M338" s="11"/>
      <c r="N338" s="46">
        <f ca="1">SUMIF(Ingredients!$B$3:$B$217,'PH complex foods'!F338,Ingredients!$A$3:$A$119)+SUMIF($B$3:$B$724,F338,$V$3:$V$723)</f>
        <v>1</v>
      </c>
      <c r="O338" s="11">
        <f ca="1">SUMIF(Ingredients!$B$3:$B$217,'PH complex foods'!G338,Ingredients!$A$3:$A$119)+SUMIF($B$3:$B$724,G338,$V$3:$V$723)</f>
        <v>1</v>
      </c>
      <c r="P338" s="11">
        <f ca="1">SUMIF(Ingredients!$B$3:$B$217,'PH complex foods'!H338,Ingredients!$A$3:$A$119)+SUMIF($B$3:$B$724,H338,$V$3:$V$723)</f>
        <v>1</v>
      </c>
      <c r="Q338" s="11">
        <f ca="1">SUMIF(Ingredients!$B$3:$B$217,'PH complex foods'!I338,Ingredients!$A$3:$A$119)+SUMIF($B$3:$B$724,I338,$V$3:$V$723)</f>
        <v>1</v>
      </c>
      <c r="R338" s="11">
        <f ca="1">SUMIF(Ingredients!$B$3:$B$217,'PH complex foods'!J338,Ingredients!$A$3:$A$119)+SUMIF($B$3:$B$724,J338,$V$3:$V$723)</f>
        <v>0</v>
      </c>
      <c r="S338" s="11">
        <f ca="1">SUMIF(Ingredients!$B$3:$B$217,'PH complex foods'!K338,Ingredients!$A$3:$A$119)+SUMIF($B$3:$B$724,K338,$V$3:$V$723)</f>
        <v>0</v>
      </c>
      <c r="T338" s="11">
        <f ca="1">SUMIF(Ingredients!$B$3:$B$217,'PH complex foods'!L338,Ingredients!$A$3:$A$119)+SUMIF($B$3:$B$724,L338,$V$3:$V$723)</f>
        <v>0</v>
      </c>
      <c r="U338" s="11">
        <f ca="1">SUMIF(Ingredients!$B$3:$B$217,'PH complex foods'!M338,Ingredients!$A$3:$A$119)+SUMIF($B$3:$B$724,M338,$V$3:$V$723)</f>
        <v>0</v>
      </c>
      <c r="V338" s="10">
        <f t="shared" ca="1" si="77"/>
        <v>1</v>
      </c>
      <c r="W338" s="11">
        <f t="shared" si="66"/>
        <v>0</v>
      </c>
      <c r="X338" s="44" t="str">
        <f t="shared" ca="1" si="78"/>
        <v>Yes</v>
      </c>
      <c r="Y338" s="34">
        <f>SUMIF(Ingredients!$B$3:$B$217,F338,Ingredients!$C$3:$C$217)+SUMIF($B$3:$B$724,F338,$AG$3:$AG$724)</f>
        <v>10</v>
      </c>
      <c r="Z338" s="30">
        <f>SUMIF(Ingredients!$B$3:$B$217,G338,Ingredients!$C$3:$C$217)+SUMIF($B$3:$B$724,G338,$AG$3:$AG$724)</f>
        <v>0</v>
      </c>
      <c r="AA338" s="30">
        <f>SUMIF(Ingredients!$B$3:$B$217,H338,Ingredients!$C$3:$C$217)+SUMIF($B$3:$B$724,H338,$AG$3:$AG$724)</f>
        <v>2</v>
      </c>
      <c r="AB338" s="30">
        <f>SUMIF(Ingredients!$B$3:$B$217,I338,Ingredients!$C$3:$C$217)+SUMIF($B$3:$B$724,I338,$AG$3:$AG$724)</f>
        <v>0</v>
      </c>
      <c r="AC338" s="30">
        <f>SUMIF(Ingredients!$B$3:$B$217,J338,Ingredients!$C$3:$C$217)+SUMIF($B$3:$B$724,J338,$AG$3:$AG$724)</f>
        <v>0</v>
      </c>
      <c r="AD338" s="30">
        <f>SUMIF(Ingredients!$B$3:$B$217,K338,Ingredients!$C$3:$C$217)+SUMIF($B$3:$B$724,K338,$AG$3:$AG$724)</f>
        <v>0</v>
      </c>
      <c r="AE338" s="30">
        <f>SUMIF(Ingredients!$B$3:$B$217,L338,Ingredients!$C$3:$C$217)+SUMIF($B$3:$B$724,L338,$AG$3:$AG$724)</f>
        <v>0</v>
      </c>
      <c r="AF338" s="30">
        <f>SUMIF(Ingredients!$B$3:$B$217,M338,Ingredients!$C$3:$C$217)+SUMIF($B$3:$B$724,M338,$AG$3:$AG$724)</f>
        <v>0</v>
      </c>
      <c r="AG338" s="29">
        <f t="shared" si="67"/>
        <v>12</v>
      </c>
      <c r="AH338" s="30">
        <f>SUMIF(Ingredients!$B$3:$B$217,F338,Ingredients!$D$3:$D$217)+SUMIF($B$3:$B$724,F338,$AP$3:$AP$724)</f>
        <v>0</v>
      </c>
      <c r="AI338" s="30">
        <f>SUMIF(Ingredients!$B$3:$B$217,G338,Ingredients!$D$3:$D$217)+SUMIF($B$3:$B$724,G338,$AP$3:$AP$724)</f>
        <v>0</v>
      </c>
      <c r="AJ338" s="30">
        <f>SUMIF(Ingredients!$B$3:$B$217,H338,Ingredients!$D$3:$D$217)+SUMIF($B$3:$B$724,H338,$AP$3:$AP$724)</f>
        <v>0</v>
      </c>
      <c r="AK338" s="30">
        <f>SUMIF(Ingredients!$B$3:$B$217,I338,Ingredients!$D$3:$D$217)+SUMIF($B$3:$B$724,I338,$AP$3:$AP$724)</f>
        <v>0</v>
      </c>
      <c r="AL338" s="30">
        <f>SUMIF(Ingredients!$B$3:$B$217,J338,Ingredients!$D$3:$D$217)+SUMIF($B$3:$B$724,J338,$AP$3:$AP$724)</f>
        <v>0</v>
      </c>
      <c r="AM338" s="30">
        <f>SUMIF(Ingredients!$B$3:$B$217,K338,Ingredients!$D$3:$D$217)+SUMIF($B$3:$B$724,K338,$AP$3:$AP$724)</f>
        <v>0</v>
      </c>
      <c r="AN338" s="30">
        <f>SUMIF(Ingredients!$B$3:$B$217,L338,Ingredients!$D$3:$D$217)+SUMIF($B$3:$B$724,L338,$AP$3:$AP$724)</f>
        <v>0</v>
      </c>
      <c r="AO338" s="30">
        <f>SUMIF(Ingredients!$B$3:$B$217,M338,Ingredients!$D$3:$D$217)+SUMIF($B$3:$B$724,M338,$AP$3:$AP$724)</f>
        <v>0</v>
      </c>
      <c r="AP338" s="29">
        <f t="shared" si="68"/>
        <v>0</v>
      </c>
      <c r="AQ338" s="30">
        <f>SUMIF(Ingredients!$B$3:$B$217,F338,Ingredients!$E$3:$E$217)+SUMIF($B$3:$B$724,F338,$AY$3:$AY$727)</f>
        <v>14</v>
      </c>
      <c r="AR338" s="30">
        <f>SUMIF(Ingredients!$B$3:$B$217,G338,Ingredients!$E$3:$E$217)+SUMIF($B$3:$B$724,G338,$AY$3:$AY$727)</f>
        <v>48</v>
      </c>
      <c r="AS338" s="30">
        <f>SUMIF(Ingredients!$B$3:$B$217,H338,Ingredients!$E$3:$E$217)+SUMIF($B$3:$B$724,H338,$AY$3:$AY$727)</f>
        <v>54</v>
      </c>
      <c r="AT338" s="30">
        <f>SUMIF(Ingredients!$B$3:$B$217,I338,Ingredients!$E$3:$E$217)+SUMIF($B$3:$B$724,I338,$AY$3:$AY$727)</f>
        <v>30</v>
      </c>
      <c r="AU338" s="30">
        <f>SUMIF(Ingredients!$B$3:$B$217,J338,Ingredients!$E$3:$E$217)+SUMIF($B$3:$B$724,J338,$AY$3:$AY$727)</f>
        <v>0</v>
      </c>
      <c r="AV338" s="30">
        <f>SUMIF(Ingredients!$B$3:$B$217,K338,Ingredients!$E$3:$E$217)+SUMIF($B$3:$B$724,K338,$AY$3:$AY$727)</f>
        <v>0</v>
      </c>
      <c r="AW338" s="30">
        <f>SUMIF(Ingredients!$B$3:$B$217,L338,Ingredients!$E$3:$E$217)+SUMIF($B$3:$B$724,L338,$AY$3:$AY$727)</f>
        <v>0</v>
      </c>
      <c r="AX338" s="30">
        <f>SUMIF(Ingredients!$B$3:$B$217,M338,Ingredients!$E$3:$E$217)+SUMIF($B$3:$B$724,M338,$AY$3:$AY$727)</f>
        <v>0</v>
      </c>
      <c r="AY338" s="29">
        <f t="shared" si="69"/>
        <v>36.5</v>
      </c>
      <c r="AZ338" s="30">
        <f>SUMIF(Ingredients!$B$3:$B$217,F338,Ingredients!$F$3:$F$217)+SUMIF($B$3:$B$724,F338,$BH$3:$BH$724)</f>
        <v>0</v>
      </c>
      <c r="BA338" s="30">
        <f>SUMIF(Ingredients!$B$3:$B$217,G338,Ingredients!$F$3:$F$217)+SUMIF($B$3:$B$724,G338,$BH$3:$BH$724)</f>
        <v>0</v>
      </c>
      <c r="BB338" s="30">
        <f>SUMIF(Ingredients!$B$3:$B$217,H338,Ingredients!$F$3:$F$217)+SUMIF($B$3:$B$724,H338,$BH$3:$BH$724)</f>
        <v>0</v>
      </c>
      <c r="BC338" s="30">
        <f>SUMIF(Ingredients!$B$3:$B$217,I338,Ingredients!$F$3:$F$217)+SUMIF($B$3:$B$724,I338,$BH$3:$BH$724)</f>
        <v>0</v>
      </c>
      <c r="BD338" s="30">
        <f>SUMIF(Ingredients!$B$3:$B$217,J338,Ingredients!$F$3:$F$217)+SUMIF($B$3:$B$724,J338,$BH$3:$BH$724)</f>
        <v>0</v>
      </c>
      <c r="BE338" s="30">
        <f>SUMIF(Ingredients!$B$3:$B$217,K338,Ingredients!$F$3:$F$217)+SUMIF($B$3:$B$724,K338,$BH$3:$BH$724)</f>
        <v>0</v>
      </c>
      <c r="BF338" s="30">
        <f>SUMIF(Ingredients!$B$3:$B$217,L338,Ingredients!$F$3:$F$217)+SUMIF($B$3:$B$724,L338,$BH$3:$BH$724)</f>
        <v>0</v>
      </c>
      <c r="BG338" s="30">
        <f>SUMIF(Ingredients!$B$3:$B$217,M338,Ingredients!$F$3:$F$217)+SUMIF($B$3:$B$724,M338,$BH$3:$BH$724)</f>
        <v>0</v>
      </c>
      <c r="BH338" s="35">
        <f t="shared" si="70"/>
        <v>0</v>
      </c>
      <c r="BI338" s="30">
        <f>SUMIF(Ingredients!$B$3:$B$217,F338,Ingredients!$G$3:$G$217)+SUMIF($B$3:$B$724,F338,$BQ$3:$BQ$724)</f>
        <v>0</v>
      </c>
      <c r="BJ338" s="30">
        <f>SUMIF(Ingredients!$B$3:$B$217,G338,Ingredients!$G$3:$G$217)+SUMIF($B$3:$B$724,G338,$BQ$3:$BQ$724)</f>
        <v>0</v>
      </c>
      <c r="BK338" s="30">
        <f>SUMIF(Ingredients!$B$3:$B$217,H338,Ingredients!$G$3:$G$217)+SUMIF($B$3:$B$724,H338,$BQ$3:$BQ$724)</f>
        <v>0</v>
      </c>
      <c r="BL338" s="30">
        <f>SUMIF(Ingredients!$B$3:$B$217,I338,Ingredients!$G$3:$G$217)+SUMIF($B$3:$B$724,I338,$BQ$3:$BQ$724)</f>
        <v>0</v>
      </c>
      <c r="BM338" s="30">
        <f>SUMIF(Ingredients!$B$3:$B$217,J338,Ingredients!$G$3:$G$217)+SUMIF($B$3:$B$724,J338,$BQ$3:$BQ$724)</f>
        <v>0</v>
      </c>
      <c r="BN338" s="30">
        <f>SUMIF(Ingredients!$B$3:$B$217,K338,Ingredients!$G$3:$G$217)+SUMIF($B$3:$B$724,K338,$BQ$3:$BQ$724)</f>
        <v>0</v>
      </c>
      <c r="BO338" s="30">
        <f>SUMIF(Ingredients!$B$3:$B$217,L338,Ingredients!$G$3:$G$217)+SUMIF($B$3:$B$724,L338,$BQ$3:$BQ$724)</f>
        <v>0</v>
      </c>
      <c r="BP338" s="30">
        <f>SUMIF(Ingredients!$B$3:$B$217,M338,Ingredients!$G$3:$G$217)+SUMIF($B$3:$B$724,M338,$BQ$3:$BQ$724)</f>
        <v>0</v>
      </c>
      <c r="BQ338" s="36">
        <f t="shared" si="71"/>
        <v>0</v>
      </c>
      <c r="BR338" s="30">
        <f>SUMIF(Ingredients!$B$3:$B$217,F338,Ingredients!$H$3:$H$217)+SUMIF($B$3:$B$724,F338,$BZ$3:$BZ$724)</f>
        <v>0</v>
      </c>
      <c r="BS338" s="30">
        <f>SUMIF(Ingredients!$B$3:$B$217,G338,Ingredients!$H$3:$H$217)+SUMIF($B$3:$B$724,G338,$BZ$3:$BZ$724)</f>
        <v>0</v>
      </c>
      <c r="BT338" s="30">
        <f>SUMIF(Ingredients!$B$3:$B$217,H338,Ingredients!$H$3:$H$217)+SUMIF($B$3:$B$724,H338,$BZ$3:$BZ$724)</f>
        <v>2</v>
      </c>
      <c r="BU338" s="30">
        <f>SUMIF(Ingredients!$B$3:$B$217,I338,Ingredients!$H$3:$H$217)+SUMIF($B$3:$B$724,I338,$BZ$3:$BZ$724)</f>
        <v>0</v>
      </c>
      <c r="BV338" s="30">
        <f>SUMIF(Ingredients!$B$3:$B$217,J338,Ingredients!$H$3:$H$217)+SUMIF($B$3:$B$724,J338,$BZ$3:$BZ$724)</f>
        <v>0</v>
      </c>
      <c r="BW338" s="30">
        <f>SUMIF(Ingredients!$B$3:$B$217,K338,Ingredients!$H$3:$H$217)+SUMIF($B$3:$B$724,K338,$BZ$3:$BZ$724)</f>
        <v>0</v>
      </c>
      <c r="BX338" s="30">
        <f>SUMIF(Ingredients!$B$3:$B$217,L338,Ingredients!$H$3:$H$217)+SUMIF($B$3:$B$724,L338,$BZ$3:$BZ$724)</f>
        <v>0</v>
      </c>
      <c r="BY338" s="30">
        <f>SUMIF(Ingredients!$B$3:$B$217,M338,Ingredients!$H$3:$H$217)+SUMIF($B$3:$B$724,M338,$BZ$3:$BZ$724)</f>
        <v>0</v>
      </c>
      <c r="BZ338" s="42">
        <f t="shared" si="72"/>
        <v>2</v>
      </c>
      <c r="CA338" s="30">
        <f>SUMIF(Ingredients!$B$3:$B$217,F338,Ingredients!$I$3:$I$217)+SUMIF($B$3:$B$724,F338,$CI$3:$CI$724)</f>
        <v>2.5</v>
      </c>
      <c r="CB338" s="30">
        <f>SUMIF(Ingredients!$B$3:$B$217,G338,Ingredients!$I$3:$I$217)+SUMIF($B$3:$B$724,G338,$CI$3:$CI$724)</f>
        <v>0</v>
      </c>
      <c r="CC338" s="30">
        <f>SUMIF(Ingredients!$B$3:$B$217,H338,Ingredients!$I$3:$I$217)+SUMIF($B$3:$B$724,H338,$CI$3:$CI$724)</f>
        <v>0</v>
      </c>
      <c r="CD338" s="30">
        <f>SUMIF(Ingredients!$B$3:$B$217,I338,Ingredients!$I$3:$I$217)+SUMIF($B$3:$B$724,I338,$CI$3:$CI$724)</f>
        <v>0</v>
      </c>
      <c r="CE338" s="30">
        <f>SUMIF(Ingredients!$B$3:$B$217,J338,Ingredients!$I$3:$I$217)+SUMIF($B$3:$B$724,J338,$CI$3:$CI$724)</f>
        <v>0</v>
      </c>
      <c r="CF338" s="30">
        <f>SUMIF(Ingredients!$B$3:$B$217,K338,Ingredients!$I$3:$I$217)+SUMIF($B$3:$B$724,K338,$CI$3:$CI$724)</f>
        <v>0</v>
      </c>
      <c r="CG338" s="30">
        <f>SUMIF(Ingredients!$B$3:$B$217,L338,Ingredients!$I$3:$I$217)+SUMIF($B$3:$B$724,L338,$CI$3:$CI$724)</f>
        <v>0</v>
      </c>
      <c r="CH338" s="30">
        <f>SUMIF(Ingredients!$B$3:$B$217,M338,Ingredients!$I$3:$I$217)+SUMIF($B$3:$B$724,M338,$CI$3:$CI$724)</f>
        <v>0</v>
      </c>
      <c r="CI338" s="38">
        <f t="shared" si="73"/>
        <v>2.5</v>
      </c>
      <c r="CJ338" s="30">
        <f>SUMIF(Ingredients!$B$3:$B$217,F338,Ingredients!$J$3:$J$217)+SUMIF($B$3:$B$724,F338,$CR$3:$CR$724)</f>
        <v>0</v>
      </c>
      <c r="CK338" s="30">
        <f>SUMIF(Ingredients!$B$3:$B$217,G338,Ingredients!$J$3:$J$217)+SUMIF($B$3:$B$724,G338,$CR$3:$CR$724)</f>
        <v>0</v>
      </c>
      <c r="CL338" s="30">
        <f>SUMIF(Ingredients!$B$3:$B$217,H338,Ingredients!$J$3:$J$217)+SUMIF($B$3:$B$724,H338,$CR$3:$CR$724)</f>
        <v>0</v>
      </c>
      <c r="CM338" s="30">
        <f>SUMIF(Ingredients!$B$3:$B$217,I338,Ingredients!$J$3:$J$217)+SUMIF($B$3:$B$724,I338,$CR$3:$CR$724)</f>
        <v>0</v>
      </c>
      <c r="CN338" s="30">
        <f>SUMIF(Ingredients!$B$3:$B$217,J338,Ingredients!$J$3:$J$217)+SUMIF($B$3:$B$724,J338,$CR$3:$CR$724)</f>
        <v>0</v>
      </c>
      <c r="CO338" s="30">
        <f>SUMIF(Ingredients!$B$3:$B$217,K338,Ingredients!$J$3:$J$217)+SUMIF($B$3:$B$724,K338,$CR$3:$CR$724)</f>
        <v>0</v>
      </c>
      <c r="CP338" s="30">
        <f>SUMIF(Ingredients!$B$3:$B$217,L338,Ingredients!$J$3:$J$217)+SUMIF($B$3:$B$724,L338,$CR$3:$CR$724)</f>
        <v>0</v>
      </c>
      <c r="CQ338" s="30">
        <f>SUMIF(Ingredients!$B$3:$B$217,M338,Ingredients!$J$3:$J$217)+SUMIF($B$3:$B$724,M338,$CR$3:$CR$724)</f>
        <v>0</v>
      </c>
      <c r="CR338" s="43">
        <f t="shared" si="74"/>
        <v>0</v>
      </c>
      <c r="CS338" s="34">
        <v>15</v>
      </c>
      <c r="CT338" s="30">
        <v>0</v>
      </c>
      <c r="CU338" s="30">
        <v>12</v>
      </c>
      <c r="CV338" s="35">
        <v>0</v>
      </c>
      <c r="CW338" s="36">
        <v>0</v>
      </c>
      <c r="CX338" s="37">
        <v>2</v>
      </c>
      <c r="CY338" s="38">
        <v>2.5</v>
      </c>
      <c r="CZ338" s="39">
        <v>0</v>
      </c>
      <c r="DA338" t="s">
        <v>202</v>
      </c>
      <c r="DB338" t="str">
        <f t="shared" ca="1" si="75"/>
        <v>-</v>
      </c>
      <c r="DD338" t="s">
        <v>200</v>
      </c>
      <c r="DE338" t="str">
        <f t="shared" ca="1" si="76"/>
        <v>CHORIZOITEM(MEAL, ItemRegistry.chorizoItem, 4 ,3f,0f,0f,2f,0f,2.5f,0f,1.75f),</v>
      </c>
      <c r="DF338" t="s">
        <v>2476</v>
      </c>
    </row>
    <row r="339" spans="2:110" x14ac:dyDescent="0.3">
      <c r="B339" t="s">
        <v>618</v>
      </c>
      <c r="C339" t="str">
        <f>INDEX('PH Itemnames'!$B$1:$B$723,MATCH(B339,'PH Itemnames'!$A$1:$A$723),1)</f>
        <v>coleslawItem</v>
      </c>
      <c r="D339" t="s">
        <v>240</v>
      </c>
      <c r="E339" t="s">
        <v>1192</v>
      </c>
      <c r="F339" s="10" t="s">
        <v>60</v>
      </c>
      <c r="G339" s="11" t="s">
        <v>61</v>
      </c>
      <c r="H339" s="11" t="s">
        <v>280</v>
      </c>
      <c r="I339" s="11" t="s">
        <v>401</v>
      </c>
      <c r="J339" s="11"/>
      <c r="K339" s="11"/>
      <c r="L339" s="11"/>
      <c r="M339" s="11"/>
      <c r="N339" s="46">
        <f ca="1">SUMIF(Ingredients!$B$3:$B$217,'PH complex foods'!F339,Ingredients!$A$3:$A$119)+SUMIF($B$3:$B$724,F339,$V$3:$V$723)</f>
        <v>1</v>
      </c>
      <c r="O339" s="11">
        <f ca="1">SUMIF(Ingredients!$B$3:$B$217,'PH complex foods'!G339,Ingredients!$A$3:$A$119)+SUMIF($B$3:$B$724,G339,$V$3:$V$723)</f>
        <v>1</v>
      </c>
      <c r="P339" s="11">
        <f ca="1">SUMIF(Ingredients!$B$3:$B$217,'PH complex foods'!H339,Ingredients!$A$3:$A$119)+SUMIF($B$3:$B$724,H339,$V$3:$V$723)</f>
        <v>1</v>
      </c>
      <c r="Q339" s="11">
        <f ca="1">SUMIF(Ingredients!$B$3:$B$217,'PH complex foods'!I339,Ingredients!$A$3:$A$119)+SUMIF($B$3:$B$724,I339,$V$3:$V$723)</f>
        <v>1</v>
      </c>
      <c r="R339" s="11">
        <f ca="1">SUMIF(Ingredients!$B$3:$B$217,'PH complex foods'!J339,Ingredients!$A$3:$A$119)+SUMIF($B$3:$B$724,J339,$V$3:$V$723)</f>
        <v>0</v>
      </c>
      <c r="S339" s="11">
        <f ca="1">SUMIF(Ingredients!$B$3:$B$217,'PH complex foods'!K339,Ingredients!$A$3:$A$119)+SUMIF($B$3:$B$724,K339,$V$3:$V$723)</f>
        <v>0</v>
      </c>
      <c r="T339" s="11">
        <f ca="1">SUMIF(Ingredients!$B$3:$B$217,'PH complex foods'!L339,Ingredients!$A$3:$A$119)+SUMIF($B$3:$B$724,L339,$V$3:$V$723)</f>
        <v>0</v>
      </c>
      <c r="U339" s="11">
        <f ca="1">SUMIF(Ingredients!$B$3:$B$217,'PH complex foods'!M339,Ingredients!$A$3:$A$119)+SUMIF($B$3:$B$724,M339,$V$3:$V$723)</f>
        <v>0</v>
      </c>
      <c r="V339" s="10">
        <f t="shared" ca="1" si="77"/>
        <v>1</v>
      </c>
      <c r="W339" s="11">
        <f t="shared" si="66"/>
        <v>1</v>
      </c>
      <c r="X339" s="44" t="str">
        <f t="shared" ca="1" si="78"/>
        <v>Yes</v>
      </c>
      <c r="Y339" s="34">
        <f>SUMIF(Ingredients!$B$3:$B$217,F339,Ingredients!$C$3:$C$217)+SUMIF($B$3:$B$724,F339,$AG$3:$AG$724)</f>
        <v>2</v>
      </c>
      <c r="Z339" s="30">
        <f>SUMIF(Ingredients!$B$3:$B$217,G339,Ingredients!$C$3:$C$217)+SUMIF($B$3:$B$724,G339,$AG$3:$AG$724)</f>
        <v>10</v>
      </c>
      <c r="AA339" s="30">
        <f>SUMIF(Ingredients!$B$3:$B$217,H339,Ingredients!$C$3:$C$217)+SUMIF($B$3:$B$724,H339,$AG$3:$AG$724)</f>
        <v>0</v>
      </c>
      <c r="AB339" s="30">
        <f>SUMIF(Ingredients!$B$3:$B$217,I339,Ingredients!$C$3:$C$217)+SUMIF($B$3:$B$724,I339,$AG$3:$AG$724)</f>
        <v>0</v>
      </c>
      <c r="AC339" s="30">
        <f>SUMIF(Ingredients!$B$3:$B$217,J339,Ingredients!$C$3:$C$217)+SUMIF($B$3:$B$724,J339,$AG$3:$AG$724)</f>
        <v>0</v>
      </c>
      <c r="AD339" s="30">
        <f>SUMIF(Ingredients!$B$3:$B$217,K339,Ingredients!$C$3:$C$217)+SUMIF($B$3:$B$724,K339,$AG$3:$AG$724)</f>
        <v>0</v>
      </c>
      <c r="AE339" s="30">
        <f>SUMIF(Ingredients!$B$3:$B$217,L339,Ingredients!$C$3:$C$217)+SUMIF($B$3:$B$724,L339,$AG$3:$AG$724)</f>
        <v>0</v>
      </c>
      <c r="AF339" s="30">
        <f>SUMIF(Ingredients!$B$3:$B$217,M339,Ingredients!$C$3:$C$217)+SUMIF($B$3:$B$724,M339,$AG$3:$AG$724)</f>
        <v>0</v>
      </c>
      <c r="AG339" s="29">
        <f t="shared" si="67"/>
        <v>12</v>
      </c>
      <c r="AH339" s="30">
        <f>SUMIF(Ingredients!$B$3:$B$217,F339,Ingredients!$D$3:$D$217)+SUMIF($B$3:$B$724,F339,$AP$3:$AP$724)</f>
        <v>0</v>
      </c>
      <c r="AI339" s="30">
        <f>SUMIF(Ingredients!$B$3:$B$217,G339,Ingredients!$D$3:$D$217)+SUMIF($B$3:$B$724,G339,$AP$3:$AP$724)</f>
        <v>0</v>
      </c>
      <c r="AJ339" s="30">
        <f>SUMIF(Ingredients!$B$3:$B$217,H339,Ingredients!$D$3:$D$217)+SUMIF($B$3:$B$724,H339,$AP$3:$AP$724)</f>
        <v>0</v>
      </c>
      <c r="AK339" s="30">
        <f>SUMIF(Ingredients!$B$3:$B$217,I339,Ingredients!$D$3:$D$217)+SUMIF($B$3:$B$724,I339,$AP$3:$AP$724)</f>
        <v>0</v>
      </c>
      <c r="AL339" s="30">
        <f>SUMIF(Ingredients!$B$3:$B$217,J339,Ingredients!$D$3:$D$217)+SUMIF($B$3:$B$724,J339,$AP$3:$AP$724)</f>
        <v>0</v>
      </c>
      <c r="AM339" s="30">
        <f>SUMIF(Ingredients!$B$3:$B$217,K339,Ingredients!$D$3:$D$217)+SUMIF($B$3:$B$724,K339,$AP$3:$AP$724)</f>
        <v>0</v>
      </c>
      <c r="AN339" s="30">
        <f>SUMIF(Ingredients!$B$3:$B$217,L339,Ingredients!$D$3:$D$217)+SUMIF($B$3:$B$724,L339,$AP$3:$AP$724)</f>
        <v>0</v>
      </c>
      <c r="AO339" s="30">
        <f>SUMIF(Ingredients!$B$3:$B$217,M339,Ingredients!$D$3:$D$217)+SUMIF($B$3:$B$724,M339,$AP$3:$AP$724)</f>
        <v>0</v>
      </c>
      <c r="AP339" s="29">
        <f t="shared" si="68"/>
        <v>0</v>
      </c>
      <c r="AQ339" s="30">
        <f>SUMIF(Ingredients!$B$3:$B$217,F339,Ingredients!$E$3:$E$217)+SUMIF($B$3:$B$724,F339,$AY$3:$AY$727)</f>
        <v>18</v>
      </c>
      <c r="AR339" s="30">
        <f>SUMIF(Ingredients!$B$3:$B$217,G339,Ingredients!$E$3:$E$217)+SUMIF($B$3:$B$724,G339,$AY$3:$AY$727)</f>
        <v>31</v>
      </c>
      <c r="AS339" s="30">
        <f>SUMIF(Ingredients!$B$3:$B$217,H339,Ingredients!$E$3:$E$217)+SUMIF($B$3:$B$724,H339,$AY$3:$AY$727)</f>
        <v>16</v>
      </c>
      <c r="AT339" s="30">
        <f>SUMIF(Ingredients!$B$3:$B$217,I339,Ingredients!$E$3:$E$217)+SUMIF($B$3:$B$724,I339,$AY$3:$AY$727)</f>
        <v>0</v>
      </c>
      <c r="AU339" s="30">
        <f>SUMIF(Ingredients!$B$3:$B$217,J339,Ingredients!$E$3:$E$217)+SUMIF($B$3:$B$724,J339,$AY$3:$AY$727)</f>
        <v>0</v>
      </c>
      <c r="AV339" s="30">
        <f>SUMIF(Ingredients!$B$3:$B$217,K339,Ingredients!$E$3:$E$217)+SUMIF($B$3:$B$724,K339,$AY$3:$AY$727)</f>
        <v>0</v>
      </c>
      <c r="AW339" s="30">
        <f>SUMIF(Ingredients!$B$3:$B$217,L339,Ingredients!$E$3:$E$217)+SUMIF($B$3:$B$724,L339,$AY$3:$AY$727)</f>
        <v>0</v>
      </c>
      <c r="AX339" s="30">
        <f>SUMIF(Ingredients!$B$3:$B$217,M339,Ingredients!$E$3:$E$217)+SUMIF($B$3:$B$724,M339,$AY$3:$AY$727)</f>
        <v>0</v>
      </c>
      <c r="AY339" s="29">
        <f t="shared" si="69"/>
        <v>16.25</v>
      </c>
      <c r="AZ339" s="30">
        <f>SUMIF(Ingredients!$B$3:$B$217,F339,Ingredients!$F$3:$F$217)+SUMIF($B$3:$B$724,F339,$BH$3:$BH$724)</f>
        <v>0</v>
      </c>
      <c r="BA339" s="30">
        <f>SUMIF(Ingredients!$B$3:$B$217,G339,Ingredients!$F$3:$F$217)+SUMIF($B$3:$B$724,G339,$BH$3:$BH$724)</f>
        <v>0</v>
      </c>
      <c r="BB339" s="30">
        <f>SUMIF(Ingredients!$B$3:$B$217,H339,Ingredients!$F$3:$F$217)+SUMIF($B$3:$B$724,H339,$BH$3:$BH$724)</f>
        <v>0</v>
      </c>
      <c r="BC339" s="30">
        <f>SUMIF(Ingredients!$B$3:$B$217,I339,Ingredients!$F$3:$F$217)+SUMIF($B$3:$B$724,I339,$BH$3:$BH$724)</f>
        <v>0</v>
      </c>
      <c r="BD339" s="30">
        <f>SUMIF(Ingredients!$B$3:$B$217,J339,Ingredients!$F$3:$F$217)+SUMIF($B$3:$B$724,J339,$BH$3:$BH$724)</f>
        <v>0</v>
      </c>
      <c r="BE339" s="30">
        <f>SUMIF(Ingredients!$B$3:$B$217,K339,Ingredients!$F$3:$F$217)+SUMIF($B$3:$B$724,K339,$BH$3:$BH$724)</f>
        <v>0</v>
      </c>
      <c r="BF339" s="30">
        <f>SUMIF(Ingredients!$B$3:$B$217,L339,Ingredients!$F$3:$F$217)+SUMIF($B$3:$B$724,L339,$BH$3:$BH$724)</f>
        <v>0</v>
      </c>
      <c r="BG339" s="30">
        <f>SUMIF(Ingredients!$B$3:$B$217,M339,Ingredients!$F$3:$F$217)+SUMIF($B$3:$B$724,M339,$BH$3:$BH$724)</f>
        <v>0</v>
      </c>
      <c r="BH339" s="35">
        <f t="shared" si="70"/>
        <v>0</v>
      </c>
      <c r="BI339" s="30">
        <f>SUMIF(Ingredients!$B$3:$B$217,F339,Ingredients!$G$3:$G$217)+SUMIF($B$3:$B$724,F339,$BQ$3:$BQ$724)</f>
        <v>0</v>
      </c>
      <c r="BJ339" s="30">
        <f>SUMIF(Ingredients!$B$3:$B$217,G339,Ingredients!$G$3:$G$217)+SUMIF($B$3:$B$724,G339,$BQ$3:$BQ$724)</f>
        <v>0</v>
      </c>
      <c r="BK339" s="30">
        <f>SUMIF(Ingredients!$B$3:$B$217,H339,Ingredients!$G$3:$G$217)+SUMIF($B$3:$B$724,H339,$BQ$3:$BQ$724)</f>
        <v>0</v>
      </c>
      <c r="BL339" s="30">
        <f>SUMIF(Ingredients!$B$3:$B$217,I339,Ingredients!$G$3:$G$217)+SUMIF($B$3:$B$724,I339,$BQ$3:$BQ$724)</f>
        <v>0</v>
      </c>
      <c r="BM339" s="30">
        <f>SUMIF(Ingredients!$B$3:$B$217,J339,Ingredients!$G$3:$G$217)+SUMIF($B$3:$B$724,J339,$BQ$3:$BQ$724)</f>
        <v>0</v>
      </c>
      <c r="BN339" s="30">
        <f>SUMIF(Ingredients!$B$3:$B$217,K339,Ingredients!$G$3:$G$217)+SUMIF($B$3:$B$724,K339,$BQ$3:$BQ$724)</f>
        <v>0</v>
      </c>
      <c r="BO339" s="30">
        <f>SUMIF(Ingredients!$B$3:$B$217,L339,Ingredients!$G$3:$G$217)+SUMIF($B$3:$B$724,L339,$BQ$3:$BQ$724)</f>
        <v>0</v>
      </c>
      <c r="BP339" s="30">
        <f>SUMIF(Ingredients!$B$3:$B$217,M339,Ingredients!$G$3:$G$217)+SUMIF($B$3:$B$724,M339,$BQ$3:$BQ$724)</f>
        <v>0</v>
      </c>
      <c r="BQ339" s="36">
        <f t="shared" si="71"/>
        <v>0</v>
      </c>
      <c r="BR339" s="30">
        <f>SUMIF(Ingredients!$B$3:$B$217,F339,Ingredients!$H$3:$H$217)+SUMIF($B$3:$B$724,F339,$BZ$3:$BZ$724)</f>
        <v>1</v>
      </c>
      <c r="BS339" s="30">
        <f>SUMIF(Ingredients!$B$3:$B$217,G339,Ingredients!$H$3:$H$217)+SUMIF($B$3:$B$724,G339,$BZ$3:$BZ$724)</f>
        <v>1</v>
      </c>
      <c r="BT339" s="30">
        <f>SUMIF(Ingredients!$B$3:$B$217,H339,Ingredients!$H$3:$H$217)+SUMIF($B$3:$B$724,H339,$BZ$3:$BZ$724)</f>
        <v>0</v>
      </c>
      <c r="BU339" s="30">
        <f>SUMIF(Ingredients!$B$3:$B$217,I339,Ingredients!$H$3:$H$217)+SUMIF($B$3:$B$724,I339,$BZ$3:$BZ$724)</f>
        <v>0</v>
      </c>
      <c r="BV339" s="30">
        <f>SUMIF(Ingredients!$B$3:$B$217,J339,Ingredients!$H$3:$H$217)+SUMIF($B$3:$B$724,J339,$BZ$3:$BZ$724)</f>
        <v>0</v>
      </c>
      <c r="BW339" s="30">
        <f>SUMIF(Ingredients!$B$3:$B$217,K339,Ingredients!$H$3:$H$217)+SUMIF($B$3:$B$724,K339,$BZ$3:$BZ$724)</f>
        <v>0</v>
      </c>
      <c r="BX339" s="30">
        <f>SUMIF(Ingredients!$B$3:$B$217,L339,Ingredients!$H$3:$H$217)+SUMIF($B$3:$B$724,L339,$BZ$3:$BZ$724)</f>
        <v>0</v>
      </c>
      <c r="BY339" s="30">
        <f>SUMIF(Ingredients!$B$3:$B$217,M339,Ingredients!$H$3:$H$217)+SUMIF($B$3:$B$724,M339,$BZ$3:$BZ$724)</f>
        <v>0</v>
      </c>
      <c r="BZ339" s="42">
        <f t="shared" si="72"/>
        <v>2</v>
      </c>
      <c r="CA339" s="30">
        <f>SUMIF(Ingredients!$B$3:$B$217,F339,Ingredients!$I$3:$I$217)+SUMIF($B$3:$B$724,F339,$CI$3:$CI$724)</f>
        <v>0</v>
      </c>
      <c r="CB339" s="30">
        <f>SUMIF(Ingredients!$B$3:$B$217,G339,Ingredients!$I$3:$I$217)+SUMIF($B$3:$B$724,G339,$CI$3:$CI$724)</f>
        <v>0</v>
      </c>
      <c r="CC339" s="30">
        <f>SUMIF(Ingredients!$B$3:$B$217,H339,Ingredients!$I$3:$I$217)+SUMIF($B$3:$B$724,H339,$CI$3:$CI$724)</f>
        <v>0</v>
      </c>
      <c r="CD339" s="30">
        <f>SUMIF(Ingredients!$B$3:$B$217,I339,Ingredients!$I$3:$I$217)+SUMIF($B$3:$B$724,I339,$CI$3:$CI$724)</f>
        <v>0</v>
      </c>
      <c r="CE339" s="30">
        <f>SUMIF(Ingredients!$B$3:$B$217,J339,Ingredients!$I$3:$I$217)+SUMIF($B$3:$B$724,J339,$CI$3:$CI$724)</f>
        <v>0</v>
      </c>
      <c r="CF339" s="30">
        <f>SUMIF(Ingredients!$B$3:$B$217,K339,Ingredients!$I$3:$I$217)+SUMIF($B$3:$B$724,K339,$CI$3:$CI$724)</f>
        <v>0</v>
      </c>
      <c r="CG339" s="30">
        <f>SUMIF(Ingredients!$B$3:$B$217,L339,Ingredients!$I$3:$I$217)+SUMIF($B$3:$B$724,L339,$CI$3:$CI$724)</f>
        <v>0</v>
      </c>
      <c r="CH339" s="30">
        <f>SUMIF(Ingredients!$B$3:$B$217,M339,Ingredients!$I$3:$I$217)+SUMIF($B$3:$B$724,M339,$CI$3:$CI$724)</f>
        <v>0</v>
      </c>
      <c r="CI339" s="38">
        <f t="shared" si="73"/>
        <v>0</v>
      </c>
      <c r="CJ339" s="30">
        <f>SUMIF(Ingredients!$B$3:$B$217,F339,Ingredients!$J$3:$J$217)+SUMIF($B$3:$B$724,F339,$CR$3:$CR$724)</f>
        <v>0</v>
      </c>
      <c r="CK339" s="30">
        <f>SUMIF(Ingredients!$B$3:$B$217,G339,Ingredients!$J$3:$J$217)+SUMIF($B$3:$B$724,G339,$CR$3:$CR$724)</f>
        <v>0</v>
      </c>
      <c r="CL339" s="30">
        <f>SUMIF(Ingredients!$B$3:$B$217,H339,Ingredients!$J$3:$J$217)+SUMIF($B$3:$B$724,H339,$CR$3:$CR$724)</f>
        <v>0</v>
      </c>
      <c r="CM339" s="30">
        <f>SUMIF(Ingredients!$B$3:$B$217,I339,Ingredients!$J$3:$J$217)+SUMIF($B$3:$B$724,I339,$CR$3:$CR$724)</f>
        <v>0</v>
      </c>
      <c r="CN339" s="30">
        <f>SUMIF(Ingredients!$B$3:$B$217,J339,Ingredients!$J$3:$J$217)+SUMIF($B$3:$B$724,J339,$CR$3:$CR$724)</f>
        <v>0</v>
      </c>
      <c r="CO339" s="30">
        <f>SUMIF(Ingredients!$B$3:$B$217,K339,Ingredients!$J$3:$J$217)+SUMIF($B$3:$B$724,K339,$CR$3:$CR$724)</f>
        <v>0</v>
      </c>
      <c r="CP339" s="30">
        <f>SUMIF(Ingredients!$B$3:$B$217,L339,Ingredients!$J$3:$J$217)+SUMIF($B$3:$B$724,L339,$CR$3:$CR$724)</f>
        <v>0</v>
      </c>
      <c r="CQ339" s="30">
        <f>SUMIF(Ingredients!$B$3:$B$217,M339,Ingredients!$J$3:$J$217)+SUMIF($B$3:$B$724,M339,$CR$3:$CR$724)</f>
        <v>0</v>
      </c>
      <c r="CR339" s="43">
        <f t="shared" si="74"/>
        <v>0</v>
      </c>
      <c r="CS339" s="34">
        <v>10</v>
      </c>
      <c r="CT339" s="30">
        <v>0</v>
      </c>
      <c r="CU339" s="30">
        <v>11</v>
      </c>
      <c r="CV339" s="35">
        <v>0</v>
      </c>
      <c r="CW339" s="36">
        <v>0</v>
      </c>
      <c r="CX339" s="37">
        <v>2</v>
      </c>
      <c r="CY339" s="38">
        <v>0</v>
      </c>
      <c r="CZ339" s="39">
        <v>0</v>
      </c>
      <c r="DA339" t="s">
        <v>202</v>
      </c>
      <c r="DB339" t="str">
        <f t="shared" ca="1" si="75"/>
        <v>-</v>
      </c>
      <c r="DD339" t="s">
        <v>200</v>
      </c>
      <c r="DE339" t="str">
        <f t="shared" ca="1" si="76"/>
        <v>COLESLAWITEM(MEAL, ItemRegistry.coleslawItem, 4 ,2f,0f,0f,2f,0f,0f,0f,1.91f),</v>
      </c>
      <c r="DF339" t="s">
        <v>2477</v>
      </c>
    </row>
    <row r="340" spans="2:110" x14ac:dyDescent="0.3">
      <c r="B340" t="s">
        <v>619</v>
      </c>
      <c r="C340" t="str">
        <f>INDEX('PH Itemnames'!$B$1:$B$723,MATCH(B340,'PH Itemnames'!$A$1:$A$723),1)</f>
        <v>energydrinkItem</v>
      </c>
      <c r="D340" t="s">
        <v>240</v>
      </c>
      <c r="E340" t="s">
        <v>1184</v>
      </c>
      <c r="F340" s="10" t="s">
        <v>527</v>
      </c>
      <c r="G340" s="11" t="s">
        <v>210</v>
      </c>
      <c r="H340" s="11" t="s">
        <v>210</v>
      </c>
      <c r="I340" s="11" t="s">
        <v>210</v>
      </c>
      <c r="J340" s="11" t="s">
        <v>210</v>
      </c>
      <c r="K340" s="11" t="s">
        <v>210</v>
      </c>
      <c r="L340" s="11" t="s">
        <v>210</v>
      </c>
      <c r="M340" s="11" t="s">
        <v>210</v>
      </c>
      <c r="N340" s="46">
        <f ca="1">SUMIF(Ingredients!$B$3:$B$217,'PH complex foods'!F340,Ingredients!$A$3:$A$119)+SUMIF($B$3:$B$724,F340,$V$3:$V$723)</f>
        <v>1</v>
      </c>
      <c r="O340" s="11">
        <f ca="1">SUMIF(Ingredients!$B$3:$B$217,'PH complex foods'!G340,Ingredients!$A$3:$A$119)+SUMIF($B$3:$B$724,G340,$V$3:$V$723)</f>
        <v>1</v>
      </c>
      <c r="P340" s="11">
        <f ca="1">SUMIF(Ingredients!$B$3:$B$217,'PH complex foods'!H340,Ingredients!$A$3:$A$119)+SUMIF($B$3:$B$724,H340,$V$3:$V$723)</f>
        <v>1</v>
      </c>
      <c r="Q340" s="11">
        <f ca="1">SUMIF(Ingredients!$B$3:$B$217,'PH complex foods'!I340,Ingredients!$A$3:$A$119)+SUMIF($B$3:$B$724,I340,$V$3:$V$723)</f>
        <v>1</v>
      </c>
      <c r="R340" s="11">
        <f ca="1">SUMIF(Ingredients!$B$3:$B$217,'PH complex foods'!J340,Ingredients!$A$3:$A$119)+SUMIF($B$3:$B$724,J340,$V$3:$V$723)</f>
        <v>1</v>
      </c>
      <c r="S340" s="11">
        <f ca="1">SUMIF(Ingredients!$B$3:$B$217,'PH complex foods'!K340,Ingredients!$A$3:$A$119)+SUMIF($B$3:$B$724,K340,$V$3:$V$723)</f>
        <v>1</v>
      </c>
      <c r="T340" s="11">
        <f ca="1">SUMIF(Ingredients!$B$3:$B$217,'PH complex foods'!L340,Ingredients!$A$3:$A$119)+SUMIF($B$3:$B$724,L340,$V$3:$V$723)</f>
        <v>1</v>
      </c>
      <c r="U340" s="11">
        <f ca="1">SUMIF(Ingredients!$B$3:$B$217,'PH complex foods'!M340,Ingredients!$A$3:$A$119)+SUMIF($B$3:$B$724,M340,$V$3:$V$723)</f>
        <v>1</v>
      </c>
      <c r="V340" s="10">
        <f t="shared" ca="1" si="77"/>
        <v>1</v>
      </c>
      <c r="W340" s="11">
        <f t="shared" si="66"/>
        <v>0</v>
      </c>
      <c r="X340" s="44" t="str">
        <f t="shared" ca="1" si="78"/>
        <v>Yes</v>
      </c>
      <c r="Y340" s="34">
        <f>SUMIF(Ingredients!$B$3:$B$217,F340,Ingredients!$C$3:$C$217)+SUMIF($B$3:$B$724,F340,$AG$3:$AG$724)</f>
        <v>0</v>
      </c>
      <c r="Z340" s="30">
        <f>SUMIF(Ingredients!$B$3:$B$217,G340,Ingredients!$C$3:$C$217)+SUMIF($B$3:$B$724,G340,$AG$3:$AG$724)</f>
        <v>0</v>
      </c>
      <c r="AA340" s="30">
        <f>SUMIF(Ingredients!$B$3:$B$217,H340,Ingredients!$C$3:$C$217)+SUMIF($B$3:$B$724,H340,$AG$3:$AG$724)</f>
        <v>0</v>
      </c>
      <c r="AB340" s="30">
        <f>SUMIF(Ingredients!$B$3:$B$217,I340,Ingredients!$C$3:$C$217)+SUMIF($B$3:$B$724,I340,$AG$3:$AG$724)</f>
        <v>0</v>
      </c>
      <c r="AC340" s="30">
        <f>SUMIF(Ingredients!$B$3:$B$217,J340,Ingredients!$C$3:$C$217)+SUMIF($B$3:$B$724,J340,$AG$3:$AG$724)</f>
        <v>0</v>
      </c>
      <c r="AD340" s="30">
        <f>SUMIF(Ingredients!$B$3:$B$217,K340,Ingredients!$C$3:$C$217)+SUMIF($B$3:$B$724,K340,$AG$3:$AG$724)</f>
        <v>0</v>
      </c>
      <c r="AE340" s="30">
        <f>SUMIF(Ingredients!$B$3:$B$217,L340,Ingredients!$C$3:$C$217)+SUMIF($B$3:$B$724,L340,$AG$3:$AG$724)</f>
        <v>0</v>
      </c>
      <c r="AF340" s="30">
        <f>SUMIF(Ingredients!$B$3:$B$217,M340,Ingredients!$C$3:$C$217)+SUMIF($B$3:$B$724,M340,$AG$3:$AG$724)</f>
        <v>0</v>
      </c>
      <c r="AG340" s="29">
        <f t="shared" si="67"/>
        <v>0</v>
      </c>
      <c r="AH340" s="30">
        <f>SUMIF(Ingredients!$B$3:$B$217,F340,Ingredients!$D$3:$D$217)+SUMIF($B$3:$B$724,F340,$AP$3:$AP$724)</f>
        <v>20</v>
      </c>
      <c r="AI340" s="30">
        <f>SUMIF(Ingredients!$B$3:$B$217,G340,Ingredients!$D$3:$D$217)+SUMIF($B$3:$B$724,G340,$AP$3:$AP$724)</f>
        <v>0</v>
      </c>
      <c r="AJ340" s="30">
        <f>SUMIF(Ingredients!$B$3:$B$217,H340,Ingredients!$D$3:$D$217)+SUMIF($B$3:$B$724,H340,$AP$3:$AP$724)</f>
        <v>0</v>
      </c>
      <c r="AK340" s="30">
        <f>SUMIF(Ingredients!$B$3:$B$217,I340,Ingredients!$D$3:$D$217)+SUMIF($B$3:$B$724,I340,$AP$3:$AP$724)</f>
        <v>0</v>
      </c>
      <c r="AL340" s="30">
        <f>SUMIF(Ingredients!$B$3:$B$217,J340,Ingredients!$D$3:$D$217)+SUMIF($B$3:$B$724,J340,$AP$3:$AP$724)</f>
        <v>0</v>
      </c>
      <c r="AM340" s="30">
        <f>SUMIF(Ingredients!$B$3:$B$217,K340,Ingredients!$D$3:$D$217)+SUMIF($B$3:$B$724,K340,$AP$3:$AP$724)</f>
        <v>0</v>
      </c>
      <c r="AN340" s="30">
        <f>SUMIF(Ingredients!$B$3:$B$217,L340,Ingredients!$D$3:$D$217)+SUMIF($B$3:$B$724,L340,$AP$3:$AP$724)</f>
        <v>0</v>
      </c>
      <c r="AO340" s="30">
        <f>SUMIF(Ingredients!$B$3:$B$217,M340,Ingredients!$D$3:$D$217)+SUMIF($B$3:$B$724,M340,$AP$3:$AP$724)</f>
        <v>0</v>
      </c>
      <c r="AP340" s="29">
        <f t="shared" si="68"/>
        <v>20</v>
      </c>
      <c r="AQ340" s="30">
        <f>SUMIF(Ingredients!$B$3:$B$217,F340,Ingredients!$E$3:$E$217)+SUMIF($B$3:$B$724,F340,$AY$3:$AY$727)</f>
        <v>0</v>
      </c>
      <c r="AR340" s="30">
        <f>SUMIF(Ingredients!$B$3:$B$217,G340,Ingredients!$E$3:$E$217)+SUMIF($B$3:$B$724,G340,$AY$3:$AY$727)</f>
        <v>30</v>
      </c>
      <c r="AS340" s="30">
        <f>SUMIF(Ingredients!$B$3:$B$217,H340,Ingredients!$E$3:$E$217)+SUMIF($B$3:$B$724,H340,$AY$3:$AY$727)</f>
        <v>30</v>
      </c>
      <c r="AT340" s="30">
        <f>SUMIF(Ingredients!$B$3:$B$217,I340,Ingredients!$E$3:$E$217)+SUMIF($B$3:$B$724,I340,$AY$3:$AY$727)</f>
        <v>30</v>
      </c>
      <c r="AU340" s="30">
        <f>SUMIF(Ingredients!$B$3:$B$217,J340,Ingredients!$E$3:$E$217)+SUMIF($B$3:$B$724,J340,$AY$3:$AY$727)</f>
        <v>30</v>
      </c>
      <c r="AV340" s="30">
        <f>SUMIF(Ingredients!$B$3:$B$217,K340,Ingredients!$E$3:$E$217)+SUMIF($B$3:$B$724,K340,$AY$3:$AY$727)</f>
        <v>30</v>
      </c>
      <c r="AW340" s="30">
        <f>SUMIF(Ingredients!$B$3:$B$217,L340,Ingredients!$E$3:$E$217)+SUMIF($B$3:$B$724,L340,$AY$3:$AY$727)</f>
        <v>30</v>
      </c>
      <c r="AX340" s="30">
        <f>SUMIF(Ingredients!$B$3:$B$217,M340,Ingredients!$E$3:$E$217)+SUMIF($B$3:$B$724,M340,$AY$3:$AY$727)</f>
        <v>30</v>
      </c>
      <c r="AY340" s="29">
        <f t="shared" si="69"/>
        <v>26.25</v>
      </c>
      <c r="AZ340" s="30">
        <f>SUMIF(Ingredients!$B$3:$B$217,F340,Ingredients!$F$3:$F$217)+SUMIF($B$3:$B$724,F340,$BH$3:$BH$724)</f>
        <v>0</v>
      </c>
      <c r="BA340" s="30">
        <f>SUMIF(Ingredients!$B$3:$B$217,G340,Ingredients!$F$3:$F$217)+SUMIF($B$3:$B$724,G340,$BH$3:$BH$724)</f>
        <v>0</v>
      </c>
      <c r="BB340" s="30">
        <f>SUMIF(Ingredients!$B$3:$B$217,H340,Ingredients!$F$3:$F$217)+SUMIF($B$3:$B$724,H340,$BH$3:$BH$724)</f>
        <v>0</v>
      </c>
      <c r="BC340" s="30">
        <f>SUMIF(Ingredients!$B$3:$B$217,I340,Ingredients!$F$3:$F$217)+SUMIF($B$3:$B$724,I340,$BH$3:$BH$724)</f>
        <v>0</v>
      </c>
      <c r="BD340" s="30">
        <f>SUMIF(Ingredients!$B$3:$B$217,J340,Ingredients!$F$3:$F$217)+SUMIF($B$3:$B$724,J340,$BH$3:$BH$724)</f>
        <v>0</v>
      </c>
      <c r="BE340" s="30">
        <f>SUMIF(Ingredients!$B$3:$B$217,K340,Ingredients!$F$3:$F$217)+SUMIF($B$3:$B$724,K340,$BH$3:$BH$724)</f>
        <v>0</v>
      </c>
      <c r="BF340" s="30">
        <f>SUMIF(Ingredients!$B$3:$B$217,L340,Ingredients!$F$3:$F$217)+SUMIF($B$3:$B$724,L340,$BH$3:$BH$724)</f>
        <v>0</v>
      </c>
      <c r="BG340" s="30">
        <f>SUMIF(Ingredients!$B$3:$B$217,M340,Ingredients!$F$3:$F$217)+SUMIF($B$3:$B$724,M340,$BH$3:$BH$724)</f>
        <v>0</v>
      </c>
      <c r="BH340" s="35">
        <f t="shared" si="70"/>
        <v>0</v>
      </c>
      <c r="BI340" s="30">
        <f>SUMIF(Ingredients!$B$3:$B$217,F340,Ingredients!$G$3:$G$217)+SUMIF($B$3:$B$724,F340,$BQ$3:$BQ$724)</f>
        <v>0</v>
      </c>
      <c r="BJ340" s="30">
        <f>SUMIF(Ingredients!$B$3:$B$217,G340,Ingredients!$G$3:$G$217)+SUMIF($B$3:$B$724,G340,$BQ$3:$BQ$724)</f>
        <v>0</v>
      </c>
      <c r="BK340" s="30">
        <f>SUMIF(Ingredients!$B$3:$B$217,H340,Ingredients!$G$3:$G$217)+SUMIF($B$3:$B$724,H340,$BQ$3:$BQ$724)</f>
        <v>0</v>
      </c>
      <c r="BL340" s="30">
        <f>SUMIF(Ingredients!$B$3:$B$217,I340,Ingredients!$G$3:$G$217)+SUMIF($B$3:$B$724,I340,$BQ$3:$BQ$724)</f>
        <v>0</v>
      </c>
      <c r="BM340" s="30">
        <f>SUMIF(Ingredients!$B$3:$B$217,J340,Ingredients!$G$3:$G$217)+SUMIF($B$3:$B$724,J340,$BQ$3:$BQ$724)</f>
        <v>0</v>
      </c>
      <c r="BN340" s="30">
        <f>SUMIF(Ingredients!$B$3:$B$217,K340,Ingredients!$G$3:$G$217)+SUMIF($B$3:$B$724,K340,$BQ$3:$BQ$724)</f>
        <v>0</v>
      </c>
      <c r="BO340" s="30">
        <f>SUMIF(Ingredients!$B$3:$B$217,L340,Ingredients!$G$3:$G$217)+SUMIF($B$3:$B$724,L340,$BQ$3:$BQ$724)</f>
        <v>0</v>
      </c>
      <c r="BP340" s="30">
        <f>SUMIF(Ingredients!$B$3:$B$217,M340,Ingredients!$G$3:$G$217)+SUMIF($B$3:$B$724,M340,$BQ$3:$BQ$724)</f>
        <v>0</v>
      </c>
      <c r="BQ340" s="36">
        <f t="shared" si="71"/>
        <v>0</v>
      </c>
      <c r="BR340" s="30">
        <f>SUMIF(Ingredients!$B$3:$B$217,F340,Ingredients!$H$3:$H$217)+SUMIF($B$3:$B$724,F340,$BZ$3:$BZ$724)</f>
        <v>0</v>
      </c>
      <c r="BS340" s="30">
        <f>SUMIF(Ingredients!$B$3:$B$217,G340,Ingredients!$H$3:$H$217)+SUMIF($B$3:$B$724,G340,$BZ$3:$BZ$724)</f>
        <v>0</v>
      </c>
      <c r="BT340" s="30">
        <f>SUMIF(Ingredients!$B$3:$B$217,H340,Ingredients!$H$3:$H$217)+SUMIF($B$3:$B$724,H340,$BZ$3:$BZ$724)</f>
        <v>0</v>
      </c>
      <c r="BU340" s="30">
        <f>SUMIF(Ingredients!$B$3:$B$217,I340,Ingredients!$H$3:$H$217)+SUMIF($B$3:$B$724,I340,$BZ$3:$BZ$724)</f>
        <v>0</v>
      </c>
      <c r="BV340" s="30">
        <f>SUMIF(Ingredients!$B$3:$B$217,J340,Ingredients!$H$3:$H$217)+SUMIF($B$3:$B$724,J340,$BZ$3:$BZ$724)</f>
        <v>0</v>
      </c>
      <c r="BW340" s="30">
        <f>SUMIF(Ingredients!$B$3:$B$217,K340,Ingredients!$H$3:$H$217)+SUMIF($B$3:$B$724,K340,$BZ$3:$BZ$724)</f>
        <v>0</v>
      </c>
      <c r="BX340" s="30">
        <f>SUMIF(Ingredients!$B$3:$B$217,L340,Ingredients!$H$3:$H$217)+SUMIF($B$3:$B$724,L340,$BZ$3:$BZ$724)</f>
        <v>0</v>
      </c>
      <c r="BY340" s="30">
        <f>SUMIF(Ingredients!$B$3:$B$217,M340,Ingredients!$H$3:$H$217)+SUMIF($B$3:$B$724,M340,$BZ$3:$BZ$724)</f>
        <v>0</v>
      </c>
      <c r="BZ340" s="42">
        <f t="shared" si="72"/>
        <v>0</v>
      </c>
      <c r="CA340" s="30">
        <f>SUMIF(Ingredients!$B$3:$B$217,F340,Ingredients!$I$3:$I$217)+SUMIF($B$3:$B$724,F340,$CI$3:$CI$724)</f>
        <v>0</v>
      </c>
      <c r="CB340" s="30">
        <f>SUMIF(Ingredients!$B$3:$B$217,G340,Ingredients!$I$3:$I$217)+SUMIF($B$3:$B$724,G340,$CI$3:$CI$724)</f>
        <v>0</v>
      </c>
      <c r="CC340" s="30">
        <f>SUMIF(Ingredients!$B$3:$B$217,H340,Ingredients!$I$3:$I$217)+SUMIF($B$3:$B$724,H340,$CI$3:$CI$724)</f>
        <v>0</v>
      </c>
      <c r="CD340" s="30">
        <f>SUMIF(Ingredients!$B$3:$B$217,I340,Ingredients!$I$3:$I$217)+SUMIF($B$3:$B$724,I340,$CI$3:$CI$724)</f>
        <v>0</v>
      </c>
      <c r="CE340" s="30">
        <f>SUMIF(Ingredients!$B$3:$B$217,J340,Ingredients!$I$3:$I$217)+SUMIF($B$3:$B$724,J340,$CI$3:$CI$724)</f>
        <v>0</v>
      </c>
      <c r="CF340" s="30">
        <f>SUMIF(Ingredients!$B$3:$B$217,K340,Ingredients!$I$3:$I$217)+SUMIF($B$3:$B$724,K340,$CI$3:$CI$724)</f>
        <v>0</v>
      </c>
      <c r="CG340" s="30">
        <f>SUMIF(Ingredients!$B$3:$B$217,L340,Ingredients!$I$3:$I$217)+SUMIF($B$3:$B$724,L340,$CI$3:$CI$724)</f>
        <v>0</v>
      </c>
      <c r="CH340" s="30">
        <f>SUMIF(Ingredients!$B$3:$B$217,M340,Ingredients!$I$3:$I$217)+SUMIF($B$3:$B$724,M340,$CI$3:$CI$724)</f>
        <v>0</v>
      </c>
      <c r="CI340" s="38">
        <f t="shared" si="73"/>
        <v>0</v>
      </c>
      <c r="CJ340" s="30">
        <f>SUMIF(Ingredients!$B$3:$B$217,F340,Ingredients!$J$3:$J$217)+SUMIF($B$3:$B$724,F340,$CR$3:$CR$724)</f>
        <v>0</v>
      </c>
      <c r="CK340" s="30">
        <f>SUMIF(Ingredients!$B$3:$B$217,G340,Ingredients!$J$3:$J$217)+SUMIF($B$3:$B$724,G340,$CR$3:$CR$724)</f>
        <v>0</v>
      </c>
      <c r="CL340" s="30">
        <f>SUMIF(Ingredients!$B$3:$B$217,H340,Ingredients!$J$3:$J$217)+SUMIF($B$3:$B$724,H340,$CR$3:$CR$724)</f>
        <v>0</v>
      </c>
      <c r="CM340" s="30">
        <f>SUMIF(Ingredients!$B$3:$B$217,I340,Ingredients!$J$3:$J$217)+SUMIF($B$3:$B$724,I340,$CR$3:$CR$724)</f>
        <v>0</v>
      </c>
      <c r="CN340" s="30">
        <f>SUMIF(Ingredients!$B$3:$B$217,J340,Ingredients!$J$3:$J$217)+SUMIF($B$3:$B$724,J340,$CR$3:$CR$724)</f>
        <v>0</v>
      </c>
      <c r="CO340" s="30">
        <f>SUMIF(Ingredients!$B$3:$B$217,K340,Ingredients!$J$3:$J$217)+SUMIF($B$3:$B$724,K340,$CR$3:$CR$724)</f>
        <v>0</v>
      </c>
      <c r="CP340" s="30">
        <f>SUMIF(Ingredients!$B$3:$B$217,L340,Ingredients!$J$3:$J$217)+SUMIF($B$3:$B$724,L340,$CR$3:$CR$724)</f>
        <v>0</v>
      </c>
      <c r="CQ340" s="30">
        <f>SUMIF(Ingredients!$B$3:$B$217,M340,Ingredients!$J$3:$J$217)+SUMIF($B$3:$B$724,M340,$CR$3:$CR$724)</f>
        <v>0</v>
      </c>
      <c r="CR340" s="43">
        <f t="shared" si="74"/>
        <v>0</v>
      </c>
      <c r="CS340" s="34">
        <v>0</v>
      </c>
      <c r="CT340" s="30">
        <v>20</v>
      </c>
      <c r="CU340" s="30">
        <v>45</v>
      </c>
      <c r="CV340" s="35">
        <v>0</v>
      </c>
      <c r="CW340" s="36">
        <v>0</v>
      </c>
      <c r="CX340" s="37">
        <v>0</v>
      </c>
      <c r="CY340" s="38">
        <v>0</v>
      </c>
      <c r="CZ340" s="39">
        <v>0</v>
      </c>
      <c r="DA340" t="s">
        <v>202</v>
      </c>
      <c r="DB340" t="str">
        <f t="shared" ca="1" si="75"/>
        <v>-</v>
      </c>
      <c r="DC340" t="s">
        <v>1132</v>
      </c>
      <c r="DD340" t="s">
        <v>200</v>
      </c>
      <c r="DE340" t="str">
        <f t="shared" ca="1" si="76"/>
        <v>ENERGYDRINKITEM(OTHER, ItemRegistry.energydrinkItem, 4 ,0f,20f,0f,0f,0f,0f,0f,0.47f),</v>
      </c>
      <c r="DF340" t="s">
        <v>2478</v>
      </c>
    </row>
    <row r="341" spans="2:110" x14ac:dyDescent="0.3">
      <c r="B341" t="s">
        <v>621</v>
      </c>
      <c r="C341" t="str">
        <f>INDEX('PH Itemnames'!$B$1:$B$723,MATCH(B341,'PH Itemnames'!$A$1:$A$723),1)</f>
        <v>friedonionsItem</v>
      </c>
      <c r="D341" t="s">
        <v>240</v>
      </c>
      <c r="E341" t="s">
        <v>1192</v>
      </c>
      <c r="F341" s="10" t="s">
        <v>64</v>
      </c>
      <c r="G341" s="11" t="s">
        <v>346</v>
      </c>
      <c r="H341" s="11"/>
      <c r="I341" s="11"/>
      <c r="J341" s="11"/>
      <c r="K341" s="11"/>
      <c r="L341" s="11"/>
      <c r="M341" s="11"/>
      <c r="N341" s="46">
        <f ca="1">SUMIF(Ingredients!$B$3:$B$217,'PH complex foods'!F341,Ingredients!$A$3:$A$119)+SUMIF($B$3:$B$724,F341,$V$3:$V$723)</f>
        <v>1</v>
      </c>
      <c r="O341" s="11">
        <f ca="1">SUMIF(Ingredients!$B$3:$B$217,'PH complex foods'!G341,Ingredients!$A$3:$A$119)+SUMIF($B$3:$B$724,G341,$V$3:$V$723)</f>
        <v>1</v>
      </c>
      <c r="P341" s="11">
        <f ca="1">SUMIF(Ingredients!$B$3:$B$217,'PH complex foods'!H341,Ingredients!$A$3:$A$119)+SUMIF($B$3:$B$724,H341,$V$3:$V$723)</f>
        <v>0</v>
      </c>
      <c r="Q341" s="11">
        <f ca="1">SUMIF(Ingredients!$B$3:$B$217,'PH complex foods'!I341,Ingredients!$A$3:$A$119)+SUMIF($B$3:$B$724,I341,$V$3:$V$723)</f>
        <v>0</v>
      </c>
      <c r="R341" s="11">
        <f ca="1">SUMIF(Ingredients!$B$3:$B$217,'PH complex foods'!J341,Ingredients!$A$3:$A$119)+SUMIF($B$3:$B$724,J341,$V$3:$V$723)</f>
        <v>0</v>
      </c>
      <c r="S341" s="11">
        <f ca="1">SUMIF(Ingredients!$B$3:$B$217,'PH complex foods'!K341,Ingredients!$A$3:$A$119)+SUMIF($B$3:$B$724,K341,$V$3:$V$723)</f>
        <v>0</v>
      </c>
      <c r="T341" s="11">
        <f ca="1">SUMIF(Ingredients!$B$3:$B$217,'PH complex foods'!L341,Ingredients!$A$3:$A$119)+SUMIF($B$3:$B$724,L341,$V$3:$V$723)</f>
        <v>0</v>
      </c>
      <c r="U341" s="11">
        <f ca="1">SUMIF(Ingredients!$B$3:$B$217,'PH complex foods'!M341,Ingredients!$A$3:$A$119)+SUMIF($B$3:$B$724,M341,$V$3:$V$723)</f>
        <v>0</v>
      </c>
      <c r="V341" s="10">
        <f t="shared" ca="1" si="77"/>
        <v>1</v>
      </c>
      <c r="W341" s="11">
        <f t="shared" si="66"/>
        <v>2</v>
      </c>
      <c r="X341" s="44" t="str">
        <f t="shared" ca="1" si="78"/>
        <v>Yes</v>
      </c>
      <c r="Y341" s="34">
        <f>SUMIF(Ingredients!$B$3:$B$217,F341,Ingredients!$C$3:$C$217)+SUMIF($B$3:$B$724,F341,$AG$3:$AG$724)</f>
        <v>2</v>
      </c>
      <c r="Z341" s="30">
        <f>SUMIF(Ingredients!$B$3:$B$217,G341,Ingredients!$C$3:$C$217)+SUMIF($B$3:$B$724,G341,$AG$3:$AG$724)</f>
        <v>4</v>
      </c>
      <c r="AA341" s="30">
        <f>SUMIF(Ingredients!$B$3:$B$217,H341,Ingredients!$C$3:$C$217)+SUMIF($B$3:$B$724,H341,$AG$3:$AG$724)</f>
        <v>0</v>
      </c>
      <c r="AB341" s="30">
        <f>SUMIF(Ingredients!$B$3:$B$217,I341,Ingredients!$C$3:$C$217)+SUMIF($B$3:$B$724,I341,$AG$3:$AG$724)</f>
        <v>0</v>
      </c>
      <c r="AC341" s="30">
        <f>SUMIF(Ingredients!$B$3:$B$217,J341,Ingredients!$C$3:$C$217)+SUMIF($B$3:$B$724,J341,$AG$3:$AG$724)</f>
        <v>0</v>
      </c>
      <c r="AD341" s="30">
        <f>SUMIF(Ingredients!$B$3:$B$217,K341,Ingredients!$C$3:$C$217)+SUMIF($B$3:$B$724,K341,$AG$3:$AG$724)</f>
        <v>0</v>
      </c>
      <c r="AE341" s="30">
        <f>SUMIF(Ingredients!$B$3:$B$217,L341,Ingredients!$C$3:$C$217)+SUMIF($B$3:$B$724,L341,$AG$3:$AG$724)</f>
        <v>0</v>
      </c>
      <c r="AF341" s="30">
        <f>SUMIF(Ingredients!$B$3:$B$217,M341,Ingredients!$C$3:$C$217)+SUMIF($B$3:$B$724,M341,$AG$3:$AG$724)</f>
        <v>0</v>
      </c>
      <c r="AG341" s="29">
        <f t="shared" si="67"/>
        <v>6</v>
      </c>
      <c r="AH341" s="30">
        <f>SUMIF(Ingredients!$B$3:$B$217,F341,Ingredients!$D$3:$D$217)+SUMIF($B$3:$B$724,F341,$AP$3:$AP$724)</f>
        <v>0</v>
      </c>
      <c r="AI341" s="30">
        <f>SUMIF(Ingredients!$B$3:$B$217,G341,Ingredients!$D$3:$D$217)+SUMIF($B$3:$B$724,G341,$AP$3:$AP$724)</f>
        <v>0</v>
      </c>
      <c r="AJ341" s="30">
        <f>SUMIF(Ingredients!$B$3:$B$217,H341,Ingredients!$D$3:$D$217)+SUMIF($B$3:$B$724,H341,$AP$3:$AP$724)</f>
        <v>0</v>
      </c>
      <c r="AK341" s="30">
        <f>SUMIF(Ingredients!$B$3:$B$217,I341,Ingredients!$D$3:$D$217)+SUMIF($B$3:$B$724,I341,$AP$3:$AP$724)</f>
        <v>0</v>
      </c>
      <c r="AL341" s="30">
        <f>SUMIF(Ingredients!$B$3:$B$217,J341,Ingredients!$D$3:$D$217)+SUMIF($B$3:$B$724,J341,$AP$3:$AP$724)</f>
        <v>0</v>
      </c>
      <c r="AM341" s="30">
        <f>SUMIF(Ingredients!$B$3:$B$217,K341,Ingredients!$D$3:$D$217)+SUMIF($B$3:$B$724,K341,$AP$3:$AP$724)</f>
        <v>0</v>
      </c>
      <c r="AN341" s="30">
        <f>SUMIF(Ingredients!$B$3:$B$217,L341,Ingredients!$D$3:$D$217)+SUMIF($B$3:$B$724,L341,$AP$3:$AP$724)</f>
        <v>0</v>
      </c>
      <c r="AO341" s="30">
        <f>SUMIF(Ingredients!$B$3:$B$217,M341,Ingredients!$D$3:$D$217)+SUMIF($B$3:$B$724,M341,$AP$3:$AP$724)</f>
        <v>0</v>
      </c>
      <c r="AP341" s="29">
        <f t="shared" si="68"/>
        <v>0</v>
      </c>
      <c r="AQ341" s="30">
        <f>SUMIF(Ingredients!$B$3:$B$217,F341,Ingredients!$E$3:$E$217)+SUMIF($B$3:$B$724,F341,$AY$3:$AY$727)</f>
        <v>43</v>
      </c>
      <c r="AR341" s="30">
        <f>SUMIF(Ingredients!$B$3:$B$217,G341,Ingredients!$E$3:$E$217)+SUMIF($B$3:$B$724,G341,$AY$3:$AY$727)</f>
        <v>0</v>
      </c>
      <c r="AS341" s="30">
        <f>SUMIF(Ingredients!$B$3:$B$217,H341,Ingredients!$E$3:$E$217)+SUMIF($B$3:$B$724,H341,$AY$3:$AY$727)</f>
        <v>0</v>
      </c>
      <c r="AT341" s="30">
        <f>SUMIF(Ingredients!$B$3:$B$217,I341,Ingredients!$E$3:$E$217)+SUMIF($B$3:$B$724,I341,$AY$3:$AY$727)</f>
        <v>0</v>
      </c>
      <c r="AU341" s="30">
        <f>SUMIF(Ingredients!$B$3:$B$217,J341,Ingredients!$E$3:$E$217)+SUMIF($B$3:$B$724,J341,$AY$3:$AY$727)</f>
        <v>0</v>
      </c>
      <c r="AV341" s="30">
        <f>SUMIF(Ingredients!$B$3:$B$217,K341,Ingredients!$E$3:$E$217)+SUMIF($B$3:$B$724,K341,$AY$3:$AY$727)</f>
        <v>0</v>
      </c>
      <c r="AW341" s="30">
        <f>SUMIF(Ingredients!$B$3:$B$217,L341,Ingredients!$E$3:$E$217)+SUMIF($B$3:$B$724,L341,$AY$3:$AY$727)</f>
        <v>0</v>
      </c>
      <c r="AX341" s="30">
        <f>SUMIF(Ingredients!$B$3:$B$217,M341,Ingredients!$E$3:$E$217)+SUMIF($B$3:$B$724,M341,$AY$3:$AY$727)</f>
        <v>0</v>
      </c>
      <c r="AY341" s="29">
        <f t="shared" si="69"/>
        <v>21.5</v>
      </c>
      <c r="AZ341" s="30">
        <f>SUMIF(Ingredients!$B$3:$B$217,F341,Ingredients!$F$3:$F$217)+SUMIF($B$3:$B$724,F341,$BH$3:$BH$724)</f>
        <v>0</v>
      </c>
      <c r="BA341" s="30">
        <f>SUMIF(Ingredients!$B$3:$B$217,G341,Ingredients!$F$3:$F$217)+SUMIF($B$3:$B$724,G341,$BH$3:$BH$724)</f>
        <v>0</v>
      </c>
      <c r="BB341" s="30">
        <f>SUMIF(Ingredients!$B$3:$B$217,H341,Ingredients!$F$3:$F$217)+SUMIF($B$3:$B$724,H341,$BH$3:$BH$724)</f>
        <v>0</v>
      </c>
      <c r="BC341" s="30">
        <f>SUMIF(Ingredients!$B$3:$B$217,I341,Ingredients!$F$3:$F$217)+SUMIF($B$3:$B$724,I341,$BH$3:$BH$724)</f>
        <v>0</v>
      </c>
      <c r="BD341" s="30">
        <f>SUMIF(Ingredients!$B$3:$B$217,J341,Ingredients!$F$3:$F$217)+SUMIF($B$3:$B$724,J341,$BH$3:$BH$724)</f>
        <v>0</v>
      </c>
      <c r="BE341" s="30">
        <f>SUMIF(Ingredients!$B$3:$B$217,K341,Ingredients!$F$3:$F$217)+SUMIF($B$3:$B$724,K341,$BH$3:$BH$724)</f>
        <v>0</v>
      </c>
      <c r="BF341" s="30">
        <f>SUMIF(Ingredients!$B$3:$B$217,L341,Ingredients!$F$3:$F$217)+SUMIF($B$3:$B$724,L341,$BH$3:$BH$724)</f>
        <v>0</v>
      </c>
      <c r="BG341" s="30">
        <f>SUMIF(Ingredients!$B$3:$B$217,M341,Ingredients!$F$3:$F$217)+SUMIF($B$3:$B$724,M341,$BH$3:$BH$724)</f>
        <v>0</v>
      </c>
      <c r="BH341" s="35">
        <f t="shared" si="70"/>
        <v>0</v>
      </c>
      <c r="BI341" s="30">
        <f>SUMIF(Ingredients!$B$3:$B$217,F341,Ingredients!$G$3:$G$217)+SUMIF($B$3:$B$724,F341,$BQ$3:$BQ$724)</f>
        <v>0</v>
      </c>
      <c r="BJ341" s="30">
        <f>SUMIF(Ingredients!$B$3:$B$217,G341,Ingredients!$G$3:$G$217)+SUMIF($B$3:$B$724,G341,$BQ$3:$BQ$724)</f>
        <v>0</v>
      </c>
      <c r="BK341" s="30">
        <f>SUMIF(Ingredients!$B$3:$B$217,H341,Ingredients!$G$3:$G$217)+SUMIF($B$3:$B$724,H341,$BQ$3:$BQ$724)</f>
        <v>0</v>
      </c>
      <c r="BL341" s="30">
        <f>SUMIF(Ingredients!$B$3:$B$217,I341,Ingredients!$G$3:$G$217)+SUMIF($B$3:$B$724,I341,$BQ$3:$BQ$724)</f>
        <v>0</v>
      </c>
      <c r="BM341" s="30">
        <f>SUMIF(Ingredients!$B$3:$B$217,J341,Ingredients!$G$3:$G$217)+SUMIF($B$3:$B$724,J341,$BQ$3:$BQ$724)</f>
        <v>0</v>
      </c>
      <c r="BN341" s="30">
        <f>SUMIF(Ingredients!$B$3:$B$217,K341,Ingredients!$G$3:$G$217)+SUMIF($B$3:$B$724,K341,$BQ$3:$BQ$724)</f>
        <v>0</v>
      </c>
      <c r="BO341" s="30">
        <f>SUMIF(Ingredients!$B$3:$B$217,L341,Ingredients!$G$3:$G$217)+SUMIF($B$3:$B$724,L341,$BQ$3:$BQ$724)</f>
        <v>0</v>
      </c>
      <c r="BP341" s="30">
        <f>SUMIF(Ingredients!$B$3:$B$217,M341,Ingredients!$G$3:$G$217)+SUMIF($B$3:$B$724,M341,$BQ$3:$BQ$724)</f>
        <v>0</v>
      </c>
      <c r="BQ341" s="36">
        <f t="shared" si="71"/>
        <v>0</v>
      </c>
      <c r="BR341" s="30">
        <f>SUMIF(Ingredients!$B$3:$B$217,F341,Ingredients!$H$3:$H$217)+SUMIF($B$3:$B$724,F341,$BZ$3:$BZ$724)</f>
        <v>1</v>
      </c>
      <c r="BS341" s="30">
        <f>SUMIF(Ingredients!$B$3:$B$217,G341,Ingredients!$H$3:$H$217)+SUMIF($B$3:$B$724,G341,$BZ$3:$BZ$724)</f>
        <v>0</v>
      </c>
      <c r="BT341" s="30">
        <f>SUMIF(Ingredients!$B$3:$B$217,H341,Ingredients!$H$3:$H$217)+SUMIF($B$3:$B$724,H341,$BZ$3:$BZ$724)</f>
        <v>0</v>
      </c>
      <c r="BU341" s="30">
        <f>SUMIF(Ingredients!$B$3:$B$217,I341,Ingredients!$H$3:$H$217)+SUMIF($B$3:$B$724,I341,$BZ$3:$BZ$724)</f>
        <v>0</v>
      </c>
      <c r="BV341" s="30">
        <f>SUMIF(Ingredients!$B$3:$B$217,J341,Ingredients!$H$3:$H$217)+SUMIF($B$3:$B$724,J341,$BZ$3:$BZ$724)</f>
        <v>0</v>
      </c>
      <c r="BW341" s="30">
        <f>SUMIF(Ingredients!$B$3:$B$217,K341,Ingredients!$H$3:$H$217)+SUMIF($B$3:$B$724,K341,$BZ$3:$BZ$724)</f>
        <v>0</v>
      </c>
      <c r="BX341" s="30">
        <f>SUMIF(Ingredients!$B$3:$B$217,L341,Ingredients!$H$3:$H$217)+SUMIF($B$3:$B$724,L341,$BZ$3:$BZ$724)</f>
        <v>0</v>
      </c>
      <c r="BY341" s="30">
        <f>SUMIF(Ingredients!$B$3:$B$217,M341,Ingredients!$H$3:$H$217)+SUMIF($B$3:$B$724,M341,$BZ$3:$BZ$724)</f>
        <v>0</v>
      </c>
      <c r="BZ341" s="42">
        <f t="shared" si="72"/>
        <v>1</v>
      </c>
      <c r="CA341" s="30">
        <f>SUMIF(Ingredients!$B$3:$B$217,F341,Ingredients!$I$3:$I$217)+SUMIF($B$3:$B$724,F341,$CI$3:$CI$724)</f>
        <v>0</v>
      </c>
      <c r="CB341" s="30">
        <f>SUMIF(Ingredients!$B$3:$B$217,G341,Ingredients!$I$3:$I$217)+SUMIF($B$3:$B$724,G341,$CI$3:$CI$724)</f>
        <v>0</v>
      </c>
      <c r="CC341" s="30">
        <f>SUMIF(Ingredients!$B$3:$B$217,H341,Ingredients!$I$3:$I$217)+SUMIF($B$3:$B$724,H341,$CI$3:$CI$724)</f>
        <v>0</v>
      </c>
      <c r="CD341" s="30">
        <f>SUMIF(Ingredients!$B$3:$B$217,I341,Ingredients!$I$3:$I$217)+SUMIF($B$3:$B$724,I341,$CI$3:$CI$724)</f>
        <v>0</v>
      </c>
      <c r="CE341" s="30">
        <f>SUMIF(Ingredients!$B$3:$B$217,J341,Ingredients!$I$3:$I$217)+SUMIF($B$3:$B$724,J341,$CI$3:$CI$724)</f>
        <v>0</v>
      </c>
      <c r="CF341" s="30">
        <f>SUMIF(Ingredients!$B$3:$B$217,K341,Ingredients!$I$3:$I$217)+SUMIF($B$3:$B$724,K341,$CI$3:$CI$724)</f>
        <v>0</v>
      </c>
      <c r="CG341" s="30">
        <f>SUMIF(Ingredients!$B$3:$B$217,L341,Ingredients!$I$3:$I$217)+SUMIF($B$3:$B$724,L341,$CI$3:$CI$724)</f>
        <v>0</v>
      </c>
      <c r="CH341" s="30">
        <f>SUMIF(Ingredients!$B$3:$B$217,M341,Ingredients!$I$3:$I$217)+SUMIF($B$3:$B$724,M341,$CI$3:$CI$724)</f>
        <v>0</v>
      </c>
      <c r="CI341" s="38">
        <f t="shared" si="73"/>
        <v>0</v>
      </c>
      <c r="CJ341" s="30">
        <f>SUMIF(Ingredients!$B$3:$B$217,F341,Ingredients!$J$3:$J$217)+SUMIF($B$3:$B$724,F341,$CR$3:$CR$724)</f>
        <v>0</v>
      </c>
      <c r="CK341" s="30">
        <f>SUMIF(Ingredients!$B$3:$B$217,G341,Ingredients!$J$3:$J$217)+SUMIF($B$3:$B$724,G341,$CR$3:$CR$724)</f>
        <v>0</v>
      </c>
      <c r="CL341" s="30">
        <f>SUMIF(Ingredients!$B$3:$B$217,H341,Ingredients!$J$3:$J$217)+SUMIF($B$3:$B$724,H341,$CR$3:$CR$724)</f>
        <v>0</v>
      </c>
      <c r="CM341" s="30">
        <f>SUMIF(Ingredients!$B$3:$B$217,I341,Ingredients!$J$3:$J$217)+SUMIF($B$3:$B$724,I341,$CR$3:$CR$724)</f>
        <v>0</v>
      </c>
      <c r="CN341" s="30">
        <f>SUMIF(Ingredients!$B$3:$B$217,J341,Ingredients!$J$3:$J$217)+SUMIF($B$3:$B$724,J341,$CR$3:$CR$724)</f>
        <v>0</v>
      </c>
      <c r="CO341" s="30">
        <f>SUMIF(Ingredients!$B$3:$B$217,K341,Ingredients!$J$3:$J$217)+SUMIF($B$3:$B$724,K341,$CR$3:$CR$724)</f>
        <v>0</v>
      </c>
      <c r="CP341" s="30">
        <f>SUMIF(Ingredients!$B$3:$B$217,L341,Ingredients!$J$3:$J$217)+SUMIF($B$3:$B$724,L341,$CR$3:$CR$724)</f>
        <v>0</v>
      </c>
      <c r="CQ341" s="30">
        <f>SUMIF(Ingredients!$B$3:$B$217,M341,Ingredients!$J$3:$J$217)+SUMIF($B$3:$B$724,M341,$CR$3:$CR$724)</f>
        <v>0</v>
      </c>
      <c r="CR341" s="43">
        <f t="shared" si="74"/>
        <v>0</v>
      </c>
      <c r="CS341" s="34">
        <v>5</v>
      </c>
      <c r="CT341" s="30">
        <v>0</v>
      </c>
      <c r="CU341" s="30">
        <v>21.5</v>
      </c>
      <c r="CV341" s="35">
        <v>0</v>
      </c>
      <c r="CW341" s="36">
        <v>0</v>
      </c>
      <c r="CX341" s="37">
        <v>1</v>
      </c>
      <c r="CY341" s="38">
        <v>0</v>
      </c>
      <c r="CZ341" s="39">
        <v>0</v>
      </c>
      <c r="DA341" t="s">
        <v>202</v>
      </c>
      <c r="DB341" t="str">
        <f t="shared" ca="1" si="75"/>
        <v>-</v>
      </c>
      <c r="DD341" t="s">
        <v>200</v>
      </c>
      <c r="DE341" t="str">
        <f t="shared" ca="1" si="76"/>
        <v>FRIEDONIONSITEM(MEAL, ItemRegistry.friedonionsItem, 4 ,1f,0f,0f,1f,0f,0f,0f,0.98f),</v>
      </c>
      <c r="DF341" t="s">
        <v>2479</v>
      </c>
    </row>
    <row r="342" spans="2:110" x14ac:dyDescent="0.3">
      <c r="B342" t="s">
        <v>622</v>
      </c>
      <c r="C342" t="str">
        <f>INDEX('PH Itemnames'!$B$1:$B$723,MATCH(B342,'PH Itemnames'!$A$1:$A$723),1)</f>
        <v>mincepieItem</v>
      </c>
      <c r="D342" t="s">
        <v>240</v>
      </c>
      <c r="E342" t="s">
        <v>1192</v>
      </c>
      <c r="F342" s="10" t="s">
        <v>319</v>
      </c>
      <c r="G342" s="11" t="s">
        <v>5</v>
      </c>
      <c r="H342" s="11" t="s">
        <v>115</v>
      </c>
      <c r="I342" s="11" t="s">
        <v>209</v>
      </c>
      <c r="J342" s="11" t="s">
        <v>247</v>
      </c>
      <c r="K342" s="11"/>
      <c r="L342" s="11"/>
      <c r="M342" s="11"/>
      <c r="N342" s="46">
        <f ca="1">SUMIF(Ingredients!$B$3:$B$217,'PH complex foods'!F342,Ingredients!$A$3:$A$119)+SUMIF($B$3:$B$724,F342,$V$3:$V$723)</f>
        <v>1</v>
      </c>
      <c r="O342" s="11">
        <f ca="1">SUMIF(Ingredients!$B$3:$B$217,'PH complex foods'!G342,Ingredients!$A$3:$A$119)+SUMIF($B$3:$B$724,G342,$V$3:$V$723)</f>
        <v>1</v>
      </c>
      <c r="P342" s="11">
        <f ca="1">SUMIF(Ingredients!$B$3:$B$217,'PH complex foods'!H342,Ingredients!$A$3:$A$119)+SUMIF($B$3:$B$724,H342,$V$3:$V$723)</f>
        <v>1</v>
      </c>
      <c r="Q342" s="11">
        <f ca="1">SUMIF(Ingredients!$B$3:$B$217,'PH complex foods'!I342,Ingredients!$A$3:$A$119)+SUMIF($B$3:$B$724,I342,$V$3:$V$723)</f>
        <v>1</v>
      </c>
      <c r="R342" s="11">
        <f ca="1">SUMIF(Ingredients!$B$3:$B$217,'PH complex foods'!J342,Ingredients!$A$3:$A$119)+SUMIF($B$3:$B$724,J342,$V$3:$V$723)</f>
        <v>1</v>
      </c>
      <c r="S342" s="11">
        <f ca="1">SUMIF(Ingredients!$B$3:$B$217,'PH complex foods'!K342,Ingredients!$A$3:$A$119)+SUMIF($B$3:$B$724,K342,$V$3:$V$723)</f>
        <v>0</v>
      </c>
      <c r="T342" s="11">
        <f ca="1">SUMIF(Ingredients!$B$3:$B$217,'PH complex foods'!L342,Ingredients!$A$3:$A$119)+SUMIF($B$3:$B$724,L342,$V$3:$V$723)</f>
        <v>0</v>
      </c>
      <c r="U342" s="11">
        <f ca="1">SUMIF(Ingredients!$B$3:$B$217,'PH complex foods'!M342,Ingredients!$A$3:$A$119)+SUMIF($B$3:$B$724,M342,$V$3:$V$723)</f>
        <v>0</v>
      </c>
      <c r="V342" s="10">
        <f t="shared" ca="1" si="77"/>
        <v>1</v>
      </c>
      <c r="W342" s="11">
        <f t="shared" si="66"/>
        <v>0</v>
      </c>
      <c r="X342" s="44" t="str">
        <f t="shared" ca="1" si="78"/>
        <v>Yes</v>
      </c>
      <c r="Y342" s="34">
        <f>SUMIF(Ingredients!$B$3:$B$217,F342,Ingredients!$C$3:$C$217)+SUMIF($B$3:$B$724,F342,$AG$3:$AG$724)</f>
        <v>10</v>
      </c>
      <c r="Z342" s="30">
        <f>SUMIF(Ingredients!$B$3:$B$217,G342,Ingredients!$C$3:$C$217)+SUMIF($B$3:$B$724,G342,$AG$3:$AG$724)</f>
        <v>1.5</v>
      </c>
      <c r="AA342" s="30">
        <f>SUMIF(Ingredients!$B$3:$B$217,H342,Ingredients!$C$3:$C$217)+SUMIF($B$3:$B$724,H342,$AG$3:$AG$724)</f>
        <v>5</v>
      </c>
      <c r="AB342" s="30">
        <f>SUMIF(Ingredients!$B$3:$B$217,I342,Ingredients!$C$3:$C$217)+SUMIF($B$3:$B$724,I342,$AG$3:$AG$724)</f>
        <v>5</v>
      </c>
      <c r="AC342" s="30">
        <f>SUMIF(Ingredients!$B$3:$B$217,J342,Ingredients!$C$3:$C$217)+SUMIF($B$3:$B$724,J342,$AG$3:$AG$724)</f>
        <v>5</v>
      </c>
      <c r="AD342" s="30">
        <f>SUMIF(Ingredients!$B$3:$B$217,K342,Ingredients!$C$3:$C$217)+SUMIF($B$3:$B$724,K342,$AG$3:$AG$724)</f>
        <v>0</v>
      </c>
      <c r="AE342" s="30">
        <f>SUMIF(Ingredients!$B$3:$B$217,L342,Ingredients!$C$3:$C$217)+SUMIF($B$3:$B$724,L342,$AG$3:$AG$724)</f>
        <v>0</v>
      </c>
      <c r="AF342" s="30">
        <f>SUMIF(Ingredients!$B$3:$B$217,M342,Ingredients!$C$3:$C$217)+SUMIF($B$3:$B$724,M342,$AG$3:$AG$724)</f>
        <v>0</v>
      </c>
      <c r="AG342" s="29">
        <f t="shared" si="67"/>
        <v>26.5</v>
      </c>
      <c r="AH342" s="30">
        <f>SUMIF(Ingredients!$B$3:$B$217,F342,Ingredients!$D$3:$D$217)+SUMIF($B$3:$B$724,F342,$AP$3:$AP$724)</f>
        <v>0</v>
      </c>
      <c r="AI342" s="30">
        <f>SUMIF(Ingredients!$B$3:$B$217,G342,Ingredients!$D$3:$D$217)+SUMIF($B$3:$B$724,G342,$AP$3:$AP$724)</f>
        <v>4.75</v>
      </c>
      <c r="AJ342" s="30">
        <f>SUMIF(Ingredients!$B$3:$B$217,H342,Ingredients!$D$3:$D$217)+SUMIF($B$3:$B$724,H342,$AP$3:$AP$724)</f>
        <v>0</v>
      </c>
      <c r="AK342" s="30">
        <f>SUMIF(Ingredients!$B$3:$B$217,I342,Ingredients!$D$3:$D$217)+SUMIF($B$3:$B$724,I342,$AP$3:$AP$724)</f>
        <v>0</v>
      </c>
      <c r="AL342" s="30">
        <f>SUMIF(Ingredients!$B$3:$B$217,J342,Ingredients!$D$3:$D$217)+SUMIF($B$3:$B$724,J342,$AP$3:$AP$724)</f>
        <v>0</v>
      </c>
      <c r="AM342" s="30">
        <f>SUMIF(Ingredients!$B$3:$B$217,K342,Ingredients!$D$3:$D$217)+SUMIF($B$3:$B$724,K342,$AP$3:$AP$724)</f>
        <v>0</v>
      </c>
      <c r="AN342" s="30">
        <f>SUMIF(Ingredients!$B$3:$B$217,L342,Ingredients!$D$3:$D$217)+SUMIF($B$3:$B$724,L342,$AP$3:$AP$724)</f>
        <v>0</v>
      </c>
      <c r="AO342" s="30">
        <f>SUMIF(Ingredients!$B$3:$B$217,M342,Ingredients!$D$3:$D$217)+SUMIF($B$3:$B$724,M342,$AP$3:$AP$724)</f>
        <v>0</v>
      </c>
      <c r="AP342" s="29">
        <f t="shared" si="68"/>
        <v>4.75</v>
      </c>
      <c r="AQ342" s="30">
        <f>SUMIF(Ingredients!$B$3:$B$217,F342,Ingredients!$E$3:$E$217)+SUMIF($B$3:$B$724,F342,$AY$3:$AY$727)</f>
        <v>14</v>
      </c>
      <c r="AR342" s="30">
        <f>SUMIF(Ingredients!$B$3:$B$217,G342,Ingredients!$E$3:$E$217)+SUMIF($B$3:$B$724,G342,$AY$3:$AY$727)</f>
        <v>6.65</v>
      </c>
      <c r="AS342" s="30">
        <f>SUMIF(Ingredients!$B$3:$B$217,H342,Ingredients!$E$3:$E$217)+SUMIF($B$3:$B$724,H342,$AY$3:$AY$727)</f>
        <v>45</v>
      </c>
      <c r="AT342" s="30">
        <f>SUMIF(Ingredients!$B$3:$B$217,I342,Ingredients!$E$3:$E$217)+SUMIF($B$3:$B$724,I342,$AY$3:$AY$727)</f>
        <v>7</v>
      </c>
      <c r="AU342" s="30">
        <f>SUMIF(Ingredients!$B$3:$B$217,J342,Ingredients!$E$3:$E$217)+SUMIF($B$3:$B$724,J342,$AY$3:$AY$727)</f>
        <v>12</v>
      </c>
      <c r="AV342" s="30">
        <f>SUMIF(Ingredients!$B$3:$B$217,K342,Ingredients!$E$3:$E$217)+SUMIF($B$3:$B$724,K342,$AY$3:$AY$727)</f>
        <v>0</v>
      </c>
      <c r="AW342" s="30">
        <f>SUMIF(Ingredients!$B$3:$B$217,L342,Ingredients!$E$3:$E$217)+SUMIF($B$3:$B$724,L342,$AY$3:$AY$727)</f>
        <v>0</v>
      </c>
      <c r="AX342" s="30">
        <f>SUMIF(Ingredients!$B$3:$B$217,M342,Ingredients!$E$3:$E$217)+SUMIF($B$3:$B$724,M342,$AY$3:$AY$727)</f>
        <v>0</v>
      </c>
      <c r="AY342" s="29">
        <f t="shared" si="69"/>
        <v>16.93</v>
      </c>
      <c r="AZ342" s="30">
        <f>SUMIF(Ingredients!$B$3:$B$217,F342,Ingredients!$F$3:$F$217)+SUMIF($B$3:$B$724,F342,$BH$3:$BH$724)</f>
        <v>0</v>
      </c>
      <c r="BA342" s="30">
        <f>SUMIF(Ingredients!$B$3:$B$217,G342,Ingredients!$F$3:$F$217)+SUMIF($B$3:$B$724,G342,$BH$3:$BH$724)</f>
        <v>0</v>
      </c>
      <c r="BB342" s="30">
        <f>SUMIF(Ingredients!$B$3:$B$217,H342,Ingredients!$F$3:$F$217)+SUMIF($B$3:$B$724,H342,$BH$3:$BH$724)</f>
        <v>0.5</v>
      </c>
      <c r="BC342" s="30">
        <f>SUMIF(Ingredients!$B$3:$B$217,I342,Ingredients!$F$3:$F$217)+SUMIF($B$3:$B$724,I342,$BH$3:$BH$724)</f>
        <v>1</v>
      </c>
      <c r="BD342" s="30">
        <f>SUMIF(Ingredients!$B$3:$B$217,J342,Ingredients!$F$3:$F$217)+SUMIF($B$3:$B$724,J342,$BH$3:$BH$724)</f>
        <v>0</v>
      </c>
      <c r="BE342" s="30">
        <f>SUMIF(Ingredients!$B$3:$B$217,K342,Ingredients!$F$3:$F$217)+SUMIF($B$3:$B$724,K342,$BH$3:$BH$724)</f>
        <v>0</v>
      </c>
      <c r="BF342" s="30">
        <f>SUMIF(Ingredients!$B$3:$B$217,L342,Ingredients!$F$3:$F$217)+SUMIF($B$3:$B$724,L342,$BH$3:$BH$724)</f>
        <v>0</v>
      </c>
      <c r="BG342" s="30">
        <f>SUMIF(Ingredients!$B$3:$B$217,M342,Ingredients!$F$3:$F$217)+SUMIF($B$3:$B$724,M342,$BH$3:$BH$724)</f>
        <v>0</v>
      </c>
      <c r="BH342" s="35">
        <f t="shared" si="70"/>
        <v>1.5</v>
      </c>
      <c r="BI342" s="30">
        <f>SUMIF(Ingredients!$B$3:$B$217,F342,Ingredients!$G$3:$G$217)+SUMIF($B$3:$B$724,F342,$BQ$3:$BQ$724)</f>
        <v>0</v>
      </c>
      <c r="BJ342" s="30">
        <f>SUMIF(Ingredients!$B$3:$B$217,G342,Ingredients!$G$3:$G$217)+SUMIF($B$3:$B$724,G342,$BQ$3:$BQ$724)</f>
        <v>0.84500000000000008</v>
      </c>
      <c r="BK342" s="30">
        <f>SUMIF(Ingredients!$B$3:$B$217,H342,Ingredients!$G$3:$G$217)+SUMIF($B$3:$B$724,H342,$BQ$3:$BQ$724)</f>
        <v>0</v>
      </c>
      <c r="BL342" s="30">
        <f>SUMIF(Ingredients!$B$3:$B$217,I342,Ingredients!$G$3:$G$217)+SUMIF($B$3:$B$724,I342,$BQ$3:$BQ$724)</f>
        <v>0</v>
      </c>
      <c r="BM342" s="30">
        <f>SUMIF(Ingredients!$B$3:$B$217,J342,Ingredients!$G$3:$G$217)+SUMIF($B$3:$B$724,J342,$BQ$3:$BQ$724)</f>
        <v>0</v>
      </c>
      <c r="BN342" s="30">
        <f>SUMIF(Ingredients!$B$3:$B$217,K342,Ingredients!$G$3:$G$217)+SUMIF($B$3:$B$724,K342,$BQ$3:$BQ$724)</f>
        <v>0</v>
      </c>
      <c r="BO342" s="30">
        <f>SUMIF(Ingredients!$B$3:$B$217,L342,Ingredients!$G$3:$G$217)+SUMIF($B$3:$B$724,L342,$BQ$3:$BQ$724)</f>
        <v>0</v>
      </c>
      <c r="BP342" s="30">
        <f>SUMIF(Ingredients!$B$3:$B$217,M342,Ingredients!$G$3:$G$217)+SUMIF($B$3:$B$724,M342,$BQ$3:$BQ$724)</f>
        <v>0</v>
      </c>
      <c r="BQ342" s="36">
        <f t="shared" si="71"/>
        <v>0.84500000000000008</v>
      </c>
      <c r="BR342" s="30">
        <f>SUMIF(Ingredients!$B$3:$B$217,F342,Ingredients!$H$3:$H$217)+SUMIF($B$3:$B$724,F342,$BZ$3:$BZ$724)</f>
        <v>0</v>
      </c>
      <c r="BS342" s="30">
        <f>SUMIF(Ingredients!$B$3:$B$217,G342,Ingredients!$H$3:$H$217)+SUMIF($B$3:$B$724,G342,$BZ$3:$BZ$724)</f>
        <v>0</v>
      </c>
      <c r="BT342" s="30">
        <f>SUMIF(Ingredients!$B$3:$B$217,H342,Ingredients!$H$3:$H$217)+SUMIF($B$3:$B$724,H342,$BZ$3:$BZ$724)</f>
        <v>0</v>
      </c>
      <c r="BU342" s="30">
        <f>SUMIF(Ingredients!$B$3:$B$217,I342,Ingredients!$H$3:$H$217)+SUMIF($B$3:$B$724,I342,$BZ$3:$BZ$724)</f>
        <v>0</v>
      </c>
      <c r="BV342" s="30">
        <f>SUMIF(Ingredients!$B$3:$B$217,J342,Ingredients!$H$3:$H$217)+SUMIF($B$3:$B$724,J342,$BZ$3:$BZ$724)</f>
        <v>0</v>
      </c>
      <c r="BW342" s="30">
        <f>SUMIF(Ingredients!$B$3:$B$217,K342,Ingredients!$H$3:$H$217)+SUMIF($B$3:$B$724,K342,$BZ$3:$BZ$724)</f>
        <v>0</v>
      </c>
      <c r="BX342" s="30">
        <f>SUMIF(Ingredients!$B$3:$B$217,L342,Ingredients!$H$3:$H$217)+SUMIF($B$3:$B$724,L342,$BZ$3:$BZ$724)</f>
        <v>0</v>
      </c>
      <c r="BY342" s="30">
        <f>SUMIF(Ingredients!$B$3:$B$217,M342,Ingredients!$H$3:$H$217)+SUMIF($B$3:$B$724,M342,$BZ$3:$BZ$724)</f>
        <v>0</v>
      </c>
      <c r="BZ342" s="42">
        <f t="shared" si="72"/>
        <v>0</v>
      </c>
      <c r="CA342" s="30">
        <f>SUMIF(Ingredients!$B$3:$B$217,F342,Ingredients!$I$3:$I$217)+SUMIF($B$3:$B$724,F342,$CI$3:$CI$724)</f>
        <v>2.5</v>
      </c>
      <c r="CB342" s="30">
        <f>SUMIF(Ingredients!$B$3:$B$217,G342,Ingredients!$I$3:$I$217)+SUMIF($B$3:$B$724,G342,$CI$3:$CI$724)</f>
        <v>0</v>
      </c>
      <c r="CC342" s="30">
        <f>SUMIF(Ingredients!$B$3:$B$217,H342,Ingredients!$I$3:$I$217)+SUMIF($B$3:$B$724,H342,$CI$3:$CI$724)</f>
        <v>0</v>
      </c>
      <c r="CD342" s="30">
        <f>SUMIF(Ingredients!$B$3:$B$217,I342,Ingredients!$I$3:$I$217)+SUMIF($B$3:$B$724,I342,$CI$3:$CI$724)</f>
        <v>0</v>
      </c>
      <c r="CE342" s="30">
        <f>SUMIF(Ingredients!$B$3:$B$217,J342,Ingredients!$I$3:$I$217)+SUMIF($B$3:$B$724,J342,$CI$3:$CI$724)</f>
        <v>0</v>
      </c>
      <c r="CF342" s="30">
        <f>SUMIF(Ingredients!$B$3:$B$217,K342,Ingredients!$I$3:$I$217)+SUMIF($B$3:$B$724,K342,$CI$3:$CI$724)</f>
        <v>0</v>
      </c>
      <c r="CG342" s="30">
        <f>SUMIF(Ingredients!$B$3:$B$217,L342,Ingredients!$I$3:$I$217)+SUMIF($B$3:$B$724,L342,$CI$3:$CI$724)</f>
        <v>0</v>
      </c>
      <c r="CH342" s="30">
        <f>SUMIF(Ingredients!$B$3:$B$217,M342,Ingredients!$I$3:$I$217)+SUMIF($B$3:$B$724,M342,$CI$3:$CI$724)</f>
        <v>0</v>
      </c>
      <c r="CI342" s="38">
        <f t="shared" si="73"/>
        <v>2.5</v>
      </c>
      <c r="CJ342" s="30">
        <f>SUMIF(Ingredients!$B$3:$B$217,F342,Ingredients!$J$3:$J$217)+SUMIF($B$3:$B$724,F342,$CR$3:$CR$724)</f>
        <v>0</v>
      </c>
      <c r="CK342" s="30">
        <f>SUMIF(Ingredients!$B$3:$B$217,G342,Ingredients!$J$3:$J$217)+SUMIF($B$3:$B$724,G342,$CR$3:$CR$724)</f>
        <v>0</v>
      </c>
      <c r="CL342" s="30">
        <f>SUMIF(Ingredients!$B$3:$B$217,H342,Ingredients!$J$3:$J$217)+SUMIF($B$3:$B$724,H342,$CR$3:$CR$724)</f>
        <v>0</v>
      </c>
      <c r="CM342" s="30">
        <f>SUMIF(Ingredients!$B$3:$B$217,I342,Ingredients!$J$3:$J$217)+SUMIF($B$3:$B$724,I342,$CR$3:$CR$724)</f>
        <v>0</v>
      </c>
      <c r="CN342" s="30">
        <f>SUMIF(Ingredients!$B$3:$B$217,J342,Ingredients!$J$3:$J$217)+SUMIF($B$3:$B$724,J342,$CR$3:$CR$724)</f>
        <v>1</v>
      </c>
      <c r="CO342" s="30">
        <f>SUMIF(Ingredients!$B$3:$B$217,K342,Ingredients!$J$3:$J$217)+SUMIF($B$3:$B$724,K342,$CR$3:$CR$724)</f>
        <v>0</v>
      </c>
      <c r="CP342" s="30">
        <f>SUMIF(Ingredients!$B$3:$B$217,L342,Ingredients!$J$3:$J$217)+SUMIF($B$3:$B$724,L342,$CR$3:$CR$724)</f>
        <v>0</v>
      </c>
      <c r="CQ342" s="30">
        <f>SUMIF(Ingredients!$B$3:$B$217,M342,Ingredients!$J$3:$J$217)+SUMIF($B$3:$B$724,M342,$CR$3:$CR$724)</f>
        <v>0</v>
      </c>
      <c r="CR342" s="43">
        <f t="shared" si="74"/>
        <v>1</v>
      </c>
      <c r="CS342" s="34">
        <v>20</v>
      </c>
      <c r="CT342" s="30">
        <v>0</v>
      </c>
      <c r="CU342" s="30">
        <v>7.93</v>
      </c>
      <c r="CV342" s="35">
        <v>1</v>
      </c>
      <c r="CW342" s="36">
        <v>0.84500000000000008</v>
      </c>
      <c r="CX342" s="37">
        <v>0</v>
      </c>
      <c r="CY342" s="38">
        <v>2.5</v>
      </c>
      <c r="CZ342" s="39">
        <v>1</v>
      </c>
      <c r="DA342" t="s">
        <v>202</v>
      </c>
      <c r="DB342" t="str">
        <f t="shared" ca="1" si="75"/>
        <v>-</v>
      </c>
      <c r="DD342" t="s">
        <v>200</v>
      </c>
      <c r="DE342" t="str">
        <f t="shared" ca="1" si="76"/>
        <v>MINCEPIEITEM(MEAL, ItemRegistry.mincepieItem, 4 ,4f,0f,1f,0f,0.85f,2.5f,1f,2.65f),</v>
      </c>
      <c r="DF342" t="s">
        <v>2272</v>
      </c>
    </row>
    <row r="343" spans="2:110" x14ac:dyDescent="0.3">
      <c r="B343" t="s">
        <v>623</v>
      </c>
      <c r="C343" t="str">
        <f>INDEX('PH Itemnames'!$B$1:$B$723,MATCH(B343,'PH Itemnames'!$A$1:$A$723),1)</f>
        <v>onionhamburgerItem</v>
      </c>
      <c r="D343" t="s">
        <v>240</v>
      </c>
      <c r="E343" t="s">
        <v>1192</v>
      </c>
      <c r="F343" s="10" t="s">
        <v>293</v>
      </c>
      <c r="G343" s="11" t="s">
        <v>621</v>
      </c>
      <c r="H343" s="11"/>
      <c r="I343" s="11"/>
      <c r="J343" s="11"/>
      <c r="K343" s="11"/>
      <c r="L343" s="11"/>
      <c r="M343" s="11"/>
      <c r="N343" s="46">
        <f ca="1">SUMIF(Ingredients!$B$3:$B$217,'PH complex foods'!F343,Ingredients!$A$3:$A$119)+SUMIF($B$3:$B$724,F343,$V$3:$V$723)</f>
        <v>1</v>
      </c>
      <c r="O343" s="11">
        <f ca="1">SUMIF(Ingredients!$B$3:$B$217,'PH complex foods'!G343,Ingredients!$A$3:$A$119)+SUMIF($B$3:$B$724,G343,$V$3:$V$723)</f>
        <v>1</v>
      </c>
      <c r="P343" s="11">
        <f ca="1">SUMIF(Ingredients!$B$3:$B$217,'PH complex foods'!H343,Ingredients!$A$3:$A$119)+SUMIF($B$3:$B$724,H343,$V$3:$V$723)</f>
        <v>0</v>
      </c>
      <c r="Q343" s="11">
        <f ca="1">SUMIF(Ingredients!$B$3:$B$217,'PH complex foods'!I343,Ingredients!$A$3:$A$119)+SUMIF($B$3:$B$724,I343,$V$3:$V$723)</f>
        <v>0</v>
      </c>
      <c r="R343" s="11">
        <f ca="1">SUMIF(Ingredients!$B$3:$B$217,'PH complex foods'!J343,Ingredients!$A$3:$A$119)+SUMIF($B$3:$B$724,J343,$V$3:$V$723)</f>
        <v>0</v>
      </c>
      <c r="S343" s="11">
        <f ca="1">SUMIF(Ingredients!$B$3:$B$217,'PH complex foods'!K343,Ingredients!$A$3:$A$119)+SUMIF($B$3:$B$724,K343,$V$3:$V$723)</f>
        <v>0</v>
      </c>
      <c r="T343" s="11">
        <f ca="1">SUMIF(Ingredients!$B$3:$B$217,'PH complex foods'!L343,Ingredients!$A$3:$A$119)+SUMIF($B$3:$B$724,L343,$V$3:$V$723)</f>
        <v>0</v>
      </c>
      <c r="U343" s="11">
        <f ca="1">SUMIF(Ingredients!$B$3:$B$217,'PH complex foods'!M343,Ingredients!$A$3:$A$119)+SUMIF($B$3:$B$724,M343,$V$3:$V$723)</f>
        <v>0</v>
      </c>
      <c r="V343" s="10">
        <f t="shared" ca="1" si="77"/>
        <v>1</v>
      </c>
      <c r="W343" s="11">
        <f t="shared" si="66"/>
        <v>0</v>
      </c>
      <c r="X343" s="44" t="str">
        <f t="shared" ca="1" si="78"/>
        <v>Yes</v>
      </c>
      <c r="Y343" s="34">
        <f>SUMIF(Ingredients!$B$3:$B$217,F343,Ingredients!$C$3:$C$217)+SUMIF($B$3:$B$724,F343,$AG$3:$AG$724)</f>
        <v>20</v>
      </c>
      <c r="Z343" s="30">
        <f>SUMIF(Ingredients!$B$3:$B$217,G343,Ingredients!$C$3:$C$217)+SUMIF($B$3:$B$724,G343,$AG$3:$AG$724)</f>
        <v>6</v>
      </c>
      <c r="AA343" s="30">
        <f>SUMIF(Ingredients!$B$3:$B$217,H343,Ingredients!$C$3:$C$217)+SUMIF($B$3:$B$724,H343,$AG$3:$AG$724)</f>
        <v>0</v>
      </c>
      <c r="AB343" s="30">
        <f>SUMIF(Ingredients!$B$3:$B$217,I343,Ingredients!$C$3:$C$217)+SUMIF($B$3:$B$724,I343,$AG$3:$AG$724)</f>
        <v>0</v>
      </c>
      <c r="AC343" s="30">
        <f>SUMIF(Ingredients!$B$3:$B$217,J343,Ingredients!$C$3:$C$217)+SUMIF($B$3:$B$724,J343,$AG$3:$AG$724)</f>
        <v>0</v>
      </c>
      <c r="AD343" s="30">
        <f>SUMIF(Ingredients!$B$3:$B$217,K343,Ingredients!$C$3:$C$217)+SUMIF($B$3:$B$724,K343,$AG$3:$AG$724)</f>
        <v>0</v>
      </c>
      <c r="AE343" s="30">
        <f>SUMIF(Ingredients!$B$3:$B$217,L343,Ingredients!$C$3:$C$217)+SUMIF($B$3:$B$724,L343,$AG$3:$AG$724)</f>
        <v>0</v>
      </c>
      <c r="AF343" s="30">
        <f>SUMIF(Ingredients!$B$3:$B$217,M343,Ingredients!$C$3:$C$217)+SUMIF($B$3:$B$724,M343,$AG$3:$AG$724)</f>
        <v>0</v>
      </c>
      <c r="AG343" s="29">
        <f t="shared" si="67"/>
        <v>26</v>
      </c>
      <c r="AH343" s="30">
        <f>SUMIF(Ingredients!$B$3:$B$217,F343,Ingredients!$D$3:$D$217)+SUMIF($B$3:$B$724,F343,$AP$3:$AP$724)</f>
        <v>0</v>
      </c>
      <c r="AI343" s="30">
        <f>SUMIF(Ingredients!$B$3:$B$217,G343,Ingredients!$D$3:$D$217)+SUMIF($B$3:$B$724,G343,$AP$3:$AP$724)</f>
        <v>0</v>
      </c>
      <c r="AJ343" s="30">
        <f>SUMIF(Ingredients!$B$3:$B$217,H343,Ingredients!$D$3:$D$217)+SUMIF($B$3:$B$724,H343,$AP$3:$AP$724)</f>
        <v>0</v>
      </c>
      <c r="AK343" s="30">
        <f>SUMIF(Ingredients!$B$3:$B$217,I343,Ingredients!$D$3:$D$217)+SUMIF($B$3:$B$724,I343,$AP$3:$AP$724)</f>
        <v>0</v>
      </c>
      <c r="AL343" s="30">
        <f>SUMIF(Ingredients!$B$3:$B$217,J343,Ingredients!$D$3:$D$217)+SUMIF($B$3:$B$724,J343,$AP$3:$AP$724)</f>
        <v>0</v>
      </c>
      <c r="AM343" s="30">
        <f>SUMIF(Ingredients!$B$3:$B$217,K343,Ingredients!$D$3:$D$217)+SUMIF($B$3:$B$724,K343,$AP$3:$AP$724)</f>
        <v>0</v>
      </c>
      <c r="AN343" s="30">
        <f>SUMIF(Ingredients!$B$3:$B$217,L343,Ingredients!$D$3:$D$217)+SUMIF($B$3:$B$724,L343,$AP$3:$AP$724)</f>
        <v>0</v>
      </c>
      <c r="AO343" s="30">
        <f>SUMIF(Ingredients!$B$3:$B$217,M343,Ingredients!$D$3:$D$217)+SUMIF($B$3:$B$724,M343,$AP$3:$AP$724)</f>
        <v>0</v>
      </c>
      <c r="AP343" s="29">
        <f t="shared" si="68"/>
        <v>0</v>
      </c>
      <c r="AQ343" s="30">
        <f>SUMIF(Ingredients!$B$3:$B$217,F343,Ingredients!$E$3:$E$217)+SUMIF($B$3:$B$724,F343,$AY$3:$AY$727)</f>
        <v>13.25</v>
      </c>
      <c r="AR343" s="30">
        <f>SUMIF(Ingredients!$B$3:$B$217,G343,Ingredients!$E$3:$E$217)+SUMIF($B$3:$B$724,G343,$AY$3:$AY$727)</f>
        <v>21.5</v>
      </c>
      <c r="AS343" s="30">
        <f>SUMIF(Ingredients!$B$3:$B$217,H343,Ingredients!$E$3:$E$217)+SUMIF($B$3:$B$724,H343,$AY$3:$AY$727)</f>
        <v>0</v>
      </c>
      <c r="AT343" s="30">
        <f>SUMIF(Ingredients!$B$3:$B$217,I343,Ingredients!$E$3:$E$217)+SUMIF($B$3:$B$724,I343,$AY$3:$AY$727)</f>
        <v>0</v>
      </c>
      <c r="AU343" s="30">
        <f>SUMIF(Ingredients!$B$3:$B$217,J343,Ingredients!$E$3:$E$217)+SUMIF($B$3:$B$724,J343,$AY$3:$AY$727)</f>
        <v>0</v>
      </c>
      <c r="AV343" s="30">
        <f>SUMIF(Ingredients!$B$3:$B$217,K343,Ingredients!$E$3:$E$217)+SUMIF($B$3:$B$724,K343,$AY$3:$AY$727)</f>
        <v>0</v>
      </c>
      <c r="AW343" s="30">
        <f>SUMIF(Ingredients!$B$3:$B$217,L343,Ingredients!$E$3:$E$217)+SUMIF($B$3:$B$724,L343,$AY$3:$AY$727)</f>
        <v>0</v>
      </c>
      <c r="AX343" s="30">
        <f>SUMIF(Ingredients!$B$3:$B$217,M343,Ingredients!$E$3:$E$217)+SUMIF($B$3:$B$724,M343,$AY$3:$AY$727)</f>
        <v>0</v>
      </c>
      <c r="AY343" s="29">
        <f t="shared" si="69"/>
        <v>17.375</v>
      </c>
      <c r="AZ343" s="30">
        <f>SUMIF(Ingredients!$B$3:$B$217,F343,Ingredients!$F$3:$F$217)+SUMIF($B$3:$B$724,F343,$BH$3:$BH$724)</f>
        <v>1.5</v>
      </c>
      <c r="BA343" s="30">
        <f>SUMIF(Ingredients!$B$3:$B$217,G343,Ingredients!$F$3:$F$217)+SUMIF($B$3:$B$724,G343,$BH$3:$BH$724)</f>
        <v>0</v>
      </c>
      <c r="BB343" s="30">
        <f>SUMIF(Ingredients!$B$3:$B$217,H343,Ingredients!$F$3:$F$217)+SUMIF($B$3:$B$724,H343,$BH$3:$BH$724)</f>
        <v>0</v>
      </c>
      <c r="BC343" s="30">
        <f>SUMIF(Ingredients!$B$3:$B$217,I343,Ingredients!$F$3:$F$217)+SUMIF($B$3:$B$724,I343,$BH$3:$BH$724)</f>
        <v>0</v>
      </c>
      <c r="BD343" s="30">
        <f>SUMIF(Ingredients!$B$3:$B$217,J343,Ingredients!$F$3:$F$217)+SUMIF($B$3:$B$724,J343,$BH$3:$BH$724)</f>
        <v>0</v>
      </c>
      <c r="BE343" s="30">
        <f>SUMIF(Ingredients!$B$3:$B$217,K343,Ingredients!$F$3:$F$217)+SUMIF($B$3:$B$724,K343,$BH$3:$BH$724)</f>
        <v>0</v>
      </c>
      <c r="BF343" s="30">
        <f>SUMIF(Ingredients!$B$3:$B$217,L343,Ingredients!$F$3:$F$217)+SUMIF($B$3:$B$724,L343,$BH$3:$BH$724)</f>
        <v>0</v>
      </c>
      <c r="BG343" s="30">
        <f>SUMIF(Ingredients!$B$3:$B$217,M343,Ingredients!$F$3:$F$217)+SUMIF($B$3:$B$724,M343,$BH$3:$BH$724)</f>
        <v>0</v>
      </c>
      <c r="BH343" s="35">
        <f t="shared" si="70"/>
        <v>1.5</v>
      </c>
      <c r="BI343" s="30">
        <f>SUMIF(Ingredients!$B$3:$B$217,F343,Ingredients!$G$3:$G$217)+SUMIF($B$3:$B$724,F343,$BQ$3:$BQ$724)</f>
        <v>0</v>
      </c>
      <c r="BJ343" s="30">
        <f>SUMIF(Ingredients!$B$3:$B$217,G343,Ingredients!$G$3:$G$217)+SUMIF($B$3:$B$724,G343,$BQ$3:$BQ$724)</f>
        <v>0</v>
      </c>
      <c r="BK343" s="30">
        <f>SUMIF(Ingredients!$B$3:$B$217,H343,Ingredients!$G$3:$G$217)+SUMIF($B$3:$B$724,H343,$BQ$3:$BQ$724)</f>
        <v>0</v>
      </c>
      <c r="BL343" s="30">
        <f>SUMIF(Ingredients!$B$3:$B$217,I343,Ingredients!$G$3:$G$217)+SUMIF($B$3:$B$724,I343,$BQ$3:$BQ$724)</f>
        <v>0</v>
      </c>
      <c r="BM343" s="30">
        <f>SUMIF(Ingredients!$B$3:$B$217,J343,Ingredients!$G$3:$G$217)+SUMIF($B$3:$B$724,J343,$BQ$3:$BQ$724)</f>
        <v>0</v>
      </c>
      <c r="BN343" s="30">
        <f>SUMIF(Ingredients!$B$3:$B$217,K343,Ingredients!$G$3:$G$217)+SUMIF($B$3:$B$724,K343,$BQ$3:$BQ$724)</f>
        <v>0</v>
      </c>
      <c r="BO343" s="30">
        <f>SUMIF(Ingredients!$B$3:$B$217,L343,Ingredients!$G$3:$G$217)+SUMIF($B$3:$B$724,L343,$BQ$3:$BQ$724)</f>
        <v>0</v>
      </c>
      <c r="BP343" s="30">
        <f>SUMIF(Ingredients!$B$3:$B$217,M343,Ingredients!$G$3:$G$217)+SUMIF($B$3:$B$724,M343,$BQ$3:$BQ$724)</f>
        <v>0</v>
      </c>
      <c r="BQ343" s="36">
        <f t="shared" si="71"/>
        <v>0</v>
      </c>
      <c r="BR343" s="30">
        <f>SUMIF(Ingredients!$B$3:$B$217,F343,Ingredients!$H$3:$H$217)+SUMIF($B$3:$B$724,F343,$BZ$3:$BZ$724)</f>
        <v>0</v>
      </c>
      <c r="BS343" s="30">
        <f>SUMIF(Ingredients!$B$3:$B$217,G343,Ingredients!$H$3:$H$217)+SUMIF($B$3:$B$724,G343,$BZ$3:$BZ$724)</f>
        <v>1</v>
      </c>
      <c r="BT343" s="30">
        <f>SUMIF(Ingredients!$B$3:$B$217,H343,Ingredients!$H$3:$H$217)+SUMIF($B$3:$B$724,H343,$BZ$3:$BZ$724)</f>
        <v>0</v>
      </c>
      <c r="BU343" s="30">
        <f>SUMIF(Ingredients!$B$3:$B$217,I343,Ingredients!$H$3:$H$217)+SUMIF($B$3:$B$724,I343,$BZ$3:$BZ$724)</f>
        <v>0</v>
      </c>
      <c r="BV343" s="30">
        <f>SUMIF(Ingredients!$B$3:$B$217,J343,Ingredients!$H$3:$H$217)+SUMIF($B$3:$B$724,J343,$BZ$3:$BZ$724)</f>
        <v>0</v>
      </c>
      <c r="BW343" s="30">
        <f>SUMIF(Ingredients!$B$3:$B$217,K343,Ingredients!$H$3:$H$217)+SUMIF($B$3:$B$724,K343,$BZ$3:$BZ$724)</f>
        <v>0</v>
      </c>
      <c r="BX343" s="30">
        <f>SUMIF(Ingredients!$B$3:$B$217,L343,Ingredients!$H$3:$H$217)+SUMIF($B$3:$B$724,L343,$BZ$3:$BZ$724)</f>
        <v>0</v>
      </c>
      <c r="BY343" s="30">
        <f>SUMIF(Ingredients!$B$3:$B$217,M343,Ingredients!$H$3:$H$217)+SUMIF($B$3:$B$724,M343,$BZ$3:$BZ$724)</f>
        <v>0</v>
      </c>
      <c r="BZ343" s="42">
        <f t="shared" si="72"/>
        <v>1</v>
      </c>
      <c r="CA343" s="30">
        <f>SUMIF(Ingredients!$B$3:$B$217,F343,Ingredients!$I$3:$I$217)+SUMIF($B$3:$B$724,F343,$CI$3:$CI$724)</f>
        <v>2</v>
      </c>
      <c r="CB343" s="30">
        <f>SUMIF(Ingredients!$B$3:$B$217,G343,Ingredients!$I$3:$I$217)+SUMIF($B$3:$B$724,G343,$CI$3:$CI$724)</f>
        <v>0</v>
      </c>
      <c r="CC343" s="30">
        <f>SUMIF(Ingredients!$B$3:$B$217,H343,Ingredients!$I$3:$I$217)+SUMIF($B$3:$B$724,H343,$CI$3:$CI$724)</f>
        <v>0</v>
      </c>
      <c r="CD343" s="30">
        <f>SUMIF(Ingredients!$B$3:$B$217,I343,Ingredients!$I$3:$I$217)+SUMIF($B$3:$B$724,I343,$CI$3:$CI$724)</f>
        <v>0</v>
      </c>
      <c r="CE343" s="30">
        <f>SUMIF(Ingredients!$B$3:$B$217,J343,Ingredients!$I$3:$I$217)+SUMIF($B$3:$B$724,J343,$CI$3:$CI$724)</f>
        <v>0</v>
      </c>
      <c r="CF343" s="30">
        <f>SUMIF(Ingredients!$B$3:$B$217,K343,Ingredients!$I$3:$I$217)+SUMIF($B$3:$B$724,K343,$CI$3:$CI$724)</f>
        <v>0</v>
      </c>
      <c r="CG343" s="30">
        <f>SUMIF(Ingredients!$B$3:$B$217,L343,Ingredients!$I$3:$I$217)+SUMIF($B$3:$B$724,L343,$CI$3:$CI$724)</f>
        <v>0</v>
      </c>
      <c r="CH343" s="30">
        <f>SUMIF(Ingredients!$B$3:$B$217,M343,Ingredients!$I$3:$I$217)+SUMIF($B$3:$B$724,M343,$CI$3:$CI$724)</f>
        <v>0</v>
      </c>
      <c r="CI343" s="38">
        <f t="shared" si="73"/>
        <v>2</v>
      </c>
      <c r="CJ343" s="30">
        <f>SUMIF(Ingredients!$B$3:$B$217,F343,Ingredients!$J$3:$J$217)+SUMIF($B$3:$B$724,F343,$CR$3:$CR$724)</f>
        <v>1</v>
      </c>
      <c r="CK343" s="30">
        <f>SUMIF(Ingredients!$B$3:$B$217,G343,Ingredients!$J$3:$J$217)+SUMIF($B$3:$B$724,G343,$CR$3:$CR$724)</f>
        <v>0</v>
      </c>
      <c r="CL343" s="30">
        <f>SUMIF(Ingredients!$B$3:$B$217,H343,Ingredients!$J$3:$J$217)+SUMIF($B$3:$B$724,H343,$CR$3:$CR$724)</f>
        <v>0</v>
      </c>
      <c r="CM343" s="30">
        <f>SUMIF(Ingredients!$B$3:$B$217,I343,Ingredients!$J$3:$J$217)+SUMIF($B$3:$B$724,I343,$CR$3:$CR$724)</f>
        <v>0</v>
      </c>
      <c r="CN343" s="30">
        <f>SUMIF(Ingredients!$B$3:$B$217,J343,Ingredients!$J$3:$J$217)+SUMIF($B$3:$B$724,J343,$CR$3:$CR$724)</f>
        <v>0</v>
      </c>
      <c r="CO343" s="30">
        <f>SUMIF(Ingredients!$B$3:$B$217,K343,Ingredients!$J$3:$J$217)+SUMIF($B$3:$B$724,K343,$CR$3:$CR$724)</f>
        <v>0</v>
      </c>
      <c r="CP343" s="30">
        <f>SUMIF(Ingredients!$B$3:$B$217,L343,Ingredients!$J$3:$J$217)+SUMIF($B$3:$B$724,L343,$CR$3:$CR$724)</f>
        <v>0</v>
      </c>
      <c r="CQ343" s="30">
        <f>SUMIF(Ingredients!$B$3:$B$217,M343,Ingredients!$J$3:$J$217)+SUMIF($B$3:$B$724,M343,$CR$3:$CR$724)</f>
        <v>0</v>
      </c>
      <c r="CR343" s="43">
        <f t="shared" si="74"/>
        <v>1</v>
      </c>
      <c r="CS343" s="34">
        <v>25</v>
      </c>
      <c r="CT343" s="30">
        <v>0</v>
      </c>
      <c r="CU343" s="30">
        <v>12</v>
      </c>
      <c r="CV343" s="35">
        <v>1.5</v>
      </c>
      <c r="CW343" s="36">
        <v>0</v>
      </c>
      <c r="CX343" s="37">
        <v>1</v>
      </c>
      <c r="CY343" s="38">
        <v>2</v>
      </c>
      <c r="CZ343" s="39">
        <v>1</v>
      </c>
      <c r="DA343" t="s">
        <v>202</v>
      </c>
      <c r="DB343" t="str">
        <f t="shared" ca="1" si="75"/>
        <v>-</v>
      </c>
      <c r="DD343" t="s">
        <v>200</v>
      </c>
      <c r="DE343" t="str">
        <f t="shared" ca="1" si="76"/>
        <v>ONIONHAMBURGERITEM(MEAL, ItemRegistry.onionhamburgerItem, 4 ,5f,0f,1.5f,1f,0f,2f,1f,1.75f),</v>
      </c>
      <c r="DF343" t="s">
        <v>2480</v>
      </c>
    </row>
    <row r="344" spans="2:110" x14ac:dyDescent="0.3">
      <c r="B344" t="s">
        <v>624</v>
      </c>
      <c r="C344" t="str">
        <f>INDEX('PH Itemnames'!$B$1:$B$723,MATCH(B344,'PH Itemnames'!$A$1:$A$723),1)</f>
        <v>pepperoniItem</v>
      </c>
      <c r="D344" t="s">
        <v>240</v>
      </c>
      <c r="E344" t="s">
        <v>1192</v>
      </c>
      <c r="F344" s="10" t="s">
        <v>77</v>
      </c>
      <c r="G344" s="11" t="s">
        <v>122</v>
      </c>
      <c r="H344" s="11" t="s">
        <v>132</v>
      </c>
      <c r="I344" s="11" t="s">
        <v>249</v>
      </c>
      <c r="J344" s="11"/>
      <c r="K344" s="11"/>
      <c r="L344" s="11"/>
      <c r="M344" s="11"/>
      <c r="N344" s="46">
        <f ca="1">SUMIF(Ingredients!$B$3:$B$217,'PH complex foods'!F344,Ingredients!$A$3:$A$119)+SUMIF($B$3:$B$724,F344,$V$3:$V$723)</f>
        <v>1</v>
      </c>
      <c r="O344" s="11">
        <f ca="1">SUMIF(Ingredients!$B$3:$B$217,'PH complex foods'!G344,Ingredients!$A$3:$A$119)+SUMIF($B$3:$B$724,G344,$V$3:$V$723)</f>
        <v>1</v>
      </c>
      <c r="P344" s="11">
        <f ca="1">SUMIF(Ingredients!$B$3:$B$217,'PH complex foods'!H344,Ingredients!$A$3:$A$119)+SUMIF($B$3:$B$724,H344,$V$3:$V$723)</f>
        <v>1</v>
      </c>
      <c r="Q344" s="11">
        <f ca="1">SUMIF(Ingredients!$B$3:$B$217,'PH complex foods'!I344,Ingredients!$A$3:$A$119)+SUMIF($B$3:$B$724,I344,$V$3:$V$723)</f>
        <v>1</v>
      </c>
      <c r="R344" s="11">
        <f ca="1">SUMIF(Ingredients!$B$3:$B$217,'PH complex foods'!J344,Ingredients!$A$3:$A$119)+SUMIF($B$3:$B$724,J344,$V$3:$V$723)</f>
        <v>0</v>
      </c>
      <c r="S344" s="11">
        <f ca="1">SUMIF(Ingredients!$B$3:$B$217,'PH complex foods'!K344,Ingredients!$A$3:$A$119)+SUMIF($B$3:$B$724,K344,$V$3:$V$723)</f>
        <v>0</v>
      </c>
      <c r="T344" s="11">
        <f ca="1">SUMIF(Ingredients!$B$3:$B$217,'PH complex foods'!L344,Ingredients!$A$3:$A$119)+SUMIF($B$3:$B$724,L344,$V$3:$V$723)</f>
        <v>0</v>
      </c>
      <c r="U344" s="11">
        <f ca="1">SUMIF(Ingredients!$B$3:$B$217,'PH complex foods'!M344,Ingredients!$A$3:$A$119)+SUMIF($B$3:$B$724,M344,$V$3:$V$723)</f>
        <v>0</v>
      </c>
      <c r="V344" s="10">
        <f t="shared" ca="1" si="77"/>
        <v>1</v>
      </c>
      <c r="W344" s="11">
        <f t="shared" si="66"/>
        <v>3</v>
      </c>
      <c r="X344" s="44" t="str">
        <f t="shared" ca="1" si="78"/>
        <v>Yes</v>
      </c>
      <c r="Y344" s="34">
        <f>SUMIF(Ingredients!$B$3:$B$217,F344,Ingredients!$C$3:$C$217)+SUMIF($B$3:$B$724,F344,$AG$3:$AG$724)</f>
        <v>10</v>
      </c>
      <c r="Z344" s="30">
        <f>SUMIF(Ingredients!$B$3:$B$217,G344,Ingredients!$C$3:$C$217)+SUMIF($B$3:$B$724,G344,$AG$3:$AG$724)</f>
        <v>0</v>
      </c>
      <c r="AA344" s="30">
        <f>SUMIF(Ingredients!$B$3:$B$217,H344,Ingredients!$C$3:$C$217)+SUMIF($B$3:$B$724,H344,$AG$3:$AG$724)</f>
        <v>4</v>
      </c>
      <c r="AB344" s="30">
        <f>SUMIF(Ingredients!$B$3:$B$217,I344,Ingredients!$C$3:$C$217)+SUMIF($B$3:$B$724,I344,$AG$3:$AG$724)</f>
        <v>0</v>
      </c>
      <c r="AC344" s="30">
        <f>SUMIF(Ingredients!$B$3:$B$217,J344,Ingredients!$C$3:$C$217)+SUMIF($B$3:$B$724,J344,$AG$3:$AG$724)</f>
        <v>0</v>
      </c>
      <c r="AD344" s="30">
        <f>SUMIF(Ingredients!$B$3:$B$217,K344,Ingredients!$C$3:$C$217)+SUMIF($B$3:$B$724,K344,$AG$3:$AG$724)</f>
        <v>0</v>
      </c>
      <c r="AE344" s="30">
        <f>SUMIF(Ingredients!$B$3:$B$217,L344,Ingredients!$C$3:$C$217)+SUMIF($B$3:$B$724,L344,$AG$3:$AG$724)</f>
        <v>0</v>
      </c>
      <c r="AF344" s="30">
        <f>SUMIF(Ingredients!$B$3:$B$217,M344,Ingredients!$C$3:$C$217)+SUMIF($B$3:$B$724,M344,$AG$3:$AG$724)</f>
        <v>0</v>
      </c>
      <c r="AG344" s="29">
        <f t="shared" si="67"/>
        <v>14</v>
      </c>
      <c r="AH344" s="30">
        <f>SUMIF(Ingredients!$B$3:$B$217,F344,Ingredients!$D$3:$D$217)+SUMIF($B$3:$B$724,F344,$AP$3:$AP$724)</f>
        <v>0</v>
      </c>
      <c r="AI344" s="30">
        <f>SUMIF(Ingredients!$B$3:$B$217,G344,Ingredients!$D$3:$D$217)+SUMIF($B$3:$B$724,G344,$AP$3:$AP$724)</f>
        <v>0</v>
      </c>
      <c r="AJ344" s="30">
        <f>SUMIF(Ingredients!$B$3:$B$217,H344,Ingredients!$D$3:$D$217)+SUMIF($B$3:$B$724,H344,$AP$3:$AP$724)</f>
        <v>0</v>
      </c>
      <c r="AK344" s="30">
        <f>SUMIF(Ingredients!$B$3:$B$217,I344,Ingredients!$D$3:$D$217)+SUMIF($B$3:$B$724,I344,$AP$3:$AP$724)</f>
        <v>0</v>
      </c>
      <c r="AL344" s="30">
        <f>SUMIF(Ingredients!$B$3:$B$217,J344,Ingredients!$D$3:$D$217)+SUMIF($B$3:$B$724,J344,$AP$3:$AP$724)</f>
        <v>0</v>
      </c>
      <c r="AM344" s="30">
        <f>SUMIF(Ingredients!$B$3:$B$217,K344,Ingredients!$D$3:$D$217)+SUMIF($B$3:$B$724,K344,$AP$3:$AP$724)</f>
        <v>0</v>
      </c>
      <c r="AN344" s="30">
        <f>SUMIF(Ingredients!$B$3:$B$217,L344,Ingredients!$D$3:$D$217)+SUMIF($B$3:$B$724,L344,$AP$3:$AP$724)</f>
        <v>0</v>
      </c>
      <c r="AO344" s="30">
        <f>SUMIF(Ingredients!$B$3:$B$217,M344,Ingredients!$D$3:$D$217)+SUMIF($B$3:$B$724,M344,$AP$3:$AP$724)</f>
        <v>0</v>
      </c>
      <c r="AP344" s="29">
        <f t="shared" si="68"/>
        <v>0</v>
      </c>
      <c r="AQ344" s="30">
        <f>SUMIF(Ingredients!$B$3:$B$217,F344,Ingredients!$E$3:$E$217)+SUMIF($B$3:$B$724,F344,$AY$3:$AY$727)</f>
        <v>14</v>
      </c>
      <c r="AR344" s="30">
        <f>SUMIF(Ingredients!$B$3:$B$217,G344,Ingredients!$E$3:$E$217)+SUMIF($B$3:$B$724,G344,$AY$3:$AY$727)</f>
        <v>48</v>
      </c>
      <c r="AS344" s="30">
        <f>SUMIF(Ingredients!$B$3:$B$217,H344,Ingredients!$E$3:$E$217)+SUMIF($B$3:$B$724,H344,$AY$3:$AY$727)</f>
        <v>7.666666666666667</v>
      </c>
      <c r="AT344" s="30">
        <f>SUMIF(Ingredients!$B$3:$B$217,I344,Ingredients!$E$3:$E$217)+SUMIF($B$3:$B$724,I344,$AY$3:$AY$727)</f>
        <v>30</v>
      </c>
      <c r="AU344" s="30">
        <f>SUMIF(Ingredients!$B$3:$B$217,J344,Ingredients!$E$3:$E$217)+SUMIF($B$3:$B$724,J344,$AY$3:$AY$727)</f>
        <v>0</v>
      </c>
      <c r="AV344" s="30">
        <f>SUMIF(Ingredients!$B$3:$B$217,K344,Ingredients!$E$3:$E$217)+SUMIF($B$3:$B$724,K344,$AY$3:$AY$727)</f>
        <v>0</v>
      </c>
      <c r="AW344" s="30">
        <f>SUMIF(Ingredients!$B$3:$B$217,L344,Ingredients!$E$3:$E$217)+SUMIF($B$3:$B$724,L344,$AY$3:$AY$727)</f>
        <v>0</v>
      </c>
      <c r="AX344" s="30">
        <f>SUMIF(Ingredients!$B$3:$B$217,M344,Ingredients!$E$3:$E$217)+SUMIF($B$3:$B$724,M344,$AY$3:$AY$727)</f>
        <v>0</v>
      </c>
      <c r="AY344" s="29">
        <f t="shared" si="69"/>
        <v>24.916666666666668</v>
      </c>
      <c r="AZ344" s="30">
        <f>SUMIF(Ingredients!$B$3:$B$217,F344,Ingredients!$F$3:$F$217)+SUMIF($B$3:$B$724,F344,$BH$3:$BH$724)</f>
        <v>0</v>
      </c>
      <c r="BA344" s="30">
        <f>SUMIF(Ingredients!$B$3:$B$217,G344,Ingredients!$F$3:$F$217)+SUMIF($B$3:$B$724,G344,$BH$3:$BH$724)</f>
        <v>0</v>
      </c>
      <c r="BB344" s="30">
        <f>SUMIF(Ingredients!$B$3:$B$217,H344,Ingredients!$F$3:$F$217)+SUMIF($B$3:$B$724,H344,$BH$3:$BH$724)</f>
        <v>0</v>
      </c>
      <c r="BC344" s="30">
        <f>SUMIF(Ingredients!$B$3:$B$217,I344,Ingredients!$F$3:$F$217)+SUMIF($B$3:$B$724,I344,$BH$3:$BH$724)</f>
        <v>0</v>
      </c>
      <c r="BD344" s="30">
        <f>SUMIF(Ingredients!$B$3:$B$217,J344,Ingredients!$F$3:$F$217)+SUMIF($B$3:$B$724,J344,$BH$3:$BH$724)</f>
        <v>0</v>
      </c>
      <c r="BE344" s="30">
        <f>SUMIF(Ingredients!$B$3:$B$217,K344,Ingredients!$F$3:$F$217)+SUMIF($B$3:$B$724,K344,$BH$3:$BH$724)</f>
        <v>0</v>
      </c>
      <c r="BF344" s="30">
        <f>SUMIF(Ingredients!$B$3:$B$217,L344,Ingredients!$F$3:$F$217)+SUMIF($B$3:$B$724,L344,$BH$3:$BH$724)</f>
        <v>0</v>
      </c>
      <c r="BG344" s="30">
        <f>SUMIF(Ingredients!$B$3:$B$217,M344,Ingredients!$F$3:$F$217)+SUMIF($B$3:$B$724,M344,$BH$3:$BH$724)</f>
        <v>0</v>
      </c>
      <c r="BH344" s="35">
        <f t="shared" si="70"/>
        <v>0</v>
      </c>
      <c r="BI344" s="30">
        <f>SUMIF(Ingredients!$B$3:$B$217,F344,Ingredients!$G$3:$G$217)+SUMIF($B$3:$B$724,F344,$BQ$3:$BQ$724)</f>
        <v>0</v>
      </c>
      <c r="BJ344" s="30">
        <f>SUMIF(Ingredients!$B$3:$B$217,G344,Ingredients!$G$3:$G$217)+SUMIF($B$3:$B$724,G344,$BQ$3:$BQ$724)</f>
        <v>0</v>
      </c>
      <c r="BK344" s="30">
        <f>SUMIF(Ingredients!$B$3:$B$217,H344,Ingredients!$G$3:$G$217)+SUMIF($B$3:$B$724,H344,$BQ$3:$BQ$724)</f>
        <v>0</v>
      </c>
      <c r="BL344" s="30">
        <f>SUMIF(Ingredients!$B$3:$B$217,I344,Ingredients!$G$3:$G$217)+SUMIF($B$3:$B$724,I344,$BQ$3:$BQ$724)</f>
        <v>0</v>
      </c>
      <c r="BM344" s="30">
        <f>SUMIF(Ingredients!$B$3:$B$217,J344,Ingredients!$G$3:$G$217)+SUMIF($B$3:$B$724,J344,$BQ$3:$BQ$724)</f>
        <v>0</v>
      </c>
      <c r="BN344" s="30">
        <f>SUMIF(Ingredients!$B$3:$B$217,K344,Ingredients!$G$3:$G$217)+SUMIF($B$3:$B$724,K344,$BQ$3:$BQ$724)</f>
        <v>0</v>
      </c>
      <c r="BO344" s="30">
        <f>SUMIF(Ingredients!$B$3:$B$217,L344,Ingredients!$G$3:$G$217)+SUMIF($B$3:$B$724,L344,$BQ$3:$BQ$724)</f>
        <v>0</v>
      </c>
      <c r="BP344" s="30">
        <f>SUMIF(Ingredients!$B$3:$B$217,M344,Ingredients!$G$3:$G$217)+SUMIF($B$3:$B$724,M344,$BQ$3:$BQ$724)</f>
        <v>0</v>
      </c>
      <c r="BQ344" s="36">
        <f t="shared" si="71"/>
        <v>0</v>
      </c>
      <c r="BR344" s="30">
        <f>SUMIF(Ingredients!$B$3:$B$217,F344,Ingredients!$H$3:$H$217)+SUMIF($B$3:$B$724,F344,$BZ$3:$BZ$724)</f>
        <v>0</v>
      </c>
      <c r="BS344" s="30">
        <f>SUMIF(Ingredients!$B$3:$B$217,G344,Ingredients!$H$3:$H$217)+SUMIF($B$3:$B$724,G344,$BZ$3:$BZ$724)</f>
        <v>0</v>
      </c>
      <c r="BT344" s="30">
        <f>SUMIF(Ingredients!$B$3:$B$217,H344,Ingredients!$H$3:$H$217)+SUMIF($B$3:$B$724,H344,$BZ$3:$BZ$724)</f>
        <v>1</v>
      </c>
      <c r="BU344" s="30">
        <f>SUMIF(Ingredients!$B$3:$B$217,I344,Ingredients!$H$3:$H$217)+SUMIF($B$3:$B$724,I344,$BZ$3:$BZ$724)</f>
        <v>0</v>
      </c>
      <c r="BV344" s="30">
        <f>SUMIF(Ingredients!$B$3:$B$217,J344,Ingredients!$H$3:$H$217)+SUMIF($B$3:$B$724,J344,$BZ$3:$BZ$724)</f>
        <v>0</v>
      </c>
      <c r="BW344" s="30">
        <f>SUMIF(Ingredients!$B$3:$B$217,K344,Ingredients!$H$3:$H$217)+SUMIF($B$3:$B$724,K344,$BZ$3:$BZ$724)</f>
        <v>0</v>
      </c>
      <c r="BX344" s="30">
        <f>SUMIF(Ingredients!$B$3:$B$217,L344,Ingredients!$H$3:$H$217)+SUMIF($B$3:$B$724,L344,$BZ$3:$BZ$724)</f>
        <v>0</v>
      </c>
      <c r="BY344" s="30">
        <f>SUMIF(Ingredients!$B$3:$B$217,M344,Ingredients!$H$3:$H$217)+SUMIF($B$3:$B$724,M344,$BZ$3:$BZ$724)</f>
        <v>0</v>
      </c>
      <c r="BZ344" s="42">
        <f t="shared" si="72"/>
        <v>1</v>
      </c>
      <c r="CA344" s="30">
        <f>SUMIF(Ingredients!$B$3:$B$217,F344,Ingredients!$I$3:$I$217)+SUMIF($B$3:$B$724,F344,$CI$3:$CI$724)</f>
        <v>2.5</v>
      </c>
      <c r="CB344" s="30">
        <f>SUMIF(Ingredients!$B$3:$B$217,G344,Ingredients!$I$3:$I$217)+SUMIF($B$3:$B$724,G344,$CI$3:$CI$724)</f>
        <v>0</v>
      </c>
      <c r="CC344" s="30">
        <f>SUMIF(Ingredients!$B$3:$B$217,H344,Ingredients!$I$3:$I$217)+SUMIF($B$3:$B$724,H344,$CI$3:$CI$724)</f>
        <v>0</v>
      </c>
      <c r="CD344" s="30">
        <f>SUMIF(Ingredients!$B$3:$B$217,I344,Ingredients!$I$3:$I$217)+SUMIF($B$3:$B$724,I344,$CI$3:$CI$724)</f>
        <v>0</v>
      </c>
      <c r="CE344" s="30">
        <f>SUMIF(Ingredients!$B$3:$B$217,J344,Ingredients!$I$3:$I$217)+SUMIF($B$3:$B$724,J344,$CI$3:$CI$724)</f>
        <v>0</v>
      </c>
      <c r="CF344" s="30">
        <f>SUMIF(Ingredients!$B$3:$B$217,K344,Ingredients!$I$3:$I$217)+SUMIF($B$3:$B$724,K344,$CI$3:$CI$724)</f>
        <v>0</v>
      </c>
      <c r="CG344" s="30">
        <f>SUMIF(Ingredients!$B$3:$B$217,L344,Ingredients!$I$3:$I$217)+SUMIF($B$3:$B$724,L344,$CI$3:$CI$724)</f>
        <v>0</v>
      </c>
      <c r="CH344" s="30">
        <f>SUMIF(Ingredients!$B$3:$B$217,M344,Ingredients!$I$3:$I$217)+SUMIF($B$3:$B$724,M344,$CI$3:$CI$724)</f>
        <v>0</v>
      </c>
      <c r="CI344" s="38">
        <f t="shared" si="73"/>
        <v>2.5</v>
      </c>
      <c r="CJ344" s="30">
        <f>SUMIF(Ingredients!$B$3:$B$217,F344,Ingredients!$J$3:$J$217)+SUMIF($B$3:$B$724,F344,$CR$3:$CR$724)</f>
        <v>0</v>
      </c>
      <c r="CK344" s="30">
        <f>SUMIF(Ingredients!$B$3:$B$217,G344,Ingredients!$J$3:$J$217)+SUMIF($B$3:$B$724,G344,$CR$3:$CR$724)</f>
        <v>0</v>
      </c>
      <c r="CL344" s="30">
        <f>SUMIF(Ingredients!$B$3:$B$217,H344,Ingredients!$J$3:$J$217)+SUMIF($B$3:$B$724,H344,$CR$3:$CR$724)</f>
        <v>0</v>
      </c>
      <c r="CM344" s="30">
        <f>SUMIF(Ingredients!$B$3:$B$217,I344,Ingredients!$J$3:$J$217)+SUMIF($B$3:$B$724,I344,$CR$3:$CR$724)</f>
        <v>0</v>
      </c>
      <c r="CN344" s="30">
        <f>SUMIF(Ingredients!$B$3:$B$217,J344,Ingredients!$J$3:$J$217)+SUMIF($B$3:$B$724,J344,$CR$3:$CR$724)</f>
        <v>0</v>
      </c>
      <c r="CO344" s="30">
        <f>SUMIF(Ingredients!$B$3:$B$217,K344,Ingredients!$J$3:$J$217)+SUMIF($B$3:$B$724,K344,$CR$3:$CR$724)</f>
        <v>0</v>
      </c>
      <c r="CP344" s="30">
        <f>SUMIF(Ingredients!$B$3:$B$217,L344,Ingredients!$J$3:$J$217)+SUMIF($B$3:$B$724,L344,$CR$3:$CR$724)</f>
        <v>0</v>
      </c>
      <c r="CQ344" s="30">
        <f>SUMIF(Ingredients!$B$3:$B$217,M344,Ingredients!$J$3:$J$217)+SUMIF($B$3:$B$724,M344,$CR$3:$CR$724)</f>
        <v>0</v>
      </c>
      <c r="CR344" s="43">
        <f t="shared" si="74"/>
        <v>0</v>
      </c>
      <c r="CS344" s="34">
        <v>15</v>
      </c>
      <c r="CT344" s="30">
        <v>0</v>
      </c>
      <c r="CU344" s="30">
        <v>14</v>
      </c>
      <c r="CV344" s="35">
        <v>0</v>
      </c>
      <c r="CW344" s="36">
        <v>0</v>
      </c>
      <c r="CX344" s="37">
        <v>1</v>
      </c>
      <c r="CY344" s="38">
        <v>2.5</v>
      </c>
      <c r="CZ344" s="39">
        <v>0</v>
      </c>
      <c r="DA344" t="s">
        <v>202</v>
      </c>
      <c r="DB344" t="str">
        <f t="shared" ca="1" si="75"/>
        <v>-</v>
      </c>
      <c r="DD344" t="s">
        <v>200</v>
      </c>
      <c r="DE344" t="str">
        <f t="shared" ca="1" si="76"/>
        <v>PEPPERONIITEM(MEAL, ItemRegistry.pepperoniItem, 4 ,3f,0f,0f,1f,0f,2.5f,0f,1.5f),</v>
      </c>
      <c r="DF344" t="s">
        <v>2481</v>
      </c>
    </row>
    <row r="345" spans="2:110" x14ac:dyDescent="0.3">
      <c r="B345" t="s">
        <v>625</v>
      </c>
      <c r="C345" t="str">
        <f>INDEX('PH Itemnames'!$B$1:$B$723,MATCH(B345,'PH Itemnames'!$A$1:$A$723),1)</f>
        <v>pickledonionsItem</v>
      </c>
      <c r="D345" t="s">
        <v>240</v>
      </c>
      <c r="E345" t="s">
        <v>1188</v>
      </c>
      <c r="F345" s="10" t="s">
        <v>64</v>
      </c>
      <c r="G345" s="11" t="s">
        <v>249</v>
      </c>
      <c r="H345" s="11" t="s">
        <v>351</v>
      </c>
      <c r="I345" s="11"/>
      <c r="J345" s="11"/>
      <c r="K345" s="11"/>
      <c r="L345" s="11"/>
      <c r="M345" s="11"/>
      <c r="N345" s="46">
        <f ca="1">SUMIF(Ingredients!$B$3:$B$217,'PH complex foods'!F345,Ingredients!$A$3:$A$119)+SUMIF($B$3:$B$724,F345,$V$3:$V$723)</f>
        <v>1</v>
      </c>
      <c r="O345" s="11">
        <f ca="1">SUMIF(Ingredients!$B$3:$B$217,'PH complex foods'!G345,Ingredients!$A$3:$A$119)+SUMIF($B$3:$B$724,G345,$V$3:$V$723)</f>
        <v>1</v>
      </c>
      <c r="P345" s="11">
        <f ca="1">SUMIF(Ingredients!$B$3:$B$217,'PH complex foods'!H345,Ingredients!$A$3:$A$119)+SUMIF($B$3:$B$724,H345,$V$3:$V$723)</f>
        <v>1</v>
      </c>
      <c r="Q345" s="11">
        <f ca="1">SUMIF(Ingredients!$B$3:$B$217,'PH complex foods'!I345,Ingredients!$A$3:$A$119)+SUMIF($B$3:$B$724,I345,$V$3:$V$723)</f>
        <v>0</v>
      </c>
      <c r="R345" s="11">
        <f ca="1">SUMIF(Ingredients!$B$3:$B$217,'PH complex foods'!J345,Ingredients!$A$3:$A$119)+SUMIF($B$3:$B$724,J345,$V$3:$V$723)</f>
        <v>0</v>
      </c>
      <c r="S345" s="11">
        <f ca="1">SUMIF(Ingredients!$B$3:$B$217,'PH complex foods'!K345,Ingredients!$A$3:$A$119)+SUMIF($B$3:$B$724,K345,$V$3:$V$723)</f>
        <v>0</v>
      </c>
      <c r="T345" s="11">
        <f ca="1">SUMIF(Ingredients!$B$3:$B$217,'PH complex foods'!L345,Ingredients!$A$3:$A$119)+SUMIF($B$3:$B$724,L345,$V$3:$V$723)</f>
        <v>0</v>
      </c>
      <c r="U345" s="11">
        <f ca="1">SUMIF(Ingredients!$B$3:$B$217,'PH complex foods'!M345,Ingredients!$A$3:$A$119)+SUMIF($B$3:$B$724,M345,$V$3:$V$723)</f>
        <v>0</v>
      </c>
      <c r="V345" s="10">
        <f t="shared" ca="1" si="77"/>
        <v>1</v>
      </c>
      <c r="W345" s="11">
        <f t="shared" si="66"/>
        <v>0</v>
      </c>
      <c r="X345" s="44" t="str">
        <f t="shared" ca="1" si="78"/>
        <v>Yes</v>
      </c>
      <c r="Y345" s="34">
        <f>SUMIF(Ingredients!$B$3:$B$217,F345,Ingredients!$C$3:$C$217)+SUMIF($B$3:$B$724,F345,$AG$3:$AG$724)</f>
        <v>2</v>
      </c>
      <c r="Z345" s="30">
        <f>SUMIF(Ingredients!$B$3:$B$217,G345,Ingredients!$C$3:$C$217)+SUMIF($B$3:$B$724,G345,$AG$3:$AG$724)</f>
        <v>0</v>
      </c>
      <c r="AA345" s="30">
        <f>SUMIF(Ingredients!$B$3:$B$217,H345,Ingredients!$C$3:$C$217)+SUMIF($B$3:$B$724,H345,$AG$3:$AG$724)</f>
        <v>0</v>
      </c>
      <c r="AB345" s="30">
        <f>SUMIF(Ingredients!$B$3:$B$217,I345,Ingredients!$C$3:$C$217)+SUMIF($B$3:$B$724,I345,$AG$3:$AG$724)</f>
        <v>0</v>
      </c>
      <c r="AC345" s="30">
        <f>SUMIF(Ingredients!$B$3:$B$217,J345,Ingredients!$C$3:$C$217)+SUMIF($B$3:$B$724,J345,$AG$3:$AG$724)</f>
        <v>0</v>
      </c>
      <c r="AD345" s="30">
        <f>SUMIF(Ingredients!$B$3:$B$217,K345,Ingredients!$C$3:$C$217)+SUMIF($B$3:$B$724,K345,$AG$3:$AG$724)</f>
        <v>0</v>
      </c>
      <c r="AE345" s="30">
        <f>SUMIF(Ingredients!$B$3:$B$217,L345,Ingredients!$C$3:$C$217)+SUMIF($B$3:$B$724,L345,$AG$3:$AG$724)</f>
        <v>0</v>
      </c>
      <c r="AF345" s="30">
        <f>SUMIF(Ingredients!$B$3:$B$217,M345,Ingredients!$C$3:$C$217)+SUMIF($B$3:$B$724,M345,$AG$3:$AG$724)</f>
        <v>0</v>
      </c>
      <c r="AG345" s="29">
        <f t="shared" si="67"/>
        <v>2</v>
      </c>
      <c r="AH345" s="30">
        <f>SUMIF(Ingredients!$B$3:$B$217,F345,Ingredients!$D$3:$D$217)+SUMIF($B$3:$B$724,F345,$AP$3:$AP$724)</f>
        <v>0</v>
      </c>
      <c r="AI345" s="30">
        <f>SUMIF(Ingredients!$B$3:$B$217,G345,Ingredients!$D$3:$D$217)+SUMIF($B$3:$B$724,G345,$AP$3:$AP$724)</f>
        <v>0</v>
      </c>
      <c r="AJ345" s="30">
        <f>SUMIF(Ingredients!$B$3:$B$217,H345,Ingredients!$D$3:$D$217)+SUMIF($B$3:$B$724,H345,$AP$3:$AP$724)</f>
        <v>0</v>
      </c>
      <c r="AK345" s="30">
        <f>SUMIF(Ingredients!$B$3:$B$217,I345,Ingredients!$D$3:$D$217)+SUMIF($B$3:$B$724,I345,$AP$3:$AP$724)</f>
        <v>0</v>
      </c>
      <c r="AL345" s="30">
        <f>SUMIF(Ingredients!$B$3:$B$217,J345,Ingredients!$D$3:$D$217)+SUMIF($B$3:$B$724,J345,$AP$3:$AP$724)</f>
        <v>0</v>
      </c>
      <c r="AM345" s="30">
        <f>SUMIF(Ingredients!$B$3:$B$217,K345,Ingredients!$D$3:$D$217)+SUMIF($B$3:$B$724,K345,$AP$3:$AP$724)</f>
        <v>0</v>
      </c>
      <c r="AN345" s="30">
        <f>SUMIF(Ingredients!$B$3:$B$217,L345,Ingredients!$D$3:$D$217)+SUMIF($B$3:$B$724,L345,$AP$3:$AP$724)</f>
        <v>0</v>
      </c>
      <c r="AO345" s="30">
        <f>SUMIF(Ingredients!$B$3:$B$217,M345,Ingredients!$D$3:$D$217)+SUMIF($B$3:$B$724,M345,$AP$3:$AP$724)</f>
        <v>0</v>
      </c>
      <c r="AP345" s="29">
        <f t="shared" si="68"/>
        <v>0</v>
      </c>
      <c r="AQ345" s="30">
        <f>SUMIF(Ingredients!$B$3:$B$217,F345,Ingredients!$E$3:$E$217)+SUMIF($B$3:$B$724,F345,$AY$3:$AY$727)</f>
        <v>43</v>
      </c>
      <c r="AR345" s="30">
        <f>SUMIF(Ingredients!$B$3:$B$217,G345,Ingredients!$E$3:$E$217)+SUMIF($B$3:$B$724,G345,$AY$3:$AY$727)</f>
        <v>30</v>
      </c>
      <c r="AS345" s="30">
        <f>SUMIF(Ingredients!$B$3:$B$217,H345,Ingredients!$E$3:$E$217)+SUMIF($B$3:$B$724,H345,$AY$3:$AY$727)</f>
        <v>30</v>
      </c>
      <c r="AT345" s="30">
        <f>SUMIF(Ingredients!$B$3:$B$217,I345,Ingredients!$E$3:$E$217)+SUMIF($B$3:$B$724,I345,$AY$3:$AY$727)</f>
        <v>0</v>
      </c>
      <c r="AU345" s="30">
        <f>SUMIF(Ingredients!$B$3:$B$217,J345,Ingredients!$E$3:$E$217)+SUMIF($B$3:$B$724,J345,$AY$3:$AY$727)</f>
        <v>0</v>
      </c>
      <c r="AV345" s="30">
        <f>SUMIF(Ingredients!$B$3:$B$217,K345,Ingredients!$E$3:$E$217)+SUMIF($B$3:$B$724,K345,$AY$3:$AY$727)</f>
        <v>0</v>
      </c>
      <c r="AW345" s="30">
        <f>SUMIF(Ingredients!$B$3:$B$217,L345,Ingredients!$E$3:$E$217)+SUMIF($B$3:$B$724,L345,$AY$3:$AY$727)</f>
        <v>0</v>
      </c>
      <c r="AX345" s="30">
        <f>SUMIF(Ingredients!$B$3:$B$217,M345,Ingredients!$E$3:$E$217)+SUMIF($B$3:$B$724,M345,$AY$3:$AY$727)</f>
        <v>0</v>
      </c>
      <c r="AY345" s="29">
        <f t="shared" si="69"/>
        <v>34.333333333333336</v>
      </c>
      <c r="AZ345" s="30">
        <f>SUMIF(Ingredients!$B$3:$B$217,F345,Ingredients!$F$3:$F$217)+SUMIF($B$3:$B$724,F345,$BH$3:$BH$724)</f>
        <v>0</v>
      </c>
      <c r="BA345" s="30">
        <f>SUMIF(Ingredients!$B$3:$B$217,G345,Ingredients!$F$3:$F$217)+SUMIF($B$3:$B$724,G345,$BH$3:$BH$724)</f>
        <v>0</v>
      </c>
      <c r="BB345" s="30">
        <f>SUMIF(Ingredients!$B$3:$B$217,H345,Ingredients!$F$3:$F$217)+SUMIF($B$3:$B$724,H345,$BH$3:$BH$724)</f>
        <v>0</v>
      </c>
      <c r="BC345" s="30">
        <f>SUMIF(Ingredients!$B$3:$B$217,I345,Ingredients!$F$3:$F$217)+SUMIF($B$3:$B$724,I345,$BH$3:$BH$724)</f>
        <v>0</v>
      </c>
      <c r="BD345" s="30">
        <f>SUMIF(Ingredients!$B$3:$B$217,J345,Ingredients!$F$3:$F$217)+SUMIF($B$3:$B$724,J345,$BH$3:$BH$724)</f>
        <v>0</v>
      </c>
      <c r="BE345" s="30">
        <f>SUMIF(Ingredients!$B$3:$B$217,K345,Ingredients!$F$3:$F$217)+SUMIF($B$3:$B$724,K345,$BH$3:$BH$724)</f>
        <v>0</v>
      </c>
      <c r="BF345" s="30">
        <f>SUMIF(Ingredients!$B$3:$B$217,L345,Ingredients!$F$3:$F$217)+SUMIF($B$3:$B$724,L345,$BH$3:$BH$724)</f>
        <v>0</v>
      </c>
      <c r="BG345" s="30">
        <f>SUMIF(Ingredients!$B$3:$B$217,M345,Ingredients!$F$3:$F$217)+SUMIF($B$3:$B$724,M345,$BH$3:$BH$724)</f>
        <v>0</v>
      </c>
      <c r="BH345" s="35">
        <f t="shared" si="70"/>
        <v>0</v>
      </c>
      <c r="BI345" s="30">
        <f>SUMIF(Ingredients!$B$3:$B$217,F345,Ingredients!$G$3:$G$217)+SUMIF($B$3:$B$724,F345,$BQ$3:$BQ$724)</f>
        <v>0</v>
      </c>
      <c r="BJ345" s="30">
        <f>SUMIF(Ingredients!$B$3:$B$217,G345,Ingredients!$G$3:$G$217)+SUMIF($B$3:$B$724,G345,$BQ$3:$BQ$724)</f>
        <v>0</v>
      </c>
      <c r="BK345" s="30">
        <f>SUMIF(Ingredients!$B$3:$B$217,H345,Ingredients!$G$3:$G$217)+SUMIF($B$3:$B$724,H345,$BQ$3:$BQ$724)</f>
        <v>0</v>
      </c>
      <c r="BL345" s="30">
        <f>SUMIF(Ingredients!$B$3:$B$217,I345,Ingredients!$G$3:$G$217)+SUMIF($B$3:$B$724,I345,$BQ$3:$BQ$724)</f>
        <v>0</v>
      </c>
      <c r="BM345" s="30">
        <f>SUMIF(Ingredients!$B$3:$B$217,J345,Ingredients!$G$3:$G$217)+SUMIF($B$3:$B$724,J345,$BQ$3:$BQ$724)</f>
        <v>0</v>
      </c>
      <c r="BN345" s="30">
        <f>SUMIF(Ingredients!$B$3:$B$217,K345,Ingredients!$G$3:$G$217)+SUMIF($B$3:$B$724,K345,$BQ$3:$BQ$724)</f>
        <v>0</v>
      </c>
      <c r="BO345" s="30">
        <f>SUMIF(Ingredients!$B$3:$B$217,L345,Ingredients!$G$3:$G$217)+SUMIF($B$3:$B$724,L345,$BQ$3:$BQ$724)</f>
        <v>0</v>
      </c>
      <c r="BP345" s="30">
        <f>SUMIF(Ingredients!$B$3:$B$217,M345,Ingredients!$G$3:$G$217)+SUMIF($B$3:$B$724,M345,$BQ$3:$BQ$724)</f>
        <v>0</v>
      </c>
      <c r="BQ345" s="36">
        <f t="shared" si="71"/>
        <v>0</v>
      </c>
      <c r="BR345" s="30">
        <f>SUMIF(Ingredients!$B$3:$B$217,F345,Ingredients!$H$3:$H$217)+SUMIF($B$3:$B$724,F345,$BZ$3:$BZ$724)</f>
        <v>1</v>
      </c>
      <c r="BS345" s="30">
        <f>SUMIF(Ingredients!$B$3:$B$217,G345,Ingredients!$H$3:$H$217)+SUMIF($B$3:$B$724,G345,$BZ$3:$BZ$724)</f>
        <v>0</v>
      </c>
      <c r="BT345" s="30">
        <f>SUMIF(Ingredients!$B$3:$B$217,H345,Ingredients!$H$3:$H$217)+SUMIF($B$3:$B$724,H345,$BZ$3:$BZ$724)</f>
        <v>0</v>
      </c>
      <c r="BU345" s="30">
        <f>SUMIF(Ingredients!$B$3:$B$217,I345,Ingredients!$H$3:$H$217)+SUMIF($B$3:$B$724,I345,$BZ$3:$BZ$724)</f>
        <v>0</v>
      </c>
      <c r="BV345" s="30">
        <f>SUMIF(Ingredients!$B$3:$B$217,J345,Ingredients!$H$3:$H$217)+SUMIF($B$3:$B$724,J345,$BZ$3:$BZ$724)</f>
        <v>0</v>
      </c>
      <c r="BW345" s="30">
        <f>SUMIF(Ingredients!$B$3:$B$217,K345,Ingredients!$H$3:$H$217)+SUMIF($B$3:$B$724,K345,$BZ$3:$BZ$724)</f>
        <v>0</v>
      </c>
      <c r="BX345" s="30">
        <f>SUMIF(Ingredients!$B$3:$B$217,L345,Ingredients!$H$3:$H$217)+SUMIF($B$3:$B$724,L345,$BZ$3:$BZ$724)</f>
        <v>0</v>
      </c>
      <c r="BY345" s="30">
        <f>SUMIF(Ingredients!$B$3:$B$217,M345,Ingredients!$H$3:$H$217)+SUMIF($B$3:$B$724,M345,$BZ$3:$BZ$724)</f>
        <v>0</v>
      </c>
      <c r="BZ345" s="42">
        <f t="shared" si="72"/>
        <v>1</v>
      </c>
      <c r="CA345" s="30">
        <f>SUMIF(Ingredients!$B$3:$B$217,F345,Ingredients!$I$3:$I$217)+SUMIF($B$3:$B$724,F345,$CI$3:$CI$724)</f>
        <v>0</v>
      </c>
      <c r="CB345" s="30">
        <f>SUMIF(Ingredients!$B$3:$B$217,G345,Ingredients!$I$3:$I$217)+SUMIF($B$3:$B$724,G345,$CI$3:$CI$724)</f>
        <v>0</v>
      </c>
      <c r="CC345" s="30">
        <f>SUMIF(Ingredients!$B$3:$B$217,H345,Ingredients!$I$3:$I$217)+SUMIF($B$3:$B$724,H345,$CI$3:$CI$724)</f>
        <v>0</v>
      </c>
      <c r="CD345" s="30">
        <f>SUMIF(Ingredients!$B$3:$B$217,I345,Ingredients!$I$3:$I$217)+SUMIF($B$3:$B$724,I345,$CI$3:$CI$724)</f>
        <v>0</v>
      </c>
      <c r="CE345" s="30">
        <f>SUMIF(Ingredients!$B$3:$B$217,J345,Ingredients!$I$3:$I$217)+SUMIF($B$3:$B$724,J345,$CI$3:$CI$724)</f>
        <v>0</v>
      </c>
      <c r="CF345" s="30">
        <f>SUMIF(Ingredients!$B$3:$B$217,K345,Ingredients!$I$3:$I$217)+SUMIF($B$3:$B$724,K345,$CI$3:$CI$724)</f>
        <v>0</v>
      </c>
      <c r="CG345" s="30">
        <f>SUMIF(Ingredients!$B$3:$B$217,L345,Ingredients!$I$3:$I$217)+SUMIF($B$3:$B$724,L345,$CI$3:$CI$724)</f>
        <v>0</v>
      </c>
      <c r="CH345" s="30">
        <f>SUMIF(Ingredients!$B$3:$B$217,M345,Ingredients!$I$3:$I$217)+SUMIF($B$3:$B$724,M345,$CI$3:$CI$724)</f>
        <v>0</v>
      </c>
      <c r="CI345" s="38">
        <f t="shared" si="73"/>
        <v>0</v>
      </c>
      <c r="CJ345" s="30">
        <f>SUMIF(Ingredients!$B$3:$B$217,F345,Ingredients!$J$3:$J$217)+SUMIF($B$3:$B$724,F345,$CR$3:$CR$724)</f>
        <v>0</v>
      </c>
      <c r="CK345" s="30">
        <f>SUMIF(Ingredients!$B$3:$B$217,G345,Ingredients!$J$3:$J$217)+SUMIF($B$3:$B$724,G345,$CR$3:$CR$724)</f>
        <v>0</v>
      </c>
      <c r="CL345" s="30">
        <f>SUMIF(Ingredients!$B$3:$B$217,H345,Ingredients!$J$3:$J$217)+SUMIF($B$3:$B$724,H345,$CR$3:$CR$724)</f>
        <v>0</v>
      </c>
      <c r="CM345" s="30">
        <f>SUMIF(Ingredients!$B$3:$B$217,I345,Ingredients!$J$3:$J$217)+SUMIF($B$3:$B$724,I345,$CR$3:$CR$724)</f>
        <v>0</v>
      </c>
      <c r="CN345" s="30">
        <f>SUMIF(Ingredients!$B$3:$B$217,J345,Ingredients!$J$3:$J$217)+SUMIF($B$3:$B$724,J345,$CR$3:$CR$724)</f>
        <v>0</v>
      </c>
      <c r="CO345" s="30">
        <f>SUMIF(Ingredients!$B$3:$B$217,K345,Ingredients!$J$3:$J$217)+SUMIF($B$3:$B$724,K345,$CR$3:$CR$724)</f>
        <v>0</v>
      </c>
      <c r="CP345" s="30">
        <f>SUMIF(Ingredients!$B$3:$B$217,L345,Ingredients!$J$3:$J$217)+SUMIF($B$3:$B$724,L345,$CR$3:$CR$724)</f>
        <v>0</v>
      </c>
      <c r="CQ345" s="30">
        <f>SUMIF(Ingredients!$B$3:$B$217,M345,Ingredients!$J$3:$J$217)+SUMIF($B$3:$B$724,M345,$CR$3:$CR$724)</f>
        <v>0</v>
      </c>
      <c r="CR345" s="43">
        <f t="shared" si="74"/>
        <v>0</v>
      </c>
      <c r="CS345" s="34">
        <v>2</v>
      </c>
      <c r="CT345" s="30">
        <v>0</v>
      </c>
      <c r="CU345" s="30">
        <v>20</v>
      </c>
      <c r="CV345" s="35">
        <v>0</v>
      </c>
      <c r="CW345" s="36">
        <v>0</v>
      </c>
      <c r="CX345" s="37">
        <v>1</v>
      </c>
      <c r="CY345" s="38">
        <v>0</v>
      </c>
      <c r="CZ345" s="39">
        <v>0</v>
      </c>
      <c r="DA345" t="s">
        <v>202</v>
      </c>
      <c r="DB345" t="str">
        <f t="shared" ca="1" si="75"/>
        <v>-</v>
      </c>
      <c r="DC345" t="s">
        <v>626</v>
      </c>
      <c r="DD345" t="s">
        <v>200</v>
      </c>
      <c r="DE345" t="str">
        <f t="shared" ca="1" si="76"/>
        <v>PICKLEDONIONSITEM(VEGETABLE, ItemRegistry.pickledonionsItem, 4 ,0.4f,0f,0f,1f,0f,0f,0f,1.05f),</v>
      </c>
      <c r="DF345" t="s">
        <v>2482</v>
      </c>
    </row>
    <row r="346" spans="2:110" x14ac:dyDescent="0.3">
      <c r="B346" t="s">
        <v>615</v>
      </c>
      <c r="C346" t="str">
        <f>INDEX('PH Itemnames'!$B$1:$B$723,MATCH(B346,'PH Itemnames'!$A$1:$A$723),1)</f>
        <v>porksausageItem</v>
      </c>
      <c r="D346" t="s">
        <v>240</v>
      </c>
      <c r="E346" t="s">
        <v>1192</v>
      </c>
      <c r="F346" s="10" t="s">
        <v>77</v>
      </c>
      <c r="G346" s="11" t="s">
        <v>122</v>
      </c>
      <c r="H346" s="11" t="s">
        <v>249</v>
      </c>
      <c r="I346" s="11"/>
      <c r="J346" s="11"/>
      <c r="K346" s="11"/>
      <c r="L346" s="11"/>
      <c r="M346" s="11"/>
      <c r="N346" s="46">
        <f ca="1">SUMIF(Ingredients!$B$3:$B$217,'PH complex foods'!F346,Ingredients!$A$3:$A$119)+SUMIF($B$3:$B$724,F346,$V$3:$V$723)</f>
        <v>1</v>
      </c>
      <c r="O346" s="11">
        <f ca="1">SUMIF(Ingredients!$B$3:$B$217,'PH complex foods'!G346,Ingredients!$A$3:$A$119)+SUMIF($B$3:$B$724,G346,$V$3:$V$723)</f>
        <v>1</v>
      </c>
      <c r="P346" s="11">
        <f ca="1">SUMIF(Ingredients!$B$3:$B$217,'PH complex foods'!H346,Ingredients!$A$3:$A$119)+SUMIF($B$3:$B$724,H346,$V$3:$V$723)</f>
        <v>1</v>
      </c>
      <c r="Q346" s="11">
        <f ca="1">SUMIF(Ingredients!$B$3:$B$217,'PH complex foods'!I346,Ingredients!$A$3:$A$119)+SUMIF($B$3:$B$724,I346,$V$3:$V$723)</f>
        <v>0</v>
      </c>
      <c r="R346" s="11">
        <f ca="1">SUMIF(Ingredients!$B$3:$B$217,'PH complex foods'!J346,Ingredients!$A$3:$A$119)+SUMIF($B$3:$B$724,J346,$V$3:$V$723)</f>
        <v>0</v>
      </c>
      <c r="S346" s="11">
        <f ca="1">SUMIF(Ingredients!$B$3:$B$217,'PH complex foods'!K346,Ingredients!$A$3:$A$119)+SUMIF($B$3:$B$724,K346,$V$3:$V$723)</f>
        <v>0</v>
      </c>
      <c r="T346" s="11">
        <f ca="1">SUMIF(Ingredients!$B$3:$B$217,'PH complex foods'!L346,Ingredients!$A$3:$A$119)+SUMIF($B$3:$B$724,L346,$V$3:$V$723)</f>
        <v>0</v>
      </c>
      <c r="U346" s="11">
        <f ca="1">SUMIF(Ingredients!$B$3:$B$217,'PH complex foods'!M346,Ingredients!$A$3:$A$119)+SUMIF($B$3:$B$724,M346,$V$3:$V$723)</f>
        <v>0</v>
      </c>
      <c r="V346" s="10">
        <f t="shared" ca="1" si="77"/>
        <v>1</v>
      </c>
      <c r="W346" s="11">
        <f t="shared" si="66"/>
        <v>3</v>
      </c>
      <c r="X346" s="44" t="str">
        <f t="shared" ca="1" si="78"/>
        <v>Yes</v>
      </c>
      <c r="Y346" s="34">
        <f>SUMIF(Ingredients!$B$3:$B$217,F346,Ingredients!$C$3:$C$217)+SUMIF($B$3:$B$724,F346,$AG$3:$AG$724)</f>
        <v>10</v>
      </c>
      <c r="Z346" s="30">
        <f>SUMIF(Ingredients!$B$3:$B$217,G346,Ingredients!$C$3:$C$217)+SUMIF($B$3:$B$724,G346,$AG$3:$AG$724)</f>
        <v>0</v>
      </c>
      <c r="AA346" s="30">
        <f>SUMIF(Ingredients!$B$3:$B$217,H346,Ingredients!$C$3:$C$217)+SUMIF($B$3:$B$724,H346,$AG$3:$AG$724)</f>
        <v>0</v>
      </c>
      <c r="AB346" s="30">
        <f>SUMIF(Ingredients!$B$3:$B$217,I346,Ingredients!$C$3:$C$217)+SUMIF($B$3:$B$724,I346,$AG$3:$AG$724)</f>
        <v>0</v>
      </c>
      <c r="AC346" s="30">
        <f>SUMIF(Ingredients!$B$3:$B$217,J346,Ingredients!$C$3:$C$217)+SUMIF($B$3:$B$724,J346,$AG$3:$AG$724)</f>
        <v>0</v>
      </c>
      <c r="AD346" s="30">
        <f>SUMIF(Ingredients!$B$3:$B$217,K346,Ingredients!$C$3:$C$217)+SUMIF($B$3:$B$724,K346,$AG$3:$AG$724)</f>
        <v>0</v>
      </c>
      <c r="AE346" s="30">
        <f>SUMIF(Ingredients!$B$3:$B$217,L346,Ingredients!$C$3:$C$217)+SUMIF($B$3:$B$724,L346,$AG$3:$AG$724)</f>
        <v>0</v>
      </c>
      <c r="AF346" s="30">
        <f>SUMIF(Ingredients!$B$3:$B$217,M346,Ingredients!$C$3:$C$217)+SUMIF($B$3:$B$724,M346,$AG$3:$AG$724)</f>
        <v>0</v>
      </c>
      <c r="AG346" s="29">
        <f t="shared" si="67"/>
        <v>10</v>
      </c>
      <c r="AH346" s="30">
        <f>SUMIF(Ingredients!$B$3:$B$217,F346,Ingredients!$D$3:$D$217)+SUMIF($B$3:$B$724,F346,$AP$3:$AP$724)</f>
        <v>0</v>
      </c>
      <c r="AI346" s="30">
        <f>SUMIF(Ingredients!$B$3:$B$217,G346,Ingredients!$D$3:$D$217)+SUMIF($B$3:$B$724,G346,$AP$3:$AP$724)</f>
        <v>0</v>
      </c>
      <c r="AJ346" s="30">
        <f>SUMIF(Ingredients!$B$3:$B$217,H346,Ingredients!$D$3:$D$217)+SUMIF($B$3:$B$724,H346,$AP$3:$AP$724)</f>
        <v>0</v>
      </c>
      <c r="AK346" s="30">
        <f>SUMIF(Ingredients!$B$3:$B$217,I346,Ingredients!$D$3:$D$217)+SUMIF($B$3:$B$724,I346,$AP$3:$AP$724)</f>
        <v>0</v>
      </c>
      <c r="AL346" s="30">
        <f>SUMIF(Ingredients!$B$3:$B$217,J346,Ingredients!$D$3:$D$217)+SUMIF($B$3:$B$724,J346,$AP$3:$AP$724)</f>
        <v>0</v>
      </c>
      <c r="AM346" s="30">
        <f>SUMIF(Ingredients!$B$3:$B$217,K346,Ingredients!$D$3:$D$217)+SUMIF($B$3:$B$724,K346,$AP$3:$AP$724)</f>
        <v>0</v>
      </c>
      <c r="AN346" s="30">
        <f>SUMIF(Ingredients!$B$3:$B$217,L346,Ingredients!$D$3:$D$217)+SUMIF($B$3:$B$724,L346,$AP$3:$AP$724)</f>
        <v>0</v>
      </c>
      <c r="AO346" s="30">
        <f>SUMIF(Ingredients!$B$3:$B$217,M346,Ingredients!$D$3:$D$217)+SUMIF($B$3:$B$724,M346,$AP$3:$AP$724)</f>
        <v>0</v>
      </c>
      <c r="AP346" s="29">
        <f t="shared" si="68"/>
        <v>0</v>
      </c>
      <c r="AQ346" s="30">
        <f>SUMIF(Ingredients!$B$3:$B$217,F346,Ingredients!$E$3:$E$217)+SUMIF($B$3:$B$724,F346,$AY$3:$AY$727)</f>
        <v>14</v>
      </c>
      <c r="AR346" s="30">
        <f>SUMIF(Ingredients!$B$3:$B$217,G346,Ingredients!$E$3:$E$217)+SUMIF($B$3:$B$724,G346,$AY$3:$AY$727)</f>
        <v>48</v>
      </c>
      <c r="AS346" s="30">
        <f>SUMIF(Ingredients!$B$3:$B$217,H346,Ingredients!$E$3:$E$217)+SUMIF($B$3:$B$724,H346,$AY$3:$AY$727)</f>
        <v>30</v>
      </c>
      <c r="AT346" s="30">
        <f>SUMIF(Ingredients!$B$3:$B$217,I346,Ingredients!$E$3:$E$217)+SUMIF($B$3:$B$724,I346,$AY$3:$AY$727)</f>
        <v>0</v>
      </c>
      <c r="AU346" s="30">
        <f>SUMIF(Ingredients!$B$3:$B$217,J346,Ingredients!$E$3:$E$217)+SUMIF($B$3:$B$724,J346,$AY$3:$AY$727)</f>
        <v>0</v>
      </c>
      <c r="AV346" s="30">
        <f>SUMIF(Ingredients!$B$3:$B$217,K346,Ingredients!$E$3:$E$217)+SUMIF($B$3:$B$724,K346,$AY$3:$AY$727)</f>
        <v>0</v>
      </c>
      <c r="AW346" s="30">
        <f>SUMIF(Ingredients!$B$3:$B$217,L346,Ingredients!$E$3:$E$217)+SUMIF($B$3:$B$724,L346,$AY$3:$AY$727)</f>
        <v>0</v>
      </c>
      <c r="AX346" s="30">
        <f>SUMIF(Ingredients!$B$3:$B$217,M346,Ingredients!$E$3:$E$217)+SUMIF($B$3:$B$724,M346,$AY$3:$AY$727)</f>
        <v>0</v>
      </c>
      <c r="AY346" s="29">
        <f t="shared" si="69"/>
        <v>30.666666666666668</v>
      </c>
      <c r="AZ346" s="30">
        <f>SUMIF(Ingredients!$B$3:$B$217,F346,Ingredients!$F$3:$F$217)+SUMIF($B$3:$B$724,F346,$BH$3:$BH$724)</f>
        <v>0</v>
      </c>
      <c r="BA346" s="30">
        <f>SUMIF(Ingredients!$B$3:$B$217,G346,Ingredients!$F$3:$F$217)+SUMIF($B$3:$B$724,G346,$BH$3:$BH$724)</f>
        <v>0</v>
      </c>
      <c r="BB346" s="30">
        <f>SUMIF(Ingredients!$B$3:$B$217,H346,Ingredients!$F$3:$F$217)+SUMIF($B$3:$B$724,H346,$BH$3:$BH$724)</f>
        <v>0</v>
      </c>
      <c r="BC346" s="30">
        <f>SUMIF(Ingredients!$B$3:$B$217,I346,Ingredients!$F$3:$F$217)+SUMIF($B$3:$B$724,I346,$BH$3:$BH$724)</f>
        <v>0</v>
      </c>
      <c r="BD346" s="30">
        <f>SUMIF(Ingredients!$B$3:$B$217,J346,Ingredients!$F$3:$F$217)+SUMIF($B$3:$B$724,J346,$BH$3:$BH$724)</f>
        <v>0</v>
      </c>
      <c r="BE346" s="30">
        <f>SUMIF(Ingredients!$B$3:$B$217,K346,Ingredients!$F$3:$F$217)+SUMIF($B$3:$B$724,K346,$BH$3:$BH$724)</f>
        <v>0</v>
      </c>
      <c r="BF346" s="30">
        <f>SUMIF(Ingredients!$B$3:$B$217,L346,Ingredients!$F$3:$F$217)+SUMIF($B$3:$B$724,L346,$BH$3:$BH$724)</f>
        <v>0</v>
      </c>
      <c r="BG346" s="30">
        <f>SUMIF(Ingredients!$B$3:$B$217,M346,Ingredients!$F$3:$F$217)+SUMIF($B$3:$B$724,M346,$BH$3:$BH$724)</f>
        <v>0</v>
      </c>
      <c r="BH346" s="35">
        <f t="shared" si="70"/>
        <v>0</v>
      </c>
      <c r="BI346" s="30">
        <f>SUMIF(Ingredients!$B$3:$B$217,F346,Ingredients!$G$3:$G$217)+SUMIF($B$3:$B$724,F346,$BQ$3:$BQ$724)</f>
        <v>0</v>
      </c>
      <c r="BJ346" s="30">
        <f>SUMIF(Ingredients!$B$3:$B$217,G346,Ingredients!$G$3:$G$217)+SUMIF($B$3:$B$724,G346,$BQ$3:$BQ$724)</f>
        <v>0</v>
      </c>
      <c r="BK346" s="30">
        <f>SUMIF(Ingredients!$B$3:$B$217,H346,Ingredients!$G$3:$G$217)+SUMIF($B$3:$B$724,H346,$BQ$3:$BQ$724)</f>
        <v>0</v>
      </c>
      <c r="BL346" s="30">
        <f>SUMIF(Ingredients!$B$3:$B$217,I346,Ingredients!$G$3:$G$217)+SUMIF($B$3:$B$724,I346,$BQ$3:$BQ$724)</f>
        <v>0</v>
      </c>
      <c r="BM346" s="30">
        <f>SUMIF(Ingredients!$B$3:$B$217,J346,Ingredients!$G$3:$G$217)+SUMIF($B$3:$B$724,J346,$BQ$3:$BQ$724)</f>
        <v>0</v>
      </c>
      <c r="BN346" s="30">
        <f>SUMIF(Ingredients!$B$3:$B$217,K346,Ingredients!$G$3:$G$217)+SUMIF($B$3:$B$724,K346,$BQ$3:$BQ$724)</f>
        <v>0</v>
      </c>
      <c r="BO346" s="30">
        <f>SUMIF(Ingredients!$B$3:$B$217,L346,Ingredients!$G$3:$G$217)+SUMIF($B$3:$B$724,L346,$BQ$3:$BQ$724)</f>
        <v>0</v>
      </c>
      <c r="BP346" s="30">
        <f>SUMIF(Ingredients!$B$3:$B$217,M346,Ingredients!$G$3:$G$217)+SUMIF($B$3:$B$724,M346,$BQ$3:$BQ$724)</f>
        <v>0</v>
      </c>
      <c r="BQ346" s="36">
        <f t="shared" si="71"/>
        <v>0</v>
      </c>
      <c r="BR346" s="30">
        <f>SUMIF(Ingredients!$B$3:$B$217,F346,Ingredients!$H$3:$H$217)+SUMIF($B$3:$B$724,F346,$BZ$3:$BZ$724)</f>
        <v>0</v>
      </c>
      <c r="BS346" s="30">
        <f>SUMIF(Ingredients!$B$3:$B$217,G346,Ingredients!$H$3:$H$217)+SUMIF($B$3:$B$724,G346,$BZ$3:$BZ$724)</f>
        <v>0</v>
      </c>
      <c r="BT346" s="30">
        <f>SUMIF(Ingredients!$B$3:$B$217,H346,Ingredients!$H$3:$H$217)+SUMIF($B$3:$B$724,H346,$BZ$3:$BZ$724)</f>
        <v>0</v>
      </c>
      <c r="BU346" s="30">
        <f>SUMIF(Ingredients!$B$3:$B$217,I346,Ingredients!$H$3:$H$217)+SUMIF($B$3:$B$724,I346,$BZ$3:$BZ$724)</f>
        <v>0</v>
      </c>
      <c r="BV346" s="30">
        <f>SUMIF(Ingredients!$B$3:$B$217,J346,Ingredients!$H$3:$H$217)+SUMIF($B$3:$B$724,J346,$BZ$3:$BZ$724)</f>
        <v>0</v>
      </c>
      <c r="BW346" s="30">
        <f>SUMIF(Ingredients!$B$3:$B$217,K346,Ingredients!$H$3:$H$217)+SUMIF($B$3:$B$724,K346,$BZ$3:$BZ$724)</f>
        <v>0</v>
      </c>
      <c r="BX346" s="30">
        <f>SUMIF(Ingredients!$B$3:$B$217,L346,Ingredients!$H$3:$H$217)+SUMIF($B$3:$B$724,L346,$BZ$3:$BZ$724)</f>
        <v>0</v>
      </c>
      <c r="BY346" s="30">
        <f>SUMIF(Ingredients!$B$3:$B$217,M346,Ingredients!$H$3:$H$217)+SUMIF($B$3:$B$724,M346,$BZ$3:$BZ$724)</f>
        <v>0</v>
      </c>
      <c r="BZ346" s="42">
        <f t="shared" si="72"/>
        <v>0</v>
      </c>
      <c r="CA346" s="30">
        <f>SUMIF(Ingredients!$B$3:$B$217,F346,Ingredients!$I$3:$I$217)+SUMIF($B$3:$B$724,F346,$CI$3:$CI$724)</f>
        <v>2.5</v>
      </c>
      <c r="CB346" s="30">
        <f>SUMIF(Ingredients!$B$3:$B$217,G346,Ingredients!$I$3:$I$217)+SUMIF($B$3:$B$724,G346,$CI$3:$CI$724)</f>
        <v>0</v>
      </c>
      <c r="CC346" s="30">
        <f>SUMIF(Ingredients!$B$3:$B$217,H346,Ingredients!$I$3:$I$217)+SUMIF($B$3:$B$724,H346,$CI$3:$CI$724)</f>
        <v>0</v>
      </c>
      <c r="CD346" s="30">
        <f>SUMIF(Ingredients!$B$3:$B$217,I346,Ingredients!$I$3:$I$217)+SUMIF($B$3:$B$724,I346,$CI$3:$CI$724)</f>
        <v>0</v>
      </c>
      <c r="CE346" s="30">
        <f>SUMIF(Ingredients!$B$3:$B$217,J346,Ingredients!$I$3:$I$217)+SUMIF($B$3:$B$724,J346,$CI$3:$CI$724)</f>
        <v>0</v>
      </c>
      <c r="CF346" s="30">
        <f>SUMIF(Ingredients!$B$3:$B$217,K346,Ingredients!$I$3:$I$217)+SUMIF($B$3:$B$724,K346,$CI$3:$CI$724)</f>
        <v>0</v>
      </c>
      <c r="CG346" s="30">
        <f>SUMIF(Ingredients!$B$3:$B$217,L346,Ingredients!$I$3:$I$217)+SUMIF($B$3:$B$724,L346,$CI$3:$CI$724)</f>
        <v>0</v>
      </c>
      <c r="CH346" s="30">
        <f>SUMIF(Ingredients!$B$3:$B$217,M346,Ingredients!$I$3:$I$217)+SUMIF($B$3:$B$724,M346,$CI$3:$CI$724)</f>
        <v>0</v>
      </c>
      <c r="CI346" s="38">
        <f t="shared" si="73"/>
        <v>2.5</v>
      </c>
      <c r="CJ346" s="30">
        <f>SUMIF(Ingredients!$B$3:$B$217,F346,Ingredients!$J$3:$J$217)+SUMIF($B$3:$B$724,F346,$CR$3:$CR$724)</f>
        <v>0</v>
      </c>
      <c r="CK346" s="30">
        <f>SUMIF(Ingredients!$B$3:$B$217,G346,Ingredients!$J$3:$J$217)+SUMIF($B$3:$B$724,G346,$CR$3:$CR$724)</f>
        <v>0</v>
      </c>
      <c r="CL346" s="30">
        <f>SUMIF(Ingredients!$B$3:$B$217,H346,Ingredients!$J$3:$J$217)+SUMIF($B$3:$B$724,H346,$CR$3:$CR$724)</f>
        <v>0</v>
      </c>
      <c r="CM346" s="30">
        <f>SUMIF(Ingredients!$B$3:$B$217,I346,Ingredients!$J$3:$J$217)+SUMIF($B$3:$B$724,I346,$CR$3:$CR$724)</f>
        <v>0</v>
      </c>
      <c r="CN346" s="30">
        <f>SUMIF(Ingredients!$B$3:$B$217,J346,Ingredients!$J$3:$J$217)+SUMIF($B$3:$B$724,J346,$CR$3:$CR$724)</f>
        <v>0</v>
      </c>
      <c r="CO346" s="30">
        <f>SUMIF(Ingredients!$B$3:$B$217,K346,Ingredients!$J$3:$J$217)+SUMIF($B$3:$B$724,K346,$CR$3:$CR$724)</f>
        <v>0</v>
      </c>
      <c r="CP346" s="30">
        <f>SUMIF(Ingredients!$B$3:$B$217,L346,Ingredients!$J$3:$J$217)+SUMIF($B$3:$B$724,L346,$CR$3:$CR$724)</f>
        <v>0</v>
      </c>
      <c r="CQ346" s="30">
        <f>SUMIF(Ingredients!$B$3:$B$217,M346,Ingredients!$J$3:$J$217)+SUMIF($B$3:$B$724,M346,$CR$3:$CR$724)</f>
        <v>0</v>
      </c>
      <c r="CR346" s="43">
        <f t="shared" si="74"/>
        <v>0</v>
      </c>
      <c r="CS346" s="34">
        <v>10</v>
      </c>
      <c r="CT346" s="30">
        <v>0</v>
      </c>
      <c r="CU346" s="30">
        <v>30</v>
      </c>
      <c r="CV346" s="35">
        <v>0</v>
      </c>
      <c r="CW346" s="36">
        <v>0</v>
      </c>
      <c r="CX346" s="37">
        <v>0</v>
      </c>
      <c r="CY346" s="38">
        <v>2.5</v>
      </c>
      <c r="CZ346" s="39">
        <v>0</v>
      </c>
      <c r="DA346" t="s">
        <v>202</v>
      </c>
      <c r="DB346" t="str">
        <f t="shared" ca="1" si="75"/>
        <v>-</v>
      </c>
      <c r="DD346" t="s">
        <v>200</v>
      </c>
      <c r="DE346" t="str">
        <f t="shared" ca="1" si="76"/>
        <v>PORKSAUSAGEITEM(MEAL, ItemRegistry.porksausageItem, 4 ,2f,0f,0f,0f,0f,2.5f,0f,0.7f),</v>
      </c>
      <c r="DF346" t="s">
        <v>2483</v>
      </c>
    </row>
    <row r="347" spans="2:110" x14ac:dyDescent="0.3">
      <c r="B347" t="s">
        <v>627</v>
      </c>
      <c r="C347" t="str">
        <f>INDEX('PH Itemnames'!$B$1:$B$723,MATCH(B347,'PH Itemnames'!$A$1:$A$723),1)</f>
        <v>raspberrytrifleItem</v>
      </c>
      <c r="D347" t="s">
        <v>240</v>
      </c>
      <c r="E347" t="s">
        <v>1192</v>
      </c>
      <c r="F347" s="10" t="s">
        <v>25</v>
      </c>
      <c r="G347" s="11" t="s">
        <v>217</v>
      </c>
      <c r="H347" s="11" t="s">
        <v>173</v>
      </c>
      <c r="I347" s="11" t="s">
        <v>209</v>
      </c>
      <c r="J347" s="11"/>
      <c r="K347" s="11"/>
      <c r="L347" s="11"/>
      <c r="M347" s="11"/>
      <c r="N347" s="46">
        <f ca="1">SUMIF(Ingredients!$B$3:$B$217,'PH complex foods'!F347,Ingredients!$A$3:$A$119)+SUMIF($B$3:$B$724,F347,$V$3:$V$723)</f>
        <v>1</v>
      </c>
      <c r="O347" s="11">
        <f ca="1">SUMIF(Ingredients!$B$3:$B$217,'PH complex foods'!G347,Ingredients!$A$3:$A$119)+SUMIF($B$3:$B$724,G347,$V$3:$V$723)</f>
        <v>1</v>
      </c>
      <c r="P347" s="11">
        <f ca="1">SUMIF(Ingredients!$B$3:$B$217,'PH complex foods'!H347,Ingredients!$A$3:$A$119)+SUMIF($B$3:$B$724,H347,$V$3:$V$723)</f>
        <v>0</v>
      </c>
      <c r="Q347" s="11">
        <f ca="1">SUMIF(Ingredients!$B$3:$B$217,'PH complex foods'!I347,Ingredients!$A$3:$A$119)+SUMIF($B$3:$B$724,I347,$V$3:$V$723)</f>
        <v>1</v>
      </c>
      <c r="R347" s="11">
        <f ca="1">SUMIF(Ingredients!$B$3:$B$217,'PH complex foods'!J347,Ingredients!$A$3:$A$119)+SUMIF($B$3:$B$724,J347,$V$3:$V$723)</f>
        <v>0</v>
      </c>
      <c r="S347" s="11">
        <f ca="1">SUMIF(Ingredients!$B$3:$B$217,'PH complex foods'!K347,Ingredients!$A$3:$A$119)+SUMIF($B$3:$B$724,K347,$V$3:$V$723)</f>
        <v>0</v>
      </c>
      <c r="T347" s="11">
        <f ca="1">SUMIF(Ingredients!$B$3:$B$217,'PH complex foods'!L347,Ingredients!$A$3:$A$119)+SUMIF($B$3:$B$724,L347,$V$3:$V$723)</f>
        <v>0</v>
      </c>
      <c r="U347" s="11">
        <f ca="1">SUMIF(Ingredients!$B$3:$B$217,'PH complex foods'!M347,Ingredients!$A$3:$A$119)+SUMIF($B$3:$B$724,M347,$V$3:$V$723)</f>
        <v>0</v>
      </c>
      <c r="V347" s="10">
        <f t="shared" ca="1" si="77"/>
        <v>0</v>
      </c>
      <c r="W347" s="11">
        <f t="shared" si="66"/>
        <v>0</v>
      </c>
      <c r="X347" s="44" t="str">
        <f t="shared" ca="1" si="78"/>
        <v>No</v>
      </c>
      <c r="Y347" s="34">
        <f>SUMIF(Ingredients!$B$3:$B$217,F347,Ingredients!$C$3:$C$217)+SUMIF($B$3:$B$724,F347,$AG$3:$AG$724)</f>
        <v>2</v>
      </c>
      <c r="Z347" s="30">
        <f>SUMIF(Ingredients!$B$3:$B$217,G347,Ingredients!$C$3:$C$217)+SUMIF($B$3:$B$724,G347,$AG$3:$AG$724)</f>
        <v>5</v>
      </c>
      <c r="AA347" s="30">
        <f>SUMIF(Ingredients!$B$3:$B$217,H347,Ingredients!$C$3:$C$217)+SUMIF($B$3:$B$724,H347,$AG$3:$AG$724)</f>
        <v>1</v>
      </c>
      <c r="AB347" s="30">
        <f>SUMIF(Ingredients!$B$3:$B$217,I347,Ingredients!$C$3:$C$217)+SUMIF($B$3:$B$724,I347,$AG$3:$AG$724)</f>
        <v>5</v>
      </c>
      <c r="AC347" s="30">
        <f>SUMIF(Ingredients!$B$3:$B$217,J347,Ingredients!$C$3:$C$217)+SUMIF($B$3:$B$724,J347,$AG$3:$AG$724)</f>
        <v>0</v>
      </c>
      <c r="AD347" s="30">
        <f>SUMIF(Ingredients!$B$3:$B$217,K347,Ingredients!$C$3:$C$217)+SUMIF($B$3:$B$724,K347,$AG$3:$AG$724)</f>
        <v>0</v>
      </c>
      <c r="AE347" s="30">
        <f>SUMIF(Ingredients!$B$3:$B$217,L347,Ingredients!$C$3:$C$217)+SUMIF($B$3:$B$724,L347,$AG$3:$AG$724)</f>
        <v>0</v>
      </c>
      <c r="AF347" s="30">
        <f>SUMIF(Ingredients!$B$3:$B$217,M347,Ingredients!$C$3:$C$217)+SUMIF($B$3:$B$724,M347,$AG$3:$AG$724)</f>
        <v>0</v>
      </c>
      <c r="AG347" s="29">
        <f t="shared" si="67"/>
        <v>13</v>
      </c>
      <c r="AH347" s="30">
        <f>SUMIF(Ingredients!$B$3:$B$217,F347,Ingredients!$D$3:$D$217)+SUMIF($B$3:$B$724,F347,$AP$3:$AP$724)</f>
        <v>5</v>
      </c>
      <c r="AI347" s="30">
        <f>SUMIF(Ingredients!$B$3:$B$217,G347,Ingredients!$D$3:$D$217)+SUMIF($B$3:$B$724,G347,$AP$3:$AP$724)</f>
        <v>0</v>
      </c>
      <c r="AJ347" s="30">
        <f>SUMIF(Ingredients!$B$3:$B$217,H347,Ingredients!$D$3:$D$217)+SUMIF($B$3:$B$724,H347,$AP$3:$AP$724)</f>
        <v>0</v>
      </c>
      <c r="AK347" s="30">
        <f>SUMIF(Ingredients!$B$3:$B$217,I347,Ingredients!$D$3:$D$217)+SUMIF($B$3:$B$724,I347,$AP$3:$AP$724)</f>
        <v>0</v>
      </c>
      <c r="AL347" s="30">
        <f>SUMIF(Ingredients!$B$3:$B$217,J347,Ingredients!$D$3:$D$217)+SUMIF($B$3:$B$724,J347,$AP$3:$AP$724)</f>
        <v>0</v>
      </c>
      <c r="AM347" s="30">
        <f>SUMIF(Ingredients!$B$3:$B$217,K347,Ingredients!$D$3:$D$217)+SUMIF($B$3:$B$724,K347,$AP$3:$AP$724)</f>
        <v>0</v>
      </c>
      <c r="AN347" s="30">
        <f>SUMIF(Ingredients!$B$3:$B$217,L347,Ingredients!$D$3:$D$217)+SUMIF($B$3:$B$724,L347,$AP$3:$AP$724)</f>
        <v>0</v>
      </c>
      <c r="AO347" s="30">
        <f>SUMIF(Ingredients!$B$3:$B$217,M347,Ingredients!$D$3:$D$217)+SUMIF($B$3:$B$724,M347,$AP$3:$AP$724)</f>
        <v>0</v>
      </c>
      <c r="AP347" s="29">
        <f t="shared" si="68"/>
        <v>5</v>
      </c>
      <c r="AQ347" s="30">
        <f>SUMIF(Ingredients!$B$3:$B$217,F347,Ingredients!$E$3:$E$217)+SUMIF($B$3:$B$724,F347,$AY$3:$AY$727)</f>
        <v>4</v>
      </c>
      <c r="AR347" s="30">
        <f>SUMIF(Ingredients!$B$3:$B$217,G347,Ingredients!$E$3:$E$217)+SUMIF($B$3:$B$724,G347,$AY$3:$AY$727)</f>
        <v>7</v>
      </c>
      <c r="AS347" s="30">
        <f>SUMIF(Ingredients!$B$3:$B$217,H347,Ingredients!$E$3:$E$217)+SUMIF($B$3:$B$724,H347,$AY$3:$AY$727)</f>
        <v>18</v>
      </c>
      <c r="AT347" s="30">
        <f>SUMIF(Ingredients!$B$3:$B$217,I347,Ingredients!$E$3:$E$217)+SUMIF($B$3:$B$724,I347,$AY$3:$AY$727)</f>
        <v>7</v>
      </c>
      <c r="AU347" s="30">
        <f>SUMIF(Ingredients!$B$3:$B$217,J347,Ingredients!$E$3:$E$217)+SUMIF($B$3:$B$724,J347,$AY$3:$AY$727)</f>
        <v>0</v>
      </c>
      <c r="AV347" s="30">
        <f>SUMIF(Ingredients!$B$3:$B$217,K347,Ingredients!$E$3:$E$217)+SUMIF($B$3:$B$724,K347,$AY$3:$AY$727)</f>
        <v>0</v>
      </c>
      <c r="AW347" s="30">
        <f>SUMIF(Ingredients!$B$3:$B$217,L347,Ingredients!$E$3:$E$217)+SUMIF($B$3:$B$724,L347,$AY$3:$AY$727)</f>
        <v>0</v>
      </c>
      <c r="AX347" s="30">
        <f>SUMIF(Ingredients!$B$3:$B$217,M347,Ingredients!$E$3:$E$217)+SUMIF($B$3:$B$724,M347,$AY$3:$AY$727)</f>
        <v>0</v>
      </c>
      <c r="AY347" s="29">
        <f t="shared" si="69"/>
        <v>9</v>
      </c>
      <c r="AZ347" s="30">
        <f>SUMIF(Ingredients!$B$3:$B$217,F347,Ingredients!$F$3:$F$217)+SUMIF($B$3:$B$724,F347,$BH$3:$BH$724)</f>
        <v>0</v>
      </c>
      <c r="BA347" s="30">
        <f>SUMIF(Ingredients!$B$3:$B$217,G347,Ingredients!$F$3:$F$217)+SUMIF($B$3:$B$724,G347,$BH$3:$BH$724)</f>
        <v>0</v>
      </c>
      <c r="BB347" s="30">
        <f>SUMIF(Ingredients!$B$3:$B$217,H347,Ingredients!$F$3:$F$217)+SUMIF($B$3:$B$724,H347,$BH$3:$BH$724)</f>
        <v>0</v>
      </c>
      <c r="BC347" s="30">
        <f>SUMIF(Ingredients!$B$3:$B$217,I347,Ingredients!$F$3:$F$217)+SUMIF($B$3:$B$724,I347,$BH$3:$BH$724)</f>
        <v>1</v>
      </c>
      <c r="BD347" s="30">
        <f>SUMIF(Ingredients!$B$3:$B$217,J347,Ingredients!$F$3:$F$217)+SUMIF($B$3:$B$724,J347,$BH$3:$BH$724)</f>
        <v>0</v>
      </c>
      <c r="BE347" s="30">
        <f>SUMIF(Ingredients!$B$3:$B$217,K347,Ingredients!$F$3:$F$217)+SUMIF($B$3:$B$724,K347,$BH$3:$BH$724)</f>
        <v>0</v>
      </c>
      <c r="BF347" s="30">
        <f>SUMIF(Ingredients!$B$3:$B$217,L347,Ingredients!$F$3:$F$217)+SUMIF($B$3:$B$724,L347,$BH$3:$BH$724)</f>
        <v>0</v>
      </c>
      <c r="BG347" s="30">
        <f>SUMIF(Ingredients!$B$3:$B$217,M347,Ingredients!$F$3:$F$217)+SUMIF($B$3:$B$724,M347,$BH$3:$BH$724)</f>
        <v>0</v>
      </c>
      <c r="BH347" s="35">
        <f t="shared" si="70"/>
        <v>1</v>
      </c>
      <c r="BI347" s="30">
        <f>SUMIF(Ingredients!$B$3:$B$217,F347,Ingredients!$G$3:$G$217)+SUMIF($B$3:$B$724,F347,$BQ$3:$BQ$724)</f>
        <v>0.8</v>
      </c>
      <c r="BJ347" s="30">
        <f>SUMIF(Ingredients!$B$3:$B$217,G347,Ingredients!$G$3:$G$217)+SUMIF($B$3:$B$724,G347,$BQ$3:$BQ$724)</f>
        <v>0</v>
      </c>
      <c r="BK347" s="30">
        <f>SUMIF(Ingredients!$B$3:$B$217,H347,Ingredients!$G$3:$G$217)+SUMIF($B$3:$B$724,H347,$BQ$3:$BQ$724)</f>
        <v>0</v>
      </c>
      <c r="BL347" s="30">
        <f>SUMIF(Ingredients!$B$3:$B$217,I347,Ingredients!$G$3:$G$217)+SUMIF($B$3:$B$724,I347,$BQ$3:$BQ$724)</f>
        <v>0</v>
      </c>
      <c r="BM347" s="30">
        <f>SUMIF(Ingredients!$B$3:$B$217,J347,Ingredients!$G$3:$G$217)+SUMIF($B$3:$B$724,J347,$BQ$3:$BQ$724)</f>
        <v>0</v>
      </c>
      <c r="BN347" s="30">
        <f>SUMIF(Ingredients!$B$3:$B$217,K347,Ingredients!$G$3:$G$217)+SUMIF($B$3:$B$724,K347,$BQ$3:$BQ$724)</f>
        <v>0</v>
      </c>
      <c r="BO347" s="30">
        <f>SUMIF(Ingredients!$B$3:$B$217,L347,Ingredients!$G$3:$G$217)+SUMIF($B$3:$B$724,L347,$BQ$3:$BQ$724)</f>
        <v>0</v>
      </c>
      <c r="BP347" s="30">
        <f>SUMIF(Ingredients!$B$3:$B$217,M347,Ingredients!$G$3:$G$217)+SUMIF($B$3:$B$724,M347,$BQ$3:$BQ$724)</f>
        <v>0</v>
      </c>
      <c r="BQ347" s="36">
        <f t="shared" si="71"/>
        <v>0.8</v>
      </c>
      <c r="BR347" s="30">
        <f>SUMIF(Ingredients!$B$3:$B$217,F347,Ingredients!$H$3:$H$217)+SUMIF($B$3:$B$724,F347,$BZ$3:$BZ$724)</f>
        <v>0</v>
      </c>
      <c r="BS347" s="30">
        <f>SUMIF(Ingredients!$B$3:$B$217,G347,Ingredients!$H$3:$H$217)+SUMIF($B$3:$B$724,G347,$BZ$3:$BZ$724)</f>
        <v>0</v>
      </c>
      <c r="BT347" s="30">
        <f>SUMIF(Ingredients!$B$3:$B$217,H347,Ingredients!$H$3:$H$217)+SUMIF($B$3:$B$724,H347,$BZ$3:$BZ$724)</f>
        <v>0</v>
      </c>
      <c r="BU347" s="30">
        <f>SUMIF(Ingredients!$B$3:$B$217,I347,Ingredients!$H$3:$H$217)+SUMIF($B$3:$B$724,I347,$BZ$3:$BZ$724)</f>
        <v>0</v>
      </c>
      <c r="BV347" s="30">
        <f>SUMIF(Ingredients!$B$3:$B$217,J347,Ingredients!$H$3:$H$217)+SUMIF($B$3:$B$724,J347,$BZ$3:$BZ$724)</f>
        <v>0</v>
      </c>
      <c r="BW347" s="30">
        <f>SUMIF(Ingredients!$B$3:$B$217,K347,Ingredients!$H$3:$H$217)+SUMIF($B$3:$B$724,K347,$BZ$3:$BZ$724)</f>
        <v>0</v>
      </c>
      <c r="BX347" s="30">
        <f>SUMIF(Ingredients!$B$3:$B$217,L347,Ingredients!$H$3:$H$217)+SUMIF($B$3:$B$724,L347,$BZ$3:$BZ$724)</f>
        <v>0</v>
      </c>
      <c r="BY347" s="30">
        <f>SUMIF(Ingredients!$B$3:$B$217,M347,Ingredients!$H$3:$H$217)+SUMIF($B$3:$B$724,M347,$BZ$3:$BZ$724)</f>
        <v>0</v>
      </c>
      <c r="BZ347" s="42">
        <f t="shared" si="72"/>
        <v>0</v>
      </c>
      <c r="CA347" s="30">
        <f>SUMIF(Ingredients!$B$3:$B$217,F347,Ingredients!$I$3:$I$217)+SUMIF($B$3:$B$724,F347,$CI$3:$CI$724)</f>
        <v>0</v>
      </c>
      <c r="CB347" s="30">
        <f>SUMIF(Ingredients!$B$3:$B$217,G347,Ingredients!$I$3:$I$217)+SUMIF($B$3:$B$724,G347,$CI$3:$CI$724)</f>
        <v>0</v>
      </c>
      <c r="CC347" s="30">
        <f>SUMIF(Ingredients!$B$3:$B$217,H347,Ingredients!$I$3:$I$217)+SUMIF($B$3:$B$724,H347,$CI$3:$CI$724)</f>
        <v>0</v>
      </c>
      <c r="CD347" s="30">
        <f>SUMIF(Ingredients!$B$3:$B$217,I347,Ingredients!$I$3:$I$217)+SUMIF($B$3:$B$724,I347,$CI$3:$CI$724)</f>
        <v>0</v>
      </c>
      <c r="CE347" s="30">
        <f>SUMIF(Ingredients!$B$3:$B$217,J347,Ingredients!$I$3:$I$217)+SUMIF($B$3:$B$724,J347,$CI$3:$CI$724)</f>
        <v>0</v>
      </c>
      <c r="CF347" s="30">
        <f>SUMIF(Ingredients!$B$3:$B$217,K347,Ingredients!$I$3:$I$217)+SUMIF($B$3:$B$724,K347,$CI$3:$CI$724)</f>
        <v>0</v>
      </c>
      <c r="CG347" s="30">
        <f>SUMIF(Ingredients!$B$3:$B$217,L347,Ingredients!$I$3:$I$217)+SUMIF($B$3:$B$724,L347,$CI$3:$CI$724)</f>
        <v>0</v>
      </c>
      <c r="CH347" s="30">
        <f>SUMIF(Ingredients!$B$3:$B$217,M347,Ingredients!$I$3:$I$217)+SUMIF($B$3:$B$724,M347,$CI$3:$CI$724)</f>
        <v>0</v>
      </c>
      <c r="CI347" s="38">
        <f t="shared" si="73"/>
        <v>0</v>
      </c>
      <c r="CJ347" s="30">
        <f>SUMIF(Ingredients!$B$3:$B$217,F347,Ingredients!$J$3:$J$217)+SUMIF($B$3:$B$724,F347,$CR$3:$CR$724)</f>
        <v>0</v>
      </c>
      <c r="CK347" s="30">
        <f>SUMIF(Ingredients!$B$3:$B$217,G347,Ingredients!$J$3:$J$217)+SUMIF($B$3:$B$724,G347,$CR$3:$CR$724)</f>
        <v>1</v>
      </c>
      <c r="CL347" s="30">
        <f>SUMIF(Ingredients!$B$3:$B$217,H347,Ingredients!$J$3:$J$217)+SUMIF($B$3:$B$724,H347,$CR$3:$CR$724)</f>
        <v>0</v>
      </c>
      <c r="CM347" s="30">
        <f>SUMIF(Ingredients!$B$3:$B$217,I347,Ingredients!$J$3:$J$217)+SUMIF($B$3:$B$724,I347,$CR$3:$CR$724)</f>
        <v>0</v>
      </c>
      <c r="CN347" s="30">
        <f>SUMIF(Ingredients!$B$3:$B$217,J347,Ingredients!$J$3:$J$217)+SUMIF($B$3:$B$724,J347,$CR$3:$CR$724)</f>
        <v>0</v>
      </c>
      <c r="CO347" s="30">
        <f>SUMIF(Ingredients!$B$3:$B$217,K347,Ingredients!$J$3:$J$217)+SUMIF($B$3:$B$724,K347,$CR$3:$CR$724)</f>
        <v>0</v>
      </c>
      <c r="CP347" s="30">
        <f>SUMIF(Ingredients!$B$3:$B$217,L347,Ingredients!$J$3:$J$217)+SUMIF($B$3:$B$724,L347,$CR$3:$CR$724)</f>
        <v>0</v>
      </c>
      <c r="CQ347" s="30">
        <f>SUMIF(Ingredients!$B$3:$B$217,M347,Ingredients!$J$3:$J$217)+SUMIF($B$3:$B$724,M347,$CR$3:$CR$724)</f>
        <v>0</v>
      </c>
      <c r="CR347" s="43">
        <f t="shared" si="74"/>
        <v>1</v>
      </c>
      <c r="CS347" s="34">
        <v>13</v>
      </c>
      <c r="CT347" s="30">
        <v>5</v>
      </c>
      <c r="CU347" s="30">
        <v>9</v>
      </c>
      <c r="CV347" s="35">
        <v>1</v>
      </c>
      <c r="CW347" s="36">
        <v>0.8</v>
      </c>
      <c r="CX347" s="37">
        <v>0</v>
      </c>
      <c r="CY347" s="38">
        <v>0</v>
      </c>
      <c r="CZ347" s="39">
        <v>1</v>
      </c>
      <c r="DA347" t="s">
        <v>199</v>
      </c>
      <c r="DB347" t="str">
        <f t="shared" ca="1" si="75"/>
        <v>No</v>
      </c>
      <c r="DD347" t="s">
        <v>200</v>
      </c>
      <c r="DE347" t="str">
        <f t="shared" ca="1" si="76"/>
        <v/>
      </c>
      <c r="DF347" t="s">
        <v>2272</v>
      </c>
    </row>
    <row r="348" spans="2:110" x14ac:dyDescent="0.3">
      <c r="B348" t="s">
        <v>628</v>
      </c>
      <c r="C348" t="str">
        <f>INDEX('PH Itemnames'!$B$1:$B$723,MATCH(B348,'PH Itemnames'!$A$1:$A$723),1)</f>
        <v>pumpkinmuffinItem</v>
      </c>
      <c r="D348" t="s">
        <v>240</v>
      </c>
      <c r="E348" t="s">
        <v>1192</v>
      </c>
      <c r="F348" s="10" t="s">
        <v>236</v>
      </c>
      <c r="G348" s="11" t="s">
        <v>216</v>
      </c>
      <c r="H348" s="11"/>
      <c r="I348" s="11"/>
      <c r="J348" s="11"/>
      <c r="K348" s="11"/>
      <c r="L348" s="11"/>
      <c r="M348" s="11"/>
      <c r="N348" s="46">
        <f ca="1">SUMIF(Ingredients!$B$3:$B$217,'PH complex foods'!F348,Ingredients!$A$3:$A$119)+SUMIF($B$3:$B$724,F348,$V$3:$V$723)</f>
        <v>0</v>
      </c>
      <c r="O348" s="11">
        <f ca="1">SUMIF(Ingredients!$B$3:$B$217,'PH complex foods'!G348,Ingredients!$A$3:$A$119)+SUMIF($B$3:$B$724,G348,$V$3:$V$723)</f>
        <v>1</v>
      </c>
      <c r="P348" s="11">
        <f ca="1">SUMIF(Ingredients!$B$3:$B$217,'PH complex foods'!H348,Ingredients!$A$3:$A$119)+SUMIF($B$3:$B$724,H348,$V$3:$V$723)</f>
        <v>0</v>
      </c>
      <c r="Q348" s="11">
        <f ca="1">SUMIF(Ingredients!$B$3:$B$217,'PH complex foods'!I348,Ingredients!$A$3:$A$119)+SUMIF($B$3:$B$724,I348,$V$3:$V$723)</f>
        <v>0</v>
      </c>
      <c r="R348" s="11">
        <f ca="1">SUMIF(Ingredients!$B$3:$B$217,'PH complex foods'!J348,Ingredients!$A$3:$A$119)+SUMIF($B$3:$B$724,J348,$V$3:$V$723)</f>
        <v>0</v>
      </c>
      <c r="S348" s="11">
        <f ca="1">SUMIF(Ingredients!$B$3:$B$217,'PH complex foods'!K348,Ingredients!$A$3:$A$119)+SUMIF($B$3:$B$724,K348,$V$3:$V$723)</f>
        <v>0</v>
      </c>
      <c r="T348" s="11">
        <f ca="1">SUMIF(Ingredients!$B$3:$B$217,'PH complex foods'!L348,Ingredients!$A$3:$A$119)+SUMIF($B$3:$B$724,L348,$V$3:$V$723)</f>
        <v>0</v>
      </c>
      <c r="U348" s="11">
        <f ca="1">SUMIF(Ingredients!$B$3:$B$217,'PH complex foods'!M348,Ingredients!$A$3:$A$119)+SUMIF($B$3:$B$724,M348,$V$3:$V$723)</f>
        <v>0</v>
      </c>
      <c r="V348" s="10">
        <f t="shared" ca="1" si="77"/>
        <v>0</v>
      </c>
      <c r="W348" s="11">
        <f t="shared" si="66"/>
        <v>0</v>
      </c>
      <c r="X348" s="44" t="str">
        <f t="shared" ca="1" si="78"/>
        <v>No</v>
      </c>
      <c r="Y348" s="34">
        <f>SUMIF(Ingredients!$B$3:$B$217,F348,Ingredients!$C$3:$C$217)+SUMIF($B$3:$B$724,F348,$AG$3:$AG$724)</f>
        <v>5</v>
      </c>
      <c r="Z348" s="30">
        <f>SUMIF(Ingredients!$B$3:$B$217,G348,Ingredients!$C$3:$C$217)+SUMIF($B$3:$B$724,G348,$AG$3:$AG$724)</f>
        <v>5</v>
      </c>
      <c r="AA348" s="30">
        <f>SUMIF(Ingredients!$B$3:$B$217,H348,Ingredients!$C$3:$C$217)+SUMIF($B$3:$B$724,H348,$AG$3:$AG$724)</f>
        <v>0</v>
      </c>
      <c r="AB348" s="30">
        <f>SUMIF(Ingredients!$B$3:$B$217,I348,Ingredients!$C$3:$C$217)+SUMIF($B$3:$B$724,I348,$AG$3:$AG$724)</f>
        <v>0</v>
      </c>
      <c r="AC348" s="30">
        <f>SUMIF(Ingredients!$B$3:$B$217,J348,Ingredients!$C$3:$C$217)+SUMIF($B$3:$B$724,J348,$AG$3:$AG$724)</f>
        <v>0</v>
      </c>
      <c r="AD348" s="30">
        <f>SUMIF(Ingredients!$B$3:$B$217,K348,Ingredients!$C$3:$C$217)+SUMIF($B$3:$B$724,K348,$AG$3:$AG$724)</f>
        <v>0</v>
      </c>
      <c r="AE348" s="30">
        <f>SUMIF(Ingredients!$B$3:$B$217,L348,Ingredients!$C$3:$C$217)+SUMIF($B$3:$B$724,L348,$AG$3:$AG$724)</f>
        <v>0</v>
      </c>
      <c r="AF348" s="30">
        <f>SUMIF(Ingredients!$B$3:$B$217,M348,Ingredients!$C$3:$C$217)+SUMIF($B$3:$B$724,M348,$AG$3:$AG$724)</f>
        <v>0</v>
      </c>
      <c r="AG348" s="29">
        <f t="shared" si="67"/>
        <v>10</v>
      </c>
      <c r="AH348" s="30">
        <f>SUMIF(Ingredients!$B$3:$B$217,F348,Ingredients!$D$3:$D$217)+SUMIF($B$3:$B$724,F348,$AP$3:$AP$724)</f>
        <v>0</v>
      </c>
      <c r="AI348" s="30">
        <f>SUMIF(Ingredients!$B$3:$B$217,G348,Ingredients!$D$3:$D$217)+SUMIF($B$3:$B$724,G348,$AP$3:$AP$724)</f>
        <v>0</v>
      </c>
      <c r="AJ348" s="30">
        <f>SUMIF(Ingredients!$B$3:$B$217,H348,Ingredients!$D$3:$D$217)+SUMIF($B$3:$B$724,H348,$AP$3:$AP$724)</f>
        <v>0</v>
      </c>
      <c r="AK348" s="30">
        <f>SUMIF(Ingredients!$B$3:$B$217,I348,Ingredients!$D$3:$D$217)+SUMIF($B$3:$B$724,I348,$AP$3:$AP$724)</f>
        <v>0</v>
      </c>
      <c r="AL348" s="30">
        <f>SUMIF(Ingredients!$B$3:$B$217,J348,Ingredients!$D$3:$D$217)+SUMIF($B$3:$B$724,J348,$AP$3:$AP$724)</f>
        <v>0</v>
      </c>
      <c r="AM348" s="30">
        <f>SUMIF(Ingredients!$B$3:$B$217,K348,Ingredients!$D$3:$D$217)+SUMIF($B$3:$B$724,K348,$AP$3:$AP$724)</f>
        <v>0</v>
      </c>
      <c r="AN348" s="30">
        <f>SUMIF(Ingredients!$B$3:$B$217,L348,Ingredients!$D$3:$D$217)+SUMIF($B$3:$B$724,L348,$AP$3:$AP$724)</f>
        <v>0</v>
      </c>
      <c r="AO348" s="30">
        <f>SUMIF(Ingredients!$B$3:$B$217,M348,Ingredients!$D$3:$D$217)+SUMIF($B$3:$B$724,M348,$AP$3:$AP$724)</f>
        <v>0</v>
      </c>
      <c r="AP348" s="29">
        <f t="shared" si="68"/>
        <v>0</v>
      </c>
      <c r="AQ348" s="30">
        <f>SUMIF(Ingredients!$B$3:$B$217,F348,Ingredients!$E$3:$E$217)+SUMIF($B$3:$B$724,F348,$AY$3:$AY$727)</f>
        <v>18</v>
      </c>
      <c r="AR348" s="30">
        <f>SUMIF(Ingredients!$B$3:$B$217,G348,Ingredients!$E$3:$E$217)+SUMIF($B$3:$B$724,G348,$AY$3:$AY$727)</f>
        <v>29.5</v>
      </c>
      <c r="AS348" s="30">
        <f>SUMIF(Ingredients!$B$3:$B$217,H348,Ingredients!$E$3:$E$217)+SUMIF($B$3:$B$724,H348,$AY$3:$AY$727)</f>
        <v>0</v>
      </c>
      <c r="AT348" s="30">
        <f>SUMIF(Ingredients!$B$3:$B$217,I348,Ingredients!$E$3:$E$217)+SUMIF($B$3:$B$724,I348,$AY$3:$AY$727)</f>
        <v>0</v>
      </c>
      <c r="AU348" s="30">
        <f>SUMIF(Ingredients!$B$3:$B$217,J348,Ingredients!$E$3:$E$217)+SUMIF($B$3:$B$724,J348,$AY$3:$AY$727)</f>
        <v>0</v>
      </c>
      <c r="AV348" s="30">
        <f>SUMIF(Ingredients!$B$3:$B$217,K348,Ingredients!$E$3:$E$217)+SUMIF($B$3:$B$724,K348,$AY$3:$AY$727)</f>
        <v>0</v>
      </c>
      <c r="AW348" s="30">
        <f>SUMIF(Ingredients!$B$3:$B$217,L348,Ingredients!$E$3:$E$217)+SUMIF($B$3:$B$724,L348,$AY$3:$AY$727)</f>
        <v>0</v>
      </c>
      <c r="AX348" s="30">
        <f>SUMIF(Ingredients!$B$3:$B$217,M348,Ingredients!$E$3:$E$217)+SUMIF($B$3:$B$724,M348,$AY$3:$AY$727)</f>
        <v>0</v>
      </c>
      <c r="AY348" s="29">
        <f t="shared" si="69"/>
        <v>23.75</v>
      </c>
      <c r="AZ348" s="30">
        <f>SUMIF(Ingredients!$B$3:$B$217,F348,Ingredients!$F$3:$F$217)+SUMIF($B$3:$B$724,F348,$BH$3:$BH$724)</f>
        <v>0</v>
      </c>
      <c r="BA348" s="30">
        <f>SUMIF(Ingredients!$B$3:$B$217,G348,Ingredients!$F$3:$F$217)+SUMIF($B$3:$B$724,G348,$BH$3:$BH$724)</f>
        <v>1</v>
      </c>
      <c r="BB348" s="30">
        <f>SUMIF(Ingredients!$B$3:$B$217,H348,Ingredients!$F$3:$F$217)+SUMIF($B$3:$B$724,H348,$BH$3:$BH$724)</f>
        <v>0</v>
      </c>
      <c r="BC348" s="30">
        <f>SUMIF(Ingredients!$B$3:$B$217,I348,Ingredients!$F$3:$F$217)+SUMIF($B$3:$B$724,I348,$BH$3:$BH$724)</f>
        <v>0</v>
      </c>
      <c r="BD348" s="30">
        <f>SUMIF(Ingredients!$B$3:$B$217,J348,Ingredients!$F$3:$F$217)+SUMIF($B$3:$B$724,J348,$BH$3:$BH$724)</f>
        <v>0</v>
      </c>
      <c r="BE348" s="30">
        <f>SUMIF(Ingredients!$B$3:$B$217,K348,Ingredients!$F$3:$F$217)+SUMIF($B$3:$B$724,K348,$BH$3:$BH$724)</f>
        <v>0</v>
      </c>
      <c r="BF348" s="30">
        <f>SUMIF(Ingredients!$B$3:$B$217,L348,Ingredients!$F$3:$F$217)+SUMIF($B$3:$B$724,L348,$BH$3:$BH$724)</f>
        <v>0</v>
      </c>
      <c r="BG348" s="30">
        <f>SUMIF(Ingredients!$B$3:$B$217,M348,Ingredients!$F$3:$F$217)+SUMIF($B$3:$B$724,M348,$BH$3:$BH$724)</f>
        <v>0</v>
      </c>
      <c r="BH348" s="35">
        <f t="shared" si="70"/>
        <v>1</v>
      </c>
      <c r="BI348" s="30">
        <f>SUMIF(Ingredients!$B$3:$B$217,F348,Ingredients!$G$3:$G$217)+SUMIF($B$3:$B$724,F348,$BQ$3:$BQ$724)</f>
        <v>0</v>
      </c>
      <c r="BJ348" s="30">
        <f>SUMIF(Ingredients!$B$3:$B$217,G348,Ingredients!$G$3:$G$217)+SUMIF($B$3:$B$724,G348,$BQ$3:$BQ$724)</f>
        <v>0</v>
      </c>
      <c r="BK348" s="30">
        <f>SUMIF(Ingredients!$B$3:$B$217,H348,Ingredients!$G$3:$G$217)+SUMIF($B$3:$B$724,H348,$BQ$3:$BQ$724)</f>
        <v>0</v>
      </c>
      <c r="BL348" s="30">
        <f>SUMIF(Ingredients!$B$3:$B$217,I348,Ingredients!$G$3:$G$217)+SUMIF($B$3:$B$724,I348,$BQ$3:$BQ$724)</f>
        <v>0</v>
      </c>
      <c r="BM348" s="30">
        <f>SUMIF(Ingredients!$B$3:$B$217,J348,Ingredients!$G$3:$G$217)+SUMIF($B$3:$B$724,J348,$BQ$3:$BQ$724)</f>
        <v>0</v>
      </c>
      <c r="BN348" s="30">
        <f>SUMIF(Ingredients!$B$3:$B$217,K348,Ingredients!$G$3:$G$217)+SUMIF($B$3:$B$724,K348,$BQ$3:$BQ$724)</f>
        <v>0</v>
      </c>
      <c r="BO348" s="30">
        <f>SUMIF(Ingredients!$B$3:$B$217,L348,Ingredients!$G$3:$G$217)+SUMIF($B$3:$B$724,L348,$BQ$3:$BQ$724)</f>
        <v>0</v>
      </c>
      <c r="BP348" s="30">
        <f>SUMIF(Ingredients!$B$3:$B$217,M348,Ingredients!$G$3:$G$217)+SUMIF($B$3:$B$724,M348,$BQ$3:$BQ$724)</f>
        <v>0</v>
      </c>
      <c r="BQ348" s="36">
        <f t="shared" si="71"/>
        <v>0</v>
      </c>
      <c r="BR348" s="30">
        <f>SUMIF(Ingredients!$B$3:$B$217,F348,Ingredients!$H$3:$H$217)+SUMIF($B$3:$B$724,F348,$BZ$3:$BZ$724)</f>
        <v>1.5</v>
      </c>
      <c r="BS348" s="30">
        <f>SUMIF(Ingredients!$B$3:$B$217,G348,Ingredients!$H$3:$H$217)+SUMIF($B$3:$B$724,G348,$BZ$3:$BZ$724)</f>
        <v>0</v>
      </c>
      <c r="BT348" s="30">
        <f>SUMIF(Ingredients!$B$3:$B$217,H348,Ingredients!$H$3:$H$217)+SUMIF($B$3:$B$724,H348,$BZ$3:$BZ$724)</f>
        <v>0</v>
      </c>
      <c r="BU348" s="30">
        <f>SUMIF(Ingredients!$B$3:$B$217,I348,Ingredients!$H$3:$H$217)+SUMIF($B$3:$B$724,I348,$BZ$3:$BZ$724)</f>
        <v>0</v>
      </c>
      <c r="BV348" s="30">
        <f>SUMIF(Ingredients!$B$3:$B$217,J348,Ingredients!$H$3:$H$217)+SUMIF($B$3:$B$724,J348,$BZ$3:$BZ$724)</f>
        <v>0</v>
      </c>
      <c r="BW348" s="30">
        <f>SUMIF(Ingredients!$B$3:$B$217,K348,Ingredients!$H$3:$H$217)+SUMIF($B$3:$B$724,K348,$BZ$3:$BZ$724)</f>
        <v>0</v>
      </c>
      <c r="BX348" s="30">
        <f>SUMIF(Ingredients!$B$3:$B$217,L348,Ingredients!$H$3:$H$217)+SUMIF($B$3:$B$724,L348,$BZ$3:$BZ$724)</f>
        <v>0</v>
      </c>
      <c r="BY348" s="30">
        <f>SUMIF(Ingredients!$B$3:$B$217,M348,Ingredients!$H$3:$H$217)+SUMIF($B$3:$B$724,M348,$BZ$3:$BZ$724)</f>
        <v>0</v>
      </c>
      <c r="BZ348" s="42">
        <f t="shared" si="72"/>
        <v>1.5</v>
      </c>
      <c r="CA348" s="30">
        <f>SUMIF(Ingredients!$B$3:$B$217,F348,Ingredients!$I$3:$I$217)+SUMIF($B$3:$B$724,F348,$CI$3:$CI$724)</f>
        <v>0</v>
      </c>
      <c r="CB348" s="30">
        <f>SUMIF(Ingredients!$B$3:$B$217,G348,Ingredients!$I$3:$I$217)+SUMIF($B$3:$B$724,G348,$CI$3:$CI$724)</f>
        <v>0</v>
      </c>
      <c r="CC348" s="30">
        <f>SUMIF(Ingredients!$B$3:$B$217,H348,Ingredients!$I$3:$I$217)+SUMIF($B$3:$B$724,H348,$CI$3:$CI$724)</f>
        <v>0</v>
      </c>
      <c r="CD348" s="30">
        <f>SUMIF(Ingredients!$B$3:$B$217,I348,Ingredients!$I$3:$I$217)+SUMIF($B$3:$B$724,I348,$CI$3:$CI$724)</f>
        <v>0</v>
      </c>
      <c r="CE348" s="30">
        <f>SUMIF(Ingredients!$B$3:$B$217,J348,Ingredients!$I$3:$I$217)+SUMIF($B$3:$B$724,J348,$CI$3:$CI$724)</f>
        <v>0</v>
      </c>
      <c r="CF348" s="30">
        <f>SUMIF(Ingredients!$B$3:$B$217,K348,Ingredients!$I$3:$I$217)+SUMIF($B$3:$B$724,K348,$CI$3:$CI$724)</f>
        <v>0</v>
      </c>
      <c r="CG348" s="30">
        <f>SUMIF(Ingredients!$B$3:$B$217,L348,Ingredients!$I$3:$I$217)+SUMIF($B$3:$B$724,L348,$CI$3:$CI$724)</f>
        <v>0</v>
      </c>
      <c r="CH348" s="30">
        <f>SUMIF(Ingredients!$B$3:$B$217,M348,Ingredients!$I$3:$I$217)+SUMIF($B$3:$B$724,M348,$CI$3:$CI$724)</f>
        <v>0</v>
      </c>
      <c r="CI348" s="38">
        <f t="shared" si="73"/>
        <v>0</v>
      </c>
      <c r="CJ348" s="30">
        <f>SUMIF(Ingredients!$B$3:$B$217,F348,Ingredients!$J$3:$J$217)+SUMIF($B$3:$B$724,F348,$CR$3:$CR$724)</f>
        <v>0</v>
      </c>
      <c r="CK348" s="30">
        <f>SUMIF(Ingredients!$B$3:$B$217,G348,Ingredients!$J$3:$J$217)+SUMIF($B$3:$B$724,G348,$CR$3:$CR$724)</f>
        <v>0</v>
      </c>
      <c r="CL348" s="30">
        <f>SUMIF(Ingredients!$B$3:$B$217,H348,Ingredients!$J$3:$J$217)+SUMIF($B$3:$B$724,H348,$CR$3:$CR$724)</f>
        <v>0</v>
      </c>
      <c r="CM348" s="30">
        <f>SUMIF(Ingredients!$B$3:$B$217,I348,Ingredients!$J$3:$J$217)+SUMIF($B$3:$B$724,I348,$CR$3:$CR$724)</f>
        <v>0</v>
      </c>
      <c r="CN348" s="30">
        <f>SUMIF(Ingredients!$B$3:$B$217,J348,Ingredients!$J$3:$J$217)+SUMIF($B$3:$B$724,J348,$CR$3:$CR$724)</f>
        <v>0</v>
      </c>
      <c r="CO348" s="30">
        <f>SUMIF(Ingredients!$B$3:$B$217,K348,Ingredients!$J$3:$J$217)+SUMIF($B$3:$B$724,K348,$CR$3:$CR$724)</f>
        <v>0</v>
      </c>
      <c r="CP348" s="30">
        <f>SUMIF(Ingredients!$B$3:$B$217,L348,Ingredients!$J$3:$J$217)+SUMIF($B$3:$B$724,L348,$CR$3:$CR$724)</f>
        <v>0</v>
      </c>
      <c r="CQ348" s="30">
        <f>SUMIF(Ingredients!$B$3:$B$217,M348,Ingredients!$J$3:$J$217)+SUMIF($B$3:$B$724,M348,$CR$3:$CR$724)</f>
        <v>0</v>
      </c>
      <c r="CR348" s="43">
        <f t="shared" si="74"/>
        <v>0</v>
      </c>
      <c r="CS348" s="34">
        <v>10</v>
      </c>
      <c r="CT348" s="30">
        <v>0</v>
      </c>
      <c r="CU348" s="30">
        <v>12</v>
      </c>
      <c r="CV348" s="35">
        <v>1</v>
      </c>
      <c r="CW348" s="36">
        <v>0</v>
      </c>
      <c r="CX348" s="37">
        <v>1.5</v>
      </c>
      <c r="CY348" s="38">
        <v>0</v>
      </c>
      <c r="CZ348" s="39">
        <v>0</v>
      </c>
      <c r="DA348" t="s">
        <v>202</v>
      </c>
      <c r="DB348" t="str">
        <f t="shared" ca="1" si="75"/>
        <v>No</v>
      </c>
      <c r="DD348" t="s">
        <v>200</v>
      </c>
      <c r="DE348" t="str">
        <f t="shared" ca="1" si="76"/>
        <v/>
      </c>
      <c r="DF348" t="s">
        <v>2272</v>
      </c>
    </row>
    <row r="349" spans="2:110" x14ac:dyDescent="0.3">
      <c r="B349" t="s">
        <v>2745</v>
      </c>
      <c r="C349" t="s">
        <v>1802</v>
      </c>
      <c r="D349" t="s">
        <v>240</v>
      </c>
      <c r="E349" t="s">
        <v>1192</v>
      </c>
      <c r="F349" s="10" t="s">
        <v>319</v>
      </c>
      <c r="G349" s="11" t="s">
        <v>346</v>
      </c>
      <c r="H349" s="11"/>
      <c r="I349" s="11"/>
      <c r="J349" s="11"/>
      <c r="K349" s="11"/>
      <c r="L349" s="11"/>
      <c r="M349" s="11"/>
      <c r="N349" s="46">
        <f ca="1">SUMIF(Ingredients!$B$3:$B$217,'PH complex foods'!F349,Ingredients!$A$3:$A$119)+SUMIF($B$3:$B$724,F349,$V$3:$V$723)</f>
        <v>1</v>
      </c>
      <c r="O349" s="11">
        <f ca="1">SUMIF(Ingredients!$B$3:$B$217,'PH complex foods'!G349,Ingredients!$A$3:$A$119)+SUMIF($B$3:$B$724,G349,$V$3:$V$723)</f>
        <v>1</v>
      </c>
      <c r="P349" s="11">
        <f ca="1">SUMIF(Ingredients!$B$3:$B$217,'PH complex foods'!H349,Ingredients!$A$3:$A$119)+SUMIF($B$3:$B$724,H349,$V$3:$V$723)</f>
        <v>0</v>
      </c>
      <c r="Q349" s="11">
        <f ca="1">SUMIF(Ingredients!$B$3:$B$217,'PH complex foods'!I349,Ingredients!$A$3:$A$119)+SUMIF($B$3:$B$724,I349,$V$3:$V$723)</f>
        <v>0</v>
      </c>
      <c r="R349" s="11">
        <f ca="1">SUMIF(Ingredients!$B$3:$B$217,'PH complex foods'!J349,Ingredients!$A$3:$A$119)+SUMIF($B$3:$B$724,J349,$V$3:$V$723)</f>
        <v>0</v>
      </c>
      <c r="S349" s="11">
        <f ca="1">SUMIF(Ingredients!$B$3:$B$217,'PH complex foods'!K349,Ingredients!$A$3:$A$119)+SUMIF($B$3:$B$724,K349,$V$3:$V$723)</f>
        <v>0</v>
      </c>
      <c r="T349" s="11">
        <f ca="1">SUMIF(Ingredients!$B$3:$B$217,'PH complex foods'!L349,Ingredients!$A$3:$A$119)+SUMIF($B$3:$B$724,L349,$V$3:$V$723)</f>
        <v>0</v>
      </c>
      <c r="U349" s="11">
        <f ca="1">SUMIF(Ingredients!$B$3:$B$217,'PH complex foods'!M349,Ingredients!$A$3:$A$119)+SUMIF($B$3:$B$724,M349,$V$3:$V$723)</f>
        <v>0</v>
      </c>
      <c r="V349" s="10">
        <f t="shared" ca="1" si="77"/>
        <v>1</v>
      </c>
      <c r="W349" s="11">
        <f t="shared" si="66"/>
        <v>0</v>
      </c>
      <c r="X349" s="44" t="str">
        <f t="shared" ca="1" si="78"/>
        <v>Yes</v>
      </c>
      <c r="Y349" s="34">
        <f>SUMIF(Ingredients!$B$3:$B$217,F349,Ingredients!$C$3:$C$217)+SUMIF($B$3:$B$724,F349,$AG$3:$AG$724)</f>
        <v>10</v>
      </c>
      <c r="Z349" s="30">
        <f>SUMIF(Ingredients!$B$3:$B$217,G349,Ingredients!$C$3:$C$217)+SUMIF($B$3:$B$724,G349,$AG$3:$AG$724)</f>
        <v>4</v>
      </c>
      <c r="AA349" s="30">
        <f>SUMIF(Ingredients!$B$3:$B$217,H349,Ingredients!$C$3:$C$217)+SUMIF($B$3:$B$724,H349,$AG$3:$AG$724)</f>
        <v>0</v>
      </c>
      <c r="AB349" s="30">
        <f>SUMIF(Ingredients!$B$3:$B$217,I349,Ingredients!$C$3:$C$217)+SUMIF($B$3:$B$724,I349,$AG$3:$AG$724)</f>
        <v>0</v>
      </c>
      <c r="AC349" s="30">
        <f>SUMIF(Ingredients!$B$3:$B$217,J349,Ingredients!$C$3:$C$217)+SUMIF($B$3:$B$724,J349,$AG$3:$AG$724)</f>
        <v>0</v>
      </c>
      <c r="AD349" s="30">
        <f>SUMIF(Ingredients!$B$3:$B$217,K349,Ingredients!$C$3:$C$217)+SUMIF($B$3:$B$724,K349,$AG$3:$AG$724)</f>
        <v>0</v>
      </c>
      <c r="AE349" s="30">
        <f>SUMIF(Ingredients!$B$3:$B$217,L349,Ingredients!$C$3:$C$217)+SUMIF($B$3:$B$724,L349,$AG$3:$AG$724)</f>
        <v>0</v>
      </c>
      <c r="AF349" s="30">
        <f>SUMIF(Ingredients!$B$3:$B$217,M349,Ingredients!$C$3:$C$217)+SUMIF($B$3:$B$724,M349,$AG$3:$AG$724)</f>
        <v>0</v>
      </c>
      <c r="AG349" s="29">
        <f t="shared" si="67"/>
        <v>14</v>
      </c>
      <c r="AH349" s="30">
        <f>SUMIF(Ingredients!$B$3:$B$217,F349,Ingredients!$D$3:$D$217)+SUMIF($B$3:$B$724,F349,$AP$3:$AP$724)</f>
        <v>0</v>
      </c>
      <c r="AI349" s="30">
        <f>SUMIF(Ingredients!$B$3:$B$217,G349,Ingredients!$D$3:$D$217)+SUMIF($B$3:$B$724,G349,$AP$3:$AP$724)</f>
        <v>0</v>
      </c>
      <c r="AJ349" s="30">
        <f>SUMIF(Ingredients!$B$3:$B$217,H349,Ingredients!$D$3:$D$217)+SUMIF($B$3:$B$724,H349,$AP$3:$AP$724)</f>
        <v>0</v>
      </c>
      <c r="AK349" s="30">
        <f>SUMIF(Ingredients!$B$3:$B$217,I349,Ingredients!$D$3:$D$217)+SUMIF($B$3:$B$724,I349,$AP$3:$AP$724)</f>
        <v>0</v>
      </c>
      <c r="AL349" s="30">
        <f>SUMIF(Ingredients!$B$3:$B$217,J349,Ingredients!$D$3:$D$217)+SUMIF($B$3:$B$724,J349,$AP$3:$AP$724)</f>
        <v>0</v>
      </c>
      <c r="AM349" s="30">
        <f>SUMIF(Ingredients!$B$3:$B$217,K349,Ingredients!$D$3:$D$217)+SUMIF($B$3:$B$724,K349,$AP$3:$AP$724)</f>
        <v>0</v>
      </c>
      <c r="AN349" s="30">
        <f>SUMIF(Ingredients!$B$3:$B$217,L349,Ingredients!$D$3:$D$217)+SUMIF($B$3:$B$724,L349,$AP$3:$AP$724)</f>
        <v>0</v>
      </c>
      <c r="AO349" s="30">
        <f>SUMIF(Ingredients!$B$3:$B$217,M349,Ingredients!$D$3:$D$217)+SUMIF($B$3:$B$724,M349,$AP$3:$AP$724)</f>
        <v>0</v>
      </c>
      <c r="AP349" s="29">
        <f t="shared" si="68"/>
        <v>0</v>
      </c>
      <c r="AQ349" s="30">
        <f>SUMIF(Ingredients!$B$3:$B$217,F349,Ingredients!$E$3:$E$217)+SUMIF($B$3:$B$724,F349,$AY$3:$AY$727)</f>
        <v>14</v>
      </c>
      <c r="AR349" s="30">
        <f>SUMIF(Ingredients!$B$3:$B$217,G349,Ingredients!$E$3:$E$217)+SUMIF($B$3:$B$724,G349,$AY$3:$AY$727)</f>
        <v>0</v>
      </c>
      <c r="AS349" s="30">
        <f>SUMIF(Ingredients!$B$3:$B$217,H349,Ingredients!$E$3:$E$217)+SUMIF($B$3:$B$724,H349,$AY$3:$AY$727)</f>
        <v>0</v>
      </c>
      <c r="AT349" s="30">
        <f>SUMIF(Ingredients!$B$3:$B$217,I349,Ingredients!$E$3:$E$217)+SUMIF($B$3:$B$724,I349,$AY$3:$AY$727)</f>
        <v>0</v>
      </c>
      <c r="AU349" s="30">
        <f>SUMIF(Ingredients!$B$3:$B$217,J349,Ingredients!$E$3:$E$217)+SUMIF($B$3:$B$724,J349,$AY$3:$AY$727)</f>
        <v>0</v>
      </c>
      <c r="AV349" s="30">
        <f>SUMIF(Ingredients!$B$3:$B$217,K349,Ingredients!$E$3:$E$217)+SUMIF($B$3:$B$724,K349,$AY$3:$AY$727)</f>
        <v>0</v>
      </c>
      <c r="AW349" s="30">
        <f>SUMIF(Ingredients!$B$3:$B$217,L349,Ingredients!$E$3:$E$217)+SUMIF($B$3:$B$724,L349,$AY$3:$AY$727)</f>
        <v>0</v>
      </c>
      <c r="AX349" s="30">
        <f>SUMIF(Ingredients!$B$3:$B$217,M349,Ingredients!$E$3:$E$217)+SUMIF($B$3:$B$724,M349,$AY$3:$AY$727)</f>
        <v>0</v>
      </c>
      <c r="AY349" s="29">
        <f t="shared" si="69"/>
        <v>7</v>
      </c>
      <c r="AZ349" s="30">
        <f>SUMIF(Ingredients!$B$3:$B$217,F349,Ingredients!$F$3:$F$217)+SUMIF($B$3:$B$724,F349,$BH$3:$BH$724)</f>
        <v>0</v>
      </c>
      <c r="BA349" s="30">
        <f>SUMIF(Ingredients!$B$3:$B$217,G349,Ingredients!$F$3:$F$217)+SUMIF($B$3:$B$724,G349,$BH$3:$BH$724)</f>
        <v>0</v>
      </c>
      <c r="BB349" s="30">
        <f>SUMIF(Ingredients!$B$3:$B$217,H349,Ingredients!$F$3:$F$217)+SUMIF($B$3:$B$724,H349,$BH$3:$BH$724)</f>
        <v>0</v>
      </c>
      <c r="BC349" s="30">
        <f>SUMIF(Ingredients!$B$3:$B$217,I349,Ingredients!$F$3:$F$217)+SUMIF($B$3:$B$724,I349,$BH$3:$BH$724)</f>
        <v>0</v>
      </c>
      <c r="BD349" s="30">
        <f>SUMIF(Ingredients!$B$3:$B$217,J349,Ingredients!$F$3:$F$217)+SUMIF($B$3:$B$724,J349,$BH$3:$BH$724)</f>
        <v>0</v>
      </c>
      <c r="BE349" s="30">
        <f>SUMIF(Ingredients!$B$3:$B$217,K349,Ingredients!$F$3:$F$217)+SUMIF($B$3:$B$724,K349,$BH$3:$BH$724)</f>
        <v>0</v>
      </c>
      <c r="BF349" s="30">
        <f>SUMIF(Ingredients!$B$3:$B$217,L349,Ingredients!$F$3:$F$217)+SUMIF($B$3:$B$724,L349,$BH$3:$BH$724)</f>
        <v>0</v>
      </c>
      <c r="BG349" s="30">
        <f>SUMIF(Ingredients!$B$3:$B$217,M349,Ingredients!$F$3:$F$217)+SUMIF($B$3:$B$724,M349,$BH$3:$BH$724)</f>
        <v>0</v>
      </c>
      <c r="BH349" s="35">
        <f t="shared" si="70"/>
        <v>0</v>
      </c>
      <c r="BI349" s="30">
        <f>SUMIF(Ingredients!$B$3:$B$217,F349,Ingredients!$G$3:$G$217)+SUMIF($B$3:$B$724,F349,$BQ$3:$BQ$724)</f>
        <v>0</v>
      </c>
      <c r="BJ349" s="30">
        <f>SUMIF(Ingredients!$B$3:$B$217,G349,Ingredients!$G$3:$G$217)+SUMIF($B$3:$B$724,G349,$BQ$3:$BQ$724)</f>
        <v>0</v>
      </c>
      <c r="BK349" s="30">
        <f>SUMIF(Ingredients!$B$3:$B$217,H349,Ingredients!$G$3:$G$217)+SUMIF($B$3:$B$724,H349,$BQ$3:$BQ$724)</f>
        <v>0</v>
      </c>
      <c r="BL349" s="30">
        <f>SUMIF(Ingredients!$B$3:$B$217,I349,Ingredients!$G$3:$G$217)+SUMIF($B$3:$B$724,I349,$BQ$3:$BQ$724)</f>
        <v>0</v>
      </c>
      <c r="BM349" s="30">
        <f>SUMIF(Ingredients!$B$3:$B$217,J349,Ingredients!$G$3:$G$217)+SUMIF($B$3:$B$724,J349,$BQ$3:$BQ$724)</f>
        <v>0</v>
      </c>
      <c r="BN349" s="30">
        <f>SUMIF(Ingredients!$B$3:$B$217,K349,Ingredients!$G$3:$G$217)+SUMIF($B$3:$B$724,K349,$BQ$3:$BQ$724)</f>
        <v>0</v>
      </c>
      <c r="BO349" s="30">
        <f>SUMIF(Ingredients!$B$3:$B$217,L349,Ingredients!$G$3:$G$217)+SUMIF($B$3:$B$724,L349,$BQ$3:$BQ$724)</f>
        <v>0</v>
      </c>
      <c r="BP349" s="30">
        <f>SUMIF(Ingredients!$B$3:$B$217,M349,Ingredients!$G$3:$G$217)+SUMIF($B$3:$B$724,M349,$BQ$3:$BQ$724)</f>
        <v>0</v>
      </c>
      <c r="BQ349" s="36">
        <f t="shared" si="71"/>
        <v>0</v>
      </c>
      <c r="BR349" s="30">
        <f>SUMIF(Ingredients!$B$3:$B$217,F349,Ingredients!$H$3:$H$217)+SUMIF($B$3:$B$724,F349,$BZ$3:$BZ$724)</f>
        <v>0</v>
      </c>
      <c r="BS349" s="30">
        <f>SUMIF(Ingredients!$B$3:$B$217,G349,Ingredients!$H$3:$H$217)+SUMIF($B$3:$B$724,G349,$BZ$3:$BZ$724)</f>
        <v>0</v>
      </c>
      <c r="BT349" s="30">
        <f>SUMIF(Ingredients!$B$3:$B$217,H349,Ingredients!$H$3:$H$217)+SUMIF($B$3:$B$724,H349,$BZ$3:$BZ$724)</f>
        <v>0</v>
      </c>
      <c r="BU349" s="30">
        <f>SUMIF(Ingredients!$B$3:$B$217,I349,Ingredients!$H$3:$H$217)+SUMIF($B$3:$B$724,I349,$BZ$3:$BZ$724)</f>
        <v>0</v>
      </c>
      <c r="BV349" s="30">
        <f>SUMIF(Ingredients!$B$3:$B$217,J349,Ingredients!$H$3:$H$217)+SUMIF($B$3:$B$724,J349,$BZ$3:$BZ$724)</f>
        <v>0</v>
      </c>
      <c r="BW349" s="30">
        <f>SUMIF(Ingredients!$B$3:$B$217,K349,Ingredients!$H$3:$H$217)+SUMIF($B$3:$B$724,K349,$BZ$3:$BZ$724)</f>
        <v>0</v>
      </c>
      <c r="BX349" s="30">
        <f>SUMIF(Ingredients!$B$3:$B$217,L349,Ingredients!$H$3:$H$217)+SUMIF($B$3:$B$724,L349,$BZ$3:$BZ$724)</f>
        <v>0</v>
      </c>
      <c r="BY349" s="30">
        <f>SUMIF(Ingredients!$B$3:$B$217,M349,Ingredients!$H$3:$H$217)+SUMIF($B$3:$B$724,M349,$BZ$3:$BZ$724)</f>
        <v>0</v>
      </c>
      <c r="BZ349" s="42">
        <f t="shared" si="72"/>
        <v>0</v>
      </c>
      <c r="CA349" s="30">
        <f>SUMIF(Ingredients!$B$3:$B$217,F349,Ingredients!$I$3:$I$217)+SUMIF($B$3:$B$724,F349,$CI$3:$CI$724)</f>
        <v>2.5</v>
      </c>
      <c r="CB349" s="30">
        <f>SUMIF(Ingredients!$B$3:$B$217,G349,Ingredients!$I$3:$I$217)+SUMIF($B$3:$B$724,G349,$CI$3:$CI$724)</f>
        <v>0</v>
      </c>
      <c r="CC349" s="30">
        <f>SUMIF(Ingredients!$B$3:$B$217,H349,Ingredients!$I$3:$I$217)+SUMIF($B$3:$B$724,H349,$CI$3:$CI$724)</f>
        <v>0</v>
      </c>
      <c r="CD349" s="30">
        <f>SUMIF(Ingredients!$B$3:$B$217,I349,Ingredients!$I$3:$I$217)+SUMIF($B$3:$B$724,I349,$CI$3:$CI$724)</f>
        <v>0</v>
      </c>
      <c r="CE349" s="30">
        <f>SUMIF(Ingredients!$B$3:$B$217,J349,Ingredients!$I$3:$I$217)+SUMIF($B$3:$B$724,J349,$CI$3:$CI$724)</f>
        <v>0</v>
      </c>
      <c r="CF349" s="30">
        <f>SUMIF(Ingredients!$B$3:$B$217,K349,Ingredients!$I$3:$I$217)+SUMIF($B$3:$B$724,K349,$CI$3:$CI$724)</f>
        <v>0</v>
      </c>
      <c r="CG349" s="30">
        <f>SUMIF(Ingredients!$B$3:$B$217,L349,Ingredients!$I$3:$I$217)+SUMIF($B$3:$B$724,L349,$CI$3:$CI$724)</f>
        <v>0</v>
      </c>
      <c r="CH349" s="30">
        <f>SUMIF(Ingredients!$B$3:$B$217,M349,Ingredients!$I$3:$I$217)+SUMIF($B$3:$B$724,M349,$CI$3:$CI$724)</f>
        <v>0</v>
      </c>
      <c r="CI349" s="38">
        <f t="shared" si="73"/>
        <v>2.5</v>
      </c>
      <c r="CJ349" s="30">
        <f>SUMIF(Ingredients!$B$3:$B$217,F349,Ingredients!$J$3:$J$217)+SUMIF($B$3:$B$724,F349,$CR$3:$CR$724)</f>
        <v>0</v>
      </c>
      <c r="CK349" s="30">
        <f>SUMIF(Ingredients!$B$3:$B$217,G349,Ingredients!$J$3:$J$217)+SUMIF($B$3:$B$724,G349,$CR$3:$CR$724)</f>
        <v>0</v>
      </c>
      <c r="CL349" s="30">
        <f>SUMIF(Ingredients!$B$3:$B$217,H349,Ingredients!$J$3:$J$217)+SUMIF($B$3:$B$724,H349,$CR$3:$CR$724)</f>
        <v>0</v>
      </c>
      <c r="CM349" s="30">
        <f>SUMIF(Ingredients!$B$3:$B$217,I349,Ingredients!$J$3:$J$217)+SUMIF($B$3:$B$724,I349,$CR$3:$CR$724)</f>
        <v>0</v>
      </c>
      <c r="CN349" s="30">
        <f>SUMIF(Ingredients!$B$3:$B$217,J349,Ingredients!$J$3:$J$217)+SUMIF($B$3:$B$724,J349,$CR$3:$CR$724)</f>
        <v>0</v>
      </c>
      <c r="CO349" s="30">
        <f>SUMIF(Ingredients!$B$3:$B$217,K349,Ingredients!$J$3:$J$217)+SUMIF($B$3:$B$724,K349,$CR$3:$CR$724)</f>
        <v>0</v>
      </c>
      <c r="CP349" s="30">
        <f>SUMIF(Ingredients!$B$3:$B$217,L349,Ingredients!$J$3:$J$217)+SUMIF($B$3:$B$724,L349,$CR$3:$CR$724)</f>
        <v>0</v>
      </c>
      <c r="CQ349" s="30">
        <f>SUMIF(Ingredients!$B$3:$B$217,M349,Ingredients!$J$3:$J$217)+SUMIF($B$3:$B$724,M349,$CR$3:$CR$724)</f>
        <v>0</v>
      </c>
      <c r="CR349" s="43">
        <f t="shared" si="74"/>
        <v>0</v>
      </c>
      <c r="CS349" s="34">
        <v>15</v>
      </c>
      <c r="CT349" s="30">
        <v>0</v>
      </c>
      <c r="CU349" s="30">
        <v>14</v>
      </c>
      <c r="CV349" s="35">
        <v>0</v>
      </c>
      <c r="CW349" s="36">
        <v>0</v>
      </c>
      <c r="CX349" s="37">
        <v>0</v>
      </c>
      <c r="CY349" s="38">
        <v>2.5</v>
      </c>
      <c r="CZ349" s="39">
        <v>0</v>
      </c>
      <c r="DA349" t="s">
        <v>202</v>
      </c>
      <c r="DB349" t="str">
        <f t="shared" ca="1" si="75"/>
        <v>-</v>
      </c>
      <c r="DD349" t="s">
        <v>200</v>
      </c>
      <c r="DE349" t="str">
        <f t="shared" ca="1" si="76"/>
        <v>SUADEROITEM(MEAL, ItemRegistry.suaderoItem, 4 ,3f,0f,0f,0f,0f,2.5f,0f,1.5f),</v>
      </c>
      <c r="DF349" t="s">
        <v>2746</v>
      </c>
    </row>
    <row r="350" spans="2:110" x14ac:dyDescent="0.3">
      <c r="B350" t="s">
        <v>629</v>
      </c>
      <c r="C350" t="str">
        <f>INDEX('PH Itemnames'!$B$1:$B$723,MATCH(B350,'PH Itemnames'!$A$1:$A$723),1)</f>
        <v>strawberrymilkshakeItem</v>
      </c>
      <c r="D350" t="s">
        <v>240</v>
      </c>
      <c r="E350" t="s">
        <v>1185</v>
      </c>
      <c r="F350" s="10" t="s">
        <v>238</v>
      </c>
      <c r="G350" s="11" t="s">
        <v>105</v>
      </c>
      <c r="H350" s="11" t="s">
        <v>250</v>
      </c>
      <c r="I350" s="11"/>
      <c r="J350" s="11"/>
      <c r="K350" s="11"/>
      <c r="L350" s="11"/>
      <c r="M350" s="11"/>
      <c r="N350" s="46">
        <f ca="1">SUMIF(Ingredients!$B$3:$B$217,'PH complex foods'!F350,Ingredients!$A$3:$A$119)+SUMIF($B$3:$B$724,F350,$V$3:$V$723)</f>
        <v>1</v>
      </c>
      <c r="O350" s="11">
        <f ca="1">SUMIF(Ingredients!$B$3:$B$217,'PH complex foods'!G350,Ingredients!$A$3:$A$119)+SUMIF($B$3:$B$724,G350,$V$3:$V$723)</f>
        <v>1</v>
      </c>
      <c r="P350" s="11">
        <f ca="1">SUMIF(Ingredients!$B$3:$B$217,'PH complex foods'!H350,Ingredients!$A$3:$A$119)+SUMIF($B$3:$B$724,H350,$V$3:$V$723)</f>
        <v>1</v>
      </c>
      <c r="Q350" s="11">
        <f ca="1">SUMIF(Ingredients!$B$3:$B$217,'PH complex foods'!I350,Ingredients!$A$3:$A$119)+SUMIF($B$3:$B$724,I350,$V$3:$V$723)</f>
        <v>0</v>
      </c>
      <c r="R350" s="11">
        <f ca="1">SUMIF(Ingredients!$B$3:$B$217,'PH complex foods'!J350,Ingredients!$A$3:$A$119)+SUMIF($B$3:$B$724,J350,$V$3:$V$723)</f>
        <v>0</v>
      </c>
      <c r="S350" s="11">
        <f ca="1">SUMIF(Ingredients!$B$3:$B$217,'PH complex foods'!K350,Ingredients!$A$3:$A$119)+SUMIF($B$3:$B$724,K350,$V$3:$V$723)</f>
        <v>0</v>
      </c>
      <c r="T350" s="11">
        <f ca="1">SUMIF(Ingredients!$B$3:$B$217,'PH complex foods'!L350,Ingredients!$A$3:$A$119)+SUMIF($B$3:$B$724,L350,$V$3:$V$723)</f>
        <v>0</v>
      </c>
      <c r="U350" s="11">
        <f ca="1">SUMIF(Ingredients!$B$3:$B$217,'PH complex foods'!M350,Ingredients!$A$3:$A$119)+SUMIF($B$3:$B$724,M350,$V$3:$V$723)</f>
        <v>0</v>
      </c>
      <c r="V350" s="10">
        <f t="shared" ca="1" si="77"/>
        <v>1</v>
      </c>
      <c r="W350" s="11">
        <f t="shared" si="66"/>
        <v>0</v>
      </c>
      <c r="X350" s="44" t="str">
        <f t="shared" ca="1" si="78"/>
        <v>Yes</v>
      </c>
      <c r="Y350" s="34">
        <f>SUMIF(Ingredients!$B$3:$B$217,F350,Ingredients!$C$3:$C$217)+SUMIF($B$3:$B$724,F350,$AG$3:$AG$724)</f>
        <v>5</v>
      </c>
      <c r="Z350" s="30">
        <f>SUMIF(Ingredients!$B$3:$B$217,G350,Ingredients!$C$3:$C$217)+SUMIF($B$3:$B$724,G350,$AG$3:$AG$724)</f>
        <v>2</v>
      </c>
      <c r="AA350" s="30">
        <f>SUMIF(Ingredients!$B$3:$B$217,H350,Ingredients!$C$3:$C$217)+SUMIF($B$3:$B$724,H350,$AG$3:$AG$724)</f>
        <v>0</v>
      </c>
      <c r="AB350" s="30">
        <f>SUMIF(Ingredients!$B$3:$B$217,I350,Ingredients!$C$3:$C$217)+SUMIF($B$3:$B$724,I350,$AG$3:$AG$724)</f>
        <v>0</v>
      </c>
      <c r="AC350" s="30">
        <f>SUMIF(Ingredients!$B$3:$B$217,J350,Ingredients!$C$3:$C$217)+SUMIF($B$3:$B$724,J350,$AG$3:$AG$724)</f>
        <v>0</v>
      </c>
      <c r="AD350" s="30">
        <f>SUMIF(Ingredients!$B$3:$B$217,K350,Ingredients!$C$3:$C$217)+SUMIF($B$3:$B$724,K350,$AG$3:$AG$724)</f>
        <v>0</v>
      </c>
      <c r="AE350" s="30">
        <f>SUMIF(Ingredients!$B$3:$B$217,L350,Ingredients!$C$3:$C$217)+SUMIF($B$3:$B$724,L350,$AG$3:$AG$724)</f>
        <v>0</v>
      </c>
      <c r="AF350" s="30">
        <f>SUMIF(Ingredients!$B$3:$B$217,M350,Ingredients!$C$3:$C$217)+SUMIF($B$3:$B$724,M350,$AG$3:$AG$724)</f>
        <v>0</v>
      </c>
      <c r="AG350" s="29">
        <f t="shared" si="67"/>
        <v>7</v>
      </c>
      <c r="AH350" s="30">
        <f>SUMIF(Ingredients!$B$3:$B$217,F350,Ingredients!$D$3:$D$217)+SUMIF($B$3:$B$724,F350,$AP$3:$AP$724)</f>
        <v>5</v>
      </c>
      <c r="AI350" s="30">
        <f>SUMIF(Ingredients!$B$3:$B$217,G350,Ingredients!$D$3:$D$217)+SUMIF($B$3:$B$724,G350,$AP$3:$AP$724)</f>
        <v>10</v>
      </c>
      <c r="AJ350" s="30">
        <f>SUMIF(Ingredients!$B$3:$B$217,H350,Ingredients!$D$3:$D$217)+SUMIF($B$3:$B$724,H350,$AP$3:$AP$724)</f>
        <v>5</v>
      </c>
      <c r="AK350" s="30">
        <f>SUMIF(Ingredients!$B$3:$B$217,I350,Ingredients!$D$3:$D$217)+SUMIF($B$3:$B$724,I350,$AP$3:$AP$724)</f>
        <v>0</v>
      </c>
      <c r="AL350" s="30">
        <f>SUMIF(Ingredients!$B$3:$B$217,J350,Ingredients!$D$3:$D$217)+SUMIF($B$3:$B$724,J350,$AP$3:$AP$724)</f>
        <v>0</v>
      </c>
      <c r="AM350" s="30">
        <f>SUMIF(Ingredients!$B$3:$B$217,K350,Ingredients!$D$3:$D$217)+SUMIF($B$3:$B$724,K350,$AP$3:$AP$724)</f>
        <v>0</v>
      </c>
      <c r="AN350" s="30">
        <f>SUMIF(Ingredients!$B$3:$B$217,L350,Ingredients!$D$3:$D$217)+SUMIF($B$3:$B$724,L350,$AP$3:$AP$724)</f>
        <v>0</v>
      </c>
      <c r="AO350" s="30">
        <f>SUMIF(Ingredients!$B$3:$B$217,M350,Ingredients!$D$3:$D$217)+SUMIF($B$3:$B$724,M350,$AP$3:$AP$724)</f>
        <v>0</v>
      </c>
      <c r="AP350" s="29">
        <f t="shared" si="68"/>
        <v>20</v>
      </c>
      <c r="AQ350" s="30">
        <f>SUMIF(Ingredients!$B$3:$B$217,F350,Ingredients!$E$3:$E$217)+SUMIF($B$3:$B$724,F350,$AY$3:$AY$727)</f>
        <v>23</v>
      </c>
      <c r="AR350" s="30">
        <f>SUMIF(Ingredients!$B$3:$B$217,G350,Ingredients!$E$3:$E$217)+SUMIF($B$3:$B$724,G350,$AY$3:$AY$727)</f>
        <v>4</v>
      </c>
      <c r="AS350" s="30">
        <f>SUMIF(Ingredients!$B$3:$B$217,H350,Ingredients!$E$3:$E$217)+SUMIF($B$3:$B$724,H350,$AY$3:$AY$727)</f>
        <v>0</v>
      </c>
      <c r="AT350" s="30">
        <f>SUMIF(Ingredients!$B$3:$B$217,I350,Ingredients!$E$3:$E$217)+SUMIF($B$3:$B$724,I350,$AY$3:$AY$727)</f>
        <v>0</v>
      </c>
      <c r="AU350" s="30">
        <f>SUMIF(Ingredients!$B$3:$B$217,J350,Ingredients!$E$3:$E$217)+SUMIF($B$3:$B$724,J350,$AY$3:$AY$727)</f>
        <v>0</v>
      </c>
      <c r="AV350" s="30">
        <f>SUMIF(Ingredients!$B$3:$B$217,K350,Ingredients!$E$3:$E$217)+SUMIF($B$3:$B$724,K350,$AY$3:$AY$727)</f>
        <v>0</v>
      </c>
      <c r="AW350" s="30">
        <f>SUMIF(Ingredients!$B$3:$B$217,L350,Ingredients!$E$3:$E$217)+SUMIF($B$3:$B$724,L350,$AY$3:$AY$727)</f>
        <v>0</v>
      </c>
      <c r="AX350" s="30">
        <f>SUMIF(Ingredients!$B$3:$B$217,M350,Ingredients!$E$3:$E$217)+SUMIF($B$3:$B$724,M350,$AY$3:$AY$727)</f>
        <v>0</v>
      </c>
      <c r="AY350" s="29">
        <f t="shared" si="69"/>
        <v>9</v>
      </c>
      <c r="AZ350" s="30">
        <f>SUMIF(Ingredients!$B$3:$B$217,F350,Ingredients!$F$3:$F$217)+SUMIF($B$3:$B$724,F350,$BH$3:$BH$724)</f>
        <v>0</v>
      </c>
      <c r="BA350" s="30">
        <f>SUMIF(Ingredients!$B$3:$B$217,G350,Ingredients!$F$3:$F$217)+SUMIF($B$3:$B$724,G350,$BH$3:$BH$724)</f>
        <v>0</v>
      </c>
      <c r="BB350" s="30">
        <f>SUMIF(Ingredients!$B$3:$B$217,H350,Ingredients!$F$3:$F$217)+SUMIF($B$3:$B$724,H350,$BH$3:$BH$724)</f>
        <v>0</v>
      </c>
      <c r="BC350" s="30">
        <f>SUMIF(Ingredients!$B$3:$B$217,I350,Ingredients!$F$3:$F$217)+SUMIF($B$3:$B$724,I350,$BH$3:$BH$724)</f>
        <v>0</v>
      </c>
      <c r="BD350" s="30">
        <f>SUMIF(Ingredients!$B$3:$B$217,J350,Ingredients!$F$3:$F$217)+SUMIF($B$3:$B$724,J350,$BH$3:$BH$724)</f>
        <v>0</v>
      </c>
      <c r="BE350" s="30">
        <f>SUMIF(Ingredients!$B$3:$B$217,K350,Ingredients!$F$3:$F$217)+SUMIF($B$3:$B$724,K350,$BH$3:$BH$724)</f>
        <v>0</v>
      </c>
      <c r="BF350" s="30">
        <f>SUMIF(Ingredients!$B$3:$B$217,L350,Ingredients!$F$3:$F$217)+SUMIF($B$3:$B$724,L350,$BH$3:$BH$724)</f>
        <v>0</v>
      </c>
      <c r="BG350" s="30">
        <f>SUMIF(Ingredients!$B$3:$B$217,M350,Ingredients!$F$3:$F$217)+SUMIF($B$3:$B$724,M350,$BH$3:$BH$724)</f>
        <v>0</v>
      </c>
      <c r="BH350" s="35">
        <f t="shared" si="70"/>
        <v>0</v>
      </c>
      <c r="BI350" s="30">
        <f>SUMIF(Ingredients!$B$3:$B$217,F350,Ingredients!$G$3:$G$217)+SUMIF($B$3:$B$724,F350,$BQ$3:$BQ$724)</f>
        <v>0</v>
      </c>
      <c r="BJ350" s="30">
        <f>SUMIF(Ingredients!$B$3:$B$217,G350,Ingredients!$G$3:$G$217)+SUMIF($B$3:$B$724,G350,$BQ$3:$BQ$724)</f>
        <v>0.5</v>
      </c>
      <c r="BK350" s="30">
        <f>SUMIF(Ingredients!$B$3:$B$217,H350,Ingredients!$G$3:$G$217)+SUMIF($B$3:$B$724,H350,$BQ$3:$BQ$724)</f>
        <v>0</v>
      </c>
      <c r="BL350" s="30">
        <f>SUMIF(Ingredients!$B$3:$B$217,I350,Ingredients!$G$3:$G$217)+SUMIF($B$3:$B$724,I350,$BQ$3:$BQ$724)</f>
        <v>0</v>
      </c>
      <c r="BM350" s="30">
        <f>SUMIF(Ingredients!$B$3:$B$217,J350,Ingredients!$G$3:$G$217)+SUMIF($B$3:$B$724,J350,$BQ$3:$BQ$724)</f>
        <v>0</v>
      </c>
      <c r="BN350" s="30">
        <f>SUMIF(Ingredients!$B$3:$B$217,K350,Ingredients!$G$3:$G$217)+SUMIF($B$3:$B$724,K350,$BQ$3:$BQ$724)</f>
        <v>0</v>
      </c>
      <c r="BO350" s="30">
        <f>SUMIF(Ingredients!$B$3:$B$217,L350,Ingredients!$G$3:$G$217)+SUMIF($B$3:$B$724,L350,$BQ$3:$BQ$724)</f>
        <v>0</v>
      </c>
      <c r="BP350" s="30">
        <f>SUMIF(Ingredients!$B$3:$B$217,M350,Ingredients!$G$3:$G$217)+SUMIF($B$3:$B$724,M350,$BQ$3:$BQ$724)</f>
        <v>0</v>
      </c>
      <c r="BQ350" s="36">
        <f t="shared" si="71"/>
        <v>0.5</v>
      </c>
      <c r="BR350" s="30">
        <f>SUMIF(Ingredients!$B$3:$B$217,F350,Ingredients!$H$3:$H$217)+SUMIF($B$3:$B$724,F350,$BZ$3:$BZ$724)</f>
        <v>0</v>
      </c>
      <c r="BS350" s="30">
        <f>SUMIF(Ingredients!$B$3:$B$217,G350,Ingredients!$H$3:$H$217)+SUMIF($B$3:$B$724,G350,$BZ$3:$BZ$724)</f>
        <v>0</v>
      </c>
      <c r="BT350" s="30">
        <f>SUMIF(Ingredients!$B$3:$B$217,H350,Ingredients!$H$3:$H$217)+SUMIF($B$3:$B$724,H350,$BZ$3:$BZ$724)</f>
        <v>0</v>
      </c>
      <c r="BU350" s="30">
        <f>SUMIF(Ingredients!$B$3:$B$217,I350,Ingredients!$H$3:$H$217)+SUMIF($B$3:$B$724,I350,$BZ$3:$BZ$724)</f>
        <v>0</v>
      </c>
      <c r="BV350" s="30">
        <f>SUMIF(Ingredients!$B$3:$B$217,J350,Ingredients!$H$3:$H$217)+SUMIF($B$3:$B$724,J350,$BZ$3:$BZ$724)</f>
        <v>0</v>
      </c>
      <c r="BW350" s="30">
        <f>SUMIF(Ingredients!$B$3:$B$217,K350,Ingredients!$H$3:$H$217)+SUMIF($B$3:$B$724,K350,$BZ$3:$BZ$724)</f>
        <v>0</v>
      </c>
      <c r="BX350" s="30">
        <f>SUMIF(Ingredients!$B$3:$B$217,L350,Ingredients!$H$3:$H$217)+SUMIF($B$3:$B$724,L350,$BZ$3:$BZ$724)</f>
        <v>0</v>
      </c>
      <c r="BY350" s="30">
        <f>SUMIF(Ingredients!$B$3:$B$217,M350,Ingredients!$H$3:$H$217)+SUMIF($B$3:$B$724,M350,$BZ$3:$BZ$724)</f>
        <v>0</v>
      </c>
      <c r="BZ350" s="42">
        <f t="shared" si="72"/>
        <v>0</v>
      </c>
      <c r="CA350" s="30">
        <f>SUMIF(Ingredients!$B$3:$B$217,F350,Ingredients!$I$3:$I$217)+SUMIF($B$3:$B$724,F350,$CI$3:$CI$724)</f>
        <v>0</v>
      </c>
      <c r="CB350" s="30">
        <f>SUMIF(Ingredients!$B$3:$B$217,G350,Ingredients!$I$3:$I$217)+SUMIF($B$3:$B$724,G350,$CI$3:$CI$724)</f>
        <v>0</v>
      </c>
      <c r="CC350" s="30">
        <f>SUMIF(Ingredients!$B$3:$B$217,H350,Ingredients!$I$3:$I$217)+SUMIF($B$3:$B$724,H350,$CI$3:$CI$724)</f>
        <v>0</v>
      </c>
      <c r="CD350" s="30">
        <f>SUMIF(Ingredients!$B$3:$B$217,I350,Ingredients!$I$3:$I$217)+SUMIF($B$3:$B$724,I350,$CI$3:$CI$724)</f>
        <v>0</v>
      </c>
      <c r="CE350" s="30">
        <f>SUMIF(Ingredients!$B$3:$B$217,J350,Ingredients!$I$3:$I$217)+SUMIF($B$3:$B$724,J350,$CI$3:$CI$724)</f>
        <v>0</v>
      </c>
      <c r="CF350" s="30">
        <f>SUMIF(Ingredients!$B$3:$B$217,K350,Ingredients!$I$3:$I$217)+SUMIF($B$3:$B$724,K350,$CI$3:$CI$724)</f>
        <v>0</v>
      </c>
      <c r="CG350" s="30">
        <f>SUMIF(Ingredients!$B$3:$B$217,L350,Ingredients!$I$3:$I$217)+SUMIF($B$3:$B$724,L350,$CI$3:$CI$724)</f>
        <v>0</v>
      </c>
      <c r="CH350" s="30">
        <f>SUMIF(Ingredients!$B$3:$B$217,M350,Ingredients!$I$3:$I$217)+SUMIF($B$3:$B$724,M350,$CI$3:$CI$724)</f>
        <v>0</v>
      </c>
      <c r="CI350" s="38">
        <f t="shared" si="73"/>
        <v>0</v>
      </c>
      <c r="CJ350" s="30">
        <f>SUMIF(Ingredients!$B$3:$B$217,F350,Ingredients!$J$3:$J$217)+SUMIF($B$3:$B$724,F350,$CR$3:$CR$724)</f>
        <v>2</v>
      </c>
      <c r="CK350" s="30">
        <f>SUMIF(Ingredients!$B$3:$B$217,G350,Ingredients!$J$3:$J$217)+SUMIF($B$3:$B$724,G350,$CR$3:$CR$724)</f>
        <v>0</v>
      </c>
      <c r="CL350" s="30">
        <f>SUMIF(Ingredients!$B$3:$B$217,H350,Ingredients!$J$3:$J$217)+SUMIF($B$3:$B$724,H350,$CR$3:$CR$724)</f>
        <v>0</v>
      </c>
      <c r="CM350" s="30">
        <f>SUMIF(Ingredients!$B$3:$B$217,I350,Ingredients!$J$3:$J$217)+SUMIF($B$3:$B$724,I350,$CR$3:$CR$724)</f>
        <v>0</v>
      </c>
      <c r="CN350" s="30">
        <f>SUMIF(Ingredients!$B$3:$B$217,J350,Ingredients!$J$3:$J$217)+SUMIF($B$3:$B$724,J350,$CR$3:$CR$724)</f>
        <v>0</v>
      </c>
      <c r="CO350" s="30">
        <f>SUMIF(Ingredients!$B$3:$B$217,K350,Ingredients!$J$3:$J$217)+SUMIF($B$3:$B$724,K350,$CR$3:$CR$724)</f>
        <v>0</v>
      </c>
      <c r="CP350" s="30">
        <f>SUMIF(Ingredients!$B$3:$B$217,L350,Ingredients!$J$3:$J$217)+SUMIF($B$3:$B$724,L350,$CR$3:$CR$724)</f>
        <v>0</v>
      </c>
      <c r="CQ350" s="30">
        <f>SUMIF(Ingredients!$B$3:$B$217,M350,Ingredients!$J$3:$J$217)+SUMIF($B$3:$B$724,M350,$CR$3:$CR$724)</f>
        <v>0</v>
      </c>
      <c r="CR350" s="43">
        <f t="shared" si="74"/>
        <v>2</v>
      </c>
      <c r="CS350" s="34">
        <v>7</v>
      </c>
      <c r="CT350" s="30">
        <v>15</v>
      </c>
      <c r="CU350" s="30">
        <v>9</v>
      </c>
      <c r="CV350" s="35">
        <v>0</v>
      </c>
      <c r="CW350" s="36">
        <v>0.5</v>
      </c>
      <c r="CX350" s="37">
        <v>0</v>
      </c>
      <c r="CY350" s="38">
        <v>0</v>
      </c>
      <c r="CZ350" s="39">
        <v>2</v>
      </c>
      <c r="DA350" t="s">
        <v>202</v>
      </c>
      <c r="DB350" t="str">
        <f t="shared" ca="1" si="75"/>
        <v>-</v>
      </c>
      <c r="DD350" t="s">
        <v>199</v>
      </c>
      <c r="DE350" t="str">
        <f t="shared" ca="1" si="76"/>
        <v/>
      </c>
      <c r="DF350" t="s">
        <v>2272</v>
      </c>
    </row>
    <row r="351" spans="2:110" x14ac:dyDescent="0.3">
      <c r="B351" t="s">
        <v>630</v>
      </c>
      <c r="C351" t="str">
        <f>INDEX('PH Itemnames'!$B$1:$B$723,MATCH(B351,'PH Itemnames'!$A$1:$A$723),1)</f>
        <v>chocolatemilkshakeItem</v>
      </c>
      <c r="D351" t="s">
        <v>240</v>
      </c>
      <c r="E351" t="s">
        <v>1192</v>
      </c>
      <c r="F351" s="10" t="s">
        <v>238</v>
      </c>
      <c r="G351" s="11" t="s">
        <v>221</v>
      </c>
      <c r="H351" s="11" t="s">
        <v>250</v>
      </c>
      <c r="I351" s="11"/>
      <c r="J351" s="11"/>
      <c r="K351" s="11"/>
      <c r="L351" s="11"/>
      <c r="M351" s="11"/>
      <c r="N351" s="46">
        <f ca="1">SUMIF(Ingredients!$B$3:$B$217,'PH complex foods'!F351,Ingredients!$A$3:$A$119)+SUMIF($B$3:$B$724,F351,$V$3:$V$723)</f>
        <v>1</v>
      </c>
      <c r="O351" s="11">
        <f ca="1">SUMIF(Ingredients!$B$3:$B$217,'PH complex foods'!G351,Ingredients!$A$3:$A$119)+SUMIF($B$3:$B$724,G351,$V$3:$V$723)</f>
        <v>0</v>
      </c>
      <c r="P351" s="11">
        <f ca="1">SUMIF(Ingredients!$B$3:$B$217,'PH complex foods'!H351,Ingredients!$A$3:$A$119)+SUMIF($B$3:$B$724,H351,$V$3:$V$723)</f>
        <v>1</v>
      </c>
      <c r="Q351" s="11">
        <f ca="1">SUMIF(Ingredients!$B$3:$B$217,'PH complex foods'!I351,Ingredients!$A$3:$A$119)+SUMIF($B$3:$B$724,I351,$V$3:$V$723)</f>
        <v>0</v>
      </c>
      <c r="R351" s="11">
        <f ca="1">SUMIF(Ingredients!$B$3:$B$217,'PH complex foods'!J351,Ingredients!$A$3:$A$119)+SUMIF($B$3:$B$724,J351,$V$3:$V$723)</f>
        <v>0</v>
      </c>
      <c r="S351" s="11">
        <f ca="1">SUMIF(Ingredients!$B$3:$B$217,'PH complex foods'!K351,Ingredients!$A$3:$A$119)+SUMIF($B$3:$B$724,K351,$V$3:$V$723)</f>
        <v>0</v>
      </c>
      <c r="T351" s="11">
        <f ca="1">SUMIF(Ingredients!$B$3:$B$217,'PH complex foods'!L351,Ingredients!$A$3:$A$119)+SUMIF($B$3:$B$724,L351,$V$3:$V$723)</f>
        <v>0</v>
      </c>
      <c r="U351" s="11">
        <f ca="1">SUMIF(Ingredients!$B$3:$B$217,'PH complex foods'!M351,Ingredients!$A$3:$A$119)+SUMIF($B$3:$B$724,M351,$V$3:$V$723)</f>
        <v>0</v>
      </c>
      <c r="V351" s="10">
        <f t="shared" ca="1" si="77"/>
        <v>0</v>
      </c>
      <c r="W351" s="11">
        <f t="shared" si="66"/>
        <v>0</v>
      </c>
      <c r="X351" s="44" t="str">
        <f t="shared" ca="1" si="78"/>
        <v>No</v>
      </c>
      <c r="Y351" s="34">
        <f>SUMIF(Ingredients!$B$3:$B$217,F351,Ingredients!$C$3:$C$217)+SUMIF($B$3:$B$724,F351,$AG$3:$AG$724)</f>
        <v>5</v>
      </c>
      <c r="Z351" s="30">
        <f>SUMIF(Ingredients!$B$3:$B$217,G351,Ingredients!$C$3:$C$217)+SUMIF($B$3:$B$724,G351,$AG$3:$AG$724)</f>
        <v>0</v>
      </c>
      <c r="AA351" s="30">
        <f>SUMIF(Ingredients!$B$3:$B$217,H351,Ingredients!$C$3:$C$217)+SUMIF($B$3:$B$724,H351,$AG$3:$AG$724)</f>
        <v>0</v>
      </c>
      <c r="AB351" s="30">
        <f>SUMIF(Ingredients!$B$3:$B$217,I351,Ingredients!$C$3:$C$217)+SUMIF($B$3:$B$724,I351,$AG$3:$AG$724)</f>
        <v>0</v>
      </c>
      <c r="AC351" s="30">
        <f>SUMIF(Ingredients!$B$3:$B$217,J351,Ingredients!$C$3:$C$217)+SUMIF($B$3:$B$724,J351,$AG$3:$AG$724)</f>
        <v>0</v>
      </c>
      <c r="AD351" s="30">
        <f>SUMIF(Ingredients!$B$3:$B$217,K351,Ingredients!$C$3:$C$217)+SUMIF($B$3:$B$724,K351,$AG$3:$AG$724)</f>
        <v>0</v>
      </c>
      <c r="AE351" s="30">
        <f>SUMIF(Ingredients!$B$3:$B$217,L351,Ingredients!$C$3:$C$217)+SUMIF($B$3:$B$724,L351,$AG$3:$AG$724)</f>
        <v>0</v>
      </c>
      <c r="AF351" s="30">
        <f>SUMIF(Ingredients!$B$3:$B$217,M351,Ingredients!$C$3:$C$217)+SUMIF($B$3:$B$724,M351,$AG$3:$AG$724)</f>
        <v>0</v>
      </c>
      <c r="AG351" s="29">
        <f t="shared" si="67"/>
        <v>5</v>
      </c>
      <c r="AH351" s="30">
        <f>SUMIF(Ingredients!$B$3:$B$217,F351,Ingredients!$D$3:$D$217)+SUMIF($B$3:$B$724,F351,$AP$3:$AP$724)</f>
        <v>5</v>
      </c>
      <c r="AI351" s="30">
        <f>SUMIF(Ingredients!$B$3:$B$217,G351,Ingredients!$D$3:$D$217)+SUMIF($B$3:$B$724,G351,$AP$3:$AP$724)</f>
        <v>0</v>
      </c>
      <c r="AJ351" s="30">
        <f>SUMIF(Ingredients!$B$3:$B$217,H351,Ingredients!$D$3:$D$217)+SUMIF($B$3:$B$724,H351,$AP$3:$AP$724)</f>
        <v>5</v>
      </c>
      <c r="AK351" s="30">
        <f>SUMIF(Ingredients!$B$3:$B$217,I351,Ingredients!$D$3:$D$217)+SUMIF($B$3:$B$724,I351,$AP$3:$AP$724)</f>
        <v>0</v>
      </c>
      <c r="AL351" s="30">
        <f>SUMIF(Ingredients!$B$3:$B$217,J351,Ingredients!$D$3:$D$217)+SUMIF($B$3:$B$724,J351,$AP$3:$AP$724)</f>
        <v>0</v>
      </c>
      <c r="AM351" s="30">
        <f>SUMIF(Ingredients!$B$3:$B$217,K351,Ingredients!$D$3:$D$217)+SUMIF($B$3:$B$724,K351,$AP$3:$AP$724)</f>
        <v>0</v>
      </c>
      <c r="AN351" s="30">
        <f>SUMIF(Ingredients!$B$3:$B$217,L351,Ingredients!$D$3:$D$217)+SUMIF($B$3:$B$724,L351,$AP$3:$AP$724)</f>
        <v>0</v>
      </c>
      <c r="AO351" s="30">
        <f>SUMIF(Ingredients!$B$3:$B$217,M351,Ingredients!$D$3:$D$217)+SUMIF($B$3:$B$724,M351,$AP$3:$AP$724)</f>
        <v>0</v>
      </c>
      <c r="AP351" s="29">
        <f t="shared" si="68"/>
        <v>10</v>
      </c>
      <c r="AQ351" s="30">
        <f>SUMIF(Ingredients!$B$3:$B$217,F351,Ingredients!$E$3:$E$217)+SUMIF($B$3:$B$724,F351,$AY$3:$AY$727)</f>
        <v>23</v>
      </c>
      <c r="AR351" s="30">
        <f>SUMIF(Ingredients!$B$3:$B$217,G351,Ingredients!$E$3:$E$217)+SUMIF($B$3:$B$724,G351,$AY$3:$AY$727)</f>
        <v>0</v>
      </c>
      <c r="AS351" s="30">
        <f>SUMIF(Ingredients!$B$3:$B$217,H351,Ingredients!$E$3:$E$217)+SUMIF($B$3:$B$724,H351,$AY$3:$AY$727)</f>
        <v>0</v>
      </c>
      <c r="AT351" s="30">
        <f>SUMIF(Ingredients!$B$3:$B$217,I351,Ingredients!$E$3:$E$217)+SUMIF($B$3:$B$724,I351,$AY$3:$AY$727)</f>
        <v>0</v>
      </c>
      <c r="AU351" s="30">
        <f>SUMIF(Ingredients!$B$3:$B$217,J351,Ingredients!$E$3:$E$217)+SUMIF($B$3:$B$724,J351,$AY$3:$AY$727)</f>
        <v>0</v>
      </c>
      <c r="AV351" s="30">
        <f>SUMIF(Ingredients!$B$3:$B$217,K351,Ingredients!$E$3:$E$217)+SUMIF($B$3:$B$724,K351,$AY$3:$AY$727)</f>
        <v>0</v>
      </c>
      <c r="AW351" s="30">
        <f>SUMIF(Ingredients!$B$3:$B$217,L351,Ingredients!$E$3:$E$217)+SUMIF($B$3:$B$724,L351,$AY$3:$AY$727)</f>
        <v>0</v>
      </c>
      <c r="AX351" s="30">
        <f>SUMIF(Ingredients!$B$3:$B$217,M351,Ingredients!$E$3:$E$217)+SUMIF($B$3:$B$724,M351,$AY$3:$AY$727)</f>
        <v>0</v>
      </c>
      <c r="AY351" s="29">
        <f t="shared" si="69"/>
        <v>7.666666666666667</v>
      </c>
      <c r="AZ351" s="30">
        <f>SUMIF(Ingredients!$B$3:$B$217,F351,Ingredients!$F$3:$F$217)+SUMIF($B$3:$B$724,F351,$BH$3:$BH$724)</f>
        <v>0</v>
      </c>
      <c r="BA351" s="30">
        <f>SUMIF(Ingredients!$B$3:$B$217,G351,Ingredients!$F$3:$F$217)+SUMIF($B$3:$B$724,G351,$BH$3:$BH$724)</f>
        <v>0</v>
      </c>
      <c r="BB351" s="30">
        <f>SUMIF(Ingredients!$B$3:$B$217,H351,Ingredients!$F$3:$F$217)+SUMIF($B$3:$B$724,H351,$BH$3:$BH$724)</f>
        <v>0</v>
      </c>
      <c r="BC351" s="30">
        <f>SUMIF(Ingredients!$B$3:$B$217,I351,Ingredients!$F$3:$F$217)+SUMIF($B$3:$B$724,I351,$BH$3:$BH$724)</f>
        <v>0</v>
      </c>
      <c r="BD351" s="30">
        <f>SUMIF(Ingredients!$B$3:$B$217,J351,Ingredients!$F$3:$F$217)+SUMIF($B$3:$B$724,J351,$BH$3:$BH$724)</f>
        <v>0</v>
      </c>
      <c r="BE351" s="30">
        <f>SUMIF(Ingredients!$B$3:$B$217,K351,Ingredients!$F$3:$F$217)+SUMIF($B$3:$B$724,K351,$BH$3:$BH$724)</f>
        <v>0</v>
      </c>
      <c r="BF351" s="30">
        <f>SUMIF(Ingredients!$B$3:$B$217,L351,Ingredients!$F$3:$F$217)+SUMIF($B$3:$B$724,L351,$BH$3:$BH$724)</f>
        <v>0</v>
      </c>
      <c r="BG351" s="30">
        <f>SUMIF(Ingredients!$B$3:$B$217,M351,Ingredients!$F$3:$F$217)+SUMIF($B$3:$B$724,M351,$BH$3:$BH$724)</f>
        <v>0</v>
      </c>
      <c r="BH351" s="35">
        <f t="shared" si="70"/>
        <v>0</v>
      </c>
      <c r="BI351" s="30">
        <f>SUMIF(Ingredients!$B$3:$B$217,F351,Ingredients!$G$3:$G$217)+SUMIF($B$3:$B$724,F351,$BQ$3:$BQ$724)</f>
        <v>0</v>
      </c>
      <c r="BJ351" s="30">
        <f>SUMIF(Ingredients!$B$3:$B$217,G351,Ingredients!$G$3:$G$217)+SUMIF($B$3:$B$724,G351,$BQ$3:$BQ$724)</f>
        <v>0</v>
      </c>
      <c r="BK351" s="30">
        <f>SUMIF(Ingredients!$B$3:$B$217,H351,Ingredients!$G$3:$G$217)+SUMIF($B$3:$B$724,H351,$BQ$3:$BQ$724)</f>
        <v>0</v>
      </c>
      <c r="BL351" s="30">
        <f>SUMIF(Ingredients!$B$3:$B$217,I351,Ingredients!$G$3:$G$217)+SUMIF($B$3:$B$724,I351,$BQ$3:$BQ$724)</f>
        <v>0</v>
      </c>
      <c r="BM351" s="30">
        <f>SUMIF(Ingredients!$B$3:$B$217,J351,Ingredients!$G$3:$G$217)+SUMIF($B$3:$B$724,J351,$BQ$3:$BQ$724)</f>
        <v>0</v>
      </c>
      <c r="BN351" s="30">
        <f>SUMIF(Ingredients!$B$3:$B$217,K351,Ingredients!$G$3:$G$217)+SUMIF($B$3:$B$724,K351,$BQ$3:$BQ$724)</f>
        <v>0</v>
      </c>
      <c r="BO351" s="30">
        <f>SUMIF(Ingredients!$B$3:$B$217,L351,Ingredients!$G$3:$G$217)+SUMIF($B$3:$B$724,L351,$BQ$3:$BQ$724)</f>
        <v>0</v>
      </c>
      <c r="BP351" s="30">
        <f>SUMIF(Ingredients!$B$3:$B$217,M351,Ingredients!$G$3:$G$217)+SUMIF($B$3:$B$724,M351,$BQ$3:$BQ$724)</f>
        <v>0</v>
      </c>
      <c r="BQ351" s="36">
        <f t="shared" si="71"/>
        <v>0</v>
      </c>
      <c r="BR351" s="30">
        <f>SUMIF(Ingredients!$B$3:$B$217,F351,Ingredients!$H$3:$H$217)+SUMIF($B$3:$B$724,F351,$BZ$3:$BZ$724)</f>
        <v>0</v>
      </c>
      <c r="BS351" s="30">
        <f>SUMIF(Ingredients!$B$3:$B$217,G351,Ingredients!$H$3:$H$217)+SUMIF($B$3:$B$724,G351,$BZ$3:$BZ$724)</f>
        <v>0</v>
      </c>
      <c r="BT351" s="30">
        <f>SUMIF(Ingredients!$B$3:$B$217,H351,Ingredients!$H$3:$H$217)+SUMIF($B$3:$B$724,H351,$BZ$3:$BZ$724)</f>
        <v>0</v>
      </c>
      <c r="BU351" s="30">
        <f>SUMIF(Ingredients!$B$3:$B$217,I351,Ingredients!$H$3:$H$217)+SUMIF($B$3:$B$724,I351,$BZ$3:$BZ$724)</f>
        <v>0</v>
      </c>
      <c r="BV351" s="30">
        <f>SUMIF(Ingredients!$B$3:$B$217,J351,Ingredients!$H$3:$H$217)+SUMIF($B$3:$B$724,J351,$BZ$3:$BZ$724)</f>
        <v>0</v>
      </c>
      <c r="BW351" s="30">
        <f>SUMIF(Ingredients!$B$3:$B$217,K351,Ingredients!$H$3:$H$217)+SUMIF($B$3:$B$724,K351,$BZ$3:$BZ$724)</f>
        <v>0</v>
      </c>
      <c r="BX351" s="30">
        <f>SUMIF(Ingredients!$B$3:$B$217,L351,Ingredients!$H$3:$H$217)+SUMIF($B$3:$B$724,L351,$BZ$3:$BZ$724)</f>
        <v>0</v>
      </c>
      <c r="BY351" s="30">
        <f>SUMIF(Ingredients!$B$3:$B$217,M351,Ingredients!$H$3:$H$217)+SUMIF($B$3:$B$724,M351,$BZ$3:$BZ$724)</f>
        <v>0</v>
      </c>
      <c r="BZ351" s="42">
        <f t="shared" si="72"/>
        <v>0</v>
      </c>
      <c r="CA351" s="30">
        <f>SUMIF(Ingredients!$B$3:$B$217,F351,Ingredients!$I$3:$I$217)+SUMIF($B$3:$B$724,F351,$CI$3:$CI$724)</f>
        <v>0</v>
      </c>
      <c r="CB351" s="30">
        <f>SUMIF(Ingredients!$B$3:$B$217,G351,Ingredients!$I$3:$I$217)+SUMIF($B$3:$B$724,G351,$CI$3:$CI$724)</f>
        <v>0</v>
      </c>
      <c r="CC351" s="30">
        <f>SUMIF(Ingredients!$B$3:$B$217,H351,Ingredients!$I$3:$I$217)+SUMIF($B$3:$B$724,H351,$CI$3:$CI$724)</f>
        <v>0</v>
      </c>
      <c r="CD351" s="30">
        <f>SUMIF(Ingredients!$B$3:$B$217,I351,Ingredients!$I$3:$I$217)+SUMIF($B$3:$B$724,I351,$CI$3:$CI$724)</f>
        <v>0</v>
      </c>
      <c r="CE351" s="30">
        <f>SUMIF(Ingredients!$B$3:$B$217,J351,Ingredients!$I$3:$I$217)+SUMIF($B$3:$B$724,J351,$CI$3:$CI$724)</f>
        <v>0</v>
      </c>
      <c r="CF351" s="30">
        <f>SUMIF(Ingredients!$B$3:$B$217,K351,Ingredients!$I$3:$I$217)+SUMIF($B$3:$B$724,K351,$CI$3:$CI$724)</f>
        <v>0</v>
      </c>
      <c r="CG351" s="30">
        <f>SUMIF(Ingredients!$B$3:$B$217,L351,Ingredients!$I$3:$I$217)+SUMIF($B$3:$B$724,L351,$CI$3:$CI$724)</f>
        <v>0</v>
      </c>
      <c r="CH351" s="30">
        <f>SUMIF(Ingredients!$B$3:$B$217,M351,Ingredients!$I$3:$I$217)+SUMIF($B$3:$B$724,M351,$CI$3:$CI$724)</f>
        <v>0</v>
      </c>
      <c r="CI351" s="38">
        <f t="shared" si="73"/>
        <v>0</v>
      </c>
      <c r="CJ351" s="30">
        <f>SUMIF(Ingredients!$B$3:$B$217,F351,Ingredients!$J$3:$J$217)+SUMIF($B$3:$B$724,F351,$CR$3:$CR$724)</f>
        <v>2</v>
      </c>
      <c r="CK351" s="30">
        <f>SUMIF(Ingredients!$B$3:$B$217,G351,Ingredients!$J$3:$J$217)+SUMIF($B$3:$B$724,G351,$CR$3:$CR$724)</f>
        <v>0</v>
      </c>
      <c r="CL351" s="30">
        <f>SUMIF(Ingredients!$B$3:$B$217,H351,Ingredients!$J$3:$J$217)+SUMIF($B$3:$B$724,H351,$CR$3:$CR$724)</f>
        <v>0</v>
      </c>
      <c r="CM351" s="30">
        <f>SUMIF(Ingredients!$B$3:$B$217,I351,Ingredients!$J$3:$J$217)+SUMIF($B$3:$B$724,I351,$CR$3:$CR$724)</f>
        <v>0</v>
      </c>
      <c r="CN351" s="30">
        <f>SUMIF(Ingredients!$B$3:$B$217,J351,Ingredients!$J$3:$J$217)+SUMIF($B$3:$B$724,J351,$CR$3:$CR$724)</f>
        <v>0</v>
      </c>
      <c r="CO351" s="30">
        <f>SUMIF(Ingredients!$B$3:$B$217,K351,Ingredients!$J$3:$J$217)+SUMIF($B$3:$B$724,K351,$CR$3:$CR$724)</f>
        <v>0</v>
      </c>
      <c r="CP351" s="30">
        <f>SUMIF(Ingredients!$B$3:$B$217,L351,Ingredients!$J$3:$J$217)+SUMIF($B$3:$B$724,L351,$CR$3:$CR$724)</f>
        <v>0</v>
      </c>
      <c r="CQ351" s="30">
        <f>SUMIF(Ingredients!$B$3:$B$217,M351,Ingredients!$J$3:$J$217)+SUMIF($B$3:$B$724,M351,$CR$3:$CR$724)</f>
        <v>0</v>
      </c>
      <c r="CR351" s="43">
        <f t="shared" si="74"/>
        <v>2</v>
      </c>
      <c r="CS351" s="34">
        <v>5</v>
      </c>
      <c r="CT351" s="30">
        <v>10</v>
      </c>
      <c r="CU351" s="30">
        <v>7.666666666666667</v>
      </c>
      <c r="CV351" s="35">
        <v>0</v>
      </c>
      <c r="CW351" s="36">
        <v>0</v>
      </c>
      <c r="CX351" s="37">
        <v>0</v>
      </c>
      <c r="CY351" s="38">
        <v>0</v>
      </c>
      <c r="CZ351" s="39">
        <v>2</v>
      </c>
      <c r="DA351" t="s">
        <v>199</v>
      </c>
      <c r="DB351" t="str">
        <f t="shared" ca="1" si="75"/>
        <v>No</v>
      </c>
      <c r="DD351" t="s">
        <v>199</v>
      </c>
      <c r="DE351" t="str">
        <f t="shared" ca="1" si="76"/>
        <v/>
      </c>
      <c r="DF351" t="s">
        <v>2272</v>
      </c>
    </row>
    <row r="352" spans="2:110" x14ac:dyDescent="0.3">
      <c r="B352" t="s">
        <v>631</v>
      </c>
      <c r="C352" t="str">
        <f>INDEX('PH Itemnames'!$B$1:$B$723,MATCH(B352,'PH Itemnames'!$A$1:$A$723),1)</f>
        <v>bananamilkshakeItem</v>
      </c>
      <c r="D352" t="s">
        <v>240</v>
      </c>
      <c r="E352" t="s">
        <v>1185</v>
      </c>
      <c r="F352" s="10" t="s">
        <v>238</v>
      </c>
      <c r="G352" s="11" t="s">
        <v>1</v>
      </c>
      <c r="H352" s="11" t="s">
        <v>250</v>
      </c>
      <c r="I352" s="11"/>
      <c r="J352" s="11"/>
      <c r="K352" s="11"/>
      <c r="L352" s="11"/>
      <c r="M352" s="11"/>
      <c r="N352" s="46">
        <f ca="1">SUMIF(Ingredients!$B$3:$B$217,'PH complex foods'!F352,Ingredients!$A$3:$A$119)+SUMIF($B$3:$B$724,F352,$V$3:$V$723)</f>
        <v>1</v>
      </c>
      <c r="O352" s="11">
        <f ca="1">SUMIF(Ingredients!$B$3:$B$217,'PH complex foods'!G352,Ingredients!$A$3:$A$119)+SUMIF($B$3:$B$724,G352,$V$3:$V$723)</f>
        <v>1</v>
      </c>
      <c r="P352" s="11">
        <f ca="1">SUMIF(Ingredients!$B$3:$B$217,'PH complex foods'!H352,Ingredients!$A$3:$A$119)+SUMIF($B$3:$B$724,H352,$V$3:$V$723)</f>
        <v>1</v>
      </c>
      <c r="Q352" s="11">
        <f ca="1">SUMIF(Ingredients!$B$3:$B$217,'PH complex foods'!I352,Ingredients!$A$3:$A$119)+SUMIF($B$3:$B$724,I352,$V$3:$V$723)</f>
        <v>0</v>
      </c>
      <c r="R352" s="11">
        <f ca="1">SUMIF(Ingredients!$B$3:$B$217,'PH complex foods'!J352,Ingredients!$A$3:$A$119)+SUMIF($B$3:$B$724,J352,$V$3:$V$723)</f>
        <v>0</v>
      </c>
      <c r="S352" s="11">
        <f ca="1">SUMIF(Ingredients!$B$3:$B$217,'PH complex foods'!K352,Ingredients!$A$3:$A$119)+SUMIF($B$3:$B$724,K352,$V$3:$V$723)</f>
        <v>0</v>
      </c>
      <c r="T352" s="11">
        <f ca="1">SUMIF(Ingredients!$B$3:$B$217,'PH complex foods'!L352,Ingredients!$A$3:$A$119)+SUMIF($B$3:$B$724,L352,$V$3:$V$723)</f>
        <v>0</v>
      </c>
      <c r="U352" s="11">
        <f ca="1">SUMIF(Ingredients!$B$3:$B$217,'PH complex foods'!M352,Ingredients!$A$3:$A$119)+SUMIF($B$3:$B$724,M352,$V$3:$V$723)</f>
        <v>0</v>
      </c>
      <c r="V352" s="10">
        <f t="shared" ca="1" si="77"/>
        <v>1</v>
      </c>
      <c r="W352" s="11">
        <f t="shared" si="66"/>
        <v>0</v>
      </c>
      <c r="X352" s="44" t="str">
        <f t="shared" ca="1" si="78"/>
        <v>Yes</v>
      </c>
      <c r="Y352" s="34">
        <f>SUMIF(Ingredients!$B$3:$B$217,F352,Ingredients!$C$3:$C$217)+SUMIF($B$3:$B$724,F352,$AG$3:$AG$724)</f>
        <v>5</v>
      </c>
      <c r="Z352" s="30">
        <f>SUMIF(Ingredients!$B$3:$B$217,G352,Ingredients!$C$3:$C$217)+SUMIF($B$3:$B$724,G352,$AG$3:$AG$724)</f>
        <v>1</v>
      </c>
      <c r="AA352" s="30">
        <f>SUMIF(Ingredients!$B$3:$B$217,H352,Ingredients!$C$3:$C$217)+SUMIF($B$3:$B$724,H352,$AG$3:$AG$724)</f>
        <v>0</v>
      </c>
      <c r="AB352" s="30">
        <f>SUMIF(Ingredients!$B$3:$B$217,I352,Ingredients!$C$3:$C$217)+SUMIF($B$3:$B$724,I352,$AG$3:$AG$724)</f>
        <v>0</v>
      </c>
      <c r="AC352" s="30">
        <f>SUMIF(Ingredients!$B$3:$B$217,J352,Ingredients!$C$3:$C$217)+SUMIF($B$3:$B$724,J352,$AG$3:$AG$724)</f>
        <v>0</v>
      </c>
      <c r="AD352" s="30">
        <f>SUMIF(Ingredients!$B$3:$B$217,K352,Ingredients!$C$3:$C$217)+SUMIF($B$3:$B$724,K352,$AG$3:$AG$724)</f>
        <v>0</v>
      </c>
      <c r="AE352" s="30">
        <f>SUMIF(Ingredients!$B$3:$B$217,L352,Ingredients!$C$3:$C$217)+SUMIF($B$3:$B$724,L352,$AG$3:$AG$724)</f>
        <v>0</v>
      </c>
      <c r="AF352" s="30">
        <f>SUMIF(Ingredients!$B$3:$B$217,M352,Ingredients!$C$3:$C$217)+SUMIF($B$3:$B$724,M352,$AG$3:$AG$724)</f>
        <v>0</v>
      </c>
      <c r="AG352" s="29">
        <f t="shared" si="67"/>
        <v>6</v>
      </c>
      <c r="AH352" s="30">
        <f>SUMIF(Ingredients!$B$3:$B$217,F352,Ingredients!$D$3:$D$217)+SUMIF($B$3:$B$724,F352,$AP$3:$AP$724)</f>
        <v>5</v>
      </c>
      <c r="AI352" s="30">
        <f>SUMIF(Ingredients!$B$3:$B$217,G352,Ingredients!$D$3:$D$217)+SUMIF($B$3:$B$724,G352,$AP$3:$AP$724)</f>
        <v>0</v>
      </c>
      <c r="AJ352" s="30">
        <f>SUMIF(Ingredients!$B$3:$B$217,H352,Ingredients!$D$3:$D$217)+SUMIF($B$3:$B$724,H352,$AP$3:$AP$724)</f>
        <v>5</v>
      </c>
      <c r="AK352" s="30">
        <f>SUMIF(Ingredients!$B$3:$B$217,I352,Ingredients!$D$3:$D$217)+SUMIF($B$3:$B$724,I352,$AP$3:$AP$724)</f>
        <v>0</v>
      </c>
      <c r="AL352" s="30">
        <f>SUMIF(Ingredients!$B$3:$B$217,J352,Ingredients!$D$3:$D$217)+SUMIF($B$3:$B$724,J352,$AP$3:$AP$724)</f>
        <v>0</v>
      </c>
      <c r="AM352" s="30">
        <f>SUMIF(Ingredients!$B$3:$B$217,K352,Ingredients!$D$3:$D$217)+SUMIF($B$3:$B$724,K352,$AP$3:$AP$724)</f>
        <v>0</v>
      </c>
      <c r="AN352" s="30">
        <f>SUMIF(Ingredients!$B$3:$B$217,L352,Ingredients!$D$3:$D$217)+SUMIF($B$3:$B$724,L352,$AP$3:$AP$724)</f>
        <v>0</v>
      </c>
      <c r="AO352" s="30">
        <f>SUMIF(Ingredients!$B$3:$B$217,M352,Ingredients!$D$3:$D$217)+SUMIF($B$3:$B$724,M352,$AP$3:$AP$724)</f>
        <v>0</v>
      </c>
      <c r="AP352" s="29">
        <f t="shared" si="68"/>
        <v>10</v>
      </c>
      <c r="AQ352" s="30">
        <f>SUMIF(Ingredients!$B$3:$B$217,F352,Ingredients!$E$3:$E$217)+SUMIF($B$3:$B$724,F352,$AY$3:$AY$727)</f>
        <v>23</v>
      </c>
      <c r="AR352" s="30">
        <f>SUMIF(Ingredients!$B$3:$B$217,G352,Ingredients!$E$3:$E$217)+SUMIF($B$3:$B$724,G352,$AY$3:$AY$727)</f>
        <v>10</v>
      </c>
      <c r="AS352" s="30">
        <f>SUMIF(Ingredients!$B$3:$B$217,H352,Ingredients!$E$3:$E$217)+SUMIF($B$3:$B$724,H352,$AY$3:$AY$727)</f>
        <v>0</v>
      </c>
      <c r="AT352" s="30">
        <f>SUMIF(Ingredients!$B$3:$B$217,I352,Ingredients!$E$3:$E$217)+SUMIF($B$3:$B$724,I352,$AY$3:$AY$727)</f>
        <v>0</v>
      </c>
      <c r="AU352" s="30">
        <f>SUMIF(Ingredients!$B$3:$B$217,J352,Ingredients!$E$3:$E$217)+SUMIF($B$3:$B$724,J352,$AY$3:$AY$727)</f>
        <v>0</v>
      </c>
      <c r="AV352" s="30">
        <f>SUMIF(Ingredients!$B$3:$B$217,K352,Ingredients!$E$3:$E$217)+SUMIF($B$3:$B$724,K352,$AY$3:$AY$727)</f>
        <v>0</v>
      </c>
      <c r="AW352" s="30">
        <f>SUMIF(Ingredients!$B$3:$B$217,L352,Ingredients!$E$3:$E$217)+SUMIF($B$3:$B$724,L352,$AY$3:$AY$727)</f>
        <v>0</v>
      </c>
      <c r="AX352" s="30">
        <f>SUMIF(Ingredients!$B$3:$B$217,M352,Ingredients!$E$3:$E$217)+SUMIF($B$3:$B$724,M352,$AY$3:$AY$727)</f>
        <v>0</v>
      </c>
      <c r="AY352" s="29">
        <f t="shared" si="69"/>
        <v>11</v>
      </c>
      <c r="AZ352" s="30">
        <f>SUMIF(Ingredients!$B$3:$B$217,F352,Ingredients!$F$3:$F$217)+SUMIF($B$3:$B$724,F352,$BH$3:$BH$724)</f>
        <v>0</v>
      </c>
      <c r="BA352" s="30">
        <f>SUMIF(Ingredients!$B$3:$B$217,G352,Ingredients!$F$3:$F$217)+SUMIF($B$3:$B$724,G352,$BH$3:$BH$724)</f>
        <v>0</v>
      </c>
      <c r="BB352" s="30">
        <f>SUMIF(Ingredients!$B$3:$B$217,H352,Ingredients!$F$3:$F$217)+SUMIF($B$3:$B$724,H352,$BH$3:$BH$724)</f>
        <v>0</v>
      </c>
      <c r="BC352" s="30">
        <f>SUMIF(Ingredients!$B$3:$B$217,I352,Ingredients!$F$3:$F$217)+SUMIF($B$3:$B$724,I352,$BH$3:$BH$724)</f>
        <v>0</v>
      </c>
      <c r="BD352" s="30">
        <f>SUMIF(Ingredients!$B$3:$B$217,J352,Ingredients!$F$3:$F$217)+SUMIF($B$3:$B$724,J352,$BH$3:$BH$724)</f>
        <v>0</v>
      </c>
      <c r="BE352" s="30">
        <f>SUMIF(Ingredients!$B$3:$B$217,K352,Ingredients!$F$3:$F$217)+SUMIF($B$3:$B$724,K352,$BH$3:$BH$724)</f>
        <v>0</v>
      </c>
      <c r="BF352" s="30">
        <f>SUMIF(Ingredients!$B$3:$B$217,L352,Ingredients!$F$3:$F$217)+SUMIF($B$3:$B$724,L352,$BH$3:$BH$724)</f>
        <v>0</v>
      </c>
      <c r="BG352" s="30">
        <f>SUMIF(Ingredients!$B$3:$B$217,M352,Ingredients!$F$3:$F$217)+SUMIF($B$3:$B$724,M352,$BH$3:$BH$724)</f>
        <v>0</v>
      </c>
      <c r="BH352" s="35">
        <f t="shared" si="70"/>
        <v>0</v>
      </c>
      <c r="BI352" s="30">
        <f>SUMIF(Ingredients!$B$3:$B$217,F352,Ingredients!$G$3:$G$217)+SUMIF($B$3:$B$724,F352,$BQ$3:$BQ$724)</f>
        <v>0</v>
      </c>
      <c r="BJ352" s="30">
        <f>SUMIF(Ingredients!$B$3:$B$217,G352,Ingredients!$G$3:$G$217)+SUMIF($B$3:$B$724,G352,$BQ$3:$BQ$724)</f>
        <v>1</v>
      </c>
      <c r="BK352" s="30">
        <f>SUMIF(Ingredients!$B$3:$B$217,H352,Ingredients!$G$3:$G$217)+SUMIF($B$3:$B$724,H352,$BQ$3:$BQ$724)</f>
        <v>0</v>
      </c>
      <c r="BL352" s="30">
        <f>SUMIF(Ingredients!$B$3:$B$217,I352,Ingredients!$G$3:$G$217)+SUMIF($B$3:$B$724,I352,$BQ$3:$BQ$724)</f>
        <v>0</v>
      </c>
      <c r="BM352" s="30">
        <f>SUMIF(Ingredients!$B$3:$B$217,J352,Ingredients!$G$3:$G$217)+SUMIF($B$3:$B$724,J352,$BQ$3:$BQ$724)</f>
        <v>0</v>
      </c>
      <c r="BN352" s="30">
        <f>SUMIF(Ingredients!$B$3:$B$217,K352,Ingredients!$G$3:$G$217)+SUMIF($B$3:$B$724,K352,$BQ$3:$BQ$724)</f>
        <v>0</v>
      </c>
      <c r="BO352" s="30">
        <f>SUMIF(Ingredients!$B$3:$B$217,L352,Ingredients!$G$3:$G$217)+SUMIF($B$3:$B$724,L352,$BQ$3:$BQ$724)</f>
        <v>0</v>
      </c>
      <c r="BP352" s="30">
        <f>SUMIF(Ingredients!$B$3:$B$217,M352,Ingredients!$G$3:$G$217)+SUMIF($B$3:$B$724,M352,$BQ$3:$BQ$724)</f>
        <v>0</v>
      </c>
      <c r="BQ352" s="36">
        <f t="shared" si="71"/>
        <v>1</v>
      </c>
      <c r="BR352" s="30">
        <f>SUMIF(Ingredients!$B$3:$B$217,F352,Ingredients!$H$3:$H$217)+SUMIF($B$3:$B$724,F352,$BZ$3:$BZ$724)</f>
        <v>0</v>
      </c>
      <c r="BS352" s="30">
        <f>SUMIF(Ingredients!$B$3:$B$217,G352,Ingredients!$H$3:$H$217)+SUMIF($B$3:$B$724,G352,$BZ$3:$BZ$724)</f>
        <v>0</v>
      </c>
      <c r="BT352" s="30">
        <f>SUMIF(Ingredients!$B$3:$B$217,H352,Ingredients!$H$3:$H$217)+SUMIF($B$3:$B$724,H352,$BZ$3:$BZ$724)</f>
        <v>0</v>
      </c>
      <c r="BU352" s="30">
        <f>SUMIF(Ingredients!$B$3:$B$217,I352,Ingredients!$H$3:$H$217)+SUMIF($B$3:$B$724,I352,$BZ$3:$BZ$724)</f>
        <v>0</v>
      </c>
      <c r="BV352" s="30">
        <f>SUMIF(Ingredients!$B$3:$B$217,J352,Ingredients!$H$3:$H$217)+SUMIF($B$3:$B$724,J352,$BZ$3:$BZ$724)</f>
        <v>0</v>
      </c>
      <c r="BW352" s="30">
        <f>SUMIF(Ingredients!$B$3:$B$217,K352,Ingredients!$H$3:$H$217)+SUMIF($B$3:$B$724,K352,$BZ$3:$BZ$724)</f>
        <v>0</v>
      </c>
      <c r="BX352" s="30">
        <f>SUMIF(Ingredients!$B$3:$B$217,L352,Ingredients!$H$3:$H$217)+SUMIF($B$3:$B$724,L352,$BZ$3:$BZ$724)</f>
        <v>0</v>
      </c>
      <c r="BY352" s="30">
        <f>SUMIF(Ingredients!$B$3:$B$217,M352,Ingredients!$H$3:$H$217)+SUMIF($B$3:$B$724,M352,$BZ$3:$BZ$724)</f>
        <v>0</v>
      </c>
      <c r="BZ352" s="42">
        <f t="shared" si="72"/>
        <v>0</v>
      </c>
      <c r="CA352" s="30">
        <f>SUMIF(Ingredients!$B$3:$B$217,F352,Ingredients!$I$3:$I$217)+SUMIF($B$3:$B$724,F352,$CI$3:$CI$724)</f>
        <v>0</v>
      </c>
      <c r="CB352" s="30">
        <f>SUMIF(Ingredients!$B$3:$B$217,G352,Ingredients!$I$3:$I$217)+SUMIF($B$3:$B$724,G352,$CI$3:$CI$724)</f>
        <v>0</v>
      </c>
      <c r="CC352" s="30">
        <f>SUMIF(Ingredients!$B$3:$B$217,H352,Ingredients!$I$3:$I$217)+SUMIF($B$3:$B$724,H352,$CI$3:$CI$724)</f>
        <v>0</v>
      </c>
      <c r="CD352" s="30">
        <f>SUMIF(Ingredients!$B$3:$B$217,I352,Ingredients!$I$3:$I$217)+SUMIF($B$3:$B$724,I352,$CI$3:$CI$724)</f>
        <v>0</v>
      </c>
      <c r="CE352" s="30">
        <f>SUMIF(Ingredients!$B$3:$B$217,J352,Ingredients!$I$3:$I$217)+SUMIF($B$3:$B$724,J352,$CI$3:$CI$724)</f>
        <v>0</v>
      </c>
      <c r="CF352" s="30">
        <f>SUMIF(Ingredients!$B$3:$B$217,K352,Ingredients!$I$3:$I$217)+SUMIF($B$3:$B$724,K352,$CI$3:$CI$724)</f>
        <v>0</v>
      </c>
      <c r="CG352" s="30">
        <f>SUMIF(Ingredients!$B$3:$B$217,L352,Ingredients!$I$3:$I$217)+SUMIF($B$3:$B$724,L352,$CI$3:$CI$724)</f>
        <v>0</v>
      </c>
      <c r="CH352" s="30">
        <f>SUMIF(Ingredients!$B$3:$B$217,M352,Ingredients!$I$3:$I$217)+SUMIF($B$3:$B$724,M352,$CI$3:$CI$724)</f>
        <v>0</v>
      </c>
      <c r="CI352" s="38">
        <f t="shared" si="73"/>
        <v>0</v>
      </c>
      <c r="CJ352" s="30">
        <f>SUMIF(Ingredients!$B$3:$B$217,F352,Ingredients!$J$3:$J$217)+SUMIF($B$3:$B$724,F352,$CR$3:$CR$724)</f>
        <v>2</v>
      </c>
      <c r="CK352" s="30">
        <f>SUMIF(Ingredients!$B$3:$B$217,G352,Ingredients!$J$3:$J$217)+SUMIF($B$3:$B$724,G352,$CR$3:$CR$724)</f>
        <v>0</v>
      </c>
      <c r="CL352" s="30">
        <f>SUMIF(Ingredients!$B$3:$B$217,H352,Ingredients!$J$3:$J$217)+SUMIF($B$3:$B$724,H352,$CR$3:$CR$724)</f>
        <v>0</v>
      </c>
      <c r="CM352" s="30">
        <f>SUMIF(Ingredients!$B$3:$B$217,I352,Ingredients!$J$3:$J$217)+SUMIF($B$3:$B$724,I352,$CR$3:$CR$724)</f>
        <v>0</v>
      </c>
      <c r="CN352" s="30">
        <f>SUMIF(Ingredients!$B$3:$B$217,J352,Ingredients!$J$3:$J$217)+SUMIF($B$3:$B$724,J352,$CR$3:$CR$724)</f>
        <v>0</v>
      </c>
      <c r="CO352" s="30">
        <f>SUMIF(Ingredients!$B$3:$B$217,K352,Ingredients!$J$3:$J$217)+SUMIF($B$3:$B$724,K352,$CR$3:$CR$724)</f>
        <v>0</v>
      </c>
      <c r="CP352" s="30">
        <f>SUMIF(Ingredients!$B$3:$B$217,L352,Ingredients!$J$3:$J$217)+SUMIF($B$3:$B$724,L352,$CR$3:$CR$724)</f>
        <v>0</v>
      </c>
      <c r="CQ352" s="30">
        <f>SUMIF(Ingredients!$B$3:$B$217,M352,Ingredients!$J$3:$J$217)+SUMIF($B$3:$B$724,M352,$CR$3:$CR$724)</f>
        <v>0</v>
      </c>
      <c r="CR352" s="43">
        <f t="shared" si="74"/>
        <v>2</v>
      </c>
      <c r="CS352" s="34">
        <v>7</v>
      </c>
      <c r="CT352" s="30">
        <v>15</v>
      </c>
      <c r="CU352" s="30">
        <v>9</v>
      </c>
      <c r="CV352" s="35">
        <v>0</v>
      </c>
      <c r="CW352" s="36">
        <v>1</v>
      </c>
      <c r="CX352" s="37">
        <v>0</v>
      </c>
      <c r="CY352" s="38">
        <v>0</v>
      </c>
      <c r="CZ352" s="39">
        <v>2</v>
      </c>
      <c r="DA352" t="s">
        <v>202</v>
      </c>
      <c r="DB352" t="str">
        <f t="shared" ca="1" si="75"/>
        <v>-</v>
      </c>
      <c r="DD352" t="s">
        <v>199</v>
      </c>
      <c r="DE352" t="str">
        <f t="shared" ca="1" si="76"/>
        <v/>
      </c>
      <c r="DF352" t="s">
        <v>2272</v>
      </c>
    </row>
    <row r="353" spans="2:110" x14ac:dyDescent="0.3">
      <c r="B353" t="s">
        <v>632</v>
      </c>
      <c r="C353" t="str">
        <f>INDEX('PH Itemnames'!$B$1:$B$723,MATCH(B353,'PH Itemnames'!$A$1:$A$723),1)</f>
        <v>roastchickenItem</v>
      </c>
      <c r="D353" t="s">
        <v>245</v>
      </c>
      <c r="E353" t="s">
        <v>1192</v>
      </c>
      <c r="F353" s="10" t="s">
        <v>287</v>
      </c>
      <c r="G353" s="11" t="s">
        <v>249</v>
      </c>
      <c r="H353" s="11" t="s">
        <v>401</v>
      </c>
      <c r="I353" s="11"/>
      <c r="J353" s="11"/>
      <c r="K353" s="11"/>
      <c r="L353" s="11"/>
      <c r="M353" s="11"/>
      <c r="N353" s="46">
        <f ca="1">SUMIF(Ingredients!$B$3:$B$217,'PH complex foods'!F353,Ingredients!$A$3:$A$119)+SUMIF($B$3:$B$724,F353,$V$3:$V$723)</f>
        <v>1</v>
      </c>
      <c r="O353" s="11">
        <f ca="1">SUMIF(Ingredients!$B$3:$B$217,'PH complex foods'!G353,Ingredients!$A$3:$A$119)+SUMIF($B$3:$B$724,G353,$V$3:$V$723)</f>
        <v>1</v>
      </c>
      <c r="P353" s="11">
        <f ca="1">SUMIF(Ingredients!$B$3:$B$217,'PH complex foods'!H353,Ingredients!$A$3:$A$119)+SUMIF($B$3:$B$724,H353,$V$3:$V$723)</f>
        <v>1</v>
      </c>
      <c r="Q353" s="11">
        <f ca="1">SUMIF(Ingredients!$B$3:$B$217,'PH complex foods'!I353,Ingredients!$A$3:$A$119)+SUMIF($B$3:$B$724,I353,$V$3:$V$723)</f>
        <v>0</v>
      </c>
      <c r="R353" s="11">
        <f ca="1">SUMIF(Ingredients!$B$3:$B$217,'PH complex foods'!J353,Ingredients!$A$3:$A$119)+SUMIF($B$3:$B$724,J353,$V$3:$V$723)</f>
        <v>0</v>
      </c>
      <c r="S353" s="11">
        <f ca="1">SUMIF(Ingredients!$B$3:$B$217,'PH complex foods'!K353,Ingredients!$A$3:$A$119)+SUMIF($B$3:$B$724,K353,$V$3:$V$723)</f>
        <v>0</v>
      </c>
      <c r="T353" s="11">
        <f ca="1">SUMIF(Ingredients!$B$3:$B$217,'PH complex foods'!L353,Ingredients!$A$3:$A$119)+SUMIF($B$3:$B$724,L353,$V$3:$V$723)</f>
        <v>0</v>
      </c>
      <c r="U353" s="11">
        <f ca="1">SUMIF(Ingredients!$B$3:$B$217,'PH complex foods'!M353,Ingredients!$A$3:$A$119)+SUMIF($B$3:$B$724,M353,$V$3:$V$723)</f>
        <v>0</v>
      </c>
      <c r="V353" s="10">
        <f t="shared" ca="1" si="77"/>
        <v>1</v>
      </c>
      <c r="W353" s="11">
        <f t="shared" si="66"/>
        <v>1</v>
      </c>
      <c r="X353" s="44" t="str">
        <f t="shared" ca="1" si="78"/>
        <v>Yes</v>
      </c>
      <c r="Y353" s="34">
        <f>SUMIF(Ingredients!$B$3:$B$217,F353,Ingredients!$C$3:$C$217)+SUMIF($B$3:$B$724,F353,$AG$3:$AG$724)</f>
        <v>10</v>
      </c>
      <c r="Z353" s="30">
        <f>SUMIF(Ingredients!$B$3:$B$217,G353,Ingredients!$C$3:$C$217)+SUMIF($B$3:$B$724,G353,$AG$3:$AG$724)</f>
        <v>0</v>
      </c>
      <c r="AA353" s="30">
        <f>SUMIF(Ingredients!$B$3:$B$217,H353,Ingredients!$C$3:$C$217)+SUMIF($B$3:$B$724,H353,$AG$3:$AG$724)</f>
        <v>0</v>
      </c>
      <c r="AB353" s="30">
        <f>SUMIF(Ingredients!$B$3:$B$217,I353,Ingredients!$C$3:$C$217)+SUMIF($B$3:$B$724,I353,$AG$3:$AG$724)</f>
        <v>0</v>
      </c>
      <c r="AC353" s="30">
        <f>SUMIF(Ingredients!$B$3:$B$217,J353,Ingredients!$C$3:$C$217)+SUMIF($B$3:$B$724,J353,$AG$3:$AG$724)</f>
        <v>0</v>
      </c>
      <c r="AD353" s="30">
        <f>SUMIF(Ingredients!$B$3:$B$217,K353,Ingredients!$C$3:$C$217)+SUMIF($B$3:$B$724,K353,$AG$3:$AG$724)</f>
        <v>0</v>
      </c>
      <c r="AE353" s="30">
        <f>SUMIF(Ingredients!$B$3:$B$217,L353,Ingredients!$C$3:$C$217)+SUMIF($B$3:$B$724,L353,$AG$3:$AG$724)</f>
        <v>0</v>
      </c>
      <c r="AF353" s="30">
        <f>SUMIF(Ingredients!$B$3:$B$217,M353,Ingredients!$C$3:$C$217)+SUMIF($B$3:$B$724,M353,$AG$3:$AG$724)</f>
        <v>0</v>
      </c>
      <c r="AG353" s="29">
        <f t="shared" si="67"/>
        <v>10</v>
      </c>
      <c r="AH353" s="30">
        <f>SUMIF(Ingredients!$B$3:$B$217,F353,Ingredients!$D$3:$D$217)+SUMIF($B$3:$B$724,F353,$AP$3:$AP$724)</f>
        <v>0</v>
      </c>
      <c r="AI353" s="30">
        <f>SUMIF(Ingredients!$B$3:$B$217,G353,Ingredients!$D$3:$D$217)+SUMIF($B$3:$B$724,G353,$AP$3:$AP$724)</f>
        <v>0</v>
      </c>
      <c r="AJ353" s="30">
        <f>SUMIF(Ingredients!$B$3:$B$217,H353,Ingredients!$D$3:$D$217)+SUMIF($B$3:$B$724,H353,$AP$3:$AP$724)</f>
        <v>0</v>
      </c>
      <c r="AK353" s="30">
        <f>SUMIF(Ingredients!$B$3:$B$217,I353,Ingredients!$D$3:$D$217)+SUMIF($B$3:$B$724,I353,$AP$3:$AP$724)</f>
        <v>0</v>
      </c>
      <c r="AL353" s="30">
        <f>SUMIF(Ingredients!$B$3:$B$217,J353,Ingredients!$D$3:$D$217)+SUMIF($B$3:$B$724,J353,$AP$3:$AP$724)</f>
        <v>0</v>
      </c>
      <c r="AM353" s="30">
        <f>SUMIF(Ingredients!$B$3:$B$217,K353,Ingredients!$D$3:$D$217)+SUMIF($B$3:$B$724,K353,$AP$3:$AP$724)</f>
        <v>0</v>
      </c>
      <c r="AN353" s="30">
        <f>SUMIF(Ingredients!$B$3:$B$217,L353,Ingredients!$D$3:$D$217)+SUMIF($B$3:$B$724,L353,$AP$3:$AP$724)</f>
        <v>0</v>
      </c>
      <c r="AO353" s="30">
        <f>SUMIF(Ingredients!$B$3:$B$217,M353,Ingredients!$D$3:$D$217)+SUMIF($B$3:$B$724,M353,$AP$3:$AP$724)</f>
        <v>0</v>
      </c>
      <c r="AP353" s="29">
        <f t="shared" si="68"/>
        <v>0</v>
      </c>
      <c r="AQ353" s="30">
        <f>SUMIF(Ingredients!$B$3:$B$217,F353,Ingredients!$E$3:$E$217)+SUMIF($B$3:$B$724,F353,$AY$3:$AY$727)</f>
        <v>7</v>
      </c>
      <c r="AR353" s="30">
        <f>SUMIF(Ingredients!$B$3:$B$217,G353,Ingredients!$E$3:$E$217)+SUMIF($B$3:$B$724,G353,$AY$3:$AY$727)</f>
        <v>30</v>
      </c>
      <c r="AS353" s="30">
        <f>SUMIF(Ingredients!$B$3:$B$217,H353,Ingredients!$E$3:$E$217)+SUMIF($B$3:$B$724,H353,$AY$3:$AY$727)</f>
        <v>0</v>
      </c>
      <c r="AT353" s="30">
        <f>SUMIF(Ingredients!$B$3:$B$217,I353,Ingredients!$E$3:$E$217)+SUMIF($B$3:$B$724,I353,$AY$3:$AY$727)</f>
        <v>0</v>
      </c>
      <c r="AU353" s="30">
        <f>SUMIF(Ingredients!$B$3:$B$217,J353,Ingredients!$E$3:$E$217)+SUMIF($B$3:$B$724,J353,$AY$3:$AY$727)</f>
        <v>0</v>
      </c>
      <c r="AV353" s="30">
        <f>SUMIF(Ingredients!$B$3:$B$217,K353,Ingredients!$E$3:$E$217)+SUMIF($B$3:$B$724,K353,$AY$3:$AY$727)</f>
        <v>0</v>
      </c>
      <c r="AW353" s="30">
        <f>SUMIF(Ingredients!$B$3:$B$217,L353,Ingredients!$E$3:$E$217)+SUMIF($B$3:$B$724,L353,$AY$3:$AY$727)</f>
        <v>0</v>
      </c>
      <c r="AX353" s="30">
        <f>SUMIF(Ingredients!$B$3:$B$217,M353,Ingredients!$E$3:$E$217)+SUMIF($B$3:$B$724,M353,$AY$3:$AY$727)</f>
        <v>0</v>
      </c>
      <c r="AY353" s="29">
        <f t="shared" si="69"/>
        <v>12.333333333333334</v>
      </c>
      <c r="AZ353" s="30">
        <f>SUMIF(Ingredients!$B$3:$B$217,F353,Ingredients!$F$3:$F$217)+SUMIF($B$3:$B$724,F353,$BH$3:$BH$724)</f>
        <v>0</v>
      </c>
      <c r="BA353" s="30">
        <f>SUMIF(Ingredients!$B$3:$B$217,G353,Ingredients!$F$3:$F$217)+SUMIF($B$3:$B$724,G353,$BH$3:$BH$724)</f>
        <v>0</v>
      </c>
      <c r="BB353" s="30">
        <f>SUMIF(Ingredients!$B$3:$B$217,H353,Ingredients!$F$3:$F$217)+SUMIF($B$3:$B$724,H353,$BH$3:$BH$724)</f>
        <v>0</v>
      </c>
      <c r="BC353" s="30">
        <f>SUMIF(Ingredients!$B$3:$B$217,I353,Ingredients!$F$3:$F$217)+SUMIF($B$3:$B$724,I353,$BH$3:$BH$724)</f>
        <v>0</v>
      </c>
      <c r="BD353" s="30">
        <f>SUMIF(Ingredients!$B$3:$B$217,J353,Ingredients!$F$3:$F$217)+SUMIF($B$3:$B$724,J353,$BH$3:$BH$724)</f>
        <v>0</v>
      </c>
      <c r="BE353" s="30">
        <f>SUMIF(Ingredients!$B$3:$B$217,K353,Ingredients!$F$3:$F$217)+SUMIF($B$3:$B$724,K353,$BH$3:$BH$724)</f>
        <v>0</v>
      </c>
      <c r="BF353" s="30">
        <f>SUMIF(Ingredients!$B$3:$B$217,L353,Ingredients!$F$3:$F$217)+SUMIF($B$3:$B$724,L353,$BH$3:$BH$724)</f>
        <v>0</v>
      </c>
      <c r="BG353" s="30">
        <f>SUMIF(Ingredients!$B$3:$B$217,M353,Ingredients!$F$3:$F$217)+SUMIF($B$3:$B$724,M353,$BH$3:$BH$724)</f>
        <v>0</v>
      </c>
      <c r="BH353" s="35">
        <f t="shared" si="70"/>
        <v>0</v>
      </c>
      <c r="BI353" s="30">
        <f>SUMIF(Ingredients!$B$3:$B$217,F353,Ingredients!$G$3:$G$217)+SUMIF($B$3:$B$724,F353,$BQ$3:$BQ$724)</f>
        <v>0</v>
      </c>
      <c r="BJ353" s="30">
        <f>SUMIF(Ingredients!$B$3:$B$217,G353,Ingredients!$G$3:$G$217)+SUMIF($B$3:$B$724,G353,$BQ$3:$BQ$724)</f>
        <v>0</v>
      </c>
      <c r="BK353" s="30">
        <f>SUMIF(Ingredients!$B$3:$B$217,H353,Ingredients!$G$3:$G$217)+SUMIF($B$3:$B$724,H353,$BQ$3:$BQ$724)</f>
        <v>0</v>
      </c>
      <c r="BL353" s="30">
        <f>SUMIF(Ingredients!$B$3:$B$217,I353,Ingredients!$G$3:$G$217)+SUMIF($B$3:$B$724,I353,$BQ$3:$BQ$724)</f>
        <v>0</v>
      </c>
      <c r="BM353" s="30">
        <f>SUMIF(Ingredients!$B$3:$B$217,J353,Ingredients!$G$3:$G$217)+SUMIF($B$3:$B$724,J353,$BQ$3:$BQ$724)</f>
        <v>0</v>
      </c>
      <c r="BN353" s="30">
        <f>SUMIF(Ingredients!$B$3:$B$217,K353,Ingredients!$G$3:$G$217)+SUMIF($B$3:$B$724,K353,$BQ$3:$BQ$724)</f>
        <v>0</v>
      </c>
      <c r="BO353" s="30">
        <f>SUMIF(Ingredients!$B$3:$B$217,L353,Ingredients!$G$3:$G$217)+SUMIF($B$3:$B$724,L353,$BQ$3:$BQ$724)</f>
        <v>0</v>
      </c>
      <c r="BP353" s="30">
        <f>SUMIF(Ingredients!$B$3:$B$217,M353,Ingredients!$G$3:$G$217)+SUMIF($B$3:$B$724,M353,$BQ$3:$BQ$724)</f>
        <v>0</v>
      </c>
      <c r="BQ353" s="36">
        <f t="shared" si="71"/>
        <v>0</v>
      </c>
      <c r="BR353" s="30">
        <f>SUMIF(Ingredients!$B$3:$B$217,F353,Ingredients!$H$3:$H$217)+SUMIF($B$3:$B$724,F353,$BZ$3:$BZ$724)</f>
        <v>0</v>
      </c>
      <c r="BS353" s="30">
        <f>SUMIF(Ingredients!$B$3:$B$217,G353,Ingredients!$H$3:$H$217)+SUMIF($B$3:$B$724,G353,$BZ$3:$BZ$724)</f>
        <v>0</v>
      </c>
      <c r="BT353" s="30">
        <f>SUMIF(Ingredients!$B$3:$B$217,H353,Ingredients!$H$3:$H$217)+SUMIF($B$3:$B$724,H353,$BZ$3:$BZ$724)</f>
        <v>0</v>
      </c>
      <c r="BU353" s="30">
        <f>SUMIF(Ingredients!$B$3:$B$217,I353,Ingredients!$H$3:$H$217)+SUMIF($B$3:$B$724,I353,$BZ$3:$BZ$724)</f>
        <v>0</v>
      </c>
      <c r="BV353" s="30">
        <f>SUMIF(Ingredients!$B$3:$B$217,J353,Ingredients!$H$3:$H$217)+SUMIF($B$3:$B$724,J353,$BZ$3:$BZ$724)</f>
        <v>0</v>
      </c>
      <c r="BW353" s="30">
        <f>SUMIF(Ingredients!$B$3:$B$217,K353,Ingredients!$H$3:$H$217)+SUMIF($B$3:$B$724,K353,$BZ$3:$BZ$724)</f>
        <v>0</v>
      </c>
      <c r="BX353" s="30">
        <f>SUMIF(Ingredients!$B$3:$B$217,L353,Ingredients!$H$3:$H$217)+SUMIF($B$3:$B$724,L353,$BZ$3:$BZ$724)</f>
        <v>0</v>
      </c>
      <c r="BY353" s="30">
        <f>SUMIF(Ingredients!$B$3:$B$217,M353,Ingredients!$H$3:$H$217)+SUMIF($B$3:$B$724,M353,$BZ$3:$BZ$724)</f>
        <v>0</v>
      </c>
      <c r="BZ353" s="42">
        <f t="shared" si="72"/>
        <v>0</v>
      </c>
      <c r="CA353" s="30">
        <f>SUMIF(Ingredients!$B$3:$B$217,F353,Ingredients!$I$3:$I$217)+SUMIF($B$3:$B$724,F353,$CI$3:$CI$724)</f>
        <v>2.5</v>
      </c>
      <c r="CB353" s="30">
        <f>SUMIF(Ingredients!$B$3:$B$217,G353,Ingredients!$I$3:$I$217)+SUMIF($B$3:$B$724,G353,$CI$3:$CI$724)</f>
        <v>0</v>
      </c>
      <c r="CC353" s="30">
        <f>SUMIF(Ingredients!$B$3:$B$217,H353,Ingredients!$I$3:$I$217)+SUMIF($B$3:$B$724,H353,$CI$3:$CI$724)</f>
        <v>0</v>
      </c>
      <c r="CD353" s="30">
        <f>SUMIF(Ingredients!$B$3:$B$217,I353,Ingredients!$I$3:$I$217)+SUMIF($B$3:$B$724,I353,$CI$3:$CI$724)</f>
        <v>0</v>
      </c>
      <c r="CE353" s="30">
        <f>SUMIF(Ingredients!$B$3:$B$217,J353,Ingredients!$I$3:$I$217)+SUMIF($B$3:$B$724,J353,$CI$3:$CI$724)</f>
        <v>0</v>
      </c>
      <c r="CF353" s="30">
        <f>SUMIF(Ingredients!$B$3:$B$217,K353,Ingredients!$I$3:$I$217)+SUMIF($B$3:$B$724,K353,$CI$3:$CI$724)</f>
        <v>0</v>
      </c>
      <c r="CG353" s="30">
        <f>SUMIF(Ingredients!$B$3:$B$217,L353,Ingredients!$I$3:$I$217)+SUMIF($B$3:$B$724,L353,$CI$3:$CI$724)</f>
        <v>0</v>
      </c>
      <c r="CH353" s="30">
        <f>SUMIF(Ingredients!$B$3:$B$217,M353,Ingredients!$I$3:$I$217)+SUMIF($B$3:$B$724,M353,$CI$3:$CI$724)</f>
        <v>0</v>
      </c>
      <c r="CI353" s="38">
        <f t="shared" si="73"/>
        <v>2.5</v>
      </c>
      <c r="CJ353" s="30">
        <f>SUMIF(Ingredients!$B$3:$B$217,F353,Ingredients!$J$3:$J$217)+SUMIF($B$3:$B$724,F353,$CR$3:$CR$724)</f>
        <v>0</v>
      </c>
      <c r="CK353" s="30">
        <f>SUMIF(Ingredients!$B$3:$B$217,G353,Ingredients!$J$3:$J$217)+SUMIF($B$3:$B$724,G353,$CR$3:$CR$724)</f>
        <v>0</v>
      </c>
      <c r="CL353" s="30">
        <f>SUMIF(Ingredients!$B$3:$B$217,H353,Ingredients!$J$3:$J$217)+SUMIF($B$3:$B$724,H353,$CR$3:$CR$724)</f>
        <v>0</v>
      </c>
      <c r="CM353" s="30">
        <f>SUMIF(Ingredients!$B$3:$B$217,I353,Ingredients!$J$3:$J$217)+SUMIF($B$3:$B$724,I353,$CR$3:$CR$724)</f>
        <v>0</v>
      </c>
      <c r="CN353" s="30">
        <f>SUMIF(Ingredients!$B$3:$B$217,J353,Ingredients!$J$3:$J$217)+SUMIF($B$3:$B$724,J353,$CR$3:$CR$724)</f>
        <v>0</v>
      </c>
      <c r="CO353" s="30">
        <f>SUMIF(Ingredients!$B$3:$B$217,K353,Ingredients!$J$3:$J$217)+SUMIF($B$3:$B$724,K353,$CR$3:$CR$724)</f>
        <v>0</v>
      </c>
      <c r="CP353" s="30">
        <f>SUMIF(Ingredients!$B$3:$B$217,L353,Ingredients!$J$3:$J$217)+SUMIF($B$3:$B$724,L353,$CR$3:$CR$724)</f>
        <v>0</v>
      </c>
      <c r="CQ353" s="30">
        <f>SUMIF(Ingredients!$B$3:$B$217,M353,Ingredients!$J$3:$J$217)+SUMIF($B$3:$B$724,M353,$CR$3:$CR$724)</f>
        <v>0</v>
      </c>
      <c r="CR353" s="43">
        <f t="shared" si="74"/>
        <v>0</v>
      </c>
      <c r="CS353" s="34">
        <v>10</v>
      </c>
      <c r="CT353" s="30">
        <v>0</v>
      </c>
      <c r="CU353" s="30">
        <v>14</v>
      </c>
      <c r="CV353" s="35">
        <v>0</v>
      </c>
      <c r="CW353" s="36">
        <v>0</v>
      </c>
      <c r="CX353" s="37">
        <v>0</v>
      </c>
      <c r="CY353" s="38">
        <v>2.5</v>
      </c>
      <c r="CZ353" s="39">
        <v>0</v>
      </c>
      <c r="DA353" t="s">
        <v>202</v>
      </c>
      <c r="DB353" t="str">
        <f t="shared" ca="1" si="75"/>
        <v>-</v>
      </c>
      <c r="DD353" t="s">
        <v>200</v>
      </c>
      <c r="DE353" t="str">
        <f t="shared" ca="1" si="76"/>
        <v>ROASTCHICKENITEM(MEAL, ItemRegistry.roastchickenItem, 4 ,2f,0f,0f,0f,0f,2.5f,0f,1.5f),</v>
      </c>
      <c r="DF353" t="s">
        <v>2484</v>
      </c>
    </row>
    <row r="354" spans="2:110" x14ac:dyDescent="0.3">
      <c r="B354" t="s">
        <v>633</v>
      </c>
      <c r="C354" t="str">
        <f>INDEX('PH Itemnames'!$B$1:$B$723,MATCH(B354,'PH Itemnames'!$A$1:$A$723),1)</f>
        <v>roastpotatoesItem</v>
      </c>
      <c r="D354" t="s">
        <v>245</v>
      </c>
      <c r="E354" t="s">
        <v>1192</v>
      </c>
      <c r="F354" s="10" t="s">
        <v>65</v>
      </c>
      <c r="G354" s="11" t="s">
        <v>249</v>
      </c>
      <c r="H354" s="11" t="s">
        <v>401</v>
      </c>
      <c r="I354" s="11"/>
      <c r="J354" s="11"/>
      <c r="K354" s="11"/>
      <c r="L354" s="11"/>
      <c r="M354" s="11"/>
      <c r="N354" s="46">
        <f ca="1">SUMIF(Ingredients!$B$3:$B$217,'PH complex foods'!F354,Ingredients!$A$3:$A$119)+SUMIF($B$3:$B$724,F354,$V$3:$V$723)</f>
        <v>1</v>
      </c>
      <c r="O354" s="11">
        <f ca="1">SUMIF(Ingredients!$B$3:$B$217,'PH complex foods'!G354,Ingredients!$A$3:$A$119)+SUMIF($B$3:$B$724,G354,$V$3:$V$723)</f>
        <v>1</v>
      </c>
      <c r="P354" s="11">
        <f ca="1">SUMIF(Ingredients!$B$3:$B$217,'PH complex foods'!H354,Ingredients!$A$3:$A$119)+SUMIF($B$3:$B$724,H354,$V$3:$V$723)</f>
        <v>1</v>
      </c>
      <c r="Q354" s="11">
        <f ca="1">SUMIF(Ingredients!$B$3:$B$217,'PH complex foods'!I354,Ingredients!$A$3:$A$119)+SUMIF($B$3:$B$724,I354,$V$3:$V$723)</f>
        <v>0</v>
      </c>
      <c r="R354" s="11">
        <f ca="1">SUMIF(Ingredients!$B$3:$B$217,'PH complex foods'!J354,Ingredients!$A$3:$A$119)+SUMIF($B$3:$B$724,J354,$V$3:$V$723)</f>
        <v>0</v>
      </c>
      <c r="S354" s="11">
        <f ca="1">SUMIF(Ingredients!$B$3:$B$217,'PH complex foods'!K354,Ingredients!$A$3:$A$119)+SUMIF($B$3:$B$724,K354,$V$3:$V$723)</f>
        <v>0</v>
      </c>
      <c r="T354" s="11">
        <f ca="1">SUMIF(Ingredients!$B$3:$B$217,'PH complex foods'!L354,Ingredients!$A$3:$A$119)+SUMIF($B$3:$B$724,L354,$V$3:$V$723)</f>
        <v>0</v>
      </c>
      <c r="U354" s="11">
        <f ca="1">SUMIF(Ingredients!$B$3:$B$217,'PH complex foods'!M354,Ingredients!$A$3:$A$119)+SUMIF($B$3:$B$724,M354,$V$3:$V$723)</f>
        <v>0</v>
      </c>
      <c r="V354" s="10">
        <f t="shared" ca="1" si="77"/>
        <v>1</v>
      </c>
      <c r="W354" s="11">
        <f t="shared" si="66"/>
        <v>1</v>
      </c>
      <c r="X354" s="44" t="str">
        <f t="shared" ca="1" si="78"/>
        <v>Yes</v>
      </c>
      <c r="Y354" s="34">
        <f>SUMIF(Ingredients!$B$3:$B$217,F354,Ingredients!$C$3:$C$217)+SUMIF($B$3:$B$724,F354,$AG$3:$AG$724)</f>
        <v>10</v>
      </c>
      <c r="Z354" s="30">
        <f>SUMIF(Ingredients!$B$3:$B$217,G354,Ingredients!$C$3:$C$217)+SUMIF($B$3:$B$724,G354,$AG$3:$AG$724)</f>
        <v>0</v>
      </c>
      <c r="AA354" s="30">
        <f>SUMIF(Ingredients!$B$3:$B$217,H354,Ingredients!$C$3:$C$217)+SUMIF($B$3:$B$724,H354,$AG$3:$AG$724)</f>
        <v>0</v>
      </c>
      <c r="AB354" s="30">
        <f>SUMIF(Ingredients!$B$3:$B$217,I354,Ingredients!$C$3:$C$217)+SUMIF($B$3:$B$724,I354,$AG$3:$AG$724)</f>
        <v>0</v>
      </c>
      <c r="AC354" s="30">
        <f>SUMIF(Ingredients!$B$3:$B$217,J354,Ingredients!$C$3:$C$217)+SUMIF($B$3:$B$724,J354,$AG$3:$AG$724)</f>
        <v>0</v>
      </c>
      <c r="AD354" s="30">
        <f>SUMIF(Ingredients!$B$3:$B$217,K354,Ingredients!$C$3:$C$217)+SUMIF($B$3:$B$724,K354,$AG$3:$AG$724)</f>
        <v>0</v>
      </c>
      <c r="AE354" s="30">
        <f>SUMIF(Ingredients!$B$3:$B$217,L354,Ingredients!$C$3:$C$217)+SUMIF($B$3:$B$724,L354,$AG$3:$AG$724)</f>
        <v>0</v>
      </c>
      <c r="AF354" s="30">
        <f>SUMIF(Ingredients!$B$3:$B$217,M354,Ingredients!$C$3:$C$217)+SUMIF($B$3:$B$724,M354,$AG$3:$AG$724)</f>
        <v>0</v>
      </c>
      <c r="AG354" s="29">
        <f t="shared" si="67"/>
        <v>10</v>
      </c>
      <c r="AH354" s="30">
        <f>SUMIF(Ingredients!$B$3:$B$217,F354,Ingredients!$D$3:$D$217)+SUMIF($B$3:$B$724,F354,$AP$3:$AP$724)</f>
        <v>0</v>
      </c>
      <c r="AI354" s="30">
        <f>SUMIF(Ingredients!$B$3:$B$217,G354,Ingredients!$D$3:$D$217)+SUMIF($B$3:$B$724,G354,$AP$3:$AP$724)</f>
        <v>0</v>
      </c>
      <c r="AJ354" s="30">
        <f>SUMIF(Ingredients!$B$3:$B$217,H354,Ingredients!$D$3:$D$217)+SUMIF($B$3:$B$724,H354,$AP$3:$AP$724)</f>
        <v>0</v>
      </c>
      <c r="AK354" s="30">
        <f>SUMIF(Ingredients!$B$3:$B$217,I354,Ingredients!$D$3:$D$217)+SUMIF($B$3:$B$724,I354,$AP$3:$AP$724)</f>
        <v>0</v>
      </c>
      <c r="AL354" s="30">
        <f>SUMIF(Ingredients!$B$3:$B$217,J354,Ingredients!$D$3:$D$217)+SUMIF($B$3:$B$724,J354,$AP$3:$AP$724)</f>
        <v>0</v>
      </c>
      <c r="AM354" s="30">
        <f>SUMIF(Ingredients!$B$3:$B$217,K354,Ingredients!$D$3:$D$217)+SUMIF($B$3:$B$724,K354,$AP$3:$AP$724)</f>
        <v>0</v>
      </c>
      <c r="AN354" s="30">
        <f>SUMIF(Ingredients!$B$3:$B$217,L354,Ingredients!$D$3:$D$217)+SUMIF($B$3:$B$724,L354,$AP$3:$AP$724)</f>
        <v>0</v>
      </c>
      <c r="AO354" s="30">
        <f>SUMIF(Ingredients!$B$3:$B$217,M354,Ingredients!$D$3:$D$217)+SUMIF($B$3:$B$724,M354,$AP$3:$AP$724)</f>
        <v>0</v>
      </c>
      <c r="AP354" s="29">
        <f t="shared" si="68"/>
        <v>0</v>
      </c>
      <c r="AQ354" s="30">
        <f>SUMIF(Ingredients!$B$3:$B$217,F354,Ingredients!$E$3:$E$217)+SUMIF($B$3:$B$724,F354,$AY$3:$AY$727)</f>
        <v>32</v>
      </c>
      <c r="AR354" s="30">
        <f>SUMIF(Ingredients!$B$3:$B$217,G354,Ingredients!$E$3:$E$217)+SUMIF($B$3:$B$724,G354,$AY$3:$AY$727)</f>
        <v>30</v>
      </c>
      <c r="AS354" s="30">
        <f>SUMIF(Ingredients!$B$3:$B$217,H354,Ingredients!$E$3:$E$217)+SUMIF($B$3:$B$724,H354,$AY$3:$AY$727)</f>
        <v>0</v>
      </c>
      <c r="AT354" s="30">
        <f>SUMIF(Ingredients!$B$3:$B$217,I354,Ingredients!$E$3:$E$217)+SUMIF($B$3:$B$724,I354,$AY$3:$AY$727)</f>
        <v>0</v>
      </c>
      <c r="AU354" s="30">
        <f>SUMIF(Ingredients!$B$3:$B$217,J354,Ingredients!$E$3:$E$217)+SUMIF($B$3:$B$724,J354,$AY$3:$AY$727)</f>
        <v>0</v>
      </c>
      <c r="AV354" s="30">
        <f>SUMIF(Ingredients!$B$3:$B$217,K354,Ingredients!$E$3:$E$217)+SUMIF($B$3:$B$724,K354,$AY$3:$AY$727)</f>
        <v>0</v>
      </c>
      <c r="AW354" s="30">
        <f>SUMIF(Ingredients!$B$3:$B$217,L354,Ingredients!$E$3:$E$217)+SUMIF($B$3:$B$724,L354,$AY$3:$AY$727)</f>
        <v>0</v>
      </c>
      <c r="AX354" s="30">
        <f>SUMIF(Ingredients!$B$3:$B$217,M354,Ingredients!$E$3:$E$217)+SUMIF($B$3:$B$724,M354,$AY$3:$AY$727)</f>
        <v>0</v>
      </c>
      <c r="AY354" s="29">
        <f t="shared" si="69"/>
        <v>20.666666666666668</v>
      </c>
      <c r="AZ354" s="30">
        <f>SUMIF(Ingredients!$B$3:$B$217,F354,Ingredients!$F$3:$F$217)+SUMIF($B$3:$B$724,F354,$BH$3:$BH$724)</f>
        <v>0</v>
      </c>
      <c r="BA354" s="30">
        <f>SUMIF(Ingredients!$B$3:$B$217,G354,Ingredients!$F$3:$F$217)+SUMIF($B$3:$B$724,G354,$BH$3:$BH$724)</f>
        <v>0</v>
      </c>
      <c r="BB354" s="30">
        <f>SUMIF(Ingredients!$B$3:$B$217,H354,Ingredients!$F$3:$F$217)+SUMIF($B$3:$B$724,H354,$BH$3:$BH$724)</f>
        <v>0</v>
      </c>
      <c r="BC354" s="30">
        <f>SUMIF(Ingredients!$B$3:$B$217,I354,Ingredients!$F$3:$F$217)+SUMIF($B$3:$B$724,I354,$BH$3:$BH$724)</f>
        <v>0</v>
      </c>
      <c r="BD354" s="30">
        <f>SUMIF(Ingredients!$B$3:$B$217,J354,Ingredients!$F$3:$F$217)+SUMIF($B$3:$B$724,J354,$BH$3:$BH$724)</f>
        <v>0</v>
      </c>
      <c r="BE354" s="30">
        <f>SUMIF(Ingredients!$B$3:$B$217,K354,Ingredients!$F$3:$F$217)+SUMIF($B$3:$B$724,K354,$BH$3:$BH$724)</f>
        <v>0</v>
      </c>
      <c r="BF354" s="30">
        <f>SUMIF(Ingredients!$B$3:$B$217,L354,Ingredients!$F$3:$F$217)+SUMIF($B$3:$B$724,L354,$BH$3:$BH$724)</f>
        <v>0</v>
      </c>
      <c r="BG354" s="30">
        <f>SUMIF(Ingredients!$B$3:$B$217,M354,Ingredients!$F$3:$F$217)+SUMIF($B$3:$B$724,M354,$BH$3:$BH$724)</f>
        <v>0</v>
      </c>
      <c r="BH354" s="35">
        <f t="shared" si="70"/>
        <v>0</v>
      </c>
      <c r="BI354" s="30">
        <f>SUMIF(Ingredients!$B$3:$B$217,F354,Ingredients!$G$3:$G$217)+SUMIF($B$3:$B$724,F354,$BQ$3:$BQ$724)</f>
        <v>0</v>
      </c>
      <c r="BJ354" s="30">
        <f>SUMIF(Ingredients!$B$3:$B$217,G354,Ingredients!$G$3:$G$217)+SUMIF($B$3:$B$724,G354,$BQ$3:$BQ$724)</f>
        <v>0</v>
      </c>
      <c r="BK354" s="30">
        <f>SUMIF(Ingredients!$B$3:$B$217,H354,Ingredients!$G$3:$G$217)+SUMIF($B$3:$B$724,H354,$BQ$3:$BQ$724)</f>
        <v>0</v>
      </c>
      <c r="BL354" s="30">
        <f>SUMIF(Ingredients!$B$3:$B$217,I354,Ingredients!$G$3:$G$217)+SUMIF($B$3:$B$724,I354,$BQ$3:$BQ$724)</f>
        <v>0</v>
      </c>
      <c r="BM354" s="30">
        <f>SUMIF(Ingredients!$B$3:$B$217,J354,Ingredients!$G$3:$G$217)+SUMIF($B$3:$B$724,J354,$BQ$3:$BQ$724)</f>
        <v>0</v>
      </c>
      <c r="BN354" s="30">
        <f>SUMIF(Ingredients!$B$3:$B$217,K354,Ingredients!$G$3:$G$217)+SUMIF($B$3:$B$724,K354,$BQ$3:$BQ$724)</f>
        <v>0</v>
      </c>
      <c r="BO354" s="30">
        <f>SUMIF(Ingredients!$B$3:$B$217,L354,Ingredients!$G$3:$G$217)+SUMIF($B$3:$B$724,L354,$BQ$3:$BQ$724)</f>
        <v>0</v>
      </c>
      <c r="BP354" s="30">
        <f>SUMIF(Ingredients!$B$3:$B$217,M354,Ingredients!$G$3:$G$217)+SUMIF($B$3:$B$724,M354,$BQ$3:$BQ$724)</f>
        <v>0</v>
      </c>
      <c r="BQ354" s="36">
        <f t="shared" si="71"/>
        <v>0</v>
      </c>
      <c r="BR354" s="30">
        <f>SUMIF(Ingredients!$B$3:$B$217,F354,Ingredients!$H$3:$H$217)+SUMIF($B$3:$B$724,F354,$BZ$3:$BZ$724)</f>
        <v>1.5</v>
      </c>
      <c r="BS354" s="30">
        <f>SUMIF(Ingredients!$B$3:$B$217,G354,Ingredients!$H$3:$H$217)+SUMIF($B$3:$B$724,G354,$BZ$3:$BZ$724)</f>
        <v>0</v>
      </c>
      <c r="BT354" s="30">
        <f>SUMIF(Ingredients!$B$3:$B$217,H354,Ingredients!$H$3:$H$217)+SUMIF($B$3:$B$724,H354,$BZ$3:$BZ$724)</f>
        <v>0</v>
      </c>
      <c r="BU354" s="30">
        <f>SUMIF(Ingredients!$B$3:$B$217,I354,Ingredients!$H$3:$H$217)+SUMIF($B$3:$B$724,I354,$BZ$3:$BZ$724)</f>
        <v>0</v>
      </c>
      <c r="BV354" s="30">
        <f>SUMIF(Ingredients!$B$3:$B$217,J354,Ingredients!$H$3:$H$217)+SUMIF($B$3:$B$724,J354,$BZ$3:$BZ$724)</f>
        <v>0</v>
      </c>
      <c r="BW354" s="30">
        <f>SUMIF(Ingredients!$B$3:$B$217,K354,Ingredients!$H$3:$H$217)+SUMIF($B$3:$B$724,K354,$BZ$3:$BZ$724)</f>
        <v>0</v>
      </c>
      <c r="BX354" s="30">
        <f>SUMIF(Ingredients!$B$3:$B$217,L354,Ingredients!$H$3:$H$217)+SUMIF($B$3:$B$724,L354,$BZ$3:$BZ$724)</f>
        <v>0</v>
      </c>
      <c r="BY354" s="30">
        <f>SUMIF(Ingredients!$B$3:$B$217,M354,Ingredients!$H$3:$H$217)+SUMIF($B$3:$B$724,M354,$BZ$3:$BZ$724)</f>
        <v>0</v>
      </c>
      <c r="BZ354" s="42">
        <f t="shared" si="72"/>
        <v>1.5</v>
      </c>
      <c r="CA354" s="30">
        <f>SUMIF(Ingredients!$B$3:$B$217,F354,Ingredients!$I$3:$I$217)+SUMIF($B$3:$B$724,F354,$CI$3:$CI$724)</f>
        <v>0</v>
      </c>
      <c r="CB354" s="30">
        <f>SUMIF(Ingredients!$B$3:$B$217,G354,Ingredients!$I$3:$I$217)+SUMIF($B$3:$B$724,G354,$CI$3:$CI$724)</f>
        <v>0</v>
      </c>
      <c r="CC354" s="30">
        <f>SUMIF(Ingredients!$B$3:$B$217,H354,Ingredients!$I$3:$I$217)+SUMIF($B$3:$B$724,H354,$CI$3:$CI$724)</f>
        <v>0</v>
      </c>
      <c r="CD354" s="30">
        <f>SUMIF(Ingredients!$B$3:$B$217,I354,Ingredients!$I$3:$I$217)+SUMIF($B$3:$B$724,I354,$CI$3:$CI$724)</f>
        <v>0</v>
      </c>
      <c r="CE354" s="30">
        <f>SUMIF(Ingredients!$B$3:$B$217,J354,Ingredients!$I$3:$I$217)+SUMIF($B$3:$B$724,J354,$CI$3:$CI$724)</f>
        <v>0</v>
      </c>
      <c r="CF354" s="30">
        <f>SUMIF(Ingredients!$B$3:$B$217,K354,Ingredients!$I$3:$I$217)+SUMIF($B$3:$B$724,K354,$CI$3:$CI$724)</f>
        <v>0</v>
      </c>
      <c r="CG354" s="30">
        <f>SUMIF(Ingredients!$B$3:$B$217,L354,Ingredients!$I$3:$I$217)+SUMIF($B$3:$B$724,L354,$CI$3:$CI$724)</f>
        <v>0</v>
      </c>
      <c r="CH354" s="30">
        <f>SUMIF(Ingredients!$B$3:$B$217,M354,Ingredients!$I$3:$I$217)+SUMIF($B$3:$B$724,M354,$CI$3:$CI$724)</f>
        <v>0</v>
      </c>
      <c r="CI354" s="38">
        <f t="shared" si="73"/>
        <v>0</v>
      </c>
      <c r="CJ354" s="30">
        <f>SUMIF(Ingredients!$B$3:$B$217,F354,Ingredients!$J$3:$J$217)+SUMIF($B$3:$B$724,F354,$CR$3:$CR$724)</f>
        <v>0</v>
      </c>
      <c r="CK354" s="30">
        <f>SUMIF(Ingredients!$B$3:$B$217,G354,Ingredients!$J$3:$J$217)+SUMIF($B$3:$B$724,G354,$CR$3:$CR$724)</f>
        <v>0</v>
      </c>
      <c r="CL354" s="30">
        <f>SUMIF(Ingredients!$B$3:$B$217,H354,Ingredients!$J$3:$J$217)+SUMIF($B$3:$B$724,H354,$CR$3:$CR$724)</f>
        <v>0</v>
      </c>
      <c r="CM354" s="30">
        <f>SUMIF(Ingredients!$B$3:$B$217,I354,Ingredients!$J$3:$J$217)+SUMIF($B$3:$B$724,I354,$CR$3:$CR$724)</f>
        <v>0</v>
      </c>
      <c r="CN354" s="30">
        <f>SUMIF(Ingredients!$B$3:$B$217,J354,Ingredients!$J$3:$J$217)+SUMIF($B$3:$B$724,J354,$CR$3:$CR$724)</f>
        <v>0</v>
      </c>
      <c r="CO354" s="30">
        <f>SUMIF(Ingredients!$B$3:$B$217,K354,Ingredients!$J$3:$J$217)+SUMIF($B$3:$B$724,K354,$CR$3:$CR$724)</f>
        <v>0</v>
      </c>
      <c r="CP354" s="30">
        <f>SUMIF(Ingredients!$B$3:$B$217,L354,Ingredients!$J$3:$J$217)+SUMIF($B$3:$B$724,L354,$CR$3:$CR$724)</f>
        <v>0</v>
      </c>
      <c r="CQ354" s="30">
        <f>SUMIF(Ingredients!$B$3:$B$217,M354,Ingredients!$J$3:$J$217)+SUMIF($B$3:$B$724,M354,$CR$3:$CR$724)</f>
        <v>0</v>
      </c>
      <c r="CR354" s="43">
        <f t="shared" si="74"/>
        <v>0</v>
      </c>
      <c r="CS354" s="34">
        <v>10</v>
      </c>
      <c r="CT354" s="30">
        <v>0</v>
      </c>
      <c r="CU354" s="30">
        <v>20.666666666666668</v>
      </c>
      <c r="CV354" s="35">
        <v>0</v>
      </c>
      <c r="CW354" s="36">
        <v>0</v>
      </c>
      <c r="CX354" s="37">
        <v>1.5</v>
      </c>
      <c r="CY354" s="38">
        <v>0</v>
      </c>
      <c r="CZ354" s="39">
        <v>0</v>
      </c>
      <c r="DA354" t="s">
        <v>202</v>
      </c>
      <c r="DB354" t="str">
        <f t="shared" ca="1" si="75"/>
        <v>-</v>
      </c>
      <c r="DD354" t="s">
        <v>200</v>
      </c>
      <c r="DE354" t="str">
        <f t="shared" ca="1" si="76"/>
        <v>ROASTPOTATOESITEM(MEAL, ItemRegistry.roastpotatoesItem, 4 ,2f,0f,0f,1.5f,0f,0f,0f,1.02f),</v>
      </c>
      <c r="DF354" t="s">
        <v>2485</v>
      </c>
    </row>
    <row r="355" spans="2:110" x14ac:dyDescent="0.3">
      <c r="B355" t="s">
        <v>634</v>
      </c>
      <c r="C355" t="str">
        <f>INDEX('PH Itemnames'!$B$1:$B$723,MATCH(B355,'PH Itemnames'!$A$1:$A$723),1)</f>
        <v>sundayroastItem</v>
      </c>
      <c r="D355" t="s">
        <v>245</v>
      </c>
      <c r="E355" t="s">
        <v>1192</v>
      </c>
      <c r="F355" s="10" t="s">
        <v>632</v>
      </c>
      <c r="G355" s="11" t="s">
        <v>633</v>
      </c>
      <c r="H355" s="11" t="s">
        <v>314</v>
      </c>
      <c r="I355" s="11"/>
      <c r="J355" s="11"/>
      <c r="K355" s="11"/>
      <c r="L355" s="11"/>
      <c r="M355" s="11"/>
      <c r="N355" s="46">
        <f ca="1">SUMIF(Ingredients!$B$3:$B$217,'PH complex foods'!F355,Ingredients!$A$3:$A$119)+SUMIF($B$3:$B$724,F355,$V$3:$V$723)</f>
        <v>1</v>
      </c>
      <c r="O355" s="11">
        <f ca="1">SUMIF(Ingredients!$B$3:$B$217,'PH complex foods'!G355,Ingredients!$A$3:$A$119)+SUMIF($B$3:$B$724,G355,$V$3:$V$723)</f>
        <v>1</v>
      </c>
      <c r="P355" s="11">
        <f ca="1">SUMIF(Ingredients!$B$3:$B$217,'PH complex foods'!H355,Ingredients!$A$3:$A$119)+SUMIF($B$3:$B$724,H355,$V$3:$V$723)</f>
        <v>1</v>
      </c>
      <c r="Q355" s="11">
        <f ca="1">SUMIF(Ingredients!$B$3:$B$217,'PH complex foods'!I355,Ingredients!$A$3:$A$119)+SUMIF($B$3:$B$724,I355,$V$3:$V$723)</f>
        <v>0</v>
      </c>
      <c r="R355" s="11">
        <f ca="1">SUMIF(Ingredients!$B$3:$B$217,'PH complex foods'!J355,Ingredients!$A$3:$A$119)+SUMIF($B$3:$B$724,J355,$V$3:$V$723)</f>
        <v>0</v>
      </c>
      <c r="S355" s="11">
        <f ca="1">SUMIF(Ingredients!$B$3:$B$217,'PH complex foods'!K355,Ingredients!$A$3:$A$119)+SUMIF($B$3:$B$724,K355,$V$3:$V$723)</f>
        <v>0</v>
      </c>
      <c r="T355" s="11">
        <f ca="1">SUMIF(Ingredients!$B$3:$B$217,'PH complex foods'!L355,Ingredients!$A$3:$A$119)+SUMIF($B$3:$B$724,L355,$V$3:$V$723)</f>
        <v>0</v>
      </c>
      <c r="U355" s="11">
        <f ca="1">SUMIF(Ingredients!$B$3:$B$217,'PH complex foods'!M355,Ingredients!$A$3:$A$119)+SUMIF($B$3:$B$724,M355,$V$3:$V$723)</f>
        <v>0</v>
      </c>
      <c r="V355" s="10">
        <f t="shared" ca="1" si="77"/>
        <v>1</v>
      </c>
      <c r="W355" s="11">
        <f t="shared" si="66"/>
        <v>0</v>
      </c>
      <c r="X355" s="44" t="str">
        <f t="shared" ca="1" si="78"/>
        <v>Yes</v>
      </c>
      <c r="Y355" s="34">
        <f>SUMIF(Ingredients!$B$3:$B$217,F355,Ingredients!$C$3:$C$217)+SUMIF($B$3:$B$724,F355,$AG$3:$AG$724)</f>
        <v>10</v>
      </c>
      <c r="Z355" s="30">
        <f>SUMIF(Ingredients!$B$3:$B$217,G355,Ingredients!$C$3:$C$217)+SUMIF($B$3:$B$724,G355,$AG$3:$AG$724)</f>
        <v>10</v>
      </c>
      <c r="AA355" s="30">
        <f>SUMIF(Ingredients!$B$3:$B$217,H355,Ingredients!$C$3:$C$217)+SUMIF($B$3:$B$724,H355,$AG$3:$AG$724)</f>
        <v>5.1428571428571432</v>
      </c>
      <c r="AB355" s="30">
        <f>SUMIF(Ingredients!$B$3:$B$217,I355,Ingredients!$C$3:$C$217)+SUMIF($B$3:$B$724,I355,$AG$3:$AG$724)</f>
        <v>0</v>
      </c>
      <c r="AC355" s="30">
        <f>SUMIF(Ingredients!$B$3:$B$217,J355,Ingredients!$C$3:$C$217)+SUMIF($B$3:$B$724,J355,$AG$3:$AG$724)</f>
        <v>0</v>
      </c>
      <c r="AD355" s="30">
        <f>SUMIF(Ingredients!$B$3:$B$217,K355,Ingredients!$C$3:$C$217)+SUMIF($B$3:$B$724,K355,$AG$3:$AG$724)</f>
        <v>0</v>
      </c>
      <c r="AE355" s="30">
        <f>SUMIF(Ingredients!$B$3:$B$217,L355,Ingredients!$C$3:$C$217)+SUMIF($B$3:$B$724,L355,$AG$3:$AG$724)</f>
        <v>0</v>
      </c>
      <c r="AF355" s="30">
        <f>SUMIF(Ingredients!$B$3:$B$217,M355,Ingredients!$C$3:$C$217)+SUMIF($B$3:$B$724,M355,$AG$3:$AG$724)</f>
        <v>0</v>
      </c>
      <c r="AG355" s="29">
        <f t="shared" si="67"/>
        <v>25.142857142857142</v>
      </c>
      <c r="AH355" s="30">
        <f>SUMIF(Ingredients!$B$3:$B$217,F355,Ingredients!$D$3:$D$217)+SUMIF($B$3:$B$724,F355,$AP$3:$AP$724)</f>
        <v>0</v>
      </c>
      <c r="AI355" s="30">
        <f>SUMIF(Ingredients!$B$3:$B$217,G355,Ingredients!$D$3:$D$217)+SUMIF($B$3:$B$724,G355,$AP$3:$AP$724)</f>
        <v>0</v>
      </c>
      <c r="AJ355" s="30">
        <f>SUMIF(Ingredients!$B$3:$B$217,H355,Ingredients!$D$3:$D$217)+SUMIF($B$3:$B$724,H355,$AP$3:$AP$724)</f>
        <v>0.35714285714285715</v>
      </c>
      <c r="AK355" s="30">
        <f>SUMIF(Ingredients!$B$3:$B$217,I355,Ingredients!$D$3:$D$217)+SUMIF($B$3:$B$724,I355,$AP$3:$AP$724)</f>
        <v>0</v>
      </c>
      <c r="AL355" s="30">
        <f>SUMIF(Ingredients!$B$3:$B$217,J355,Ingredients!$D$3:$D$217)+SUMIF($B$3:$B$724,J355,$AP$3:$AP$724)</f>
        <v>0</v>
      </c>
      <c r="AM355" s="30">
        <f>SUMIF(Ingredients!$B$3:$B$217,K355,Ingredients!$D$3:$D$217)+SUMIF($B$3:$B$724,K355,$AP$3:$AP$724)</f>
        <v>0</v>
      </c>
      <c r="AN355" s="30">
        <f>SUMIF(Ingredients!$B$3:$B$217,L355,Ingredients!$D$3:$D$217)+SUMIF($B$3:$B$724,L355,$AP$3:$AP$724)</f>
        <v>0</v>
      </c>
      <c r="AO355" s="30">
        <f>SUMIF(Ingredients!$B$3:$B$217,M355,Ingredients!$D$3:$D$217)+SUMIF($B$3:$B$724,M355,$AP$3:$AP$724)</f>
        <v>0</v>
      </c>
      <c r="AP355" s="29">
        <f t="shared" si="68"/>
        <v>0.35714285714285715</v>
      </c>
      <c r="AQ355" s="30">
        <f>SUMIF(Ingredients!$B$3:$B$217,F355,Ingredients!$E$3:$E$217)+SUMIF($B$3:$B$724,F355,$AY$3:$AY$727)</f>
        <v>12.333333333333334</v>
      </c>
      <c r="AR355" s="30">
        <f>SUMIF(Ingredients!$B$3:$B$217,G355,Ingredients!$E$3:$E$217)+SUMIF($B$3:$B$724,G355,$AY$3:$AY$727)</f>
        <v>20.666666666666668</v>
      </c>
      <c r="AS355" s="30">
        <f>SUMIF(Ingredients!$B$3:$B$217,H355,Ingredients!$E$3:$E$217)+SUMIF($B$3:$B$724,H355,$AY$3:$AY$727)</f>
        <v>19.285714285714285</v>
      </c>
      <c r="AT355" s="30">
        <f>SUMIF(Ingredients!$B$3:$B$217,I355,Ingredients!$E$3:$E$217)+SUMIF($B$3:$B$724,I355,$AY$3:$AY$727)</f>
        <v>0</v>
      </c>
      <c r="AU355" s="30">
        <f>SUMIF(Ingredients!$B$3:$B$217,J355,Ingredients!$E$3:$E$217)+SUMIF($B$3:$B$724,J355,$AY$3:$AY$727)</f>
        <v>0</v>
      </c>
      <c r="AV355" s="30">
        <f>SUMIF(Ingredients!$B$3:$B$217,K355,Ingredients!$E$3:$E$217)+SUMIF($B$3:$B$724,K355,$AY$3:$AY$727)</f>
        <v>0</v>
      </c>
      <c r="AW355" s="30">
        <f>SUMIF(Ingredients!$B$3:$B$217,L355,Ingredients!$E$3:$E$217)+SUMIF($B$3:$B$724,L355,$AY$3:$AY$727)</f>
        <v>0</v>
      </c>
      <c r="AX355" s="30">
        <f>SUMIF(Ingredients!$B$3:$B$217,M355,Ingredients!$E$3:$E$217)+SUMIF($B$3:$B$724,M355,$AY$3:$AY$727)</f>
        <v>0</v>
      </c>
      <c r="AY355" s="29">
        <f t="shared" si="69"/>
        <v>17.428571428571427</v>
      </c>
      <c r="AZ355" s="30">
        <f>SUMIF(Ingredients!$B$3:$B$217,F355,Ingredients!$F$3:$F$217)+SUMIF($B$3:$B$724,F355,$BH$3:$BH$724)</f>
        <v>0</v>
      </c>
      <c r="BA355" s="30">
        <f>SUMIF(Ingredients!$B$3:$B$217,G355,Ingredients!$F$3:$F$217)+SUMIF($B$3:$B$724,G355,$BH$3:$BH$724)</f>
        <v>0</v>
      </c>
      <c r="BB355" s="30">
        <f>SUMIF(Ingredients!$B$3:$B$217,H355,Ingredients!$F$3:$F$217)+SUMIF($B$3:$B$724,H355,$BH$3:$BH$724)</f>
        <v>0</v>
      </c>
      <c r="BC355" s="30">
        <f>SUMIF(Ingredients!$B$3:$B$217,I355,Ingredients!$F$3:$F$217)+SUMIF($B$3:$B$724,I355,$BH$3:$BH$724)</f>
        <v>0</v>
      </c>
      <c r="BD355" s="30">
        <f>SUMIF(Ingredients!$B$3:$B$217,J355,Ingredients!$F$3:$F$217)+SUMIF($B$3:$B$724,J355,$BH$3:$BH$724)</f>
        <v>0</v>
      </c>
      <c r="BE355" s="30">
        <f>SUMIF(Ingredients!$B$3:$B$217,K355,Ingredients!$F$3:$F$217)+SUMIF($B$3:$B$724,K355,$BH$3:$BH$724)</f>
        <v>0</v>
      </c>
      <c r="BF355" s="30">
        <f>SUMIF(Ingredients!$B$3:$B$217,L355,Ingredients!$F$3:$F$217)+SUMIF($B$3:$B$724,L355,$BH$3:$BH$724)</f>
        <v>0</v>
      </c>
      <c r="BG355" s="30">
        <f>SUMIF(Ingredients!$B$3:$B$217,M355,Ingredients!$F$3:$F$217)+SUMIF($B$3:$B$724,M355,$BH$3:$BH$724)</f>
        <v>0</v>
      </c>
      <c r="BH355" s="35">
        <f t="shared" si="70"/>
        <v>0</v>
      </c>
      <c r="BI355" s="30">
        <f>SUMIF(Ingredients!$B$3:$B$217,F355,Ingredients!$G$3:$G$217)+SUMIF($B$3:$B$724,F355,$BQ$3:$BQ$724)</f>
        <v>0</v>
      </c>
      <c r="BJ355" s="30">
        <f>SUMIF(Ingredients!$B$3:$B$217,G355,Ingredients!$G$3:$G$217)+SUMIF($B$3:$B$724,G355,$BQ$3:$BQ$724)</f>
        <v>0</v>
      </c>
      <c r="BK355" s="30">
        <f>SUMIF(Ingredients!$B$3:$B$217,H355,Ingredients!$G$3:$G$217)+SUMIF($B$3:$B$724,H355,$BQ$3:$BQ$724)</f>
        <v>0</v>
      </c>
      <c r="BL355" s="30">
        <f>SUMIF(Ingredients!$B$3:$B$217,I355,Ingredients!$G$3:$G$217)+SUMIF($B$3:$B$724,I355,$BQ$3:$BQ$724)</f>
        <v>0</v>
      </c>
      <c r="BM355" s="30">
        <f>SUMIF(Ingredients!$B$3:$B$217,J355,Ingredients!$G$3:$G$217)+SUMIF($B$3:$B$724,J355,$BQ$3:$BQ$724)</f>
        <v>0</v>
      </c>
      <c r="BN355" s="30">
        <f>SUMIF(Ingredients!$B$3:$B$217,K355,Ingredients!$G$3:$G$217)+SUMIF($B$3:$B$724,K355,$BQ$3:$BQ$724)</f>
        <v>0</v>
      </c>
      <c r="BO355" s="30">
        <f>SUMIF(Ingredients!$B$3:$B$217,L355,Ingredients!$G$3:$G$217)+SUMIF($B$3:$B$724,L355,$BQ$3:$BQ$724)</f>
        <v>0</v>
      </c>
      <c r="BP355" s="30">
        <f>SUMIF(Ingredients!$B$3:$B$217,M355,Ingredients!$G$3:$G$217)+SUMIF($B$3:$B$724,M355,$BQ$3:$BQ$724)</f>
        <v>0</v>
      </c>
      <c r="BQ355" s="36">
        <f t="shared" si="71"/>
        <v>0</v>
      </c>
      <c r="BR355" s="30">
        <f>SUMIF(Ingredients!$B$3:$B$217,F355,Ingredients!$H$3:$H$217)+SUMIF($B$3:$B$724,F355,$BZ$3:$BZ$724)</f>
        <v>0</v>
      </c>
      <c r="BS355" s="30">
        <f>SUMIF(Ingredients!$B$3:$B$217,G355,Ingredients!$H$3:$H$217)+SUMIF($B$3:$B$724,G355,$BZ$3:$BZ$724)</f>
        <v>1.5</v>
      </c>
      <c r="BT355" s="30">
        <f>SUMIF(Ingredients!$B$3:$B$217,H355,Ingredients!$H$3:$H$217)+SUMIF($B$3:$B$724,H355,$BZ$3:$BZ$724)</f>
        <v>1.1428571428571428</v>
      </c>
      <c r="BU355" s="30">
        <f>SUMIF(Ingredients!$B$3:$B$217,I355,Ingredients!$H$3:$H$217)+SUMIF($B$3:$B$724,I355,$BZ$3:$BZ$724)</f>
        <v>0</v>
      </c>
      <c r="BV355" s="30">
        <f>SUMIF(Ingredients!$B$3:$B$217,J355,Ingredients!$H$3:$H$217)+SUMIF($B$3:$B$724,J355,$BZ$3:$BZ$724)</f>
        <v>0</v>
      </c>
      <c r="BW355" s="30">
        <f>SUMIF(Ingredients!$B$3:$B$217,K355,Ingredients!$H$3:$H$217)+SUMIF($B$3:$B$724,K355,$BZ$3:$BZ$724)</f>
        <v>0</v>
      </c>
      <c r="BX355" s="30">
        <f>SUMIF(Ingredients!$B$3:$B$217,L355,Ingredients!$H$3:$H$217)+SUMIF($B$3:$B$724,L355,$BZ$3:$BZ$724)</f>
        <v>0</v>
      </c>
      <c r="BY355" s="30">
        <f>SUMIF(Ingredients!$B$3:$B$217,M355,Ingredients!$H$3:$H$217)+SUMIF($B$3:$B$724,M355,$BZ$3:$BZ$724)</f>
        <v>0</v>
      </c>
      <c r="BZ355" s="42">
        <f t="shared" si="72"/>
        <v>2.6428571428571428</v>
      </c>
      <c r="CA355" s="30">
        <f>SUMIF(Ingredients!$B$3:$B$217,F355,Ingredients!$I$3:$I$217)+SUMIF($B$3:$B$724,F355,$CI$3:$CI$724)</f>
        <v>2.5</v>
      </c>
      <c r="CB355" s="30">
        <f>SUMIF(Ingredients!$B$3:$B$217,G355,Ingredients!$I$3:$I$217)+SUMIF($B$3:$B$724,G355,$CI$3:$CI$724)</f>
        <v>0</v>
      </c>
      <c r="CC355" s="30">
        <f>SUMIF(Ingredients!$B$3:$B$217,H355,Ingredients!$I$3:$I$217)+SUMIF($B$3:$B$724,H355,$CI$3:$CI$724)</f>
        <v>0</v>
      </c>
      <c r="CD355" s="30">
        <f>SUMIF(Ingredients!$B$3:$B$217,I355,Ingredients!$I$3:$I$217)+SUMIF($B$3:$B$724,I355,$CI$3:$CI$724)</f>
        <v>0</v>
      </c>
      <c r="CE355" s="30">
        <f>SUMIF(Ingredients!$B$3:$B$217,J355,Ingredients!$I$3:$I$217)+SUMIF($B$3:$B$724,J355,$CI$3:$CI$724)</f>
        <v>0</v>
      </c>
      <c r="CF355" s="30">
        <f>SUMIF(Ingredients!$B$3:$B$217,K355,Ingredients!$I$3:$I$217)+SUMIF($B$3:$B$724,K355,$CI$3:$CI$724)</f>
        <v>0</v>
      </c>
      <c r="CG355" s="30">
        <f>SUMIF(Ingredients!$B$3:$B$217,L355,Ingredients!$I$3:$I$217)+SUMIF($B$3:$B$724,L355,$CI$3:$CI$724)</f>
        <v>0</v>
      </c>
      <c r="CH355" s="30">
        <f>SUMIF(Ingredients!$B$3:$B$217,M355,Ingredients!$I$3:$I$217)+SUMIF($B$3:$B$724,M355,$CI$3:$CI$724)</f>
        <v>0</v>
      </c>
      <c r="CI355" s="38">
        <f t="shared" si="73"/>
        <v>2.5</v>
      </c>
      <c r="CJ355" s="30">
        <f>SUMIF(Ingredients!$B$3:$B$217,F355,Ingredients!$J$3:$J$217)+SUMIF($B$3:$B$724,F355,$CR$3:$CR$724)</f>
        <v>0</v>
      </c>
      <c r="CK355" s="30">
        <f>SUMIF(Ingredients!$B$3:$B$217,G355,Ingredients!$J$3:$J$217)+SUMIF($B$3:$B$724,G355,$CR$3:$CR$724)</f>
        <v>0</v>
      </c>
      <c r="CL355" s="30">
        <f>SUMIF(Ingredients!$B$3:$B$217,H355,Ingredients!$J$3:$J$217)+SUMIF($B$3:$B$724,H355,$CR$3:$CR$724)</f>
        <v>0</v>
      </c>
      <c r="CM355" s="30">
        <f>SUMIF(Ingredients!$B$3:$B$217,I355,Ingredients!$J$3:$J$217)+SUMIF($B$3:$B$724,I355,$CR$3:$CR$724)</f>
        <v>0</v>
      </c>
      <c r="CN355" s="30">
        <f>SUMIF(Ingredients!$B$3:$B$217,J355,Ingredients!$J$3:$J$217)+SUMIF($B$3:$B$724,J355,$CR$3:$CR$724)</f>
        <v>0</v>
      </c>
      <c r="CO355" s="30">
        <f>SUMIF(Ingredients!$B$3:$B$217,K355,Ingredients!$J$3:$J$217)+SUMIF($B$3:$B$724,K355,$CR$3:$CR$724)</f>
        <v>0</v>
      </c>
      <c r="CP355" s="30">
        <f>SUMIF(Ingredients!$B$3:$B$217,L355,Ingredients!$J$3:$J$217)+SUMIF($B$3:$B$724,L355,$CR$3:$CR$724)</f>
        <v>0</v>
      </c>
      <c r="CQ355" s="30">
        <f>SUMIF(Ingredients!$B$3:$B$217,M355,Ingredients!$J$3:$J$217)+SUMIF($B$3:$B$724,M355,$CR$3:$CR$724)</f>
        <v>0</v>
      </c>
      <c r="CR355" s="43">
        <f t="shared" si="74"/>
        <v>0</v>
      </c>
      <c r="CS355" s="34">
        <v>25.142857142857142</v>
      </c>
      <c r="CT355" s="30">
        <v>0.35714285714285715</v>
      </c>
      <c r="CU355" s="30">
        <v>17.428571428571427</v>
      </c>
      <c r="CV355" s="35">
        <v>0</v>
      </c>
      <c r="CW355" s="36">
        <v>0</v>
      </c>
      <c r="CX355" s="37">
        <v>2.5</v>
      </c>
      <c r="CY355" s="38">
        <v>2.5</v>
      </c>
      <c r="CZ355" s="39">
        <v>0</v>
      </c>
      <c r="DA355" t="s">
        <v>202</v>
      </c>
      <c r="DB355" t="str">
        <f t="shared" ca="1" si="75"/>
        <v>-</v>
      </c>
      <c r="DD355" t="s">
        <v>200</v>
      </c>
      <c r="DE355" t="str">
        <f t="shared" ca="1" si="76"/>
        <v>SUNDAYROASTITEM(MEAL, ItemRegistry.sundayroastItem, 4 ,5.03f,0.36f,0f,2.5f,0f,2.5f,0f,1.2f),</v>
      </c>
      <c r="DF355" t="s">
        <v>2486</v>
      </c>
    </row>
    <row r="356" spans="2:110" x14ac:dyDescent="0.3">
      <c r="B356" t="s">
        <v>635</v>
      </c>
      <c r="C356" t="str">
        <f>INDEX('PH Itemnames'!$B$1:$B$723,MATCH(B356,'PH Itemnames'!$A$1:$A$723),1)</f>
        <v>bbqpulledporkItem</v>
      </c>
      <c r="D356" t="s">
        <v>245</v>
      </c>
      <c r="E356" t="s">
        <v>1192</v>
      </c>
      <c r="F356" s="10" t="s">
        <v>77</v>
      </c>
      <c r="G356" s="11" t="s">
        <v>244</v>
      </c>
      <c r="H356" s="11" t="s">
        <v>70</v>
      </c>
      <c r="I356" s="11" t="s">
        <v>122</v>
      </c>
      <c r="J356" s="11"/>
      <c r="K356" s="11"/>
      <c r="L356" s="11"/>
      <c r="M356" s="11"/>
      <c r="N356" s="46">
        <f ca="1">SUMIF(Ingredients!$B$3:$B$217,'PH complex foods'!F356,Ingredients!$A$3:$A$119)+SUMIF($B$3:$B$724,F356,$V$3:$V$723)</f>
        <v>1</v>
      </c>
      <c r="O356" s="11">
        <f ca="1">SUMIF(Ingredients!$B$3:$B$217,'PH complex foods'!G356,Ingredients!$A$3:$A$119)+SUMIF($B$3:$B$724,G356,$V$3:$V$723)</f>
        <v>1</v>
      </c>
      <c r="P356" s="11">
        <f ca="1">SUMIF(Ingredients!$B$3:$B$217,'PH complex foods'!H356,Ingredients!$A$3:$A$119)+SUMIF($B$3:$B$724,H356,$V$3:$V$723)</f>
        <v>1</v>
      </c>
      <c r="Q356" s="11">
        <f ca="1">SUMIF(Ingredients!$B$3:$B$217,'PH complex foods'!I356,Ingredients!$A$3:$A$119)+SUMIF($B$3:$B$724,I356,$V$3:$V$723)</f>
        <v>1</v>
      </c>
      <c r="R356" s="11">
        <f ca="1">SUMIF(Ingredients!$B$3:$B$217,'PH complex foods'!J356,Ingredients!$A$3:$A$119)+SUMIF($B$3:$B$724,J356,$V$3:$V$723)</f>
        <v>0</v>
      </c>
      <c r="S356" s="11">
        <f ca="1">SUMIF(Ingredients!$B$3:$B$217,'PH complex foods'!K356,Ingredients!$A$3:$A$119)+SUMIF($B$3:$B$724,K356,$V$3:$V$723)</f>
        <v>0</v>
      </c>
      <c r="T356" s="11">
        <f ca="1">SUMIF(Ingredients!$B$3:$B$217,'PH complex foods'!L356,Ingredients!$A$3:$A$119)+SUMIF($B$3:$B$724,L356,$V$3:$V$723)</f>
        <v>0</v>
      </c>
      <c r="U356" s="11">
        <f ca="1">SUMIF(Ingredients!$B$3:$B$217,'PH complex foods'!M356,Ingredients!$A$3:$A$119)+SUMIF($B$3:$B$724,M356,$V$3:$V$723)</f>
        <v>0</v>
      </c>
      <c r="V356" s="10">
        <f t="shared" ca="1" si="77"/>
        <v>1</v>
      </c>
      <c r="W356" s="11">
        <f t="shared" si="66"/>
        <v>0</v>
      </c>
      <c r="X356" s="44" t="str">
        <f t="shared" ca="1" si="78"/>
        <v>Yes</v>
      </c>
      <c r="Y356" s="34">
        <f>SUMIF(Ingredients!$B$3:$B$217,F356,Ingredients!$C$3:$C$217)+SUMIF($B$3:$B$724,F356,$AG$3:$AG$724)</f>
        <v>10</v>
      </c>
      <c r="Z356" s="30">
        <f>SUMIF(Ingredients!$B$3:$B$217,G356,Ingredients!$C$3:$C$217)+SUMIF($B$3:$B$724,G356,$AG$3:$AG$724)</f>
        <v>10</v>
      </c>
      <c r="AA356" s="30">
        <f>SUMIF(Ingredients!$B$3:$B$217,H356,Ingredients!$C$3:$C$217)+SUMIF($B$3:$B$724,H356,$AG$3:$AG$724)</f>
        <v>2</v>
      </c>
      <c r="AB356" s="30">
        <f>SUMIF(Ingredients!$B$3:$B$217,I356,Ingredients!$C$3:$C$217)+SUMIF($B$3:$B$724,I356,$AG$3:$AG$724)</f>
        <v>0</v>
      </c>
      <c r="AC356" s="30">
        <f>SUMIF(Ingredients!$B$3:$B$217,J356,Ingredients!$C$3:$C$217)+SUMIF($B$3:$B$724,J356,$AG$3:$AG$724)</f>
        <v>0</v>
      </c>
      <c r="AD356" s="30">
        <f>SUMIF(Ingredients!$B$3:$B$217,K356,Ingredients!$C$3:$C$217)+SUMIF($B$3:$B$724,K356,$AG$3:$AG$724)</f>
        <v>0</v>
      </c>
      <c r="AE356" s="30">
        <f>SUMIF(Ingredients!$B$3:$B$217,L356,Ingredients!$C$3:$C$217)+SUMIF($B$3:$B$724,L356,$AG$3:$AG$724)</f>
        <v>0</v>
      </c>
      <c r="AF356" s="30">
        <f>SUMIF(Ingredients!$B$3:$B$217,M356,Ingredients!$C$3:$C$217)+SUMIF($B$3:$B$724,M356,$AG$3:$AG$724)</f>
        <v>0</v>
      </c>
      <c r="AG356" s="29">
        <f t="shared" si="67"/>
        <v>22</v>
      </c>
      <c r="AH356" s="30">
        <f>SUMIF(Ingredients!$B$3:$B$217,F356,Ingredients!$D$3:$D$217)+SUMIF($B$3:$B$724,F356,$AP$3:$AP$724)</f>
        <v>0</v>
      </c>
      <c r="AI356" s="30">
        <f>SUMIF(Ingredients!$B$3:$B$217,G356,Ingredients!$D$3:$D$217)+SUMIF($B$3:$B$724,G356,$AP$3:$AP$724)</f>
        <v>0</v>
      </c>
      <c r="AJ356" s="30">
        <f>SUMIF(Ingredients!$B$3:$B$217,H356,Ingredients!$D$3:$D$217)+SUMIF($B$3:$B$724,H356,$AP$3:$AP$724)</f>
        <v>5</v>
      </c>
      <c r="AK356" s="30">
        <f>SUMIF(Ingredients!$B$3:$B$217,I356,Ingredients!$D$3:$D$217)+SUMIF($B$3:$B$724,I356,$AP$3:$AP$724)</f>
        <v>0</v>
      </c>
      <c r="AL356" s="30">
        <f>SUMIF(Ingredients!$B$3:$B$217,J356,Ingredients!$D$3:$D$217)+SUMIF($B$3:$B$724,J356,$AP$3:$AP$724)</f>
        <v>0</v>
      </c>
      <c r="AM356" s="30">
        <f>SUMIF(Ingredients!$B$3:$B$217,K356,Ingredients!$D$3:$D$217)+SUMIF($B$3:$B$724,K356,$AP$3:$AP$724)</f>
        <v>0</v>
      </c>
      <c r="AN356" s="30">
        <f>SUMIF(Ingredients!$B$3:$B$217,L356,Ingredients!$D$3:$D$217)+SUMIF($B$3:$B$724,L356,$AP$3:$AP$724)</f>
        <v>0</v>
      </c>
      <c r="AO356" s="30">
        <f>SUMIF(Ingredients!$B$3:$B$217,M356,Ingredients!$D$3:$D$217)+SUMIF($B$3:$B$724,M356,$AP$3:$AP$724)</f>
        <v>0</v>
      </c>
      <c r="AP356" s="29">
        <f t="shared" si="68"/>
        <v>5</v>
      </c>
      <c r="AQ356" s="30">
        <f>SUMIF(Ingredients!$B$3:$B$217,F356,Ingredients!$E$3:$E$217)+SUMIF($B$3:$B$724,F356,$AY$3:$AY$727)</f>
        <v>14</v>
      </c>
      <c r="AR356" s="30">
        <f>SUMIF(Ingredients!$B$3:$B$217,G356,Ingredients!$E$3:$E$217)+SUMIF($B$3:$B$724,G356,$AY$3:$AY$727)</f>
        <v>16.5</v>
      </c>
      <c r="AS356" s="30">
        <f>SUMIF(Ingredients!$B$3:$B$217,H356,Ingredients!$E$3:$E$217)+SUMIF($B$3:$B$724,H356,$AY$3:$AY$727)</f>
        <v>5</v>
      </c>
      <c r="AT356" s="30">
        <f>SUMIF(Ingredients!$B$3:$B$217,I356,Ingredients!$E$3:$E$217)+SUMIF($B$3:$B$724,I356,$AY$3:$AY$727)</f>
        <v>48</v>
      </c>
      <c r="AU356" s="30">
        <f>SUMIF(Ingredients!$B$3:$B$217,J356,Ingredients!$E$3:$E$217)+SUMIF($B$3:$B$724,J356,$AY$3:$AY$727)</f>
        <v>0</v>
      </c>
      <c r="AV356" s="30">
        <f>SUMIF(Ingredients!$B$3:$B$217,K356,Ingredients!$E$3:$E$217)+SUMIF($B$3:$B$724,K356,$AY$3:$AY$727)</f>
        <v>0</v>
      </c>
      <c r="AW356" s="30">
        <f>SUMIF(Ingredients!$B$3:$B$217,L356,Ingredients!$E$3:$E$217)+SUMIF($B$3:$B$724,L356,$AY$3:$AY$727)</f>
        <v>0</v>
      </c>
      <c r="AX356" s="30">
        <f>SUMIF(Ingredients!$B$3:$B$217,M356,Ingredients!$E$3:$E$217)+SUMIF($B$3:$B$724,M356,$AY$3:$AY$727)</f>
        <v>0</v>
      </c>
      <c r="AY356" s="29">
        <f t="shared" si="69"/>
        <v>20.875</v>
      </c>
      <c r="AZ356" s="30">
        <f>SUMIF(Ingredients!$B$3:$B$217,F356,Ingredients!$F$3:$F$217)+SUMIF($B$3:$B$724,F356,$BH$3:$BH$724)</f>
        <v>0</v>
      </c>
      <c r="BA356" s="30">
        <f>SUMIF(Ingredients!$B$3:$B$217,G356,Ingredients!$F$3:$F$217)+SUMIF($B$3:$B$724,G356,$BH$3:$BH$724)</f>
        <v>1.5</v>
      </c>
      <c r="BB356" s="30">
        <f>SUMIF(Ingredients!$B$3:$B$217,H356,Ingredients!$F$3:$F$217)+SUMIF($B$3:$B$724,H356,$BH$3:$BH$724)</f>
        <v>0</v>
      </c>
      <c r="BC356" s="30">
        <f>SUMIF(Ingredients!$B$3:$B$217,I356,Ingredients!$F$3:$F$217)+SUMIF($B$3:$B$724,I356,$BH$3:$BH$724)</f>
        <v>0</v>
      </c>
      <c r="BD356" s="30">
        <f>SUMIF(Ingredients!$B$3:$B$217,J356,Ingredients!$F$3:$F$217)+SUMIF($B$3:$B$724,J356,$BH$3:$BH$724)</f>
        <v>0</v>
      </c>
      <c r="BE356" s="30">
        <f>SUMIF(Ingredients!$B$3:$B$217,K356,Ingredients!$F$3:$F$217)+SUMIF($B$3:$B$724,K356,$BH$3:$BH$724)</f>
        <v>0</v>
      </c>
      <c r="BF356" s="30">
        <f>SUMIF(Ingredients!$B$3:$B$217,L356,Ingredients!$F$3:$F$217)+SUMIF($B$3:$B$724,L356,$BH$3:$BH$724)</f>
        <v>0</v>
      </c>
      <c r="BG356" s="30">
        <f>SUMIF(Ingredients!$B$3:$B$217,M356,Ingredients!$F$3:$F$217)+SUMIF($B$3:$B$724,M356,$BH$3:$BH$724)</f>
        <v>0</v>
      </c>
      <c r="BH356" s="35">
        <f t="shared" si="70"/>
        <v>1.5</v>
      </c>
      <c r="BI356" s="30">
        <f>SUMIF(Ingredients!$B$3:$B$217,F356,Ingredients!$G$3:$G$217)+SUMIF($B$3:$B$724,F356,$BQ$3:$BQ$724)</f>
        <v>0</v>
      </c>
      <c r="BJ356" s="30">
        <f>SUMIF(Ingredients!$B$3:$B$217,G356,Ingredients!$G$3:$G$217)+SUMIF($B$3:$B$724,G356,$BQ$3:$BQ$724)</f>
        <v>0</v>
      </c>
      <c r="BK356" s="30">
        <f>SUMIF(Ingredients!$B$3:$B$217,H356,Ingredients!$G$3:$G$217)+SUMIF($B$3:$B$724,H356,$BQ$3:$BQ$724)</f>
        <v>0</v>
      </c>
      <c r="BL356" s="30">
        <f>SUMIF(Ingredients!$B$3:$B$217,I356,Ingredients!$G$3:$G$217)+SUMIF($B$3:$B$724,I356,$BQ$3:$BQ$724)</f>
        <v>0</v>
      </c>
      <c r="BM356" s="30">
        <f>SUMIF(Ingredients!$B$3:$B$217,J356,Ingredients!$G$3:$G$217)+SUMIF($B$3:$B$724,J356,$BQ$3:$BQ$724)</f>
        <v>0</v>
      </c>
      <c r="BN356" s="30">
        <f>SUMIF(Ingredients!$B$3:$B$217,K356,Ingredients!$G$3:$G$217)+SUMIF($B$3:$B$724,K356,$BQ$3:$BQ$724)</f>
        <v>0</v>
      </c>
      <c r="BO356" s="30">
        <f>SUMIF(Ingredients!$B$3:$B$217,L356,Ingredients!$G$3:$G$217)+SUMIF($B$3:$B$724,L356,$BQ$3:$BQ$724)</f>
        <v>0</v>
      </c>
      <c r="BP356" s="30">
        <f>SUMIF(Ingredients!$B$3:$B$217,M356,Ingredients!$G$3:$G$217)+SUMIF($B$3:$B$724,M356,$BQ$3:$BQ$724)</f>
        <v>0</v>
      </c>
      <c r="BQ356" s="36">
        <f t="shared" si="71"/>
        <v>0</v>
      </c>
      <c r="BR356" s="30">
        <f>SUMIF(Ingredients!$B$3:$B$217,F356,Ingredients!$H$3:$H$217)+SUMIF($B$3:$B$724,F356,$BZ$3:$BZ$724)</f>
        <v>0</v>
      </c>
      <c r="BS356" s="30">
        <f>SUMIF(Ingredients!$B$3:$B$217,G356,Ingredients!$H$3:$H$217)+SUMIF($B$3:$B$724,G356,$BZ$3:$BZ$724)</f>
        <v>0</v>
      </c>
      <c r="BT356" s="30">
        <f>SUMIF(Ingredients!$B$3:$B$217,H356,Ingredients!$H$3:$H$217)+SUMIF($B$3:$B$724,H356,$BZ$3:$BZ$724)</f>
        <v>1.5</v>
      </c>
      <c r="BU356" s="30">
        <f>SUMIF(Ingredients!$B$3:$B$217,I356,Ingredients!$H$3:$H$217)+SUMIF($B$3:$B$724,I356,$BZ$3:$BZ$724)</f>
        <v>0</v>
      </c>
      <c r="BV356" s="30">
        <f>SUMIF(Ingredients!$B$3:$B$217,J356,Ingredients!$H$3:$H$217)+SUMIF($B$3:$B$724,J356,$BZ$3:$BZ$724)</f>
        <v>0</v>
      </c>
      <c r="BW356" s="30">
        <f>SUMIF(Ingredients!$B$3:$B$217,K356,Ingredients!$H$3:$H$217)+SUMIF($B$3:$B$724,K356,$BZ$3:$BZ$724)</f>
        <v>0</v>
      </c>
      <c r="BX356" s="30">
        <f>SUMIF(Ingredients!$B$3:$B$217,L356,Ingredients!$H$3:$H$217)+SUMIF($B$3:$B$724,L356,$BZ$3:$BZ$724)</f>
        <v>0</v>
      </c>
      <c r="BY356" s="30">
        <f>SUMIF(Ingredients!$B$3:$B$217,M356,Ingredients!$H$3:$H$217)+SUMIF($B$3:$B$724,M356,$BZ$3:$BZ$724)</f>
        <v>0</v>
      </c>
      <c r="BZ356" s="42">
        <f t="shared" si="72"/>
        <v>1.5</v>
      </c>
      <c r="CA356" s="30">
        <f>SUMIF(Ingredients!$B$3:$B$217,F356,Ingredients!$I$3:$I$217)+SUMIF($B$3:$B$724,F356,$CI$3:$CI$724)</f>
        <v>2.5</v>
      </c>
      <c r="CB356" s="30">
        <f>SUMIF(Ingredients!$B$3:$B$217,G356,Ingredients!$I$3:$I$217)+SUMIF($B$3:$B$724,G356,$CI$3:$CI$724)</f>
        <v>0</v>
      </c>
      <c r="CC356" s="30">
        <f>SUMIF(Ingredients!$B$3:$B$217,H356,Ingredients!$I$3:$I$217)+SUMIF($B$3:$B$724,H356,$CI$3:$CI$724)</f>
        <v>0</v>
      </c>
      <c r="CD356" s="30">
        <f>SUMIF(Ingredients!$B$3:$B$217,I356,Ingredients!$I$3:$I$217)+SUMIF($B$3:$B$724,I356,$CI$3:$CI$724)</f>
        <v>0</v>
      </c>
      <c r="CE356" s="30">
        <f>SUMIF(Ingredients!$B$3:$B$217,J356,Ingredients!$I$3:$I$217)+SUMIF($B$3:$B$724,J356,$CI$3:$CI$724)</f>
        <v>0</v>
      </c>
      <c r="CF356" s="30">
        <f>SUMIF(Ingredients!$B$3:$B$217,K356,Ingredients!$I$3:$I$217)+SUMIF($B$3:$B$724,K356,$CI$3:$CI$724)</f>
        <v>0</v>
      </c>
      <c r="CG356" s="30">
        <f>SUMIF(Ingredients!$B$3:$B$217,L356,Ingredients!$I$3:$I$217)+SUMIF($B$3:$B$724,L356,$CI$3:$CI$724)</f>
        <v>0</v>
      </c>
      <c r="CH356" s="30">
        <f>SUMIF(Ingredients!$B$3:$B$217,M356,Ingredients!$I$3:$I$217)+SUMIF($B$3:$B$724,M356,$CI$3:$CI$724)</f>
        <v>0</v>
      </c>
      <c r="CI356" s="38">
        <f t="shared" si="73"/>
        <v>2.5</v>
      </c>
      <c r="CJ356" s="30">
        <f>SUMIF(Ingredients!$B$3:$B$217,F356,Ingredients!$J$3:$J$217)+SUMIF($B$3:$B$724,F356,$CR$3:$CR$724)</f>
        <v>0</v>
      </c>
      <c r="CK356" s="30">
        <f>SUMIF(Ingredients!$B$3:$B$217,G356,Ingredients!$J$3:$J$217)+SUMIF($B$3:$B$724,G356,$CR$3:$CR$724)</f>
        <v>1</v>
      </c>
      <c r="CL356" s="30">
        <f>SUMIF(Ingredients!$B$3:$B$217,H356,Ingredients!$J$3:$J$217)+SUMIF($B$3:$B$724,H356,$CR$3:$CR$724)</f>
        <v>0</v>
      </c>
      <c r="CM356" s="30">
        <f>SUMIF(Ingredients!$B$3:$B$217,I356,Ingredients!$J$3:$J$217)+SUMIF($B$3:$B$724,I356,$CR$3:$CR$724)</f>
        <v>0</v>
      </c>
      <c r="CN356" s="30">
        <f>SUMIF(Ingredients!$B$3:$B$217,J356,Ingredients!$J$3:$J$217)+SUMIF($B$3:$B$724,J356,$CR$3:$CR$724)</f>
        <v>0</v>
      </c>
      <c r="CO356" s="30">
        <f>SUMIF(Ingredients!$B$3:$B$217,K356,Ingredients!$J$3:$J$217)+SUMIF($B$3:$B$724,K356,$CR$3:$CR$724)</f>
        <v>0</v>
      </c>
      <c r="CP356" s="30">
        <f>SUMIF(Ingredients!$B$3:$B$217,L356,Ingredients!$J$3:$J$217)+SUMIF($B$3:$B$724,L356,$CR$3:$CR$724)</f>
        <v>0</v>
      </c>
      <c r="CQ356" s="30">
        <f>SUMIF(Ingredients!$B$3:$B$217,M356,Ingredients!$J$3:$J$217)+SUMIF($B$3:$B$724,M356,$CR$3:$CR$724)</f>
        <v>0</v>
      </c>
      <c r="CR356" s="43">
        <f t="shared" si="74"/>
        <v>1</v>
      </c>
      <c r="CS356" s="34">
        <v>20</v>
      </c>
      <c r="CT356" s="30">
        <v>0</v>
      </c>
      <c r="CU356" s="30">
        <v>12</v>
      </c>
      <c r="CV356" s="35">
        <v>1.5</v>
      </c>
      <c r="CW356" s="36">
        <v>0</v>
      </c>
      <c r="CX356" s="37">
        <v>1.5</v>
      </c>
      <c r="CY356" s="38">
        <v>2.5</v>
      </c>
      <c r="CZ356" s="39">
        <v>1</v>
      </c>
      <c r="DA356" t="s">
        <v>202</v>
      </c>
      <c r="DB356" t="str">
        <f t="shared" ca="1" si="75"/>
        <v>-</v>
      </c>
      <c r="DD356" t="s">
        <v>200</v>
      </c>
      <c r="DE356" t="str">
        <f t="shared" ca="1" si="76"/>
        <v>BBQPULLEDPORKITEM(MEAL, ItemRegistry.bbqpulledporkItem, 4 ,4f,0f,1.5f,1.5f,0f,2.5f,1f,1.75f),</v>
      </c>
      <c r="DF356" t="s">
        <v>2487</v>
      </c>
    </row>
    <row r="357" spans="2:110" x14ac:dyDescent="0.3">
      <c r="B357" t="s">
        <v>636</v>
      </c>
      <c r="C357" t="str">
        <f>INDEX('PH Itemnames'!$B$1:$B$723,MATCH(B357,'PH Itemnames'!$A$1:$A$723),1)</f>
        <v>lambwithmintsauceItem</v>
      </c>
      <c r="D357" t="s">
        <v>245</v>
      </c>
      <c r="E357" t="s">
        <v>1192</v>
      </c>
      <c r="F357" s="10" t="s">
        <v>637</v>
      </c>
      <c r="G357" s="11" t="s">
        <v>122</v>
      </c>
      <c r="H357" s="11" t="s">
        <v>351</v>
      </c>
      <c r="I357" s="11" t="s">
        <v>210</v>
      </c>
      <c r="J357" s="11"/>
      <c r="K357" s="11"/>
      <c r="L357" s="11"/>
      <c r="M357" s="11"/>
      <c r="N357" s="46">
        <f ca="1">SUMIF(Ingredients!$B$3:$B$217,'PH complex foods'!F357,Ingredients!$A$3:$A$119)+SUMIF($B$3:$B$724,F357,$V$3:$V$723)</f>
        <v>1</v>
      </c>
      <c r="O357" s="11">
        <f ca="1">SUMIF(Ingredients!$B$3:$B$217,'PH complex foods'!G357,Ingredients!$A$3:$A$119)+SUMIF($B$3:$B$724,G357,$V$3:$V$723)</f>
        <v>1</v>
      </c>
      <c r="P357" s="11">
        <f ca="1">SUMIF(Ingredients!$B$3:$B$217,'PH complex foods'!H357,Ingredients!$A$3:$A$119)+SUMIF($B$3:$B$724,H357,$V$3:$V$723)</f>
        <v>1</v>
      </c>
      <c r="Q357" s="11">
        <f ca="1">SUMIF(Ingredients!$B$3:$B$217,'PH complex foods'!I357,Ingredients!$A$3:$A$119)+SUMIF($B$3:$B$724,I357,$V$3:$V$723)</f>
        <v>1</v>
      </c>
      <c r="R357" s="11">
        <f ca="1">SUMIF(Ingredients!$B$3:$B$217,'PH complex foods'!J357,Ingredients!$A$3:$A$119)+SUMIF($B$3:$B$724,J357,$V$3:$V$723)</f>
        <v>0</v>
      </c>
      <c r="S357" s="11">
        <f ca="1">SUMIF(Ingredients!$B$3:$B$217,'PH complex foods'!K357,Ingredients!$A$3:$A$119)+SUMIF($B$3:$B$724,K357,$V$3:$V$723)</f>
        <v>0</v>
      </c>
      <c r="T357" s="11">
        <f ca="1">SUMIF(Ingredients!$B$3:$B$217,'PH complex foods'!L357,Ingredients!$A$3:$A$119)+SUMIF($B$3:$B$724,L357,$V$3:$V$723)</f>
        <v>0</v>
      </c>
      <c r="U357" s="11">
        <f ca="1">SUMIF(Ingredients!$B$3:$B$217,'PH complex foods'!M357,Ingredients!$A$3:$A$119)+SUMIF($B$3:$B$724,M357,$V$3:$V$723)</f>
        <v>0</v>
      </c>
      <c r="V357" s="10">
        <f t="shared" ca="1" si="77"/>
        <v>1</v>
      </c>
      <c r="W357" s="11">
        <f t="shared" si="66"/>
        <v>0</v>
      </c>
      <c r="X357" s="44" t="str">
        <f t="shared" ca="1" si="78"/>
        <v>Yes</v>
      </c>
      <c r="Y357" s="34">
        <f>SUMIF(Ingredients!$B$3:$B$217,F357,Ingredients!$C$3:$C$217)+SUMIF($B$3:$B$724,F357,$AG$3:$AG$724)</f>
        <v>10</v>
      </c>
      <c r="Z357" s="30">
        <f>SUMIF(Ingredients!$B$3:$B$217,G357,Ingredients!$C$3:$C$217)+SUMIF($B$3:$B$724,G357,$AG$3:$AG$724)</f>
        <v>0</v>
      </c>
      <c r="AA357" s="30">
        <f>SUMIF(Ingredients!$B$3:$B$217,H357,Ingredients!$C$3:$C$217)+SUMIF($B$3:$B$724,H357,$AG$3:$AG$724)</f>
        <v>0</v>
      </c>
      <c r="AB357" s="30">
        <f>SUMIF(Ingredients!$B$3:$B$217,I357,Ingredients!$C$3:$C$217)+SUMIF($B$3:$B$724,I357,$AG$3:$AG$724)</f>
        <v>0</v>
      </c>
      <c r="AC357" s="30">
        <f>SUMIF(Ingredients!$B$3:$B$217,J357,Ingredients!$C$3:$C$217)+SUMIF($B$3:$B$724,J357,$AG$3:$AG$724)</f>
        <v>0</v>
      </c>
      <c r="AD357" s="30">
        <f>SUMIF(Ingredients!$B$3:$B$217,K357,Ingredients!$C$3:$C$217)+SUMIF($B$3:$B$724,K357,$AG$3:$AG$724)</f>
        <v>0</v>
      </c>
      <c r="AE357" s="30">
        <f>SUMIF(Ingredients!$B$3:$B$217,L357,Ingredients!$C$3:$C$217)+SUMIF($B$3:$B$724,L357,$AG$3:$AG$724)</f>
        <v>0</v>
      </c>
      <c r="AF357" s="30">
        <f>SUMIF(Ingredients!$B$3:$B$217,M357,Ingredients!$C$3:$C$217)+SUMIF($B$3:$B$724,M357,$AG$3:$AG$724)</f>
        <v>0</v>
      </c>
      <c r="AG357" s="29">
        <f t="shared" si="67"/>
        <v>10</v>
      </c>
      <c r="AH357" s="30">
        <f>SUMIF(Ingredients!$B$3:$B$217,F357,Ingredients!$D$3:$D$217)+SUMIF($B$3:$B$724,F357,$AP$3:$AP$724)</f>
        <v>0</v>
      </c>
      <c r="AI357" s="30">
        <f>SUMIF(Ingredients!$B$3:$B$217,G357,Ingredients!$D$3:$D$217)+SUMIF($B$3:$B$724,G357,$AP$3:$AP$724)</f>
        <v>0</v>
      </c>
      <c r="AJ357" s="30">
        <f>SUMIF(Ingredients!$B$3:$B$217,H357,Ingredients!$D$3:$D$217)+SUMIF($B$3:$B$724,H357,$AP$3:$AP$724)</f>
        <v>0</v>
      </c>
      <c r="AK357" s="30">
        <f>SUMIF(Ingredients!$B$3:$B$217,I357,Ingredients!$D$3:$D$217)+SUMIF($B$3:$B$724,I357,$AP$3:$AP$724)</f>
        <v>0</v>
      </c>
      <c r="AL357" s="30">
        <f>SUMIF(Ingredients!$B$3:$B$217,J357,Ingredients!$D$3:$D$217)+SUMIF($B$3:$B$724,J357,$AP$3:$AP$724)</f>
        <v>0</v>
      </c>
      <c r="AM357" s="30">
        <f>SUMIF(Ingredients!$B$3:$B$217,K357,Ingredients!$D$3:$D$217)+SUMIF($B$3:$B$724,K357,$AP$3:$AP$724)</f>
        <v>0</v>
      </c>
      <c r="AN357" s="30">
        <f>SUMIF(Ingredients!$B$3:$B$217,L357,Ingredients!$D$3:$D$217)+SUMIF($B$3:$B$724,L357,$AP$3:$AP$724)</f>
        <v>0</v>
      </c>
      <c r="AO357" s="30">
        <f>SUMIF(Ingredients!$B$3:$B$217,M357,Ingredients!$D$3:$D$217)+SUMIF($B$3:$B$724,M357,$AP$3:$AP$724)</f>
        <v>0</v>
      </c>
      <c r="AP357" s="29">
        <f t="shared" si="68"/>
        <v>0</v>
      </c>
      <c r="AQ357" s="30">
        <f>SUMIF(Ingredients!$B$3:$B$217,F357,Ingredients!$E$3:$E$217)+SUMIF($B$3:$B$724,F357,$AY$3:$AY$727)</f>
        <v>6</v>
      </c>
      <c r="AR357" s="30">
        <f>SUMIF(Ingredients!$B$3:$B$217,G357,Ingredients!$E$3:$E$217)+SUMIF($B$3:$B$724,G357,$AY$3:$AY$727)</f>
        <v>48</v>
      </c>
      <c r="AS357" s="30">
        <f>SUMIF(Ingredients!$B$3:$B$217,H357,Ingredients!$E$3:$E$217)+SUMIF($B$3:$B$724,H357,$AY$3:$AY$727)</f>
        <v>30</v>
      </c>
      <c r="AT357" s="30">
        <f>SUMIF(Ingredients!$B$3:$B$217,I357,Ingredients!$E$3:$E$217)+SUMIF($B$3:$B$724,I357,$AY$3:$AY$727)</f>
        <v>30</v>
      </c>
      <c r="AU357" s="30">
        <f>SUMIF(Ingredients!$B$3:$B$217,J357,Ingredients!$E$3:$E$217)+SUMIF($B$3:$B$724,J357,$AY$3:$AY$727)</f>
        <v>0</v>
      </c>
      <c r="AV357" s="30">
        <f>SUMIF(Ingredients!$B$3:$B$217,K357,Ingredients!$E$3:$E$217)+SUMIF($B$3:$B$724,K357,$AY$3:$AY$727)</f>
        <v>0</v>
      </c>
      <c r="AW357" s="30">
        <f>SUMIF(Ingredients!$B$3:$B$217,L357,Ingredients!$E$3:$E$217)+SUMIF($B$3:$B$724,L357,$AY$3:$AY$727)</f>
        <v>0</v>
      </c>
      <c r="AX357" s="30">
        <f>SUMIF(Ingredients!$B$3:$B$217,M357,Ingredients!$E$3:$E$217)+SUMIF($B$3:$B$724,M357,$AY$3:$AY$727)</f>
        <v>0</v>
      </c>
      <c r="AY357" s="29">
        <f t="shared" si="69"/>
        <v>28.5</v>
      </c>
      <c r="AZ357" s="30">
        <f>SUMIF(Ingredients!$B$3:$B$217,F357,Ingredients!$F$3:$F$217)+SUMIF($B$3:$B$724,F357,$BH$3:$BH$724)</f>
        <v>0</v>
      </c>
      <c r="BA357" s="30">
        <f>SUMIF(Ingredients!$B$3:$B$217,G357,Ingredients!$F$3:$F$217)+SUMIF($B$3:$B$724,G357,$BH$3:$BH$724)</f>
        <v>0</v>
      </c>
      <c r="BB357" s="30">
        <f>SUMIF(Ingredients!$B$3:$B$217,H357,Ingredients!$F$3:$F$217)+SUMIF($B$3:$B$724,H357,$BH$3:$BH$724)</f>
        <v>0</v>
      </c>
      <c r="BC357" s="30">
        <f>SUMIF(Ingredients!$B$3:$B$217,I357,Ingredients!$F$3:$F$217)+SUMIF($B$3:$B$724,I357,$BH$3:$BH$724)</f>
        <v>0</v>
      </c>
      <c r="BD357" s="30">
        <f>SUMIF(Ingredients!$B$3:$B$217,J357,Ingredients!$F$3:$F$217)+SUMIF($B$3:$B$724,J357,$BH$3:$BH$724)</f>
        <v>0</v>
      </c>
      <c r="BE357" s="30">
        <f>SUMIF(Ingredients!$B$3:$B$217,K357,Ingredients!$F$3:$F$217)+SUMIF($B$3:$B$724,K357,$BH$3:$BH$724)</f>
        <v>0</v>
      </c>
      <c r="BF357" s="30">
        <f>SUMIF(Ingredients!$B$3:$B$217,L357,Ingredients!$F$3:$F$217)+SUMIF($B$3:$B$724,L357,$BH$3:$BH$724)</f>
        <v>0</v>
      </c>
      <c r="BG357" s="30">
        <f>SUMIF(Ingredients!$B$3:$B$217,M357,Ingredients!$F$3:$F$217)+SUMIF($B$3:$B$724,M357,$BH$3:$BH$724)</f>
        <v>0</v>
      </c>
      <c r="BH357" s="35">
        <f t="shared" si="70"/>
        <v>0</v>
      </c>
      <c r="BI357" s="30">
        <f>SUMIF(Ingredients!$B$3:$B$217,F357,Ingredients!$G$3:$G$217)+SUMIF($B$3:$B$724,F357,$BQ$3:$BQ$724)</f>
        <v>0</v>
      </c>
      <c r="BJ357" s="30">
        <f>SUMIF(Ingredients!$B$3:$B$217,G357,Ingredients!$G$3:$G$217)+SUMIF($B$3:$B$724,G357,$BQ$3:$BQ$724)</f>
        <v>0</v>
      </c>
      <c r="BK357" s="30">
        <f>SUMIF(Ingredients!$B$3:$B$217,H357,Ingredients!$G$3:$G$217)+SUMIF($B$3:$B$724,H357,$BQ$3:$BQ$724)</f>
        <v>0</v>
      </c>
      <c r="BL357" s="30">
        <f>SUMIF(Ingredients!$B$3:$B$217,I357,Ingredients!$G$3:$G$217)+SUMIF($B$3:$B$724,I357,$BQ$3:$BQ$724)</f>
        <v>0</v>
      </c>
      <c r="BM357" s="30">
        <f>SUMIF(Ingredients!$B$3:$B$217,J357,Ingredients!$G$3:$G$217)+SUMIF($B$3:$B$724,J357,$BQ$3:$BQ$724)</f>
        <v>0</v>
      </c>
      <c r="BN357" s="30">
        <f>SUMIF(Ingredients!$B$3:$B$217,K357,Ingredients!$G$3:$G$217)+SUMIF($B$3:$B$724,K357,$BQ$3:$BQ$724)</f>
        <v>0</v>
      </c>
      <c r="BO357" s="30">
        <f>SUMIF(Ingredients!$B$3:$B$217,L357,Ingredients!$G$3:$G$217)+SUMIF($B$3:$B$724,L357,$BQ$3:$BQ$724)</f>
        <v>0</v>
      </c>
      <c r="BP357" s="30">
        <f>SUMIF(Ingredients!$B$3:$B$217,M357,Ingredients!$G$3:$G$217)+SUMIF($B$3:$B$724,M357,$BQ$3:$BQ$724)</f>
        <v>0</v>
      </c>
      <c r="BQ357" s="36">
        <f t="shared" si="71"/>
        <v>0</v>
      </c>
      <c r="BR357" s="30">
        <f>SUMIF(Ingredients!$B$3:$B$217,F357,Ingredients!$H$3:$H$217)+SUMIF($B$3:$B$724,F357,$BZ$3:$BZ$724)</f>
        <v>0</v>
      </c>
      <c r="BS357" s="30">
        <f>SUMIF(Ingredients!$B$3:$B$217,G357,Ingredients!$H$3:$H$217)+SUMIF($B$3:$B$724,G357,$BZ$3:$BZ$724)</f>
        <v>0</v>
      </c>
      <c r="BT357" s="30">
        <f>SUMIF(Ingredients!$B$3:$B$217,H357,Ingredients!$H$3:$H$217)+SUMIF($B$3:$B$724,H357,$BZ$3:$BZ$724)</f>
        <v>0</v>
      </c>
      <c r="BU357" s="30">
        <f>SUMIF(Ingredients!$B$3:$B$217,I357,Ingredients!$H$3:$H$217)+SUMIF($B$3:$B$724,I357,$BZ$3:$BZ$724)</f>
        <v>0</v>
      </c>
      <c r="BV357" s="30">
        <f>SUMIF(Ingredients!$B$3:$B$217,J357,Ingredients!$H$3:$H$217)+SUMIF($B$3:$B$724,J357,$BZ$3:$BZ$724)</f>
        <v>0</v>
      </c>
      <c r="BW357" s="30">
        <f>SUMIF(Ingredients!$B$3:$B$217,K357,Ingredients!$H$3:$H$217)+SUMIF($B$3:$B$724,K357,$BZ$3:$BZ$724)</f>
        <v>0</v>
      </c>
      <c r="BX357" s="30">
        <f>SUMIF(Ingredients!$B$3:$B$217,L357,Ingredients!$H$3:$H$217)+SUMIF($B$3:$B$724,L357,$BZ$3:$BZ$724)</f>
        <v>0</v>
      </c>
      <c r="BY357" s="30">
        <f>SUMIF(Ingredients!$B$3:$B$217,M357,Ingredients!$H$3:$H$217)+SUMIF($B$3:$B$724,M357,$BZ$3:$BZ$724)</f>
        <v>0</v>
      </c>
      <c r="BZ357" s="42">
        <f t="shared" si="72"/>
        <v>0</v>
      </c>
      <c r="CA357" s="30">
        <f>SUMIF(Ingredients!$B$3:$B$217,F357,Ingredients!$I$3:$I$217)+SUMIF($B$3:$B$724,F357,$CI$3:$CI$724)</f>
        <v>1.5</v>
      </c>
      <c r="CB357" s="30">
        <f>SUMIF(Ingredients!$B$3:$B$217,G357,Ingredients!$I$3:$I$217)+SUMIF($B$3:$B$724,G357,$CI$3:$CI$724)</f>
        <v>0</v>
      </c>
      <c r="CC357" s="30">
        <f>SUMIF(Ingredients!$B$3:$B$217,H357,Ingredients!$I$3:$I$217)+SUMIF($B$3:$B$724,H357,$CI$3:$CI$724)</f>
        <v>0</v>
      </c>
      <c r="CD357" s="30">
        <f>SUMIF(Ingredients!$B$3:$B$217,I357,Ingredients!$I$3:$I$217)+SUMIF($B$3:$B$724,I357,$CI$3:$CI$724)</f>
        <v>0</v>
      </c>
      <c r="CE357" s="30">
        <f>SUMIF(Ingredients!$B$3:$B$217,J357,Ingredients!$I$3:$I$217)+SUMIF($B$3:$B$724,J357,$CI$3:$CI$724)</f>
        <v>0</v>
      </c>
      <c r="CF357" s="30">
        <f>SUMIF(Ingredients!$B$3:$B$217,K357,Ingredients!$I$3:$I$217)+SUMIF($B$3:$B$724,K357,$CI$3:$CI$724)</f>
        <v>0</v>
      </c>
      <c r="CG357" s="30">
        <f>SUMIF(Ingredients!$B$3:$B$217,L357,Ingredients!$I$3:$I$217)+SUMIF($B$3:$B$724,L357,$CI$3:$CI$724)</f>
        <v>0</v>
      </c>
      <c r="CH357" s="30">
        <f>SUMIF(Ingredients!$B$3:$B$217,M357,Ingredients!$I$3:$I$217)+SUMIF($B$3:$B$724,M357,$CI$3:$CI$724)</f>
        <v>0</v>
      </c>
      <c r="CI357" s="38">
        <f t="shared" si="73"/>
        <v>1.5</v>
      </c>
      <c r="CJ357" s="30">
        <f>SUMIF(Ingredients!$B$3:$B$217,F357,Ingredients!$J$3:$J$217)+SUMIF($B$3:$B$724,F357,$CR$3:$CR$724)</f>
        <v>0</v>
      </c>
      <c r="CK357" s="30">
        <f>SUMIF(Ingredients!$B$3:$B$217,G357,Ingredients!$J$3:$J$217)+SUMIF($B$3:$B$724,G357,$CR$3:$CR$724)</f>
        <v>0</v>
      </c>
      <c r="CL357" s="30">
        <f>SUMIF(Ingredients!$B$3:$B$217,H357,Ingredients!$J$3:$J$217)+SUMIF($B$3:$B$724,H357,$CR$3:$CR$724)</f>
        <v>0</v>
      </c>
      <c r="CM357" s="30">
        <f>SUMIF(Ingredients!$B$3:$B$217,I357,Ingredients!$J$3:$J$217)+SUMIF($B$3:$B$724,I357,$CR$3:$CR$724)</f>
        <v>0</v>
      </c>
      <c r="CN357" s="30">
        <f>SUMIF(Ingredients!$B$3:$B$217,J357,Ingredients!$J$3:$J$217)+SUMIF($B$3:$B$724,J357,$CR$3:$CR$724)</f>
        <v>0</v>
      </c>
      <c r="CO357" s="30">
        <f>SUMIF(Ingredients!$B$3:$B$217,K357,Ingredients!$J$3:$J$217)+SUMIF($B$3:$B$724,K357,$CR$3:$CR$724)</f>
        <v>0</v>
      </c>
      <c r="CP357" s="30">
        <f>SUMIF(Ingredients!$B$3:$B$217,L357,Ingredients!$J$3:$J$217)+SUMIF($B$3:$B$724,L357,$CR$3:$CR$724)</f>
        <v>0</v>
      </c>
      <c r="CQ357" s="30">
        <f>SUMIF(Ingredients!$B$3:$B$217,M357,Ingredients!$J$3:$J$217)+SUMIF($B$3:$B$724,M357,$CR$3:$CR$724)</f>
        <v>0</v>
      </c>
      <c r="CR357" s="43">
        <f t="shared" si="74"/>
        <v>0</v>
      </c>
      <c r="CS357" s="34">
        <v>12</v>
      </c>
      <c r="CT357" s="30">
        <v>0</v>
      </c>
      <c r="CU357" s="30">
        <v>11</v>
      </c>
      <c r="CV357" s="35">
        <v>0</v>
      </c>
      <c r="CW357" s="36">
        <v>0</v>
      </c>
      <c r="CX357" s="37">
        <v>0</v>
      </c>
      <c r="CY357" s="38">
        <v>1.5</v>
      </c>
      <c r="CZ357" s="39">
        <v>0</v>
      </c>
      <c r="DA357" t="s">
        <v>202</v>
      </c>
      <c r="DB357" t="str">
        <f t="shared" ca="1" si="75"/>
        <v>-</v>
      </c>
      <c r="DD357" t="s">
        <v>200</v>
      </c>
      <c r="DE357" t="str">
        <f t="shared" ca="1" si="76"/>
        <v>LAMBWITHMINTSAUCEITEM(MEAL, ItemRegistry.lambwithmintsauceItem, 4 ,2.4f,0f,0f,0f,0f,1.5f,0f,1.91f),</v>
      </c>
      <c r="DF357" t="s">
        <v>2488</v>
      </c>
    </row>
    <row r="358" spans="2:110" x14ac:dyDescent="0.3">
      <c r="B358" t="s">
        <v>638</v>
      </c>
      <c r="C358" t="str">
        <f>INDEX('PH Itemnames'!$B$1:$B$723,MATCH(B358,'PH Itemnames'!$A$1:$A$723),1)</f>
        <v>steakandchipsItem</v>
      </c>
      <c r="D358" t="s">
        <v>245</v>
      </c>
      <c r="E358" t="s">
        <v>1192</v>
      </c>
      <c r="F358" s="10" t="s">
        <v>75</v>
      </c>
      <c r="G358" s="11" t="s">
        <v>282</v>
      </c>
      <c r="H358" s="11"/>
      <c r="I358" s="11"/>
      <c r="J358" s="11"/>
      <c r="K358" s="11"/>
      <c r="L358" s="11"/>
      <c r="M358" s="11"/>
      <c r="N358" s="46">
        <f ca="1">SUMIF(Ingredients!$B$3:$B$217,'PH complex foods'!F358,Ingredients!$A$3:$A$119)+SUMIF($B$3:$B$724,F358,$V$3:$V$723)</f>
        <v>1</v>
      </c>
      <c r="O358" s="11">
        <f ca="1">SUMIF(Ingredients!$B$3:$B$217,'PH complex foods'!G358,Ingredients!$A$3:$A$119)+SUMIF($B$3:$B$724,G358,$V$3:$V$723)</f>
        <v>1</v>
      </c>
      <c r="P358" s="11">
        <f ca="1">SUMIF(Ingredients!$B$3:$B$217,'PH complex foods'!H358,Ingredients!$A$3:$A$119)+SUMIF($B$3:$B$724,H358,$V$3:$V$723)</f>
        <v>0</v>
      </c>
      <c r="Q358" s="11">
        <f ca="1">SUMIF(Ingredients!$B$3:$B$217,'PH complex foods'!I358,Ingredients!$A$3:$A$119)+SUMIF($B$3:$B$724,I358,$V$3:$V$723)</f>
        <v>0</v>
      </c>
      <c r="R358" s="11">
        <f ca="1">SUMIF(Ingredients!$B$3:$B$217,'PH complex foods'!J358,Ingredients!$A$3:$A$119)+SUMIF($B$3:$B$724,J358,$V$3:$V$723)</f>
        <v>0</v>
      </c>
      <c r="S358" s="11">
        <f ca="1">SUMIF(Ingredients!$B$3:$B$217,'PH complex foods'!K358,Ingredients!$A$3:$A$119)+SUMIF($B$3:$B$724,K358,$V$3:$V$723)</f>
        <v>0</v>
      </c>
      <c r="T358" s="11">
        <f ca="1">SUMIF(Ingredients!$B$3:$B$217,'PH complex foods'!L358,Ingredients!$A$3:$A$119)+SUMIF($B$3:$B$724,L358,$V$3:$V$723)</f>
        <v>0</v>
      </c>
      <c r="U358" s="11">
        <f ca="1">SUMIF(Ingredients!$B$3:$B$217,'PH complex foods'!M358,Ingredients!$A$3:$A$119)+SUMIF($B$3:$B$724,M358,$V$3:$V$723)</f>
        <v>0</v>
      </c>
      <c r="V358" s="10">
        <f t="shared" ca="1" si="77"/>
        <v>1</v>
      </c>
      <c r="W358" s="11">
        <f t="shared" si="66"/>
        <v>0</v>
      </c>
      <c r="X358" s="44" t="str">
        <f t="shared" ca="1" si="78"/>
        <v>Yes</v>
      </c>
      <c r="Y358" s="34">
        <f>SUMIF(Ingredients!$B$3:$B$217,F358,Ingredients!$C$3:$C$217)+SUMIF($B$3:$B$724,F358,$AG$3:$AG$724)</f>
        <v>10</v>
      </c>
      <c r="Z358" s="30">
        <f>SUMIF(Ingredients!$B$3:$B$217,G358,Ingredients!$C$3:$C$217)+SUMIF($B$3:$B$724,G358,$AG$3:$AG$724)</f>
        <v>10</v>
      </c>
      <c r="AA358" s="30">
        <f>SUMIF(Ingredients!$B$3:$B$217,H358,Ingredients!$C$3:$C$217)+SUMIF($B$3:$B$724,H358,$AG$3:$AG$724)</f>
        <v>0</v>
      </c>
      <c r="AB358" s="30">
        <f>SUMIF(Ingredients!$B$3:$B$217,I358,Ingredients!$C$3:$C$217)+SUMIF($B$3:$B$724,I358,$AG$3:$AG$724)</f>
        <v>0</v>
      </c>
      <c r="AC358" s="30">
        <f>SUMIF(Ingredients!$B$3:$B$217,J358,Ingredients!$C$3:$C$217)+SUMIF($B$3:$B$724,J358,$AG$3:$AG$724)</f>
        <v>0</v>
      </c>
      <c r="AD358" s="30">
        <f>SUMIF(Ingredients!$B$3:$B$217,K358,Ingredients!$C$3:$C$217)+SUMIF($B$3:$B$724,K358,$AG$3:$AG$724)</f>
        <v>0</v>
      </c>
      <c r="AE358" s="30">
        <f>SUMIF(Ingredients!$B$3:$B$217,L358,Ingredients!$C$3:$C$217)+SUMIF($B$3:$B$724,L358,$AG$3:$AG$724)</f>
        <v>0</v>
      </c>
      <c r="AF358" s="30">
        <f>SUMIF(Ingredients!$B$3:$B$217,M358,Ingredients!$C$3:$C$217)+SUMIF($B$3:$B$724,M358,$AG$3:$AG$724)</f>
        <v>0</v>
      </c>
      <c r="AG358" s="29">
        <f t="shared" si="67"/>
        <v>20</v>
      </c>
      <c r="AH358" s="30">
        <f>SUMIF(Ingredients!$B$3:$B$217,F358,Ingredients!$D$3:$D$217)+SUMIF($B$3:$B$724,F358,$AP$3:$AP$724)</f>
        <v>0</v>
      </c>
      <c r="AI358" s="30">
        <f>SUMIF(Ingredients!$B$3:$B$217,G358,Ingredients!$D$3:$D$217)+SUMIF($B$3:$B$724,G358,$AP$3:$AP$724)</f>
        <v>0</v>
      </c>
      <c r="AJ358" s="30">
        <f>SUMIF(Ingredients!$B$3:$B$217,H358,Ingredients!$D$3:$D$217)+SUMIF($B$3:$B$724,H358,$AP$3:$AP$724)</f>
        <v>0</v>
      </c>
      <c r="AK358" s="30">
        <f>SUMIF(Ingredients!$B$3:$B$217,I358,Ingredients!$D$3:$D$217)+SUMIF($B$3:$B$724,I358,$AP$3:$AP$724)</f>
        <v>0</v>
      </c>
      <c r="AL358" s="30">
        <f>SUMIF(Ingredients!$B$3:$B$217,J358,Ingredients!$D$3:$D$217)+SUMIF($B$3:$B$724,J358,$AP$3:$AP$724)</f>
        <v>0</v>
      </c>
      <c r="AM358" s="30">
        <f>SUMIF(Ingredients!$B$3:$B$217,K358,Ingredients!$D$3:$D$217)+SUMIF($B$3:$B$724,K358,$AP$3:$AP$724)</f>
        <v>0</v>
      </c>
      <c r="AN358" s="30">
        <f>SUMIF(Ingredients!$B$3:$B$217,L358,Ingredients!$D$3:$D$217)+SUMIF($B$3:$B$724,L358,$AP$3:$AP$724)</f>
        <v>0</v>
      </c>
      <c r="AO358" s="30">
        <f>SUMIF(Ingredients!$B$3:$B$217,M358,Ingredients!$D$3:$D$217)+SUMIF($B$3:$B$724,M358,$AP$3:$AP$724)</f>
        <v>0</v>
      </c>
      <c r="AP358" s="29">
        <f t="shared" si="68"/>
        <v>0</v>
      </c>
      <c r="AQ358" s="30">
        <f>SUMIF(Ingredients!$B$3:$B$217,F358,Ingredients!$E$3:$E$217)+SUMIF($B$3:$B$724,F358,$AY$3:$AY$727)</f>
        <v>10</v>
      </c>
      <c r="AR358" s="30">
        <f>SUMIF(Ingredients!$B$3:$B$217,G358,Ingredients!$E$3:$E$217)+SUMIF($B$3:$B$724,G358,$AY$3:$AY$727)</f>
        <v>31</v>
      </c>
      <c r="AS358" s="30">
        <f>SUMIF(Ingredients!$B$3:$B$217,H358,Ingredients!$E$3:$E$217)+SUMIF($B$3:$B$724,H358,$AY$3:$AY$727)</f>
        <v>0</v>
      </c>
      <c r="AT358" s="30">
        <f>SUMIF(Ingredients!$B$3:$B$217,I358,Ingredients!$E$3:$E$217)+SUMIF($B$3:$B$724,I358,$AY$3:$AY$727)</f>
        <v>0</v>
      </c>
      <c r="AU358" s="30">
        <f>SUMIF(Ingredients!$B$3:$B$217,J358,Ingredients!$E$3:$E$217)+SUMIF($B$3:$B$724,J358,$AY$3:$AY$727)</f>
        <v>0</v>
      </c>
      <c r="AV358" s="30">
        <f>SUMIF(Ingredients!$B$3:$B$217,K358,Ingredients!$E$3:$E$217)+SUMIF($B$3:$B$724,K358,$AY$3:$AY$727)</f>
        <v>0</v>
      </c>
      <c r="AW358" s="30">
        <f>SUMIF(Ingredients!$B$3:$B$217,L358,Ingredients!$E$3:$E$217)+SUMIF($B$3:$B$724,L358,$AY$3:$AY$727)</f>
        <v>0</v>
      </c>
      <c r="AX358" s="30">
        <f>SUMIF(Ingredients!$B$3:$B$217,M358,Ingredients!$E$3:$E$217)+SUMIF($B$3:$B$724,M358,$AY$3:$AY$727)</f>
        <v>0</v>
      </c>
      <c r="AY358" s="29">
        <f t="shared" si="69"/>
        <v>20.5</v>
      </c>
      <c r="AZ358" s="30">
        <f>SUMIF(Ingredients!$B$3:$B$217,F358,Ingredients!$F$3:$F$217)+SUMIF($B$3:$B$724,F358,$BH$3:$BH$724)</f>
        <v>0</v>
      </c>
      <c r="BA358" s="30">
        <f>SUMIF(Ingredients!$B$3:$B$217,G358,Ingredients!$F$3:$F$217)+SUMIF($B$3:$B$724,G358,$BH$3:$BH$724)</f>
        <v>0</v>
      </c>
      <c r="BB358" s="30">
        <f>SUMIF(Ingredients!$B$3:$B$217,H358,Ingredients!$F$3:$F$217)+SUMIF($B$3:$B$724,H358,$BH$3:$BH$724)</f>
        <v>0</v>
      </c>
      <c r="BC358" s="30">
        <f>SUMIF(Ingredients!$B$3:$B$217,I358,Ingredients!$F$3:$F$217)+SUMIF($B$3:$B$724,I358,$BH$3:$BH$724)</f>
        <v>0</v>
      </c>
      <c r="BD358" s="30">
        <f>SUMIF(Ingredients!$B$3:$B$217,J358,Ingredients!$F$3:$F$217)+SUMIF($B$3:$B$724,J358,$BH$3:$BH$724)</f>
        <v>0</v>
      </c>
      <c r="BE358" s="30">
        <f>SUMIF(Ingredients!$B$3:$B$217,K358,Ingredients!$F$3:$F$217)+SUMIF($B$3:$B$724,K358,$BH$3:$BH$724)</f>
        <v>0</v>
      </c>
      <c r="BF358" s="30">
        <f>SUMIF(Ingredients!$B$3:$B$217,L358,Ingredients!$F$3:$F$217)+SUMIF($B$3:$B$724,L358,$BH$3:$BH$724)</f>
        <v>0</v>
      </c>
      <c r="BG358" s="30">
        <f>SUMIF(Ingredients!$B$3:$B$217,M358,Ingredients!$F$3:$F$217)+SUMIF($B$3:$B$724,M358,$BH$3:$BH$724)</f>
        <v>0</v>
      </c>
      <c r="BH358" s="35">
        <f t="shared" si="70"/>
        <v>0</v>
      </c>
      <c r="BI358" s="30">
        <f>SUMIF(Ingredients!$B$3:$B$217,F358,Ingredients!$G$3:$G$217)+SUMIF($B$3:$B$724,F358,$BQ$3:$BQ$724)</f>
        <v>0</v>
      </c>
      <c r="BJ358" s="30">
        <f>SUMIF(Ingredients!$B$3:$B$217,G358,Ingredients!$G$3:$G$217)+SUMIF($B$3:$B$724,G358,$BQ$3:$BQ$724)</f>
        <v>0</v>
      </c>
      <c r="BK358" s="30">
        <f>SUMIF(Ingredients!$B$3:$B$217,H358,Ingredients!$G$3:$G$217)+SUMIF($B$3:$B$724,H358,$BQ$3:$BQ$724)</f>
        <v>0</v>
      </c>
      <c r="BL358" s="30">
        <f>SUMIF(Ingredients!$B$3:$B$217,I358,Ingredients!$G$3:$G$217)+SUMIF($B$3:$B$724,I358,$BQ$3:$BQ$724)</f>
        <v>0</v>
      </c>
      <c r="BM358" s="30">
        <f>SUMIF(Ingredients!$B$3:$B$217,J358,Ingredients!$G$3:$G$217)+SUMIF($B$3:$B$724,J358,$BQ$3:$BQ$724)</f>
        <v>0</v>
      </c>
      <c r="BN358" s="30">
        <f>SUMIF(Ingredients!$B$3:$B$217,K358,Ingredients!$G$3:$G$217)+SUMIF($B$3:$B$724,K358,$BQ$3:$BQ$724)</f>
        <v>0</v>
      </c>
      <c r="BO358" s="30">
        <f>SUMIF(Ingredients!$B$3:$B$217,L358,Ingredients!$G$3:$G$217)+SUMIF($B$3:$B$724,L358,$BQ$3:$BQ$724)</f>
        <v>0</v>
      </c>
      <c r="BP358" s="30">
        <f>SUMIF(Ingredients!$B$3:$B$217,M358,Ingredients!$G$3:$G$217)+SUMIF($B$3:$B$724,M358,$BQ$3:$BQ$724)</f>
        <v>0</v>
      </c>
      <c r="BQ358" s="36">
        <f t="shared" si="71"/>
        <v>0</v>
      </c>
      <c r="BR358" s="30">
        <f>SUMIF(Ingredients!$B$3:$B$217,F358,Ingredients!$H$3:$H$217)+SUMIF($B$3:$B$724,F358,$BZ$3:$BZ$724)</f>
        <v>0</v>
      </c>
      <c r="BS358" s="30">
        <f>SUMIF(Ingredients!$B$3:$B$217,G358,Ingredients!$H$3:$H$217)+SUMIF($B$3:$B$724,G358,$BZ$3:$BZ$724)</f>
        <v>1.5</v>
      </c>
      <c r="BT358" s="30">
        <f>SUMIF(Ingredients!$B$3:$B$217,H358,Ingredients!$H$3:$H$217)+SUMIF($B$3:$B$724,H358,$BZ$3:$BZ$724)</f>
        <v>0</v>
      </c>
      <c r="BU358" s="30">
        <f>SUMIF(Ingredients!$B$3:$B$217,I358,Ingredients!$H$3:$H$217)+SUMIF($B$3:$B$724,I358,$BZ$3:$BZ$724)</f>
        <v>0</v>
      </c>
      <c r="BV358" s="30">
        <f>SUMIF(Ingredients!$B$3:$B$217,J358,Ingredients!$H$3:$H$217)+SUMIF($B$3:$B$724,J358,$BZ$3:$BZ$724)</f>
        <v>0</v>
      </c>
      <c r="BW358" s="30">
        <f>SUMIF(Ingredients!$B$3:$B$217,K358,Ingredients!$H$3:$H$217)+SUMIF($B$3:$B$724,K358,$BZ$3:$BZ$724)</f>
        <v>0</v>
      </c>
      <c r="BX358" s="30">
        <f>SUMIF(Ingredients!$B$3:$B$217,L358,Ingredients!$H$3:$H$217)+SUMIF($B$3:$B$724,L358,$BZ$3:$BZ$724)</f>
        <v>0</v>
      </c>
      <c r="BY358" s="30">
        <f>SUMIF(Ingredients!$B$3:$B$217,M358,Ingredients!$H$3:$H$217)+SUMIF($B$3:$B$724,M358,$BZ$3:$BZ$724)</f>
        <v>0</v>
      </c>
      <c r="BZ358" s="42">
        <f t="shared" si="72"/>
        <v>1.5</v>
      </c>
      <c r="CA358" s="30">
        <f>SUMIF(Ingredients!$B$3:$B$217,F358,Ingredients!$I$3:$I$217)+SUMIF($B$3:$B$724,F358,$CI$3:$CI$724)</f>
        <v>2</v>
      </c>
      <c r="CB358" s="30">
        <f>SUMIF(Ingredients!$B$3:$B$217,G358,Ingredients!$I$3:$I$217)+SUMIF($B$3:$B$724,G358,$CI$3:$CI$724)</f>
        <v>0</v>
      </c>
      <c r="CC358" s="30">
        <f>SUMIF(Ingredients!$B$3:$B$217,H358,Ingredients!$I$3:$I$217)+SUMIF($B$3:$B$724,H358,$CI$3:$CI$724)</f>
        <v>0</v>
      </c>
      <c r="CD358" s="30">
        <f>SUMIF(Ingredients!$B$3:$B$217,I358,Ingredients!$I$3:$I$217)+SUMIF($B$3:$B$724,I358,$CI$3:$CI$724)</f>
        <v>0</v>
      </c>
      <c r="CE358" s="30">
        <f>SUMIF(Ingredients!$B$3:$B$217,J358,Ingredients!$I$3:$I$217)+SUMIF($B$3:$B$724,J358,$CI$3:$CI$724)</f>
        <v>0</v>
      </c>
      <c r="CF358" s="30">
        <f>SUMIF(Ingredients!$B$3:$B$217,K358,Ingredients!$I$3:$I$217)+SUMIF($B$3:$B$724,K358,$CI$3:$CI$724)</f>
        <v>0</v>
      </c>
      <c r="CG358" s="30">
        <f>SUMIF(Ingredients!$B$3:$B$217,L358,Ingredients!$I$3:$I$217)+SUMIF($B$3:$B$724,L358,$CI$3:$CI$724)</f>
        <v>0</v>
      </c>
      <c r="CH358" s="30">
        <f>SUMIF(Ingredients!$B$3:$B$217,M358,Ingredients!$I$3:$I$217)+SUMIF($B$3:$B$724,M358,$CI$3:$CI$724)</f>
        <v>0</v>
      </c>
      <c r="CI358" s="38">
        <f t="shared" si="73"/>
        <v>2</v>
      </c>
      <c r="CJ358" s="30">
        <f>SUMIF(Ingredients!$B$3:$B$217,F358,Ingredients!$J$3:$J$217)+SUMIF($B$3:$B$724,F358,$CR$3:$CR$724)</f>
        <v>0</v>
      </c>
      <c r="CK358" s="30">
        <f>SUMIF(Ingredients!$B$3:$B$217,G358,Ingredients!$J$3:$J$217)+SUMIF($B$3:$B$724,G358,$CR$3:$CR$724)</f>
        <v>0</v>
      </c>
      <c r="CL358" s="30">
        <f>SUMIF(Ingredients!$B$3:$B$217,H358,Ingredients!$J$3:$J$217)+SUMIF($B$3:$B$724,H358,$CR$3:$CR$724)</f>
        <v>0</v>
      </c>
      <c r="CM358" s="30">
        <f>SUMIF(Ingredients!$B$3:$B$217,I358,Ingredients!$J$3:$J$217)+SUMIF($B$3:$B$724,I358,$CR$3:$CR$724)</f>
        <v>0</v>
      </c>
      <c r="CN358" s="30">
        <f>SUMIF(Ingredients!$B$3:$B$217,J358,Ingredients!$J$3:$J$217)+SUMIF($B$3:$B$724,J358,$CR$3:$CR$724)</f>
        <v>0</v>
      </c>
      <c r="CO358" s="30">
        <f>SUMIF(Ingredients!$B$3:$B$217,K358,Ingredients!$J$3:$J$217)+SUMIF($B$3:$B$724,K358,$CR$3:$CR$724)</f>
        <v>0</v>
      </c>
      <c r="CP358" s="30">
        <f>SUMIF(Ingredients!$B$3:$B$217,L358,Ingredients!$J$3:$J$217)+SUMIF($B$3:$B$724,L358,$CR$3:$CR$724)</f>
        <v>0</v>
      </c>
      <c r="CQ358" s="30">
        <f>SUMIF(Ingredients!$B$3:$B$217,M358,Ingredients!$J$3:$J$217)+SUMIF($B$3:$B$724,M358,$CR$3:$CR$724)</f>
        <v>0</v>
      </c>
      <c r="CR358" s="43">
        <f t="shared" si="74"/>
        <v>0</v>
      </c>
      <c r="CS358" s="34">
        <v>20</v>
      </c>
      <c r="CT358" s="30">
        <v>0</v>
      </c>
      <c r="CU358" s="30">
        <v>18</v>
      </c>
      <c r="CV358" s="35">
        <v>0</v>
      </c>
      <c r="CW358" s="36">
        <v>0</v>
      </c>
      <c r="CX358" s="37">
        <v>1.5</v>
      </c>
      <c r="CY358" s="38">
        <v>2</v>
      </c>
      <c r="CZ358" s="39">
        <v>0</v>
      </c>
      <c r="DA358" t="s">
        <v>202</v>
      </c>
      <c r="DB358" t="str">
        <f t="shared" ca="1" si="75"/>
        <v>-</v>
      </c>
      <c r="DD358" t="s">
        <v>200</v>
      </c>
      <c r="DE358" t="str">
        <f t="shared" ca="1" si="76"/>
        <v>STEAKANDCHIPSITEM(MEAL, ItemRegistry.steakandchipsItem, 4 ,4f,0f,0f,1.5f,0f,2f,0f,1.17f),</v>
      </c>
      <c r="DF358" t="s">
        <v>2489</v>
      </c>
    </row>
    <row r="359" spans="2:110" x14ac:dyDescent="0.3">
      <c r="B359" t="s">
        <v>639</v>
      </c>
      <c r="C359" t="str">
        <f>INDEX('PH Itemnames'!$B$1:$B$723,MATCH(B359,'PH Itemnames'!$A$1:$A$723),1)</f>
        <v>cherryicecreamItem</v>
      </c>
      <c r="D359" t="s">
        <v>240</v>
      </c>
      <c r="E359" t="s">
        <v>1192</v>
      </c>
      <c r="F359" s="10" t="s">
        <v>248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SUMIF(Ingredients!$B$3:$B$217,'PH complex foods'!F359,Ingredients!$A$3:$A$119)+SUMIF($B$3:$B$724,F359,$V$3:$V$723)</f>
        <v>1</v>
      </c>
      <c r="O359" s="11">
        <f ca="1">SUMIF(Ingredients!$B$3:$B$217,'PH complex foods'!G359,Ingredients!$A$3:$A$119)+SUMIF($B$3:$B$724,G359,$V$3:$V$723)</f>
        <v>1</v>
      </c>
      <c r="P359" s="11">
        <f ca="1">SUMIF(Ingredients!$B$3:$B$217,'PH complex foods'!H359,Ingredients!$A$3:$A$119)+SUMIF($B$3:$B$724,H359,$V$3:$V$723)</f>
        <v>0</v>
      </c>
      <c r="Q359" s="11">
        <f ca="1">SUMIF(Ingredients!$B$3:$B$217,'PH complex foods'!I359,Ingredients!$A$3:$A$119)+SUMIF($B$3:$B$724,I359,$V$3:$V$723)</f>
        <v>0</v>
      </c>
      <c r="R359" s="11">
        <f ca="1">SUMIF(Ingredients!$B$3:$B$217,'PH complex foods'!J359,Ingredients!$A$3:$A$119)+SUMIF($B$3:$B$724,J359,$V$3:$V$723)</f>
        <v>0</v>
      </c>
      <c r="S359" s="11">
        <f ca="1">SUMIF(Ingredients!$B$3:$B$217,'PH complex foods'!K359,Ingredients!$A$3:$A$119)+SUMIF($B$3:$B$724,K359,$V$3:$V$723)</f>
        <v>0</v>
      </c>
      <c r="T359" s="11">
        <f ca="1">SUMIF(Ingredients!$B$3:$B$217,'PH complex foods'!L359,Ingredients!$A$3:$A$119)+SUMIF($B$3:$B$724,L359,$V$3:$V$723)</f>
        <v>0</v>
      </c>
      <c r="U359" s="11">
        <f ca="1">SUMIF(Ingredients!$B$3:$B$217,'PH complex foods'!M359,Ingredients!$A$3:$A$119)+SUMIF($B$3:$B$724,M359,$V$3:$V$723)</f>
        <v>0</v>
      </c>
      <c r="V359" s="10">
        <f t="shared" ca="1" si="77"/>
        <v>1</v>
      </c>
      <c r="W359" s="11">
        <f t="shared" si="66"/>
        <v>0</v>
      </c>
      <c r="X359" s="44" t="str">
        <f t="shared" ca="1" si="78"/>
        <v>Yes</v>
      </c>
      <c r="Y359" s="34">
        <f>SUMIF(Ingredients!$B$3:$B$217,F359,Ingredients!$C$3:$C$217)+SUMIF($B$3:$B$724,F359,$AG$3:$AG$724)</f>
        <v>5</v>
      </c>
      <c r="Z359" s="30">
        <f>SUMIF(Ingredients!$B$3:$B$217,G359,Ingredients!$C$3:$C$217)+SUMIF($B$3:$B$724,G359,$AG$3:$AG$724)</f>
        <v>1</v>
      </c>
      <c r="AA359" s="30">
        <f>SUMIF(Ingredients!$B$3:$B$217,H359,Ingredients!$C$3:$C$217)+SUMIF($B$3:$B$724,H359,$AG$3:$AG$724)</f>
        <v>0</v>
      </c>
      <c r="AB359" s="30">
        <f>SUMIF(Ingredients!$B$3:$B$217,I359,Ingredients!$C$3:$C$217)+SUMIF($B$3:$B$724,I359,$AG$3:$AG$724)</f>
        <v>0</v>
      </c>
      <c r="AC359" s="30">
        <f>SUMIF(Ingredients!$B$3:$B$217,J359,Ingredients!$C$3:$C$217)+SUMIF($B$3:$B$724,J359,$AG$3:$AG$724)</f>
        <v>0</v>
      </c>
      <c r="AD359" s="30">
        <f>SUMIF(Ingredients!$B$3:$B$217,K359,Ingredients!$C$3:$C$217)+SUMIF($B$3:$B$724,K359,$AG$3:$AG$724)</f>
        <v>0</v>
      </c>
      <c r="AE359" s="30">
        <f>SUMIF(Ingredients!$B$3:$B$217,L359,Ingredients!$C$3:$C$217)+SUMIF($B$3:$B$724,L359,$AG$3:$AG$724)</f>
        <v>0</v>
      </c>
      <c r="AF359" s="30">
        <f>SUMIF(Ingredients!$B$3:$B$217,M359,Ingredients!$C$3:$C$217)+SUMIF($B$3:$B$724,M359,$AG$3:$AG$724)</f>
        <v>0</v>
      </c>
      <c r="AG359" s="29">
        <f t="shared" si="67"/>
        <v>6</v>
      </c>
      <c r="AH359" s="30">
        <f>SUMIF(Ingredients!$B$3:$B$217,F359,Ingredients!$D$3:$D$217)+SUMIF($B$3:$B$724,F359,$AP$3:$AP$724)</f>
        <v>10</v>
      </c>
      <c r="AI359" s="30">
        <f>SUMIF(Ingredients!$B$3:$B$217,G359,Ingredients!$D$3:$D$217)+SUMIF($B$3:$B$724,G359,$AP$3:$AP$724)</f>
        <v>5</v>
      </c>
      <c r="AJ359" s="30">
        <f>SUMIF(Ingredients!$B$3:$B$217,H359,Ingredients!$D$3:$D$217)+SUMIF($B$3:$B$724,H359,$AP$3:$AP$724)</f>
        <v>0</v>
      </c>
      <c r="AK359" s="30">
        <f>SUMIF(Ingredients!$B$3:$B$217,I359,Ingredients!$D$3:$D$217)+SUMIF($B$3:$B$724,I359,$AP$3:$AP$724)</f>
        <v>0</v>
      </c>
      <c r="AL359" s="30">
        <f>SUMIF(Ingredients!$B$3:$B$217,J359,Ingredients!$D$3:$D$217)+SUMIF($B$3:$B$724,J359,$AP$3:$AP$724)</f>
        <v>0</v>
      </c>
      <c r="AM359" s="30">
        <f>SUMIF(Ingredients!$B$3:$B$217,K359,Ingredients!$D$3:$D$217)+SUMIF($B$3:$B$724,K359,$AP$3:$AP$724)</f>
        <v>0</v>
      </c>
      <c r="AN359" s="30">
        <f>SUMIF(Ingredients!$B$3:$B$217,L359,Ingredients!$D$3:$D$217)+SUMIF($B$3:$B$724,L359,$AP$3:$AP$724)</f>
        <v>0</v>
      </c>
      <c r="AO359" s="30">
        <f>SUMIF(Ingredients!$B$3:$B$217,M359,Ingredients!$D$3:$D$217)+SUMIF($B$3:$B$724,M359,$AP$3:$AP$724)</f>
        <v>0</v>
      </c>
      <c r="AP359" s="29">
        <f t="shared" si="68"/>
        <v>15</v>
      </c>
      <c r="AQ359" s="30">
        <f>SUMIF(Ingredients!$B$3:$B$217,F359,Ingredients!$E$3:$E$217)+SUMIF($B$3:$B$724,F359,$AY$3:$AY$727)</f>
        <v>17.666666666666668</v>
      </c>
      <c r="AR359" s="30">
        <f>SUMIF(Ingredients!$B$3:$B$217,G359,Ingredients!$E$3:$E$217)+SUMIF($B$3:$B$724,G359,$AY$3:$AY$727)</f>
        <v>5</v>
      </c>
      <c r="AS359" s="30">
        <f>SUMIF(Ingredients!$B$3:$B$217,H359,Ingredients!$E$3:$E$217)+SUMIF($B$3:$B$724,H359,$AY$3:$AY$727)</f>
        <v>0</v>
      </c>
      <c r="AT359" s="30">
        <f>SUMIF(Ingredients!$B$3:$B$217,I359,Ingredients!$E$3:$E$217)+SUMIF($B$3:$B$724,I359,$AY$3:$AY$727)</f>
        <v>0</v>
      </c>
      <c r="AU359" s="30">
        <f>SUMIF(Ingredients!$B$3:$B$217,J359,Ingredients!$E$3:$E$217)+SUMIF($B$3:$B$724,J359,$AY$3:$AY$727)</f>
        <v>0</v>
      </c>
      <c r="AV359" s="30">
        <f>SUMIF(Ingredients!$B$3:$B$217,K359,Ingredients!$E$3:$E$217)+SUMIF($B$3:$B$724,K359,$AY$3:$AY$727)</f>
        <v>0</v>
      </c>
      <c r="AW359" s="30">
        <f>SUMIF(Ingredients!$B$3:$B$217,L359,Ingredients!$E$3:$E$217)+SUMIF($B$3:$B$724,L359,$AY$3:$AY$727)</f>
        <v>0</v>
      </c>
      <c r="AX359" s="30">
        <f>SUMIF(Ingredients!$B$3:$B$217,M359,Ingredients!$E$3:$E$217)+SUMIF($B$3:$B$724,M359,$AY$3:$AY$727)</f>
        <v>0</v>
      </c>
      <c r="AY359" s="29">
        <f t="shared" si="69"/>
        <v>11.333333333333334</v>
      </c>
      <c r="AZ359" s="30">
        <f>SUMIF(Ingredients!$B$3:$B$217,F359,Ingredients!$F$3:$F$217)+SUMIF($B$3:$B$724,F359,$BH$3:$BH$724)</f>
        <v>0</v>
      </c>
      <c r="BA359" s="30">
        <f>SUMIF(Ingredients!$B$3:$B$217,G359,Ingredients!$F$3:$F$217)+SUMIF($B$3:$B$724,G359,$BH$3:$BH$724)</f>
        <v>0</v>
      </c>
      <c r="BB359" s="30">
        <f>SUMIF(Ingredients!$B$3:$B$217,H359,Ingredients!$F$3:$F$217)+SUMIF($B$3:$B$724,H359,$BH$3:$BH$724)</f>
        <v>0</v>
      </c>
      <c r="BC359" s="30">
        <f>SUMIF(Ingredients!$B$3:$B$217,I359,Ingredients!$F$3:$F$217)+SUMIF($B$3:$B$724,I359,$BH$3:$BH$724)</f>
        <v>0</v>
      </c>
      <c r="BD359" s="30">
        <f>SUMIF(Ingredients!$B$3:$B$217,J359,Ingredients!$F$3:$F$217)+SUMIF($B$3:$B$724,J359,$BH$3:$BH$724)</f>
        <v>0</v>
      </c>
      <c r="BE359" s="30">
        <f>SUMIF(Ingredients!$B$3:$B$217,K359,Ingredients!$F$3:$F$217)+SUMIF($B$3:$B$724,K359,$BH$3:$BH$724)</f>
        <v>0</v>
      </c>
      <c r="BF359" s="30">
        <f>SUMIF(Ingredients!$B$3:$B$217,L359,Ingredients!$F$3:$F$217)+SUMIF($B$3:$B$724,L359,$BH$3:$BH$724)</f>
        <v>0</v>
      </c>
      <c r="BG359" s="30">
        <f>SUMIF(Ingredients!$B$3:$B$217,M359,Ingredients!$F$3:$F$217)+SUMIF($B$3:$B$724,M359,$BH$3:$BH$724)</f>
        <v>0</v>
      </c>
      <c r="BH359" s="35">
        <f t="shared" si="70"/>
        <v>0</v>
      </c>
      <c r="BI359" s="30">
        <f>SUMIF(Ingredients!$B$3:$B$217,F359,Ingredients!$G$3:$G$217)+SUMIF($B$3:$B$724,F359,$BQ$3:$BQ$724)</f>
        <v>0</v>
      </c>
      <c r="BJ359" s="30">
        <f>SUMIF(Ingredients!$B$3:$B$217,G359,Ingredients!$G$3:$G$217)+SUMIF($B$3:$B$724,G359,$BQ$3:$BQ$724)</f>
        <v>1</v>
      </c>
      <c r="BK359" s="30">
        <f>SUMIF(Ingredients!$B$3:$B$217,H359,Ingredients!$G$3:$G$217)+SUMIF($B$3:$B$724,H359,$BQ$3:$BQ$724)</f>
        <v>0</v>
      </c>
      <c r="BL359" s="30">
        <f>SUMIF(Ingredients!$B$3:$B$217,I359,Ingredients!$G$3:$G$217)+SUMIF($B$3:$B$724,I359,$BQ$3:$BQ$724)</f>
        <v>0</v>
      </c>
      <c r="BM359" s="30">
        <f>SUMIF(Ingredients!$B$3:$B$217,J359,Ingredients!$G$3:$G$217)+SUMIF($B$3:$B$724,J359,$BQ$3:$BQ$724)</f>
        <v>0</v>
      </c>
      <c r="BN359" s="30">
        <f>SUMIF(Ingredients!$B$3:$B$217,K359,Ingredients!$G$3:$G$217)+SUMIF($B$3:$B$724,K359,$BQ$3:$BQ$724)</f>
        <v>0</v>
      </c>
      <c r="BO359" s="30">
        <f>SUMIF(Ingredients!$B$3:$B$217,L359,Ingredients!$G$3:$G$217)+SUMIF($B$3:$B$724,L359,$BQ$3:$BQ$724)</f>
        <v>0</v>
      </c>
      <c r="BP359" s="30">
        <f>SUMIF(Ingredients!$B$3:$B$217,M359,Ingredients!$G$3:$G$217)+SUMIF($B$3:$B$724,M359,$BQ$3:$BQ$724)</f>
        <v>0</v>
      </c>
      <c r="BQ359" s="36">
        <f t="shared" si="71"/>
        <v>1</v>
      </c>
      <c r="BR359" s="30">
        <f>SUMIF(Ingredients!$B$3:$B$217,F359,Ingredients!$H$3:$H$217)+SUMIF($B$3:$B$724,F359,$BZ$3:$BZ$724)</f>
        <v>0</v>
      </c>
      <c r="BS359" s="30">
        <f>SUMIF(Ingredients!$B$3:$B$217,G359,Ingredients!$H$3:$H$217)+SUMIF($B$3:$B$724,G359,$BZ$3:$BZ$724)</f>
        <v>0</v>
      </c>
      <c r="BT359" s="30">
        <f>SUMIF(Ingredients!$B$3:$B$217,H359,Ingredients!$H$3:$H$217)+SUMIF($B$3:$B$724,H359,$BZ$3:$BZ$724)</f>
        <v>0</v>
      </c>
      <c r="BU359" s="30">
        <f>SUMIF(Ingredients!$B$3:$B$217,I359,Ingredients!$H$3:$H$217)+SUMIF($B$3:$B$724,I359,$BZ$3:$BZ$724)</f>
        <v>0</v>
      </c>
      <c r="BV359" s="30">
        <f>SUMIF(Ingredients!$B$3:$B$217,J359,Ingredients!$H$3:$H$217)+SUMIF($B$3:$B$724,J359,$BZ$3:$BZ$724)</f>
        <v>0</v>
      </c>
      <c r="BW359" s="30">
        <f>SUMIF(Ingredients!$B$3:$B$217,K359,Ingredients!$H$3:$H$217)+SUMIF($B$3:$B$724,K359,$BZ$3:$BZ$724)</f>
        <v>0</v>
      </c>
      <c r="BX359" s="30">
        <f>SUMIF(Ingredients!$B$3:$B$217,L359,Ingredients!$H$3:$H$217)+SUMIF($B$3:$B$724,L359,$BZ$3:$BZ$724)</f>
        <v>0</v>
      </c>
      <c r="BY359" s="30">
        <f>SUMIF(Ingredients!$B$3:$B$217,M359,Ingredients!$H$3:$H$217)+SUMIF($B$3:$B$724,M359,$BZ$3:$BZ$724)</f>
        <v>0</v>
      </c>
      <c r="BZ359" s="42">
        <f t="shared" si="72"/>
        <v>0</v>
      </c>
      <c r="CA359" s="30">
        <f>SUMIF(Ingredients!$B$3:$B$217,F359,Ingredients!$I$3:$I$217)+SUMIF($B$3:$B$724,F359,$CI$3:$CI$724)</f>
        <v>0</v>
      </c>
      <c r="CB359" s="30">
        <f>SUMIF(Ingredients!$B$3:$B$217,G359,Ingredients!$I$3:$I$217)+SUMIF($B$3:$B$724,G359,$CI$3:$CI$724)</f>
        <v>0</v>
      </c>
      <c r="CC359" s="30">
        <f>SUMIF(Ingredients!$B$3:$B$217,H359,Ingredients!$I$3:$I$217)+SUMIF($B$3:$B$724,H359,$CI$3:$CI$724)</f>
        <v>0</v>
      </c>
      <c r="CD359" s="30">
        <f>SUMIF(Ingredients!$B$3:$B$217,I359,Ingredients!$I$3:$I$217)+SUMIF($B$3:$B$724,I359,$CI$3:$CI$724)</f>
        <v>0</v>
      </c>
      <c r="CE359" s="30">
        <f>SUMIF(Ingredients!$B$3:$B$217,J359,Ingredients!$I$3:$I$217)+SUMIF($B$3:$B$724,J359,$CI$3:$CI$724)</f>
        <v>0</v>
      </c>
      <c r="CF359" s="30">
        <f>SUMIF(Ingredients!$B$3:$B$217,K359,Ingredients!$I$3:$I$217)+SUMIF($B$3:$B$724,K359,$CI$3:$CI$724)</f>
        <v>0</v>
      </c>
      <c r="CG359" s="30">
        <f>SUMIF(Ingredients!$B$3:$B$217,L359,Ingredients!$I$3:$I$217)+SUMIF($B$3:$B$724,L359,$CI$3:$CI$724)</f>
        <v>0</v>
      </c>
      <c r="CH359" s="30">
        <f>SUMIF(Ingredients!$B$3:$B$217,M359,Ingredients!$I$3:$I$217)+SUMIF($B$3:$B$724,M359,$CI$3:$CI$724)</f>
        <v>0</v>
      </c>
      <c r="CI359" s="38">
        <f t="shared" si="73"/>
        <v>0</v>
      </c>
      <c r="CJ359" s="30">
        <f>SUMIF(Ingredients!$B$3:$B$217,F359,Ingredients!$J$3:$J$217)+SUMIF($B$3:$B$724,F359,$CR$3:$CR$724)</f>
        <v>2</v>
      </c>
      <c r="CK359" s="30">
        <f>SUMIF(Ingredients!$B$3:$B$217,G359,Ingredients!$J$3:$J$217)+SUMIF($B$3:$B$724,G359,$CR$3:$CR$724)</f>
        <v>0</v>
      </c>
      <c r="CL359" s="30">
        <f>SUMIF(Ingredients!$B$3:$B$217,H359,Ingredients!$J$3:$J$217)+SUMIF($B$3:$B$724,H359,$CR$3:$CR$724)</f>
        <v>0</v>
      </c>
      <c r="CM359" s="30">
        <f>SUMIF(Ingredients!$B$3:$B$217,I359,Ingredients!$J$3:$J$217)+SUMIF($B$3:$B$724,I359,$CR$3:$CR$724)</f>
        <v>0</v>
      </c>
      <c r="CN359" s="30">
        <f>SUMIF(Ingredients!$B$3:$B$217,J359,Ingredients!$J$3:$J$217)+SUMIF($B$3:$B$724,J359,$CR$3:$CR$724)</f>
        <v>0</v>
      </c>
      <c r="CO359" s="30">
        <f>SUMIF(Ingredients!$B$3:$B$217,K359,Ingredients!$J$3:$J$217)+SUMIF($B$3:$B$724,K359,$CR$3:$CR$724)</f>
        <v>0</v>
      </c>
      <c r="CP359" s="30">
        <f>SUMIF(Ingredients!$B$3:$B$217,L359,Ingredients!$J$3:$J$217)+SUMIF($B$3:$B$724,L359,$CR$3:$CR$724)</f>
        <v>0</v>
      </c>
      <c r="CQ359" s="30">
        <f>SUMIF(Ingredients!$B$3:$B$217,M359,Ingredients!$J$3:$J$217)+SUMIF($B$3:$B$724,M359,$CR$3:$CR$724)</f>
        <v>0</v>
      </c>
      <c r="CR359" s="43">
        <f t="shared" si="74"/>
        <v>2</v>
      </c>
      <c r="CS359" s="34">
        <v>5</v>
      </c>
      <c r="CT359" s="30">
        <v>15</v>
      </c>
      <c r="CU359" s="30">
        <v>11.333333333333334</v>
      </c>
      <c r="CV359" s="35">
        <v>0</v>
      </c>
      <c r="CW359" s="36">
        <v>1</v>
      </c>
      <c r="CX359" s="37">
        <v>0</v>
      </c>
      <c r="CY359" s="38">
        <v>0</v>
      </c>
      <c r="CZ359" s="39">
        <v>2</v>
      </c>
      <c r="DA359" t="s">
        <v>202</v>
      </c>
      <c r="DB359" t="str">
        <f t="shared" ca="1" si="75"/>
        <v>-</v>
      </c>
      <c r="DD359" t="s">
        <v>200</v>
      </c>
      <c r="DE359" t="str">
        <f t="shared" ca="1" si="76"/>
        <v>CHERRYICECREAMITEM(MEAL, ItemRegistry.cherryicecreamItem, 4 ,1f,15f,0f,0f,1f,0f,2f,1.85f),</v>
      </c>
      <c r="DF359" t="s">
        <v>2490</v>
      </c>
    </row>
    <row r="360" spans="2:110" x14ac:dyDescent="0.3">
      <c r="B360" t="s">
        <v>640</v>
      </c>
      <c r="C360" t="str">
        <f>INDEX('PH Itemnames'!$B$1:$B$723,MATCH(B360,'PH Itemnames'!$A$1:$A$723),1)</f>
        <v>pistachioicecreamItem</v>
      </c>
      <c r="D360" t="s">
        <v>240</v>
      </c>
      <c r="E360" t="s">
        <v>1192</v>
      </c>
      <c r="F360" s="10" t="s">
        <v>248</v>
      </c>
      <c r="G360" s="11" t="s">
        <v>177</v>
      </c>
      <c r="H360" s="11"/>
      <c r="I360" s="11"/>
      <c r="J360" s="11"/>
      <c r="K360" s="11"/>
      <c r="L360" s="11"/>
      <c r="M360" s="11"/>
      <c r="N360" s="46">
        <f ca="1">SUMIF(Ingredients!$B$3:$B$217,'PH complex foods'!F360,Ingredients!$A$3:$A$119)+SUMIF($B$3:$B$724,F360,$V$3:$V$723)</f>
        <v>1</v>
      </c>
      <c r="O360" s="11">
        <f ca="1">SUMIF(Ingredients!$B$3:$B$217,'PH complex foods'!G360,Ingredients!$A$3:$A$119)+SUMIF($B$3:$B$724,G360,$V$3:$V$723)</f>
        <v>0</v>
      </c>
      <c r="P360" s="11">
        <f ca="1">SUMIF(Ingredients!$B$3:$B$217,'PH complex foods'!H360,Ingredients!$A$3:$A$119)+SUMIF($B$3:$B$724,H360,$V$3:$V$723)</f>
        <v>0</v>
      </c>
      <c r="Q360" s="11">
        <f ca="1">SUMIF(Ingredients!$B$3:$B$217,'PH complex foods'!I360,Ingredients!$A$3:$A$119)+SUMIF($B$3:$B$724,I360,$V$3:$V$723)</f>
        <v>0</v>
      </c>
      <c r="R360" s="11">
        <f ca="1">SUMIF(Ingredients!$B$3:$B$217,'PH complex foods'!J360,Ingredients!$A$3:$A$119)+SUMIF($B$3:$B$724,J360,$V$3:$V$723)</f>
        <v>0</v>
      </c>
      <c r="S360" s="11">
        <f ca="1">SUMIF(Ingredients!$B$3:$B$217,'PH complex foods'!K360,Ingredients!$A$3:$A$119)+SUMIF($B$3:$B$724,K360,$V$3:$V$723)</f>
        <v>0</v>
      </c>
      <c r="T360" s="11">
        <f ca="1">SUMIF(Ingredients!$B$3:$B$217,'PH complex foods'!L360,Ingredients!$A$3:$A$119)+SUMIF($B$3:$B$724,L360,$V$3:$V$723)</f>
        <v>0</v>
      </c>
      <c r="U360" s="11">
        <f ca="1">SUMIF(Ingredients!$B$3:$B$217,'PH complex foods'!M360,Ingredients!$A$3:$A$119)+SUMIF($B$3:$B$724,M360,$V$3:$V$723)</f>
        <v>0</v>
      </c>
      <c r="V360" s="10">
        <f t="shared" ca="1" si="77"/>
        <v>0</v>
      </c>
      <c r="W360" s="11">
        <f t="shared" si="66"/>
        <v>0</v>
      </c>
      <c r="X360" s="44" t="str">
        <f t="shared" ca="1" si="78"/>
        <v>No</v>
      </c>
      <c r="Y360" s="34">
        <f>SUMIF(Ingredients!$B$3:$B$217,F360,Ingredients!$C$3:$C$217)+SUMIF($B$3:$B$724,F360,$AG$3:$AG$724)</f>
        <v>5</v>
      </c>
      <c r="Z360" s="30">
        <f>SUMIF(Ingredients!$B$3:$B$217,G360,Ingredients!$C$3:$C$217)+SUMIF($B$3:$B$724,G360,$AG$3:$AG$724)</f>
        <v>0</v>
      </c>
      <c r="AA360" s="30">
        <f>SUMIF(Ingredients!$B$3:$B$217,H360,Ingredients!$C$3:$C$217)+SUMIF($B$3:$B$724,H360,$AG$3:$AG$724)</f>
        <v>0</v>
      </c>
      <c r="AB360" s="30">
        <f>SUMIF(Ingredients!$B$3:$B$217,I360,Ingredients!$C$3:$C$217)+SUMIF($B$3:$B$724,I360,$AG$3:$AG$724)</f>
        <v>0</v>
      </c>
      <c r="AC360" s="30">
        <f>SUMIF(Ingredients!$B$3:$B$217,J360,Ingredients!$C$3:$C$217)+SUMIF($B$3:$B$724,J360,$AG$3:$AG$724)</f>
        <v>0</v>
      </c>
      <c r="AD360" s="30">
        <f>SUMIF(Ingredients!$B$3:$B$217,K360,Ingredients!$C$3:$C$217)+SUMIF($B$3:$B$724,K360,$AG$3:$AG$724)</f>
        <v>0</v>
      </c>
      <c r="AE360" s="30">
        <f>SUMIF(Ingredients!$B$3:$B$217,L360,Ingredients!$C$3:$C$217)+SUMIF($B$3:$B$724,L360,$AG$3:$AG$724)</f>
        <v>0</v>
      </c>
      <c r="AF360" s="30">
        <f>SUMIF(Ingredients!$B$3:$B$217,M360,Ingredients!$C$3:$C$217)+SUMIF($B$3:$B$724,M360,$AG$3:$AG$724)</f>
        <v>0</v>
      </c>
      <c r="AG360" s="29">
        <f t="shared" si="67"/>
        <v>5</v>
      </c>
      <c r="AH360" s="30">
        <f>SUMIF(Ingredients!$B$3:$B$217,F360,Ingredients!$D$3:$D$217)+SUMIF($B$3:$B$724,F360,$AP$3:$AP$724)</f>
        <v>10</v>
      </c>
      <c r="AI360" s="30">
        <f>SUMIF(Ingredients!$B$3:$B$217,G360,Ingredients!$D$3:$D$217)+SUMIF($B$3:$B$724,G360,$AP$3:$AP$724)</f>
        <v>0</v>
      </c>
      <c r="AJ360" s="30">
        <f>SUMIF(Ingredients!$B$3:$B$217,H360,Ingredients!$D$3:$D$217)+SUMIF($B$3:$B$724,H360,$AP$3:$AP$724)</f>
        <v>0</v>
      </c>
      <c r="AK360" s="30">
        <f>SUMIF(Ingredients!$B$3:$B$217,I360,Ingredients!$D$3:$D$217)+SUMIF($B$3:$B$724,I360,$AP$3:$AP$724)</f>
        <v>0</v>
      </c>
      <c r="AL360" s="30">
        <f>SUMIF(Ingredients!$B$3:$B$217,J360,Ingredients!$D$3:$D$217)+SUMIF($B$3:$B$724,J360,$AP$3:$AP$724)</f>
        <v>0</v>
      </c>
      <c r="AM360" s="30">
        <f>SUMIF(Ingredients!$B$3:$B$217,K360,Ingredients!$D$3:$D$217)+SUMIF($B$3:$B$724,K360,$AP$3:$AP$724)</f>
        <v>0</v>
      </c>
      <c r="AN360" s="30">
        <f>SUMIF(Ingredients!$B$3:$B$217,L360,Ingredients!$D$3:$D$217)+SUMIF($B$3:$B$724,L360,$AP$3:$AP$724)</f>
        <v>0</v>
      </c>
      <c r="AO360" s="30">
        <f>SUMIF(Ingredients!$B$3:$B$217,M360,Ingredients!$D$3:$D$217)+SUMIF($B$3:$B$724,M360,$AP$3:$AP$724)</f>
        <v>0</v>
      </c>
      <c r="AP360" s="29">
        <f t="shared" si="68"/>
        <v>10</v>
      </c>
      <c r="AQ360" s="30">
        <f>SUMIF(Ingredients!$B$3:$B$217,F360,Ingredients!$E$3:$E$217)+SUMIF($B$3:$B$724,F360,$AY$3:$AY$727)</f>
        <v>17.666666666666668</v>
      </c>
      <c r="AR360" s="30">
        <f>SUMIF(Ingredients!$B$3:$B$217,G360,Ingredients!$E$3:$E$217)+SUMIF($B$3:$B$724,G360,$AY$3:$AY$727)</f>
        <v>0</v>
      </c>
      <c r="AS360" s="30">
        <f>SUMIF(Ingredients!$B$3:$B$217,H360,Ingredients!$E$3:$E$217)+SUMIF($B$3:$B$724,H360,$AY$3:$AY$727)</f>
        <v>0</v>
      </c>
      <c r="AT360" s="30">
        <f>SUMIF(Ingredients!$B$3:$B$217,I360,Ingredients!$E$3:$E$217)+SUMIF($B$3:$B$724,I360,$AY$3:$AY$727)</f>
        <v>0</v>
      </c>
      <c r="AU360" s="30">
        <f>SUMIF(Ingredients!$B$3:$B$217,J360,Ingredients!$E$3:$E$217)+SUMIF($B$3:$B$724,J360,$AY$3:$AY$727)</f>
        <v>0</v>
      </c>
      <c r="AV360" s="30">
        <f>SUMIF(Ingredients!$B$3:$B$217,K360,Ingredients!$E$3:$E$217)+SUMIF($B$3:$B$724,K360,$AY$3:$AY$727)</f>
        <v>0</v>
      </c>
      <c r="AW360" s="30">
        <f>SUMIF(Ingredients!$B$3:$B$217,L360,Ingredients!$E$3:$E$217)+SUMIF($B$3:$B$724,L360,$AY$3:$AY$727)</f>
        <v>0</v>
      </c>
      <c r="AX360" s="30">
        <f>SUMIF(Ingredients!$B$3:$B$217,M360,Ingredients!$E$3:$E$217)+SUMIF($B$3:$B$724,M360,$AY$3:$AY$727)</f>
        <v>0</v>
      </c>
      <c r="AY360" s="29">
        <f t="shared" si="69"/>
        <v>8.8333333333333339</v>
      </c>
      <c r="AZ360" s="30">
        <f>SUMIF(Ingredients!$B$3:$B$217,F360,Ingredients!$F$3:$F$217)+SUMIF($B$3:$B$724,F360,$BH$3:$BH$724)</f>
        <v>0</v>
      </c>
      <c r="BA360" s="30">
        <f>SUMIF(Ingredients!$B$3:$B$217,G360,Ingredients!$F$3:$F$217)+SUMIF($B$3:$B$724,G360,$BH$3:$BH$724)</f>
        <v>0</v>
      </c>
      <c r="BB360" s="30">
        <f>SUMIF(Ingredients!$B$3:$B$217,H360,Ingredients!$F$3:$F$217)+SUMIF($B$3:$B$724,H360,$BH$3:$BH$724)</f>
        <v>0</v>
      </c>
      <c r="BC360" s="30">
        <f>SUMIF(Ingredients!$B$3:$B$217,I360,Ingredients!$F$3:$F$217)+SUMIF($B$3:$B$724,I360,$BH$3:$BH$724)</f>
        <v>0</v>
      </c>
      <c r="BD360" s="30">
        <f>SUMIF(Ingredients!$B$3:$B$217,J360,Ingredients!$F$3:$F$217)+SUMIF($B$3:$B$724,J360,$BH$3:$BH$724)</f>
        <v>0</v>
      </c>
      <c r="BE360" s="30">
        <f>SUMIF(Ingredients!$B$3:$B$217,K360,Ingredients!$F$3:$F$217)+SUMIF($B$3:$B$724,K360,$BH$3:$BH$724)</f>
        <v>0</v>
      </c>
      <c r="BF360" s="30">
        <f>SUMIF(Ingredients!$B$3:$B$217,L360,Ingredients!$F$3:$F$217)+SUMIF($B$3:$B$724,L360,$BH$3:$BH$724)</f>
        <v>0</v>
      </c>
      <c r="BG360" s="30">
        <f>SUMIF(Ingredients!$B$3:$B$217,M360,Ingredients!$F$3:$F$217)+SUMIF($B$3:$B$724,M360,$BH$3:$BH$724)</f>
        <v>0</v>
      </c>
      <c r="BH360" s="35">
        <f t="shared" si="70"/>
        <v>0</v>
      </c>
      <c r="BI360" s="30">
        <f>SUMIF(Ingredients!$B$3:$B$217,F360,Ingredients!$G$3:$G$217)+SUMIF($B$3:$B$724,F360,$BQ$3:$BQ$724)</f>
        <v>0</v>
      </c>
      <c r="BJ360" s="30">
        <f>SUMIF(Ingredients!$B$3:$B$217,G360,Ingredients!$G$3:$G$217)+SUMIF($B$3:$B$724,G360,$BQ$3:$BQ$724)</f>
        <v>0</v>
      </c>
      <c r="BK360" s="30">
        <f>SUMIF(Ingredients!$B$3:$B$217,H360,Ingredients!$G$3:$G$217)+SUMIF($B$3:$B$724,H360,$BQ$3:$BQ$724)</f>
        <v>0</v>
      </c>
      <c r="BL360" s="30">
        <f>SUMIF(Ingredients!$B$3:$B$217,I360,Ingredients!$G$3:$G$217)+SUMIF($B$3:$B$724,I360,$BQ$3:$BQ$724)</f>
        <v>0</v>
      </c>
      <c r="BM360" s="30">
        <f>SUMIF(Ingredients!$B$3:$B$217,J360,Ingredients!$G$3:$G$217)+SUMIF($B$3:$B$724,J360,$BQ$3:$BQ$724)</f>
        <v>0</v>
      </c>
      <c r="BN360" s="30">
        <f>SUMIF(Ingredients!$B$3:$B$217,K360,Ingredients!$G$3:$G$217)+SUMIF($B$3:$B$724,K360,$BQ$3:$BQ$724)</f>
        <v>0</v>
      </c>
      <c r="BO360" s="30">
        <f>SUMIF(Ingredients!$B$3:$B$217,L360,Ingredients!$G$3:$G$217)+SUMIF($B$3:$B$724,L360,$BQ$3:$BQ$724)</f>
        <v>0</v>
      </c>
      <c r="BP360" s="30">
        <f>SUMIF(Ingredients!$B$3:$B$217,M360,Ingredients!$G$3:$G$217)+SUMIF($B$3:$B$724,M360,$BQ$3:$BQ$724)</f>
        <v>0</v>
      </c>
      <c r="BQ360" s="36">
        <f t="shared" si="71"/>
        <v>0</v>
      </c>
      <c r="BR360" s="30">
        <f>SUMIF(Ingredients!$B$3:$B$217,F360,Ingredients!$H$3:$H$217)+SUMIF($B$3:$B$724,F360,$BZ$3:$BZ$724)</f>
        <v>0</v>
      </c>
      <c r="BS360" s="30">
        <f>SUMIF(Ingredients!$B$3:$B$217,G360,Ingredients!$H$3:$H$217)+SUMIF($B$3:$B$724,G360,$BZ$3:$BZ$724)</f>
        <v>0</v>
      </c>
      <c r="BT360" s="30">
        <f>SUMIF(Ingredients!$B$3:$B$217,H360,Ingredients!$H$3:$H$217)+SUMIF($B$3:$B$724,H360,$BZ$3:$BZ$724)</f>
        <v>0</v>
      </c>
      <c r="BU360" s="30">
        <f>SUMIF(Ingredients!$B$3:$B$217,I360,Ingredients!$H$3:$H$217)+SUMIF($B$3:$B$724,I360,$BZ$3:$BZ$724)</f>
        <v>0</v>
      </c>
      <c r="BV360" s="30">
        <f>SUMIF(Ingredients!$B$3:$B$217,J360,Ingredients!$H$3:$H$217)+SUMIF($B$3:$B$724,J360,$BZ$3:$BZ$724)</f>
        <v>0</v>
      </c>
      <c r="BW360" s="30">
        <f>SUMIF(Ingredients!$B$3:$B$217,K360,Ingredients!$H$3:$H$217)+SUMIF($B$3:$B$724,K360,$BZ$3:$BZ$724)</f>
        <v>0</v>
      </c>
      <c r="BX360" s="30">
        <f>SUMIF(Ingredients!$B$3:$B$217,L360,Ingredients!$H$3:$H$217)+SUMIF($B$3:$B$724,L360,$BZ$3:$BZ$724)</f>
        <v>0</v>
      </c>
      <c r="BY360" s="30">
        <f>SUMIF(Ingredients!$B$3:$B$217,M360,Ingredients!$H$3:$H$217)+SUMIF($B$3:$B$724,M360,$BZ$3:$BZ$724)</f>
        <v>0</v>
      </c>
      <c r="BZ360" s="42">
        <f t="shared" si="72"/>
        <v>0</v>
      </c>
      <c r="CA360" s="30">
        <f>SUMIF(Ingredients!$B$3:$B$217,F360,Ingredients!$I$3:$I$217)+SUMIF($B$3:$B$724,F360,$CI$3:$CI$724)</f>
        <v>0</v>
      </c>
      <c r="CB360" s="30">
        <f>SUMIF(Ingredients!$B$3:$B$217,G360,Ingredients!$I$3:$I$217)+SUMIF($B$3:$B$724,G360,$CI$3:$CI$724)</f>
        <v>0</v>
      </c>
      <c r="CC360" s="30">
        <f>SUMIF(Ingredients!$B$3:$B$217,H360,Ingredients!$I$3:$I$217)+SUMIF($B$3:$B$724,H360,$CI$3:$CI$724)</f>
        <v>0</v>
      </c>
      <c r="CD360" s="30">
        <f>SUMIF(Ingredients!$B$3:$B$217,I360,Ingredients!$I$3:$I$217)+SUMIF($B$3:$B$724,I360,$CI$3:$CI$724)</f>
        <v>0</v>
      </c>
      <c r="CE360" s="30">
        <f>SUMIF(Ingredients!$B$3:$B$217,J360,Ingredients!$I$3:$I$217)+SUMIF($B$3:$B$724,J360,$CI$3:$CI$724)</f>
        <v>0</v>
      </c>
      <c r="CF360" s="30">
        <f>SUMIF(Ingredients!$B$3:$B$217,K360,Ingredients!$I$3:$I$217)+SUMIF($B$3:$B$724,K360,$CI$3:$CI$724)</f>
        <v>0</v>
      </c>
      <c r="CG360" s="30">
        <f>SUMIF(Ingredients!$B$3:$B$217,L360,Ingredients!$I$3:$I$217)+SUMIF($B$3:$B$724,L360,$CI$3:$CI$724)</f>
        <v>0</v>
      </c>
      <c r="CH360" s="30">
        <f>SUMIF(Ingredients!$B$3:$B$217,M360,Ingredients!$I$3:$I$217)+SUMIF($B$3:$B$724,M360,$CI$3:$CI$724)</f>
        <v>0</v>
      </c>
      <c r="CI360" s="38">
        <f t="shared" si="73"/>
        <v>0</v>
      </c>
      <c r="CJ360" s="30">
        <f>SUMIF(Ingredients!$B$3:$B$217,F360,Ingredients!$J$3:$J$217)+SUMIF($B$3:$B$724,F360,$CR$3:$CR$724)</f>
        <v>2</v>
      </c>
      <c r="CK360" s="30">
        <f>SUMIF(Ingredients!$B$3:$B$217,G360,Ingredients!$J$3:$J$217)+SUMIF($B$3:$B$724,G360,$CR$3:$CR$724)</f>
        <v>0</v>
      </c>
      <c r="CL360" s="30">
        <f>SUMIF(Ingredients!$B$3:$B$217,H360,Ingredients!$J$3:$J$217)+SUMIF($B$3:$B$724,H360,$CR$3:$CR$724)</f>
        <v>0</v>
      </c>
      <c r="CM360" s="30">
        <f>SUMIF(Ingredients!$B$3:$B$217,I360,Ingredients!$J$3:$J$217)+SUMIF($B$3:$B$724,I360,$CR$3:$CR$724)</f>
        <v>0</v>
      </c>
      <c r="CN360" s="30">
        <f>SUMIF(Ingredients!$B$3:$B$217,J360,Ingredients!$J$3:$J$217)+SUMIF($B$3:$B$724,J360,$CR$3:$CR$724)</f>
        <v>0</v>
      </c>
      <c r="CO360" s="30">
        <f>SUMIF(Ingredients!$B$3:$B$217,K360,Ingredients!$J$3:$J$217)+SUMIF($B$3:$B$724,K360,$CR$3:$CR$724)</f>
        <v>0</v>
      </c>
      <c r="CP360" s="30">
        <f>SUMIF(Ingredients!$B$3:$B$217,L360,Ingredients!$J$3:$J$217)+SUMIF($B$3:$B$724,L360,$CR$3:$CR$724)</f>
        <v>0</v>
      </c>
      <c r="CQ360" s="30">
        <f>SUMIF(Ingredients!$B$3:$B$217,M360,Ingredients!$J$3:$J$217)+SUMIF($B$3:$B$724,M360,$CR$3:$CR$724)</f>
        <v>0</v>
      </c>
      <c r="CR360" s="43">
        <f t="shared" si="74"/>
        <v>2</v>
      </c>
      <c r="CS360" s="34">
        <v>5</v>
      </c>
      <c r="CT360" s="30">
        <v>10</v>
      </c>
      <c r="CU360" s="30">
        <v>8.8333333333333339</v>
      </c>
      <c r="CV360" s="35">
        <v>0</v>
      </c>
      <c r="CW360" s="36">
        <v>0</v>
      </c>
      <c r="CX360" s="37">
        <v>0</v>
      </c>
      <c r="CY360" s="38">
        <v>0</v>
      </c>
      <c r="CZ360" s="39">
        <v>2</v>
      </c>
      <c r="DA360" t="s">
        <v>199</v>
      </c>
      <c r="DB360" t="str">
        <f t="shared" ca="1" si="75"/>
        <v>No</v>
      </c>
      <c r="DD360" t="s">
        <v>200</v>
      </c>
      <c r="DE360" t="str">
        <f t="shared" ca="1" si="76"/>
        <v/>
      </c>
      <c r="DF360" t="s">
        <v>2272</v>
      </c>
    </row>
    <row r="361" spans="2:110" x14ac:dyDescent="0.3">
      <c r="B361" t="s">
        <v>641</v>
      </c>
      <c r="C361" t="str">
        <f>INDEX('PH Itemnames'!$B$1:$B$723,MATCH(B361,'PH Itemnames'!$A$1:$A$723),1)</f>
        <v>neapolitanicecreamItem</v>
      </c>
      <c r="D361" t="s">
        <v>240</v>
      </c>
      <c r="E361" t="s">
        <v>1192</v>
      </c>
      <c r="F361" s="10" t="s">
        <v>309</v>
      </c>
      <c r="G361" s="11" t="s">
        <v>544</v>
      </c>
      <c r="H361" s="11" t="s">
        <v>545</v>
      </c>
      <c r="I361" s="11"/>
      <c r="J361" s="11"/>
      <c r="K361" s="11"/>
      <c r="L361" s="11"/>
      <c r="M361" s="11"/>
      <c r="N361" s="46">
        <f ca="1">SUMIF(Ingredients!$B$3:$B$217,'PH complex foods'!F361,Ingredients!$A$3:$A$119)+SUMIF($B$3:$B$724,F361,$V$3:$V$723)</f>
        <v>0</v>
      </c>
      <c r="O361" s="11">
        <f ca="1">SUMIF(Ingredients!$B$3:$B$217,'PH complex foods'!G361,Ingredients!$A$3:$A$119)+SUMIF($B$3:$B$724,G361,$V$3:$V$723)</f>
        <v>1</v>
      </c>
      <c r="P361" s="11">
        <f ca="1">SUMIF(Ingredients!$B$3:$B$217,'PH complex foods'!H361,Ingredients!$A$3:$A$119)+SUMIF($B$3:$B$724,H361,$V$3:$V$723)</f>
        <v>0</v>
      </c>
      <c r="Q361" s="11">
        <f ca="1">SUMIF(Ingredients!$B$3:$B$217,'PH complex foods'!I361,Ingredients!$A$3:$A$119)+SUMIF($B$3:$B$724,I361,$V$3:$V$723)</f>
        <v>0</v>
      </c>
      <c r="R361" s="11">
        <f ca="1">SUMIF(Ingredients!$B$3:$B$217,'PH complex foods'!J361,Ingredients!$A$3:$A$119)+SUMIF($B$3:$B$724,J361,$V$3:$V$723)</f>
        <v>0</v>
      </c>
      <c r="S361" s="11">
        <f ca="1">SUMIF(Ingredients!$B$3:$B$217,'PH complex foods'!K361,Ingredients!$A$3:$A$119)+SUMIF($B$3:$B$724,K361,$V$3:$V$723)</f>
        <v>0</v>
      </c>
      <c r="T361" s="11">
        <f ca="1">SUMIF(Ingredients!$B$3:$B$217,'PH complex foods'!L361,Ingredients!$A$3:$A$119)+SUMIF($B$3:$B$724,L361,$V$3:$V$723)</f>
        <v>0</v>
      </c>
      <c r="U361" s="11">
        <f ca="1">SUMIF(Ingredients!$B$3:$B$217,'PH complex foods'!M361,Ingredients!$A$3:$A$119)+SUMIF($B$3:$B$724,M361,$V$3:$V$723)</f>
        <v>0</v>
      </c>
      <c r="V361" s="10">
        <f t="shared" ca="1" si="77"/>
        <v>-1</v>
      </c>
      <c r="W361" s="11">
        <f t="shared" si="66"/>
        <v>0</v>
      </c>
      <c r="X361" s="44" t="str">
        <f t="shared" ca="1" si="78"/>
        <v>No</v>
      </c>
      <c r="Y361" s="34">
        <f>SUMIF(Ingredients!$B$3:$B$217,F361,Ingredients!$C$3:$C$217)+SUMIF($B$3:$B$724,F361,$AG$3:$AG$724)</f>
        <v>5</v>
      </c>
      <c r="Z361" s="30">
        <f>SUMIF(Ingredients!$B$3:$B$217,G361,Ingredients!$C$3:$C$217)+SUMIF($B$3:$B$724,G361,$AG$3:$AG$724)</f>
        <v>7</v>
      </c>
      <c r="AA361" s="30">
        <f>SUMIF(Ingredients!$B$3:$B$217,H361,Ingredients!$C$3:$C$217)+SUMIF($B$3:$B$724,H361,$AG$3:$AG$724)</f>
        <v>6</v>
      </c>
      <c r="AB361" s="30">
        <f>SUMIF(Ingredients!$B$3:$B$217,I361,Ingredients!$C$3:$C$217)+SUMIF($B$3:$B$724,I361,$AG$3:$AG$724)</f>
        <v>0</v>
      </c>
      <c r="AC361" s="30">
        <f>SUMIF(Ingredients!$B$3:$B$217,J361,Ingredients!$C$3:$C$217)+SUMIF($B$3:$B$724,J361,$AG$3:$AG$724)</f>
        <v>0</v>
      </c>
      <c r="AD361" s="30">
        <f>SUMIF(Ingredients!$B$3:$B$217,K361,Ingredients!$C$3:$C$217)+SUMIF($B$3:$B$724,K361,$AG$3:$AG$724)</f>
        <v>0</v>
      </c>
      <c r="AE361" s="30">
        <f>SUMIF(Ingredients!$B$3:$B$217,L361,Ingredients!$C$3:$C$217)+SUMIF($B$3:$B$724,L361,$AG$3:$AG$724)</f>
        <v>0</v>
      </c>
      <c r="AF361" s="30">
        <f>SUMIF(Ingredients!$B$3:$B$217,M361,Ingredients!$C$3:$C$217)+SUMIF($B$3:$B$724,M361,$AG$3:$AG$724)</f>
        <v>0</v>
      </c>
      <c r="AG361" s="29">
        <f t="shared" si="67"/>
        <v>18</v>
      </c>
      <c r="AH361" s="30">
        <f>SUMIF(Ingredients!$B$3:$B$217,F361,Ingredients!$D$3:$D$217)+SUMIF($B$3:$B$724,F361,$AP$3:$AP$724)</f>
        <v>10</v>
      </c>
      <c r="AI361" s="30">
        <f>SUMIF(Ingredients!$B$3:$B$217,G361,Ingredients!$D$3:$D$217)+SUMIF($B$3:$B$724,G361,$AP$3:$AP$724)</f>
        <v>20</v>
      </c>
      <c r="AJ361" s="30">
        <f>SUMIF(Ingredients!$B$3:$B$217,H361,Ingredients!$D$3:$D$217)+SUMIF($B$3:$B$724,H361,$AP$3:$AP$724)</f>
        <v>10</v>
      </c>
      <c r="AK361" s="30">
        <f>SUMIF(Ingredients!$B$3:$B$217,I361,Ingredients!$D$3:$D$217)+SUMIF($B$3:$B$724,I361,$AP$3:$AP$724)</f>
        <v>0</v>
      </c>
      <c r="AL361" s="30">
        <f>SUMIF(Ingredients!$B$3:$B$217,J361,Ingredients!$D$3:$D$217)+SUMIF($B$3:$B$724,J361,$AP$3:$AP$724)</f>
        <v>0</v>
      </c>
      <c r="AM361" s="30">
        <f>SUMIF(Ingredients!$B$3:$B$217,K361,Ingredients!$D$3:$D$217)+SUMIF($B$3:$B$724,K361,$AP$3:$AP$724)</f>
        <v>0</v>
      </c>
      <c r="AN361" s="30">
        <f>SUMIF(Ingredients!$B$3:$B$217,L361,Ingredients!$D$3:$D$217)+SUMIF($B$3:$B$724,L361,$AP$3:$AP$724)</f>
        <v>0</v>
      </c>
      <c r="AO361" s="30">
        <f>SUMIF(Ingredients!$B$3:$B$217,M361,Ingredients!$D$3:$D$217)+SUMIF($B$3:$B$724,M361,$AP$3:$AP$724)</f>
        <v>0</v>
      </c>
      <c r="AP361" s="29">
        <f t="shared" si="68"/>
        <v>40</v>
      </c>
      <c r="AQ361" s="30">
        <f>SUMIF(Ingredients!$B$3:$B$217,F361,Ingredients!$E$3:$E$217)+SUMIF($B$3:$B$724,F361,$AY$3:$AY$727)</f>
        <v>8.8333333333333339</v>
      </c>
      <c r="AR361" s="30">
        <f>SUMIF(Ingredients!$B$3:$B$217,G361,Ingredients!$E$3:$E$217)+SUMIF($B$3:$B$724,G361,$AY$3:$AY$727)</f>
        <v>10.833333333333334</v>
      </c>
      <c r="AS361" s="30">
        <f>SUMIF(Ingredients!$B$3:$B$217,H361,Ingredients!$E$3:$E$217)+SUMIF($B$3:$B$724,H361,$AY$3:$AY$727)</f>
        <v>17.833333333333336</v>
      </c>
      <c r="AT361" s="30">
        <f>SUMIF(Ingredients!$B$3:$B$217,I361,Ingredients!$E$3:$E$217)+SUMIF($B$3:$B$724,I361,$AY$3:$AY$727)</f>
        <v>0</v>
      </c>
      <c r="AU361" s="30">
        <f>SUMIF(Ingredients!$B$3:$B$217,J361,Ingredients!$E$3:$E$217)+SUMIF($B$3:$B$724,J361,$AY$3:$AY$727)</f>
        <v>0</v>
      </c>
      <c r="AV361" s="30">
        <f>SUMIF(Ingredients!$B$3:$B$217,K361,Ingredients!$E$3:$E$217)+SUMIF($B$3:$B$724,K361,$AY$3:$AY$727)</f>
        <v>0</v>
      </c>
      <c r="AW361" s="30">
        <f>SUMIF(Ingredients!$B$3:$B$217,L361,Ingredients!$E$3:$E$217)+SUMIF($B$3:$B$724,L361,$AY$3:$AY$727)</f>
        <v>0</v>
      </c>
      <c r="AX361" s="30">
        <f>SUMIF(Ingredients!$B$3:$B$217,M361,Ingredients!$E$3:$E$217)+SUMIF($B$3:$B$724,M361,$AY$3:$AY$727)</f>
        <v>0</v>
      </c>
      <c r="AY361" s="29">
        <f t="shared" si="69"/>
        <v>12.5</v>
      </c>
      <c r="AZ361" s="30">
        <f>SUMIF(Ingredients!$B$3:$B$217,F361,Ingredients!$F$3:$F$217)+SUMIF($B$3:$B$724,F361,$BH$3:$BH$724)</f>
        <v>0</v>
      </c>
      <c r="BA361" s="30">
        <f>SUMIF(Ingredients!$B$3:$B$217,G361,Ingredients!$F$3:$F$217)+SUMIF($B$3:$B$724,G361,$BH$3:$BH$724)</f>
        <v>0</v>
      </c>
      <c r="BB361" s="30">
        <f>SUMIF(Ingredients!$B$3:$B$217,H361,Ingredients!$F$3:$F$217)+SUMIF($B$3:$B$724,H361,$BH$3:$BH$724)</f>
        <v>0</v>
      </c>
      <c r="BC361" s="30">
        <f>SUMIF(Ingredients!$B$3:$B$217,I361,Ingredients!$F$3:$F$217)+SUMIF($B$3:$B$724,I361,$BH$3:$BH$724)</f>
        <v>0</v>
      </c>
      <c r="BD361" s="30">
        <f>SUMIF(Ingredients!$B$3:$B$217,J361,Ingredients!$F$3:$F$217)+SUMIF($B$3:$B$724,J361,$BH$3:$BH$724)</f>
        <v>0</v>
      </c>
      <c r="BE361" s="30">
        <f>SUMIF(Ingredients!$B$3:$B$217,K361,Ingredients!$F$3:$F$217)+SUMIF($B$3:$B$724,K361,$BH$3:$BH$724)</f>
        <v>0</v>
      </c>
      <c r="BF361" s="30">
        <f>SUMIF(Ingredients!$B$3:$B$217,L361,Ingredients!$F$3:$F$217)+SUMIF($B$3:$B$724,L361,$BH$3:$BH$724)</f>
        <v>0</v>
      </c>
      <c r="BG361" s="30">
        <f>SUMIF(Ingredients!$B$3:$B$217,M361,Ingredients!$F$3:$F$217)+SUMIF($B$3:$B$724,M361,$BH$3:$BH$724)</f>
        <v>0</v>
      </c>
      <c r="BH361" s="35">
        <f t="shared" si="70"/>
        <v>0</v>
      </c>
      <c r="BI361" s="30">
        <f>SUMIF(Ingredients!$B$3:$B$217,F361,Ingredients!$G$3:$G$217)+SUMIF($B$3:$B$724,F361,$BQ$3:$BQ$724)</f>
        <v>0</v>
      </c>
      <c r="BJ361" s="30">
        <f>SUMIF(Ingredients!$B$3:$B$217,G361,Ingredients!$G$3:$G$217)+SUMIF($B$3:$B$724,G361,$BQ$3:$BQ$724)</f>
        <v>0.5</v>
      </c>
      <c r="BK361" s="30">
        <f>SUMIF(Ingredients!$B$3:$B$217,H361,Ingredients!$G$3:$G$217)+SUMIF($B$3:$B$724,H361,$BQ$3:$BQ$724)</f>
        <v>0</v>
      </c>
      <c r="BL361" s="30">
        <f>SUMIF(Ingredients!$B$3:$B$217,I361,Ingredients!$G$3:$G$217)+SUMIF($B$3:$B$724,I361,$BQ$3:$BQ$724)</f>
        <v>0</v>
      </c>
      <c r="BM361" s="30">
        <f>SUMIF(Ingredients!$B$3:$B$217,J361,Ingredients!$G$3:$G$217)+SUMIF($B$3:$B$724,J361,$BQ$3:$BQ$724)</f>
        <v>0</v>
      </c>
      <c r="BN361" s="30">
        <f>SUMIF(Ingredients!$B$3:$B$217,K361,Ingredients!$G$3:$G$217)+SUMIF($B$3:$B$724,K361,$BQ$3:$BQ$724)</f>
        <v>0</v>
      </c>
      <c r="BO361" s="30">
        <f>SUMIF(Ingredients!$B$3:$B$217,L361,Ingredients!$G$3:$G$217)+SUMIF($B$3:$B$724,L361,$BQ$3:$BQ$724)</f>
        <v>0</v>
      </c>
      <c r="BP361" s="30">
        <f>SUMIF(Ingredients!$B$3:$B$217,M361,Ingredients!$G$3:$G$217)+SUMIF($B$3:$B$724,M361,$BQ$3:$BQ$724)</f>
        <v>0</v>
      </c>
      <c r="BQ361" s="36">
        <f t="shared" si="71"/>
        <v>0.5</v>
      </c>
      <c r="BR361" s="30">
        <f>SUMIF(Ingredients!$B$3:$B$217,F361,Ingredients!$H$3:$H$217)+SUMIF($B$3:$B$724,F361,$BZ$3:$BZ$724)</f>
        <v>0</v>
      </c>
      <c r="BS361" s="30">
        <f>SUMIF(Ingredients!$B$3:$B$217,G361,Ingredients!$H$3:$H$217)+SUMIF($B$3:$B$724,G361,$BZ$3:$BZ$724)</f>
        <v>0</v>
      </c>
      <c r="BT361" s="30">
        <f>SUMIF(Ingredients!$B$3:$B$217,H361,Ingredients!$H$3:$H$217)+SUMIF($B$3:$B$724,H361,$BZ$3:$BZ$724)</f>
        <v>0</v>
      </c>
      <c r="BU361" s="30">
        <f>SUMIF(Ingredients!$B$3:$B$217,I361,Ingredients!$H$3:$H$217)+SUMIF($B$3:$B$724,I361,$BZ$3:$BZ$724)</f>
        <v>0</v>
      </c>
      <c r="BV361" s="30">
        <f>SUMIF(Ingredients!$B$3:$B$217,J361,Ingredients!$H$3:$H$217)+SUMIF($B$3:$B$724,J361,$BZ$3:$BZ$724)</f>
        <v>0</v>
      </c>
      <c r="BW361" s="30">
        <f>SUMIF(Ingredients!$B$3:$B$217,K361,Ingredients!$H$3:$H$217)+SUMIF($B$3:$B$724,K361,$BZ$3:$BZ$724)</f>
        <v>0</v>
      </c>
      <c r="BX361" s="30">
        <f>SUMIF(Ingredients!$B$3:$B$217,L361,Ingredients!$H$3:$H$217)+SUMIF($B$3:$B$724,L361,$BZ$3:$BZ$724)</f>
        <v>0</v>
      </c>
      <c r="BY361" s="30">
        <f>SUMIF(Ingredients!$B$3:$B$217,M361,Ingredients!$H$3:$H$217)+SUMIF($B$3:$B$724,M361,$BZ$3:$BZ$724)</f>
        <v>0</v>
      </c>
      <c r="BZ361" s="42">
        <f t="shared" si="72"/>
        <v>0</v>
      </c>
      <c r="CA361" s="30">
        <f>SUMIF(Ingredients!$B$3:$B$217,F361,Ingredients!$I$3:$I$217)+SUMIF($B$3:$B$724,F361,$CI$3:$CI$724)</f>
        <v>0</v>
      </c>
      <c r="CB361" s="30">
        <f>SUMIF(Ingredients!$B$3:$B$217,G361,Ingredients!$I$3:$I$217)+SUMIF($B$3:$B$724,G361,$CI$3:$CI$724)</f>
        <v>0</v>
      </c>
      <c r="CC361" s="30">
        <f>SUMIF(Ingredients!$B$3:$B$217,H361,Ingredients!$I$3:$I$217)+SUMIF($B$3:$B$724,H361,$CI$3:$CI$724)</f>
        <v>0</v>
      </c>
      <c r="CD361" s="30">
        <f>SUMIF(Ingredients!$B$3:$B$217,I361,Ingredients!$I$3:$I$217)+SUMIF($B$3:$B$724,I361,$CI$3:$CI$724)</f>
        <v>0</v>
      </c>
      <c r="CE361" s="30">
        <f>SUMIF(Ingredients!$B$3:$B$217,J361,Ingredients!$I$3:$I$217)+SUMIF($B$3:$B$724,J361,$CI$3:$CI$724)</f>
        <v>0</v>
      </c>
      <c r="CF361" s="30">
        <f>SUMIF(Ingredients!$B$3:$B$217,K361,Ingredients!$I$3:$I$217)+SUMIF($B$3:$B$724,K361,$CI$3:$CI$724)</f>
        <v>0</v>
      </c>
      <c r="CG361" s="30">
        <f>SUMIF(Ingredients!$B$3:$B$217,L361,Ingredients!$I$3:$I$217)+SUMIF($B$3:$B$724,L361,$CI$3:$CI$724)</f>
        <v>0</v>
      </c>
      <c r="CH361" s="30">
        <f>SUMIF(Ingredients!$B$3:$B$217,M361,Ingredients!$I$3:$I$217)+SUMIF($B$3:$B$724,M361,$CI$3:$CI$724)</f>
        <v>0</v>
      </c>
      <c r="CI361" s="38">
        <f t="shared" si="73"/>
        <v>0</v>
      </c>
      <c r="CJ361" s="30">
        <f>SUMIF(Ingredients!$B$3:$B$217,F361,Ingredients!$J$3:$J$217)+SUMIF($B$3:$B$724,F361,$CR$3:$CR$724)</f>
        <v>2</v>
      </c>
      <c r="CK361" s="30">
        <f>SUMIF(Ingredients!$B$3:$B$217,G361,Ingredients!$J$3:$J$217)+SUMIF($B$3:$B$724,G361,$CR$3:$CR$724)</f>
        <v>2</v>
      </c>
      <c r="CL361" s="30">
        <f>SUMIF(Ingredients!$B$3:$B$217,H361,Ingredients!$J$3:$J$217)+SUMIF($B$3:$B$724,H361,$CR$3:$CR$724)</f>
        <v>2</v>
      </c>
      <c r="CM361" s="30">
        <f>SUMIF(Ingredients!$B$3:$B$217,I361,Ingredients!$J$3:$J$217)+SUMIF($B$3:$B$724,I361,$CR$3:$CR$724)</f>
        <v>0</v>
      </c>
      <c r="CN361" s="30">
        <f>SUMIF(Ingredients!$B$3:$B$217,J361,Ingredients!$J$3:$J$217)+SUMIF($B$3:$B$724,J361,$CR$3:$CR$724)</f>
        <v>0</v>
      </c>
      <c r="CO361" s="30">
        <f>SUMIF(Ingredients!$B$3:$B$217,K361,Ingredients!$J$3:$J$217)+SUMIF($B$3:$B$724,K361,$CR$3:$CR$724)</f>
        <v>0</v>
      </c>
      <c r="CP361" s="30">
        <f>SUMIF(Ingredients!$B$3:$B$217,L361,Ingredients!$J$3:$J$217)+SUMIF($B$3:$B$724,L361,$CR$3:$CR$724)</f>
        <v>0</v>
      </c>
      <c r="CQ361" s="30">
        <f>SUMIF(Ingredients!$B$3:$B$217,M361,Ingredients!$J$3:$J$217)+SUMIF($B$3:$B$724,M361,$CR$3:$CR$724)</f>
        <v>0</v>
      </c>
      <c r="CR361" s="43">
        <f t="shared" si="74"/>
        <v>6</v>
      </c>
      <c r="CS361" s="34">
        <v>18</v>
      </c>
      <c r="CT361" s="30">
        <v>40</v>
      </c>
      <c r="CU361" s="30">
        <v>12.5</v>
      </c>
      <c r="CV361" s="35">
        <v>0</v>
      </c>
      <c r="CW361" s="36">
        <v>0.5</v>
      </c>
      <c r="CX361" s="37">
        <v>0</v>
      </c>
      <c r="CY361" s="38">
        <v>0</v>
      </c>
      <c r="CZ361" s="39">
        <v>6</v>
      </c>
      <c r="DA361" t="s">
        <v>199</v>
      </c>
      <c r="DB361" t="str">
        <f t="shared" ca="1" si="75"/>
        <v>No</v>
      </c>
      <c r="DD361" t="s">
        <v>200</v>
      </c>
      <c r="DE361" t="str">
        <f t="shared" ca="1" si="76"/>
        <v/>
      </c>
      <c r="DF361" t="s">
        <v>2272</v>
      </c>
    </row>
    <row r="362" spans="2:110" x14ac:dyDescent="0.3">
      <c r="B362" t="s">
        <v>642</v>
      </c>
      <c r="C362" t="str">
        <f>INDEX('PH Itemnames'!$B$1:$B$723,MATCH(B362,'PH Itemnames'!$A$1:$A$723),1)</f>
        <v>almondbutterItem</v>
      </c>
      <c r="D362" t="s">
        <v>240</v>
      </c>
      <c r="E362" t="s">
        <v>1192</v>
      </c>
      <c r="F362" s="10" t="s">
        <v>181</v>
      </c>
      <c r="G362" s="11" t="s">
        <v>346</v>
      </c>
      <c r="H362" s="11"/>
      <c r="I362" s="11"/>
      <c r="J362" s="11"/>
      <c r="K362" s="11"/>
      <c r="L362" s="11"/>
      <c r="M362" s="11"/>
      <c r="N362" s="46">
        <f ca="1">SUMIF(Ingredients!$B$3:$B$217,'PH complex foods'!F362,Ingredients!$A$3:$A$119)+SUMIF($B$3:$B$724,F362,$V$3:$V$723)</f>
        <v>0</v>
      </c>
      <c r="O362" s="11">
        <f ca="1">SUMIF(Ingredients!$B$3:$B$217,'PH complex foods'!G362,Ingredients!$A$3:$A$119)+SUMIF($B$3:$B$724,G362,$V$3:$V$723)</f>
        <v>1</v>
      </c>
      <c r="P362" s="11">
        <f ca="1">SUMIF(Ingredients!$B$3:$B$217,'PH complex foods'!H362,Ingredients!$A$3:$A$119)+SUMIF($B$3:$B$724,H362,$V$3:$V$723)</f>
        <v>0</v>
      </c>
      <c r="Q362" s="11">
        <f ca="1">SUMIF(Ingredients!$B$3:$B$217,'PH complex foods'!I362,Ingredients!$A$3:$A$119)+SUMIF($B$3:$B$724,I362,$V$3:$V$723)</f>
        <v>0</v>
      </c>
      <c r="R362" s="11">
        <f ca="1">SUMIF(Ingredients!$B$3:$B$217,'PH complex foods'!J362,Ingredients!$A$3:$A$119)+SUMIF($B$3:$B$724,J362,$V$3:$V$723)</f>
        <v>0</v>
      </c>
      <c r="S362" s="11">
        <f ca="1">SUMIF(Ingredients!$B$3:$B$217,'PH complex foods'!K362,Ingredients!$A$3:$A$119)+SUMIF($B$3:$B$724,K362,$V$3:$V$723)</f>
        <v>0</v>
      </c>
      <c r="T362" s="11">
        <f ca="1">SUMIF(Ingredients!$B$3:$B$217,'PH complex foods'!L362,Ingredients!$A$3:$A$119)+SUMIF($B$3:$B$724,L362,$V$3:$V$723)</f>
        <v>0</v>
      </c>
      <c r="U362" s="11">
        <f ca="1">SUMIF(Ingredients!$B$3:$B$217,'PH complex foods'!M362,Ingredients!$A$3:$A$119)+SUMIF($B$3:$B$724,M362,$V$3:$V$723)</f>
        <v>0</v>
      </c>
      <c r="V362" s="10">
        <f t="shared" ca="1" si="77"/>
        <v>0</v>
      </c>
      <c r="W362" s="11">
        <f t="shared" si="66"/>
        <v>0</v>
      </c>
      <c r="X362" s="44" t="str">
        <f t="shared" ca="1" si="78"/>
        <v>No</v>
      </c>
      <c r="Y362" s="34">
        <f>SUMIF(Ingredients!$B$3:$B$217,F362,Ingredients!$C$3:$C$217)+SUMIF($B$3:$B$724,F362,$AG$3:$AG$724)</f>
        <v>0</v>
      </c>
      <c r="Z362" s="30">
        <f>SUMIF(Ingredients!$B$3:$B$217,G362,Ingredients!$C$3:$C$217)+SUMIF($B$3:$B$724,G362,$AG$3:$AG$724)</f>
        <v>4</v>
      </c>
      <c r="AA362" s="30">
        <f>SUMIF(Ingredients!$B$3:$B$217,H362,Ingredients!$C$3:$C$217)+SUMIF($B$3:$B$724,H362,$AG$3:$AG$724)</f>
        <v>0</v>
      </c>
      <c r="AB362" s="30">
        <f>SUMIF(Ingredients!$B$3:$B$217,I362,Ingredients!$C$3:$C$217)+SUMIF($B$3:$B$724,I362,$AG$3:$AG$724)</f>
        <v>0</v>
      </c>
      <c r="AC362" s="30">
        <f>SUMIF(Ingredients!$B$3:$B$217,J362,Ingredients!$C$3:$C$217)+SUMIF($B$3:$B$724,J362,$AG$3:$AG$724)</f>
        <v>0</v>
      </c>
      <c r="AD362" s="30">
        <f>SUMIF(Ingredients!$B$3:$B$217,K362,Ingredients!$C$3:$C$217)+SUMIF($B$3:$B$724,K362,$AG$3:$AG$724)</f>
        <v>0</v>
      </c>
      <c r="AE362" s="30">
        <f>SUMIF(Ingredients!$B$3:$B$217,L362,Ingredients!$C$3:$C$217)+SUMIF($B$3:$B$724,L362,$AG$3:$AG$724)</f>
        <v>0</v>
      </c>
      <c r="AF362" s="30">
        <f>SUMIF(Ingredients!$B$3:$B$217,M362,Ingredients!$C$3:$C$217)+SUMIF($B$3:$B$724,M362,$AG$3:$AG$724)</f>
        <v>0</v>
      </c>
      <c r="AG362" s="29">
        <f t="shared" si="67"/>
        <v>4</v>
      </c>
      <c r="AH362" s="30">
        <f>SUMIF(Ingredients!$B$3:$B$217,F362,Ingredients!$D$3:$D$217)+SUMIF($B$3:$B$724,F362,$AP$3:$AP$724)</f>
        <v>0</v>
      </c>
      <c r="AI362" s="30">
        <f>SUMIF(Ingredients!$B$3:$B$217,G362,Ingredients!$D$3:$D$217)+SUMIF($B$3:$B$724,G362,$AP$3:$AP$724)</f>
        <v>0</v>
      </c>
      <c r="AJ362" s="30">
        <f>SUMIF(Ingredients!$B$3:$B$217,H362,Ingredients!$D$3:$D$217)+SUMIF($B$3:$B$724,H362,$AP$3:$AP$724)</f>
        <v>0</v>
      </c>
      <c r="AK362" s="30">
        <f>SUMIF(Ingredients!$B$3:$B$217,I362,Ingredients!$D$3:$D$217)+SUMIF($B$3:$B$724,I362,$AP$3:$AP$724)</f>
        <v>0</v>
      </c>
      <c r="AL362" s="30">
        <f>SUMIF(Ingredients!$B$3:$B$217,J362,Ingredients!$D$3:$D$217)+SUMIF($B$3:$B$724,J362,$AP$3:$AP$724)</f>
        <v>0</v>
      </c>
      <c r="AM362" s="30">
        <f>SUMIF(Ingredients!$B$3:$B$217,K362,Ingredients!$D$3:$D$217)+SUMIF($B$3:$B$724,K362,$AP$3:$AP$724)</f>
        <v>0</v>
      </c>
      <c r="AN362" s="30">
        <f>SUMIF(Ingredients!$B$3:$B$217,L362,Ingredients!$D$3:$D$217)+SUMIF($B$3:$B$724,L362,$AP$3:$AP$724)</f>
        <v>0</v>
      </c>
      <c r="AO362" s="30">
        <f>SUMIF(Ingredients!$B$3:$B$217,M362,Ingredients!$D$3:$D$217)+SUMIF($B$3:$B$724,M362,$AP$3:$AP$724)</f>
        <v>0</v>
      </c>
      <c r="AP362" s="29">
        <f t="shared" si="68"/>
        <v>0</v>
      </c>
      <c r="AQ362" s="30">
        <f>SUMIF(Ingredients!$B$3:$B$217,F362,Ingredients!$E$3:$E$217)+SUMIF($B$3:$B$724,F362,$AY$3:$AY$727)</f>
        <v>0</v>
      </c>
      <c r="AR362" s="30">
        <f>SUMIF(Ingredients!$B$3:$B$217,G362,Ingredients!$E$3:$E$217)+SUMIF($B$3:$B$724,G362,$AY$3:$AY$727)</f>
        <v>0</v>
      </c>
      <c r="AS362" s="30">
        <f>SUMIF(Ingredients!$B$3:$B$217,H362,Ingredients!$E$3:$E$217)+SUMIF($B$3:$B$724,H362,$AY$3:$AY$727)</f>
        <v>0</v>
      </c>
      <c r="AT362" s="30">
        <f>SUMIF(Ingredients!$B$3:$B$217,I362,Ingredients!$E$3:$E$217)+SUMIF($B$3:$B$724,I362,$AY$3:$AY$727)</f>
        <v>0</v>
      </c>
      <c r="AU362" s="30">
        <f>SUMIF(Ingredients!$B$3:$B$217,J362,Ingredients!$E$3:$E$217)+SUMIF($B$3:$B$724,J362,$AY$3:$AY$727)</f>
        <v>0</v>
      </c>
      <c r="AV362" s="30">
        <f>SUMIF(Ingredients!$B$3:$B$217,K362,Ingredients!$E$3:$E$217)+SUMIF($B$3:$B$724,K362,$AY$3:$AY$727)</f>
        <v>0</v>
      </c>
      <c r="AW362" s="30">
        <f>SUMIF(Ingredients!$B$3:$B$217,L362,Ingredients!$E$3:$E$217)+SUMIF($B$3:$B$724,L362,$AY$3:$AY$727)</f>
        <v>0</v>
      </c>
      <c r="AX362" s="30">
        <f>SUMIF(Ingredients!$B$3:$B$217,M362,Ingredients!$E$3:$E$217)+SUMIF($B$3:$B$724,M362,$AY$3:$AY$727)</f>
        <v>0</v>
      </c>
      <c r="AY362" s="29">
        <f t="shared" si="69"/>
        <v>0</v>
      </c>
      <c r="AZ362" s="30">
        <f>SUMIF(Ingredients!$B$3:$B$217,F362,Ingredients!$F$3:$F$217)+SUMIF($B$3:$B$724,F362,$BH$3:$BH$724)</f>
        <v>0</v>
      </c>
      <c r="BA362" s="30">
        <f>SUMIF(Ingredients!$B$3:$B$217,G362,Ingredients!$F$3:$F$217)+SUMIF($B$3:$B$724,G362,$BH$3:$BH$724)</f>
        <v>0</v>
      </c>
      <c r="BB362" s="30">
        <f>SUMIF(Ingredients!$B$3:$B$217,H362,Ingredients!$F$3:$F$217)+SUMIF($B$3:$B$724,H362,$BH$3:$BH$724)</f>
        <v>0</v>
      </c>
      <c r="BC362" s="30">
        <f>SUMIF(Ingredients!$B$3:$B$217,I362,Ingredients!$F$3:$F$217)+SUMIF($B$3:$B$724,I362,$BH$3:$BH$724)</f>
        <v>0</v>
      </c>
      <c r="BD362" s="30">
        <f>SUMIF(Ingredients!$B$3:$B$217,J362,Ingredients!$F$3:$F$217)+SUMIF($B$3:$B$724,J362,$BH$3:$BH$724)</f>
        <v>0</v>
      </c>
      <c r="BE362" s="30">
        <f>SUMIF(Ingredients!$B$3:$B$217,K362,Ingredients!$F$3:$F$217)+SUMIF($B$3:$B$724,K362,$BH$3:$BH$724)</f>
        <v>0</v>
      </c>
      <c r="BF362" s="30">
        <f>SUMIF(Ingredients!$B$3:$B$217,L362,Ingredients!$F$3:$F$217)+SUMIF($B$3:$B$724,L362,$BH$3:$BH$724)</f>
        <v>0</v>
      </c>
      <c r="BG362" s="30">
        <f>SUMIF(Ingredients!$B$3:$B$217,M362,Ingredients!$F$3:$F$217)+SUMIF($B$3:$B$724,M362,$BH$3:$BH$724)</f>
        <v>0</v>
      </c>
      <c r="BH362" s="35">
        <f t="shared" si="70"/>
        <v>0</v>
      </c>
      <c r="BI362" s="30">
        <f>SUMIF(Ingredients!$B$3:$B$217,F362,Ingredients!$G$3:$G$217)+SUMIF($B$3:$B$724,F362,$BQ$3:$BQ$724)</f>
        <v>0</v>
      </c>
      <c r="BJ362" s="30">
        <f>SUMIF(Ingredients!$B$3:$B$217,G362,Ingredients!$G$3:$G$217)+SUMIF($B$3:$B$724,G362,$BQ$3:$BQ$724)</f>
        <v>0</v>
      </c>
      <c r="BK362" s="30">
        <f>SUMIF(Ingredients!$B$3:$B$217,H362,Ingredients!$G$3:$G$217)+SUMIF($B$3:$B$724,H362,$BQ$3:$BQ$724)</f>
        <v>0</v>
      </c>
      <c r="BL362" s="30">
        <f>SUMIF(Ingredients!$B$3:$B$217,I362,Ingredients!$G$3:$G$217)+SUMIF($B$3:$B$724,I362,$BQ$3:$BQ$724)</f>
        <v>0</v>
      </c>
      <c r="BM362" s="30">
        <f>SUMIF(Ingredients!$B$3:$B$217,J362,Ingredients!$G$3:$G$217)+SUMIF($B$3:$B$724,J362,$BQ$3:$BQ$724)</f>
        <v>0</v>
      </c>
      <c r="BN362" s="30">
        <f>SUMIF(Ingredients!$B$3:$B$217,K362,Ingredients!$G$3:$G$217)+SUMIF($B$3:$B$724,K362,$BQ$3:$BQ$724)</f>
        <v>0</v>
      </c>
      <c r="BO362" s="30">
        <f>SUMIF(Ingredients!$B$3:$B$217,L362,Ingredients!$G$3:$G$217)+SUMIF($B$3:$B$724,L362,$BQ$3:$BQ$724)</f>
        <v>0</v>
      </c>
      <c r="BP362" s="30">
        <f>SUMIF(Ingredients!$B$3:$B$217,M362,Ingredients!$G$3:$G$217)+SUMIF($B$3:$B$724,M362,$BQ$3:$BQ$724)</f>
        <v>0</v>
      </c>
      <c r="BQ362" s="36">
        <f t="shared" si="71"/>
        <v>0</v>
      </c>
      <c r="BR362" s="30">
        <f>SUMIF(Ingredients!$B$3:$B$217,F362,Ingredients!$H$3:$H$217)+SUMIF($B$3:$B$724,F362,$BZ$3:$BZ$724)</f>
        <v>0</v>
      </c>
      <c r="BS362" s="30">
        <f>SUMIF(Ingredients!$B$3:$B$217,G362,Ingredients!$H$3:$H$217)+SUMIF($B$3:$B$724,G362,$BZ$3:$BZ$724)</f>
        <v>0</v>
      </c>
      <c r="BT362" s="30">
        <f>SUMIF(Ingredients!$B$3:$B$217,H362,Ingredients!$H$3:$H$217)+SUMIF($B$3:$B$724,H362,$BZ$3:$BZ$724)</f>
        <v>0</v>
      </c>
      <c r="BU362" s="30">
        <f>SUMIF(Ingredients!$B$3:$B$217,I362,Ingredients!$H$3:$H$217)+SUMIF($B$3:$B$724,I362,$BZ$3:$BZ$724)</f>
        <v>0</v>
      </c>
      <c r="BV362" s="30">
        <f>SUMIF(Ingredients!$B$3:$B$217,J362,Ingredients!$H$3:$H$217)+SUMIF($B$3:$B$724,J362,$BZ$3:$BZ$724)</f>
        <v>0</v>
      </c>
      <c r="BW362" s="30">
        <f>SUMIF(Ingredients!$B$3:$B$217,K362,Ingredients!$H$3:$H$217)+SUMIF($B$3:$B$724,K362,$BZ$3:$BZ$724)</f>
        <v>0</v>
      </c>
      <c r="BX362" s="30">
        <f>SUMIF(Ingredients!$B$3:$B$217,L362,Ingredients!$H$3:$H$217)+SUMIF($B$3:$B$724,L362,$BZ$3:$BZ$724)</f>
        <v>0</v>
      </c>
      <c r="BY362" s="30">
        <f>SUMIF(Ingredients!$B$3:$B$217,M362,Ingredients!$H$3:$H$217)+SUMIF($B$3:$B$724,M362,$BZ$3:$BZ$724)</f>
        <v>0</v>
      </c>
      <c r="BZ362" s="42">
        <f t="shared" si="72"/>
        <v>0</v>
      </c>
      <c r="CA362" s="30">
        <f>SUMIF(Ingredients!$B$3:$B$217,F362,Ingredients!$I$3:$I$217)+SUMIF($B$3:$B$724,F362,$CI$3:$CI$724)</f>
        <v>0</v>
      </c>
      <c r="CB362" s="30">
        <f>SUMIF(Ingredients!$B$3:$B$217,G362,Ingredients!$I$3:$I$217)+SUMIF($B$3:$B$724,G362,$CI$3:$CI$724)</f>
        <v>0</v>
      </c>
      <c r="CC362" s="30">
        <f>SUMIF(Ingredients!$B$3:$B$217,H362,Ingredients!$I$3:$I$217)+SUMIF($B$3:$B$724,H362,$CI$3:$CI$724)</f>
        <v>0</v>
      </c>
      <c r="CD362" s="30">
        <f>SUMIF(Ingredients!$B$3:$B$217,I362,Ingredients!$I$3:$I$217)+SUMIF($B$3:$B$724,I362,$CI$3:$CI$724)</f>
        <v>0</v>
      </c>
      <c r="CE362" s="30">
        <f>SUMIF(Ingredients!$B$3:$B$217,J362,Ingredients!$I$3:$I$217)+SUMIF($B$3:$B$724,J362,$CI$3:$CI$724)</f>
        <v>0</v>
      </c>
      <c r="CF362" s="30">
        <f>SUMIF(Ingredients!$B$3:$B$217,K362,Ingredients!$I$3:$I$217)+SUMIF($B$3:$B$724,K362,$CI$3:$CI$724)</f>
        <v>0</v>
      </c>
      <c r="CG362" s="30">
        <f>SUMIF(Ingredients!$B$3:$B$217,L362,Ingredients!$I$3:$I$217)+SUMIF($B$3:$B$724,L362,$CI$3:$CI$724)</f>
        <v>0</v>
      </c>
      <c r="CH362" s="30">
        <f>SUMIF(Ingredients!$B$3:$B$217,M362,Ingredients!$I$3:$I$217)+SUMIF($B$3:$B$724,M362,$CI$3:$CI$724)</f>
        <v>0</v>
      </c>
      <c r="CI362" s="38">
        <f t="shared" si="73"/>
        <v>0</v>
      </c>
      <c r="CJ362" s="30">
        <f>SUMIF(Ingredients!$B$3:$B$217,F362,Ingredients!$J$3:$J$217)+SUMIF($B$3:$B$724,F362,$CR$3:$CR$724)</f>
        <v>0</v>
      </c>
      <c r="CK362" s="30">
        <f>SUMIF(Ingredients!$B$3:$B$217,G362,Ingredients!$J$3:$J$217)+SUMIF($B$3:$B$724,G362,$CR$3:$CR$724)</f>
        <v>0</v>
      </c>
      <c r="CL362" s="30">
        <f>SUMIF(Ingredients!$B$3:$B$217,H362,Ingredients!$J$3:$J$217)+SUMIF($B$3:$B$724,H362,$CR$3:$CR$724)</f>
        <v>0</v>
      </c>
      <c r="CM362" s="30">
        <f>SUMIF(Ingredients!$B$3:$B$217,I362,Ingredients!$J$3:$J$217)+SUMIF($B$3:$B$724,I362,$CR$3:$CR$724)</f>
        <v>0</v>
      </c>
      <c r="CN362" s="30">
        <f>SUMIF(Ingredients!$B$3:$B$217,J362,Ingredients!$J$3:$J$217)+SUMIF($B$3:$B$724,J362,$CR$3:$CR$724)</f>
        <v>0</v>
      </c>
      <c r="CO362" s="30">
        <f>SUMIF(Ingredients!$B$3:$B$217,K362,Ingredients!$J$3:$J$217)+SUMIF($B$3:$B$724,K362,$CR$3:$CR$724)</f>
        <v>0</v>
      </c>
      <c r="CP362" s="30">
        <f>SUMIF(Ingredients!$B$3:$B$217,L362,Ingredients!$J$3:$J$217)+SUMIF($B$3:$B$724,L362,$CR$3:$CR$724)</f>
        <v>0</v>
      </c>
      <c r="CQ362" s="30">
        <f>SUMIF(Ingredients!$B$3:$B$217,M362,Ingredients!$J$3:$J$217)+SUMIF($B$3:$B$724,M362,$CR$3:$CR$724)</f>
        <v>0</v>
      </c>
      <c r="CR362" s="43">
        <f t="shared" si="74"/>
        <v>0</v>
      </c>
      <c r="CS362" s="34">
        <v>4</v>
      </c>
      <c r="CT362" s="30">
        <v>0</v>
      </c>
      <c r="CU362" s="30">
        <v>0</v>
      </c>
      <c r="CV362" s="35">
        <v>0</v>
      </c>
      <c r="CW362" s="36">
        <v>0</v>
      </c>
      <c r="CX362" s="37">
        <v>0</v>
      </c>
      <c r="CY362" s="38">
        <v>0</v>
      </c>
      <c r="CZ362" s="39">
        <v>0</v>
      </c>
      <c r="DA362" t="s">
        <v>199</v>
      </c>
      <c r="DB362" t="str">
        <f t="shared" ca="1" si="75"/>
        <v>No</v>
      </c>
      <c r="DD362" t="s">
        <v>200</v>
      </c>
      <c r="DE362" t="str">
        <f t="shared" ca="1" si="76"/>
        <v/>
      </c>
      <c r="DF362" t="s">
        <v>2272</v>
      </c>
    </row>
    <row r="363" spans="2:110" x14ac:dyDescent="0.3">
      <c r="B363" t="s">
        <v>643</v>
      </c>
      <c r="C363" t="str">
        <f>INDEX('PH Itemnames'!$B$1:$B$723,MATCH(B363,'PH Itemnames'!$A$1:$A$723),1)</f>
        <v>cashewbutterItem</v>
      </c>
      <c r="D363" t="s">
        <v>240</v>
      </c>
      <c r="E363" t="s">
        <v>1192</v>
      </c>
      <c r="F363" s="10" t="s">
        <v>172</v>
      </c>
      <c r="G363" s="11" t="s">
        <v>346</v>
      </c>
      <c r="H363" s="11"/>
      <c r="I363" s="11"/>
      <c r="J363" s="11"/>
      <c r="K363" s="11"/>
      <c r="L363" s="11"/>
      <c r="M363" s="11"/>
      <c r="N363" s="46">
        <f ca="1">SUMIF(Ingredients!$B$3:$B$217,'PH complex foods'!F363,Ingredients!$A$3:$A$119)+SUMIF($B$3:$B$724,F363,$V$3:$V$723)</f>
        <v>0</v>
      </c>
      <c r="O363" s="11">
        <f ca="1">SUMIF(Ingredients!$B$3:$B$217,'PH complex foods'!G363,Ingredients!$A$3:$A$119)+SUMIF($B$3:$B$724,G363,$V$3:$V$723)</f>
        <v>1</v>
      </c>
      <c r="P363" s="11">
        <f ca="1">SUMIF(Ingredients!$B$3:$B$217,'PH complex foods'!H363,Ingredients!$A$3:$A$119)+SUMIF($B$3:$B$724,H363,$V$3:$V$723)</f>
        <v>0</v>
      </c>
      <c r="Q363" s="11">
        <f ca="1">SUMIF(Ingredients!$B$3:$B$217,'PH complex foods'!I363,Ingredients!$A$3:$A$119)+SUMIF($B$3:$B$724,I363,$V$3:$V$723)</f>
        <v>0</v>
      </c>
      <c r="R363" s="11">
        <f ca="1">SUMIF(Ingredients!$B$3:$B$217,'PH complex foods'!J363,Ingredients!$A$3:$A$119)+SUMIF($B$3:$B$724,J363,$V$3:$V$723)</f>
        <v>0</v>
      </c>
      <c r="S363" s="11">
        <f ca="1">SUMIF(Ingredients!$B$3:$B$217,'PH complex foods'!K363,Ingredients!$A$3:$A$119)+SUMIF($B$3:$B$724,K363,$V$3:$V$723)</f>
        <v>0</v>
      </c>
      <c r="T363" s="11">
        <f ca="1">SUMIF(Ingredients!$B$3:$B$217,'PH complex foods'!L363,Ingredients!$A$3:$A$119)+SUMIF($B$3:$B$724,L363,$V$3:$V$723)</f>
        <v>0</v>
      </c>
      <c r="U363" s="11">
        <f ca="1">SUMIF(Ingredients!$B$3:$B$217,'PH complex foods'!M363,Ingredients!$A$3:$A$119)+SUMIF($B$3:$B$724,M363,$V$3:$V$723)</f>
        <v>0</v>
      </c>
      <c r="V363" s="10">
        <f t="shared" ca="1" si="77"/>
        <v>0</v>
      </c>
      <c r="W363" s="11">
        <f t="shared" si="66"/>
        <v>0</v>
      </c>
      <c r="X363" s="44" t="str">
        <f t="shared" ca="1" si="78"/>
        <v>No</v>
      </c>
      <c r="Y363" s="34">
        <f>SUMIF(Ingredients!$B$3:$B$217,F363,Ingredients!$C$3:$C$217)+SUMIF($B$3:$B$724,F363,$AG$3:$AG$724)</f>
        <v>0</v>
      </c>
      <c r="Z363" s="30">
        <f>SUMIF(Ingredients!$B$3:$B$217,G363,Ingredients!$C$3:$C$217)+SUMIF($B$3:$B$724,G363,$AG$3:$AG$724)</f>
        <v>4</v>
      </c>
      <c r="AA363" s="30">
        <f>SUMIF(Ingredients!$B$3:$B$217,H363,Ingredients!$C$3:$C$217)+SUMIF($B$3:$B$724,H363,$AG$3:$AG$724)</f>
        <v>0</v>
      </c>
      <c r="AB363" s="30">
        <f>SUMIF(Ingredients!$B$3:$B$217,I363,Ingredients!$C$3:$C$217)+SUMIF($B$3:$B$724,I363,$AG$3:$AG$724)</f>
        <v>0</v>
      </c>
      <c r="AC363" s="30">
        <f>SUMIF(Ingredients!$B$3:$B$217,J363,Ingredients!$C$3:$C$217)+SUMIF($B$3:$B$724,J363,$AG$3:$AG$724)</f>
        <v>0</v>
      </c>
      <c r="AD363" s="30">
        <f>SUMIF(Ingredients!$B$3:$B$217,K363,Ingredients!$C$3:$C$217)+SUMIF($B$3:$B$724,K363,$AG$3:$AG$724)</f>
        <v>0</v>
      </c>
      <c r="AE363" s="30">
        <f>SUMIF(Ingredients!$B$3:$B$217,L363,Ingredients!$C$3:$C$217)+SUMIF($B$3:$B$724,L363,$AG$3:$AG$724)</f>
        <v>0</v>
      </c>
      <c r="AF363" s="30">
        <f>SUMIF(Ingredients!$B$3:$B$217,M363,Ingredients!$C$3:$C$217)+SUMIF($B$3:$B$724,M363,$AG$3:$AG$724)</f>
        <v>0</v>
      </c>
      <c r="AG363" s="29">
        <f t="shared" si="67"/>
        <v>4</v>
      </c>
      <c r="AH363" s="30">
        <f>SUMIF(Ingredients!$B$3:$B$217,F363,Ingredients!$D$3:$D$217)+SUMIF($B$3:$B$724,F363,$AP$3:$AP$724)</f>
        <v>0</v>
      </c>
      <c r="AI363" s="30">
        <f>SUMIF(Ingredients!$B$3:$B$217,G363,Ingredients!$D$3:$D$217)+SUMIF($B$3:$B$724,G363,$AP$3:$AP$724)</f>
        <v>0</v>
      </c>
      <c r="AJ363" s="30">
        <f>SUMIF(Ingredients!$B$3:$B$217,H363,Ingredients!$D$3:$D$217)+SUMIF($B$3:$B$724,H363,$AP$3:$AP$724)</f>
        <v>0</v>
      </c>
      <c r="AK363" s="30">
        <f>SUMIF(Ingredients!$B$3:$B$217,I363,Ingredients!$D$3:$D$217)+SUMIF($B$3:$B$724,I363,$AP$3:$AP$724)</f>
        <v>0</v>
      </c>
      <c r="AL363" s="30">
        <f>SUMIF(Ingredients!$B$3:$B$217,J363,Ingredients!$D$3:$D$217)+SUMIF($B$3:$B$724,J363,$AP$3:$AP$724)</f>
        <v>0</v>
      </c>
      <c r="AM363" s="30">
        <f>SUMIF(Ingredients!$B$3:$B$217,K363,Ingredients!$D$3:$D$217)+SUMIF($B$3:$B$724,K363,$AP$3:$AP$724)</f>
        <v>0</v>
      </c>
      <c r="AN363" s="30">
        <f>SUMIF(Ingredients!$B$3:$B$217,L363,Ingredients!$D$3:$D$217)+SUMIF($B$3:$B$724,L363,$AP$3:$AP$724)</f>
        <v>0</v>
      </c>
      <c r="AO363" s="30">
        <f>SUMIF(Ingredients!$B$3:$B$217,M363,Ingredients!$D$3:$D$217)+SUMIF($B$3:$B$724,M363,$AP$3:$AP$724)</f>
        <v>0</v>
      </c>
      <c r="AP363" s="29">
        <f t="shared" si="68"/>
        <v>0</v>
      </c>
      <c r="AQ363" s="30">
        <f>SUMIF(Ingredients!$B$3:$B$217,F363,Ingredients!$E$3:$E$217)+SUMIF($B$3:$B$724,F363,$AY$3:$AY$727)</f>
        <v>0</v>
      </c>
      <c r="AR363" s="30">
        <f>SUMIF(Ingredients!$B$3:$B$217,G363,Ingredients!$E$3:$E$217)+SUMIF($B$3:$B$724,G363,$AY$3:$AY$727)</f>
        <v>0</v>
      </c>
      <c r="AS363" s="30">
        <f>SUMIF(Ingredients!$B$3:$B$217,H363,Ingredients!$E$3:$E$217)+SUMIF($B$3:$B$724,H363,$AY$3:$AY$727)</f>
        <v>0</v>
      </c>
      <c r="AT363" s="30">
        <f>SUMIF(Ingredients!$B$3:$B$217,I363,Ingredients!$E$3:$E$217)+SUMIF($B$3:$B$724,I363,$AY$3:$AY$727)</f>
        <v>0</v>
      </c>
      <c r="AU363" s="30">
        <f>SUMIF(Ingredients!$B$3:$B$217,J363,Ingredients!$E$3:$E$217)+SUMIF($B$3:$B$724,J363,$AY$3:$AY$727)</f>
        <v>0</v>
      </c>
      <c r="AV363" s="30">
        <f>SUMIF(Ingredients!$B$3:$B$217,K363,Ingredients!$E$3:$E$217)+SUMIF($B$3:$B$724,K363,$AY$3:$AY$727)</f>
        <v>0</v>
      </c>
      <c r="AW363" s="30">
        <f>SUMIF(Ingredients!$B$3:$B$217,L363,Ingredients!$E$3:$E$217)+SUMIF($B$3:$B$724,L363,$AY$3:$AY$727)</f>
        <v>0</v>
      </c>
      <c r="AX363" s="30">
        <f>SUMIF(Ingredients!$B$3:$B$217,M363,Ingredients!$E$3:$E$217)+SUMIF($B$3:$B$724,M363,$AY$3:$AY$727)</f>
        <v>0</v>
      </c>
      <c r="AY363" s="29">
        <f t="shared" si="69"/>
        <v>0</v>
      </c>
      <c r="AZ363" s="30">
        <f>SUMIF(Ingredients!$B$3:$B$217,F363,Ingredients!$F$3:$F$217)+SUMIF($B$3:$B$724,F363,$BH$3:$BH$724)</f>
        <v>0</v>
      </c>
      <c r="BA363" s="30">
        <f>SUMIF(Ingredients!$B$3:$B$217,G363,Ingredients!$F$3:$F$217)+SUMIF($B$3:$B$724,G363,$BH$3:$BH$724)</f>
        <v>0</v>
      </c>
      <c r="BB363" s="30">
        <f>SUMIF(Ingredients!$B$3:$B$217,H363,Ingredients!$F$3:$F$217)+SUMIF($B$3:$B$724,H363,$BH$3:$BH$724)</f>
        <v>0</v>
      </c>
      <c r="BC363" s="30">
        <f>SUMIF(Ingredients!$B$3:$B$217,I363,Ingredients!$F$3:$F$217)+SUMIF($B$3:$B$724,I363,$BH$3:$BH$724)</f>
        <v>0</v>
      </c>
      <c r="BD363" s="30">
        <f>SUMIF(Ingredients!$B$3:$B$217,J363,Ingredients!$F$3:$F$217)+SUMIF($B$3:$B$724,J363,$BH$3:$BH$724)</f>
        <v>0</v>
      </c>
      <c r="BE363" s="30">
        <f>SUMIF(Ingredients!$B$3:$B$217,K363,Ingredients!$F$3:$F$217)+SUMIF($B$3:$B$724,K363,$BH$3:$BH$724)</f>
        <v>0</v>
      </c>
      <c r="BF363" s="30">
        <f>SUMIF(Ingredients!$B$3:$B$217,L363,Ingredients!$F$3:$F$217)+SUMIF($B$3:$B$724,L363,$BH$3:$BH$724)</f>
        <v>0</v>
      </c>
      <c r="BG363" s="30">
        <f>SUMIF(Ingredients!$B$3:$B$217,M363,Ingredients!$F$3:$F$217)+SUMIF($B$3:$B$724,M363,$BH$3:$BH$724)</f>
        <v>0</v>
      </c>
      <c r="BH363" s="35">
        <f t="shared" si="70"/>
        <v>0</v>
      </c>
      <c r="BI363" s="30">
        <f>SUMIF(Ingredients!$B$3:$B$217,F363,Ingredients!$G$3:$G$217)+SUMIF($B$3:$B$724,F363,$BQ$3:$BQ$724)</f>
        <v>0</v>
      </c>
      <c r="BJ363" s="30">
        <f>SUMIF(Ingredients!$B$3:$B$217,G363,Ingredients!$G$3:$G$217)+SUMIF($B$3:$B$724,G363,$BQ$3:$BQ$724)</f>
        <v>0</v>
      </c>
      <c r="BK363" s="30">
        <f>SUMIF(Ingredients!$B$3:$B$217,H363,Ingredients!$G$3:$G$217)+SUMIF($B$3:$B$724,H363,$BQ$3:$BQ$724)</f>
        <v>0</v>
      </c>
      <c r="BL363" s="30">
        <f>SUMIF(Ingredients!$B$3:$B$217,I363,Ingredients!$G$3:$G$217)+SUMIF($B$3:$B$724,I363,$BQ$3:$BQ$724)</f>
        <v>0</v>
      </c>
      <c r="BM363" s="30">
        <f>SUMIF(Ingredients!$B$3:$B$217,J363,Ingredients!$G$3:$G$217)+SUMIF($B$3:$B$724,J363,$BQ$3:$BQ$724)</f>
        <v>0</v>
      </c>
      <c r="BN363" s="30">
        <f>SUMIF(Ingredients!$B$3:$B$217,K363,Ingredients!$G$3:$G$217)+SUMIF($B$3:$B$724,K363,$BQ$3:$BQ$724)</f>
        <v>0</v>
      </c>
      <c r="BO363" s="30">
        <f>SUMIF(Ingredients!$B$3:$B$217,L363,Ingredients!$G$3:$G$217)+SUMIF($B$3:$B$724,L363,$BQ$3:$BQ$724)</f>
        <v>0</v>
      </c>
      <c r="BP363" s="30">
        <f>SUMIF(Ingredients!$B$3:$B$217,M363,Ingredients!$G$3:$G$217)+SUMIF($B$3:$B$724,M363,$BQ$3:$BQ$724)</f>
        <v>0</v>
      </c>
      <c r="BQ363" s="36">
        <f t="shared" si="71"/>
        <v>0</v>
      </c>
      <c r="BR363" s="30">
        <f>SUMIF(Ingredients!$B$3:$B$217,F363,Ingredients!$H$3:$H$217)+SUMIF($B$3:$B$724,F363,$BZ$3:$BZ$724)</f>
        <v>0</v>
      </c>
      <c r="BS363" s="30">
        <f>SUMIF(Ingredients!$B$3:$B$217,G363,Ingredients!$H$3:$H$217)+SUMIF($B$3:$B$724,G363,$BZ$3:$BZ$724)</f>
        <v>0</v>
      </c>
      <c r="BT363" s="30">
        <f>SUMIF(Ingredients!$B$3:$B$217,H363,Ingredients!$H$3:$H$217)+SUMIF($B$3:$B$724,H363,$BZ$3:$BZ$724)</f>
        <v>0</v>
      </c>
      <c r="BU363" s="30">
        <f>SUMIF(Ingredients!$B$3:$B$217,I363,Ingredients!$H$3:$H$217)+SUMIF($B$3:$B$724,I363,$BZ$3:$BZ$724)</f>
        <v>0</v>
      </c>
      <c r="BV363" s="30">
        <f>SUMIF(Ingredients!$B$3:$B$217,J363,Ingredients!$H$3:$H$217)+SUMIF($B$3:$B$724,J363,$BZ$3:$BZ$724)</f>
        <v>0</v>
      </c>
      <c r="BW363" s="30">
        <f>SUMIF(Ingredients!$B$3:$B$217,K363,Ingredients!$H$3:$H$217)+SUMIF($B$3:$B$724,K363,$BZ$3:$BZ$724)</f>
        <v>0</v>
      </c>
      <c r="BX363" s="30">
        <f>SUMIF(Ingredients!$B$3:$B$217,L363,Ingredients!$H$3:$H$217)+SUMIF($B$3:$B$724,L363,$BZ$3:$BZ$724)</f>
        <v>0</v>
      </c>
      <c r="BY363" s="30">
        <f>SUMIF(Ingredients!$B$3:$B$217,M363,Ingredients!$H$3:$H$217)+SUMIF($B$3:$B$724,M363,$BZ$3:$BZ$724)</f>
        <v>0</v>
      </c>
      <c r="BZ363" s="42">
        <f t="shared" si="72"/>
        <v>0</v>
      </c>
      <c r="CA363" s="30">
        <f>SUMIF(Ingredients!$B$3:$B$217,F363,Ingredients!$I$3:$I$217)+SUMIF($B$3:$B$724,F363,$CI$3:$CI$724)</f>
        <v>0</v>
      </c>
      <c r="CB363" s="30">
        <f>SUMIF(Ingredients!$B$3:$B$217,G363,Ingredients!$I$3:$I$217)+SUMIF($B$3:$B$724,G363,$CI$3:$CI$724)</f>
        <v>0</v>
      </c>
      <c r="CC363" s="30">
        <f>SUMIF(Ingredients!$B$3:$B$217,H363,Ingredients!$I$3:$I$217)+SUMIF($B$3:$B$724,H363,$CI$3:$CI$724)</f>
        <v>0</v>
      </c>
      <c r="CD363" s="30">
        <f>SUMIF(Ingredients!$B$3:$B$217,I363,Ingredients!$I$3:$I$217)+SUMIF($B$3:$B$724,I363,$CI$3:$CI$724)</f>
        <v>0</v>
      </c>
      <c r="CE363" s="30">
        <f>SUMIF(Ingredients!$B$3:$B$217,J363,Ingredients!$I$3:$I$217)+SUMIF($B$3:$B$724,J363,$CI$3:$CI$724)</f>
        <v>0</v>
      </c>
      <c r="CF363" s="30">
        <f>SUMIF(Ingredients!$B$3:$B$217,K363,Ingredients!$I$3:$I$217)+SUMIF($B$3:$B$724,K363,$CI$3:$CI$724)</f>
        <v>0</v>
      </c>
      <c r="CG363" s="30">
        <f>SUMIF(Ingredients!$B$3:$B$217,L363,Ingredients!$I$3:$I$217)+SUMIF($B$3:$B$724,L363,$CI$3:$CI$724)</f>
        <v>0</v>
      </c>
      <c r="CH363" s="30">
        <f>SUMIF(Ingredients!$B$3:$B$217,M363,Ingredients!$I$3:$I$217)+SUMIF($B$3:$B$724,M363,$CI$3:$CI$724)</f>
        <v>0</v>
      </c>
      <c r="CI363" s="38">
        <f t="shared" si="73"/>
        <v>0</v>
      </c>
      <c r="CJ363" s="30">
        <f>SUMIF(Ingredients!$B$3:$B$217,F363,Ingredients!$J$3:$J$217)+SUMIF($B$3:$B$724,F363,$CR$3:$CR$724)</f>
        <v>0</v>
      </c>
      <c r="CK363" s="30">
        <f>SUMIF(Ingredients!$B$3:$B$217,G363,Ingredients!$J$3:$J$217)+SUMIF($B$3:$B$724,G363,$CR$3:$CR$724)</f>
        <v>0</v>
      </c>
      <c r="CL363" s="30">
        <f>SUMIF(Ingredients!$B$3:$B$217,H363,Ingredients!$J$3:$J$217)+SUMIF($B$3:$B$724,H363,$CR$3:$CR$724)</f>
        <v>0</v>
      </c>
      <c r="CM363" s="30">
        <f>SUMIF(Ingredients!$B$3:$B$217,I363,Ingredients!$J$3:$J$217)+SUMIF($B$3:$B$724,I363,$CR$3:$CR$724)</f>
        <v>0</v>
      </c>
      <c r="CN363" s="30">
        <f>SUMIF(Ingredients!$B$3:$B$217,J363,Ingredients!$J$3:$J$217)+SUMIF($B$3:$B$724,J363,$CR$3:$CR$724)</f>
        <v>0</v>
      </c>
      <c r="CO363" s="30">
        <f>SUMIF(Ingredients!$B$3:$B$217,K363,Ingredients!$J$3:$J$217)+SUMIF($B$3:$B$724,K363,$CR$3:$CR$724)</f>
        <v>0</v>
      </c>
      <c r="CP363" s="30">
        <f>SUMIF(Ingredients!$B$3:$B$217,L363,Ingredients!$J$3:$J$217)+SUMIF($B$3:$B$724,L363,$CR$3:$CR$724)</f>
        <v>0</v>
      </c>
      <c r="CQ363" s="30">
        <f>SUMIF(Ingredients!$B$3:$B$217,M363,Ingredients!$J$3:$J$217)+SUMIF($B$3:$B$724,M363,$CR$3:$CR$724)</f>
        <v>0</v>
      </c>
      <c r="CR363" s="43">
        <f t="shared" si="74"/>
        <v>0</v>
      </c>
      <c r="CS363" s="34">
        <v>4</v>
      </c>
      <c r="CT363" s="30">
        <v>0</v>
      </c>
      <c r="CU363" s="30">
        <v>0</v>
      </c>
      <c r="CV363" s="35">
        <v>0</v>
      </c>
      <c r="CW363" s="36">
        <v>0</v>
      </c>
      <c r="CX363" s="37">
        <v>0</v>
      </c>
      <c r="CY363" s="38">
        <v>0</v>
      </c>
      <c r="CZ363" s="39">
        <v>0</v>
      </c>
      <c r="DA363" t="s">
        <v>199</v>
      </c>
      <c r="DB363" t="str">
        <f t="shared" ca="1" si="75"/>
        <v>No</v>
      </c>
      <c r="DD363" t="s">
        <v>200</v>
      </c>
      <c r="DE363" t="str">
        <f t="shared" ca="1" si="76"/>
        <v/>
      </c>
      <c r="DF363" t="s">
        <v>2272</v>
      </c>
    </row>
    <row r="364" spans="2:110" x14ac:dyDescent="0.3">
      <c r="B364" t="s">
        <v>644</v>
      </c>
      <c r="C364" t="str">
        <f>INDEX('PH Itemnames'!$B$1:$B$723,MATCH(B364,'PH Itemnames'!$A$1:$A$723),1)</f>
        <v>chestnutbutterItem</v>
      </c>
      <c r="D364" t="s">
        <v>240</v>
      </c>
      <c r="E364" t="s">
        <v>1192</v>
      </c>
      <c r="F364" s="10" t="s">
        <v>182</v>
      </c>
      <c r="G364" s="11" t="s">
        <v>346</v>
      </c>
      <c r="H364" s="11"/>
      <c r="I364" s="11"/>
      <c r="J364" s="11"/>
      <c r="K364" s="11"/>
      <c r="L364" s="11"/>
      <c r="M364" s="11"/>
      <c r="N364" s="46">
        <f ca="1">SUMIF(Ingredients!$B$3:$B$217,'PH complex foods'!F364,Ingredients!$A$3:$A$119)+SUMIF($B$3:$B$724,F364,$V$3:$V$723)</f>
        <v>0</v>
      </c>
      <c r="O364" s="11">
        <f ca="1">SUMIF(Ingredients!$B$3:$B$217,'PH complex foods'!G364,Ingredients!$A$3:$A$119)+SUMIF($B$3:$B$724,G364,$V$3:$V$723)</f>
        <v>1</v>
      </c>
      <c r="P364" s="11">
        <f ca="1">SUMIF(Ingredients!$B$3:$B$217,'PH complex foods'!H364,Ingredients!$A$3:$A$119)+SUMIF($B$3:$B$724,H364,$V$3:$V$723)</f>
        <v>0</v>
      </c>
      <c r="Q364" s="11">
        <f ca="1">SUMIF(Ingredients!$B$3:$B$217,'PH complex foods'!I364,Ingredients!$A$3:$A$119)+SUMIF($B$3:$B$724,I364,$V$3:$V$723)</f>
        <v>0</v>
      </c>
      <c r="R364" s="11">
        <f ca="1">SUMIF(Ingredients!$B$3:$B$217,'PH complex foods'!J364,Ingredients!$A$3:$A$119)+SUMIF($B$3:$B$724,J364,$V$3:$V$723)</f>
        <v>0</v>
      </c>
      <c r="S364" s="11">
        <f ca="1">SUMIF(Ingredients!$B$3:$B$217,'PH complex foods'!K364,Ingredients!$A$3:$A$119)+SUMIF($B$3:$B$724,K364,$V$3:$V$723)</f>
        <v>0</v>
      </c>
      <c r="T364" s="11">
        <f ca="1">SUMIF(Ingredients!$B$3:$B$217,'PH complex foods'!L364,Ingredients!$A$3:$A$119)+SUMIF($B$3:$B$724,L364,$V$3:$V$723)</f>
        <v>0</v>
      </c>
      <c r="U364" s="11">
        <f ca="1">SUMIF(Ingredients!$B$3:$B$217,'PH complex foods'!M364,Ingredients!$A$3:$A$119)+SUMIF($B$3:$B$724,M364,$V$3:$V$723)</f>
        <v>0</v>
      </c>
      <c r="V364" s="10">
        <f t="shared" ca="1" si="77"/>
        <v>0</v>
      </c>
      <c r="W364" s="11">
        <f t="shared" si="66"/>
        <v>0</v>
      </c>
      <c r="X364" s="44" t="str">
        <f t="shared" ca="1" si="78"/>
        <v>No</v>
      </c>
      <c r="Y364" s="34">
        <f>SUMIF(Ingredients!$B$3:$B$217,F364,Ingredients!$C$3:$C$217)+SUMIF($B$3:$B$724,F364,$AG$3:$AG$724)</f>
        <v>0</v>
      </c>
      <c r="Z364" s="30">
        <f>SUMIF(Ingredients!$B$3:$B$217,G364,Ingredients!$C$3:$C$217)+SUMIF($B$3:$B$724,G364,$AG$3:$AG$724)</f>
        <v>4</v>
      </c>
      <c r="AA364" s="30">
        <f>SUMIF(Ingredients!$B$3:$B$217,H364,Ingredients!$C$3:$C$217)+SUMIF($B$3:$B$724,H364,$AG$3:$AG$724)</f>
        <v>0</v>
      </c>
      <c r="AB364" s="30">
        <f>SUMIF(Ingredients!$B$3:$B$217,I364,Ingredients!$C$3:$C$217)+SUMIF($B$3:$B$724,I364,$AG$3:$AG$724)</f>
        <v>0</v>
      </c>
      <c r="AC364" s="30">
        <f>SUMIF(Ingredients!$B$3:$B$217,J364,Ingredients!$C$3:$C$217)+SUMIF($B$3:$B$724,J364,$AG$3:$AG$724)</f>
        <v>0</v>
      </c>
      <c r="AD364" s="30">
        <f>SUMIF(Ingredients!$B$3:$B$217,K364,Ingredients!$C$3:$C$217)+SUMIF($B$3:$B$724,K364,$AG$3:$AG$724)</f>
        <v>0</v>
      </c>
      <c r="AE364" s="30">
        <f>SUMIF(Ingredients!$B$3:$B$217,L364,Ingredients!$C$3:$C$217)+SUMIF($B$3:$B$724,L364,$AG$3:$AG$724)</f>
        <v>0</v>
      </c>
      <c r="AF364" s="30">
        <f>SUMIF(Ingredients!$B$3:$B$217,M364,Ingredients!$C$3:$C$217)+SUMIF($B$3:$B$724,M364,$AG$3:$AG$724)</f>
        <v>0</v>
      </c>
      <c r="AG364" s="29">
        <f t="shared" si="67"/>
        <v>4</v>
      </c>
      <c r="AH364" s="30">
        <f>SUMIF(Ingredients!$B$3:$B$217,F364,Ingredients!$D$3:$D$217)+SUMIF($B$3:$B$724,F364,$AP$3:$AP$724)</f>
        <v>0</v>
      </c>
      <c r="AI364" s="30">
        <f>SUMIF(Ingredients!$B$3:$B$217,G364,Ingredients!$D$3:$D$217)+SUMIF($B$3:$B$724,G364,$AP$3:$AP$724)</f>
        <v>0</v>
      </c>
      <c r="AJ364" s="30">
        <f>SUMIF(Ingredients!$B$3:$B$217,H364,Ingredients!$D$3:$D$217)+SUMIF($B$3:$B$724,H364,$AP$3:$AP$724)</f>
        <v>0</v>
      </c>
      <c r="AK364" s="30">
        <f>SUMIF(Ingredients!$B$3:$B$217,I364,Ingredients!$D$3:$D$217)+SUMIF($B$3:$B$724,I364,$AP$3:$AP$724)</f>
        <v>0</v>
      </c>
      <c r="AL364" s="30">
        <f>SUMIF(Ingredients!$B$3:$B$217,J364,Ingredients!$D$3:$D$217)+SUMIF($B$3:$B$724,J364,$AP$3:$AP$724)</f>
        <v>0</v>
      </c>
      <c r="AM364" s="30">
        <f>SUMIF(Ingredients!$B$3:$B$217,K364,Ingredients!$D$3:$D$217)+SUMIF($B$3:$B$724,K364,$AP$3:$AP$724)</f>
        <v>0</v>
      </c>
      <c r="AN364" s="30">
        <f>SUMIF(Ingredients!$B$3:$B$217,L364,Ingredients!$D$3:$D$217)+SUMIF($B$3:$B$724,L364,$AP$3:$AP$724)</f>
        <v>0</v>
      </c>
      <c r="AO364" s="30">
        <f>SUMIF(Ingredients!$B$3:$B$217,M364,Ingredients!$D$3:$D$217)+SUMIF($B$3:$B$724,M364,$AP$3:$AP$724)</f>
        <v>0</v>
      </c>
      <c r="AP364" s="29">
        <f t="shared" si="68"/>
        <v>0</v>
      </c>
      <c r="AQ364" s="30">
        <f>SUMIF(Ingredients!$B$3:$B$217,F364,Ingredients!$E$3:$E$217)+SUMIF($B$3:$B$724,F364,$AY$3:$AY$727)</f>
        <v>0</v>
      </c>
      <c r="AR364" s="30">
        <f>SUMIF(Ingredients!$B$3:$B$217,G364,Ingredients!$E$3:$E$217)+SUMIF($B$3:$B$724,G364,$AY$3:$AY$727)</f>
        <v>0</v>
      </c>
      <c r="AS364" s="30">
        <f>SUMIF(Ingredients!$B$3:$B$217,H364,Ingredients!$E$3:$E$217)+SUMIF($B$3:$B$724,H364,$AY$3:$AY$727)</f>
        <v>0</v>
      </c>
      <c r="AT364" s="30">
        <f>SUMIF(Ingredients!$B$3:$B$217,I364,Ingredients!$E$3:$E$217)+SUMIF($B$3:$B$724,I364,$AY$3:$AY$727)</f>
        <v>0</v>
      </c>
      <c r="AU364" s="30">
        <f>SUMIF(Ingredients!$B$3:$B$217,J364,Ingredients!$E$3:$E$217)+SUMIF($B$3:$B$724,J364,$AY$3:$AY$727)</f>
        <v>0</v>
      </c>
      <c r="AV364" s="30">
        <f>SUMIF(Ingredients!$B$3:$B$217,K364,Ingredients!$E$3:$E$217)+SUMIF($B$3:$B$724,K364,$AY$3:$AY$727)</f>
        <v>0</v>
      </c>
      <c r="AW364" s="30">
        <f>SUMIF(Ingredients!$B$3:$B$217,L364,Ingredients!$E$3:$E$217)+SUMIF($B$3:$B$724,L364,$AY$3:$AY$727)</f>
        <v>0</v>
      </c>
      <c r="AX364" s="30">
        <f>SUMIF(Ingredients!$B$3:$B$217,M364,Ingredients!$E$3:$E$217)+SUMIF($B$3:$B$724,M364,$AY$3:$AY$727)</f>
        <v>0</v>
      </c>
      <c r="AY364" s="29">
        <f t="shared" si="69"/>
        <v>0</v>
      </c>
      <c r="AZ364" s="30">
        <f>SUMIF(Ingredients!$B$3:$B$217,F364,Ingredients!$F$3:$F$217)+SUMIF($B$3:$B$724,F364,$BH$3:$BH$724)</f>
        <v>0</v>
      </c>
      <c r="BA364" s="30">
        <f>SUMIF(Ingredients!$B$3:$B$217,G364,Ingredients!$F$3:$F$217)+SUMIF($B$3:$B$724,G364,$BH$3:$BH$724)</f>
        <v>0</v>
      </c>
      <c r="BB364" s="30">
        <f>SUMIF(Ingredients!$B$3:$B$217,H364,Ingredients!$F$3:$F$217)+SUMIF($B$3:$B$724,H364,$BH$3:$BH$724)</f>
        <v>0</v>
      </c>
      <c r="BC364" s="30">
        <f>SUMIF(Ingredients!$B$3:$B$217,I364,Ingredients!$F$3:$F$217)+SUMIF($B$3:$B$724,I364,$BH$3:$BH$724)</f>
        <v>0</v>
      </c>
      <c r="BD364" s="30">
        <f>SUMIF(Ingredients!$B$3:$B$217,J364,Ingredients!$F$3:$F$217)+SUMIF($B$3:$B$724,J364,$BH$3:$BH$724)</f>
        <v>0</v>
      </c>
      <c r="BE364" s="30">
        <f>SUMIF(Ingredients!$B$3:$B$217,K364,Ingredients!$F$3:$F$217)+SUMIF($B$3:$B$724,K364,$BH$3:$BH$724)</f>
        <v>0</v>
      </c>
      <c r="BF364" s="30">
        <f>SUMIF(Ingredients!$B$3:$B$217,L364,Ingredients!$F$3:$F$217)+SUMIF($B$3:$B$724,L364,$BH$3:$BH$724)</f>
        <v>0</v>
      </c>
      <c r="BG364" s="30">
        <f>SUMIF(Ingredients!$B$3:$B$217,M364,Ingredients!$F$3:$F$217)+SUMIF($B$3:$B$724,M364,$BH$3:$BH$724)</f>
        <v>0</v>
      </c>
      <c r="BH364" s="35">
        <f t="shared" si="70"/>
        <v>0</v>
      </c>
      <c r="BI364" s="30">
        <f>SUMIF(Ingredients!$B$3:$B$217,F364,Ingredients!$G$3:$G$217)+SUMIF($B$3:$B$724,F364,$BQ$3:$BQ$724)</f>
        <v>0</v>
      </c>
      <c r="BJ364" s="30">
        <f>SUMIF(Ingredients!$B$3:$B$217,G364,Ingredients!$G$3:$G$217)+SUMIF($B$3:$B$724,G364,$BQ$3:$BQ$724)</f>
        <v>0</v>
      </c>
      <c r="BK364" s="30">
        <f>SUMIF(Ingredients!$B$3:$B$217,H364,Ingredients!$G$3:$G$217)+SUMIF($B$3:$B$724,H364,$BQ$3:$BQ$724)</f>
        <v>0</v>
      </c>
      <c r="BL364" s="30">
        <f>SUMIF(Ingredients!$B$3:$B$217,I364,Ingredients!$G$3:$G$217)+SUMIF($B$3:$B$724,I364,$BQ$3:$BQ$724)</f>
        <v>0</v>
      </c>
      <c r="BM364" s="30">
        <f>SUMIF(Ingredients!$B$3:$B$217,J364,Ingredients!$G$3:$G$217)+SUMIF($B$3:$B$724,J364,$BQ$3:$BQ$724)</f>
        <v>0</v>
      </c>
      <c r="BN364" s="30">
        <f>SUMIF(Ingredients!$B$3:$B$217,K364,Ingredients!$G$3:$G$217)+SUMIF($B$3:$B$724,K364,$BQ$3:$BQ$724)</f>
        <v>0</v>
      </c>
      <c r="BO364" s="30">
        <f>SUMIF(Ingredients!$B$3:$B$217,L364,Ingredients!$G$3:$G$217)+SUMIF($B$3:$B$724,L364,$BQ$3:$BQ$724)</f>
        <v>0</v>
      </c>
      <c r="BP364" s="30">
        <f>SUMIF(Ingredients!$B$3:$B$217,M364,Ingredients!$G$3:$G$217)+SUMIF($B$3:$B$724,M364,$BQ$3:$BQ$724)</f>
        <v>0</v>
      </c>
      <c r="BQ364" s="36">
        <f t="shared" si="71"/>
        <v>0</v>
      </c>
      <c r="BR364" s="30">
        <f>SUMIF(Ingredients!$B$3:$B$217,F364,Ingredients!$H$3:$H$217)+SUMIF($B$3:$B$724,F364,$BZ$3:$BZ$724)</f>
        <v>0</v>
      </c>
      <c r="BS364" s="30">
        <f>SUMIF(Ingredients!$B$3:$B$217,G364,Ingredients!$H$3:$H$217)+SUMIF($B$3:$B$724,G364,$BZ$3:$BZ$724)</f>
        <v>0</v>
      </c>
      <c r="BT364" s="30">
        <f>SUMIF(Ingredients!$B$3:$B$217,H364,Ingredients!$H$3:$H$217)+SUMIF($B$3:$B$724,H364,$BZ$3:$BZ$724)</f>
        <v>0</v>
      </c>
      <c r="BU364" s="30">
        <f>SUMIF(Ingredients!$B$3:$B$217,I364,Ingredients!$H$3:$H$217)+SUMIF($B$3:$B$724,I364,$BZ$3:$BZ$724)</f>
        <v>0</v>
      </c>
      <c r="BV364" s="30">
        <f>SUMIF(Ingredients!$B$3:$B$217,J364,Ingredients!$H$3:$H$217)+SUMIF($B$3:$B$724,J364,$BZ$3:$BZ$724)</f>
        <v>0</v>
      </c>
      <c r="BW364" s="30">
        <f>SUMIF(Ingredients!$B$3:$B$217,K364,Ingredients!$H$3:$H$217)+SUMIF($B$3:$B$724,K364,$BZ$3:$BZ$724)</f>
        <v>0</v>
      </c>
      <c r="BX364" s="30">
        <f>SUMIF(Ingredients!$B$3:$B$217,L364,Ingredients!$H$3:$H$217)+SUMIF($B$3:$B$724,L364,$BZ$3:$BZ$724)</f>
        <v>0</v>
      </c>
      <c r="BY364" s="30">
        <f>SUMIF(Ingredients!$B$3:$B$217,M364,Ingredients!$H$3:$H$217)+SUMIF($B$3:$B$724,M364,$BZ$3:$BZ$724)</f>
        <v>0</v>
      </c>
      <c r="BZ364" s="42">
        <f t="shared" si="72"/>
        <v>0</v>
      </c>
      <c r="CA364" s="30">
        <f>SUMIF(Ingredients!$B$3:$B$217,F364,Ingredients!$I$3:$I$217)+SUMIF($B$3:$B$724,F364,$CI$3:$CI$724)</f>
        <v>0</v>
      </c>
      <c r="CB364" s="30">
        <f>SUMIF(Ingredients!$B$3:$B$217,G364,Ingredients!$I$3:$I$217)+SUMIF($B$3:$B$724,G364,$CI$3:$CI$724)</f>
        <v>0</v>
      </c>
      <c r="CC364" s="30">
        <f>SUMIF(Ingredients!$B$3:$B$217,H364,Ingredients!$I$3:$I$217)+SUMIF($B$3:$B$724,H364,$CI$3:$CI$724)</f>
        <v>0</v>
      </c>
      <c r="CD364" s="30">
        <f>SUMIF(Ingredients!$B$3:$B$217,I364,Ingredients!$I$3:$I$217)+SUMIF($B$3:$B$724,I364,$CI$3:$CI$724)</f>
        <v>0</v>
      </c>
      <c r="CE364" s="30">
        <f>SUMIF(Ingredients!$B$3:$B$217,J364,Ingredients!$I$3:$I$217)+SUMIF($B$3:$B$724,J364,$CI$3:$CI$724)</f>
        <v>0</v>
      </c>
      <c r="CF364" s="30">
        <f>SUMIF(Ingredients!$B$3:$B$217,K364,Ingredients!$I$3:$I$217)+SUMIF($B$3:$B$724,K364,$CI$3:$CI$724)</f>
        <v>0</v>
      </c>
      <c r="CG364" s="30">
        <f>SUMIF(Ingredients!$B$3:$B$217,L364,Ingredients!$I$3:$I$217)+SUMIF($B$3:$B$724,L364,$CI$3:$CI$724)</f>
        <v>0</v>
      </c>
      <c r="CH364" s="30">
        <f>SUMIF(Ingredients!$B$3:$B$217,M364,Ingredients!$I$3:$I$217)+SUMIF($B$3:$B$724,M364,$CI$3:$CI$724)</f>
        <v>0</v>
      </c>
      <c r="CI364" s="38">
        <f t="shared" si="73"/>
        <v>0</v>
      </c>
      <c r="CJ364" s="30">
        <f>SUMIF(Ingredients!$B$3:$B$217,F364,Ingredients!$J$3:$J$217)+SUMIF($B$3:$B$724,F364,$CR$3:$CR$724)</f>
        <v>0</v>
      </c>
      <c r="CK364" s="30">
        <f>SUMIF(Ingredients!$B$3:$B$217,G364,Ingredients!$J$3:$J$217)+SUMIF($B$3:$B$724,G364,$CR$3:$CR$724)</f>
        <v>0</v>
      </c>
      <c r="CL364" s="30">
        <f>SUMIF(Ingredients!$B$3:$B$217,H364,Ingredients!$J$3:$J$217)+SUMIF($B$3:$B$724,H364,$CR$3:$CR$724)</f>
        <v>0</v>
      </c>
      <c r="CM364" s="30">
        <f>SUMIF(Ingredients!$B$3:$B$217,I364,Ingredients!$J$3:$J$217)+SUMIF($B$3:$B$724,I364,$CR$3:$CR$724)</f>
        <v>0</v>
      </c>
      <c r="CN364" s="30">
        <f>SUMIF(Ingredients!$B$3:$B$217,J364,Ingredients!$J$3:$J$217)+SUMIF($B$3:$B$724,J364,$CR$3:$CR$724)</f>
        <v>0</v>
      </c>
      <c r="CO364" s="30">
        <f>SUMIF(Ingredients!$B$3:$B$217,K364,Ingredients!$J$3:$J$217)+SUMIF($B$3:$B$724,K364,$CR$3:$CR$724)</f>
        <v>0</v>
      </c>
      <c r="CP364" s="30">
        <f>SUMIF(Ingredients!$B$3:$B$217,L364,Ingredients!$J$3:$J$217)+SUMIF($B$3:$B$724,L364,$CR$3:$CR$724)</f>
        <v>0</v>
      </c>
      <c r="CQ364" s="30">
        <f>SUMIF(Ingredients!$B$3:$B$217,M364,Ingredients!$J$3:$J$217)+SUMIF($B$3:$B$724,M364,$CR$3:$CR$724)</f>
        <v>0</v>
      </c>
      <c r="CR364" s="43">
        <f t="shared" si="74"/>
        <v>0</v>
      </c>
      <c r="CS364" s="34">
        <v>4</v>
      </c>
      <c r="CT364" s="30">
        <v>0</v>
      </c>
      <c r="CU364" s="30">
        <v>0</v>
      </c>
      <c r="CV364" s="35">
        <v>0</v>
      </c>
      <c r="CW364" s="36">
        <v>0</v>
      </c>
      <c r="CX364" s="37">
        <v>0</v>
      </c>
      <c r="CY364" s="38">
        <v>0</v>
      </c>
      <c r="CZ364" s="39">
        <v>0</v>
      </c>
      <c r="DA364" t="s">
        <v>199</v>
      </c>
      <c r="DB364" t="str">
        <f t="shared" ca="1" si="75"/>
        <v>No</v>
      </c>
      <c r="DD364" t="s">
        <v>200</v>
      </c>
      <c r="DE364" t="str">
        <f t="shared" ca="1" si="76"/>
        <v/>
      </c>
      <c r="DF364" t="s">
        <v>2272</v>
      </c>
    </row>
    <row r="365" spans="2:110" x14ac:dyDescent="0.3">
      <c r="B365" t="s">
        <v>645</v>
      </c>
      <c r="C365" t="str">
        <f>INDEX('PH Itemnames'!$B$1:$B$723,MATCH(B365,'PH Itemnames'!$A$1:$A$723),1)</f>
        <v>cornishpastyItem</v>
      </c>
      <c r="D365" t="s">
        <v>240</v>
      </c>
      <c r="E365" t="s">
        <v>1192</v>
      </c>
      <c r="F365" s="10" t="s">
        <v>75</v>
      </c>
      <c r="G365" s="11" t="s">
        <v>65</v>
      </c>
      <c r="H365" s="11" t="s">
        <v>209</v>
      </c>
      <c r="I365" s="11" t="s">
        <v>646</v>
      </c>
      <c r="J365" s="11" t="s">
        <v>401</v>
      </c>
      <c r="K365" s="11"/>
      <c r="L365" s="11"/>
      <c r="M365" s="11"/>
      <c r="N365" s="46">
        <f ca="1">SUMIF(Ingredients!$B$3:$B$217,'PH complex foods'!F365,Ingredients!$A$3:$A$119)+SUMIF($B$3:$B$724,F365,$V$3:$V$723)</f>
        <v>1</v>
      </c>
      <c r="O365" s="11">
        <f ca="1">SUMIF(Ingredients!$B$3:$B$217,'PH complex foods'!G365,Ingredients!$A$3:$A$119)+SUMIF($B$3:$B$724,G365,$V$3:$V$723)</f>
        <v>1</v>
      </c>
      <c r="P365" s="11">
        <f ca="1">SUMIF(Ingredients!$B$3:$B$217,'PH complex foods'!H365,Ingredients!$A$3:$A$119)+SUMIF($B$3:$B$724,H365,$V$3:$V$723)</f>
        <v>1</v>
      </c>
      <c r="Q365" s="11">
        <f ca="1">SUMIF(Ingredients!$B$3:$B$217,'PH complex foods'!I365,Ingredients!$A$3:$A$119)+SUMIF($B$3:$B$724,I365,$V$3:$V$723)</f>
        <v>0</v>
      </c>
      <c r="R365" s="11">
        <f ca="1">SUMIF(Ingredients!$B$3:$B$217,'PH complex foods'!J365,Ingredients!$A$3:$A$119)+SUMIF($B$3:$B$724,J365,$V$3:$V$723)</f>
        <v>1</v>
      </c>
      <c r="S365" s="11">
        <f ca="1">SUMIF(Ingredients!$B$3:$B$217,'PH complex foods'!K365,Ingredients!$A$3:$A$119)+SUMIF($B$3:$B$724,K365,$V$3:$V$723)</f>
        <v>0</v>
      </c>
      <c r="T365" s="11">
        <f ca="1">SUMIF(Ingredients!$B$3:$B$217,'PH complex foods'!L365,Ingredients!$A$3:$A$119)+SUMIF($B$3:$B$724,L365,$V$3:$V$723)</f>
        <v>0</v>
      </c>
      <c r="U365" s="11">
        <f ca="1">SUMIF(Ingredients!$B$3:$B$217,'PH complex foods'!M365,Ingredients!$A$3:$A$119)+SUMIF($B$3:$B$724,M365,$V$3:$V$723)</f>
        <v>0</v>
      </c>
      <c r="V365" s="10">
        <f t="shared" ca="1" si="77"/>
        <v>0</v>
      </c>
      <c r="W365" s="11">
        <f t="shared" si="66"/>
        <v>0</v>
      </c>
      <c r="X365" s="44" t="str">
        <f t="shared" ca="1" si="78"/>
        <v>No</v>
      </c>
      <c r="Y365" s="34">
        <f>SUMIF(Ingredients!$B$3:$B$217,F365,Ingredients!$C$3:$C$217)+SUMIF($B$3:$B$724,F365,$AG$3:$AG$724)</f>
        <v>10</v>
      </c>
      <c r="Z365" s="30">
        <f>SUMIF(Ingredients!$B$3:$B$217,G365,Ingredients!$C$3:$C$217)+SUMIF($B$3:$B$724,G365,$AG$3:$AG$724)</f>
        <v>10</v>
      </c>
      <c r="AA365" s="30">
        <f>SUMIF(Ingredients!$B$3:$B$217,H365,Ingredients!$C$3:$C$217)+SUMIF($B$3:$B$724,H365,$AG$3:$AG$724)</f>
        <v>5</v>
      </c>
      <c r="AB365" s="30">
        <f>SUMIF(Ingredients!$B$3:$B$217,I365,Ingredients!$C$3:$C$217)+SUMIF($B$3:$B$724,I365,$AG$3:$AG$724)</f>
        <v>0</v>
      </c>
      <c r="AC365" s="30">
        <f>SUMIF(Ingredients!$B$3:$B$217,J365,Ingredients!$C$3:$C$217)+SUMIF($B$3:$B$724,J365,$AG$3:$AG$724)</f>
        <v>0</v>
      </c>
      <c r="AD365" s="30">
        <f>SUMIF(Ingredients!$B$3:$B$217,K365,Ingredients!$C$3:$C$217)+SUMIF($B$3:$B$724,K365,$AG$3:$AG$724)</f>
        <v>0</v>
      </c>
      <c r="AE365" s="30">
        <f>SUMIF(Ingredients!$B$3:$B$217,L365,Ingredients!$C$3:$C$217)+SUMIF($B$3:$B$724,L365,$AG$3:$AG$724)</f>
        <v>0</v>
      </c>
      <c r="AF365" s="30">
        <f>SUMIF(Ingredients!$B$3:$B$217,M365,Ingredients!$C$3:$C$217)+SUMIF($B$3:$B$724,M365,$AG$3:$AG$724)</f>
        <v>0</v>
      </c>
      <c r="AG365" s="29">
        <f t="shared" si="67"/>
        <v>25</v>
      </c>
      <c r="AH365" s="30">
        <f>SUMIF(Ingredients!$B$3:$B$217,F365,Ingredients!$D$3:$D$217)+SUMIF($B$3:$B$724,F365,$AP$3:$AP$724)</f>
        <v>0</v>
      </c>
      <c r="AI365" s="30">
        <f>SUMIF(Ingredients!$B$3:$B$217,G365,Ingredients!$D$3:$D$217)+SUMIF($B$3:$B$724,G365,$AP$3:$AP$724)</f>
        <v>0</v>
      </c>
      <c r="AJ365" s="30">
        <f>SUMIF(Ingredients!$B$3:$B$217,H365,Ingredients!$D$3:$D$217)+SUMIF($B$3:$B$724,H365,$AP$3:$AP$724)</f>
        <v>0</v>
      </c>
      <c r="AK365" s="30">
        <f>SUMIF(Ingredients!$B$3:$B$217,I365,Ingredients!$D$3:$D$217)+SUMIF($B$3:$B$724,I365,$AP$3:$AP$724)</f>
        <v>0</v>
      </c>
      <c r="AL365" s="30">
        <f>SUMIF(Ingredients!$B$3:$B$217,J365,Ingredients!$D$3:$D$217)+SUMIF($B$3:$B$724,J365,$AP$3:$AP$724)</f>
        <v>0</v>
      </c>
      <c r="AM365" s="30">
        <f>SUMIF(Ingredients!$B$3:$B$217,K365,Ingredients!$D$3:$D$217)+SUMIF($B$3:$B$724,K365,$AP$3:$AP$724)</f>
        <v>0</v>
      </c>
      <c r="AN365" s="30">
        <f>SUMIF(Ingredients!$B$3:$B$217,L365,Ingredients!$D$3:$D$217)+SUMIF($B$3:$B$724,L365,$AP$3:$AP$724)</f>
        <v>0</v>
      </c>
      <c r="AO365" s="30">
        <f>SUMIF(Ingredients!$B$3:$B$217,M365,Ingredients!$D$3:$D$217)+SUMIF($B$3:$B$724,M365,$AP$3:$AP$724)</f>
        <v>0</v>
      </c>
      <c r="AP365" s="29">
        <f t="shared" si="68"/>
        <v>0</v>
      </c>
      <c r="AQ365" s="30">
        <f>SUMIF(Ingredients!$B$3:$B$217,F365,Ingredients!$E$3:$E$217)+SUMIF($B$3:$B$724,F365,$AY$3:$AY$727)</f>
        <v>10</v>
      </c>
      <c r="AR365" s="30">
        <f>SUMIF(Ingredients!$B$3:$B$217,G365,Ingredients!$E$3:$E$217)+SUMIF($B$3:$B$724,G365,$AY$3:$AY$727)</f>
        <v>32</v>
      </c>
      <c r="AS365" s="30">
        <f>SUMIF(Ingredients!$B$3:$B$217,H365,Ingredients!$E$3:$E$217)+SUMIF($B$3:$B$724,H365,$AY$3:$AY$727)</f>
        <v>7</v>
      </c>
      <c r="AT365" s="30">
        <f>SUMIF(Ingredients!$B$3:$B$217,I365,Ingredients!$E$3:$E$217)+SUMIF($B$3:$B$724,I365,$AY$3:$AY$727)</f>
        <v>0</v>
      </c>
      <c r="AU365" s="30">
        <f>SUMIF(Ingredients!$B$3:$B$217,J365,Ingredients!$E$3:$E$217)+SUMIF($B$3:$B$724,J365,$AY$3:$AY$727)</f>
        <v>0</v>
      </c>
      <c r="AV365" s="30">
        <f>SUMIF(Ingredients!$B$3:$B$217,K365,Ingredients!$E$3:$E$217)+SUMIF($B$3:$B$724,K365,$AY$3:$AY$727)</f>
        <v>0</v>
      </c>
      <c r="AW365" s="30">
        <f>SUMIF(Ingredients!$B$3:$B$217,L365,Ingredients!$E$3:$E$217)+SUMIF($B$3:$B$724,L365,$AY$3:$AY$727)</f>
        <v>0</v>
      </c>
      <c r="AX365" s="30">
        <f>SUMIF(Ingredients!$B$3:$B$217,M365,Ingredients!$E$3:$E$217)+SUMIF($B$3:$B$724,M365,$AY$3:$AY$727)</f>
        <v>0</v>
      </c>
      <c r="AY365" s="29">
        <f t="shared" si="69"/>
        <v>9.8000000000000007</v>
      </c>
      <c r="AZ365" s="30">
        <f>SUMIF(Ingredients!$B$3:$B$217,F365,Ingredients!$F$3:$F$217)+SUMIF($B$3:$B$724,F365,$BH$3:$BH$724)</f>
        <v>0</v>
      </c>
      <c r="BA365" s="30">
        <f>SUMIF(Ingredients!$B$3:$B$217,G365,Ingredients!$F$3:$F$217)+SUMIF($B$3:$B$724,G365,$BH$3:$BH$724)</f>
        <v>0</v>
      </c>
      <c r="BB365" s="30">
        <f>SUMIF(Ingredients!$B$3:$B$217,H365,Ingredients!$F$3:$F$217)+SUMIF($B$3:$B$724,H365,$BH$3:$BH$724)</f>
        <v>1</v>
      </c>
      <c r="BC365" s="30">
        <f>SUMIF(Ingredients!$B$3:$B$217,I365,Ingredients!$F$3:$F$217)+SUMIF($B$3:$B$724,I365,$BH$3:$BH$724)</f>
        <v>0</v>
      </c>
      <c r="BD365" s="30">
        <f>SUMIF(Ingredients!$B$3:$B$217,J365,Ingredients!$F$3:$F$217)+SUMIF($B$3:$B$724,J365,$BH$3:$BH$724)</f>
        <v>0</v>
      </c>
      <c r="BE365" s="30">
        <f>SUMIF(Ingredients!$B$3:$B$217,K365,Ingredients!$F$3:$F$217)+SUMIF($B$3:$B$724,K365,$BH$3:$BH$724)</f>
        <v>0</v>
      </c>
      <c r="BF365" s="30">
        <f>SUMIF(Ingredients!$B$3:$B$217,L365,Ingredients!$F$3:$F$217)+SUMIF($B$3:$B$724,L365,$BH$3:$BH$724)</f>
        <v>0</v>
      </c>
      <c r="BG365" s="30">
        <f>SUMIF(Ingredients!$B$3:$B$217,M365,Ingredients!$F$3:$F$217)+SUMIF($B$3:$B$724,M365,$BH$3:$BH$724)</f>
        <v>0</v>
      </c>
      <c r="BH365" s="35">
        <f t="shared" si="70"/>
        <v>1</v>
      </c>
      <c r="BI365" s="30">
        <f>SUMIF(Ingredients!$B$3:$B$217,F365,Ingredients!$G$3:$G$217)+SUMIF($B$3:$B$724,F365,$BQ$3:$BQ$724)</f>
        <v>0</v>
      </c>
      <c r="BJ365" s="30">
        <f>SUMIF(Ingredients!$B$3:$B$217,G365,Ingredients!$G$3:$G$217)+SUMIF($B$3:$B$724,G365,$BQ$3:$BQ$724)</f>
        <v>0</v>
      </c>
      <c r="BK365" s="30">
        <f>SUMIF(Ingredients!$B$3:$B$217,H365,Ingredients!$G$3:$G$217)+SUMIF($B$3:$B$724,H365,$BQ$3:$BQ$724)</f>
        <v>0</v>
      </c>
      <c r="BL365" s="30">
        <f>SUMIF(Ingredients!$B$3:$B$217,I365,Ingredients!$G$3:$G$217)+SUMIF($B$3:$B$724,I365,$BQ$3:$BQ$724)</f>
        <v>0</v>
      </c>
      <c r="BM365" s="30">
        <f>SUMIF(Ingredients!$B$3:$B$217,J365,Ingredients!$G$3:$G$217)+SUMIF($B$3:$B$724,J365,$BQ$3:$BQ$724)</f>
        <v>0</v>
      </c>
      <c r="BN365" s="30">
        <f>SUMIF(Ingredients!$B$3:$B$217,K365,Ingredients!$G$3:$G$217)+SUMIF($B$3:$B$724,K365,$BQ$3:$BQ$724)</f>
        <v>0</v>
      </c>
      <c r="BO365" s="30">
        <f>SUMIF(Ingredients!$B$3:$B$217,L365,Ingredients!$G$3:$G$217)+SUMIF($B$3:$B$724,L365,$BQ$3:$BQ$724)</f>
        <v>0</v>
      </c>
      <c r="BP365" s="30">
        <f>SUMIF(Ingredients!$B$3:$B$217,M365,Ingredients!$G$3:$G$217)+SUMIF($B$3:$B$724,M365,$BQ$3:$BQ$724)</f>
        <v>0</v>
      </c>
      <c r="BQ365" s="36">
        <f t="shared" si="71"/>
        <v>0</v>
      </c>
      <c r="BR365" s="30">
        <f>SUMIF(Ingredients!$B$3:$B$217,F365,Ingredients!$H$3:$H$217)+SUMIF($B$3:$B$724,F365,$BZ$3:$BZ$724)</f>
        <v>0</v>
      </c>
      <c r="BS365" s="30">
        <f>SUMIF(Ingredients!$B$3:$B$217,G365,Ingredients!$H$3:$H$217)+SUMIF($B$3:$B$724,G365,$BZ$3:$BZ$724)</f>
        <v>1.5</v>
      </c>
      <c r="BT365" s="30">
        <f>SUMIF(Ingredients!$B$3:$B$217,H365,Ingredients!$H$3:$H$217)+SUMIF($B$3:$B$724,H365,$BZ$3:$BZ$724)</f>
        <v>0</v>
      </c>
      <c r="BU365" s="30">
        <f>SUMIF(Ingredients!$B$3:$B$217,I365,Ingredients!$H$3:$H$217)+SUMIF($B$3:$B$724,I365,$BZ$3:$BZ$724)</f>
        <v>0</v>
      </c>
      <c r="BV365" s="30">
        <f>SUMIF(Ingredients!$B$3:$B$217,J365,Ingredients!$H$3:$H$217)+SUMIF($B$3:$B$724,J365,$BZ$3:$BZ$724)</f>
        <v>0</v>
      </c>
      <c r="BW365" s="30">
        <f>SUMIF(Ingredients!$B$3:$B$217,K365,Ingredients!$H$3:$H$217)+SUMIF($B$3:$B$724,K365,$BZ$3:$BZ$724)</f>
        <v>0</v>
      </c>
      <c r="BX365" s="30">
        <f>SUMIF(Ingredients!$B$3:$B$217,L365,Ingredients!$H$3:$H$217)+SUMIF($B$3:$B$724,L365,$BZ$3:$BZ$724)</f>
        <v>0</v>
      </c>
      <c r="BY365" s="30">
        <f>SUMIF(Ingredients!$B$3:$B$217,M365,Ingredients!$H$3:$H$217)+SUMIF($B$3:$B$724,M365,$BZ$3:$BZ$724)</f>
        <v>0</v>
      </c>
      <c r="BZ365" s="42">
        <f t="shared" si="72"/>
        <v>1.5</v>
      </c>
      <c r="CA365" s="30">
        <f>SUMIF(Ingredients!$B$3:$B$217,F365,Ingredients!$I$3:$I$217)+SUMIF($B$3:$B$724,F365,$CI$3:$CI$724)</f>
        <v>2</v>
      </c>
      <c r="CB365" s="30">
        <f>SUMIF(Ingredients!$B$3:$B$217,G365,Ingredients!$I$3:$I$217)+SUMIF($B$3:$B$724,G365,$CI$3:$CI$724)</f>
        <v>0</v>
      </c>
      <c r="CC365" s="30">
        <f>SUMIF(Ingredients!$B$3:$B$217,H365,Ingredients!$I$3:$I$217)+SUMIF($B$3:$B$724,H365,$CI$3:$CI$724)</f>
        <v>0</v>
      </c>
      <c r="CD365" s="30">
        <f>SUMIF(Ingredients!$B$3:$B$217,I365,Ingredients!$I$3:$I$217)+SUMIF($B$3:$B$724,I365,$CI$3:$CI$724)</f>
        <v>0</v>
      </c>
      <c r="CE365" s="30">
        <f>SUMIF(Ingredients!$B$3:$B$217,J365,Ingredients!$I$3:$I$217)+SUMIF($B$3:$B$724,J365,$CI$3:$CI$724)</f>
        <v>0</v>
      </c>
      <c r="CF365" s="30">
        <f>SUMIF(Ingredients!$B$3:$B$217,K365,Ingredients!$I$3:$I$217)+SUMIF($B$3:$B$724,K365,$CI$3:$CI$724)</f>
        <v>0</v>
      </c>
      <c r="CG365" s="30">
        <f>SUMIF(Ingredients!$B$3:$B$217,L365,Ingredients!$I$3:$I$217)+SUMIF($B$3:$B$724,L365,$CI$3:$CI$724)</f>
        <v>0</v>
      </c>
      <c r="CH365" s="30">
        <f>SUMIF(Ingredients!$B$3:$B$217,M365,Ingredients!$I$3:$I$217)+SUMIF($B$3:$B$724,M365,$CI$3:$CI$724)</f>
        <v>0</v>
      </c>
      <c r="CI365" s="38">
        <f t="shared" si="73"/>
        <v>2</v>
      </c>
      <c r="CJ365" s="30">
        <f>SUMIF(Ingredients!$B$3:$B$217,F365,Ingredients!$J$3:$J$217)+SUMIF($B$3:$B$724,F365,$CR$3:$CR$724)</f>
        <v>0</v>
      </c>
      <c r="CK365" s="30">
        <f>SUMIF(Ingredients!$B$3:$B$217,G365,Ingredients!$J$3:$J$217)+SUMIF($B$3:$B$724,G365,$CR$3:$CR$724)</f>
        <v>0</v>
      </c>
      <c r="CL365" s="30">
        <f>SUMIF(Ingredients!$B$3:$B$217,H365,Ingredients!$J$3:$J$217)+SUMIF($B$3:$B$724,H365,$CR$3:$CR$724)</f>
        <v>0</v>
      </c>
      <c r="CM365" s="30">
        <f>SUMIF(Ingredients!$B$3:$B$217,I365,Ingredients!$J$3:$J$217)+SUMIF($B$3:$B$724,I365,$CR$3:$CR$724)</f>
        <v>0</v>
      </c>
      <c r="CN365" s="30">
        <f>SUMIF(Ingredients!$B$3:$B$217,J365,Ingredients!$J$3:$J$217)+SUMIF($B$3:$B$724,J365,$CR$3:$CR$724)</f>
        <v>0</v>
      </c>
      <c r="CO365" s="30">
        <f>SUMIF(Ingredients!$B$3:$B$217,K365,Ingredients!$J$3:$J$217)+SUMIF($B$3:$B$724,K365,$CR$3:$CR$724)</f>
        <v>0</v>
      </c>
      <c r="CP365" s="30">
        <f>SUMIF(Ingredients!$B$3:$B$217,L365,Ingredients!$J$3:$J$217)+SUMIF($B$3:$B$724,L365,$CR$3:$CR$724)</f>
        <v>0</v>
      </c>
      <c r="CQ365" s="30">
        <f>SUMIF(Ingredients!$B$3:$B$217,M365,Ingredients!$J$3:$J$217)+SUMIF($B$3:$B$724,M365,$CR$3:$CR$724)</f>
        <v>0</v>
      </c>
      <c r="CR365" s="43">
        <f t="shared" si="74"/>
        <v>0</v>
      </c>
      <c r="CS365" s="34">
        <v>25</v>
      </c>
      <c r="CT365" s="30">
        <v>0</v>
      </c>
      <c r="CU365" s="30">
        <v>9.8000000000000007</v>
      </c>
      <c r="CV365" s="35">
        <v>1</v>
      </c>
      <c r="CW365" s="36">
        <v>0</v>
      </c>
      <c r="CX365" s="37">
        <v>1.5</v>
      </c>
      <c r="CY365" s="38">
        <v>2</v>
      </c>
      <c r="CZ365" s="39">
        <v>0</v>
      </c>
      <c r="DA365" t="s">
        <v>199</v>
      </c>
      <c r="DB365" t="str">
        <f t="shared" ca="1" si="75"/>
        <v>No</v>
      </c>
      <c r="DD365" t="s">
        <v>200</v>
      </c>
      <c r="DE365" t="str">
        <f t="shared" ca="1" si="76"/>
        <v/>
      </c>
      <c r="DF365" t="s">
        <v>2272</v>
      </c>
    </row>
    <row r="366" spans="2:110" x14ac:dyDescent="0.3">
      <c r="B366" t="s">
        <v>647</v>
      </c>
      <c r="C366" t="str">
        <f>INDEX('PH Itemnames'!$B$1:$B$723,MATCH(B366,'PH Itemnames'!$A$1:$A$723),1)</f>
        <v>cottagepieItem</v>
      </c>
      <c r="D366" t="s">
        <v>245</v>
      </c>
      <c r="E366" t="s">
        <v>1192</v>
      </c>
      <c r="F366" s="10" t="s">
        <v>75</v>
      </c>
      <c r="G366" s="11" t="s">
        <v>65</v>
      </c>
      <c r="H366" s="11" t="s">
        <v>61</v>
      </c>
      <c r="I366" s="11" t="s">
        <v>209</v>
      </c>
      <c r="J366" s="11" t="s">
        <v>136</v>
      </c>
      <c r="K366" s="11"/>
      <c r="L366" s="11"/>
      <c r="M366" s="11"/>
      <c r="N366" s="46">
        <f ca="1">SUMIF(Ingredients!$B$3:$B$217,'PH complex foods'!F366,Ingredients!$A$3:$A$119)+SUMIF($B$3:$B$724,F366,$V$3:$V$723)</f>
        <v>1</v>
      </c>
      <c r="O366" s="11">
        <f ca="1">SUMIF(Ingredients!$B$3:$B$217,'PH complex foods'!G366,Ingredients!$A$3:$A$119)+SUMIF($B$3:$B$724,G366,$V$3:$V$723)</f>
        <v>1</v>
      </c>
      <c r="P366" s="11">
        <f ca="1">SUMIF(Ingredients!$B$3:$B$217,'PH complex foods'!H366,Ingredients!$A$3:$A$119)+SUMIF($B$3:$B$724,H366,$V$3:$V$723)</f>
        <v>1</v>
      </c>
      <c r="Q366" s="11">
        <f ca="1">SUMIF(Ingredients!$B$3:$B$217,'PH complex foods'!I366,Ingredients!$A$3:$A$119)+SUMIF($B$3:$B$724,I366,$V$3:$V$723)</f>
        <v>1</v>
      </c>
      <c r="R366" s="11">
        <f ca="1">SUMIF(Ingredients!$B$3:$B$217,'PH complex foods'!J366,Ingredients!$A$3:$A$119)+SUMIF($B$3:$B$724,J366,$V$3:$V$723)</f>
        <v>1</v>
      </c>
      <c r="S366" s="11">
        <f ca="1">SUMIF(Ingredients!$B$3:$B$217,'PH complex foods'!K366,Ingredients!$A$3:$A$119)+SUMIF($B$3:$B$724,K366,$V$3:$V$723)</f>
        <v>0</v>
      </c>
      <c r="T366" s="11">
        <f ca="1">SUMIF(Ingredients!$B$3:$B$217,'PH complex foods'!L366,Ingredients!$A$3:$A$119)+SUMIF($B$3:$B$724,L366,$V$3:$V$723)</f>
        <v>0</v>
      </c>
      <c r="U366" s="11">
        <f ca="1">SUMIF(Ingredients!$B$3:$B$217,'PH complex foods'!M366,Ingredients!$A$3:$A$119)+SUMIF($B$3:$B$724,M366,$V$3:$V$723)</f>
        <v>0</v>
      </c>
      <c r="V366" s="10">
        <f t="shared" ca="1" si="77"/>
        <v>1</v>
      </c>
      <c r="W366" s="11">
        <f t="shared" si="66"/>
        <v>0</v>
      </c>
      <c r="X366" s="44" t="str">
        <f t="shared" ca="1" si="78"/>
        <v>Yes</v>
      </c>
      <c r="Y366" s="34">
        <f>SUMIF(Ingredients!$B$3:$B$217,F366,Ingredients!$C$3:$C$217)+SUMIF($B$3:$B$724,F366,$AG$3:$AG$724)</f>
        <v>10</v>
      </c>
      <c r="Z366" s="30">
        <f>SUMIF(Ingredients!$B$3:$B$217,G366,Ingredients!$C$3:$C$217)+SUMIF($B$3:$B$724,G366,$AG$3:$AG$724)</f>
        <v>10</v>
      </c>
      <c r="AA366" s="30">
        <f>SUMIF(Ingredients!$B$3:$B$217,H366,Ingredients!$C$3:$C$217)+SUMIF($B$3:$B$724,H366,$AG$3:$AG$724)</f>
        <v>10</v>
      </c>
      <c r="AB366" s="30">
        <f>SUMIF(Ingredients!$B$3:$B$217,I366,Ingredients!$C$3:$C$217)+SUMIF($B$3:$B$724,I366,$AG$3:$AG$724)</f>
        <v>5</v>
      </c>
      <c r="AC366" s="30">
        <f>SUMIF(Ingredients!$B$3:$B$217,J366,Ingredients!$C$3:$C$217)+SUMIF($B$3:$B$724,J366,$AG$3:$AG$724)</f>
        <v>2</v>
      </c>
      <c r="AD366" s="30">
        <f>SUMIF(Ingredients!$B$3:$B$217,K366,Ingredients!$C$3:$C$217)+SUMIF($B$3:$B$724,K366,$AG$3:$AG$724)</f>
        <v>0</v>
      </c>
      <c r="AE366" s="30">
        <f>SUMIF(Ingredients!$B$3:$B$217,L366,Ingredients!$C$3:$C$217)+SUMIF($B$3:$B$724,L366,$AG$3:$AG$724)</f>
        <v>0</v>
      </c>
      <c r="AF366" s="30">
        <f>SUMIF(Ingredients!$B$3:$B$217,M366,Ingredients!$C$3:$C$217)+SUMIF($B$3:$B$724,M366,$AG$3:$AG$724)</f>
        <v>0</v>
      </c>
      <c r="AG366" s="29">
        <f t="shared" si="67"/>
        <v>37</v>
      </c>
      <c r="AH366" s="30">
        <f>SUMIF(Ingredients!$B$3:$B$217,F366,Ingredients!$D$3:$D$217)+SUMIF($B$3:$B$724,F366,$AP$3:$AP$724)</f>
        <v>0</v>
      </c>
      <c r="AI366" s="30">
        <f>SUMIF(Ingredients!$B$3:$B$217,G366,Ingredients!$D$3:$D$217)+SUMIF($B$3:$B$724,G366,$AP$3:$AP$724)</f>
        <v>0</v>
      </c>
      <c r="AJ366" s="30">
        <f>SUMIF(Ingredients!$B$3:$B$217,H366,Ingredients!$D$3:$D$217)+SUMIF($B$3:$B$724,H366,$AP$3:$AP$724)</f>
        <v>0</v>
      </c>
      <c r="AK366" s="30">
        <f>SUMIF(Ingredients!$B$3:$B$217,I366,Ingredients!$D$3:$D$217)+SUMIF($B$3:$B$724,I366,$AP$3:$AP$724)</f>
        <v>0</v>
      </c>
      <c r="AL366" s="30">
        <f>SUMIF(Ingredients!$B$3:$B$217,J366,Ingredients!$D$3:$D$217)+SUMIF($B$3:$B$724,J366,$AP$3:$AP$724)</f>
        <v>0</v>
      </c>
      <c r="AM366" s="30">
        <f>SUMIF(Ingredients!$B$3:$B$217,K366,Ingredients!$D$3:$D$217)+SUMIF($B$3:$B$724,K366,$AP$3:$AP$724)</f>
        <v>0</v>
      </c>
      <c r="AN366" s="30">
        <f>SUMIF(Ingredients!$B$3:$B$217,L366,Ingredients!$D$3:$D$217)+SUMIF($B$3:$B$724,L366,$AP$3:$AP$724)</f>
        <v>0</v>
      </c>
      <c r="AO366" s="30">
        <f>SUMIF(Ingredients!$B$3:$B$217,M366,Ingredients!$D$3:$D$217)+SUMIF($B$3:$B$724,M366,$AP$3:$AP$724)</f>
        <v>0</v>
      </c>
      <c r="AP366" s="29">
        <f t="shared" si="68"/>
        <v>0</v>
      </c>
      <c r="AQ366" s="30">
        <f>SUMIF(Ingredients!$B$3:$B$217,F366,Ingredients!$E$3:$E$217)+SUMIF($B$3:$B$724,F366,$AY$3:$AY$727)</f>
        <v>10</v>
      </c>
      <c r="AR366" s="30">
        <f>SUMIF(Ingredients!$B$3:$B$217,G366,Ingredients!$E$3:$E$217)+SUMIF($B$3:$B$724,G366,$AY$3:$AY$727)</f>
        <v>32</v>
      </c>
      <c r="AS366" s="30">
        <f>SUMIF(Ingredients!$B$3:$B$217,H366,Ingredients!$E$3:$E$217)+SUMIF($B$3:$B$724,H366,$AY$3:$AY$727)</f>
        <v>31</v>
      </c>
      <c r="AT366" s="30">
        <f>SUMIF(Ingredients!$B$3:$B$217,I366,Ingredients!$E$3:$E$217)+SUMIF($B$3:$B$724,I366,$AY$3:$AY$727)</f>
        <v>7</v>
      </c>
      <c r="AU366" s="30">
        <f>SUMIF(Ingredients!$B$3:$B$217,J366,Ingredients!$E$3:$E$217)+SUMIF($B$3:$B$724,J366,$AY$3:$AY$727)</f>
        <v>5</v>
      </c>
      <c r="AV366" s="30">
        <f>SUMIF(Ingredients!$B$3:$B$217,K366,Ingredients!$E$3:$E$217)+SUMIF($B$3:$B$724,K366,$AY$3:$AY$727)</f>
        <v>0</v>
      </c>
      <c r="AW366" s="30">
        <f>SUMIF(Ingredients!$B$3:$B$217,L366,Ingredients!$E$3:$E$217)+SUMIF($B$3:$B$724,L366,$AY$3:$AY$727)</f>
        <v>0</v>
      </c>
      <c r="AX366" s="30">
        <f>SUMIF(Ingredients!$B$3:$B$217,M366,Ingredients!$E$3:$E$217)+SUMIF($B$3:$B$724,M366,$AY$3:$AY$727)</f>
        <v>0</v>
      </c>
      <c r="AY366" s="29">
        <f t="shared" si="69"/>
        <v>17</v>
      </c>
      <c r="AZ366" s="30">
        <f>SUMIF(Ingredients!$B$3:$B$217,F366,Ingredients!$F$3:$F$217)+SUMIF($B$3:$B$724,F366,$BH$3:$BH$724)</f>
        <v>0</v>
      </c>
      <c r="BA366" s="30">
        <f>SUMIF(Ingredients!$B$3:$B$217,G366,Ingredients!$F$3:$F$217)+SUMIF($B$3:$B$724,G366,$BH$3:$BH$724)</f>
        <v>0</v>
      </c>
      <c r="BB366" s="30">
        <f>SUMIF(Ingredients!$B$3:$B$217,H366,Ingredients!$F$3:$F$217)+SUMIF($B$3:$B$724,H366,$BH$3:$BH$724)</f>
        <v>0</v>
      </c>
      <c r="BC366" s="30">
        <f>SUMIF(Ingredients!$B$3:$B$217,I366,Ingredients!$F$3:$F$217)+SUMIF($B$3:$B$724,I366,$BH$3:$BH$724)</f>
        <v>1</v>
      </c>
      <c r="BD366" s="30">
        <f>SUMIF(Ingredients!$B$3:$B$217,J366,Ingredients!$F$3:$F$217)+SUMIF($B$3:$B$724,J366,$BH$3:$BH$724)</f>
        <v>0</v>
      </c>
      <c r="BE366" s="30">
        <f>SUMIF(Ingredients!$B$3:$B$217,K366,Ingredients!$F$3:$F$217)+SUMIF($B$3:$B$724,K366,$BH$3:$BH$724)</f>
        <v>0</v>
      </c>
      <c r="BF366" s="30">
        <f>SUMIF(Ingredients!$B$3:$B$217,L366,Ingredients!$F$3:$F$217)+SUMIF($B$3:$B$724,L366,$BH$3:$BH$724)</f>
        <v>0</v>
      </c>
      <c r="BG366" s="30">
        <f>SUMIF(Ingredients!$B$3:$B$217,M366,Ingredients!$F$3:$F$217)+SUMIF($B$3:$B$724,M366,$BH$3:$BH$724)</f>
        <v>0</v>
      </c>
      <c r="BH366" s="35">
        <f t="shared" si="70"/>
        <v>1</v>
      </c>
      <c r="BI366" s="30">
        <f>SUMIF(Ingredients!$B$3:$B$217,F366,Ingredients!$G$3:$G$217)+SUMIF($B$3:$B$724,F366,$BQ$3:$BQ$724)</f>
        <v>0</v>
      </c>
      <c r="BJ366" s="30">
        <f>SUMIF(Ingredients!$B$3:$B$217,G366,Ingredients!$G$3:$G$217)+SUMIF($B$3:$B$724,G366,$BQ$3:$BQ$724)</f>
        <v>0</v>
      </c>
      <c r="BK366" s="30">
        <f>SUMIF(Ingredients!$B$3:$B$217,H366,Ingredients!$G$3:$G$217)+SUMIF($B$3:$B$724,H366,$BQ$3:$BQ$724)</f>
        <v>0</v>
      </c>
      <c r="BL366" s="30">
        <f>SUMIF(Ingredients!$B$3:$B$217,I366,Ingredients!$G$3:$G$217)+SUMIF($B$3:$B$724,I366,$BQ$3:$BQ$724)</f>
        <v>0</v>
      </c>
      <c r="BM366" s="30">
        <f>SUMIF(Ingredients!$B$3:$B$217,J366,Ingredients!$G$3:$G$217)+SUMIF($B$3:$B$724,J366,$BQ$3:$BQ$724)</f>
        <v>0</v>
      </c>
      <c r="BN366" s="30">
        <f>SUMIF(Ingredients!$B$3:$B$217,K366,Ingredients!$G$3:$G$217)+SUMIF($B$3:$B$724,K366,$BQ$3:$BQ$724)</f>
        <v>0</v>
      </c>
      <c r="BO366" s="30">
        <f>SUMIF(Ingredients!$B$3:$B$217,L366,Ingredients!$G$3:$G$217)+SUMIF($B$3:$B$724,L366,$BQ$3:$BQ$724)</f>
        <v>0</v>
      </c>
      <c r="BP366" s="30">
        <f>SUMIF(Ingredients!$B$3:$B$217,M366,Ingredients!$G$3:$G$217)+SUMIF($B$3:$B$724,M366,$BQ$3:$BQ$724)</f>
        <v>0</v>
      </c>
      <c r="BQ366" s="36">
        <f t="shared" si="71"/>
        <v>0</v>
      </c>
      <c r="BR366" s="30">
        <f>SUMIF(Ingredients!$B$3:$B$217,F366,Ingredients!$H$3:$H$217)+SUMIF($B$3:$B$724,F366,$BZ$3:$BZ$724)</f>
        <v>0</v>
      </c>
      <c r="BS366" s="30">
        <f>SUMIF(Ingredients!$B$3:$B$217,G366,Ingredients!$H$3:$H$217)+SUMIF($B$3:$B$724,G366,$BZ$3:$BZ$724)</f>
        <v>1.5</v>
      </c>
      <c r="BT366" s="30">
        <f>SUMIF(Ingredients!$B$3:$B$217,H366,Ingredients!$H$3:$H$217)+SUMIF($B$3:$B$724,H366,$BZ$3:$BZ$724)</f>
        <v>1</v>
      </c>
      <c r="BU366" s="30">
        <f>SUMIF(Ingredients!$B$3:$B$217,I366,Ingredients!$H$3:$H$217)+SUMIF($B$3:$B$724,I366,$BZ$3:$BZ$724)</f>
        <v>0</v>
      </c>
      <c r="BV366" s="30">
        <f>SUMIF(Ingredients!$B$3:$B$217,J366,Ingredients!$H$3:$H$217)+SUMIF($B$3:$B$724,J366,$BZ$3:$BZ$724)</f>
        <v>1</v>
      </c>
      <c r="BW366" s="30">
        <f>SUMIF(Ingredients!$B$3:$B$217,K366,Ingredients!$H$3:$H$217)+SUMIF($B$3:$B$724,K366,$BZ$3:$BZ$724)</f>
        <v>0</v>
      </c>
      <c r="BX366" s="30">
        <f>SUMIF(Ingredients!$B$3:$B$217,L366,Ingredients!$H$3:$H$217)+SUMIF($B$3:$B$724,L366,$BZ$3:$BZ$724)</f>
        <v>0</v>
      </c>
      <c r="BY366" s="30">
        <f>SUMIF(Ingredients!$B$3:$B$217,M366,Ingredients!$H$3:$H$217)+SUMIF($B$3:$B$724,M366,$BZ$3:$BZ$724)</f>
        <v>0</v>
      </c>
      <c r="BZ366" s="42">
        <f t="shared" si="72"/>
        <v>3.5</v>
      </c>
      <c r="CA366" s="30">
        <f>SUMIF(Ingredients!$B$3:$B$217,F366,Ingredients!$I$3:$I$217)+SUMIF($B$3:$B$724,F366,$CI$3:$CI$724)</f>
        <v>2</v>
      </c>
      <c r="CB366" s="30">
        <f>SUMIF(Ingredients!$B$3:$B$217,G366,Ingredients!$I$3:$I$217)+SUMIF($B$3:$B$724,G366,$CI$3:$CI$724)</f>
        <v>0</v>
      </c>
      <c r="CC366" s="30">
        <f>SUMIF(Ingredients!$B$3:$B$217,H366,Ingredients!$I$3:$I$217)+SUMIF($B$3:$B$724,H366,$CI$3:$CI$724)</f>
        <v>0</v>
      </c>
      <c r="CD366" s="30">
        <f>SUMIF(Ingredients!$B$3:$B$217,I366,Ingredients!$I$3:$I$217)+SUMIF($B$3:$B$724,I366,$CI$3:$CI$724)</f>
        <v>0</v>
      </c>
      <c r="CE366" s="30">
        <f>SUMIF(Ingredients!$B$3:$B$217,J366,Ingredients!$I$3:$I$217)+SUMIF($B$3:$B$724,J366,$CI$3:$CI$724)</f>
        <v>0</v>
      </c>
      <c r="CF366" s="30">
        <f>SUMIF(Ingredients!$B$3:$B$217,K366,Ingredients!$I$3:$I$217)+SUMIF($B$3:$B$724,K366,$CI$3:$CI$724)</f>
        <v>0</v>
      </c>
      <c r="CG366" s="30">
        <f>SUMIF(Ingredients!$B$3:$B$217,L366,Ingredients!$I$3:$I$217)+SUMIF($B$3:$B$724,L366,$CI$3:$CI$724)</f>
        <v>0</v>
      </c>
      <c r="CH366" s="30">
        <f>SUMIF(Ingredients!$B$3:$B$217,M366,Ingredients!$I$3:$I$217)+SUMIF($B$3:$B$724,M366,$CI$3:$CI$724)</f>
        <v>0</v>
      </c>
      <c r="CI366" s="38">
        <f t="shared" si="73"/>
        <v>2</v>
      </c>
      <c r="CJ366" s="30">
        <f>SUMIF(Ingredients!$B$3:$B$217,F366,Ingredients!$J$3:$J$217)+SUMIF($B$3:$B$724,F366,$CR$3:$CR$724)</f>
        <v>0</v>
      </c>
      <c r="CK366" s="30">
        <f>SUMIF(Ingredients!$B$3:$B$217,G366,Ingredients!$J$3:$J$217)+SUMIF($B$3:$B$724,G366,$CR$3:$CR$724)</f>
        <v>0</v>
      </c>
      <c r="CL366" s="30">
        <f>SUMIF(Ingredients!$B$3:$B$217,H366,Ingredients!$J$3:$J$217)+SUMIF($B$3:$B$724,H366,$CR$3:$CR$724)</f>
        <v>0</v>
      </c>
      <c r="CM366" s="30">
        <f>SUMIF(Ingredients!$B$3:$B$217,I366,Ingredients!$J$3:$J$217)+SUMIF($B$3:$B$724,I366,$CR$3:$CR$724)</f>
        <v>0</v>
      </c>
      <c r="CN366" s="30">
        <f>SUMIF(Ingredients!$B$3:$B$217,J366,Ingredients!$J$3:$J$217)+SUMIF($B$3:$B$724,J366,$CR$3:$CR$724)</f>
        <v>0</v>
      </c>
      <c r="CO366" s="30">
        <f>SUMIF(Ingredients!$B$3:$B$217,K366,Ingredients!$J$3:$J$217)+SUMIF($B$3:$B$724,K366,$CR$3:$CR$724)</f>
        <v>0</v>
      </c>
      <c r="CP366" s="30">
        <f>SUMIF(Ingredients!$B$3:$B$217,L366,Ingredients!$J$3:$J$217)+SUMIF($B$3:$B$724,L366,$CR$3:$CR$724)</f>
        <v>0</v>
      </c>
      <c r="CQ366" s="30">
        <f>SUMIF(Ingredients!$B$3:$B$217,M366,Ingredients!$J$3:$J$217)+SUMIF($B$3:$B$724,M366,$CR$3:$CR$724)</f>
        <v>0</v>
      </c>
      <c r="CR366" s="43">
        <f t="shared" si="74"/>
        <v>0</v>
      </c>
      <c r="CS366" s="34">
        <v>35</v>
      </c>
      <c r="CT366" s="30">
        <v>0</v>
      </c>
      <c r="CU366" s="30">
        <v>17</v>
      </c>
      <c r="CV366" s="35">
        <v>1</v>
      </c>
      <c r="CW366" s="36">
        <v>0</v>
      </c>
      <c r="CX366" s="37">
        <v>3.5</v>
      </c>
      <c r="CY366" s="38">
        <v>2</v>
      </c>
      <c r="CZ366" s="39">
        <v>0</v>
      </c>
      <c r="DA366" t="s">
        <v>202</v>
      </c>
      <c r="DB366" t="str">
        <f t="shared" ca="1" si="75"/>
        <v>-</v>
      </c>
      <c r="DD366" t="s">
        <v>200</v>
      </c>
      <c r="DE366" t="str">
        <f t="shared" ca="1" si="76"/>
        <v>COTTAGEPIEITEM(MEAL, ItemRegistry.cottagepieItem, 4 ,7f,0f,1f,3.5f,0f,2f,0f,1.24f),</v>
      </c>
      <c r="DF366" t="s">
        <v>2491</v>
      </c>
    </row>
    <row r="367" spans="2:110" x14ac:dyDescent="0.3">
      <c r="B367" t="s">
        <v>648</v>
      </c>
      <c r="C367" t="str">
        <f>INDEX('PH Itemnames'!$B$1:$B$723,MATCH(B367,'PH Itemnames'!$A$1:$A$723),1)</f>
        <v>croissantItem</v>
      </c>
      <c r="D367" t="s">
        <v>240</v>
      </c>
      <c r="E367" t="s">
        <v>1192</v>
      </c>
      <c r="F367" s="10" t="s">
        <v>209</v>
      </c>
      <c r="G367" s="11" t="s">
        <v>247</v>
      </c>
      <c r="H367" s="11" t="s">
        <v>226</v>
      </c>
      <c r="I367" s="11"/>
      <c r="J367" s="11"/>
      <c r="K367" s="11"/>
      <c r="L367" s="11"/>
      <c r="M367" s="11"/>
      <c r="N367" s="46">
        <f ca="1">SUMIF(Ingredients!$B$3:$B$217,'PH complex foods'!F367,Ingredients!$A$3:$A$119)+SUMIF($B$3:$B$724,F367,$V$3:$V$723)</f>
        <v>1</v>
      </c>
      <c r="O367" s="11">
        <f ca="1">SUMIF(Ingredients!$B$3:$B$217,'PH complex foods'!G367,Ingredients!$A$3:$A$119)+SUMIF($B$3:$B$724,G367,$V$3:$V$723)</f>
        <v>1</v>
      </c>
      <c r="P367" s="11">
        <f ca="1">SUMIF(Ingredients!$B$3:$B$217,'PH complex foods'!H367,Ingredients!$A$3:$A$119)+SUMIF($B$3:$B$724,H367,$V$3:$V$723)</f>
        <v>1</v>
      </c>
      <c r="Q367" s="11">
        <f ca="1">SUMIF(Ingredients!$B$3:$B$217,'PH complex foods'!I367,Ingredients!$A$3:$A$119)+SUMIF($B$3:$B$724,I367,$V$3:$V$723)</f>
        <v>0</v>
      </c>
      <c r="R367" s="11">
        <f ca="1">SUMIF(Ingredients!$B$3:$B$217,'PH complex foods'!J367,Ingredients!$A$3:$A$119)+SUMIF($B$3:$B$724,J367,$V$3:$V$723)</f>
        <v>0</v>
      </c>
      <c r="S367" s="11">
        <f ca="1">SUMIF(Ingredients!$B$3:$B$217,'PH complex foods'!K367,Ingredients!$A$3:$A$119)+SUMIF($B$3:$B$724,K367,$V$3:$V$723)</f>
        <v>0</v>
      </c>
      <c r="T367" s="11">
        <f ca="1">SUMIF(Ingredients!$B$3:$B$217,'PH complex foods'!L367,Ingredients!$A$3:$A$119)+SUMIF($B$3:$B$724,L367,$V$3:$V$723)</f>
        <v>0</v>
      </c>
      <c r="U367" s="11">
        <f ca="1">SUMIF(Ingredients!$B$3:$B$217,'PH complex foods'!M367,Ingredients!$A$3:$A$119)+SUMIF($B$3:$B$724,M367,$V$3:$V$723)</f>
        <v>0</v>
      </c>
      <c r="V367" s="10">
        <f t="shared" ca="1" si="77"/>
        <v>1</v>
      </c>
      <c r="W367" s="11">
        <f t="shared" si="66"/>
        <v>0</v>
      </c>
      <c r="X367" s="44" t="str">
        <f t="shared" ca="1" si="78"/>
        <v>Yes</v>
      </c>
      <c r="Y367" s="34">
        <f>SUMIF(Ingredients!$B$3:$B$217,F367,Ingredients!$C$3:$C$217)+SUMIF($B$3:$B$724,F367,$AG$3:$AG$724)</f>
        <v>5</v>
      </c>
      <c r="Z367" s="30">
        <f>SUMIF(Ingredients!$B$3:$B$217,G367,Ingredients!$C$3:$C$217)+SUMIF($B$3:$B$724,G367,$AG$3:$AG$724)</f>
        <v>5</v>
      </c>
      <c r="AA367" s="30">
        <f>SUMIF(Ingredients!$B$3:$B$217,H367,Ingredients!$C$3:$C$217)+SUMIF($B$3:$B$724,H367,$AG$3:$AG$724)</f>
        <v>0</v>
      </c>
      <c r="AB367" s="30">
        <f>SUMIF(Ingredients!$B$3:$B$217,I367,Ingredients!$C$3:$C$217)+SUMIF($B$3:$B$724,I367,$AG$3:$AG$724)</f>
        <v>0</v>
      </c>
      <c r="AC367" s="30">
        <f>SUMIF(Ingredients!$B$3:$B$217,J367,Ingredients!$C$3:$C$217)+SUMIF($B$3:$B$724,J367,$AG$3:$AG$724)</f>
        <v>0</v>
      </c>
      <c r="AD367" s="30">
        <f>SUMIF(Ingredients!$B$3:$B$217,K367,Ingredients!$C$3:$C$217)+SUMIF($B$3:$B$724,K367,$AG$3:$AG$724)</f>
        <v>0</v>
      </c>
      <c r="AE367" s="30">
        <f>SUMIF(Ingredients!$B$3:$B$217,L367,Ingredients!$C$3:$C$217)+SUMIF($B$3:$B$724,L367,$AG$3:$AG$724)</f>
        <v>0</v>
      </c>
      <c r="AF367" s="30">
        <f>SUMIF(Ingredients!$B$3:$B$217,M367,Ingredients!$C$3:$C$217)+SUMIF($B$3:$B$724,M367,$AG$3:$AG$724)</f>
        <v>0</v>
      </c>
      <c r="AG367" s="29">
        <f t="shared" si="67"/>
        <v>10</v>
      </c>
      <c r="AH367" s="30">
        <f>SUMIF(Ingredients!$B$3:$B$217,F367,Ingredients!$D$3:$D$217)+SUMIF($B$3:$B$724,F367,$AP$3:$AP$724)</f>
        <v>0</v>
      </c>
      <c r="AI367" s="30">
        <f>SUMIF(Ingredients!$B$3:$B$217,G367,Ingredients!$D$3:$D$217)+SUMIF($B$3:$B$724,G367,$AP$3:$AP$724)</f>
        <v>0</v>
      </c>
      <c r="AJ367" s="30">
        <f>SUMIF(Ingredients!$B$3:$B$217,H367,Ingredients!$D$3:$D$217)+SUMIF($B$3:$B$724,H367,$AP$3:$AP$724)</f>
        <v>0</v>
      </c>
      <c r="AK367" s="30">
        <f>SUMIF(Ingredients!$B$3:$B$217,I367,Ingredients!$D$3:$D$217)+SUMIF($B$3:$B$724,I367,$AP$3:$AP$724)</f>
        <v>0</v>
      </c>
      <c r="AL367" s="30">
        <f>SUMIF(Ingredients!$B$3:$B$217,J367,Ingredients!$D$3:$D$217)+SUMIF($B$3:$B$724,J367,$AP$3:$AP$724)</f>
        <v>0</v>
      </c>
      <c r="AM367" s="30">
        <f>SUMIF(Ingredients!$B$3:$B$217,K367,Ingredients!$D$3:$D$217)+SUMIF($B$3:$B$724,K367,$AP$3:$AP$724)</f>
        <v>0</v>
      </c>
      <c r="AN367" s="30">
        <f>SUMIF(Ingredients!$B$3:$B$217,L367,Ingredients!$D$3:$D$217)+SUMIF($B$3:$B$724,L367,$AP$3:$AP$724)</f>
        <v>0</v>
      </c>
      <c r="AO367" s="30">
        <f>SUMIF(Ingredients!$B$3:$B$217,M367,Ingredients!$D$3:$D$217)+SUMIF($B$3:$B$724,M367,$AP$3:$AP$724)</f>
        <v>0</v>
      </c>
      <c r="AP367" s="29">
        <f t="shared" si="68"/>
        <v>0</v>
      </c>
      <c r="AQ367" s="30">
        <f>SUMIF(Ingredients!$B$3:$B$217,F367,Ingredients!$E$3:$E$217)+SUMIF($B$3:$B$724,F367,$AY$3:$AY$727)</f>
        <v>7</v>
      </c>
      <c r="AR367" s="30">
        <f>SUMIF(Ingredients!$B$3:$B$217,G367,Ingredients!$E$3:$E$217)+SUMIF($B$3:$B$724,G367,$AY$3:$AY$727)</f>
        <v>12</v>
      </c>
      <c r="AS367" s="30">
        <f>SUMIF(Ingredients!$B$3:$B$217,H367,Ingredients!$E$3:$E$217)+SUMIF($B$3:$B$724,H367,$AY$3:$AY$727)</f>
        <v>16</v>
      </c>
      <c r="AT367" s="30">
        <f>SUMIF(Ingredients!$B$3:$B$217,I367,Ingredients!$E$3:$E$217)+SUMIF($B$3:$B$724,I367,$AY$3:$AY$727)</f>
        <v>0</v>
      </c>
      <c r="AU367" s="30">
        <f>SUMIF(Ingredients!$B$3:$B$217,J367,Ingredients!$E$3:$E$217)+SUMIF($B$3:$B$724,J367,$AY$3:$AY$727)</f>
        <v>0</v>
      </c>
      <c r="AV367" s="30">
        <f>SUMIF(Ingredients!$B$3:$B$217,K367,Ingredients!$E$3:$E$217)+SUMIF($B$3:$B$724,K367,$AY$3:$AY$727)</f>
        <v>0</v>
      </c>
      <c r="AW367" s="30">
        <f>SUMIF(Ingredients!$B$3:$B$217,L367,Ingredients!$E$3:$E$217)+SUMIF($B$3:$B$724,L367,$AY$3:$AY$727)</f>
        <v>0</v>
      </c>
      <c r="AX367" s="30">
        <f>SUMIF(Ingredients!$B$3:$B$217,M367,Ingredients!$E$3:$E$217)+SUMIF($B$3:$B$724,M367,$AY$3:$AY$727)</f>
        <v>0</v>
      </c>
      <c r="AY367" s="29">
        <f t="shared" si="69"/>
        <v>11.666666666666666</v>
      </c>
      <c r="AZ367" s="30">
        <f>SUMIF(Ingredients!$B$3:$B$217,F367,Ingredients!$F$3:$F$217)+SUMIF($B$3:$B$724,F367,$BH$3:$BH$724)</f>
        <v>1</v>
      </c>
      <c r="BA367" s="30">
        <f>SUMIF(Ingredients!$B$3:$B$217,G367,Ingredients!$F$3:$F$217)+SUMIF($B$3:$B$724,G367,$BH$3:$BH$724)</f>
        <v>0</v>
      </c>
      <c r="BB367" s="30">
        <f>SUMIF(Ingredients!$B$3:$B$217,H367,Ingredients!$F$3:$F$217)+SUMIF($B$3:$B$724,H367,$BH$3:$BH$724)</f>
        <v>0</v>
      </c>
      <c r="BC367" s="30">
        <f>SUMIF(Ingredients!$B$3:$B$217,I367,Ingredients!$F$3:$F$217)+SUMIF($B$3:$B$724,I367,$BH$3:$BH$724)</f>
        <v>0</v>
      </c>
      <c r="BD367" s="30">
        <f>SUMIF(Ingredients!$B$3:$B$217,J367,Ingredients!$F$3:$F$217)+SUMIF($B$3:$B$724,J367,$BH$3:$BH$724)</f>
        <v>0</v>
      </c>
      <c r="BE367" s="30">
        <f>SUMIF(Ingredients!$B$3:$B$217,K367,Ingredients!$F$3:$F$217)+SUMIF($B$3:$B$724,K367,$BH$3:$BH$724)</f>
        <v>0</v>
      </c>
      <c r="BF367" s="30">
        <f>SUMIF(Ingredients!$B$3:$B$217,L367,Ingredients!$F$3:$F$217)+SUMIF($B$3:$B$724,L367,$BH$3:$BH$724)</f>
        <v>0</v>
      </c>
      <c r="BG367" s="30">
        <f>SUMIF(Ingredients!$B$3:$B$217,M367,Ingredients!$F$3:$F$217)+SUMIF($B$3:$B$724,M367,$BH$3:$BH$724)</f>
        <v>0</v>
      </c>
      <c r="BH367" s="35">
        <f t="shared" si="70"/>
        <v>1</v>
      </c>
      <c r="BI367" s="30">
        <f>SUMIF(Ingredients!$B$3:$B$217,F367,Ingredients!$G$3:$G$217)+SUMIF($B$3:$B$724,F367,$BQ$3:$BQ$724)</f>
        <v>0</v>
      </c>
      <c r="BJ367" s="30">
        <f>SUMIF(Ingredients!$B$3:$B$217,G367,Ingredients!$G$3:$G$217)+SUMIF($B$3:$B$724,G367,$BQ$3:$BQ$724)</f>
        <v>0</v>
      </c>
      <c r="BK367" s="30">
        <f>SUMIF(Ingredients!$B$3:$B$217,H367,Ingredients!$G$3:$G$217)+SUMIF($B$3:$B$724,H367,$BQ$3:$BQ$724)</f>
        <v>0</v>
      </c>
      <c r="BL367" s="30">
        <f>SUMIF(Ingredients!$B$3:$B$217,I367,Ingredients!$G$3:$G$217)+SUMIF($B$3:$B$724,I367,$BQ$3:$BQ$724)</f>
        <v>0</v>
      </c>
      <c r="BM367" s="30">
        <f>SUMIF(Ingredients!$B$3:$B$217,J367,Ingredients!$G$3:$G$217)+SUMIF($B$3:$B$724,J367,$BQ$3:$BQ$724)</f>
        <v>0</v>
      </c>
      <c r="BN367" s="30">
        <f>SUMIF(Ingredients!$B$3:$B$217,K367,Ingredients!$G$3:$G$217)+SUMIF($B$3:$B$724,K367,$BQ$3:$BQ$724)</f>
        <v>0</v>
      </c>
      <c r="BO367" s="30">
        <f>SUMIF(Ingredients!$B$3:$B$217,L367,Ingredients!$G$3:$G$217)+SUMIF($B$3:$B$724,L367,$BQ$3:$BQ$724)</f>
        <v>0</v>
      </c>
      <c r="BP367" s="30">
        <f>SUMIF(Ingredients!$B$3:$B$217,M367,Ingredients!$G$3:$G$217)+SUMIF($B$3:$B$724,M367,$BQ$3:$BQ$724)</f>
        <v>0</v>
      </c>
      <c r="BQ367" s="36">
        <f t="shared" si="71"/>
        <v>0</v>
      </c>
      <c r="BR367" s="30">
        <f>SUMIF(Ingredients!$B$3:$B$217,F367,Ingredients!$H$3:$H$217)+SUMIF($B$3:$B$724,F367,$BZ$3:$BZ$724)</f>
        <v>0</v>
      </c>
      <c r="BS367" s="30">
        <f>SUMIF(Ingredients!$B$3:$B$217,G367,Ingredients!$H$3:$H$217)+SUMIF($B$3:$B$724,G367,$BZ$3:$BZ$724)</f>
        <v>0</v>
      </c>
      <c r="BT367" s="30">
        <f>SUMIF(Ingredients!$B$3:$B$217,H367,Ingredients!$H$3:$H$217)+SUMIF($B$3:$B$724,H367,$BZ$3:$BZ$724)</f>
        <v>0</v>
      </c>
      <c r="BU367" s="30">
        <f>SUMIF(Ingredients!$B$3:$B$217,I367,Ingredients!$H$3:$H$217)+SUMIF($B$3:$B$724,I367,$BZ$3:$BZ$724)</f>
        <v>0</v>
      </c>
      <c r="BV367" s="30">
        <f>SUMIF(Ingredients!$B$3:$B$217,J367,Ingredients!$H$3:$H$217)+SUMIF($B$3:$B$724,J367,$BZ$3:$BZ$724)</f>
        <v>0</v>
      </c>
      <c r="BW367" s="30">
        <f>SUMIF(Ingredients!$B$3:$B$217,K367,Ingredients!$H$3:$H$217)+SUMIF($B$3:$B$724,K367,$BZ$3:$BZ$724)</f>
        <v>0</v>
      </c>
      <c r="BX367" s="30">
        <f>SUMIF(Ingredients!$B$3:$B$217,L367,Ingredients!$H$3:$H$217)+SUMIF($B$3:$B$724,L367,$BZ$3:$BZ$724)</f>
        <v>0</v>
      </c>
      <c r="BY367" s="30">
        <f>SUMIF(Ingredients!$B$3:$B$217,M367,Ingredients!$H$3:$H$217)+SUMIF($B$3:$B$724,M367,$BZ$3:$BZ$724)</f>
        <v>0</v>
      </c>
      <c r="BZ367" s="42">
        <f t="shared" si="72"/>
        <v>0</v>
      </c>
      <c r="CA367" s="30">
        <f>SUMIF(Ingredients!$B$3:$B$217,F367,Ingredients!$I$3:$I$217)+SUMIF($B$3:$B$724,F367,$CI$3:$CI$724)</f>
        <v>0</v>
      </c>
      <c r="CB367" s="30">
        <f>SUMIF(Ingredients!$B$3:$B$217,G367,Ingredients!$I$3:$I$217)+SUMIF($B$3:$B$724,G367,$CI$3:$CI$724)</f>
        <v>0</v>
      </c>
      <c r="CC367" s="30">
        <f>SUMIF(Ingredients!$B$3:$B$217,H367,Ingredients!$I$3:$I$217)+SUMIF($B$3:$B$724,H367,$CI$3:$CI$724)</f>
        <v>0</v>
      </c>
      <c r="CD367" s="30">
        <f>SUMIF(Ingredients!$B$3:$B$217,I367,Ingredients!$I$3:$I$217)+SUMIF($B$3:$B$724,I367,$CI$3:$CI$724)</f>
        <v>0</v>
      </c>
      <c r="CE367" s="30">
        <f>SUMIF(Ingredients!$B$3:$B$217,J367,Ingredients!$I$3:$I$217)+SUMIF($B$3:$B$724,J367,$CI$3:$CI$724)</f>
        <v>0</v>
      </c>
      <c r="CF367" s="30">
        <f>SUMIF(Ingredients!$B$3:$B$217,K367,Ingredients!$I$3:$I$217)+SUMIF($B$3:$B$724,K367,$CI$3:$CI$724)</f>
        <v>0</v>
      </c>
      <c r="CG367" s="30">
        <f>SUMIF(Ingredients!$B$3:$B$217,L367,Ingredients!$I$3:$I$217)+SUMIF($B$3:$B$724,L367,$CI$3:$CI$724)</f>
        <v>0</v>
      </c>
      <c r="CH367" s="30">
        <f>SUMIF(Ingredients!$B$3:$B$217,M367,Ingredients!$I$3:$I$217)+SUMIF($B$3:$B$724,M367,$CI$3:$CI$724)</f>
        <v>0</v>
      </c>
      <c r="CI367" s="38">
        <f t="shared" si="73"/>
        <v>0</v>
      </c>
      <c r="CJ367" s="30">
        <f>SUMIF(Ingredients!$B$3:$B$217,F367,Ingredients!$J$3:$J$217)+SUMIF($B$3:$B$724,F367,$CR$3:$CR$724)</f>
        <v>0</v>
      </c>
      <c r="CK367" s="30">
        <f>SUMIF(Ingredients!$B$3:$B$217,G367,Ingredients!$J$3:$J$217)+SUMIF($B$3:$B$724,G367,$CR$3:$CR$724)</f>
        <v>1</v>
      </c>
      <c r="CL367" s="30">
        <f>SUMIF(Ingredients!$B$3:$B$217,H367,Ingredients!$J$3:$J$217)+SUMIF($B$3:$B$724,H367,$CR$3:$CR$724)</f>
        <v>0</v>
      </c>
      <c r="CM367" s="30">
        <f>SUMIF(Ingredients!$B$3:$B$217,I367,Ingredients!$J$3:$J$217)+SUMIF($B$3:$B$724,I367,$CR$3:$CR$724)</f>
        <v>0</v>
      </c>
      <c r="CN367" s="30">
        <f>SUMIF(Ingredients!$B$3:$B$217,J367,Ingredients!$J$3:$J$217)+SUMIF($B$3:$B$724,J367,$CR$3:$CR$724)</f>
        <v>0</v>
      </c>
      <c r="CO367" s="30">
        <f>SUMIF(Ingredients!$B$3:$B$217,K367,Ingredients!$J$3:$J$217)+SUMIF($B$3:$B$724,K367,$CR$3:$CR$724)</f>
        <v>0</v>
      </c>
      <c r="CP367" s="30">
        <f>SUMIF(Ingredients!$B$3:$B$217,L367,Ingredients!$J$3:$J$217)+SUMIF($B$3:$B$724,L367,$CR$3:$CR$724)</f>
        <v>0</v>
      </c>
      <c r="CQ367" s="30">
        <f>SUMIF(Ingredients!$B$3:$B$217,M367,Ingredients!$J$3:$J$217)+SUMIF($B$3:$B$724,M367,$CR$3:$CR$724)</f>
        <v>0</v>
      </c>
      <c r="CR367" s="43">
        <f t="shared" si="74"/>
        <v>1</v>
      </c>
      <c r="CS367" s="34">
        <v>10</v>
      </c>
      <c r="CT367" s="30">
        <v>0</v>
      </c>
      <c r="CU367" s="30">
        <v>21</v>
      </c>
      <c r="CV367" s="35">
        <v>1</v>
      </c>
      <c r="CW367" s="36">
        <v>0</v>
      </c>
      <c r="CX367" s="37">
        <v>0</v>
      </c>
      <c r="CY367" s="38">
        <v>0</v>
      </c>
      <c r="CZ367" s="39">
        <v>1</v>
      </c>
      <c r="DA367" t="s">
        <v>202</v>
      </c>
      <c r="DB367" t="str">
        <f t="shared" ca="1" si="75"/>
        <v>-</v>
      </c>
      <c r="DD367" t="s">
        <v>200</v>
      </c>
      <c r="DE367" t="str">
        <f t="shared" ca="1" si="76"/>
        <v>CROISSANTITEM(MEAL, ItemRegistry.croissantItem, 4 ,2f,0f,1f,0f,0f,0f,1f,1f),</v>
      </c>
      <c r="DF367" t="s">
        <v>2286</v>
      </c>
    </row>
    <row r="368" spans="2:110" x14ac:dyDescent="0.3">
      <c r="B368" t="s">
        <v>361</v>
      </c>
      <c r="C368" t="str">
        <f>INDEX('PH Itemnames'!$B$1:$B$723,MATCH(B368,'PH Itemnames'!$A$1:$A$723),1)</f>
        <v>currypowderItem</v>
      </c>
      <c r="D368" t="s">
        <v>240</v>
      </c>
      <c r="E368" t="s">
        <v>1192</v>
      </c>
      <c r="F368" s="10" t="s">
        <v>141</v>
      </c>
      <c r="G368" s="11"/>
      <c r="H368" s="11"/>
      <c r="I368" s="11"/>
      <c r="J368" s="11"/>
      <c r="K368" s="11"/>
      <c r="L368" s="11"/>
      <c r="M368" s="11"/>
      <c r="N368" s="46">
        <f ca="1">SUMIF(Ingredients!$B$3:$B$217,'PH complex foods'!F368,Ingredients!$A$3:$A$119)+SUMIF($B$3:$B$724,F368,$V$3:$V$723)</f>
        <v>0</v>
      </c>
      <c r="O368" s="11">
        <f ca="1">SUMIF(Ingredients!$B$3:$B$217,'PH complex foods'!G368,Ingredients!$A$3:$A$119)+SUMIF($B$3:$B$724,G368,$V$3:$V$723)</f>
        <v>0</v>
      </c>
      <c r="P368" s="11">
        <f ca="1">SUMIF(Ingredients!$B$3:$B$217,'PH complex foods'!H368,Ingredients!$A$3:$A$119)+SUMIF($B$3:$B$724,H368,$V$3:$V$723)</f>
        <v>0</v>
      </c>
      <c r="Q368" s="11">
        <f ca="1">SUMIF(Ingredients!$B$3:$B$217,'PH complex foods'!I368,Ingredients!$A$3:$A$119)+SUMIF($B$3:$B$724,I368,$V$3:$V$723)</f>
        <v>0</v>
      </c>
      <c r="R368" s="11">
        <f ca="1">SUMIF(Ingredients!$B$3:$B$217,'PH complex foods'!J368,Ingredients!$A$3:$A$119)+SUMIF($B$3:$B$724,J368,$V$3:$V$723)</f>
        <v>0</v>
      </c>
      <c r="S368" s="11">
        <f ca="1">SUMIF(Ingredients!$B$3:$B$217,'PH complex foods'!K368,Ingredients!$A$3:$A$119)+SUMIF($B$3:$B$724,K368,$V$3:$V$723)</f>
        <v>0</v>
      </c>
      <c r="T368" s="11">
        <f ca="1">SUMIF(Ingredients!$B$3:$B$217,'PH complex foods'!L368,Ingredients!$A$3:$A$119)+SUMIF($B$3:$B$724,L368,$V$3:$V$723)</f>
        <v>0</v>
      </c>
      <c r="U368" s="11">
        <f ca="1">SUMIF(Ingredients!$B$3:$B$217,'PH complex foods'!M368,Ingredients!$A$3:$A$119)+SUMIF($B$3:$B$724,M368,$V$3:$V$723)</f>
        <v>0</v>
      </c>
      <c r="V368" s="10">
        <f t="shared" ca="1" si="77"/>
        <v>0</v>
      </c>
      <c r="W368" s="11">
        <f t="shared" si="66"/>
        <v>2</v>
      </c>
      <c r="X368" s="44" t="str">
        <f t="shared" ca="1" si="78"/>
        <v>No</v>
      </c>
      <c r="Y368" s="34">
        <f>SUMIF(Ingredients!$B$3:$B$217,F368,Ingredients!$C$3:$C$217)+SUMIF($B$3:$B$724,F368,$AG$3:$AG$724)</f>
        <v>0</v>
      </c>
      <c r="Z368" s="30">
        <f>SUMIF(Ingredients!$B$3:$B$217,G368,Ingredients!$C$3:$C$217)+SUMIF($B$3:$B$724,G368,$AG$3:$AG$724)</f>
        <v>0</v>
      </c>
      <c r="AA368" s="30">
        <f>SUMIF(Ingredients!$B$3:$B$217,H368,Ingredients!$C$3:$C$217)+SUMIF($B$3:$B$724,H368,$AG$3:$AG$724)</f>
        <v>0</v>
      </c>
      <c r="AB368" s="30">
        <f>SUMIF(Ingredients!$B$3:$B$217,I368,Ingredients!$C$3:$C$217)+SUMIF($B$3:$B$724,I368,$AG$3:$AG$724)</f>
        <v>0</v>
      </c>
      <c r="AC368" s="30">
        <f>SUMIF(Ingredients!$B$3:$B$217,J368,Ingredients!$C$3:$C$217)+SUMIF($B$3:$B$724,J368,$AG$3:$AG$724)</f>
        <v>0</v>
      </c>
      <c r="AD368" s="30">
        <f>SUMIF(Ingredients!$B$3:$B$217,K368,Ingredients!$C$3:$C$217)+SUMIF($B$3:$B$724,K368,$AG$3:$AG$724)</f>
        <v>0</v>
      </c>
      <c r="AE368" s="30">
        <f>SUMIF(Ingredients!$B$3:$B$217,L368,Ingredients!$C$3:$C$217)+SUMIF($B$3:$B$724,L368,$AG$3:$AG$724)</f>
        <v>0</v>
      </c>
      <c r="AF368" s="30">
        <f>SUMIF(Ingredients!$B$3:$B$217,M368,Ingredients!$C$3:$C$217)+SUMIF($B$3:$B$724,M368,$AG$3:$AG$724)</f>
        <v>0</v>
      </c>
      <c r="AG368" s="29">
        <f t="shared" si="67"/>
        <v>0</v>
      </c>
      <c r="AH368" s="30">
        <f>SUMIF(Ingredients!$B$3:$B$217,F368,Ingredients!$D$3:$D$217)+SUMIF($B$3:$B$724,F368,$AP$3:$AP$724)</f>
        <v>0</v>
      </c>
      <c r="AI368" s="30">
        <f>SUMIF(Ingredients!$B$3:$B$217,G368,Ingredients!$D$3:$D$217)+SUMIF($B$3:$B$724,G368,$AP$3:$AP$724)</f>
        <v>0</v>
      </c>
      <c r="AJ368" s="30">
        <f>SUMIF(Ingredients!$B$3:$B$217,H368,Ingredients!$D$3:$D$217)+SUMIF($B$3:$B$724,H368,$AP$3:$AP$724)</f>
        <v>0</v>
      </c>
      <c r="AK368" s="30">
        <f>SUMIF(Ingredients!$B$3:$B$217,I368,Ingredients!$D$3:$D$217)+SUMIF($B$3:$B$724,I368,$AP$3:$AP$724)</f>
        <v>0</v>
      </c>
      <c r="AL368" s="30">
        <f>SUMIF(Ingredients!$B$3:$B$217,J368,Ingredients!$D$3:$D$217)+SUMIF($B$3:$B$724,J368,$AP$3:$AP$724)</f>
        <v>0</v>
      </c>
      <c r="AM368" s="30">
        <f>SUMIF(Ingredients!$B$3:$B$217,K368,Ingredients!$D$3:$D$217)+SUMIF($B$3:$B$724,K368,$AP$3:$AP$724)</f>
        <v>0</v>
      </c>
      <c r="AN368" s="30">
        <f>SUMIF(Ingredients!$B$3:$B$217,L368,Ingredients!$D$3:$D$217)+SUMIF($B$3:$B$724,L368,$AP$3:$AP$724)</f>
        <v>0</v>
      </c>
      <c r="AO368" s="30">
        <f>SUMIF(Ingredients!$B$3:$B$217,M368,Ingredients!$D$3:$D$217)+SUMIF($B$3:$B$724,M368,$AP$3:$AP$724)</f>
        <v>0</v>
      </c>
      <c r="AP368" s="29">
        <f t="shared" si="68"/>
        <v>0</v>
      </c>
      <c r="AQ368" s="30">
        <f>SUMIF(Ingredients!$B$3:$B$217,F368,Ingredients!$E$3:$E$217)+SUMIF($B$3:$B$724,F368,$AY$3:$AY$727)</f>
        <v>0</v>
      </c>
      <c r="AR368" s="30">
        <f>SUMIF(Ingredients!$B$3:$B$217,G368,Ingredients!$E$3:$E$217)+SUMIF($B$3:$B$724,G368,$AY$3:$AY$727)</f>
        <v>0</v>
      </c>
      <c r="AS368" s="30">
        <f>SUMIF(Ingredients!$B$3:$B$217,H368,Ingredients!$E$3:$E$217)+SUMIF($B$3:$B$724,H368,$AY$3:$AY$727)</f>
        <v>0</v>
      </c>
      <c r="AT368" s="30">
        <f>SUMIF(Ingredients!$B$3:$B$217,I368,Ingredients!$E$3:$E$217)+SUMIF($B$3:$B$724,I368,$AY$3:$AY$727)</f>
        <v>0</v>
      </c>
      <c r="AU368" s="30">
        <f>SUMIF(Ingredients!$B$3:$B$217,J368,Ingredients!$E$3:$E$217)+SUMIF($B$3:$B$724,J368,$AY$3:$AY$727)</f>
        <v>0</v>
      </c>
      <c r="AV368" s="30">
        <f>SUMIF(Ingredients!$B$3:$B$217,K368,Ingredients!$E$3:$E$217)+SUMIF($B$3:$B$724,K368,$AY$3:$AY$727)</f>
        <v>0</v>
      </c>
      <c r="AW368" s="30">
        <f>SUMIF(Ingredients!$B$3:$B$217,L368,Ingredients!$E$3:$E$217)+SUMIF($B$3:$B$724,L368,$AY$3:$AY$727)</f>
        <v>0</v>
      </c>
      <c r="AX368" s="30">
        <f>SUMIF(Ingredients!$B$3:$B$217,M368,Ingredients!$E$3:$E$217)+SUMIF($B$3:$B$724,M368,$AY$3:$AY$727)</f>
        <v>0</v>
      </c>
      <c r="AY368" s="29">
        <f t="shared" si="69"/>
        <v>0</v>
      </c>
      <c r="AZ368" s="30">
        <f>SUMIF(Ingredients!$B$3:$B$217,F368,Ingredients!$F$3:$F$217)+SUMIF($B$3:$B$724,F368,$BH$3:$BH$724)</f>
        <v>0</v>
      </c>
      <c r="BA368" s="30">
        <f>SUMIF(Ingredients!$B$3:$B$217,G368,Ingredients!$F$3:$F$217)+SUMIF($B$3:$B$724,G368,$BH$3:$BH$724)</f>
        <v>0</v>
      </c>
      <c r="BB368" s="30">
        <f>SUMIF(Ingredients!$B$3:$B$217,H368,Ingredients!$F$3:$F$217)+SUMIF($B$3:$B$724,H368,$BH$3:$BH$724)</f>
        <v>0</v>
      </c>
      <c r="BC368" s="30">
        <f>SUMIF(Ingredients!$B$3:$B$217,I368,Ingredients!$F$3:$F$217)+SUMIF($B$3:$B$724,I368,$BH$3:$BH$724)</f>
        <v>0</v>
      </c>
      <c r="BD368" s="30">
        <f>SUMIF(Ingredients!$B$3:$B$217,J368,Ingredients!$F$3:$F$217)+SUMIF($B$3:$B$724,J368,$BH$3:$BH$724)</f>
        <v>0</v>
      </c>
      <c r="BE368" s="30">
        <f>SUMIF(Ingredients!$B$3:$B$217,K368,Ingredients!$F$3:$F$217)+SUMIF($B$3:$B$724,K368,$BH$3:$BH$724)</f>
        <v>0</v>
      </c>
      <c r="BF368" s="30">
        <f>SUMIF(Ingredients!$B$3:$B$217,L368,Ingredients!$F$3:$F$217)+SUMIF($B$3:$B$724,L368,$BH$3:$BH$724)</f>
        <v>0</v>
      </c>
      <c r="BG368" s="30">
        <f>SUMIF(Ingredients!$B$3:$B$217,M368,Ingredients!$F$3:$F$217)+SUMIF($B$3:$B$724,M368,$BH$3:$BH$724)</f>
        <v>0</v>
      </c>
      <c r="BH368" s="35">
        <f t="shared" si="70"/>
        <v>0</v>
      </c>
      <c r="BI368" s="30">
        <f>SUMIF(Ingredients!$B$3:$B$217,F368,Ingredients!$G$3:$G$217)+SUMIF($B$3:$B$724,F368,$BQ$3:$BQ$724)</f>
        <v>0</v>
      </c>
      <c r="BJ368" s="30">
        <f>SUMIF(Ingredients!$B$3:$B$217,G368,Ingredients!$G$3:$G$217)+SUMIF($B$3:$B$724,G368,$BQ$3:$BQ$724)</f>
        <v>0</v>
      </c>
      <c r="BK368" s="30">
        <f>SUMIF(Ingredients!$B$3:$B$217,H368,Ingredients!$G$3:$G$217)+SUMIF($B$3:$B$724,H368,$BQ$3:$BQ$724)</f>
        <v>0</v>
      </c>
      <c r="BL368" s="30">
        <f>SUMIF(Ingredients!$B$3:$B$217,I368,Ingredients!$G$3:$G$217)+SUMIF($B$3:$B$724,I368,$BQ$3:$BQ$724)</f>
        <v>0</v>
      </c>
      <c r="BM368" s="30">
        <f>SUMIF(Ingredients!$B$3:$B$217,J368,Ingredients!$G$3:$G$217)+SUMIF($B$3:$B$724,J368,$BQ$3:$BQ$724)</f>
        <v>0</v>
      </c>
      <c r="BN368" s="30">
        <f>SUMIF(Ingredients!$B$3:$B$217,K368,Ingredients!$G$3:$G$217)+SUMIF($B$3:$B$724,K368,$BQ$3:$BQ$724)</f>
        <v>0</v>
      </c>
      <c r="BO368" s="30">
        <f>SUMIF(Ingredients!$B$3:$B$217,L368,Ingredients!$G$3:$G$217)+SUMIF($B$3:$B$724,L368,$BQ$3:$BQ$724)</f>
        <v>0</v>
      </c>
      <c r="BP368" s="30">
        <f>SUMIF(Ingredients!$B$3:$B$217,M368,Ingredients!$G$3:$G$217)+SUMIF($B$3:$B$724,M368,$BQ$3:$BQ$724)</f>
        <v>0</v>
      </c>
      <c r="BQ368" s="36">
        <f t="shared" si="71"/>
        <v>0</v>
      </c>
      <c r="BR368" s="30">
        <f>SUMIF(Ingredients!$B$3:$B$217,F368,Ingredients!$H$3:$H$217)+SUMIF($B$3:$B$724,F368,$BZ$3:$BZ$724)</f>
        <v>0</v>
      </c>
      <c r="BS368" s="30">
        <f>SUMIF(Ingredients!$B$3:$B$217,G368,Ingredients!$H$3:$H$217)+SUMIF($B$3:$B$724,G368,$BZ$3:$BZ$724)</f>
        <v>0</v>
      </c>
      <c r="BT368" s="30">
        <f>SUMIF(Ingredients!$B$3:$B$217,H368,Ingredients!$H$3:$H$217)+SUMIF($B$3:$B$724,H368,$BZ$3:$BZ$724)</f>
        <v>0</v>
      </c>
      <c r="BU368" s="30">
        <f>SUMIF(Ingredients!$B$3:$B$217,I368,Ingredients!$H$3:$H$217)+SUMIF($B$3:$B$724,I368,$BZ$3:$BZ$724)</f>
        <v>0</v>
      </c>
      <c r="BV368" s="30">
        <f>SUMIF(Ingredients!$B$3:$B$217,J368,Ingredients!$H$3:$H$217)+SUMIF($B$3:$B$724,J368,$BZ$3:$BZ$724)</f>
        <v>0</v>
      </c>
      <c r="BW368" s="30">
        <f>SUMIF(Ingredients!$B$3:$B$217,K368,Ingredients!$H$3:$H$217)+SUMIF($B$3:$B$724,K368,$BZ$3:$BZ$724)</f>
        <v>0</v>
      </c>
      <c r="BX368" s="30">
        <f>SUMIF(Ingredients!$B$3:$B$217,L368,Ingredients!$H$3:$H$217)+SUMIF($B$3:$B$724,L368,$BZ$3:$BZ$724)</f>
        <v>0</v>
      </c>
      <c r="BY368" s="30">
        <f>SUMIF(Ingredients!$B$3:$B$217,M368,Ingredients!$H$3:$H$217)+SUMIF($B$3:$B$724,M368,$BZ$3:$BZ$724)</f>
        <v>0</v>
      </c>
      <c r="BZ368" s="42">
        <f t="shared" si="72"/>
        <v>0</v>
      </c>
      <c r="CA368" s="30">
        <f>SUMIF(Ingredients!$B$3:$B$217,F368,Ingredients!$I$3:$I$217)+SUMIF($B$3:$B$724,F368,$CI$3:$CI$724)</f>
        <v>0</v>
      </c>
      <c r="CB368" s="30">
        <f>SUMIF(Ingredients!$B$3:$B$217,G368,Ingredients!$I$3:$I$217)+SUMIF($B$3:$B$724,G368,$CI$3:$CI$724)</f>
        <v>0</v>
      </c>
      <c r="CC368" s="30">
        <f>SUMIF(Ingredients!$B$3:$B$217,H368,Ingredients!$I$3:$I$217)+SUMIF($B$3:$B$724,H368,$CI$3:$CI$724)</f>
        <v>0</v>
      </c>
      <c r="CD368" s="30">
        <f>SUMIF(Ingredients!$B$3:$B$217,I368,Ingredients!$I$3:$I$217)+SUMIF($B$3:$B$724,I368,$CI$3:$CI$724)</f>
        <v>0</v>
      </c>
      <c r="CE368" s="30">
        <f>SUMIF(Ingredients!$B$3:$B$217,J368,Ingredients!$I$3:$I$217)+SUMIF($B$3:$B$724,J368,$CI$3:$CI$724)</f>
        <v>0</v>
      </c>
      <c r="CF368" s="30">
        <f>SUMIF(Ingredients!$B$3:$B$217,K368,Ingredients!$I$3:$I$217)+SUMIF($B$3:$B$724,K368,$CI$3:$CI$724)</f>
        <v>0</v>
      </c>
      <c r="CG368" s="30">
        <f>SUMIF(Ingredients!$B$3:$B$217,L368,Ingredients!$I$3:$I$217)+SUMIF($B$3:$B$724,L368,$CI$3:$CI$724)</f>
        <v>0</v>
      </c>
      <c r="CH368" s="30">
        <f>SUMIF(Ingredients!$B$3:$B$217,M368,Ingredients!$I$3:$I$217)+SUMIF($B$3:$B$724,M368,$CI$3:$CI$724)</f>
        <v>0</v>
      </c>
      <c r="CI368" s="38">
        <f t="shared" si="73"/>
        <v>0</v>
      </c>
      <c r="CJ368" s="30">
        <f>SUMIF(Ingredients!$B$3:$B$217,F368,Ingredients!$J$3:$J$217)+SUMIF($B$3:$B$724,F368,$CR$3:$CR$724)</f>
        <v>0</v>
      </c>
      <c r="CK368" s="30">
        <f>SUMIF(Ingredients!$B$3:$B$217,G368,Ingredients!$J$3:$J$217)+SUMIF($B$3:$B$724,G368,$CR$3:$CR$724)</f>
        <v>0</v>
      </c>
      <c r="CL368" s="30">
        <f>SUMIF(Ingredients!$B$3:$B$217,H368,Ingredients!$J$3:$J$217)+SUMIF($B$3:$B$724,H368,$CR$3:$CR$724)</f>
        <v>0</v>
      </c>
      <c r="CM368" s="30">
        <f>SUMIF(Ingredients!$B$3:$B$217,I368,Ingredients!$J$3:$J$217)+SUMIF($B$3:$B$724,I368,$CR$3:$CR$724)</f>
        <v>0</v>
      </c>
      <c r="CN368" s="30">
        <f>SUMIF(Ingredients!$B$3:$B$217,J368,Ingredients!$J$3:$J$217)+SUMIF($B$3:$B$724,J368,$CR$3:$CR$724)</f>
        <v>0</v>
      </c>
      <c r="CO368" s="30">
        <f>SUMIF(Ingredients!$B$3:$B$217,K368,Ingredients!$J$3:$J$217)+SUMIF($B$3:$B$724,K368,$CR$3:$CR$724)</f>
        <v>0</v>
      </c>
      <c r="CP368" s="30">
        <f>SUMIF(Ingredients!$B$3:$B$217,L368,Ingredients!$J$3:$J$217)+SUMIF($B$3:$B$724,L368,$CR$3:$CR$724)</f>
        <v>0</v>
      </c>
      <c r="CQ368" s="30">
        <f>SUMIF(Ingredients!$B$3:$B$217,M368,Ingredients!$J$3:$J$217)+SUMIF($B$3:$B$724,M368,$CR$3:$CR$724)</f>
        <v>0</v>
      </c>
      <c r="CR368" s="43">
        <f t="shared" si="74"/>
        <v>0</v>
      </c>
      <c r="CS368" s="34">
        <v>0</v>
      </c>
      <c r="CT368" s="30">
        <v>0</v>
      </c>
      <c r="CU368" s="30">
        <v>0</v>
      </c>
      <c r="CV368" s="35">
        <v>0</v>
      </c>
      <c r="CW368" s="36">
        <v>0</v>
      </c>
      <c r="CX368" s="37">
        <v>0</v>
      </c>
      <c r="CY368" s="38">
        <v>0</v>
      </c>
      <c r="CZ368" s="39">
        <v>0</v>
      </c>
      <c r="DA368" t="s">
        <v>199</v>
      </c>
      <c r="DB368" t="str">
        <f t="shared" ca="1" si="75"/>
        <v>No</v>
      </c>
      <c r="DC368" t="s">
        <v>3115</v>
      </c>
      <c r="DD368" t="s">
        <v>200</v>
      </c>
      <c r="DE368" t="str">
        <f t="shared" ca="1" si="76"/>
        <v/>
      </c>
      <c r="DF368" t="s">
        <v>2272</v>
      </c>
    </row>
    <row r="369" spans="2:110" x14ac:dyDescent="0.3">
      <c r="B369" t="s">
        <v>649</v>
      </c>
      <c r="C369" t="str">
        <f>INDEX('PH Itemnames'!$B$1:$B$723,MATCH(B369,'PH Itemnames'!$A$1:$A$723),1)</f>
        <v>dimsumItem</v>
      </c>
      <c r="D369" t="s">
        <v>245</v>
      </c>
      <c r="E369" t="s">
        <v>1192</v>
      </c>
      <c r="F369" s="10" t="s">
        <v>44</v>
      </c>
      <c r="G369" s="11" t="s">
        <v>209</v>
      </c>
      <c r="H369" s="11" t="s">
        <v>143</v>
      </c>
      <c r="I369" s="11" t="s">
        <v>284</v>
      </c>
      <c r="J369" s="11" t="s">
        <v>212</v>
      </c>
      <c r="K369" s="11"/>
      <c r="L369" s="11"/>
      <c r="M369" s="11"/>
      <c r="N369" s="46">
        <f ca="1">SUMIF(Ingredients!$B$3:$B$217,'PH complex foods'!F369,Ingredients!$A$3:$A$119)+SUMIF($B$3:$B$724,F369,$V$3:$V$723)</f>
        <v>1</v>
      </c>
      <c r="O369" s="11">
        <f ca="1">SUMIF(Ingredients!$B$3:$B$217,'PH complex foods'!G369,Ingredients!$A$3:$A$119)+SUMIF($B$3:$B$724,G369,$V$3:$V$723)</f>
        <v>1</v>
      </c>
      <c r="P369" s="11">
        <f ca="1">SUMIF(Ingredients!$B$3:$B$217,'PH complex foods'!H369,Ingredients!$A$3:$A$119)+SUMIF($B$3:$B$724,H369,$V$3:$V$723)</f>
        <v>0</v>
      </c>
      <c r="Q369" s="11">
        <f ca="1">SUMIF(Ingredients!$B$3:$B$217,'PH complex foods'!I369,Ingredients!$A$3:$A$119)+SUMIF($B$3:$B$724,I369,$V$3:$V$723)</f>
        <v>1</v>
      </c>
      <c r="R369" s="11">
        <f ca="1">SUMIF(Ingredients!$B$3:$B$217,'PH complex foods'!J369,Ingredients!$A$3:$A$119)+SUMIF($B$3:$B$724,J369,$V$3:$V$723)</f>
        <v>1</v>
      </c>
      <c r="S369" s="11">
        <f ca="1">SUMIF(Ingredients!$B$3:$B$217,'PH complex foods'!K369,Ingredients!$A$3:$A$119)+SUMIF($B$3:$B$724,K369,$V$3:$V$723)</f>
        <v>0</v>
      </c>
      <c r="T369" s="11">
        <f ca="1">SUMIF(Ingredients!$B$3:$B$217,'PH complex foods'!L369,Ingredients!$A$3:$A$119)+SUMIF($B$3:$B$724,L369,$V$3:$V$723)</f>
        <v>0</v>
      </c>
      <c r="U369" s="11">
        <f ca="1">SUMIF(Ingredients!$B$3:$B$217,'PH complex foods'!M369,Ingredients!$A$3:$A$119)+SUMIF($B$3:$B$724,M369,$V$3:$V$723)</f>
        <v>0</v>
      </c>
      <c r="V369" s="10">
        <f t="shared" ca="1" si="77"/>
        <v>0</v>
      </c>
      <c r="W369" s="11">
        <f t="shared" si="66"/>
        <v>0</v>
      </c>
      <c r="X369" s="44" t="str">
        <f t="shared" ca="1" si="78"/>
        <v>No</v>
      </c>
      <c r="Y369" s="34">
        <f>SUMIF(Ingredients!$B$3:$B$217,F369,Ingredients!$C$3:$C$217)+SUMIF($B$3:$B$724,F369,$AG$3:$AG$724)</f>
        <v>0</v>
      </c>
      <c r="Z369" s="30">
        <f>SUMIF(Ingredients!$B$3:$B$217,G369,Ingredients!$C$3:$C$217)+SUMIF($B$3:$B$724,G369,$AG$3:$AG$724)</f>
        <v>5</v>
      </c>
      <c r="AA369" s="30">
        <f>SUMIF(Ingredients!$B$3:$B$217,H369,Ingredients!$C$3:$C$217)+SUMIF($B$3:$B$724,H369,$AG$3:$AG$724)</f>
        <v>0</v>
      </c>
      <c r="AB369" s="30">
        <f>SUMIF(Ingredients!$B$3:$B$217,I369,Ingredients!$C$3:$C$217)+SUMIF($B$3:$B$724,I369,$AG$3:$AG$724)</f>
        <v>2</v>
      </c>
      <c r="AC369" s="30">
        <f>SUMIF(Ingredients!$B$3:$B$217,J369,Ingredients!$C$3:$C$217)+SUMIF($B$3:$B$724,J369,$AG$3:$AG$724)</f>
        <v>7.166666666666667</v>
      </c>
      <c r="AD369" s="30">
        <f>SUMIF(Ingredients!$B$3:$B$217,K369,Ingredients!$C$3:$C$217)+SUMIF($B$3:$B$724,K369,$AG$3:$AG$724)</f>
        <v>0</v>
      </c>
      <c r="AE369" s="30">
        <f>SUMIF(Ingredients!$B$3:$B$217,L369,Ingredients!$C$3:$C$217)+SUMIF($B$3:$B$724,L369,$AG$3:$AG$724)</f>
        <v>0</v>
      </c>
      <c r="AF369" s="30">
        <f>SUMIF(Ingredients!$B$3:$B$217,M369,Ingredients!$C$3:$C$217)+SUMIF($B$3:$B$724,M369,$AG$3:$AG$724)</f>
        <v>0</v>
      </c>
      <c r="AG369" s="29">
        <f t="shared" si="67"/>
        <v>14.166666666666668</v>
      </c>
      <c r="AH369" s="30">
        <f>SUMIF(Ingredients!$B$3:$B$217,F369,Ingredients!$D$3:$D$217)+SUMIF($B$3:$B$724,F369,$AP$3:$AP$724)</f>
        <v>0</v>
      </c>
      <c r="AI369" s="30">
        <f>SUMIF(Ingredients!$B$3:$B$217,G369,Ingredients!$D$3:$D$217)+SUMIF($B$3:$B$724,G369,$AP$3:$AP$724)</f>
        <v>0</v>
      </c>
      <c r="AJ369" s="30">
        <f>SUMIF(Ingredients!$B$3:$B$217,H369,Ingredients!$D$3:$D$217)+SUMIF($B$3:$B$724,H369,$AP$3:$AP$724)</f>
        <v>0</v>
      </c>
      <c r="AK369" s="30">
        <f>SUMIF(Ingredients!$B$3:$B$217,I369,Ingredients!$D$3:$D$217)+SUMIF($B$3:$B$724,I369,$AP$3:$AP$724)</f>
        <v>0</v>
      </c>
      <c r="AL369" s="30">
        <f>SUMIF(Ingredients!$B$3:$B$217,J369,Ingredients!$D$3:$D$217)+SUMIF($B$3:$B$724,J369,$AP$3:$AP$724)</f>
        <v>0</v>
      </c>
      <c r="AM369" s="30">
        <f>SUMIF(Ingredients!$B$3:$B$217,K369,Ingredients!$D$3:$D$217)+SUMIF($B$3:$B$724,K369,$AP$3:$AP$724)</f>
        <v>0</v>
      </c>
      <c r="AN369" s="30">
        <f>SUMIF(Ingredients!$B$3:$B$217,L369,Ingredients!$D$3:$D$217)+SUMIF($B$3:$B$724,L369,$AP$3:$AP$724)</f>
        <v>0</v>
      </c>
      <c r="AO369" s="30">
        <f>SUMIF(Ingredients!$B$3:$B$217,M369,Ingredients!$D$3:$D$217)+SUMIF($B$3:$B$724,M369,$AP$3:$AP$724)</f>
        <v>0</v>
      </c>
      <c r="AP369" s="29">
        <f t="shared" si="68"/>
        <v>0</v>
      </c>
      <c r="AQ369" s="30">
        <f>SUMIF(Ingredients!$B$3:$B$217,F369,Ingredients!$E$3:$E$217)+SUMIF($B$3:$B$724,F369,$AY$3:$AY$727)</f>
        <v>10</v>
      </c>
      <c r="AR369" s="30">
        <f>SUMIF(Ingredients!$B$3:$B$217,G369,Ingredients!$E$3:$E$217)+SUMIF($B$3:$B$724,G369,$AY$3:$AY$727)</f>
        <v>7</v>
      </c>
      <c r="AS369" s="30">
        <f>SUMIF(Ingredients!$B$3:$B$217,H369,Ingredients!$E$3:$E$217)+SUMIF($B$3:$B$724,H369,$AY$3:$AY$727)</f>
        <v>0</v>
      </c>
      <c r="AT369" s="30">
        <f>SUMIF(Ingredients!$B$3:$B$217,I369,Ingredients!$E$3:$E$217)+SUMIF($B$3:$B$724,I369,$AY$3:$AY$727)</f>
        <v>24</v>
      </c>
      <c r="AU369" s="30">
        <f>SUMIF(Ingredients!$B$3:$B$217,J369,Ingredients!$E$3:$E$217)+SUMIF($B$3:$B$724,J369,$AY$3:$AY$727)</f>
        <v>12</v>
      </c>
      <c r="AV369" s="30">
        <f>SUMIF(Ingredients!$B$3:$B$217,K369,Ingredients!$E$3:$E$217)+SUMIF($B$3:$B$724,K369,$AY$3:$AY$727)</f>
        <v>0</v>
      </c>
      <c r="AW369" s="30">
        <f>SUMIF(Ingredients!$B$3:$B$217,L369,Ingredients!$E$3:$E$217)+SUMIF($B$3:$B$724,L369,$AY$3:$AY$727)</f>
        <v>0</v>
      </c>
      <c r="AX369" s="30">
        <f>SUMIF(Ingredients!$B$3:$B$217,M369,Ingredients!$E$3:$E$217)+SUMIF($B$3:$B$724,M369,$AY$3:$AY$727)</f>
        <v>0</v>
      </c>
      <c r="AY369" s="29">
        <f t="shared" si="69"/>
        <v>10.6</v>
      </c>
      <c r="AZ369" s="30">
        <f>SUMIF(Ingredients!$B$3:$B$217,F369,Ingredients!$F$3:$F$217)+SUMIF($B$3:$B$724,F369,$BH$3:$BH$724)</f>
        <v>0</v>
      </c>
      <c r="BA369" s="30">
        <f>SUMIF(Ingredients!$B$3:$B$217,G369,Ingredients!$F$3:$F$217)+SUMIF($B$3:$B$724,G369,$BH$3:$BH$724)</f>
        <v>1</v>
      </c>
      <c r="BB369" s="30">
        <f>SUMIF(Ingredients!$B$3:$B$217,H369,Ingredients!$F$3:$F$217)+SUMIF($B$3:$B$724,H369,$BH$3:$BH$724)</f>
        <v>0</v>
      </c>
      <c r="BC369" s="30">
        <f>SUMIF(Ingredients!$B$3:$B$217,I369,Ingredients!$F$3:$F$217)+SUMIF($B$3:$B$724,I369,$BH$3:$BH$724)</f>
        <v>0</v>
      </c>
      <c r="BD369" s="30">
        <f>SUMIF(Ingredients!$B$3:$B$217,J369,Ingredients!$F$3:$F$217)+SUMIF($B$3:$B$724,J369,$BH$3:$BH$724)</f>
        <v>0</v>
      </c>
      <c r="BE369" s="30">
        <f>SUMIF(Ingredients!$B$3:$B$217,K369,Ingredients!$F$3:$F$217)+SUMIF($B$3:$B$724,K369,$BH$3:$BH$724)</f>
        <v>0</v>
      </c>
      <c r="BF369" s="30">
        <f>SUMIF(Ingredients!$B$3:$B$217,L369,Ingredients!$F$3:$F$217)+SUMIF($B$3:$B$724,L369,$BH$3:$BH$724)</f>
        <v>0</v>
      </c>
      <c r="BG369" s="30">
        <f>SUMIF(Ingredients!$B$3:$B$217,M369,Ingredients!$F$3:$F$217)+SUMIF($B$3:$B$724,M369,$BH$3:$BH$724)</f>
        <v>0</v>
      </c>
      <c r="BH369" s="35">
        <f t="shared" si="70"/>
        <v>1</v>
      </c>
      <c r="BI369" s="30">
        <f>SUMIF(Ingredients!$B$3:$B$217,F369,Ingredients!$G$3:$G$217)+SUMIF($B$3:$B$724,F369,$BQ$3:$BQ$724)</f>
        <v>0</v>
      </c>
      <c r="BJ369" s="30">
        <f>SUMIF(Ingredients!$B$3:$B$217,G369,Ingredients!$G$3:$G$217)+SUMIF($B$3:$B$724,G369,$BQ$3:$BQ$724)</f>
        <v>0</v>
      </c>
      <c r="BK369" s="30">
        <f>SUMIF(Ingredients!$B$3:$B$217,H369,Ingredients!$G$3:$G$217)+SUMIF($B$3:$B$724,H369,$BQ$3:$BQ$724)</f>
        <v>0</v>
      </c>
      <c r="BL369" s="30">
        <f>SUMIF(Ingredients!$B$3:$B$217,I369,Ingredients!$G$3:$G$217)+SUMIF($B$3:$B$724,I369,$BQ$3:$BQ$724)</f>
        <v>0</v>
      </c>
      <c r="BM369" s="30">
        <f>SUMIF(Ingredients!$B$3:$B$217,J369,Ingredients!$G$3:$G$217)+SUMIF($B$3:$B$724,J369,$BQ$3:$BQ$724)</f>
        <v>0</v>
      </c>
      <c r="BN369" s="30">
        <f>SUMIF(Ingredients!$B$3:$B$217,K369,Ingredients!$G$3:$G$217)+SUMIF($B$3:$B$724,K369,$BQ$3:$BQ$724)</f>
        <v>0</v>
      </c>
      <c r="BO369" s="30">
        <f>SUMIF(Ingredients!$B$3:$B$217,L369,Ingredients!$G$3:$G$217)+SUMIF($B$3:$B$724,L369,$BQ$3:$BQ$724)</f>
        <v>0</v>
      </c>
      <c r="BP369" s="30">
        <f>SUMIF(Ingredients!$B$3:$B$217,M369,Ingredients!$G$3:$G$217)+SUMIF($B$3:$B$724,M369,$BQ$3:$BQ$724)</f>
        <v>0</v>
      </c>
      <c r="BQ369" s="36">
        <f t="shared" si="71"/>
        <v>0</v>
      </c>
      <c r="BR369" s="30">
        <f>SUMIF(Ingredients!$B$3:$B$217,F369,Ingredients!$H$3:$H$217)+SUMIF($B$3:$B$724,F369,$BZ$3:$BZ$724)</f>
        <v>0</v>
      </c>
      <c r="BS369" s="30">
        <f>SUMIF(Ingredients!$B$3:$B$217,G369,Ingredients!$H$3:$H$217)+SUMIF($B$3:$B$724,G369,$BZ$3:$BZ$724)</f>
        <v>0</v>
      </c>
      <c r="BT369" s="30">
        <f>SUMIF(Ingredients!$B$3:$B$217,H369,Ingredients!$H$3:$H$217)+SUMIF($B$3:$B$724,H369,$BZ$3:$BZ$724)</f>
        <v>0</v>
      </c>
      <c r="BU369" s="30">
        <f>SUMIF(Ingredients!$B$3:$B$217,I369,Ingredients!$H$3:$H$217)+SUMIF($B$3:$B$724,I369,$BZ$3:$BZ$724)</f>
        <v>0</v>
      </c>
      <c r="BV369" s="30">
        <f>SUMIF(Ingredients!$B$3:$B$217,J369,Ingredients!$H$3:$H$217)+SUMIF($B$3:$B$724,J369,$BZ$3:$BZ$724)</f>
        <v>0</v>
      </c>
      <c r="BW369" s="30">
        <f>SUMIF(Ingredients!$B$3:$B$217,K369,Ingredients!$H$3:$H$217)+SUMIF($B$3:$B$724,K369,$BZ$3:$BZ$724)</f>
        <v>0</v>
      </c>
      <c r="BX369" s="30">
        <f>SUMIF(Ingredients!$B$3:$B$217,L369,Ingredients!$H$3:$H$217)+SUMIF($B$3:$B$724,L369,$BZ$3:$BZ$724)</f>
        <v>0</v>
      </c>
      <c r="BY369" s="30">
        <f>SUMIF(Ingredients!$B$3:$B$217,M369,Ingredients!$H$3:$H$217)+SUMIF($B$3:$B$724,M369,$BZ$3:$BZ$724)</f>
        <v>0</v>
      </c>
      <c r="BZ369" s="42">
        <f t="shared" si="72"/>
        <v>0</v>
      </c>
      <c r="CA369" s="30">
        <f>SUMIF(Ingredients!$B$3:$B$217,F369,Ingredients!$I$3:$I$217)+SUMIF($B$3:$B$724,F369,$CI$3:$CI$724)</f>
        <v>0</v>
      </c>
      <c r="CB369" s="30">
        <f>SUMIF(Ingredients!$B$3:$B$217,G369,Ingredients!$I$3:$I$217)+SUMIF($B$3:$B$724,G369,$CI$3:$CI$724)</f>
        <v>0</v>
      </c>
      <c r="CC369" s="30">
        <f>SUMIF(Ingredients!$B$3:$B$217,H369,Ingredients!$I$3:$I$217)+SUMIF($B$3:$B$724,H369,$CI$3:$CI$724)</f>
        <v>0</v>
      </c>
      <c r="CD369" s="30">
        <f>SUMIF(Ingredients!$B$3:$B$217,I369,Ingredients!$I$3:$I$217)+SUMIF($B$3:$B$724,I369,$CI$3:$CI$724)</f>
        <v>0.5</v>
      </c>
      <c r="CE369" s="30">
        <f>SUMIF(Ingredients!$B$3:$B$217,J369,Ingredients!$I$3:$I$217)+SUMIF($B$3:$B$724,J369,$CI$3:$CI$724)</f>
        <v>2</v>
      </c>
      <c r="CF369" s="30">
        <f>SUMIF(Ingredients!$B$3:$B$217,K369,Ingredients!$I$3:$I$217)+SUMIF($B$3:$B$724,K369,$CI$3:$CI$724)</f>
        <v>0</v>
      </c>
      <c r="CG369" s="30">
        <f>SUMIF(Ingredients!$B$3:$B$217,L369,Ingredients!$I$3:$I$217)+SUMIF($B$3:$B$724,L369,$CI$3:$CI$724)</f>
        <v>0</v>
      </c>
      <c r="CH369" s="30">
        <f>SUMIF(Ingredients!$B$3:$B$217,M369,Ingredients!$I$3:$I$217)+SUMIF($B$3:$B$724,M369,$CI$3:$CI$724)</f>
        <v>0</v>
      </c>
      <c r="CI369" s="38">
        <f t="shared" si="73"/>
        <v>2.5</v>
      </c>
      <c r="CJ369" s="30">
        <f>SUMIF(Ingredients!$B$3:$B$217,F369,Ingredients!$J$3:$J$217)+SUMIF($B$3:$B$724,F369,$CR$3:$CR$724)</f>
        <v>0</v>
      </c>
      <c r="CK369" s="30">
        <f>SUMIF(Ingredients!$B$3:$B$217,G369,Ingredients!$J$3:$J$217)+SUMIF($B$3:$B$724,G369,$CR$3:$CR$724)</f>
        <v>0</v>
      </c>
      <c r="CL369" s="30">
        <f>SUMIF(Ingredients!$B$3:$B$217,H369,Ingredients!$J$3:$J$217)+SUMIF($B$3:$B$724,H369,$CR$3:$CR$724)</f>
        <v>0</v>
      </c>
      <c r="CM369" s="30">
        <f>SUMIF(Ingredients!$B$3:$B$217,I369,Ingredients!$J$3:$J$217)+SUMIF($B$3:$B$724,I369,$CR$3:$CR$724)</f>
        <v>0</v>
      </c>
      <c r="CN369" s="30">
        <f>SUMIF(Ingredients!$B$3:$B$217,J369,Ingredients!$J$3:$J$217)+SUMIF($B$3:$B$724,J369,$CR$3:$CR$724)</f>
        <v>0</v>
      </c>
      <c r="CO369" s="30">
        <f>SUMIF(Ingredients!$B$3:$B$217,K369,Ingredients!$J$3:$J$217)+SUMIF($B$3:$B$724,K369,$CR$3:$CR$724)</f>
        <v>0</v>
      </c>
      <c r="CP369" s="30">
        <f>SUMIF(Ingredients!$B$3:$B$217,L369,Ingredients!$J$3:$J$217)+SUMIF($B$3:$B$724,L369,$CR$3:$CR$724)</f>
        <v>0</v>
      </c>
      <c r="CQ369" s="30">
        <f>SUMIF(Ingredients!$B$3:$B$217,M369,Ingredients!$J$3:$J$217)+SUMIF($B$3:$B$724,M369,$CR$3:$CR$724)</f>
        <v>0</v>
      </c>
      <c r="CR369" s="43">
        <f t="shared" si="74"/>
        <v>0</v>
      </c>
      <c r="CS369" s="34">
        <v>14.166666666666668</v>
      </c>
      <c r="CT369" s="30">
        <v>0</v>
      </c>
      <c r="CU369" s="30">
        <v>10.6</v>
      </c>
      <c r="CV369" s="35">
        <v>1</v>
      </c>
      <c r="CW369" s="36">
        <v>0</v>
      </c>
      <c r="CX369" s="37">
        <v>0</v>
      </c>
      <c r="CY369" s="38">
        <v>2.5</v>
      </c>
      <c r="CZ369" s="39">
        <v>0</v>
      </c>
      <c r="DA369" t="s">
        <v>199</v>
      </c>
      <c r="DB369" t="str">
        <f t="shared" ca="1" si="75"/>
        <v>No</v>
      </c>
      <c r="DD369" t="s">
        <v>200</v>
      </c>
      <c r="DE369" t="str">
        <f t="shared" ca="1" si="76"/>
        <v/>
      </c>
      <c r="DF369" t="s">
        <v>2272</v>
      </c>
    </row>
    <row r="370" spans="2:110" x14ac:dyDescent="0.3">
      <c r="B370" t="s">
        <v>650</v>
      </c>
      <c r="C370" t="str">
        <f>INDEX('PH Itemnames'!$B$1:$B$723,MATCH(B370,'PH Itemnames'!$A$1:$A$723),1)</f>
        <v>friedpecanokraItem</v>
      </c>
      <c r="D370" t="s">
        <v>240</v>
      </c>
      <c r="E370" t="s">
        <v>1192</v>
      </c>
      <c r="F370" s="10" t="s">
        <v>135</v>
      </c>
      <c r="G370" s="11" t="s">
        <v>176</v>
      </c>
      <c r="H370" s="11" t="s">
        <v>346</v>
      </c>
      <c r="I370" s="11" t="s">
        <v>401</v>
      </c>
      <c r="J370" s="11"/>
      <c r="K370" s="11"/>
      <c r="L370" s="11"/>
      <c r="M370" s="11"/>
      <c r="N370" s="46">
        <f ca="1">SUMIF(Ingredients!$B$3:$B$217,'PH complex foods'!F370,Ingredients!$A$3:$A$119)+SUMIF($B$3:$B$724,F370,$V$3:$V$723)</f>
        <v>0</v>
      </c>
      <c r="O370" s="11">
        <f ca="1">SUMIF(Ingredients!$B$3:$B$217,'PH complex foods'!G370,Ingredients!$A$3:$A$119)+SUMIF($B$3:$B$724,G370,$V$3:$V$723)</f>
        <v>0</v>
      </c>
      <c r="P370" s="11">
        <f ca="1">SUMIF(Ingredients!$B$3:$B$217,'PH complex foods'!H370,Ingredients!$A$3:$A$119)+SUMIF($B$3:$B$724,H370,$V$3:$V$723)</f>
        <v>1</v>
      </c>
      <c r="Q370" s="11">
        <f ca="1">SUMIF(Ingredients!$B$3:$B$217,'PH complex foods'!I370,Ingredients!$A$3:$A$119)+SUMIF($B$3:$B$724,I370,$V$3:$V$723)</f>
        <v>1</v>
      </c>
      <c r="R370" s="11">
        <f ca="1">SUMIF(Ingredients!$B$3:$B$217,'PH complex foods'!J370,Ingredients!$A$3:$A$119)+SUMIF($B$3:$B$724,J370,$V$3:$V$723)</f>
        <v>0</v>
      </c>
      <c r="S370" s="11">
        <f ca="1">SUMIF(Ingredients!$B$3:$B$217,'PH complex foods'!K370,Ingredients!$A$3:$A$119)+SUMIF($B$3:$B$724,K370,$V$3:$V$723)</f>
        <v>0</v>
      </c>
      <c r="T370" s="11">
        <f ca="1">SUMIF(Ingredients!$B$3:$B$217,'PH complex foods'!L370,Ingredients!$A$3:$A$119)+SUMIF($B$3:$B$724,L370,$V$3:$V$723)</f>
        <v>0</v>
      </c>
      <c r="U370" s="11">
        <f ca="1">SUMIF(Ingredients!$B$3:$B$217,'PH complex foods'!M370,Ingredients!$A$3:$A$119)+SUMIF($B$3:$B$724,M370,$V$3:$V$723)</f>
        <v>0</v>
      </c>
      <c r="V370" s="10">
        <f t="shared" ca="1" si="77"/>
        <v>-1</v>
      </c>
      <c r="W370" s="11">
        <f t="shared" si="66"/>
        <v>0</v>
      </c>
      <c r="X370" s="44" t="str">
        <f t="shared" ca="1" si="78"/>
        <v>No</v>
      </c>
      <c r="Y370" s="34">
        <f>SUMIF(Ingredients!$B$3:$B$217,F370,Ingredients!$C$3:$C$217)+SUMIF($B$3:$B$724,F370,$AG$3:$AG$724)</f>
        <v>0</v>
      </c>
      <c r="Z370" s="30">
        <f>SUMIF(Ingredients!$B$3:$B$217,G370,Ingredients!$C$3:$C$217)+SUMIF($B$3:$B$724,G370,$AG$3:$AG$724)</f>
        <v>0</v>
      </c>
      <c r="AA370" s="30">
        <f>SUMIF(Ingredients!$B$3:$B$217,H370,Ingredients!$C$3:$C$217)+SUMIF($B$3:$B$724,H370,$AG$3:$AG$724)</f>
        <v>4</v>
      </c>
      <c r="AB370" s="30">
        <f>SUMIF(Ingredients!$B$3:$B$217,I370,Ingredients!$C$3:$C$217)+SUMIF($B$3:$B$724,I370,$AG$3:$AG$724)</f>
        <v>0</v>
      </c>
      <c r="AC370" s="30">
        <f>SUMIF(Ingredients!$B$3:$B$217,J370,Ingredients!$C$3:$C$217)+SUMIF($B$3:$B$724,J370,$AG$3:$AG$724)</f>
        <v>0</v>
      </c>
      <c r="AD370" s="30">
        <f>SUMIF(Ingredients!$B$3:$B$217,K370,Ingredients!$C$3:$C$217)+SUMIF($B$3:$B$724,K370,$AG$3:$AG$724)</f>
        <v>0</v>
      </c>
      <c r="AE370" s="30">
        <f>SUMIF(Ingredients!$B$3:$B$217,L370,Ingredients!$C$3:$C$217)+SUMIF($B$3:$B$724,L370,$AG$3:$AG$724)</f>
        <v>0</v>
      </c>
      <c r="AF370" s="30">
        <f>SUMIF(Ingredients!$B$3:$B$217,M370,Ingredients!$C$3:$C$217)+SUMIF($B$3:$B$724,M370,$AG$3:$AG$724)</f>
        <v>0</v>
      </c>
      <c r="AG370" s="29">
        <f t="shared" si="67"/>
        <v>4</v>
      </c>
      <c r="AH370" s="30">
        <f>SUMIF(Ingredients!$B$3:$B$217,F370,Ingredients!$D$3:$D$217)+SUMIF($B$3:$B$724,F370,$AP$3:$AP$724)</f>
        <v>0</v>
      </c>
      <c r="AI370" s="30">
        <f>SUMIF(Ingredients!$B$3:$B$217,G370,Ingredients!$D$3:$D$217)+SUMIF($B$3:$B$724,G370,$AP$3:$AP$724)</f>
        <v>0</v>
      </c>
      <c r="AJ370" s="30">
        <f>SUMIF(Ingredients!$B$3:$B$217,H370,Ingredients!$D$3:$D$217)+SUMIF($B$3:$B$724,H370,$AP$3:$AP$724)</f>
        <v>0</v>
      </c>
      <c r="AK370" s="30">
        <f>SUMIF(Ingredients!$B$3:$B$217,I370,Ingredients!$D$3:$D$217)+SUMIF($B$3:$B$724,I370,$AP$3:$AP$724)</f>
        <v>0</v>
      </c>
      <c r="AL370" s="30">
        <f>SUMIF(Ingredients!$B$3:$B$217,J370,Ingredients!$D$3:$D$217)+SUMIF($B$3:$B$724,J370,$AP$3:$AP$724)</f>
        <v>0</v>
      </c>
      <c r="AM370" s="30">
        <f>SUMIF(Ingredients!$B$3:$B$217,K370,Ingredients!$D$3:$D$217)+SUMIF($B$3:$B$724,K370,$AP$3:$AP$724)</f>
        <v>0</v>
      </c>
      <c r="AN370" s="30">
        <f>SUMIF(Ingredients!$B$3:$B$217,L370,Ingredients!$D$3:$D$217)+SUMIF($B$3:$B$724,L370,$AP$3:$AP$724)</f>
        <v>0</v>
      </c>
      <c r="AO370" s="30">
        <f>SUMIF(Ingredients!$B$3:$B$217,M370,Ingredients!$D$3:$D$217)+SUMIF($B$3:$B$724,M370,$AP$3:$AP$724)</f>
        <v>0</v>
      </c>
      <c r="AP370" s="29">
        <f t="shared" si="68"/>
        <v>0</v>
      </c>
      <c r="AQ370" s="30">
        <f>SUMIF(Ingredients!$B$3:$B$217,F370,Ingredients!$E$3:$E$217)+SUMIF($B$3:$B$724,F370,$AY$3:$AY$727)</f>
        <v>0</v>
      </c>
      <c r="AR370" s="30">
        <f>SUMIF(Ingredients!$B$3:$B$217,G370,Ingredients!$E$3:$E$217)+SUMIF($B$3:$B$724,G370,$AY$3:$AY$727)</f>
        <v>0</v>
      </c>
      <c r="AS370" s="30">
        <f>SUMIF(Ingredients!$B$3:$B$217,H370,Ingredients!$E$3:$E$217)+SUMIF($B$3:$B$724,H370,$AY$3:$AY$727)</f>
        <v>0</v>
      </c>
      <c r="AT370" s="30">
        <f>SUMIF(Ingredients!$B$3:$B$217,I370,Ingredients!$E$3:$E$217)+SUMIF($B$3:$B$724,I370,$AY$3:$AY$727)</f>
        <v>0</v>
      </c>
      <c r="AU370" s="30">
        <f>SUMIF(Ingredients!$B$3:$B$217,J370,Ingredients!$E$3:$E$217)+SUMIF($B$3:$B$724,J370,$AY$3:$AY$727)</f>
        <v>0</v>
      </c>
      <c r="AV370" s="30">
        <f>SUMIF(Ingredients!$B$3:$B$217,K370,Ingredients!$E$3:$E$217)+SUMIF($B$3:$B$724,K370,$AY$3:$AY$727)</f>
        <v>0</v>
      </c>
      <c r="AW370" s="30">
        <f>SUMIF(Ingredients!$B$3:$B$217,L370,Ingredients!$E$3:$E$217)+SUMIF($B$3:$B$724,L370,$AY$3:$AY$727)</f>
        <v>0</v>
      </c>
      <c r="AX370" s="30">
        <f>SUMIF(Ingredients!$B$3:$B$217,M370,Ingredients!$E$3:$E$217)+SUMIF($B$3:$B$724,M370,$AY$3:$AY$727)</f>
        <v>0</v>
      </c>
      <c r="AY370" s="29">
        <f t="shared" si="69"/>
        <v>0</v>
      </c>
      <c r="AZ370" s="30">
        <f>SUMIF(Ingredients!$B$3:$B$217,F370,Ingredients!$F$3:$F$217)+SUMIF($B$3:$B$724,F370,$BH$3:$BH$724)</f>
        <v>0</v>
      </c>
      <c r="BA370" s="30">
        <f>SUMIF(Ingredients!$B$3:$B$217,G370,Ingredients!$F$3:$F$217)+SUMIF($B$3:$B$724,G370,$BH$3:$BH$724)</f>
        <v>0</v>
      </c>
      <c r="BB370" s="30">
        <f>SUMIF(Ingredients!$B$3:$B$217,H370,Ingredients!$F$3:$F$217)+SUMIF($B$3:$B$724,H370,$BH$3:$BH$724)</f>
        <v>0</v>
      </c>
      <c r="BC370" s="30">
        <f>SUMIF(Ingredients!$B$3:$B$217,I370,Ingredients!$F$3:$F$217)+SUMIF($B$3:$B$724,I370,$BH$3:$BH$724)</f>
        <v>0</v>
      </c>
      <c r="BD370" s="30">
        <f>SUMIF(Ingredients!$B$3:$B$217,J370,Ingredients!$F$3:$F$217)+SUMIF($B$3:$B$724,J370,$BH$3:$BH$724)</f>
        <v>0</v>
      </c>
      <c r="BE370" s="30">
        <f>SUMIF(Ingredients!$B$3:$B$217,K370,Ingredients!$F$3:$F$217)+SUMIF($B$3:$B$724,K370,$BH$3:$BH$724)</f>
        <v>0</v>
      </c>
      <c r="BF370" s="30">
        <f>SUMIF(Ingredients!$B$3:$B$217,L370,Ingredients!$F$3:$F$217)+SUMIF($B$3:$B$724,L370,$BH$3:$BH$724)</f>
        <v>0</v>
      </c>
      <c r="BG370" s="30">
        <f>SUMIF(Ingredients!$B$3:$B$217,M370,Ingredients!$F$3:$F$217)+SUMIF($B$3:$B$724,M370,$BH$3:$BH$724)</f>
        <v>0</v>
      </c>
      <c r="BH370" s="35">
        <f t="shared" si="70"/>
        <v>0</v>
      </c>
      <c r="BI370" s="30">
        <f>SUMIF(Ingredients!$B$3:$B$217,F370,Ingredients!$G$3:$G$217)+SUMIF($B$3:$B$724,F370,$BQ$3:$BQ$724)</f>
        <v>0</v>
      </c>
      <c r="BJ370" s="30">
        <f>SUMIF(Ingredients!$B$3:$B$217,G370,Ingredients!$G$3:$G$217)+SUMIF($B$3:$B$724,G370,$BQ$3:$BQ$724)</f>
        <v>0</v>
      </c>
      <c r="BK370" s="30">
        <f>SUMIF(Ingredients!$B$3:$B$217,H370,Ingredients!$G$3:$G$217)+SUMIF($B$3:$B$724,H370,$BQ$3:$BQ$724)</f>
        <v>0</v>
      </c>
      <c r="BL370" s="30">
        <f>SUMIF(Ingredients!$B$3:$B$217,I370,Ingredients!$G$3:$G$217)+SUMIF($B$3:$B$724,I370,$BQ$3:$BQ$724)</f>
        <v>0</v>
      </c>
      <c r="BM370" s="30">
        <f>SUMIF(Ingredients!$B$3:$B$217,J370,Ingredients!$G$3:$G$217)+SUMIF($B$3:$B$724,J370,$BQ$3:$BQ$724)</f>
        <v>0</v>
      </c>
      <c r="BN370" s="30">
        <f>SUMIF(Ingredients!$B$3:$B$217,K370,Ingredients!$G$3:$G$217)+SUMIF($B$3:$B$724,K370,$BQ$3:$BQ$724)</f>
        <v>0</v>
      </c>
      <c r="BO370" s="30">
        <f>SUMIF(Ingredients!$B$3:$B$217,L370,Ingredients!$G$3:$G$217)+SUMIF($B$3:$B$724,L370,$BQ$3:$BQ$724)</f>
        <v>0</v>
      </c>
      <c r="BP370" s="30">
        <f>SUMIF(Ingredients!$B$3:$B$217,M370,Ingredients!$G$3:$G$217)+SUMIF($B$3:$B$724,M370,$BQ$3:$BQ$724)</f>
        <v>0</v>
      </c>
      <c r="BQ370" s="36">
        <f t="shared" si="71"/>
        <v>0</v>
      </c>
      <c r="BR370" s="30">
        <f>SUMIF(Ingredients!$B$3:$B$217,F370,Ingredients!$H$3:$H$217)+SUMIF($B$3:$B$724,F370,$BZ$3:$BZ$724)</f>
        <v>0</v>
      </c>
      <c r="BS370" s="30">
        <f>SUMIF(Ingredients!$B$3:$B$217,G370,Ingredients!$H$3:$H$217)+SUMIF($B$3:$B$724,G370,$BZ$3:$BZ$724)</f>
        <v>0</v>
      </c>
      <c r="BT370" s="30">
        <f>SUMIF(Ingredients!$B$3:$B$217,H370,Ingredients!$H$3:$H$217)+SUMIF($B$3:$B$724,H370,$BZ$3:$BZ$724)</f>
        <v>0</v>
      </c>
      <c r="BU370" s="30">
        <f>SUMIF(Ingredients!$B$3:$B$217,I370,Ingredients!$H$3:$H$217)+SUMIF($B$3:$B$724,I370,$BZ$3:$BZ$724)</f>
        <v>0</v>
      </c>
      <c r="BV370" s="30">
        <f>SUMIF(Ingredients!$B$3:$B$217,J370,Ingredients!$H$3:$H$217)+SUMIF($B$3:$B$724,J370,$BZ$3:$BZ$724)</f>
        <v>0</v>
      </c>
      <c r="BW370" s="30">
        <f>SUMIF(Ingredients!$B$3:$B$217,K370,Ingredients!$H$3:$H$217)+SUMIF($B$3:$B$724,K370,$BZ$3:$BZ$724)</f>
        <v>0</v>
      </c>
      <c r="BX370" s="30">
        <f>SUMIF(Ingredients!$B$3:$B$217,L370,Ingredients!$H$3:$H$217)+SUMIF($B$3:$B$724,L370,$BZ$3:$BZ$724)</f>
        <v>0</v>
      </c>
      <c r="BY370" s="30">
        <f>SUMIF(Ingredients!$B$3:$B$217,M370,Ingredients!$H$3:$H$217)+SUMIF($B$3:$B$724,M370,$BZ$3:$BZ$724)</f>
        <v>0</v>
      </c>
      <c r="BZ370" s="42">
        <f t="shared" si="72"/>
        <v>0</v>
      </c>
      <c r="CA370" s="30">
        <f>SUMIF(Ingredients!$B$3:$B$217,F370,Ingredients!$I$3:$I$217)+SUMIF($B$3:$B$724,F370,$CI$3:$CI$724)</f>
        <v>0</v>
      </c>
      <c r="CB370" s="30">
        <f>SUMIF(Ingredients!$B$3:$B$217,G370,Ingredients!$I$3:$I$217)+SUMIF($B$3:$B$724,G370,$CI$3:$CI$724)</f>
        <v>0</v>
      </c>
      <c r="CC370" s="30">
        <f>SUMIF(Ingredients!$B$3:$B$217,H370,Ingredients!$I$3:$I$217)+SUMIF($B$3:$B$724,H370,$CI$3:$CI$724)</f>
        <v>0</v>
      </c>
      <c r="CD370" s="30">
        <f>SUMIF(Ingredients!$B$3:$B$217,I370,Ingredients!$I$3:$I$217)+SUMIF($B$3:$B$724,I370,$CI$3:$CI$724)</f>
        <v>0</v>
      </c>
      <c r="CE370" s="30">
        <f>SUMIF(Ingredients!$B$3:$B$217,J370,Ingredients!$I$3:$I$217)+SUMIF($B$3:$B$724,J370,$CI$3:$CI$724)</f>
        <v>0</v>
      </c>
      <c r="CF370" s="30">
        <f>SUMIF(Ingredients!$B$3:$B$217,K370,Ingredients!$I$3:$I$217)+SUMIF($B$3:$B$724,K370,$CI$3:$CI$724)</f>
        <v>0</v>
      </c>
      <c r="CG370" s="30">
        <f>SUMIF(Ingredients!$B$3:$B$217,L370,Ingredients!$I$3:$I$217)+SUMIF($B$3:$B$724,L370,$CI$3:$CI$724)</f>
        <v>0</v>
      </c>
      <c r="CH370" s="30">
        <f>SUMIF(Ingredients!$B$3:$B$217,M370,Ingredients!$I$3:$I$217)+SUMIF($B$3:$B$724,M370,$CI$3:$CI$724)</f>
        <v>0</v>
      </c>
      <c r="CI370" s="38">
        <f t="shared" si="73"/>
        <v>0</v>
      </c>
      <c r="CJ370" s="30">
        <f>SUMIF(Ingredients!$B$3:$B$217,F370,Ingredients!$J$3:$J$217)+SUMIF($B$3:$B$724,F370,$CR$3:$CR$724)</f>
        <v>0</v>
      </c>
      <c r="CK370" s="30">
        <f>SUMIF(Ingredients!$B$3:$B$217,G370,Ingredients!$J$3:$J$217)+SUMIF($B$3:$B$724,G370,$CR$3:$CR$724)</f>
        <v>0</v>
      </c>
      <c r="CL370" s="30">
        <f>SUMIF(Ingredients!$B$3:$B$217,H370,Ingredients!$J$3:$J$217)+SUMIF($B$3:$B$724,H370,$CR$3:$CR$724)</f>
        <v>0</v>
      </c>
      <c r="CM370" s="30">
        <f>SUMIF(Ingredients!$B$3:$B$217,I370,Ingredients!$J$3:$J$217)+SUMIF($B$3:$B$724,I370,$CR$3:$CR$724)</f>
        <v>0</v>
      </c>
      <c r="CN370" s="30">
        <f>SUMIF(Ingredients!$B$3:$B$217,J370,Ingredients!$J$3:$J$217)+SUMIF($B$3:$B$724,J370,$CR$3:$CR$724)</f>
        <v>0</v>
      </c>
      <c r="CO370" s="30">
        <f>SUMIF(Ingredients!$B$3:$B$217,K370,Ingredients!$J$3:$J$217)+SUMIF($B$3:$B$724,K370,$CR$3:$CR$724)</f>
        <v>0</v>
      </c>
      <c r="CP370" s="30">
        <f>SUMIF(Ingredients!$B$3:$B$217,L370,Ingredients!$J$3:$J$217)+SUMIF($B$3:$B$724,L370,$CR$3:$CR$724)</f>
        <v>0</v>
      </c>
      <c r="CQ370" s="30">
        <f>SUMIF(Ingredients!$B$3:$B$217,M370,Ingredients!$J$3:$J$217)+SUMIF($B$3:$B$724,M370,$CR$3:$CR$724)</f>
        <v>0</v>
      </c>
      <c r="CR370" s="43">
        <f t="shared" si="74"/>
        <v>0</v>
      </c>
      <c r="CS370" s="34">
        <v>4</v>
      </c>
      <c r="CT370" s="30">
        <v>0</v>
      </c>
      <c r="CU370" s="30">
        <v>0</v>
      </c>
      <c r="CV370" s="35">
        <v>0</v>
      </c>
      <c r="CW370" s="36">
        <v>0</v>
      </c>
      <c r="CX370" s="37">
        <v>0</v>
      </c>
      <c r="CY370" s="38">
        <v>0</v>
      </c>
      <c r="CZ370" s="39">
        <v>0</v>
      </c>
      <c r="DA370" t="s">
        <v>199</v>
      </c>
      <c r="DB370" t="str">
        <f t="shared" ca="1" si="75"/>
        <v>No</v>
      </c>
      <c r="DD370" t="s">
        <v>200</v>
      </c>
      <c r="DE370" t="str">
        <f t="shared" ca="1" si="76"/>
        <v/>
      </c>
      <c r="DF370" t="s">
        <v>2272</v>
      </c>
    </row>
    <row r="371" spans="2:110" x14ac:dyDescent="0.3">
      <c r="B371" t="s">
        <v>651</v>
      </c>
      <c r="C371" t="str">
        <f>INDEX('PH Itemnames'!$B$1:$B$723,MATCH(B371,'PH Itemnames'!$A$1:$A$723),1)</f>
        <v>gooseberryjellyItem</v>
      </c>
      <c r="D371" t="s">
        <v>240</v>
      </c>
      <c r="E371" t="s">
        <v>1192</v>
      </c>
      <c r="F371" s="10" t="s">
        <v>18</v>
      </c>
      <c r="G371" s="11" t="s">
        <v>210</v>
      </c>
      <c r="H371" s="11"/>
      <c r="I371" s="11"/>
      <c r="J371" s="11"/>
      <c r="K371" s="11"/>
      <c r="L371" s="11"/>
      <c r="M371" s="11"/>
      <c r="N371" s="46">
        <f ca="1">SUMIF(Ingredients!$B$3:$B$217,'PH complex foods'!F371,Ingredients!$A$3:$A$119)+SUMIF($B$3:$B$724,F371,$V$3:$V$723)</f>
        <v>1</v>
      </c>
      <c r="O371" s="11">
        <f ca="1">SUMIF(Ingredients!$B$3:$B$217,'PH complex foods'!G371,Ingredients!$A$3:$A$119)+SUMIF($B$3:$B$724,G371,$V$3:$V$723)</f>
        <v>1</v>
      </c>
      <c r="P371" s="11">
        <f ca="1">SUMIF(Ingredients!$B$3:$B$217,'PH complex foods'!H371,Ingredients!$A$3:$A$119)+SUMIF($B$3:$B$724,H371,$V$3:$V$723)</f>
        <v>0</v>
      </c>
      <c r="Q371" s="11">
        <f ca="1">SUMIF(Ingredients!$B$3:$B$217,'PH complex foods'!I371,Ingredients!$A$3:$A$119)+SUMIF($B$3:$B$724,I371,$V$3:$V$723)</f>
        <v>0</v>
      </c>
      <c r="R371" s="11">
        <f ca="1">SUMIF(Ingredients!$B$3:$B$217,'PH complex foods'!J371,Ingredients!$A$3:$A$119)+SUMIF($B$3:$B$724,J371,$V$3:$V$723)</f>
        <v>0</v>
      </c>
      <c r="S371" s="11">
        <f ca="1">SUMIF(Ingredients!$B$3:$B$217,'PH complex foods'!K371,Ingredients!$A$3:$A$119)+SUMIF($B$3:$B$724,K371,$V$3:$V$723)</f>
        <v>0</v>
      </c>
      <c r="T371" s="11">
        <f ca="1">SUMIF(Ingredients!$B$3:$B$217,'PH complex foods'!L371,Ingredients!$A$3:$A$119)+SUMIF($B$3:$B$724,L371,$V$3:$V$723)</f>
        <v>0</v>
      </c>
      <c r="U371" s="11">
        <f ca="1">SUMIF(Ingredients!$B$3:$B$217,'PH complex foods'!M371,Ingredients!$A$3:$A$119)+SUMIF($B$3:$B$724,M371,$V$3:$V$723)</f>
        <v>0</v>
      </c>
      <c r="V371" s="10">
        <f t="shared" ca="1" si="77"/>
        <v>1</v>
      </c>
      <c r="W371" s="11">
        <f t="shared" si="66"/>
        <v>0</v>
      </c>
      <c r="X371" s="44" t="str">
        <f t="shared" ca="1" si="78"/>
        <v>Yes</v>
      </c>
      <c r="Y371" s="34">
        <f>SUMIF(Ingredients!$B$3:$B$217,F371,Ingredients!$C$3:$C$217)+SUMIF($B$3:$B$724,F371,$AG$3:$AG$724)</f>
        <v>2</v>
      </c>
      <c r="Z371" s="30">
        <f>SUMIF(Ingredients!$B$3:$B$217,G371,Ingredients!$C$3:$C$217)+SUMIF($B$3:$B$724,G371,$AG$3:$AG$724)</f>
        <v>0</v>
      </c>
      <c r="AA371" s="30">
        <f>SUMIF(Ingredients!$B$3:$B$217,H371,Ingredients!$C$3:$C$217)+SUMIF($B$3:$B$724,H371,$AG$3:$AG$724)</f>
        <v>0</v>
      </c>
      <c r="AB371" s="30">
        <f>SUMIF(Ingredients!$B$3:$B$217,I371,Ingredients!$C$3:$C$217)+SUMIF($B$3:$B$724,I371,$AG$3:$AG$724)</f>
        <v>0</v>
      </c>
      <c r="AC371" s="30">
        <f>SUMIF(Ingredients!$B$3:$B$217,J371,Ingredients!$C$3:$C$217)+SUMIF($B$3:$B$724,J371,$AG$3:$AG$724)</f>
        <v>0</v>
      </c>
      <c r="AD371" s="30">
        <f>SUMIF(Ingredients!$B$3:$B$217,K371,Ingredients!$C$3:$C$217)+SUMIF($B$3:$B$724,K371,$AG$3:$AG$724)</f>
        <v>0</v>
      </c>
      <c r="AE371" s="30">
        <f>SUMIF(Ingredients!$B$3:$B$217,L371,Ingredients!$C$3:$C$217)+SUMIF($B$3:$B$724,L371,$AG$3:$AG$724)</f>
        <v>0</v>
      </c>
      <c r="AF371" s="30">
        <f>SUMIF(Ingredients!$B$3:$B$217,M371,Ingredients!$C$3:$C$217)+SUMIF($B$3:$B$724,M371,$AG$3:$AG$724)</f>
        <v>0</v>
      </c>
      <c r="AG371" s="29">
        <f t="shared" si="67"/>
        <v>2</v>
      </c>
      <c r="AH371" s="30">
        <f>SUMIF(Ingredients!$B$3:$B$217,F371,Ingredients!$D$3:$D$217)+SUMIF($B$3:$B$724,F371,$AP$3:$AP$724)</f>
        <v>5</v>
      </c>
      <c r="AI371" s="30">
        <f>SUMIF(Ingredients!$B$3:$B$217,G371,Ingredients!$D$3:$D$217)+SUMIF($B$3:$B$724,G371,$AP$3:$AP$724)</f>
        <v>0</v>
      </c>
      <c r="AJ371" s="30">
        <f>SUMIF(Ingredients!$B$3:$B$217,H371,Ingredients!$D$3:$D$217)+SUMIF($B$3:$B$724,H371,$AP$3:$AP$724)</f>
        <v>0</v>
      </c>
      <c r="AK371" s="30">
        <f>SUMIF(Ingredients!$B$3:$B$217,I371,Ingredients!$D$3:$D$217)+SUMIF($B$3:$B$724,I371,$AP$3:$AP$724)</f>
        <v>0</v>
      </c>
      <c r="AL371" s="30">
        <f>SUMIF(Ingredients!$B$3:$B$217,J371,Ingredients!$D$3:$D$217)+SUMIF($B$3:$B$724,J371,$AP$3:$AP$724)</f>
        <v>0</v>
      </c>
      <c r="AM371" s="30">
        <f>SUMIF(Ingredients!$B$3:$B$217,K371,Ingredients!$D$3:$D$217)+SUMIF($B$3:$B$724,K371,$AP$3:$AP$724)</f>
        <v>0</v>
      </c>
      <c r="AN371" s="30">
        <f>SUMIF(Ingredients!$B$3:$B$217,L371,Ingredients!$D$3:$D$217)+SUMIF($B$3:$B$724,L371,$AP$3:$AP$724)</f>
        <v>0</v>
      </c>
      <c r="AO371" s="30">
        <f>SUMIF(Ingredients!$B$3:$B$217,M371,Ingredients!$D$3:$D$217)+SUMIF($B$3:$B$724,M371,$AP$3:$AP$724)</f>
        <v>0</v>
      </c>
      <c r="AP371" s="29">
        <f t="shared" si="68"/>
        <v>5</v>
      </c>
      <c r="AQ371" s="30">
        <f>SUMIF(Ingredients!$B$3:$B$217,F371,Ingredients!$E$3:$E$217)+SUMIF($B$3:$B$724,F371,$AY$3:$AY$727)</f>
        <v>4</v>
      </c>
      <c r="AR371" s="30">
        <f>SUMIF(Ingredients!$B$3:$B$217,G371,Ingredients!$E$3:$E$217)+SUMIF($B$3:$B$724,G371,$AY$3:$AY$727)</f>
        <v>30</v>
      </c>
      <c r="AS371" s="30">
        <f>SUMIF(Ingredients!$B$3:$B$217,H371,Ingredients!$E$3:$E$217)+SUMIF($B$3:$B$724,H371,$AY$3:$AY$727)</f>
        <v>0</v>
      </c>
      <c r="AT371" s="30">
        <f>SUMIF(Ingredients!$B$3:$B$217,I371,Ingredients!$E$3:$E$217)+SUMIF($B$3:$B$724,I371,$AY$3:$AY$727)</f>
        <v>0</v>
      </c>
      <c r="AU371" s="30">
        <f>SUMIF(Ingredients!$B$3:$B$217,J371,Ingredients!$E$3:$E$217)+SUMIF($B$3:$B$724,J371,$AY$3:$AY$727)</f>
        <v>0</v>
      </c>
      <c r="AV371" s="30">
        <f>SUMIF(Ingredients!$B$3:$B$217,K371,Ingredients!$E$3:$E$217)+SUMIF($B$3:$B$724,K371,$AY$3:$AY$727)</f>
        <v>0</v>
      </c>
      <c r="AW371" s="30">
        <f>SUMIF(Ingredients!$B$3:$B$217,L371,Ingredients!$E$3:$E$217)+SUMIF($B$3:$B$724,L371,$AY$3:$AY$727)</f>
        <v>0</v>
      </c>
      <c r="AX371" s="30">
        <f>SUMIF(Ingredients!$B$3:$B$217,M371,Ingredients!$E$3:$E$217)+SUMIF($B$3:$B$724,M371,$AY$3:$AY$727)</f>
        <v>0</v>
      </c>
      <c r="AY371" s="29">
        <f t="shared" si="69"/>
        <v>17</v>
      </c>
      <c r="AZ371" s="30">
        <f>SUMIF(Ingredients!$B$3:$B$217,F371,Ingredients!$F$3:$F$217)+SUMIF($B$3:$B$724,F371,$BH$3:$BH$724)</f>
        <v>0</v>
      </c>
      <c r="BA371" s="30">
        <f>SUMIF(Ingredients!$B$3:$B$217,G371,Ingredients!$F$3:$F$217)+SUMIF($B$3:$B$724,G371,$BH$3:$BH$724)</f>
        <v>0</v>
      </c>
      <c r="BB371" s="30">
        <f>SUMIF(Ingredients!$B$3:$B$217,H371,Ingredients!$F$3:$F$217)+SUMIF($B$3:$B$724,H371,$BH$3:$BH$724)</f>
        <v>0</v>
      </c>
      <c r="BC371" s="30">
        <f>SUMIF(Ingredients!$B$3:$B$217,I371,Ingredients!$F$3:$F$217)+SUMIF($B$3:$B$724,I371,$BH$3:$BH$724)</f>
        <v>0</v>
      </c>
      <c r="BD371" s="30">
        <f>SUMIF(Ingredients!$B$3:$B$217,J371,Ingredients!$F$3:$F$217)+SUMIF($B$3:$B$724,J371,$BH$3:$BH$724)</f>
        <v>0</v>
      </c>
      <c r="BE371" s="30">
        <f>SUMIF(Ingredients!$B$3:$B$217,K371,Ingredients!$F$3:$F$217)+SUMIF($B$3:$B$724,K371,$BH$3:$BH$724)</f>
        <v>0</v>
      </c>
      <c r="BF371" s="30">
        <f>SUMIF(Ingredients!$B$3:$B$217,L371,Ingredients!$F$3:$F$217)+SUMIF($B$3:$B$724,L371,$BH$3:$BH$724)</f>
        <v>0</v>
      </c>
      <c r="BG371" s="30">
        <f>SUMIF(Ingredients!$B$3:$B$217,M371,Ingredients!$F$3:$F$217)+SUMIF($B$3:$B$724,M371,$BH$3:$BH$724)</f>
        <v>0</v>
      </c>
      <c r="BH371" s="35">
        <f t="shared" si="70"/>
        <v>0</v>
      </c>
      <c r="BI371" s="30">
        <f>SUMIF(Ingredients!$B$3:$B$217,F371,Ingredients!$G$3:$G$217)+SUMIF($B$3:$B$724,F371,$BQ$3:$BQ$724)</f>
        <v>0.8</v>
      </c>
      <c r="BJ371" s="30">
        <f>SUMIF(Ingredients!$B$3:$B$217,G371,Ingredients!$G$3:$G$217)+SUMIF($B$3:$B$724,G371,$BQ$3:$BQ$724)</f>
        <v>0</v>
      </c>
      <c r="BK371" s="30">
        <f>SUMIF(Ingredients!$B$3:$B$217,H371,Ingredients!$G$3:$G$217)+SUMIF($B$3:$B$724,H371,$BQ$3:$BQ$724)</f>
        <v>0</v>
      </c>
      <c r="BL371" s="30">
        <f>SUMIF(Ingredients!$B$3:$B$217,I371,Ingredients!$G$3:$G$217)+SUMIF($B$3:$B$724,I371,$BQ$3:$BQ$724)</f>
        <v>0</v>
      </c>
      <c r="BM371" s="30">
        <f>SUMIF(Ingredients!$B$3:$B$217,J371,Ingredients!$G$3:$G$217)+SUMIF($B$3:$B$724,J371,$BQ$3:$BQ$724)</f>
        <v>0</v>
      </c>
      <c r="BN371" s="30">
        <f>SUMIF(Ingredients!$B$3:$B$217,K371,Ingredients!$G$3:$G$217)+SUMIF($B$3:$B$724,K371,$BQ$3:$BQ$724)</f>
        <v>0</v>
      </c>
      <c r="BO371" s="30">
        <f>SUMIF(Ingredients!$B$3:$B$217,L371,Ingredients!$G$3:$G$217)+SUMIF($B$3:$B$724,L371,$BQ$3:$BQ$724)</f>
        <v>0</v>
      </c>
      <c r="BP371" s="30">
        <f>SUMIF(Ingredients!$B$3:$B$217,M371,Ingredients!$G$3:$G$217)+SUMIF($B$3:$B$724,M371,$BQ$3:$BQ$724)</f>
        <v>0</v>
      </c>
      <c r="BQ371" s="36">
        <f t="shared" si="71"/>
        <v>0.8</v>
      </c>
      <c r="BR371" s="30">
        <f>SUMIF(Ingredients!$B$3:$B$217,F371,Ingredients!$H$3:$H$217)+SUMIF($B$3:$B$724,F371,$BZ$3:$BZ$724)</f>
        <v>0</v>
      </c>
      <c r="BS371" s="30">
        <f>SUMIF(Ingredients!$B$3:$B$217,G371,Ingredients!$H$3:$H$217)+SUMIF($B$3:$B$724,G371,$BZ$3:$BZ$724)</f>
        <v>0</v>
      </c>
      <c r="BT371" s="30">
        <f>SUMIF(Ingredients!$B$3:$B$217,H371,Ingredients!$H$3:$H$217)+SUMIF($B$3:$B$724,H371,$BZ$3:$BZ$724)</f>
        <v>0</v>
      </c>
      <c r="BU371" s="30">
        <f>SUMIF(Ingredients!$B$3:$B$217,I371,Ingredients!$H$3:$H$217)+SUMIF($B$3:$B$724,I371,$BZ$3:$BZ$724)</f>
        <v>0</v>
      </c>
      <c r="BV371" s="30">
        <f>SUMIF(Ingredients!$B$3:$B$217,J371,Ingredients!$H$3:$H$217)+SUMIF($B$3:$B$724,J371,$BZ$3:$BZ$724)</f>
        <v>0</v>
      </c>
      <c r="BW371" s="30">
        <f>SUMIF(Ingredients!$B$3:$B$217,K371,Ingredients!$H$3:$H$217)+SUMIF($B$3:$B$724,K371,$BZ$3:$BZ$724)</f>
        <v>0</v>
      </c>
      <c r="BX371" s="30">
        <f>SUMIF(Ingredients!$B$3:$B$217,L371,Ingredients!$H$3:$H$217)+SUMIF($B$3:$B$724,L371,$BZ$3:$BZ$724)</f>
        <v>0</v>
      </c>
      <c r="BY371" s="30">
        <f>SUMIF(Ingredients!$B$3:$B$217,M371,Ingredients!$H$3:$H$217)+SUMIF($B$3:$B$724,M371,$BZ$3:$BZ$724)</f>
        <v>0</v>
      </c>
      <c r="BZ371" s="42">
        <f t="shared" si="72"/>
        <v>0</v>
      </c>
      <c r="CA371" s="30">
        <f>SUMIF(Ingredients!$B$3:$B$217,F371,Ingredients!$I$3:$I$217)+SUMIF($B$3:$B$724,F371,$CI$3:$CI$724)</f>
        <v>0</v>
      </c>
      <c r="CB371" s="30">
        <f>SUMIF(Ingredients!$B$3:$B$217,G371,Ingredients!$I$3:$I$217)+SUMIF($B$3:$B$724,G371,$CI$3:$CI$724)</f>
        <v>0</v>
      </c>
      <c r="CC371" s="30">
        <f>SUMIF(Ingredients!$B$3:$B$217,H371,Ingredients!$I$3:$I$217)+SUMIF($B$3:$B$724,H371,$CI$3:$CI$724)</f>
        <v>0</v>
      </c>
      <c r="CD371" s="30">
        <f>SUMIF(Ingredients!$B$3:$B$217,I371,Ingredients!$I$3:$I$217)+SUMIF($B$3:$B$724,I371,$CI$3:$CI$724)</f>
        <v>0</v>
      </c>
      <c r="CE371" s="30">
        <f>SUMIF(Ingredients!$B$3:$B$217,J371,Ingredients!$I$3:$I$217)+SUMIF($B$3:$B$724,J371,$CI$3:$CI$724)</f>
        <v>0</v>
      </c>
      <c r="CF371" s="30">
        <f>SUMIF(Ingredients!$B$3:$B$217,K371,Ingredients!$I$3:$I$217)+SUMIF($B$3:$B$724,K371,$CI$3:$CI$724)</f>
        <v>0</v>
      </c>
      <c r="CG371" s="30">
        <f>SUMIF(Ingredients!$B$3:$B$217,L371,Ingredients!$I$3:$I$217)+SUMIF($B$3:$B$724,L371,$CI$3:$CI$724)</f>
        <v>0</v>
      </c>
      <c r="CH371" s="30">
        <f>SUMIF(Ingredients!$B$3:$B$217,M371,Ingredients!$I$3:$I$217)+SUMIF($B$3:$B$724,M371,$CI$3:$CI$724)</f>
        <v>0</v>
      </c>
      <c r="CI371" s="38">
        <f t="shared" si="73"/>
        <v>0</v>
      </c>
      <c r="CJ371" s="30">
        <f>SUMIF(Ingredients!$B$3:$B$217,F371,Ingredients!$J$3:$J$217)+SUMIF($B$3:$B$724,F371,$CR$3:$CR$724)</f>
        <v>0</v>
      </c>
      <c r="CK371" s="30">
        <f>SUMIF(Ingredients!$B$3:$B$217,G371,Ingredients!$J$3:$J$217)+SUMIF($B$3:$B$724,G371,$CR$3:$CR$724)</f>
        <v>0</v>
      </c>
      <c r="CL371" s="30">
        <f>SUMIF(Ingredients!$B$3:$B$217,H371,Ingredients!$J$3:$J$217)+SUMIF($B$3:$B$724,H371,$CR$3:$CR$724)</f>
        <v>0</v>
      </c>
      <c r="CM371" s="30">
        <f>SUMIF(Ingredients!$B$3:$B$217,I371,Ingredients!$J$3:$J$217)+SUMIF($B$3:$B$724,I371,$CR$3:$CR$724)</f>
        <v>0</v>
      </c>
      <c r="CN371" s="30">
        <f>SUMIF(Ingredients!$B$3:$B$217,J371,Ingredients!$J$3:$J$217)+SUMIF($B$3:$B$724,J371,$CR$3:$CR$724)</f>
        <v>0</v>
      </c>
      <c r="CO371" s="30">
        <f>SUMIF(Ingredients!$B$3:$B$217,K371,Ingredients!$J$3:$J$217)+SUMIF($B$3:$B$724,K371,$CR$3:$CR$724)</f>
        <v>0</v>
      </c>
      <c r="CP371" s="30">
        <f>SUMIF(Ingredients!$B$3:$B$217,L371,Ingredients!$J$3:$J$217)+SUMIF($B$3:$B$724,L371,$CR$3:$CR$724)</f>
        <v>0</v>
      </c>
      <c r="CQ371" s="30">
        <f>SUMIF(Ingredients!$B$3:$B$217,M371,Ingredients!$J$3:$J$217)+SUMIF($B$3:$B$724,M371,$CR$3:$CR$724)</f>
        <v>0</v>
      </c>
      <c r="CR371" s="43">
        <f t="shared" si="74"/>
        <v>0</v>
      </c>
      <c r="CS371" s="34">
        <v>2</v>
      </c>
      <c r="CT371" s="30">
        <v>0</v>
      </c>
      <c r="CU371" s="30">
        <v>87</v>
      </c>
      <c r="CV371" s="35">
        <v>0</v>
      </c>
      <c r="CW371" s="36">
        <v>1.5</v>
      </c>
      <c r="CX371" s="37">
        <v>0</v>
      </c>
      <c r="CY371" s="38">
        <v>0</v>
      </c>
      <c r="CZ371" s="39">
        <v>0</v>
      </c>
      <c r="DA371" t="s">
        <v>202</v>
      </c>
      <c r="DB371" t="str">
        <f t="shared" ca="1" si="75"/>
        <v>-</v>
      </c>
      <c r="DD371" t="s">
        <v>199</v>
      </c>
      <c r="DE371" t="str">
        <f t="shared" ca="1" si="76"/>
        <v/>
      </c>
      <c r="DF371" t="s">
        <v>2272</v>
      </c>
    </row>
    <row r="372" spans="2:110" x14ac:dyDescent="0.3">
      <c r="B372" t="s">
        <v>652</v>
      </c>
      <c r="C372" t="str">
        <f>INDEX('PH Itemnames'!$B$1:$B$723,MATCH(B372,'PH Itemnames'!$A$1:$A$723),1)</f>
        <v>gooseberrymilkshakeItem</v>
      </c>
      <c r="D372" t="s">
        <v>240</v>
      </c>
      <c r="E372" t="s">
        <v>1192</v>
      </c>
      <c r="F372" s="10" t="s">
        <v>238</v>
      </c>
      <c r="G372" s="11" t="s">
        <v>18</v>
      </c>
      <c r="H372" s="11" t="s">
        <v>250</v>
      </c>
      <c r="I372" s="11"/>
      <c r="J372" s="11"/>
      <c r="K372" s="11"/>
      <c r="L372" s="11"/>
      <c r="M372" s="11"/>
      <c r="N372" s="46">
        <f ca="1">SUMIF(Ingredients!$B$3:$B$217,'PH complex foods'!F372,Ingredients!$A$3:$A$119)+SUMIF($B$3:$B$724,F372,$V$3:$V$723)</f>
        <v>1</v>
      </c>
      <c r="O372" s="11">
        <f ca="1">SUMIF(Ingredients!$B$3:$B$217,'PH complex foods'!G372,Ingredients!$A$3:$A$119)+SUMIF($B$3:$B$724,G372,$V$3:$V$723)</f>
        <v>1</v>
      </c>
      <c r="P372" s="11">
        <f ca="1">SUMIF(Ingredients!$B$3:$B$217,'PH complex foods'!H372,Ingredients!$A$3:$A$119)+SUMIF($B$3:$B$724,H372,$V$3:$V$723)</f>
        <v>1</v>
      </c>
      <c r="Q372" s="11">
        <f ca="1">SUMIF(Ingredients!$B$3:$B$217,'PH complex foods'!I372,Ingredients!$A$3:$A$119)+SUMIF($B$3:$B$724,I372,$V$3:$V$723)</f>
        <v>0</v>
      </c>
      <c r="R372" s="11">
        <f ca="1">SUMIF(Ingredients!$B$3:$B$217,'PH complex foods'!J372,Ingredients!$A$3:$A$119)+SUMIF($B$3:$B$724,J372,$V$3:$V$723)</f>
        <v>0</v>
      </c>
      <c r="S372" s="11">
        <f ca="1">SUMIF(Ingredients!$B$3:$B$217,'PH complex foods'!K372,Ingredients!$A$3:$A$119)+SUMIF($B$3:$B$724,K372,$V$3:$V$723)</f>
        <v>0</v>
      </c>
      <c r="T372" s="11">
        <f ca="1">SUMIF(Ingredients!$B$3:$B$217,'PH complex foods'!L372,Ingredients!$A$3:$A$119)+SUMIF($B$3:$B$724,L372,$V$3:$V$723)</f>
        <v>0</v>
      </c>
      <c r="U372" s="11">
        <f ca="1">SUMIF(Ingredients!$B$3:$B$217,'PH complex foods'!M372,Ingredients!$A$3:$A$119)+SUMIF($B$3:$B$724,M372,$V$3:$V$723)</f>
        <v>0</v>
      </c>
      <c r="V372" s="10">
        <f t="shared" ca="1" si="77"/>
        <v>1</v>
      </c>
      <c r="W372" s="11">
        <f t="shared" si="66"/>
        <v>0</v>
      </c>
      <c r="X372" s="44" t="str">
        <f t="shared" ca="1" si="78"/>
        <v>Yes</v>
      </c>
      <c r="Y372" s="34">
        <f>SUMIF(Ingredients!$B$3:$B$217,F372,Ingredients!$C$3:$C$217)+SUMIF($B$3:$B$724,F372,$AG$3:$AG$724)</f>
        <v>5</v>
      </c>
      <c r="Z372" s="30">
        <f>SUMIF(Ingredients!$B$3:$B$217,G372,Ingredients!$C$3:$C$217)+SUMIF($B$3:$B$724,G372,$AG$3:$AG$724)</f>
        <v>2</v>
      </c>
      <c r="AA372" s="30">
        <f>SUMIF(Ingredients!$B$3:$B$217,H372,Ingredients!$C$3:$C$217)+SUMIF($B$3:$B$724,H372,$AG$3:$AG$724)</f>
        <v>0</v>
      </c>
      <c r="AB372" s="30">
        <f>SUMIF(Ingredients!$B$3:$B$217,I372,Ingredients!$C$3:$C$217)+SUMIF($B$3:$B$724,I372,$AG$3:$AG$724)</f>
        <v>0</v>
      </c>
      <c r="AC372" s="30">
        <f>SUMIF(Ingredients!$B$3:$B$217,J372,Ingredients!$C$3:$C$217)+SUMIF($B$3:$B$724,J372,$AG$3:$AG$724)</f>
        <v>0</v>
      </c>
      <c r="AD372" s="30">
        <f>SUMIF(Ingredients!$B$3:$B$217,K372,Ingredients!$C$3:$C$217)+SUMIF($B$3:$B$724,K372,$AG$3:$AG$724)</f>
        <v>0</v>
      </c>
      <c r="AE372" s="30">
        <f>SUMIF(Ingredients!$B$3:$B$217,L372,Ingredients!$C$3:$C$217)+SUMIF($B$3:$B$724,L372,$AG$3:$AG$724)</f>
        <v>0</v>
      </c>
      <c r="AF372" s="30">
        <f>SUMIF(Ingredients!$B$3:$B$217,M372,Ingredients!$C$3:$C$217)+SUMIF($B$3:$B$724,M372,$AG$3:$AG$724)</f>
        <v>0</v>
      </c>
      <c r="AG372" s="29">
        <f t="shared" si="67"/>
        <v>7</v>
      </c>
      <c r="AH372" s="30">
        <f>SUMIF(Ingredients!$B$3:$B$217,F372,Ingredients!$D$3:$D$217)+SUMIF($B$3:$B$724,F372,$AP$3:$AP$724)</f>
        <v>5</v>
      </c>
      <c r="AI372" s="30">
        <f>SUMIF(Ingredients!$B$3:$B$217,G372,Ingredients!$D$3:$D$217)+SUMIF($B$3:$B$724,G372,$AP$3:$AP$724)</f>
        <v>5</v>
      </c>
      <c r="AJ372" s="30">
        <f>SUMIF(Ingredients!$B$3:$B$217,H372,Ingredients!$D$3:$D$217)+SUMIF($B$3:$B$724,H372,$AP$3:$AP$724)</f>
        <v>5</v>
      </c>
      <c r="AK372" s="30">
        <f>SUMIF(Ingredients!$B$3:$B$217,I372,Ingredients!$D$3:$D$217)+SUMIF($B$3:$B$724,I372,$AP$3:$AP$724)</f>
        <v>0</v>
      </c>
      <c r="AL372" s="30">
        <f>SUMIF(Ingredients!$B$3:$B$217,J372,Ingredients!$D$3:$D$217)+SUMIF($B$3:$B$724,J372,$AP$3:$AP$724)</f>
        <v>0</v>
      </c>
      <c r="AM372" s="30">
        <f>SUMIF(Ingredients!$B$3:$B$217,K372,Ingredients!$D$3:$D$217)+SUMIF($B$3:$B$724,K372,$AP$3:$AP$724)</f>
        <v>0</v>
      </c>
      <c r="AN372" s="30">
        <f>SUMIF(Ingredients!$B$3:$B$217,L372,Ingredients!$D$3:$D$217)+SUMIF($B$3:$B$724,L372,$AP$3:$AP$724)</f>
        <v>0</v>
      </c>
      <c r="AO372" s="30">
        <f>SUMIF(Ingredients!$B$3:$B$217,M372,Ingredients!$D$3:$D$217)+SUMIF($B$3:$B$724,M372,$AP$3:$AP$724)</f>
        <v>0</v>
      </c>
      <c r="AP372" s="29">
        <f t="shared" si="68"/>
        <v>15</v>
      </c>
      <c r="AQ372" s="30">
        <f>SUMIF(Ingredients!$B$3:$B$217,F372,Ingredients!$E$3:$E$217)+SUMIF($B$3:$B$724,F372,$AY$3:$AY$727)</f>
        <v>23</v>
      </c>
      <c r="AR372" s="30">
        <f>SUMIF(Ingredients!$B$3:$B$217,G372,Ingredients!$E$3:$E$217)+SUMIF($B$3:$B$724,G372,$AY$3:$AY$727)</f>
        <v>4</v>
      </c>
      <c r="AS372" s="30">
        <f>SUMIF(Ingredients!$B$3:$B$217,H372,Ingredients!$E$3:$E$217)+SUMIF($B$3:$B$724,H372,$AY$3:$AY$727)</f>
        <v>0</v>
      </c>
      <c r="AT372" s="30">
        <f>SUMIF(Ingredients!$B$3:$B$217,I372,Ingredients!$E$3:$E$217)+SUMIF($B$3:$B$724,I372,$AY$3:$AY$727)</f>
        <v>0</v>
      </c>
      <c r="AU372" s="30">
        <f>SUMIF(Ingredients!$B$3:$B$217,J372,Ingredients!$E$3:$E$217)+SUMIF($B$3:$B$724,J372,$AY$3:$AY$727)</f>
        <v>0</v>
      </c>
      <c r="AV372" s="30">
        <f>SUMIF(Ingredients!$B$3:$B$217,K372,Ingredients!$E$3:$E$217)+SUMIF($B$3:$B$724,K372,$AY$3:$AY$727)</f>
        <v>0</v>
      </c>
      <c r="AW372" s="30">
        <f>SUMIF(Ingredients!$B$3:$B$217,L372,Ingredients!$E$3:$E$217)+SUMIF($B$3:$B$724,L372,$AY$3:$AY$727)</f>
        <v>0</v>
      </c>
      <c r="AX372" s="30">
        <f>SUMIF(Ingredients!$B$3:$B$217,M372,Ingredients!$E$3:$E$217)+SUMIF($B$3:$B$724,M372,$AY$3:$AY$727)</f>
        <v>0</v>
      </c>
      <c r="AY372" s="29">
        <f t="shared" si="69"/>
        <v>9</v>
      </c>
      <c r="AZ372" s="30">
        <f>SUMIF(Ingredients!$B$3:$B$217,F372,Ingredients!$F$3:$F$217)+SUMIF($B$3:$B$724,F372,$BH$3:$BH$724)</f>
        <v>0</v>
      </c>
      <c r="BA372" s="30">
        <f>SUMIF(Ingredients!$B$3:$B$217,G372,Ingredients!$F$3:$F$217)+SUMIF($B$3:$B$724,G372,$BH$3:$BH$724)</f>
        <v>0</v>
      </c>
      <c r="BB372" s="30">
        <f>SUMIF(Ingredients!$B$3:$B$217,H372,Ingredients!$F$3:$F$217)+SUMIF($B$3:$B$724,H372,$BH$3:$BH$724)</f>
        <v>0</v>
      </c>
      <c r="BC372" s="30">
        <f>SUMIF(Ingredients!$B$3:$B$217,I372,Ingredients!$F$3:$F$217)+SUMIF($B$3:$B$724,I372,$BH$3:$BH$724)</f>
        <v>0</v>
      </c>
      <c r="BD372" s="30">
        <f>SUMIF(Ingredients!$B$3:$B$217,J372,Ingredients!$F$3:$F$217)+SUMIF($B$3:$B$724,J372,$BH$3:$BH$724)</f>
        <v>0</v>
      </c>
      <c r="BE372" s="30">
        <f>SUMIF(Ingredients!$B$3:$B$217,K372,Ingredients!$F$3:$F$217)+SUMIF($B$3:$B$724,K372,$BH$3:$BH$724)</f>
        <v>0</v>
      </c>
      <c r="BF372" s="30">
        <f>SUMIF(Ingredients!$B$3:$B$217,L372,Ingredients!$F$3:$F$217)+SUMIF($B$3:$B$724,L372,$BH$3:$BH$724)</f>
        <v>0</v>
      </c>
      <c r="BG372" s="30">
        <f>SUMIF(Ingredients!$B$3:$B$217,M372,Ingredients!$F$3:$F$217)+SUMIF($B$3:$B$724,M372,$BH$3:$BH$724)</f>
        <v>0</v>
      </c>
      <c r="BH372" s="35">
        <f t="shared" si="70"/>
        <v>0</v>
      </c>
      <c r="BI372" s="30">
        <f>SUMIF(Ingredients!$B$3:$B$217,F372,Ingredients!$G$3:$G$217)+SUMIF($B$3:$B$724,F372,$BQ$3:$BQ$724)</f>
        <v>0</v>
      </c>
      <c r="BJ372" s="30">
        <f>SUMIF(Ingredients!$B$3:$B$217,G372,Ingredients!$G$3:$G$217)+SUMIF($B$3:$B$724,G372,$BQ$3:$BQ$724)</f>
        <v>0.8</v>
      </c>
      <c r="BK372" s="30">
        <f>SUMIF(Ingredients!$B$3:$B$217,H372,Ingredients!$G$3:$G$217)+SUMIF($B$3:$B$724,H372,$BQ$3:$BQ$724)</f>
        <v>0</v>
      </c>
      <c r="BL372" s="30">
        <f>SUMIF(Ingredients!$B$3:$B$217,I372,Ingredients!$G$3:$G$217)+SUMIF($B$3:$B$724,I372,$BQ$3:$BQ$724)</f>
        <v>0</v>
      </c>
      <c r="BM372" s="30">
        <f>SUMIF(Ingredients!$B$3:$B$217,J372,Ingredients!$G$3:$G$217)+SUMIF($B$3:$B$724,J372,$BQ$3:$BQ$724)</f>
        <v>0</v>
      </c>
      <c r="BN372" s="30">
        <f>SUMIF(Ingredients!$B$3:$B$217,K372,Ingredients!$G$3:$G$217)+SUMIF($B$3:$B$724,K372,$BQ$3:$BQ$724)</f>
        <v>0</v>
      </c>
      <c r="BO372" s="30">
        <f>SUMIF(Ingredients!$B$3:$B$217,L372,Ingredients!$G$3:$G$217)+SUMIF($B$3:$B$724,L372,$BQ$3:$BQ$724)</f>
        <v>0</v>
      </c>
      <c r="BP372" s="30">
        <f>SUMIF(Ingredients!$B$3:$B$217,M372,Ingredients!$G$3:$G$217)+SUMIF($B$3:$B$724,M372,$BQ$3:$BQ$724)</f>
        <v>0</v>
      </c>
      <c r="BQ372" s="36">
        <f t="shared" si="71"/>
        <v>0.8</v>
      </c>
      <c r="BR372" s="30">
        <f>SUMIF(Ingredients!$B$3:$B$217,F372,Ingredients!$H$3:$H$217)+SUMIF($B$3:$B$724,F372,$BZ$3:$BZ$724)</f>
        <v>0</v>
      </c>
      <c r="BS372" s="30">
        <f>SUMIF(Ingredients!$B$3:$B$217,G372,Ingredients!$H$3:$H$217)+SUMIF($B$3:$B$724,G372,$BZ$3:$BZ$724)</f>
        <v>0</v>
      </c>
      <c r="BT372" s="30">
        <f>SUMIF(Ingredients!$B$3:$B$217,H372,Ingredients!$H$3:$H$217)+SUMIF($B$3:$B$724,H372,$BZ$3:$BZ$724)</f>
        <v>0</v>
      </c>
      <c r="BU372" s="30">
        <f>SUMIF(Ingredients!$B$3:$B$217,I372,Ingredients!$H$3:$H$217)+SUMIF($B$3:$B$724,I372,$BZ$3:$BZ$724)</f>
        <v>0</v>
      </c>
      <c r="BV372" s="30">
        <f>SUMIF(Ingredients!$B$3:$B$217,J372,Ingredients!$H$3:$H$217)+SUMIF($B$3:$B$724,J372,$BZ$3:$BZ$724)</f>
        <v>0</v>
      </c>
      <c r="BW372" s="30">
        <f>SUMIF(Ingredients!$B$3:$B$217,K372,Ingredients!$H$3:$H$217)+SUMIF($B$3:$B$724,K372,$BZ$3:$BZ$724)</f>
        <v>0</v>
      </c>
      <c r="BX372" s="30">
        <f>SUMIF(Ingredients!$B$3:$B$217,L372,Ingredients!$H$3:$H$217)+SUMIF($B$3:$B$724,L372,$BZ$3:$BZ$724)</f>
        <v>0</v>
      </c>
      <c r="BY372" s="30">
        <f>SUMIF(Ingredients!$B$3:$B$217,M372,Ingredients!$H$3:$H$217)+SUMIF($B$3:$B$724,M372,$BZ$3:$BZ$724)</f>
        <v>0</v>
      </c>
      <c r="BZ372" s="42">
        <f t="shared" si="72"/>
        <v>0</v>
      </c>
      <c r="CA372" s="30">
        <f>SUMIF(Ingredients!$B$3:$B$217,F372,Ingredients!$I$3:$I$217)+SUMIF($B$3:$B$724,F372,$CI$3:$CI$724)</f>
        <v>0</v>
      </c>
      <c r="CB372" s="30">
        <f>SUMIF(Ingredients!$B$3:$B$217,G372,Ingredients!$I$3:$I$217)+SUMIF($B$3:$B$724,G372,$CI$3:$CI$724)</f>
        <v>0</v>
      </c>
      <c r="CC372" s="30">
        <f>SUMIF(Ingredients!$B$3:$B$217,H372,Ingredients!$I$3:$I$217)+SUMIF($B$3:$B$724,H372,$CI$3:$CI$724)</f>
        <v>0</v>
      </c>
      <c r="CD372" s="30">
        <f>SUMIF(Ingredients!$B$3:$B$217,I372,Ingredients!$I$3:$I$217)+SUMIF($B$3:$B$724,I372,$CI$3:$CI$724)</f>
        <v>0</v>
      </c>
      <c r="CE372" s="30">
        <f>SUMIF(Ingredients!$B$3:$B$217,J372,Ingredients!$I$3:$I$217)+SUMIF($B$3:$B$724,J372,$CI$3:$CI$724)</f>
        <v>0</v>
      </c>
      <c r="CF372" s="30">
        <f>SUMIF(Ingredients!$B$3:$B$217,K372,Ingredients!$I$3:$I$217)+SUMIF($B$3:$B$724,K372,$CI$3:$CI$724)</f>
        <v>0</v>
      </c>
      <c r="CG372" s="30">
        <f>SUMIF(Ingredients!$B$3:$B$217,L372,Ingredients!$I$3:$I$217)+SUMIF($B$3:$B$724,L372,$CI$3:$CI$724)</f>
        <v>0</v>
      </c>
      <c r="CH372" s="30">
        <f>SUMIF(Ingredients!$B$3:$B$217,M372,Ingredients!$I$3:$I$217)+SUMIF($B$3:$B$724,M372,$CI$3:$CI$724)</f>
        <v>0</v>
      </c>
      <c r="CI372" s="38">
        <f t="shared" si="73"/>
        <v>0</v>
      </c>
      <c r="CJ372" s="30">
        <f>SUMIF(Ingredients!$B$3:$B$217,F372,Ingredients!$J$3:$J$217)+SUMIF($B$3:$B$724,F372,$CR$3:$CR$724)</f>
        <v>2</v>
      </c>
      <c r="CK372" s="30">
        <f>SUMIF(Ingredients!$B$3:$B$217,G372,Ingredients!$J$3:$J$217)+SUMIF($B$3:$B$724,G372,$CR$3:$CR$724)</f>
        <v>0</v>
      </c>
      <c r="CL372" s="30">
        <f>SUMIF(Ingredients!$B$3:$B$217,H372,Ingredients!$J$3:$J$217)+SUMIF($B$3:$B$724,H372,$CR$3:$CR$724)</f>
        <v>0</v>
      </c>
      <c r="CM372" s="30">
        <f>SUMIF(Ingredients!$B$3:$B$217,I372,Ingredients!$J$3:$J$217)+SUMIF($B$3:$B$724,I372,$CR$3:$CR$724)</f>
        <v>0</v>
      </c>
      <c r="CN372" s="30">
        <f>SUMIF(Ingredients!$B$3:$B$217,J372,Ingredients!$J$3:$J$217)+SUMIF($B$3:$B$724,J372,$CR$3:$CR$724)</f>
        <v>0</v>
      </c>
      <c r="CO372" s="30">
        <f>SUMIF(Ingredients!$B$3:$B$217,K372,Ingredients!$J$3:$J$217)+SUMIF($B$3:$B$724,K372,$CR$3:$CR$724)</f>
        <v>0</v>
      </c>
      <c r="CP372" s="30">
        <f>SUMIF(Ingredients!$B$3:$B$217,L372,Ingredients!$J$3:$J$217)+SUMIF($B$3:$B$724,L372,$CR$3:$CR$724)</f>
        <v>0</v>
      </c>
      <c r="CQ372" s="30">
        <f>SUMIF(Ingredients!$B$3:$B$217,M372,Ingredients!$J$3:$J$217)+SUMIF($B$3:$B$724,M372,$CR$3:$CR$724)</f>
        <v>0</v>
      </c>
      <c r="CR372" s="43">
        <f t="shared" si="74"/>
        <v>2</v>
      </c>
      <c r="CS372" s="34">
        <v>7</v>
      </c>
      <c r="CT372" s="30">
        <v>15</v>
      </c>
      <c r="CU372" s="30">
        <v>9</v>
      </c>
      <c r="CV372" s="35">
        <v>0</v>
      </c>
      <c r="CW372" s="36">
        <v>1</v>
      </c>
      <c r="CX372" s="37">
        <v>0</v>
      </c>
      <c r="CY372" s="38">
        <v>0</v>
      </c>
      <c r="CZ372" s="39">
        <v>2</v>
      </c>
      <c r="DA372" t="s">
        <v>202</v>
      </c>
      <c r="DB372" t="str">
        <f t="shared" ca="1" si="75"/>
        <v>-</v>
      </c>
      <c r="DD372" t="s">
        <v>199</v>
      </c>
      <c r="DE372" t="str">
        <f t="shared" ca="1" si="76"/>
        <v/>
      </c>
      <c r="DF372" t="s">
        <v>2272</v>
      </c>
    </row>
    <row r="373" spans="2:110" x14ac:dyDescent="0.3">
      <c r="B373" t="s">
        <v>653</v>
      </c>
      <c r="C373" t="str">
        <f>INDEX('PH Itemnames'!$B$1:$B$723,MATCH(B373,'PH Itemnames'!$A$1:$A$723),1)</f>
        <v>gooseberrypieItem</v>
      </c>
      <c r="D373" t="s">
        <v>245</v>
      </c>
      <c r="E373" t="s">
        <v>1192</v>
      </c>
      <c r="F373" s="10" t="s">
        <v>18</v>
      </c>
      <c r="G373" s="11" t="s">
        <v>210</v>
      </c>
      <c r="H373" s="11" t="s">
        <v>209</v>
      </c>
      <c r="I373" s="11"/>
      <c r="J373" s="11"/>
      <c r="K373" s="11"/>
      <c r="L373" s="11"/>
      <c r="M373" s="11"/>
      <c r="N373" s="46">
        <f ca="1">SUMIF(Ingredients!$B$3:$B$217,'PH complex foods'!F373,Ingredients!$A$3:$A$119)+SUMIF($B$3:$B$724,F373,$V$3:$V$723)</f>
        <v>1</v>
      </c>
      <c r="O373" s="11">
        <f ca="1">SUMIF(Ingredients!$B$3:$B$217,'PH complex foods'!G373,Ingredients!$A$3:$A$119)+SUMIF($B$3:$B$724,G373,$V$3:$V$723)</f>
        <v>1</v>
      </c>
      <c r="P373" s="11">
        <f ca="1">SUMIF(Ingredients!$B$3:$B$217,'PH complex foods'!H373,Ingredients!$A$3:$A$119)+SUMIF($B$3:$B$724,H373,$V$3:$V$723)</f>
        <v>1</v>
      </c>
      <c r="Q373" s="11">
        <f ca="1">SUMIF(Ingredients!$B$3:$B$217,'PH complex foods'!I373,Ingredients!$A$3:$A$119)+SUMIF($B$3:$B$724,I373,$V$3:$V$723)</f>
        <v>0</v>
      </c>
      <c r="R373" s="11">
        <f ca="1">SUMIF(Ingredients!$B$3:$B$217,'PH complex foods'!J373,Ingredients!$A$3:$A$119)+SUMIF($B$3:$B$724,J373,$V$3:$V$723)</f>
        <v>0</v>
      </c>
      <c r="S373" s="11">
        <f ca="1">SUMIF(Ingredients!$B$3:$B$217,'PH complex foods'!K373,Ingredients!$A$3:$A$119)+SUMIF($B$3:$B$724,K373,$V$3:$V$723)</f>
        <v>0</v>
      </c>
      <c r="T373" s="11">
        <f ca="1">SUMIF(Ingredients!$B$3:$B$217,'PH complex foods'!L373,Ingredients!$A$3:$A$119)+SUMIF($B$3:$B$724,L373,$V$3:$V$723)</f>
        <v>0</v>
      </c>
      <c r="U373" s="11">
        <f ca="1">SUMIF(Ingredients!$B$3:$B$217,'PH complex foods'!M373,Ingredients!$A$3:$A$119)+SUMIF($B$3:$B$724,M373,$V$3:$V$723)</f>
        <v>0</v>
      </c>
      <c r="V373" s="10">
        <f t="shared" ca="1" si="77"/>
        <v>1</v>
      </c>
      <c r="W373" s="11">
        <f t="shared" si="66"/>
        <v>0</v>
      </c>
      <c r="X373" s="44" t="str">
        <f t="shared" ca="1" si="78"/>
        <v>Yes</v>
      </c>
      <c r="Y373" s="34">
        <f>SUMIF(Ingredients!$B$3:$B$217,F373,Ingredients!$C$3:$C$217)+SUMIF($B$3:$B$724,F373,$AG$3:$AG$724)</f>
        <v>2</v>
      </c>
      <c r="Z373" s="30">
        <f>SUMIF(Ingredients!$B$3:$B$217,G373,Ingredients!$C$3:$C$217)+SUMIF($B$3:$B$724,G373,$AG$3:$AG$724)</f>
        <v>0</v>
      </c>
      <c r="AA373" s="30">
        <f>SUMIF(Ingredients!$B$3:$B$217,H373,Ingredients!$C$3:$C$217)+SUMIF($B$3:$B$724,H373,$AG$3:$AG$724)</f>
        <v>5</v>
      </c>
      <c r="AB373" s="30">
        <f>SUMIF(Ingredients!$B$3:$B$217,I373,Ingredients!$C$3:$C$217)+SUMIF($B$3:$B$724,I373,$AG$3:$AG$724)</f>
        <v>0</v>
      </c>
      <c r="AC373" s="30">
        <f>SUMIF(Ingredients!$B$3:$B$217,J373,Ingredients!$C$3:$C$217)+SUMIF($B$3:$B$724,J373,$AG$3:$AG$724)</f>
        <v>0</v>
      </c>
      <c r="AD373" s="30">
        <f>SUMIF(Ingredients!$B$3:$B$217,K373,Ingredients!$C$3:$C$217)+SUMIF($B$3:$B$724,K373,$AG$3:$AG$724)</f>
        <v>0</v>
      </c>
      <c r="AE373" s="30">
        <f>SUMIF(Ingredients!$B$3:$B$217,L373,Ingredients!$C$3:$C$217)+SUMIF($B$3:$B$724,L373,$AG$3:$AG$724)</f>
        <v>0</v>
      </c>
      <c r="AF373" s="30">
        <f>SUMIF(Ingredients!$B$3:$B$217,M373,Ingredients!$C$3:$C$217)+SUMIF($B$3:$B$724,M373,$AG$3:$AG$724)</f>
        <v>0</v>
      </c>
      <c r="AG373" s="29">
        <f t="shared" si="67"/>
        <v>7</v>
      </c>
      <c r="AH373" s="30">
        <f>SUMIF(Ingredients!$B$3:$B$217,F373,Ingredients!$D$3:$D$217)+SUMIF($B$3:$B$724,F373,$AP$3:$AP$724)</f>
        <v>5</v>
      </c>
      <c r="AI373" s="30">
        <f>SUMIF(Ingredients!$B$3:$B$217,G373,Ingredients!$D$3:$D$217)+SUMIF($B$3:$B$724,G373,$AP$3:$AP$724)</f>
        <v>0</v>
      </c>
      <c r="AJ373" s="30">
        <f>SUMIF(Ingredients!$B$3:$B$217,H373,Ingredients!$D$3:$D$217)+SUMIF($B$3:$B$724,H373,$AP$3:$AP$724)</f>
        <v>0</v>
      </c>
      <c r="AK373" s="30">
        <f>SUMIF(Ingredients!$B$3:$B$217,I373,Ingredients!$D$3:$D$217)+SUMIF($B$3:$B$724,I373,$AP$3:$AP$724)</f>
        <v>0</v>
      </c>
      <c r="AL373" s="30">
        <f>SUMIF(Ingredients!$B$3:$B$217,J373,Ingredients!$D$3:$D$217)+SUMIF($B$3:$B$724,J373,$AP$3:$AP$724)</f>
        <v>0</v>
      </c>
      <c r="AM373" s="30">
        <f>SUMIF(Ingredients!$B$3:$B$217,K373,Ingredients!$D$3:$D$217)+SUMIF($B$3:$B$724,K373,$AP$3:$AP$724)</f>
        <v>0</v>
      </c>
      <c r="AN373" s="30">
        <f>SUMIF(Ingredients!$B$3:$B$217,L373,Ingredients!$D$3:$D$217)+SUMIF($B$3:$B$724,L373,$AP$3:$AP$724)</f>
        <v>0</v>
      </c>
      <c r="AO373" s="30">
        <f>SUMIF(Ingredients!$B$3:$B$217,M373,Ingredients!$D$3:$D$217)+SUMIF($B$3:$B$724,M373,$AP$3:$AP$724)</f>
        <v>0</v>
      </c>
      <c r="AP373" s="29">
        <f t="shared" si="68"/>
        <v>5</v>
      </c>
      <c r="AQ373" s="30">
        <f>SUMIF(Ingredients!$B$3:$B$217,F373,Ingredients!$E$3:$E$217)+SUMIF($B$3:$B$724,F373,$AY$3:$AY$727)</f>
        <v>4</v>
      </c>
      <c r="AR373" s="30">
        <f>SUMIF(Ingredients!$B$3:$B$217,G373,Ingredients!$E$3:$E$217)+SUMIF($B$3:$B$724,G373,$AY$3:$AY$727)</f>
        <v>30</v>
      </c>
      <c r="AS373" s="30">
        <f>SUMIF(Ingredients!$B$3:$B$217,H373,Ingredients!$E$3:$E$217)+SUMIF($B$3:$B$724,H373,$AY$3:$AY$727)</f>
        <v>7</v>
      </c>
      <c r="AT373" s="30">
        <f>SUMIF(Ingredients!$B$3:$B$217,I373,Ingredients!$E$3:$E$217)+SUMIF($B$3:$B$724,I373,$AY$3:$AY$727)</f>
        <v>0</v>
      </c>
      <c r="AU373" s="30">
        <f>SUMIF(Ingredients!$B$3:$B$217,J373,Ingredients!$E$3:$E$217)+SUMIF($B$3:$B$724,J373,$AY$3:$AY$727)</f>
        <v>0</v>
      </c>
      <c r="AV373" s="30">
        <f>SUMIF(Ingredients!$B$3:$B$217,K373,Ingredients!$E$3:$E$217)+SUMIF($B$3:$B$724,K373,$AY$3:$AY$727)</f>
        <v>0</v>
      </c>
      <c r="AW373" s="30">
        <f>SUMIF(Ingredients!$B$3:$B$217,L373,Ingredients!$E$3:$E$217)+SUMIF($B$3:$B$724,L373,$AY$3:$AY$727)</f>
        <v>0</v>
      </c>
      <c r="AX373" s="30">
        <f>SUMIF(Ingredients!$B$3:$B$217,M373,Ingredients!$E$3:$E$217)+SUMIF($B$3:$B$724,M373,$AY$3:$AY$727)</f>
        <v>0</v>
      </c>
      <c r="AY373" s="29">
        <f t="shared" si="69"/>
        <v>13.666666666666666</v>
      </c>
      <c r="AZ373" s="30">
        <f>SUMIF(Ingredients!$B$3:$B$217,F373,Ingredients!$F$3:$F$217)+SUMIF($B$3:$B$724,F373,$BH$3:$BH$724)</f>
        <v>0</v>
      </c>
      <c r="BA373" s="30">
        <f>SUMIF(Ingredients!$B$3:$B$217,G373,Ingredients!$F$3:$F$217)+SUMIF($B$3:$B$724,G373,$BH$3:$BH$724)</f>
        <v>0</v>
      </c>
      <c r="BB373" s="30">
        <f>SUMIF(Ingredients!$B$3:$B$217,H373,Ingredients!$F$3:$F$217)+SUMIF($B$3:$B$724,H373,$BH$3:$BH$724)</f>
        <v>1</v>
      </c>
      <c r="BC373" s="30">
        <f>SUMIF(Ingredients!$B$3:$B$217,I373,Ingredients!$F$3:$F$217)+SUMIF($B$3:$B$724,I373,$BH$3:$BH$724)</f>
        <v>0</v>
      </c>
      <c r="BD373" s="30">
        <f>SUMIF(Ingredients!$B$3:$B$217,J373,Ingredients!$F$3:$F$217)+SUMIF($B$3:$B$724,J373,$BH$3:$BH$724)</f>
        <v>0</v>
      </c>
      <c r="BE373" s="30">
        <f>SUMIF(Ingredients!$B$3:$B$217,K373,Ingredients!$F$3:$F$217)+SUMIF($B$3:$B$724,K373,$BH$3:$BH$724)</f>
        <v>0</v>
      </c>
      <c r="BF373" s="30">
        <f>SUMIF(Ingredients!$B$3:$B$217,L373,Ingredients!$F$3:$F$217)+SUMIF($B$3:$B$724,L373,$BH$3:$BH$724)</f>
        <v>0</v>
      </c>
      <c r="BG373" s="30">
        <f>SUMIF(Ingredients!$B$3:$B$217,M373,Ingredients!$F$3:$F$217)+SUMIF($B$3:$B$724,M373,$BH$3:$BH$724)</f>
        <v>0</v>
      </c>
      <c r="BH373" s="35">
        <f t="shared" si="70"/>
        <v>1</v>
      </c>
      <c r="BI373" s="30">
        <f>SUMIF(Ingredients!$B$3:$B$217,F373,Ingredients!$G$3:$G$217)+SUMIF($B$3:$B$724,F373,$BQ$3:$BQ$724)</f>
        <v>0.8</v>
      </c>
      <c r="BJ373" s="30">
        <f>SUMIF(Ingredients!$B$3:$B$217,G373,Ingredients!$G$3:$G$217)+SUMIF($B$3:$B$724,G373,$BQ$3:$BQ$724)</f>
        <v>0</v>
      </c>
      <c r="BK373" s="30">
        <f>SUMIF(Ingredients!$B$3:$B$217,H373,Ingredients!$G$3:$G$217)+SUMIF($B$3:$B$724,H373,$BQ$3:$BQ$724)</f>
        <v>0</v>
      </c>
      <c r="BL373" s="30">
        <f>SUMIF(Ingredients!$B$3:$B$217,I373,Ingredients!$G$3:$G$217)+SUMIF($B$3:$B$724,I373,$BQ$3:$BQ$724)</f>
        <v>0</v>
      </c>
      <c r="BM373" s="30">
        <f>SUMIF(Ingredients!$B$3:$B$217,J373,Ingredients!$G$3:$G$217)+SUMIF($B$3:$B$724,J373,$BQ$3:$BQ$724)</f>
        <v>0</v>
      </c>
      <c r="BN373" s="30">
        <f>SUMIF(Ingredients!$B$3:$B$217,K373,Ingredients!$G$3:$G$217)+SUMIF($B$3:$B$724,K373,$BQ$3:$BQ$724)</f>
        <v>0</v>
      </c>
      <c r="BO373" s="30">
        <f>SUMIF(Ingredients!$B$3:$B$217,L373,Ingredients!$G$3:$G$217)+SUMIF($B$3:$B$724,L373,$BQ$3:$BQ$724)</f>
        <v>0</v>
      </c>
      <c r="BP373" s="30">
        <f>SUMIF(Ingredients!$B$3:$B$217,M373,Ingredients!$G$3:$G$217)+SUMIF($B$3:$B$724,M373,$BQ$3:$BQ$724)</f>
        <v>0</v>
      </c>
      <c r="BQ373" s="36">
        <f t="shared" si="71"/>
        <v>0.8</v>
      </c>
      <c r="BR373" s="30">
        <f>SUMIF(Ingredients!$B$3:$B$217,F373,Ingredients!$H$3:$H$217)+SUMIF($B$3:$B$724,F373,$BZ$3:$BZ$724)</f>
        <v>0</v>
      </c>
      <c r="BS373" s="30">
        <f>SUMIF(Ingredients!$B$3:$B$217,G373,Ingredients!$H$3:$H$217)+SUMIF($B$3:$B$724,G373,$BZ$3:$BZ$724)</f>
        <v>0</v>
      </c>
      <c r="BT373" s="30">
        <f>SUMIF(Ingredients!$B$3:$B$217,H373,Ingredients!$H$3:$H$217)+SUMIF($B$3:$B$724,H373,$BZ$3:$BZ$724)</f>
        <v>0</v>
      </c>
      <c r="BU373" s="30">
        <f>SUMIF(Ingredients!$B$3:$B$217,I373,Ingredients!$H$3:$H$217)+SUMIF($B$3:$B$724,I373,$BZ$3:$BZ$724)</f>
        <v>0</v>
      </c>
      <c r="BV373" s="30">
        <f>SUMIF(Ingredients!$B$3:$B$217,J373,Ingredients!$H$3:$H$217)+SUMIF($B$3:$B$724,J373,$BZ$3:$BZ$724)</f>
        <v>0</v>
      </c>
      <c r="BW373" s="30">
        <f>SUMIF(Ingredients!$B$3:$B$217,K373,Ingredients!$H$3:$H$217)+SUMIF($B$3:$B$724,K373,$BZ$3:$BZ$724)</f>
        <v>0</v>
      </c>
      <c r="BX373" s="30">
        <f>SUMIF(Ingredients!$B$3:$B$217,L373,Ingredients!$H$3:$H$217)+SUMIF($B$3:$B$724,L373,$BZ$3:$BZ$724)</f>
        <v>0</v>
      </c>
      <c r="BY373" s="30">
        <f>SUMIF(Ingredients!$B$3:$B$217,M373,Ingredients!$H$3:$H$217)+SUMIF($B$3:$B$724,M373,$BZ$3:$BZ$724)</f>
        <v>0</v>
      </c>
      <c r="BZ373" s="42">
        <f t="shared" si="72"/>
        <v>0</v>
      </c>
      <c r="CA373" s="30">
        <f>SUMIF(Ingredients!$B$3:$B$217,F373,Ingredients!$I$3:$I$217)+SUMIF($B$3:$B$724,F373,$CI$3:$CI$724)</f>
        <v>0</v>
      </c>
      <c r="CB373" s="30">
        <f>SUMIF(Ingredients!$B$3:$B$217,G373,Ingredients!$I$3:$I$217)+SUMIF($B$3:$B$724,G373,$CI$3:$CI$724)</f>
        <v>0</v>
      </c>
      <c r="CC373" s="30">
        <f>SUMIF(Ingredients!$B$3:$B$217,H373,Ingredients!$I$3:$I$217)+SUMIF($B$3:$B$724,H373,$CI$3:$CI$724)</f>
        <v>0</v>
      </c>
      <c r="CD373" s="30">
        <f>SUMIF(Ingredients!$B$3:$B$217,I373,Ingredients!$I$3:$I$217)+SUMIF($B$3:$B$724,I373,$CI$3:$CI$724)</f>
        <v>0</v>
      </c>
      <c r="CE373" s="30">
        <f>SUMIF(Ingredients!$B$3:$B$217,J373,Ingredients!$I$3:$I$217)+SUMIF($B$3:$B$724,J373,$CI$3:$CI$724)</f>
        <v>0</v>
      </c>
      <c r="CF373" s="30">
        <f>SUMIF(Ingredients!$B$3:$B$217,K373,Ingredients!$I$3:$I$217)+SUMIF($B$3:$B$724,K373,$CI$3:$CI$724)</f>
        <v>0</v>
      </c>
      <c r="CG373" s="30">
        <f>SUMIF(Ingredients!$B$3:$B$217,L373,Ingredients!$I$3:$I$217)+SUMIF($B$3:$B$724,L373,$CI$3:$CI$724)</f>
        <v>0</v>
      </c>
      <c r="CH373" s="30">
        <f>SUMIF(Ingredients!$B$3:$B$217,M373,Ingredients!$I$3:$I$217)+SUMIF($B$3:$B$724,M373,$CI$3:$CI$724)</f>
        <v>0</v>
      </c>
      <c r="CI373" s="38">
        <f t="shared" si="73"/>
        <v>0</v>
      </c>
      <c r="CJ373" s="30">
        <f>SUMIF(Ingredients!$B$3:$B$217,F373,Ingredients!$J$3:$J$217)+SUMIF($B$3:$B$724,F373,$CR$3:$CR$724)</f>
        <v>0</v>
      </c>
      <c r="CK373" s="30">
        <f>SUMIF(Ingredients!$B$3:$B$217,G373,Ingredients!$J$3:$J$217)+SUMIF($B$3:$B$724,G373,$CR$3:$CR$724)</f>
        <v>0</v>
      </c>
      <c r="CL373" s="30">
        <f>SUMIF(Ingredients!$B$3:$B$217,H373,Ingredients!$J$3:$J$217)+SUMIF($B$3:$B$724,H373,$CR$3:$CR$724)</f>
        <v>0</v>
      </c>
      <c r="CM373" s="30">
        <f>SUMIF(Ingredients!$B$3:$B$217,I373,Ingredients!$J$3:$J$217)+SUMIF($B$3:$B$724,I373,$CR$3:$CR$724)</f>
        <v>0</v>
      </c>
      <c r="CN373" s="30">
        <f>SUMIF(Ingredients!$B$3:$B$217,J373,Ingredients!$J$3:$J$217)+SUMIF($B$3:$B$724,J373,$CR$3:$CR$724)</f>
        <v>0</v>
      </c>
      <c r="CO373" s="30">
        <f>SUMIF(Ingredients!$B$3:$B$217,K373,Ingredients!$J$3:$J$217)+SUMIF($B$3:$B$724,K373,$CR$3:$CR$724)</f>
        <v>0</v>
      </c>
      <c r="CP373" s="30">
        <f>SUMIF(Ingredients!$B$3:$B$217,L373,Ingredients!$J$3:$J$217)+SUMIF($B$3:$B$724,L373,$CR$3:$CR$724)</f>
        <v>0</v>
      </c>
      <c r="CQ373" s="30">
        <f>SUMIF(Ingredients!$B$3:$B$217,M373,Ingredients!$J$3:$J$217)+SUMIF($B$3:$B$724,M373,$CR$3:$CR$724)</f>
        <v>0</v>
      </c>
      <c r="CR373" s="43">
        <f t="shared" si="74"/>
        <v>0</v>
      </c>
      <c r="CS373" s="34">
        <v>10</v>
      </c>
      <c r="CT373" s="30">
        <v>0</v>
      </c>
      <c r="CU373" s="30">
        <v>12</v>
      </c>
      <c r="CV373" s="35">
        <v>1</v>
      </c>
      <c r="CW373" s="36">
        <v>1</v>
      </c>
      <c r="CX373" s="37">
        <v>0</v>
      </c>
      <c r="CY373" s="38">
        <v>0</v>
      </c>
      <c r="CZ373" s="39">
        <v>0</v>
      </c>
      <c r="DA373" t="s">
        <v>202</v>
      </c>
      <c r="DB373" t="str">
        <f t="shared" ca="1" si="75"/>
        <v>-</v>
      </c>
      <c r="DD373" t="s">
        <v>200</v>
      </c>
      <c r="DE373" t="str">
        <f t="shared" ca="1" si="76"/>
        <v>GOOSEBERRYPIEITEM(MEAL, ItemRegistry.gooseberrypieItem, 4 ,2f,0f,1f,0f,1f,0f,0f,1.75f),</v>
      </c>
      <c r="DF373" t="s">
        <v>2492</v>
      </c>
    </row>
    <row r="374" spans="2:110" x14ac:dyDescent="0.3">
      <c r="B374" t="s">
        <v>654</v>
      </c>
      <c r="C374" t="str">
        <f>INDEX('PH Itemnames'!$B$1:$B$723,MATCH(B374,'PH Itemnames'!$A$1:$A$723),1)</f>
        <v>hushpuppiesItem</v>
      </c>
      <c r="D374" t="s">
        <v>240</v>
      </c>
      <c r="E374" t="s">
        <v>1192</v>
      </c>
      <c r="F374" s="10" t="s">
        <v>36</v>
      </c>
      <c r="G374" s="11" t="s">
        <v>226</v>
      </c>
      <c r="H374" s="11" t="s">
        <v>64</v>
      </c>
      <c r="I374" s="11" t="s">
        <v>346</v>
      </c>
      <c r="J374" s="11"/>
      <c r="K374" s="11"/>
      <c r="L374" s="11"/>
      <c r="M374" s="11"/>
      <c r="N374" s="46">
        <f ca="1">SUMIF(Ingredients!$B$3:$B$217,'PH complex foods'!F374,Ingredients!$A$3:$A$119)+SUMIF($B$3:$B$724,F374,$V$3:$V$723)</f>
        <v>1</v>
      </c>
      <c r="O374" s="11">
        <f ca="1">SUMIF(Ingredients!$B$3:$B$217,'PH complex foods'!G374,Ingredients!$A$3:$A$119)+SUMIF($B$3:$B$724,G374,$V$3:$V$723)</f>
        <v>1</v>
      </c>
      <c r="P374" s="11">
        <f ca="1">SUMIF(Ingredients!$B$3:$B$217,'PH complex foods'!H374,Ingredients!$A$3:$A$119)+SUMIF($B$3:$B$724,H374,$V$3:$V$723)</f>
        <v>1</v>
      </c>
      <c r="Q374" s="11">
        <f ca="1">SUMIF(Ingredients!$B$3:$B$217,'PH complex foods'!I374,Ingredients!$A$3:$A$119)+SUMIF($B$3:$B$724,I374,$V$3:$V$723)</f>
        <v>1</v>
      </c>
      <c r="R374" s="11">
        <f ca="1">SUMIF(Ingredients!$B$3:$B$217,'PH complex foods'!J374,Ingredients!$A$3:$A$119)+SUMIF($B$3:$B$724,J374,$V$3:$V$723)</f>
        <v>0</v>
      </c>
      <c r="S374" s="11">
        <f ca="1">SUMIF(Ingredients!$B$3:$B$217,'PH complex foods'!K374,Ingredients!$A$3:$A$119)+SUMIF($B$3:$B$724,K374,$V$3:$V$723)</f>
        <v>0</v>
      </c>
      <c r="T374" s="11">
        <f ca="1">SUMIF(Ingredients!$B$3:$B$217,'PH complex foods'!L374,Ingredients!$A$3:$A$119)+SUMIF($B$3:$B$724,L374,$V$3:$V$723)</f>
        <v>0</v>
      </c>
      <c r="U374" s="11">
        <f ca="1">SUMIF(Ingredients!$B$3:$B$217,'PH complex foods'!M374,Ingredients!$A$3:$A$119)+SUMIF($B$3:$B$724,M374,$V$3:$V$723)</f>
        <v>0</v>
      </c>
      <c r="V374" s="10">
        <f t="shared" ca="1" si="77"/>
        <v>1</v>
      </c>
      <c r="W374" s="11">
        <f t="shared" si="66"/>
        <v>0</v>
      </c>
      <c r="X374" s="44" t="str">
        <f t="shared" ca="1" si="78"/>
        <v>Yes</v>
      </c>
      <c r="Y374" s="34">
        <f>SUMIF(Ingredients!$B$3:$B$217,F374,Ingredients!$C$3:$C$217)+SUMIF($B$3:$B$724,F374,$AG$3:$AG$724)</f>
        <v>0</v>
      </c>
      <c r="Z374" s="30">
        <f>SUMIF(Ingredients!$B$3:$B$217,G374,Ingredients!$C$3:$C$217)+SUMIF($B$3:$B$724,G374,$AG$3:$AG$724)</f>
        <v>0</v>
      </c>
      <c r="AA374" s="30">
        <f>SUMIF(Ingredients!$B$3:$B$217,H374,Ingredients!$C$3:$C$217)+SUMIF($B$3:$B$724,H374,$AG$3:$AG$724)</f>
        <v>2</v>
      </c>
      <c r="AB374" s="30">
        <f>SUMIF(Ingredients!$B$3:$B$217,I374,Ingredients!$C$3:$C$217)+SUMIF($B$3:$B$724,I374,$AG$3:$AG$724)</f>
        <v>4</v>
      </c>
      <c r="AC374" s="30">
        <f>SUMIF(Ingredients!$B$3:$B$217,J374,Ingredients!$C$3:$C$217)+SUMIF($B$3:$B$724,J374,$AG$3:$AG$724)</f>
        <v>0</v>
      </c>
      <c r="AD374" s="30">
        <f>SUMIF(Ingredients!$B$3:$B$217,K374,Ingredients!$C$3:$C$217)+SUMIF($B$3:$B$724,K374,$AG$3:$AG$724)</f>
        <v>0</v>
      </c>
      <c r="AE374" s="30">
        <f>SUMIF(Ingredients!$B$3:$B$217,L374,Ingredients!$C$3:$C$217)+SUMIF($B$3:$B$724,L374,$AG$3:$AG$724)</f>
        <v>0</v>
      </c>
      <c r="AF374" s="30">
        <f>SUMIF(Ingredients!$B$3:$B$217,M374,Ingredients!$C$3:$C$217)+SUMIF($B$3:$B$724,M374,$AG$3:$AG$724)</f>
        <v>0</v>
      </c>
      <c r="AG374" s="29">
        <f t="shared" si="67"/>
        <v>6</v>
      </c>
      <c r="AH374" s="30">
        <f>SUMIF(Ingredients!$B$3:$B$217,F374,Ingredients!$D$3:$D$217)+SUMIF($B$3:$B$724,F374,$AP$3:$AP$724)</f>
        <v>0</v>
      </c>
      <c r="AI374" s="30">
        <f>SUMIF(Ingredients!$B$3:$B$217,G374,Ingredients!$D$3:$D$217)+SUMIF($B$3:$B$724,G374,$AP$3:$AP$724)</f>
        <v>0</v>
      </c>
      <c r="AJ374" s="30">
        <f>SUMIF(Ingredients!$B$3:$B$217,H374,Ingredients!$D$3:$D$217)+SUMIF($B$3:$B$724,H374,$AP$3:$AP$724)</f>
        <v>0</v>
      </c>
      <c r="AK374" s="30">
        <f>SUMIF(Ingredients!$B$3:$B$217,I374,Ingredients!$D$3:$D$217)+SUMIF($B$3:$B$724,I374,$AP$3:$AP$724)</f>
        <v>0</v>
      </c>
      <c r="AL374" s="30">
        <f>SUMIF(Ingredients!$B$3:$B$217,J374,Ingredients!$D$3:$D$217)+SUMIF($B$3:$B$724,J374,$AP$3:$AP$724)</f>
        <v>0</v>
      </c>
      <c r="AM374" s="30">
        <f>SUMIF(Ingredients!$B$3:$B$217,K374,Ingredients!$D$3:$D$217)+SUMIF($B$3:$B$724,K374,$AP$3:$AP$724)</f>
        <v>0</v>
      </c>
      <c r="AN374" s="30">
        <f>SUMIF(Ingredients!$B$3:$B$217,L374,Ingredients!$D$3:$D$217)+SUMIF($B$3:$B$724,L374,$AP$3:$AP$724)</f>
        <v>0</v>
      </c>
      <c r="AO374" s="30">
        <f>SUMIF(Ingredients!$B$3:$B$217,M374,Ingredients!$D$3:$D$217)+SUMIF($B$3:$B$724,M374,$AP$3:$AP$724)</f>
        <v>0</v>
      </c>
      <c r="AP374" s="29">
        <f t="shared" si="68"/>
        <v>0</v>
      </c>
      <c r="AQ374" s="30">
        <f>SUMIF(Ingredients!$B$3:$B$217,F374,Ingredients!$E$3:$E$217)+SUMIF($B$3:$B$724,F374,$AY$3:$AY$727)</f>
        <v>43</v>
      </c>
      <c r="AR374" s="30">
        <f>SUMIF(Ingredients!$B$3:$B$217,G374,Ingredients!$E$3:$E$217)+SUMIF($B$3:$B$724,G374,$AY$3:$AY$727)</f>
        <v>16</v>
      </c>
      <c r="AS374" s="30">
        <f>SUMIF(Ingredients!$B$3:$B$217,H374,Ingredients!$E$3:$E$217)+SUMIF($B$3:$B$724,H374,$AY$3:$AY$727)</f>
        <v>43</v>
      </c>
      <c r="AT374" s="30">
        <f>SUMIF(Ingredients!$B$3:$B$217,I374,Ingredients!$E$3:$E$217)+SUMIF($B$3:$B$724,I374,$AY$3:$AY$727)</f>
        <v>0</v>
      </c>
      <c r="AU374" s="30">
        <f>SUMIF(Ingredients!$B$3:$B$217,J374,Ingredients!$E$3:$E$217)+SUMIF($B$3:$B$724,J374,$AY$3:$AY$727)</f>
        <v>0</v>
      </c>
      <c r="AV374" s="30">
        <f>SUMIF(Ingredients!$B$3:$B$217,K374,Ingredients!$E$3:$E$217)+SUMIF($B$3:$B$724,K374,$AY$3:$AY$727)</f>
        <v>0</v>
      </c>
      <c r="AW374" s="30">
        <f>SUMIF(Ingredients!$B$3:$B$217,L374,Ingredients!$E$3:$E$217)+SUMIF($B$3:$B$724,L374,$AY$3:$AY$727)</f>
        <v>0</v>
      </c>
      <c r="AX374" s="30">
        <f>SUMIF(Ingredients!$B$3:$B$217,M374,Ingredients!$E$3:$E$217)+SUMIF($B$3:$B$724,M374,$AY$3:$AY$727)</f>
        <v>0</v>
      </c>
      <c r="AY374" s="29">
        <f t="shared" si="69"/>
        <v>25.5</v>
      </c>
      <c r="AZ374" s="30">
        <f>SUMIF(Ingredients!$B$3:$B$217,F374,Ingredients!$F$3:$F$217)+SUMIF($B$3:$B$724,F374,$BH$3:$BH$724)</f>
        <v>0</v>
      </c>
      <c r="BA374" s="30">
        <f>SUMIF(Ingredients!$B$3:$B$217,G374,Ingredients!$F$3:$F$217)+SUMIF($B$3:$B$724,G374,$BH$3:$BH$724)</f>
        <v>0</v>
      </c>
      <c r="BB374" s="30">
        <f>SUMIF(Ingredients!$B$3:$B$217,H374,Ingredients!$F$3:$F$217)+SUMIF($B$3:$B$724,H374,$BH$3:$BH$724)</f>
        <v>0</v>
      </c>
      <c r="BC374" s="30">
        <f>SUMIF(Ingredients!$B$3:$B$217,I374,Ingredients!$F$3:$F$217)+SUMIF($B$3:$B$724,I374,$BH$3:$BH$724)</f>
        <v>0</v>
      </c>
      <c r="BD374" s="30">
        <f>SUMIF(Ingredients!$B$3:$B$217,J374,Ingredients!$F$3:$F$217)+SUMIF($B$3:$B$724,J374,$BH$3:$BH$724)</f>
        <v>0</v>
      </c>
      <c r="BE374" s="30">
        <f>SUMIF(Ingredients!$B$3:$B$217,K374,Ingredients!$F$3:$F$217)+SUMIF($B$3:$B$724,K374,$BH$3:$BH$724)</f>
        <v>0</v>
      </c>
      <c r="BF374" s="30">
        <f>SUMIF(Ingredients!$B$3:$B$217,L374,Ingredients!$F$3:$F$217)+SUMIF($B$3:$B$724,L374,$BH$3:$BH$724)</f>
        <v>0</v>
      </c>
      <c r="BG374" s="30">
        <f>SUMIF(Ingredients!$B$3:$B$217,M374,Ingredients!$F$3:$F$217)+SUMIF($B$3:$B$724,M374,$BH$3:$BH$724)</f>
        <v>0</v>
      </c>
      <c r="BH374" s="35">
        <f t="shared" si="70"/>
        <v>0</v>
      </c>
      <c r="BI374" s="30">
        <f>SUMIF(Ingredients!$B$3:$B$217,F374,Ingredients!$G$3:$G$217)+SUMIF($B$3:$B$724,F374,$BQ$3:$BQ$724)</f>
        <v>0</v>
      </c>
      <c r="BJ374" s="30">
        <f>SUMIF(Ingredients!$B$3:$B$217,G374,Ingredients!$G$3:$G$217)+SUMIF($B$3:$B$724,G374,$BQ$3:$BQ$724)</f>
        <v>0</v>
      </c>
      <c r="BK374" s="30">
        <f>SUMIF(Ingredients!$B$3:$B$217,H374,Ingredients!$G$3:$G$217)+SUMIF($B$3:$B$724,H374,$BQ$3:$BQ$724)</f>
        <v>0</v>
      </c>
      <c r="BL374" s="30">
        <f>SUMIF(Ingredients!$B$3:$B$217,I374,Ingredients!$G$3:$G$217)+SUMIF($B$3:$B$724,I374,$BQ$3:$BQ$724)</f>
        <v>0</v>
      </c>
      <c r="BM374" s="30">
        <f>SUMIF(Ingredients!$B$3:$B$217,J374,Ingredients!$G$3:$G$217)+SUMIF($B$3:$B$724,J374,$BQ$3:$BQ$724)</f>
        <v>0</v>
      </c>
      <c r="BN374" s="30">
        <f>SUMIF(Ingredients!$B$3:$B$217,K374,Ingredients!$G$3:$G$217)+SUMIF($B$3:$B$724,K374,$BQ$3:$BQ$724)</f>
        <v>0</v>
      </c>
      <c r="BO374" s="30">
        <f>SUMIF(Ingredients!$B$3:$B$217,L374,Ingredients!$G$3:$G$217)+SUMIF($B$3:$B$724,L374,$BQ$3:$BQ$724)</f>
        <v>0</v>
      </c>
      <c r="BP374" s="30">
        <f>SUMIF(Ingredients!$B$3:$B$217,M374,Ingredients!$G$3:$G$217)+SUMIF($B$3:$B$724,M374,$BQ$3:$BQ$724)</f>
        <v>0</v>
      </c>
      <c r="BQ374" s="36">
        <f t="shared" si="71"/>
        <v>0</v>
      </c>
      <c r="BR374" s="30">
        <f>SUMIF(Ingredients!$B$3:$B$217,F374,Ingredients!$H$3:$H$217)+SUMIF($B$3:$B$724,F374,$BZ$3:$BZ$724)</f>
        <v>0</v>
      </c>
      <c r="BS374" s="30">
        <f>SUMIF(Ingredients!$B$3:$B$217,G374,Ingredients!$H$3:$H$217)+SUMIF($B$3:$B$724,G374,$BZ$3:$BZ$724)</f>
        <v>0</v>
      </c>
      <c r="BT374" s="30">
        <f>SUMIF(Ingredients!$B$3:$B$217,H374,Ingredients!$H$3:$H$217)+SUMIF($B$3:$B$724,H374,$BZ$3:$BZ$724)</f>
        <v>1</v>
      </c>
      <c r="BU374" s="30">
        <f>SUMIF(Ingredients!$B$3:$B$217,I374,Ingredients!$H$3:$H$217)+SUMIF($B$3:$B$724,I374,$BZ$3:$BZ$724)</f>
        <v>0</v>
      </c>
      <c r="BV374" s="30">
        <f>SUMIF(Ingredients!$B$3:$B$217,J374,Ingredients!$H$3:$H$217)+SUMIF($B$3:$B$724,J374,$BZ$3:$BZ$724)</f>
        <v>0</v>
      </c>
      <c r="BW374" s="30">
        <f>SUMIF(Ingredients!$B$3:$B$217,K374,Ingredients!$H$3:$H$217)+SUMIF($B$3:$B$724,K374,$BZ$3:$BZ$724)</f>
        <v>0</v>
      </c>
      <c r="BX374" s="30">
        <f>SUMIF(Ingredients!$B$3:$B$217,L374,Ingredients!$H$3:$H$217)+SUMIF($B$3:$B$724,L374,$BZ$3:$BZ$724)</f>
        <v>0</v>
      </c>
      <c r="BY374" s="30">
        <f>SUMIF(Ingredients!$B$3:$B$217,M374,Ingredients!$H$3:$H$217)+SUMIF($B$3:$B$724,M374,$BZ$3:$BZ$724)</f>
        <v>0</v>
      </c>
      <c r="BZ374" s="42">
        <f t="shared" si="72"/>
        <v>1</v>
      </c>
      <c r="CA374" s="30">
        <f>SUMIF(Ingredients!$B$3:$B$217,F374,Ingredients!$I$3:$I$217)+SUMIF($B$3:$B$724,F374,$CI$3:$CI$724)</f>
        <v>0</v>
      </c>
      <c r="CB374" s="30">
        <f>SUMIF(Ingredients!$B$3:$B$217,G374,Ingredients!$I$3:$I$217)+SUMIF($B$3:$B$724,G374,$CI$3:$CI$724)</f>
        <v>0</v>
      </c>
      <c r="CC374" s="30">
        <f>SUMIF(Ingredients!$B$3:$B$217,H374,Ingredients!$I$3:$I$217)+SUMIF($B$3:$B$724,H374,$CI$3:$CI$724)</f>
        <v>0</v>
      </c>
      <c r="CD374" s="30">
        <f>SUMIF(Ingredients!$B$3:$B$217,I374,Ingredients!$I$3:$I$217)+SUMIF($B$3:$B$724,I374,$CI$3:$CI$724)</f>
        <v>0</v>
      </c>
      <c r="CE374" s="30">
        <f>SUMIF(Ingredients!$B$3:$B$217,J374,Ingredients!$I$3:$I$217)+SUMIF($B$3:$B$724,J374,$CI$3:$CI$724)</f>
        <v>0</v>
      </c>
      <c r="CF374" s="30">
        <f>SUMIF(Ingredients!$B$3:$B$217,K374,Ingredients!$I$3:$I$217)+SUMIF($B$3:$B$724,K374,$CI$3:$CI$724)</f>
        <v>0</v>
      </c>
      <c r="CG374" s="30">
        <f>SUMIF(Ingredients!$B$3:$B$217,L374,Ingredients!$I$3:$I$217)+SUMIF($B$3:$B$724,L374,$CI$3:$CI$724)</f>
        <v>0</v>
      </c>
      <c r="CH374" s="30">
        <f>SUMIF(Ingredients!$B$3:$B$217,M374,Ingredients!$I$3:$I$217)+SUMIF($B$3:$B$724,M374,$CI$3:$CI$724)</f>
        <v>0</v>
      </c>
      <c r="CI374" s="38">
        <f t="shared" si="73"/>
        <v>0</v>
      </c>
      <c r="CJ374" s="30">
        <f>SUMIF(Ingredients!$B$3:$B$217,F374,Ingredients!$J$3:$J$217)+SUMIF($B$3:$B$724,F374,$CR$3:$CR$724)</f>
        <v>0</v>
      </c>
      <c r="CK374" s="30">
        <f>SUMIF(Ingredients!$B$3:$B$217,G374,Ingredients!$J$3:$J$217)+SUMIF($B$3:$B$724,G374,$CR$3:$CR$724)</f>
        <v>0</v>
      </c>
      <c r="CL374" s="30">
        <f>SUMIF(Ingredients!$B$3:$B$217,H374,Ingredients!$J$3:$J$217)+SUMIF($B$3:$B$724,H374,$CR$3:$CR$724)</f>
        <v>0</v>
      </c>
      <c r="CM374" s="30">
        <f>SUMIF(Ingredients!$B$3:$B$217,I374,Ingredients!$J$3:$J$217)+SUMIF($B$3:$B$724,I374,$CR$3:$CR$724)</f>
        <v>0</v>
      </c>
      <c r="CN374" s="30">
        <f>SUMIF(Ingredients!$B$3:$B$217,J374,Ingredients!$J$3:$J$217)+SUMIF($B$3:$B$724,J374,$CR$3:$CR$724)</f>
        <v>0</v>
      </c>
      <c r="CO374" s="30">
        <f>SUMIF(Ingredients!$B$3:$B$217,K374,Ingredients!$J$3:$J$217)+SUMIF($B$3:$B$724,K374,$CR$3:$CR$724)</f>
        <v>0</v>
      </c>
      <c r="CP374" s="30">
        <f>SUMIF(Ingredients!$B$3:$B$217,L374,Ingredients!$J$3:$J$217)+SUMIF($B$3:$B$724,L374,$CR$3:$CR$724)</f>
        <v>0</v>
      </c>
      <c r="CQ374" s="30">
        <f>SUMIF(Ingredients!$B$3:$B$217,M374,Ingredients!$J$3:$J$217)+SUMIF($B$3:$B$724,M374,$CR$3:$CR$724)</f>
        <v>0</v>
      </c>
      <c r="CR374" s="43">
        <f t="shared" si="74"/>
        <v>0</v>
      </c>
      <c r="CS374" s="34">
        <v>10</v>
      </c>
      <c r="CT374" s="30">
        <v>0</v>
      </c>
      <c r="CU374" s="30">
        <v>18</v>
      </c>
      <c r="CV374" s="35">
        <v>0</v>
      </c>
      <c r="CW374" s="36">
        <v>0</v>
      </c>
      <c r="CX374" s="37">
        <v>1</v>
      </c>
      <c r="CY374" s="38">
        <v>0</v>
      </c>
      <c r="CZ374" s="39">
        <v>0.3</v>
      </c>
      <c r="DA374" t="s">
        <v>202</v>
      </c>
      <c r="DB374" t="str">
        <f t="shared" ca="1" si="75"/>
        <v>-</v>
      </c>
      <c r="DD374" t="s">
        <v>200</v>
      </c>
      <c r="DE374" t="str">
        <f t="shared" ca="1" si="76"/>
        <v>HUSHPUPPIESITEM(MEAL, ItemRegistry.hushpuppiesItem, 4 ,2f,0f,0f,1f,0f,0f,0.3f,1.17f),</v>
      </c>
      <c r="DF374" t="s">
        <v>2493</v>
      </c>
    </row>
    <row r="375" spans="2:110" x14ac:dyDescent="0.3">
      <c r="B375" t="s">
        <v>655</v>
      </c>
      <c r="C375" t="str">
        <f>INDEX('PH Itemnames'!$B$1:$B$723,MATCH(B375,'PH Itemnames'!$A$1:$A$723),1)</f>
        <v>kimchiItem</v>
      </c>
      <c r="D375" t="s">
        <v>240</v>
      </c>
      <c r="E375" t="s">
        <v>1192</v>
      </c>
      <c r="F375" s="10" t="s">
        <v>249</v>
      </c>
      <c r="G375" s="11" t="s">
        <v>60</v>
      </c>
      <c r="H375" s="11" t="s">
        <v>62</v>
      </c>
      <c r="I375" s="11" t="s">
        <v>121</v>
      </c>
      <c r="J375" s="11" t="s">
        <v>116</v>
      </c>
      <c r="K375" s="11" t="s">
        <v>129</v>
      </c>
      <c r="L375" s="11" t="s">
        <v>122</v>
      </c>
      <c r="M375" s="11" t="s">
        <v>142</v>
      </c>
      <c r="N375" s="46">
        <f ca="1">SUMIF(Ingredients!$B$3:$B$217,'PH complex foods'!F375,Ingredients!$A$3:$A$119)+SUMIF($B$3:$B$724,F375,$V$3:$V$723)</f>
        <v>1</v>
      </c>
      <c r="O375" s="11">
        <f ca="1">SUMIF(Ingredients!$B$3:$B$217,'PH complex foods'!G375,Ingredients!$A$3:$A$119)+SUMIF($B$3:$B$724,G375,$V$3:$V$723)</f>
        <v>1</v>
      </c>
      <c r="P375" s="11">
        <f ca="1">SUMIF(Ingredients!$B$3:$B$217,'PH complex foods'!H375,Ingredients!$A$3:$A$119)+SUMIF($B$3:$B$724,H375,$V$3:$V$723)</f>
        <v>1</v>
      </c>
      <c r="Q375" s="11">
        <f ca="1">SUMIF(Ingredients!$B$3:$B$217,'PH complex foods'!I375,Ingredients!$A$3:$A$119)+SUMIF($B$3:$B$724,I375,$V$3:$V$723)</f>
        <v>1</v>
      </c>
      <c r="R375" s="11">
        <f ca="1">SUMIF(Ingredients!$B$3:$B$217,'PH complex foods'!J375,Ingredients!$A$3:$A$119)+SUMIF($B$3:$B$724,J375,$V$3:$V$723)</f>
        <v>1</v>
      </c>
      <c r="S375" s="11">
        <f ca="1">SUMIF(Ingredients!$B$3:$B$217,'PH complex foods'!K375,Ingredients!$A$3:$A$119)+SUMIF($B$3:$B$724,K375,$V$3:$V$723)</f>
        <v>1</v>
      </c>
      <c r="T375" s="11">
        <f ca="1">SUMIF(Ingredients!$B$3:$B$217,'PH complex foods'!L375,Ingredients!$A$3:$A$119)+SUMIF($B$3:$B$724,L375,$V$3:$V$723)</f>
        <v>1</v>
      </c>
      <c r="U375" s="11">
        <f ca="1">SUMIF(Ingredients!$B$3:$B$217,'PH complex foods'!M375,Ingredients!$A$3:$A$119)+SUMIF($B$3:$B$724,M375,$V$3:$V$723)</f>
        <v>1</v>
      </c>
      <c r="V375" s="10">
        <f t="shared" ca="1" si="77"/>
        <v>1</v>
      </c>
      <c r="W375" s="11">
        <f t="shared" si="66"/>
        <v>1</v>
      </c>
      <c r="X375" s="44" t="str">
        <f t="shared" ca="1" si="78"/>
        <v>Yes</v>
      </c>
      <c r="Y375" s="34">
        <f>SUMIF(Ingredients!$B$3:$B$217,F375,Ingredients!$C$3:$C$217)+SUMIF($B$3:$B$724,F375,$AG$3:$AG$724)</f>
        <v>0</v>
      </c>
      <c r="Z375" s="30">
        <f>SUMIF(Ingredients!$B$3:$B$217,G375,Ingredients!$C$3:$C$217)+SUMIF($B$3:$B$724,G375,$AG$3:$AG$724)</f>
        <v>2</v>
      </c>
      <c r="AA375" s="30">
        <f>SUMIF(Ingredients!$B$3:$B$217,H375,Ingredients!$C$3:$C$217)+SUMIF($B$3:$B$724,H375,$AG$3:$AG$724)</f>
        <v>2</v>
      </c>
      <c r="AB375" s="30">
        <f>SUMIF(Ingredients!$B$3:$B$217,I375,Ingredients!$C$3:$C$217)+SUMIF($B$3:$B$724,I375,$AG$3:$AG$724)</f>
        <v>2</v>
      </c>
      <c r="AC375" s="30">
        <f>SUMIF(Ingredients!$B$3:$B$217,J375,Ingredients!$C$3:$C$217)+SUMIF($B$3:$B$724,J375,$AG$3:$AG$724)</f>
        <v>5</v>
      </c>
      <c r="AD375" s="30">
        <f>SUMIF(Ingredients!$B$3:$B$217,K375,Ingredients!$C$3:$C$217)+SUMIF($B$3:$B$724,K375,$AG$3:$AG$724)</f>
        <v>2</v>
      </c>
      <c r="AE375" s="30">
        <f>SUMIF(Ingredients!$B$3:$B$217,L375,Ingredients!$C$3:$C$217)+SUMIF($B$3:$B$724,L375,$AG$3:$AG$724)</f>
        <v>0</v>
      </c>
      <c r="AF375" s="30">
        <f>SUMIF(Ingredients!$B$3:$B$217,M375,Ingredients!$C$3:$C$217)+SUMIF($B$3:$B$724,M375,$AG$3:$AG$724)</f>
        <v>1</v>
      </c>
      <c r="AG375" s="29">
        <f t="shared" si="67"/>
        <v>14</v>
      </c>
      <c r="AH375" s="30">
        <f>SUMIF(Ingredients!$B$3:$B$217,F375,Ingredients!$D$3:$D$217)+SUMIF($B$3:$B$724,F375,$AP$3:$AP$724)</f>
        <v>0</v>
      </c>
      <c r="AI375" s="30">
        <f>SUMIF(Ingredients!$B$3:$B$217,G375,Ingredients!$D$3:$D$217)+SUMIF($B$3:$B$724,G375,$AP$3:$AP$724)</f>
        <v>0</v>
      </c>
      <c r="AJ375" s="30">
        <f>SUMIF(Ingredients!$B$3:$B$217,H375,Ingredients!$D$3:$D$217)+SUMIF($B$3:$B$724,H375,$AP$3:$AP$724)</f>
        <v>0</v>
      </c>
      <c r="AK375" s="30">
        <f>SUMIF(Ingredients!$B$3:$B$217,I375,Ingredients!$D$3:$D$217)+SUMIF($B$3:$B$724,I375,$AP$3:$AP$724)</f>
        <v>0</v>
      </c>
      <c r="AL375" s="30">
        <f>SUMIF(Ingredients!$B$3:$B$217,J375,Ingredients!$D$3:$D$217)+SUMIF($B$3:$B$724,J375,$AP$3:$AP$724)</f>
        <v>0</v>
      </c>
      <c r="AM375" s="30">
        <f>SUMIF(Ingredients!$B$3:$B$217,K375,Ingredients!$D$3:$D$217)+SUMIF($B$3:$B$724,K375,$AP$3:$AP$724)</f>
        <v>0</v>
      </c>
      <c r="AN375" s="30">
        <f>SUMIF(Ingredients!$B$3:$B$217,L375,Ingredients!$D$3:$D$217)+SUMIF($B$3:$B$724,L375,$AP$3:$AP$724)</f>
        <v>0</v>
      </c>
      <c r="AO375" s="30">
        <f>SUMIF(Ingredients!$B$3:$B$217,M375,Ingredients!$D$3:$D$217)+SUMIF($B$3:$B$724,M375,$AP$3:$AP$724)</f>
        <v>0</v>
      </c>
      <c r="AP375" s="29">
        <f t="shared" si="68"/>
        <v>0</v>
      </c>
      <c r="AQ375" s="30">
        <f>SUMIF(Ingredients!$B$3:$B$217,F375,Ingredients!$E$3:$E$217)+SUMIF($B$3:$B$724,F375,$AY$3:$AY$727)</f>
        <v>30</v>
      </c>
      <c r="AR375" s="30">
        <f>SUMIF(Ingredients!$B$3:$B$217,G375,Ingredients!$E$3:$E$217)+SUMIF($B$3:$B$724,G375,$AY$3:$AY$727)</f>
        <v>18</v>
      </c>
      <c r="AS375" s="30">
        <f>SUMIF(Ingredients!$B$3:$B$217,H375,Ingredients!$E$3:$E$217)+SUMIF($B$3:$B$724,H375,$AY$3:$AY$727)</f>
        <v>54</v>
      </c>
      <c r="AT375" s="30">
        <f>SUMIF(Ingredients!$B$3:$B$217,I375,Ingredients!$E$3:$E$217)+SUMIF($B$3:$B$724,I375,$AY$3:$AY$727)</f>
        <v>24</v>
      </c>
      <c r="AU375" s="30">
        <f>SUMIF(Ingredients!$B$3:$B$217,J375,Ingredients!$E$3:$E$217)+SUMIF($B$3:$B$724,J375,$AY$3:$AY$727)</f>
        <v>7</v>
      </c>
      <c r="AV375" s="30">
        <f>SUMIF(Ingredients!$B$3:$B$217,K375,Ingredients!$E$3:$E$217)+SUMIF($B$3:$B$724,K375,$AY$3:$AY$727)</f>
        <v>12</v>
      </c>
      <c r="AW375" s="30">
        <f>SUMIF(Ingredients!$B$3:$B$217,L375,Ingredients!$E$3:$E$217)+SUMIF($B$3:$B$724,L375,$AY$3:$AY$727)</f>
        <v>48</v>
      </c>
      <c r="AX375" s="30">
        <f>SUMIF(Ingredients!$B$3:$B$217,M375,Ingredients!$E$3:$E$217)+SUMIF($B$3:$B$724,M375,$AY$3:$AY$727)</f>
        <v>87</v>
      </c>
      <c r="AY375" s="29">
        <f t="shared" si="69"/>
        <v>35</v>
      </c>
      <c r="AZ375" s="30">
        <f>SUMIF(Ingredients!$B$3:$B$217,F375,Ingredients!$F$3:$F$217)+SUMIF($B$3:$B$724,F375,$BH$3:$BH$724)</f>
        <v>0</v>
      </c>
      <c r="BA375" s="30">
        <f>SUMIF(Ingredients!$B$3:$B$217,G375,Ingredients!$F$3:$F$217)+SUMIF($B$3:$B$724,G375,$BH$3:$BH$724)</f>
        <v>0</v>
      </c>
      <c r="BB375" s="30">
        <f>SUMIF(Ingredients!$B$3:$B$217,H375,Ingredients!$F$3:$F$217)+SUMIF($B$3:$B$724,H375,$BH$3:$BH$724)</f>
        <v>0</v>
      </c>
      <c r="BC375" s="30">
        <f>SUMIF(Ingredients!$B$3:$B$217,I375,Ingredients!$F$3:$F$217)+SUMIF($B$3:$B$724,I375,$BH$3:$BH$724)</f>
        <v>0</v>
      </c>
      <c r="BD375" s="30">
        <f>SUMIF(Ingredients!$B$3:$B$217,J375,Ingredients!$F$3:$F$217)+SUMIF($B$3:$B$724,J375,$BH$3:$BH$724)</f>
        <v>0</v>
      </c>
      <c r="BE375" s="30">
        <f>SUMIF(Ingredients!$B$3:$B$217,K375,Ingredients!$F$3:$F$217)+SUMIF($B$3:$B$724,K375,$BH$3:$BH$724)</f>
        <v>0</v>
      </c>
      <c r="BF375" s="30">
        <f>SUMIF(Ingredients!$B$3:$B$217,L375,Ingredients!$F$3:$F$217)+SUMIF($B$3:$B$724,L375,$BH$3:$BH$724)</f>
        <v>0</v>
      </c>
      <c r="BG375" s="30">
        <f>SUMIF(Ingredients!$B$3:$B$217,M375,Ingredients!$F$3:$F$217)+SUMIF($B$3:$B$724,M375,$BH$3:$BH$724)</f>
        <v>0.5</v>
      </c>
      <c r="BH375" s="35">
        <f t="shared" si="70"/>
        <v>0.5</v>
      </c>
      <c r="BI375" s="30">
        <f>SUMIF(Ingredients!$B$3:$B$217,F375,Ingredients!$G$3:$G$217)+SUMIF($B$3:$B$724,F375,$BQ$3:$BQ$724)</f>
        <v>0</v>
      </c>
      <c r="BJ375" s="30">
        <f>SUMIF(Ingredients!$B$3:$B$217,G375,Ingredients!$G$3:$G$217)+SUMIF($B$3:$B$724,G375,$BQ$3:$BQ$724)</f>
        <v>0</v>
      </c>
      <c r="BK375" s="30">
        <f>SUMIF(Ingredients!$B$3:$B$217,H375,Ingredients!$G$3:$G$217)+SUMIF($B$3:$B$724,H375,$BQ$3:$BQ$724)</f>
        <v>0</v>
      </c>
      <c r="BL375" s="30">
        <f>SUMIF(Ingredients!$B$3:$B$217,I375,Ingredients!$G$3:$G$217)+SUMIF($B$3:$B$724,I375,$BQ$3:$BQ$724)</f>
        <v>0</v>
      </c>
      <c r="BM375" s="30">
        <f>SUMIF(Ingredients!$B$3:$B$217,J375,Ingredients!$G$3:$G$217)+SUMIF($B$3:$B$724,J375,$BQ$3:$BQ$724)</f>
        <v>0</v>
      </c>
      <c r="BN375" s="30">
        <f>SUMIF(Ingredients!$B$3:$B$217,K375,Ingredients!$G$3:$G$217)+SUMIF($B$3:$B$724,K375,$BQ$3:$BQ$724)</f>
        <v>0</v>
      </c>
      <c r="BO375" s="30">
        <f>SUMIF(Ingredients!$B$3:$B$217,L375,Ingredients!$G$3:$G$217)+SUMIF($B$3:$B$724,L375,$BQ$3:$BQ$724)</f>
        <v>0</v>
      </c>
      <c r="BP375" s="30">
        <f>SUMIF(Ingredients!$B$3:$B$217,M375,Ingredients!$G$3:$G$217)+SUMIF($B$3:$B$724,M375,$BQ$3:$BQ$724)</f>
        <v>0</v>
      </c>
      <c r="BQ375" s="36">
        <f t="shared" si="71"/>
        <v>0</v>
      </c>
      <c r="BR375" s="30">
        <f>SUMIF(Ingredients!$B$3:$B$217,F375,Ingredients!$H$3:$H$217)+SUMIF($B$3:$B$724,F375,$BZ$3:$BZ$724)</f>
        <v>0</v>
      </c>
      <c r="BS375" s="30">
        <f>SUMIF(Ingredients!$B$3:$B$217,G375,Ingredients!$H$3:$H$217)+SUMIF($B$3:$B$724,G375,$BZ$3:$BZ$724)</f>
        <v>1</v>
      </c>
      <c r="BT375" s="30">
        <f>SUMIF(Ingredients!$B$3:$B$217,H375,Ingredients!$H$3:$H$217)+SUMIF($B$3:$B$724,H375,$BZ$3:$BZ$724)</f>
        <v>2</v>
      </c>
      <c r="BU375" s="30">
        <f>SUMIF(Ingredients!$B$3:$B$217,I375,Ingredients!$H$3:$H$217)+SUMIF($B$3:$B$724,I375,$BZ$3:$BZ$724)</f>
        <v>0</v>
      </c>
      <c r="BV375" s="30">
        <f>SUMIF(Ingredients!$B$3:$B$217,J375,Ingredients!$H$3:$H$217)+SUMIF($B$3:$B$724,J375,$BZ$3:$BZ$724)</f>
        <v>1</v>
      </c>
      <c r="BW375" s="30">
        <f>SUMIF(Ingredients!$B$3:$B$217,K375,Ingredients!$H$3:$H$217)+SUMIF($B$3:$B$724,K375,$BZ$3:$BZ$724)</f>
        <v>1</v>
      </c>
      <c r="BX375" s="30">
        <f>SUMIF(Ingredients!$B$3:$B$217,L375,Ingredients!$H$3:$H$217)+SUMIF($B$3:$B$724,L375,$BZ$3:$BZ$724)</f>
        <v>0</v>
      </c>
      <c r="BY375" s="30">
        <f>SUMIF(Ingredients!$B$3:$B$217,M375,Ingredients!$H$3:$H$217)+SUMIF($B$3:$B$724,M375,$BZ$3:$BZ$724)</f>
        <v>0</v>
      </c>
      <c r="BZ375" s="42">
        <f t="shared" si="72"/>
        <v>5</v>
      </c>
      <c r="CA375" s="30">
        <f>SUMIF(Ingredients!$B$3:$B$217,F375,Ingredients!$I$3:$I$217)+SUMIF($B$3:$B$724,F375,$CI$3:$CI$724)</f>
        <v>0</v>
      </c>
      <c r="CB375" s="30">
        <f>SUMIF(Ingredients!$B$3:$B$217,G375,Ingredients!$I$3:$I$217)+SUMIF($B$3:$B$724,G375,$CI$3:$CI$724)</f>
        <v>0</v>
      </c>
      <c r="CC375" s="30">
        <f>SUMIF(Ingredients!$B$3:$B$217,H375,Ingredients!$I$3:$I$217)+SUMIF($B$3:$B$724,H375,$CI$3:$CI$724)</f>
        <v>0</v>
      </c>
      <c r="CD375" s="30">
        <f>SUMIF(Ingredients!$B$3:$B$217,I375,Ingredients!$I$3:$I$217)+SUMIF($B$3:$B$724,I375,$CI$3:$CI$724)</f>
        <v>0</v>
      </c>
      <c r="CE375" s="30">
        <f>SUMIF(Ingredients!$B$3:$B$217,J375,Ingredients!$I$3:$I$217)+SUMIF($B$3:$B$724,J375,$CI$3:$CI$724)</f>
        <v>0</v>
      </c>
      <c r="CF375" s="30">
        <f>SUMIF(Ingredients!$B$3:$B$217,K375,Ingredients!$I$3:$I$217)+SUMIF($B$3:$B$724,K375,$CI$3:$CI$724)</f>
        <v>0</v>
      </c>
      <c r="CG375" s="30">
        <f>SUMIF(Ingredients!$B$3:$B$217,L375,Ingredients!$I$3:$I$217)+SUMIF($B$3:$B$724,L375,$CI$3:$CI$724)</f>
        <v>0</v>
      </c>
      <c r="CH375" s="30">
        <f>SUMIF(Ingredients!$B$3:$B$217,M375,Ingredients!$I$3:$I$217)+SUMIF($B$3:$B$724,M375,$CI$3:$CI$724)</f>
        <v>0</v>
      </c>
      <c r="CI375" s="38">
        <f t="shared" si="73"/>
        <v>0</v>
      </c>
      <c r="CJ375" s="30">
        <f>SUMIF(Ingredients!$B$3:$B$217,F375,Ingredients!$J$3:$J$217)+SUMIF($B$3:$B$724,F375,$CR$3:$CR$724)</f>
        <v>0</v>
      </c>
      <c r="CK375" s="30">
        <f>SUMIF(Ingredients!$B$3:$B$217,G375,Ingredients!$J$3:$J$217)+SUMIF($B$3:$B$724,G375,$CR$3:$CR$724)</f>
        <v>0</v>
      </c>
      <c r="CL375" s="30">
        <f>SUMIF(Ingredients!$B$3:$B$217,H375,Ingredients!$J$3:$J$217)+SUMIF($B$3:$B$724,H375,$CR$3:$CR$724)</f>
        <v>0</v>
      </c>
      <c r="CM375" s="30">
        <f>SUMIF(Ingredients!$B$3:$B$217,I375,Ingredients!$J$3:$J$217)+SUMIF($B$3:$B$724,I375,$CR$3:$CR$724)</f>
        <v>0</v>
      </c>
      <c r="CN375" s="30">
        <f>SUMIF(Ingredients!$B$3:$B$217,J375,Ingredients!$J$3:$J$217)+SUMIF($B$3:$B$724,J375,$CR$3:$CR$724)</f>
        <v>0</v>
      </c>
      <c r="CO375" s="30">
        <f>SUMIF(Ingredients!$B$3:$B$217,K375,Ingredients!$J$3:$J$217)+SUMIF($B$3:$B$724,K375,$CR$3:$CR$724)</f>
        <v>0</v>
      </c>
      <c r="CP375" s="30">
        <f>SUMIF(Ingredients!$B$3:$B$217,L375,Ingredients!$J$3:$J$217)+SUMIF($B$3:$B$724,L375,$CR$3:$CR$724)</f>
        <v>0</v>
      </c>
      <c r="CQ375" s="30">
        <f>SUMIF(Ingredients!$B$3:$B$217,M375,Ingredients!$J$3:$J$217)+SUMIF($B$3:$B$724,M375,$CR$3:$CR$724)</f>
        <v>0</v>
      </c>
      <c r="CR375" s="43">
        <f t="shared" si="74"/>
        <v>0</v>
      </c>
      <c r="CS375" s="34">
        <v>15</v>
      </c>
      <c r="CT375" s="30">
        <v>0</v>
      </c>
      <c r="CU375" s="30">
        <v>18</v>
      </c>
      <c r="CV375" s="35">
        <v>0.5</v>
      </c>
      <c r="CW375" s="36">
        <v>0</v>
      </c>
      <c r="CX375" s="37">
        <v>5</v>
      </c>
      <c r="CY375" s="38">
        <v>0</v>
      </c>
      <c r="CZ375" s="39">
        <v>0</v>
      </c>
      <c r="DA375" t="s">
        <v>202</v>
      </c>
      <c r="DB375" t="str">
        <f t="shared" ca="1" si="75"/>
        <v>-</v>
      </c>
      <c r="DD375" t="s">
        <v>200</v>
      </c>
      <c r="DE375" t="str">
        <f t="shared" ca="1" si="76"/>
        <v>KIMCHIITEM(MEAL, ItemRegistry.kimchiItem, 4 ,3f,0f,0.5f,5f,0f,0f,0f,1.17f),</v>
      </c>
      <c r="DF375" t="s">
        <v>2494</v>
      </c>
    </row>
    <row r="376" spans="2:110" x14ac:dyDescent="0.3">
      <c r="B376" t="s">
        <v>656</v>
      </c>
      <c r="C376" t="str">
        <f>INDEX('PH Itemnames'!$B$1:$B$723,MATCH(B376,'PH Itemnames'!$A$1:$A$723),1)</f>
        <v>mochiItem</v>
      </c>
      <c r="D376" t="s">
        <v>240</v>
      </c>
      <c r="E376" t="s">
        <v>1192</v>
      </c>
      <c r="F376" s="10" t="s">
        <v>44</v>
      </c>
      <c r="G376" s="11" t="s">
        <v>210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SUMIF(Ingredients!$B$3:$B$217,'PH complex foods'!F376,Ingredients!$A$3:$A$119)+SUMIF($B$3:$B$724,F376,$V$3:$V$723)</f>
        <v>1</v>
      </c>
      <c r="O376" s="11">
        <f ca="1">SUMIF(Ingredients!$B$3:$B$217,'PH complex foods'!G376,Ingredients!$A$3:$A$119)+SUMIF($B$3:$B$724,G376,$V$3:$V$723)</f>
        <v>1</v>
      </c>
      <c r="P376" s="11">
        <f ca="1">SUMIF(Ingredients!$B$3:$B$217,'PH complex foods'!H376,Ingredients!$A$3:$A$119)+SUMIF($B$3:$B$724,H376,$V$3:$V$723)</f>
        <v>1</v>
      </c>
      <c r="Q376" s="11">
        <f ca="1">SUMIF(Ingredients!$B$3:$B$217,'PH complex foods'!I376,Ingredients!$A$3:$A$119)+SUMIF($B$3:$B$724,I376,$V$3:$V$723)</f>
        <v>0</v>
      </c>
      <c r="R376" s="11">
        <f ca="1">SUMIF(Ingredients!$B$3:$B$217,'PH complex foods'!J376,Ingredients!$A$3:$A$119)+SUMIF($B$3:$B$724,J376,$V$3:$V$723)</f>
        <v>0</v>
      </c>
      <c r="S376" s="11">
        <f ca="1">SUMIF(Ingredients!$B$3:$B$217,'PH complex foods'!K376,Ingredients!$A$3:$A$119)+SUMIF($B$3:$B$724,K376,$V$3:$V$723)</f>
        <v>0</v>
      </c>
      <c r="T376" s="11">
        <f ca="1">SUMIF(Ingredients!$B$3:$B$217,'PH complex foods'!L376,Ingredients!$A$3:$A$119)+SUMIF($B$3:$B$724,L376,$V$3:$V$723)</f>
        <v>0</v>
      </c>
      <c r="U376" s="11">
        <f ca="1">SUMIF(Ingredients!$B$3:$B$217,'PH complex foods'!M376,Ingredients!$A$3:$A$119)+SUMIF($B$3:$B$724,M376,$V$3:$V$723)</f>
        <v>0</v>
      </c>
      <c r="V376" s="10">
        <f t="shared" ca="1" si="77"/>
        <v>1</v>
      </c>
      <c r="W376" s="11">
        <f t="shared" si="66"/>
        <v>4</v>
      </c>
      <c r="X376" s="44" t="str">
        <f t="shared" ca="1" si="78"/>
        <v>Yes</v>
      </c>
      <c r="Y376" s="34">
        <f>SUMIF(Ingredients!$B$3:$B$217,F376,Ingredients!$C$3:$C$217)+SUMIF($B$3:$B$724,F376,$AG$3:$AG$724)</f>
        <v>0</v>
      </c>
      <c r="Z376" s="30">
        <f>SUMIF(Ingredients!$B$3:$B$217,G376,Ingredients!$C$3:$C$217)+SUMIF($B$3:$B$724,G376,$AG$3:$AG$724)</f>
        <v>0</v>
      </c>
      <c r="AA376" s="30">
        <f>SUMIF(Ingredients!$B$3:$B$217,H376,Ingredients!$C$3:$C$217)+SUMIF($B$3:$B$724,H376,$AG$3:$AG$724)</f>
        <v>0</v>
      </c>
      <c r="AB376" s="30">
        <f>SUMIF(Ingredients!$B$3:$B$217,I376,Ingredients!$C$3:$C$217)+SUMIF($B$3:$B$724,I376,$AG$3:$AG$724)</f>
        <v>0</v>
      </c>
      <c r="AC376" s="30">
        <f>SUMIF(Ingredients!$B$3:$B$217,J376,Ingredients!$C$3:$C$217)+SUMIF($B$3:$B$724,J376,$AG$3:$AG$724)</f>
        <v>0</v>
      </c>
      <c r="AD376" s="30">
        <f>SUMIF(Ingredients!$B$3:$B$217,K376,Ingredients!$C$3:$C$217)+SUMIF($B$3:$B$724,K376,$AG$3:$AG$724)</f>
        <v>0</v>
      </c>
      <c r="AE376" s="30">
        <f>SUMIF(Ingredients!$B$3:$B$217,L376,Ingredients!$C$3:$C$217)+SUMIF($B$3:$B$724,L376,$AG$3:$AG$724)</f>
        <v>0</v>
      </c>
      <c r="AF376" s="30">
        <f>SUMIF(Ingredients!$B$3:$B$217,M376,Ingredients!$C$3:$C$217)+SUMIF($B$3:$B$724,M376,$AG$3:$AG$724)</f>
        <v>0</v>
      </c>
      <c r="AG376" s="29">
        <f t="shared" si="67"/>
        <v>0</v>
      </c>
      <c r="AH376" s="30">
        <f>SUMIF(Ingredients!$B$3:$B$217,F376,Ingredients!$D$3:$D$217)+SUMIF($B$3:$B$724,F376,$AP$3:$AP$724)</f>
        <v>0</v>
      </c>
      <c r="AI376" s="30">
        <f>SUMIF(Ingredients!$B$3:$B$217,G376,Ingredients!$D$3:$D$217)+SUMIF($B$3:$B$724,G376,$AP$3:$AP$724)</f>
        <v>0</v>
      </c>
      <c r="AJ376" s="30">
        <f>SUMIF(Ingredients!$B$3:$B$217,H376,Ingredients!$D$3:$D$217)+SUMIF($B$3:$B$724,H376,$AP$3:$AP$724)</f>
        <v>10</v>
      </c>
      <c r="AK376" s="30">
        <f>SUMIF(Ingredients!$B$3:$B$217,I376,Ingredients!$D$3:$D$217)+SUMIF($B$3:$B$724,I376,$AP$3:$AP$724)</f>
        <v>0</v>
      </c>
      <c r="AL376" s="30">
        <f>SUMIF(Ingredients!$B$3:$B$217,J376,Ingredients!$D$3:$D$217)+SUMIF($B$3:$B$724,J376,$AP$3:$AP$724)</f>
        <v>0</v>
      </c>
      <c r="AM376" s="30">
        <f>SUMIF(Ingredients!$B$3:$B$217,K376,Ingredients!$D$3:$D$217)+SUMIF($B$3:$B$724,K376,$AP$3:$AP$724)</f>
        <v>0</v>
      </c>
      <c r="AN376" s="30">
        <f>SUMIF(Ingredients!$B$3:$B$217,L376,Ingredients!$D$3:$D$217)+SUMIF($B$3:$B$724,L376,$AP$3:$AP$724)</f>
        <v>0</v>
      </c>
      <c r="AO376" s="30">
        <f>SUMIF(Ingredients!$B$3:$B$217,M376,Ingredients!$D$3:$D$217)+SUMIF($B$3:$B$724,M376,$AP$3:$AP$724)</f>
        <v>0</v>
      </c>
      <c r="AP376" s="29">
        <f t="shared" si="68"/>
        <v>10</v>
      </c>
      <c r="AQ376" s="30">
        <f>SUMIF(Ingredients!$B$3:$B$217,F376,Ingredients!$E$3:$E$217)+SUMIF($B$3:$B$724,F376,$AY$3:$AY$727)</f>
        <v>10</v>
      </c>
      <c r="AR376" s="30">
        <f>SUMIF(Ingredients!$B$3:$B$217,G376,Ingredients!$E$3:$E$217)+SUMIF($B$3:$B$724,G376,$AY$3:$AY$727)</f>
        <v>30</v>
      </c>
      <c r="AS376" s="30">
        <f>SUMIF(Ingredients!$B$3:$B$217,H376,Ingredients!$E$3:$E$217)+SUMIF($B$3:$B$724,H376,$AY$3:$AY$727)</f>
        <v>0</v>
      </c>
      <c r="AT376" s="30">
        <f>SUMIF(Ingredients!$B$3:$B$217,I376,Ingredients!$E$3:$E$217)+SUMIF($B$3:$B$724,I376,$AY$3:$AY$727)</f>
        <v>0</v>
      </c>
      <c r="AU376" s="30">
        <f>SUMIF(Ingredients!$B$3:$B$217,J376,Ingredients!$E$3:$E$217)+SUMIF($B$3:$B$724,J376,$AY$3:$AY$727)</f>
        <v>0</v>
      </c>
      <c r="AV376" s="30">
        <f>SUMIF(Ingredients!$B$3:$B$217,K376,Ingredients!$E$3:$E$217)+SUMIF($B$3:$B$724,K376,$AY$3:$AY$727)</f>
        <v>0</v>
      </c>
      <c r="AW376" s="30">
        <f>SUMIF(Ingredients!$B$3:$B$217,L376,Ingredients!$E$3:$E$217)+SUMIF($B$3:$B$724,L376,$AY$3:$AY$727)</f>
        <v>0</v>
      </c>
      <c r="AX376" s="30">
        <f>SUMIF(Ingredients!$B$3:$B$217,M376,Ingredients!$E$3:$E$217)+SUMIF($B$3:$B$724,M376,$AY$3:$AY$727)</f>
        <v>0</v>
      </c>
      <c r="AY376" s="29">
        <f t="shared" si="69"/>
        <v>13.333333333333334</v>
      </c>
      <c r="AZ376" s="30">
        <f>SUMIF(Ingredients!$B$3:$B$217,F376,Ingredients!$F$3:$F$217)+SUMIF($B$3:$B$724,F376,$BH$3:$BH$724)</f>
        <v>0</v>
      </c>
      <c r="BA376" s="30">
        <f>SUMIF(Ingredients!$B$3:$B$217,G376,Ingredients!$F$3:$F$217)+SUMIF($B$3:$B$724,G376,$BH$3:$BH$724)</f>
        <v>0</v>
      </c>
      <c r="BB376" s="30">
        <f>SUMIF(Ingredients!$B$3:$B$217,H376,Ingredients!$F$3:$F$217)+SUMIF($B$3:$B$724,H376,$BH$3:$BH$724)</f>
        <v>0</v>
      </c>
      <c r="BC376" s="30">
        <f>SUMIF(Ingredients!$B$3:$B$217,I376,Ingredients!$F$3:$F$217)+SUMIF($B$3:$B$724,I376,$BH$3:$BH$724)</f>
        <v>0</v>
      </c>
      <c r="BD376" s="30">
        <f>SUMIF(Ingredients!$B$3:$B$217,J376,Ingredients!$F$3:$F$217)+SUMIF($B$3:$B$724,J376,$BH$3:$BH$724)</f>
        <v>0</v>
      </c>
      <c r="BE376" s="30">
        <f>SUMIF(Ingredients!$B$3:$B$217,K376,Ingredients!$F$3:$F$217)+SUMIF($B$3:$B$724,K376,$BH$3:$BH$724)</f>
        <v>0</v>
      </c>
      <c r="BF376" s="30">
        <f>SUMIF(Ingredients!$B$3:$B$217,L376,Ingredients!$F$3:$F$217)+SUMIF($B$3:$B$724,L376,$BH$3:$BH$724)</f>
        <v>0</v>
      </c>
      <c r="BG376" s="30">
        <f>SUMIF(Ingredients!$B$3:$B$217,M376,Ingredients!$F$3:$F$217)+SUMIF($B$3:$B$724,M376,$BH$3:$BH$724)</f>
        <v>0</v>
      </c>
      <c r="BH376" s="35">
        <f t="shared" si="70"/>
        <v>0</v>
      </c>
      <c r="BI376" s="30">
        <f>SUMIF(Ingredients!$B$3:$B$217,F376,Ingredients!$G$3:$G$217)+SUMIF($B$3:$B$724,F376,$BQ$3:$BQ$724)</f>
        <v>0</v>
      </c>
      <c r="BJ376" s="30">
        <f>SUMIF(Ingredients!$B$3:$B$217,G376,Ingredients!$G$3:$G$217)+SUMIF($B$3:$B$724,G376,$BQ$3:$BQ$724)</f>
        <v>0</v>
      </c>
      <c r="BK376" s="30">
        <f>SUMIF(Ingredients!$B$3:$B$217,H376,Ingredients!$G$3:$G$217)+SUMIF($B$3:$B$724,H376,$BQ$3:$BQ$724)</f>
        <v>0</v>
      </c>
      <c r="BL376" s="30">
        <f>SUMIF(Ingredients!$B$3:$B$217,I376,Ingredients!$G$3:$G$217)+SUMIF($B$3:$B$724,I376,$BQ$3:$BQ$724)</f>
        <v>0</v>
      </c>
      <c r="BM376" s="30">
        <f>SUMIF(Ingredients!$B$3:$B$217,J376,Ingredients!$G$3:$G$217)+SUMIF($B$3:$B$724,J376,$BQ$3:$BQ$724)</f>
        <v>0</v>
      </c>
      <c r="BN376" s="30">
        <f>SUMIF(Ingredients!$B$3:$B$217,K376,Ingredients!$G$3:$G$217)+SUMIF($B$3:$B$724,K376,$BQ$3:$BQ$724)</f>
        <v>0</v>
      </c>
      <c r="BO376" s="30">
        <f>SUMIF(Ingredients!$B$3:$B$217,L376,Ingredients!$G$3:$G$217)+SUMIF($B$3:$B$724,L376,$BQ$3:$BQ$724)</f>
        <v>0</v>
      </c>
      <c r="BP376" s="30">
        <f>SUMIF(Ingredients!$B$3:$B$217,M376,Ingredients!$G$3:$G$217)+SUMIF($B$3:$B$724,M376,$BQ$3:$BQ$724)</f>
        <v>0</v>
      </c>
      <c r="BQ376" s="36">
        <f t="shared" si="71"/>
        <v>0</v>
      </c>
      <c r="BR376" s="30">
        <f>SUMIF(Ingredients!$B$3:$B$217,F376,Ingredients!$H$3:$H$217)+SUMIF($B$3:$B$724,F376,$BZ$3:$BZ$724)</f>
        <v>0</v>
      </c>
      <c r="BS376" s="30">
        <f>SUMIF(Ingredients!$B$3:$B$217,G376,Ingredients!$H$3:$H$217)+SUMIF($B$3:$B$724,G376,$BZ$3:$BZ$724)</f>
        <v>0</v>
      </c>
      <c r="BT376" s="30">
        <f>SUMIF(Ingredients!$B$3:$B$217,H376,Ingredients!$H$3:$H$217)+SUMIF($B$3:$B$724,H376,$BZ$3:$BZ$724)</f>
        <v>0</v>
      </c>
      <c r="BU376" s="30">
        <f>SUMIF(Ingredients!$B$3:$B$217,I376,Ingredients!$H$3:$H$217)+SUMIF($B$3:$B$724,I376,$BZ$3:$BZ$724)</f>
        <v>0</v>
      </c>
      <c r="BV376" s="30">
        <f>SUMIF(Ingredients!$B$3:$B$217,J376,Ingredients!$H$3:$H$217)+SUMIF($B$3:$B$724,J376,$BZ$3:$BZ$724)</f>
        <v>0</v>
      </c>
      <c r="BW376" s="30">
        <f>SUMIF(Ingredients!$B$3:$B$217,K376,Ingredients!$H$3:$H$217)+SUMIF($B$3:$B$724,K376,$BZ$3:$BZ$724)</f>
        <v>0</v>
      </c>
      <c r="BX376" s="30">
        <f>SUMIF(Ingredients!$B$3:$B$217,L376,Ingredients!$H$3:$H$217)+SUMIF($B$3:$B$724,L376,$BZ$3:$BZ$724)</f>
        <v>0</v>
      </c>
      <c r="BY376" s="30">
        <f>SUMIF(Ingredients!$B$3:$B$217,M376,Ingredients!$H$3:$H$217)+SUMIF($B$3:$B$724,M376,$BZ$3:$BZ$724)</f>
        <v>0</v>
      </c>
      <c r="BZ376" s="42">
        <f t="shared" si="72"/>
        <v>0</v>
      </c>
      <c r="CA376" s="30">
        <f>SUMIF(Ingredients!$B$3:$B$217,F376,Ingredients!$I$3:$I$217)+SUMIF($B$3:$B$724,F376,$CI$3:$CI$724)</f>
        <v>0</v>
      </c>
      <c r="CB376" s="30">
        <f>SUMIF(Ingredients!$B$3:$B$217,G376,Ingredients!$I$3:$I$217)+SUMIF($B$3:$B$724,G376,$CI$3:$CI$724)</f>
        <v>0</v>
      </c>
      <c r="CC376" s="30">
        <f>SUMIF(Ingredients!$B$3:$B$217,H376,Ingredients!$I$3:$I$217)+SUMIF($B$3:$B$724,H376,$CI$3:$CI$724)</f>
        <v>0</v>
      </c>
      <c r="CD376" s="30">
        <f>SUMIF(Ingredients!$B$3:$B$217,I376,Ingredients!$I$3:$I$217)+SUMIF($B$3:$B$724,I376,$CI$3:$CI$724)</f>
        <v>0</v>
      </c>
      <c r="CE376" s="30">
        <f>SUMIF(Ingredients!$B$3:$B$217,J376,Ingredients!$I$3:$I$217)+SUMIF($B$3:$B$724,J376,$CI$3:$CI$724)</f>
        <v>0</v>
      </c>
      <c r="CF376" s="30">
        <f>SUMIF(Ingredients!$B$3:$B$217,K376,Ingredients!$I$3:$I$217)+SUMIF($B$3:$B$724,K376,$CI$3:$CI$724)</f>
        <v>0</v>
      </c>
      <c r="CG376" s="30">
        <f>SUMIF(Ingredients!$B$3:$B$217,L376,Ingredients!$I$3:$I$217)+SUMIF($B$3:$B$724,L376,$CI$3:$CI$724)</f>
        <v>0</v>
      </c>
      <c r="CH376" s="30">
        <f>SUMIF(Ingredients!$B$3:$B$217,M376,Ingredients!$I$3:$I$217)+SUMIF($B$3:$B$724,M376,$CI$3:$CI$724)</f>
        <v>0</v>
      </c>
      <c r="CI376" s="38">
        <f t="shared" si="73"/>
        <v>0</v>
      </c>
      <c r="CJ376" s="30">
        <f>SUMIF(Ingredients!$B$3:$B$217,F376,Ingredients!$J$3:$J$217)+SUMIF($B$3:$B$724,F376,$CR$3:$CR$724)</f>
        <v>0</v>
      </c>
      <c r="CK376" s="30">
        <f>SUMIF(Ingredients!$B$3:$B$217,G376,Ingredients!$J$3:$J$217)+SUMIF($B$3:$B$724,G376,$CR$3:$CR$724)</f>
        <v>0</v>
      </c>
      <c r="CL376" s="30">
        <f>SUMIF(Ingredients!$B$3:$B$217,H376,Ingredients!$J$3:$J$217)+SUMIF($B$3:$B$724,H376,$CR$3:$CR$724)</f>
        <v>0</v>
      </c>
      <c r="CM376" s="30">
        <f>SUMIF(Ingredients!$B$3:$B$217,I376,Ingredients!$J$3:$J$217)+SUMIF($B$3:$B$724,I376,$CR$3:$CR$724)</f>
        <v>0</v>
      </c>
      <c r="CN376" s="30">
        <f>SUMIF(Ingredients!$B$3:$B$217,J376,Ingredients!$J$3:$J$217)+SUMIF($B$3:$B$724,J376,$CR$3:$CR$724)</f>
        <v>0</v>
      </c>
      <c r="CO376" s="30">
        <f>SUMIF(Ingredients!$B$3:$B$217,K376,Ingredients!$J$3:$J$217)+SUMIF($B$3:$B$724,K376,$CR$3:$CR$724)</f>
        <v>0</v>
      </c>
      <c r="CP376" s="30">
        <f>SUMIF(Ingredients!$B$3:$B$217,L376,Ingredients!$J$3:$J$217)+SUMIF($B$3:$B$724,L376,$CR$3:$CR$724)</f>
        <v>0</v>
      </c>
      <c r="CQ376" s="30">
        <f>SUMIF(Ingredients!$B$3:$B$217,M376,Ingredients!$J$3:$J$217)+SUMIF($B$3:$B$724,M376,$CR$3:$CR$724)</f>
        <v>0</v>
      </c>
      <c r="CR376" s="43">
        <f t="shared" si="74"/>
        <v>0</v>
      </c>
      <c r="CS376" s="34">
        <v>2</v>
      </c>
      <c r="CT376" s="30">
        <v>0</v>
      </c>
      <c r="CU376" s="30">
        <v>13.333333333333334</v>
      </c>
      <c r="CV376" s="35">
        <v>1</v>
      </c>
      <c r="CW376" s="36">
        <v>0</v>
      </c>
      <c r="CX376" s="37">
        <v>0</v>
      </c>
      <c r="CY376" s="38">
        <v>0</v>
      </c>
      <c r="CZ376" s="39">
        <v>0</v>
      </c>
      <c r="DA376" t="s">
        <v>202</v>
      </c>
      <c r="DB376" t="str">
        <f t="shared" ca="1" si="75"/>
        <v>-</v>
      </c>
      <c r="DD376" t="s">
        <v>200</v>
      </c>
      <c r="DE376" t="str">
        <f t="shared" ca="1" si="76"/>
        <v>MOCHIITEM(MEAL, ItemRegistry.mochiItem, 4 ,0.4f,0f,1f,0f,0f,0f,0f,1.58f),</v>
      </c>
      <c r="DF376" t="s">
        <v>2495</v>
      </c>
    </row>
    <row r="377" spans="2:110" x14ac:dyDescent="0.3">
      <c r="B377" t="s">
        <v>657</v>
      </c>
      <c r="C377" t="str">
        <f>INDEX('PH Itemnames'!$B$1:$B$723,MATCH(B377,'PH Itemnames'!$A$1:$A$723),1)</f>
        <v>museliItem</v>
      </c>
      <c r="D377" t="s">
        <v>240</v>
      </c>
      <c r="E377" t="s">
        <v>1192</v>
      </c>
      <c r="F377" s="10" t="s">
        <v>4</v>
      </c>
      <c r="G377" s="11" t="s">
        <v>261</v>
      </c>
      <c r="H377" s="11" t="s">
        <v>176</v>
      </c>
      <c r="I377" s="11" t="s">
        <v>210</v>
      </c>
      <c r="J377" s="11" t="s">
        <v>238</v>
      </c>
      <c r="K377" s="11"/>
      <c r="L377" s="11"/>
      <c r="M377" s="11"/>
      <c r="N377" s="46">
        <f ca="1">SUMIF(Ingredients!$B$3:$B$217,'PH complex foods'!F377,Ingredients!$A$3:$A$119)+SUMIF($B$3:$B$724,F377,$V$3:$V$723)</f>
        <v>1</v>
      </c>
      <c r="O377" s="11">
        <f ca="1">SUMIF(Ingredients!$B$3:$B$217,'PH complex foods'!G377,Ingredients!$A$3:$A$119)+SUMIF($B$3:$B$724,G377,$V$3:$V$723)</f>
        <v>1</v>
      </c>
      <c r="P377" s="11">
        <f ca="1">SUMIF(Ingredients!$B$3:$B$217,'PH complex foods'!H377,Ingredients!$A$3:$A$119)+SUMIF($B$3:$B$724,H377,$V$3:$V$723)</f>
        <v>0</v>
      </c>
      <c r="Q377" s="11">
        <f ca="1">SUMIF(Ingredients!$B$3:$B$217,'PH complex foods'!I377,Ingredients!$A$3:$A$119)+SUMIF($B$3:$B$724,I377,$V$3:$V$723)</f>
        <v>1</v>
      </c>
      <c r="R377" s="11">
        <f ca="1">SUMIF(Ingredients!$B$3:$B$217,'PH complex foods'!J377,Ingredients!$A$3:$A$119)+SUMIF($B$3:$B$724,J377,$V$3:$V$723)</f>
        <v>1</v>
      </c>
      <c r="S377" s="11">
        <f ca="1">SUMIF(Ingredients!$B$3:$B$217,'PH complex foods'!K377,Ingredients!$A$3:$A$119)+SUMIF($B$3:$B$724,K377,$V$3:$V$723)</f>
        <v>0</v>
      </c>
      <c r="T377" s="11">
        <f ca="1">SUMIF(Ingredients!$B$3:$B$217,'PH complex foods'!L377,Ingredients!$A$3:$A$119)+SUMIF($B$3:$B$724,L377,$V$3:$V$723)</f>
        <v>0</v>
      </c>
      <c r="U377" s="11">
        <f ca="1">SUMIF(Ingredients!$B$3:$B$217,'PH complex foods'!M377,Ingredients!$A$3:$A$119)+SUMIF($B$3:$B$724,M377,$V$3:$V$723)</f>
        <v>0</v>
      </c>
      <c r="V377" s="10">
        <f t="shared" ca="1" si="77"/>
        <v>0</v>
      </c>
      <c r="W377" s="11">
        <f t="shared" si="66"/>
        <v>0</v>
      </c>
      <c r="X377" s="44" t="str">
        <f t="shared" ca="1" si="78"/>
        <v>No</v>
      </c>
      <c r="Y377" s="34">
        <f>SUMIF(Ingredients!$B$3:$B$217,F377,Ingredients!$C$3:$C$217)+SUMIF($B$3:$B$724,F377,$AG$3:$AG$724)</f>
        <v>5</v>
      </c>
      <c r="Z377" s="30">
        <f>SUMIF(Ingredients!$B$3:$B$217,G377,Ingredients!$C$3:$C$217)+SUMIF($B$3:$B$724,G377,$AG$3:$AG$724)</f>
        <v>2</v>
      </c>
      <c r="AA377" s="30">
        <f>SUMIF(Ingredients!$B$3:$B$217,H377,Ingredients!$C$3:$C$217)+SUMIF($B$3:$B$724,H377,$AG$3:$AG$724)</f>
        <v>0</v>
      </c>
      <c r="AB377" s="30">
        <f>SUMIF(Ingredients!$B$3:$B$217,I377,Ingredients!$C$3:$C$217)+SUMIF($B$3:$B$724,I377,$AG$3:$AG$724)</f>
        <v>0</v>
      </c>
      <c r="AC377" s="30">
        <f>SUMIF(Ingredients!$B$3:$B$217,J377,Ingredients!$C$3:$C$217)+SUMIF($B$3:$B$724,J377,$AG$3:$AG$724)</f>
        <v>5</v>
      </c>
      <c r="AD377" s="30">
        <f>SUMIF(Ingredients!$B$3:$B$217,K377,Ingredients!$C$3:$C$217)+SUMIF($B$3:$B$724,K377,$AG$3:$AG$724)</f>
        <v>0</v>
      </c>
      <c r="AE377" s="30">
        <f>SUMIF(Ingredients!$B$3:$B$217,L377,Ingredients!$C$3:$C$217)+SUMIF($B$3:$B$724,L377,$AG$3:$AG$724)</f>
        <v>0</v>
      </c>
      <c r="AF377" s="30">
        <f>SUMIF(Ingredients!$B$3:$B$217,M377,Ingredients!$C$3:$C$217)+SUMIF($B$3:$B$724,M377,$AG$3:$AG$724)</f>
        <v>0</v>
      </c>
      <c r="AG377" s="29">
        <f t="shared" si="67"/>
        <v>12</v>
      </c>
      <c r="AH377" s="30">
        <f>SUMIF(Ingredients!$B$3:$B$217,F377,Ingredients!$D$3:$D$217)+SUMIF($B$3:$B$724,F377,$AP$3:$AP$724)</f>
        <v>0</v>
      </c>
      <c r="AI377" s="30">
        <f>SUMIF(Ingredients!$B$3:$B$217,G377,Ingredients!$D$3:$D$217)+SUMIF($B$3:$B$724,G377,$AP$3:$AP$724)</f>
        <v>0</v>
      </c>
      <c r="AJ377" s="30">
        <f>SUMIF(Ingredients!$B$3:$B$217,H377,Ingredients!$D$3:$D$217)+SUMIF($B$3:$B$724,H377,$AP$3:$AP$724)</f>
        <v>0</v>
      </c>
      <c r="AK377" s="30">
        <f>SUMIF(Ingredients!$B$3:$B$217,I377,Ingredients!$D$3:$D$217)+SUMIF($B$3:$B$724,I377,$AP$3:$AP$724)</f>
        <v>0</v>
      </c>
      <c r="AL377" s="30">
        <f>SUMIF(Ingredients!$B$3:$B$217,J377,Ingredients!$D$3:$D$217)+SUMIF($B$3:$B$724,J377,$AP$3:$AP$724)</f>
        <v>5</v>
      </c>
      <c r="AM377" s="30">
        <f>SUMIF(Ingredients!$B$3:$B$217,K377,Ingredients!$D$3:$D$217)+SUMIF($B$3:$B$724,K377,$AP$3:$AP$724)</f>
        <v>0</v>
      </c>
      <c r="AN377" s="30">
        <f>SUMIF(Ingredients!$B$3:$B$217,L377,Ingredients!$D$3:$D$217)+SUMIF($B$3:$B$724,L377,$AP$3:$AP$724)</f>
        <v>0</v>
      </c>
      <c r="AO377" s="30">
        <f>SUMIF(Ingredients!$B$3:$B$217,M377,Ingredients!$D$3:$D$217)+SUMIF($B$3:$B$724,M377,$AP$3:$AP$724)</f>
        <v>0</v>
      </c>
      <c r="AP377" s="29">
        <f t="shared" si="68"/>
        <v>5</v>
      </c>
      <c r="AQ377" s="30">
        <f>SUMIF(Ingredients!$B$3:$B$217,F377,Ingredients!$E$3:$E$217)+SUMIF($B$3:$B$724,F377,$AY$3:$AY$727)</f>
        <v>87</v>
      </c>
      <c r="AR377" s="30">
        <f>SUMIF(Ingredients!$B$3:$B$217,G377,Ingredients!$E$3:$E$217)+SUMIF($B$3:$B$724,G377,$AY$3:$AY$727)</f>
        <v>12</v>
      </c>
      <c r="AS377" s="30">
        <f>SUMIF(Ingredients!$B$3:$B$217,H377,Ingredients!$E$3:$E$217)+SUMIF($B$3:$B$724,H377,$AY$3:$AY$727)</f>
        <v>0</v>
      </c>
      <c r="AT377" s="30">
        <f>SUMIF(Ingredients!$B$3:$B$217,I377,Ingredients!$E$3:$E$217)+SUMIF($B$3:$B$724,I377,$AY$3:$AY$727)</f>
        <v>30</v>
      </c>
      <c r="AU377" s="30">
        <f>SUMIF(Ingredients!$B$3:$B$217,J377,Ingredients!$E$3:$E$217)+SUMIF($B$3:$B$724,J377,$AY$3:$AY$727)</f>
        <v>23</v>
      </c>
      <c r="AV377" s="30">
        <f>SUMIF(Ingredients!$B$3:$B$217,K377,Ingredients!$E$3:$E$217)+SUMIF($B$3:$B$724,K377,$AY$3:$AY$727)</f>
        <v>0</v>
      </c>
      <c r="AW377" s="30">
        <f>SUMIF(Ingredients!$B$3:$B$217,L377,Ingredients!$E$3:$E$217)+SUMIF($B$3:$B$724,L377,$AY$3:$AY$727)</f>
        <v>0</v>
      </c>
      <c r="AX377" s="30">
        <f>SUMIF(Ingredients!$B$3:$B$217,M377,Ingredients!$E$3:$E$217)+SUMIF($B$3:$B$724,M377,$AY$3:$AY$727)</f>
        <v>0</v>
      </c>
      <c r="AY377" s="29">
        <f t="shared" si="69"/>
        <v>30.4</v>
      </c>
      <c r="AZ377" s="30">
        <f>SUMIF(Ingredients!$B$3:$B$217,F377,Ingredients!$F$3:$F$217)+SUMIF($B$3:$B$724,F377,$BH$3:$BH$724)</f>
        <v>1</v>
      </c>
      <c r="BA377" s="30">
        <f>SUMIF(Ingredients!$B$3:$B$217,G377,Ingredients!$F$3:$F$217)+SUMIF($B$3:$B$724,G377,$BH$3:$BH$724)</f>
        <v>0</v>
      </c>
      <c r="BB377" s="30">
        <f>SUMIF(Ingredients!$B$3:$B$217,H377,Ingredients!$F$3:$F$217)+SUMIF($B$3:$B$724,H377,$BH$3:$BH$724)</f>
        <v>0</v>
      </c>
      <c r="BC377" s="30">
        <f>SUMIF(Ingredients!$B$3:$B$217,I377,Ingredients!$F$3:$F$217)+SUMIF($B$3:$B$724,I377,$BH$3:$BH$724)</f>
        <v>0</v>
      </c>
      <c r="BD377" s="30">
        <f>SUMIF(Ingredients!$B$3:$B$217,J377,Ingredients!$F$3:$F$217)+SUMIF($B$3:$B$724,J377,$BH$3:$BH$724)</f>
        <v>0</v>
      </c>
      <c r="BE377" s="30">
        <f>SUMIF(Ingredients!$B$3:$B$217,K377,Ingredients!$F$3:$F$217)+SUMIF($B$3:$B$724,K377,$BH$3:$BH$724)</f>
        <v>0</v>
      </c>
      <c r="BF377" s="30">
        <f>SUMIF(Ingredients!$B$3:$B$217,L377,Ingredients!$F$3:$F$217)+SUMIF($B$3:$B$724,L377,$BH$3:$BH$724)</f>
        <v>0</v>
      </c>
      <c r="BG377" s="30">
        <f>SUMIF(Ingredients!$B$3:$B$217,M377,Ingredients!$F$3:$F$217)+SUMIF($B$3:$B$724,M377,$BH$3:$BH$724)</f>
        <v>0</v>
      </c>
      <c r="BH377" s="35">
        <f t="shared" si="70"/>
        <v>1</v>
      </c>
      <c r="BI377" s="30">
        <f>SUMIF(Ingredients!$B$3:$B$217,F377,Ingredients!$G$3:$G$217)+SUMIF($B$3:$B$724,F377,$BQ$3:$BQ$724)</f>
        <v>0</v>
      </c>
      <c r="BJ377" s="30">
        <f>SUMIF(Ingredients!$B$3:$B$217,G377,Ingredients!$G$3:$G$217)+SUMIF($B$3:$B$724,G377,$BQ$3:$BQ$724)</f>
        <v>1</v>
      </c>
      <c r="BK377" s="30">
        <f>SUMIF(Ingredients!$B$3:$B$217,H377,Ingredients!$G$3:$G$217)+SUMIF($B$3:$B$724,H377,$BQ$3:$BQ$724)</f>
        <v>0</v>
      </c>
      <c r="BL377" s="30">
        <f>SUMIF(Ingredients!$B$3:$B$217,I377,Ingredients!$G$3:$G$217)+SUMIF($B$3:$B$724,I377,$BQ$3:$BQ$724)</f>
        <v>0</v>
      </c>
      <c r="BM377" s="30">
        <f>SUMIF(Ingredients!$B$3:$B$217,J377,Ingredients!$G$3:$G$217)+SUMIF($B$3:$B$724,J377,$BQ$3:$BQ$724)</f>
        <v>0</v>
      </c>
      <c r="BN377" s="30">
        <f>SUMIF(Ingredients!$B$3:$B$217,K377,Ingredients!$G$3:$G$217)+SUMIF($B$3:$B$724,K377,$BQ$3:$BQ$724)</f>
        <v>0</v>
      </c>
      <c r="BO377" s="30">
        <f>SUMIF(Ingredients!$B$3:$B$217,L377,Ingredients!$G$3:$G$217)+SUMIF($B$3:$B$724,L377,$BQ$3:$BQ$724)</f>
        <v>0</v>
      </c>
      <c r="BP377" s="30">
        <f>SUMIF(Ingredients!$B$3:$B$217,M377,Ingredients!$G$3:$G$217)+SUMIF($B$3:$B$724,M377,$BQ$3:$BQ$724)</f>
        <v>0</v>
      </c>
      <c r="BQ377" s="36">
        <f t="shared" si="71"/>
        <v>1</v>
      </c>
      <c r="BR377" s="30">
        <f>SUMIF(Ingredients!$B$3:$B$217,F377,Ingredients!$H$3:$H$217)+SUMIF($B$3:$B$724,F377,$BZ$3:$BZ$724)</f>
        <v>0</v>
      </c>
      <c r="BS377" s="30">
        <f>SUMIF(Ingredients!$B$3:$B$217,G377,Ingredients!$H$3:$H$217)+SUMIF($B$3:$B$724,G377,$BZ$3:$BZ$724)</f>
        <v>0</v>
      </c>
      <c r="BT377" s="30">
        <f>SUMIF(Ingredients!$B$3:$B$217,H377,Ingredients!$H$3:$H$217)+SUMIF($B$3:$B$724,H377,$BZ$3:$BZ$724)</f>
        <v>0</v>
      </c>
      <c r="BU377" s="30">
        <f>SUMIF(Ingredients!$B$3:$B$217,I377,Ingredients!$H$3:$H$217)+SUMIF($B$3:$B$724,I377,$BZ$3:$BZ$724)</f>
        <v>0</v>
      </c>
      <c r="BV377" s="30">
        <f>SUMIF(Ingredients!$B$3:$B$217,J377,Ingredients!$H$3:$H$217)+SUMIF($B$3:$B$724,J377,$BZ$3:$BZ$724)</f>
        <v>0</v>
      </c>
      <c r="BW377" s="30">
        <f>SUMIF(Ingredients!$B$3:$B$217,K377,Ingredients!$H$3:$H$217)+SUMIF($B$3:$B$724,K377,$BZ$3:$BZ$724)</f>
        <v>0</v>
      </c>
      <c r="BX377" s="30">
        <f>SUMIF(Ingredients!$B$3:$B$217,L377,Ingredients!$H$3:$H$217)+SUMIF($B$3:$B$724,L377,$BZ$3:$BZ$724)</f>
        <v>0</v>
      </c>
      <c r="BY377" s="30">
        <f>SUMIF(Ingredients!$B$3:$B$217,M377,Ingredients!$H$3:$H$217)+SUMIF($B$3:$B$724,M377,$BZ$3:$BZ$724)</f>
        <v>0</v>
      </c>
      <c r="BZ377" s="42">
        <f t="shared" si="72"/>
        <v>0</v>
      </c>
      <c r="CA377" s="30">
        <f>SUMIF(Ingredients!$B$3:$B$217,F377,Ingredients!$I$3:$I$217)+SUMIF($B$3:$B$724,F377,$CI$3:$CI$724)</f>
        <v>0</v>
      </c>
      <c r="CB377" s="30">
        <f>SUMIF(Ingredients!$B$3:$B$217,G377,Ingredients!$I$3:$I$217)+SUMIF($B$3:$B$724,G377,$CI$3:$CI$724)</f>
        <v>0</v>
      </c>
      <c r="CC377" s="30">
        <f>SUMIF(Ingredients!$B$3:$B$217,H377,Ingredients!$I$3:$I$217)+SUMIF($B$3:$B$724,H377,$CI$3:$CI$724)</f>
        <v>0</v>
      </c>
      <c r="CD377" s="30">
        <f>SUMIF(Ingredients!$B$3:$B$217,I377,Ingredients!$I$3:$I$217)+SUMIF($B$3:$B$724,I377,$CI$3:$CI$724)</f>
        <v>0</v>
      </c>
      <c r="CE377" s="30">
        <f>SUMIF(Ingredients!$B$3:$B$217,J377,Ingredients!$I$3:$I$217)+SUMIF($B$3:$B$724,J377,$CI$3:$CI$724)</f>
        <v>0</v>
      </c>
      <c r="CF377" s="30">
        <f>SUMIF(Ingredients!$B$3:$B$217,K377,Ingredients!$I$3:$I$217)+SUMIF($B$3:$B$724,K377,$CI$3:$CI$724)</f>
        <v>0</v>
      </c>
      <c r="CG377" s="30">
        <f>SUMIF(Ingredients!$B$3:$B$217,L377,Ingredients!$I$3:$I$217)+SUMIF($B$3:$B$724,L377,$CI$3:$CI$724)</f>
        <v>0</v>
      </c>
      <c r="CH377" s="30">
        <f>SUMIF(Ingredients!$B$3:$B$217,M377,Ingredients!$I$3:$I$217)+SUMIF($B$3:$B$724,M377,$CI$3:$CI$724)</f>
        <v>0</v>
      </c>
      <c r="CI377" s="38">
        <f t="shared" si="73"/>
        <v>0</v>
      </c>
      <c r="CJ377" s="30">
        <f>SUMIF(Ingredients!$B$3:$B$217,F377,Ingredients!$J$3:$J$217)+SUMIF($B$3:$B$724,F377,$CR$3:$CR$724)</f>
        <v>0</v>
      </c>
      <c r="CK377" s="30">
        <f>SUMIF(Ingredients!$B$3:$B$217,G377,Ingredients!$J$3:$J$217)+SUMIF($B$3:$B$724,G377,$CR$3:$CR$724)</f>
        <v>0</v>
      </c>
      <c r="CL377" s="30">
        <f>SUMIF(Ingredients!$B$3:$B$217,H377,Ingredients!$J$3:$J$217)+SUMIF($B$3:$B$724,H377,$CR$3:$CR$724)</f>
        <v>0</v>
      </c>
      <c r="CM377" s="30">
        <f>SUMIF(Ingredients!$B$3:$B$217,I377,Ingredients!$J$3:$J$217)+SUMIF($B$3:$B$724,I377,$CR$3:$CR$724)</f>
        <v>0</v>
      </c>
      <c r="CN377" s="30">
        <f>SUMIF(Ingredients!$B$3:$B$217,J377,Ingredients!$J$3:$J$217)+SUMIF($B$3:$B$724,J377,$CR$3:$CR$724)</f>
        <v>2</v>
      </c>
      <c r="CO377" s="30">
        <f>SUMIF(Ingredients!$B$3:$B$217,K377,Ingredients!$J$3:$J$217)+SUMIF($B$3:$B$724,K377,$CR$3:$CR$724)</f>
        <v>0</v>
      </c>
      <c r="CP377" s="30">
        <f>SUMIF(Ingredients!$B$3:$B$217,L377,Ingredients!$J$3:$J$217)+SUMIF($B$3:$B$724,L377,$CR$3:$CR$724)</f>
        <v>0</v>
      </c>
      <c r="CQ377" s="30">
        <f>SUMIF(Ingredients!$B$3:$B$217,M377,Ingredients!$J$3:$J$217)+SUMIF($B$3:$B$724,M377,$CR$3:$CR$724)</f>
        <v>0</v>
      </c>
      <c r="CR377" s="43">
        <f t="shared" si="74"/>
        <v>2</v>
      </c>
      <c r="CS377" s="34">
        <v>12</v>
      </c>
      <c r="CT377" s="30">
        <v>5</v>
      </c>
      <c r="CU377" s="30">
        <v>30.4</v>
      </c>
      <c r="CV377" s="35">
        <v>1</v>
      </c>
      <c r="CW377" s="36">
        <v>1</v>
      </c>
      <c r="CX377" s="37">
        <v>0</v>
      </c>
      <c r="CY377" s="38">
        <v>0</v>
      </c>
      <c r="CZ377" s="39">
        <v>2</v>
      </c>
      <c r="DA377" t="s">
        <v>199</v>
      </c>
      <c r="DB377" t="str">
        <f t="shared" ca="1" si="75"/>
        <v>No</v>
      </c>
      <c r="DD377" t="s">
        <v>200</v>
      </c>
      <c r="DE377" t="str">
        <f t="shared" ca="1" si="76"/>
        <v/>
      </c>
      <c r="DF377" t="s">
        <v>2272</v>
      </c>
    </row>
    <row r="378" spans="2:110" x14ac:dyDescent="0.3">
      <c r="B378" t="s">
        <v>658</v>
      </c>
      <c r="C378" t="str">
        <f>INDEX('PH Itemnames'!$B$1:$B$723,MATCH(B378,'PH Itemnames'!$A$1:$A$723),1)</f>
        <v>naanItem</v>
      </c>
      <c r="D378" t="s">
        <v>240</v>
      </c>
      <c r="E378" t="s">
        <v>1192</v>
      </c>
      <c r="F378" s="10" t="s">
        <v>209</v>
      </c>
      <c r="G378" s="11" t="s">
        <v>64</v>
      </c>
      <c r="H378" s="11" t="s">
        <v>346</v>
      </c>
      <c r="I378" s="11"/>
      <c r="J378" s="11"/>
      <c r="K378" s="11"/>
      <c r="L378" s="11"/>
      <c r="M378" s="11"/>
      <c r="N378" s="46">
        <f ca="1">SUMIF(Ingredients!$B$3:$B$217,'PH complex foods'!F378,Ingredients!$A$3:$A$119)+SUMIF($B$3:$B$724,F378,$V$3:$V$723)</f>
        <v>1</v>
      </c>
      <c r="O378" s="11">
        <f ca="1">SUMIF(Ingredients!$B$3:$B$217,'PH complex foods'!G378,Ingredients!$A$3:$A$119)+SUMIF($B$3:$B$724,G378,$V$3:$V$723)</f>
        <v>1</v>
      </c>
      <c r="P378" s="11">
        <f ca="1">SUMIF(Ingredients!$B$3:$B$217,'PH complex foods'!H378,Ingredients!$A$3:$A$119)+SUMIF($B$3:$B$724,H378,$V$3:$V$723)</f>
        <v>1</v>
      </c>
      <c r="Q378" s="11">
        <f ca="1">SUMIF(Ingredients!$B$3:$B$217,'PH complex foods'!I378,Ingredients!$A$3:$A$119)+SUMIF($B$3:$B$724,I378,$V$3:$V$723)</f>
        <v>0</v>
      </c>
      <c r="R378" s="11">
        <f ca="1">SUMIF(Ingredients!$B$3:$B$217,'PH complex foods'!J378,Ingredients!$A$3:$A$119)+SUMIF($B$3:$B$724,J378,$V$3:$V$723)</f>
        <v>0</v>
      </c>
      <c r="S378" s="11">
        <f ca="1">SUMIF(Ingredients!$B$3:$B$217,'PH complex foods'!K378,Ingredients!$A$3:$A$119)+SUMIF($B$3:$B$724,K378,$V$3:$V$723)</f>
        <v>0</v>
      </c>
      <c r="T378" s="11">
        <f ca="1">SUMIF(Ingredients!$B$3:$B$217,'PH complex foods'!L378,Ingredients!$A$3:$A$119)+SUMIF($B$3:$B$724,L378,$V$3:$V$723)</f>
        <v>0</v>
      </c>
      <c r="U378" s="11">
        <f ca="1">SUMIF(Ingredients!$B$3:$B$217,'PH complex foods'!M378,Ingredients!$A$3:$A$119)+SUMIF($B$3:$B$724,M378,$V$3:$V$723)</f>
        <v>0</v>
      </c>
      <c r="V378" s="10">
        <f t="shared" ca="1" si="77"/>
        <v>1</v>
      </c>
      <c r="W378" s="11">
        <f t="shared" si="66"/>
        <v>1</v>
      </c>
      <c r="X378" s="44" t="str">
        <f t="shared" ca="1" si="78"/>
        <v>Yes</v>
      </c>
      <c r="Y378" s="34">
        <f>SUMIF(Ingredients!$B$3:$B$217,F378,Ingredients!$C$3:$C$217)+SUMIF($B$3:$B$724,F378,$AG$3:$AG$724)</f>
        <v>5</v>
      </c>
      <c r="Z378" s="30">
        <f>SUMIF(Ingredients!$B$3:$B$217,G378,Ingredients!$C$3:$C$217)+SUMIF($B$3:$B$724,G378,$AG$3:$AG$724)</f>
        <v>2</v>
      </c>
      <c r="AA378" s="30">
        <f>SUMIF(Ingredients!$B$3:$B$217,H378,Ingredients!$C$3:$C$217)+SUMIF($B$3:$B$724,H378,$AG$3:$AG$724)</f>
        <v>4</v>
      </c>
      <c r="AB378" s="30">
        <f>SUMIF(Ingredients!$B$3:$B$217,I378,Ingredients!$C$3:$C$217)+SUMIF($B$3:$B$724,I378,$AG$3:$AG$724)</f>
        <v>0</v>
      </c>
      <c r="AC378" s="30">
        <f>SUMIF(Ingredients!$B$3:$B$217,J378,Ingredients!$C$3:$C$217)+SUMIF($B$3:$B$724,J378,$AG$3:$AG$724)</f>
        <v>0</v>
      </c>
      <c r="AD378" s="30">
        <f>SUMIF(Ingredients!$B$3:$B$217,K378,Ingredients!$C$3:$C$217)+SUMIF($B$3:$B$724,K378,$AG$3:$AG$724)</f>
        <v>0</v>
      </c>
      <c r="AE378" s="30">
        <f>SUMIF(Ingredients!$B$3:$B$217,L378,Ingredients!$C$3:$C$217)+SUMIF($B$3:$B$724,L378,$AG$3:$AG$724)</f>
        <v>0</v>
      </c>
      <c r="AF378" s="30">
        <f>SUMIF(Ingredients!$B$3:$B$217,M378,Ingredients!$C$3:$C$217)+SUMIF($B$3:$B$724,M378,$AG$3:$AG$724)</f>
        <v>0</v>
      </c>
      <c r="AG378" s="29">
        <f t="shared" si="67"/>
        <v>11</v>
      </c>
      <c r="AH378" s="30">
        <f>SUMIF(Ingredients!$B$3:$B$217,F378,Ingredients!$D$3:$D$217)+SUMIF($B$3:$B$724,F378,$AP$3:$AP$724)</f>
        <v>0</v>
      </c>
      <c r="AI378" s="30">
        <f>SUMIF(Ingredients!$B$3:$B$217,G378,Ingredients!$D$3:$D$217)+SUMIF($B$3:$B$724,G378,$AP$3:$AP$724)</f>
        <v>0</v>
      </c>
      <c r="AJ378" s="30">
        <f>SUMIF(Ingredients!$B$3:$B$217,H378,Ingredients!$D$3:$D$217)+SUMIF($B$3:$B$724,H378,$AP$3:$AP$724)</f>
        <v>0</v>
      </c>
      <c r="AK378" s="30">
        <f>SUMIF(Ingredients!$B$3:$B$217,I378,Ingredients!$D$3:$D$217)+SUMIF($B$3:$B$724,I378,$AP$3:$AP$724)</f>
        <v>0</v>
      </c>
      <c r="AL378" s="30">
        <f>SUMIF(Ingredients!$B$3:$B$217,J378,Ingredients!$D$3:$D$217)+SUMIF($B$3:$B$724,J378,$AP$3:$AP$724)</f>
        <v>0</v>
      </c>
      <c r="AM378" s="30">
        <f>SUMIF(Ingredients!$B$3:$B$217,K378,Ingredients!$D$3:$D$217)+SUMIF($B$3:$B$724,K378,$AP$3:$AP$724)</f>
        <v>0</v>
      </c>
      <c r="AN378" s="30">
        <f>SUMIF(Ingredients!$B$3:$B$217,L378,Ingredients!$D$3:$D$217)+SUMIF($B$3:$B$724,L378,$AP$3:$AP$724)</f>
        <v>0</v>
      </c>
      <c r="AO378" s="30">
        <f>SUMIF(Ingredients!$B$3:$B$217,M378,Ingredients!$D$3:$D$217)+SUMIF($B$3:$B$724,M378,$AP$3:$AP$724)</f>
        <v>0</v>
      </c>
      <c r="AP378" s="29">
        <f t="shared" si="68"/>
        <v>0</v>
      </c>
      <c r="AQ378" s="30">
        <f>SUMIF(Ingredients!$B$3:$B$217,F378,Ingredients!$E$3:$E$217)+SUMIF($B$3:$B$724,F378,$AY$3:$AY$727)</f>
        <v>7</v>
      </c>
      <c r="AR378" s="30">
        <f>SUMIF(Ingredients!$B$3:$B$217,G378,Ingredients!$E$3:$E$217)+SUMIF($B$3:$B$724,G378,$AY$3:$AY$727)</f>
        <v>43</v>
      </c>
      <c r="AS378" s="30">
        <f>SUMIF(Ingredients!$B$3:$B$217,H378,Ingredients!$E$3:$E$217)+SUMIF($B$3:$B$724,H378,$AY$3:$AY$727)</f>
        <v>0</v>
      </c>
      <c r="AT378" s="30">
        <f>SUMIF(Ingredients!$B$3:$B$217,I378,Ingredients!$E$3:$E$217)+SUMIF($B$3:$B$724,I378,$AY$3:$AY$727)</f>
        <v>0</v>
      </c>
      <c r="AU378" s="30">
        <f>SUMIF(Ingredients!$B$3:$B$217,J378,Ingredients!$E$3:$E$217)+SUMIF($B$3:$B$724,J378,$AY$3:$AY$727)</f>
        <v>0</v>
      </c>
      <c r="AV378" s="30">
        <f>SUMIF(Ingredients!$B$3:$B$217,K378,Ingredients!$E$3:$E$217)+SUMIF($B$3:$B$724,K378,$AY$3:$AY$727)</f>
        <v>0</v>
      </c>
      <c r="AW378" s="30">
        <f>SUMIF(Ingredients!$B$3:$B$217,L378,Ingredients!$E$3:$E$217)+SUMIF($B$3:$B$724,L378,$AY$3:$AY$727)</f>
        <v>0</v>
      </c>
      <c r="AX378" s="30">
        <f>SUMIF(Ingredients!$B$3:$B$217,M378,Ingredients!$E$3:$E$217)+SUMIF($B$3:$B$724,M378,$AY$3:$AY$727)</f>
        <v>0</v>
      </c>
      <c r="AY378" s="29">
        <f t="shared" si="69"/>
        <v>16.666666666666668</v>
      </c>
      <c r="AZ378" s="30">
        <f>SUMIF(Ingredients!$B$3:$B$217,F378,Ingredients!$F$3:$F$217)+SUMIF($B$3:$B$724,F378,$BH$3:$BH$724)</f>
        <v>1</v>
      </c>
      <c r="BA378" s="30">
        <f>SUMIF(Ingredients!$B$3:$B$217,G378,Ingredients!$F$3:$F$217)+SUMIF($B$3:$B$724,G378,$BH$3:$BH$724)</f>
        <v>0</v>
      </c>
      <c r="BB378" s="30">
        <f>SUMIF(Ingredients!$B$3:$B$217,H378,Ingredients!$F$3:$F$217)+SUMIF($B$3:$B$724,H378,$BH$3:$BH$724)</f>
        <v>0</v>
      </c>
      <c r="BC378" s="30">
        <f>SUMIF(Ingredients!$B$3:$B$217,I378,Ingredients!$F$3:$F$217)+SUMIF($B$3:$B$724,I378,$BH$3:$BH$724)</f>
        <v>0</v>
      </c>
      <c r="BD378" s="30">
        <f>SUMIF(Ingredients!$B$3:$B$217,J378,Ingredients!$F$3:$F$217)+SUMIF($B$3:$B$724,J378,$BH$3:$BH$724)</f>
        <v>0</v>
      </c>
      <c r="BE378" s="30">
        <f>SUMIF(Ingredients!$B$3:$B$217,K378,Ingredients!$F$3:$F$217)+SUMIF($B$3:$B$724,K378,$BH$3:$BH$724)</f>
        <v>0</v>
      </c>
      <c r="BF378" s="30">
        <f>SUMIF(Ingredients!$B$3:$B$217,L378,Ingredients!$F$3:$F$217)+SUMIF($B$3:$B$724,L378,$BH$3:$BH$724)</f>
        <v>0</v>
      </c>
      <c r="BG378" s="30">
        <f>SUMIF(Ingredients!$B$3:$B$217,M378,Ingredients!$F$3:$F$217)+SUMIF($B$3:$B$724,M378,$BH$3:$BH$724)</f>
        <v>0</v>
      </c>
      <c r="BH378" s="35">
        <f t="shared" si="70"/>
        <v>1</v>
      </c>
      <c r="BI378" s="30">
        <f>SUMIF(Ingredients!$B$3:$B$217,F378,Ingredients!$G$3:$G$217)+SUMIF($B$3:$B$724,F378,$BQ$3:$BQ$724)</f>
        <v>0</v>
      </c>
      <c r="BJ378" s="30">
        <f>SUMIF(Ingredients!$B$3:$B$217,G378,Ingredients!$G$3:$G$217)+SUMIF($B$3:$B$724,G378,$BQ$3:$BQ$724)</f>
        <v>0</v>
      </c>
      <c r="BK378" s="30">
        <f>SUMIF(Ingredients!$B$3:$B$217,H378,Ingredients!$G$3:$G$217)+SUMIF($B$3:$B$724,H378,$BQ$3:$BQ$724)</f>
        <v>0</v>
      </c>
      <c r="BL378" s="30">
        <f>SUMIF(Ingredients!$B$3:$B$217,I378,Ingredients!$G$3:$G$217)+SUMIF($B$3:$B$724,I378,$BQ$3:$BQ$724)</f>
        <v>0</v>
      </c>
      <c r="BM378" s="30">
        <f>SUMIF(Ingredients!$B$3:$B$217,J378,Ingredients!$G$3:$G$217)+SUMIF($B$3:$B$724,J378,$BQ$3:$BQ$724)</f>
        <v>0</v>
      </c>
      <c r="BN378" s="30">
        <f>SUMIF(Ingredients!$B$3:$B$217,K378,Ingredients!$G$3:$G$217)+SUMIF($B$3:$B$724,K378,$BQ$3:$BQ$724)</f>
        <v>0</v>
      </c>
      <c r="BO378" s="30">
        <f>SUMIF(Ingredients!$B$3:$B$217,L378,Ingredients!$G$3:$G$217)+SUMIF($B$3:$B$724,L378,$BQ$3:$BQ$724)</f>
        <v>0</v>
      </c>
      <c r="BP378" s="30">
        <f>SUMIF(Ingredients!$B$3:$B$217,M378,Ingredients!$G$3:$G$217)+SUMIF($B$3:$B$724,M378,$BQ$3:$BQ$724)</f>
        <v>0</v>
      </c>
      <c r="BQ378" s="36">
        <f t="shared" si="71"/>
        <v>0</v>
      </c>
      <c r="BR378" s="30">
        <f>SUMIF(Ingredients!$B$3:$B$217,F378,Ingredients!$H$3:$H$217)+SUMIF($B$3:$B$724,F378,$BZ$3:$BZ$724)</f>
        <v>0</v>
      </c>
      <c r="BS378" s="30">
        <f>SUMIF(Ingredients!$B$3:$B$217,G378,Ingredients!$H$3:$H$217)+SUMIF($B$3:$B$724,G378,$BZ$3:$BZ$724)</f>
        <v>1</v>
      </c>
      <c r="BT378" s="30">
        <f>SUMIF(Ingredients!$B$3:$B$217,H378,Ingredients!$H$3:$H$217)+SUMIF($B$3:$B$724,H378,$BZ$3:$BZ$724)</f>
        <v>0</v>
      </c>
      <c r="BU378" s="30">
        <f>SUMIF(Ingredients!$B$3:$B$217,I378,Ingredients!$H$3:$H$217)+SUMIF($B$3:$B$724,I378,$BZ$3:$BZ$724)</f>
        <v>0</v>
      </c>
      <c r="BV378" s="30">
        <f>SUMIF(Ingredients!$B$3:$B$217,J378,Ingredients!$H$3:$H$217)+SUMIF($B$3:$B$724,J378,$BZ$3:$BZ$724)</f>
        <v>0</v>
      </c>
      <c r="BW378" s="30">
        <f>SUMIF(Ingredients!$B$3:$B$217,K378,Ingredients!$H$3:$H$217)+SUMIF($B$3:$B$724,K378,$BZ$3:$BZ$724)</f>
        <v>0</v>
      </c>
      <c r="BX378" s="30">
        <f>SUMIF(Ingredients!$B$3:$B$217,L378,Ingredients!$H$3:$H$217)+SUMIF($B$3:$B$724,L378,$BZ$3:$BZ$724)</f>
        <v>0</v>
      </c>
      <c r="BY378" s="30">
        <f>SUMIF(Ingredients!$B$3:$B$217,M378,Ingredients!$H$3:$H$217)+SUMIF($B$3:$B$724,M378,$BZ$3:$BZ$724)</f>
        <v>0</v>
      </c>
      <c r="BZ378" s="42">
        <f t="shared" si="72"/>
        <v>1</v>
      </c>
      <c r="CA378" s="30">
        <f>SUMIF(Ingredients!$B$3:$B$217,F378,Ingredients!$I$3:$I$217)+SUMIF($B$3:$B$724,F378,$CI$3:$CI$724)</f>
        <v>0</v>
      </c>
      <c r="CB378" s="30">
        <f>SUMIF(Ingredients!$B$3:$B$217,G378,Ingredients!$I$3:$I$217)+SUMIF($B$3:$B$724,G378,$CI$3:$CI$724)</f>
        <v>0</v>
      </c>
      <c r="CC378" s="30">
        <f>SUMIF(Ingredients!$B$3:$B$217,H378,Ingredients!$I$3:$I$217)+SUMIF($B$3:$B$724,H378,$CI$3:$CI$724)</f>
        <v>0</v>
      </c>
      <c r="CD378" s="30">
        <f>SUMIF(Ingredients!$B$3:$B$217,I378,Ingredients!$I$3:$I$217)+SUMIF($B$3:$B$724,I378,$CI$3:$CI$724)</f>
        <v>0</v>
      </c>
      <c r="CE378" s="30">
        <f>SUMIF(Ingredients!$B$3:$B$217,J378,Ingredients!$I$3:$I$217)+SUMIF($B$3:$B$724,J378,$CI$3:$CI$724)</f>
        <v>0</v>
      </c>
      <c r="CF378" s="30">
        <f>SUMIF(Ingredients!$B$3:$B$217,K378,Ingredients!$I$3:$I$217)+SUMIF($B$3:$B$724,K378,$CI$3:$CI$724)</f>
        <v>0</v>
      </c>
      <c r="CG378" s="30">
        <f>SUMIF(Ingredients!$B$3:$B$217,L378,Ingredients!$I$3:$I$217)+SUMIF($B$3:$B$724,L378,$CI$3:$CI$724)</f>
        <v>0</v>
      </c>
      <c r="CH378" s="30">
        <f>SUMIF(Ingredients!$B$3:$B$217,M378,Ingredients!$I$3:$I$217)+SUMIF($B$3:$B$724,M378,$CI$3:$CI$724)</f>
        <v>0</v>
      </c>
      <c r="CI378" s="38">
        <f t="shared" si="73"/>
        <v>0</v>
      </c>
      <c r="CJ378" s="30">
        <f>SUMIF(Ingredients!$B$3:$B$217,F378,Ingredients!$J$3:$J$217)+SUMIF($B$3:$B$724,F378,$CR$3:$CR$724)</f>
        <v>0</v>
      </c>
      <c r="CK378" s="30">
        <f>SUMIF(Ingredients!$B$3:$B$217,G378,Ingredients!$J$3:$J$217)+SUMIF($B$3:$B$724,G378,$CR$3:$CR$724)</f>
        <v>0</v>
      </c>
      <c r="CL378" s="30">
        <f>SUMIF(Ingredients!$B$3:$B$217,H378,Ingredients!$J$3:$J$217)+SUMIF($B$3:$B$724,H378,$CR$3:$CR$724)</f>
        <v>0</v>
      </c>
      <c r="CM378" s="30">
        <f>SUMIF(Ingredients!$B$3:$B$217,I378,Ingredients!$J$3:$J$217)+SUMIF($B$3:$B$724,I378,$CR$3:$CR$724)</f>
        <v>0</v>
      </c>
      <c r="CN378" s="30">
        <f>SUMIF(Ingredients!$B$3:$B$217,J378,Ingredients!$J$3:$J$217)+SUMIF($B$3:$B$724,J378,$CR$3:$CR$724)</f>
        <v>0</v>
      </c>
      <c r="CO378" s="30">
        <f>SUMIF(Ingredients!$B$3:$B$217,K378,Ingredients!$J$3:$J$217)+SUMIF($B$3:$B$724,K378,$CR$3:$CR$724)</f>
        <v>0</v>
      </c>
      <c r="CP378" s="30">
        <f>SUMIF(Ingredients!$B$3:$B$217,L378,Ingredients!$J$3:$J$217)+SUMIF($B$3:$B$724,L378,$CR$3:$CR$724)</f>
        <v>0</v>
      </c>
      <c r="CQ378" s="30">
        <f>SUMIF(Ingredients!$B$3:$B$217,M378,Ingredients!$J$3:$J$217)+SUMIF($B$3:$B$724,M378,$CR$3:$CR$724)</f>
        <v>0</v>
      </c>
      <c r="CR378" s="43">
        <f t="shared" si="74"/>
        <v>0</v>
      </c>
      <c r="CS378" s="34">
        <v>10</v>
      </c>
      <c r="CT378" s="30">
        <v>0</v>
      </c>
      <c r="CU378" s="30">
        <v>16.666666666666668</v>
      </c>
      <c r="CV378" s="35">
        <v>1</v>
      </c>
      <c r="CW378" s="36">
        <v>0</v>
      </c>
      <c r="CX378" s="37">
        <v>1</v>
      </c>
      <c r="CY378" s="38">
        <v>0</v>
      </c>
      <c r="CZ378" s="39">
        <v>0</v>
      </c>
      <c r="DA378" t="s">
        <v>202</v>
      </c>
      <c r="DB378" t="str">
        <f t="shared" ca="1" si="75"/>
        <v>-</v>
      </c>
      <c r="DD378" t="s">
        <v>200</v>
      </c>
      <c r="DE378" t="str">
        <f t="shared" ca="1" si="76"/>
        <v>NAANITEM(MEAL, ItemRegistry.naanItem, 4 ,2f,0f,1f,1f,0f,0f,0f,1.26f),</v>
      </c>
      <c r="DF378" t="s">
        <v>2496</v>
      </c>
    </row>
    <row r="379" spans="2:110" x14ac:dyDescent="0.3">
      <c r="B379" t="s">
        <v>659</v>
      </c>
      <c r="C379" t="str">
        <f>INDEX('PH Itemnames'!$B$1:$B$723,MATCH(B379,'PH Itemnames'!$A$1:$A$723),1)</f>
        <v>okrachipsItem</v>
      </c>
      <c r="D379" t="s">
        <v>240</v>
      </c>
      <c r="E379" t="s">
        <v>1192</v>
      </c>
      <c r="F379" s="10" t="s">
        <v>135</v>
      </c>
      <c r="G379" s="11" t="s">
        <v>249</v>
      </c>
      <c r="H379" s="11" t="s">
        <v>122</v>
      </c>
      <c r="I379" s="11"/>
      <c r="J379" s="11"/>
      <c r="K379" s="11"/>
      <c r="L379" s="11"/>
      <c r="M379" s="11"/>
      <c r="N379" s="46">
        <f ca="1">SUMIF(Ingredients!$B$3:$B$217,'PH complex foods'!F379,Ingredients!$A$3:$A$119)+SUMIF($B$3:$B$724,F379,$V$3:$V$723)</f>
        <v>0</v>
      </c>
      <c r="O379" s="11">
        <f ca="1">SUMIF(Ingredients!$B$3:$B$217,'PH complex foods'!G379,Ingredients!$A$3:$A$119)+SUMIF($B$3:$B$724,G379,$V$3:$V$723)</f>
        <v>1</v>
      </c>
      <c r="P379" s="11">
        <f ca="1">SUMIF(Ingredients!$B$3:$B$217,'PH complex foods'!H379,Ingredients!$A$3:$A$119)+SUMIF($B$3:$B$724,H379,$V$3:$V$723)</f>
        <v>1</v>
      </c>
      <c r="Q379" s="11">
        <f ca="1">SUMIF(Ingredients!$B$3:$B$217,'PH complex foods'!I379,Ingredients!$A$3:$A$119)+SUMIF($B$3:$B$724,I379,$V$3:$V$723)</f>
        <v>0</v>
      </c>
      <c r="R379" s="11">
        <f ca="1">SUMIF(Ingredients!$B$3:$B$217,'PH complex foods'!J379,Ingredients!$A$3:$A$119)+SUMIF($B$3:$B$724,J379,$V$3:$V$723)</f>
        <v>0</v>
      </c>
      <c r="S379" s="11">
        <f ca="1">SUMIF(Ingredients!$B$3:$B$217,'PH complex foods'!K379,Ingredients!$A$3:$A$119)+SUMIF($B$3:$B$724,K379,$V$3:$V$723)</f>
        <v>0</v>
      </c>
      <c r="T379" s="11">
        <f ca="1">SUMIF(Ingredients!$B$3:$B$217,'PH complex foods'!L379,Ingredients!$A$3:$A$119)+SUMIF($B$3:$B$724,L379,$V$3:$V$723)</f>
        <v>0</v>
      </c>
      <c r="U379" s="11">
        <f ca="1">SUMIF(Ingredients!$B$3:$B$217,'PH complex foods'!M379,Ingredients!$A$3:$A$119)+SUMIF($B$3:$B$724,M379,$V$3:$V$723)</f>
        <v>0</v>
      </c>
      <c r="V379" s="10">
        <f t="shared" ca="1" si="77"/>
        <v>0</v>
      </c>
      <c r="W379" s="11">
        <f t="shared" si="66"/>
        <v>0</v>
      </c>
      <c r="X379" s="44" t="str">
        <f t="shared" ca="1" si="78"/>
        <v>No</v>
      </c>
      <c r="Y379" s="34">
        <f>SUMIF(Ingredients!$B$3:$B$217,F379,Ingredients!$C$3:$C$217)+SUMIF($B$3:$B$724,F379,$AG$3:$AG$724)</f>
        <v>0</v>
      </c>
      <c r="Z379" s="30">
        <f>SUMIF(Ingredients!$B$3:$B$217,G379,Ingredients!$C$3:$C$217)+SUMIF($B$3:$B$724,G379,$AG$3:$AG$724)</f>
        <v>0</v>
      </c>
      <c r="AA379" s="30">
        <f>SUMIF(Ingredients!$B$3:$B$217,H379,Ingredients!$C$3:$C$217)+SUMIF($B$3:$B$724,H379,$AG$3:$AG$724)</f>
        <v>0</v>
      </c>
      <c r="AB379" s="30">
        <f>SUMIF(Ingredients!$B$3:$B$217,I379,Ingredients!$C$3:$C$217)+SUMIF($B$3:$B$724,I379,$AG$3:$AG$724)</f>
        <v>0</v>
      </c>
      <c r="AC379" s="30">
        <f>SUMIF(Ingredients!$B$3:$B$217,J379,Ingredients!$C$3:$C$217)+SUMIF($B$3:$B$724,J379,$AG$3:$AG$724)</f>
        <v>0</v>
      </c>
      <c r="AD379" s="30">
        <f>SUMIF(Ingredients!$B$3:$B$217,K379,Ingredients!$C$3:$C$217)+SUMIF($B$3:$B$724,K379,$AG$3:$AG$724)</f>
        <v>0</v>
      </c>
      <c r="AE379" s="30">
        <f>SUMIF(Ingredients!$B$3:$B$217,L379,Ingredients!$C$3:$C$217)+SUMIF($B$3:$B$724,L379,$AG$3:$AG$724)</f>
        <v>0</v>
      </c>
      <c r="AF379" s="30">
        <f>SUMIF(Ingredients!$B$3:$B$217,M379,Ingredients!$C$3:$C$217)+SUMIF($B$3:$B$724,M379,$AG$3:$AG$724)</f>
        <v>0</v>
      </c>
      <c r="AG379" s="29">
        <f t="shared" si="67"/>
        <v>0</v>
      </c>
      <c r="AH379" s="30">
        <f>SUMIF(Ingredients!$B$3:$B$217,F379,Ingredients!$D$3:$D$217)+SUMIF($B$3:$B$724,F379,$AP$3:$AP$724)</f>
        <v>0</v>
      </c>
      <c r="AI379" s="30">
        <f>SUMIF(Ingredients!$B$3:$B$217,G379,Ingredients!$D$3:$D$217)+SUMIF($B$3:$B$724,G379,$AP$3:$AP$724)</f>
        <v>0</v>
      </c>
      <c r="AJ379" s="30">
        <f>SUMIF(Ingredients!$B$3:$B$217,H379,Ingredients!$D$3:$D$217)+SUMIF($B$3:$B$724,H379,$AP$3:$AP$724)</f>
        <v>0</v>
      </c>
      <c r="AK379" s="30">
        <f>SUMIF(Ingredients!$B$3:$B$217,I379,Ingredients!$D$3:$D$217)+SUMIF($B$3:$B$724,I379,$AP$3:$AP$724)</f>
        <v>0</v>
      </c>
      <c r="AL379" s="30">
        <f>SUMIF(Ingredients!$B$3:$B$217,J379,Ingredients!$D$3:$D$217)+SUMIF($B$3:$B$724,J379,$AP$3:$AP$724)</f>
        <v>0</v>
      </c>
      <c r="AM379" s="30">
        <f>SUMIF(Ingredients!$B$3:$B$217,K379,Ingredients!$D$3:$D$217)+SUMIF($B$3:$B$724,K379,$AP$3:$AP$724)</f>
        <v>0</v>
      </c>
      <c r="AN379" s="30">
        <f>SUMIF(Ingredients!$B$3:$B$217,L379,Ingredients!$D$3:$D$217)+SUMIF($B$3:$B$724,L379,$AP$3:$AP$724)</f>
        <v>0</v>
      </c>
      <c r="AO379" s="30">
        <f>SUMIF(Ingredients!$B$3:$B$217,M379,Ingredients!$D$3:$D$217)+SUMIF($B$3:$B$724,M379,$AP$3:$AP$724)</f>
        <v>0</v>
      </c>
      <c r="AP379" s="29">
        <f t="shared" si="68"/>
        <v>0</v>
      </c>
      <c r="AQ379" s="30">
        <f>SUMIF(Ingredients!$B$3:$B$217,F379,Ingredients!$E$3:$E$217)+SUMIF($B$3:$B$724,F379,$AY$3:$AY$727)</f>
        <v>0</v>
      </c>
      <c r="AR379" s="30">
        <f>SUMIF(Ingredients!$B$3:$B$217,G379,Ingredients!$E$3:$E$217)+SUMIF($B$3:$B$724,G379,$AY$3:$AY$727)</f>
        <v>30</v>
      </c>
      <c r="AS379" s="30">
        <f>SUMIF(Ingredients!$B$3:$B$217,H379,Ingredients!$E$3:$E$217)+SUMIF($B$3:$B$724,H379,$AY$3:$AY$727)</f>
        <v>48</v>
      </c>
      <c r="AT379" s="30">
        <f>SUMIF(Ingredients!$B$3:$B$217,I379,Ingredients!$E$3:$E$217)+SUMIF($B$3:$B$724,I379,$AY$3:$AY$727)</f>
        <v>0</v>
      </c>
      <c r="AU379" s="30">
        <f>SUMIF(Ingredients!$B$3:$B$217,J379,Ingredients!$E$3:$E$217)+SUMIF($B$3:$B$724,J379,$AY$3:$AY$727)</f>
        <v>0</v>
      </c>
      <c r="AV379" s="30">
        <f>SUMIF(Ingredients!$B$3:$B$217,K379,Ingredients!$E$3:$E$217)+SUMIF($B$3:$B$724,K379,$AY$3:$AY$727)</f>
        <v>0</v>
      </c>
      <c r="AW379" s="30">
        <f>SUMIF(Ingredients!$B$3:$B$217,L379,Ingredients!$E$3:$E$217)+SUMIF($B$3:$B$724,L379,$AY$3:$AY$727)</f>
        <v>0</v>
      </c>
      <c r="AX379" s="30">
        <f>SUMIF(Ingredients!$B$3:$B$217,M379,Ingredients!$E$3:$E$217)+SUMIF($B$3:$B$724,M379,$AY$3:$AY$727)</f>
        <v>0</v>
      </c>
      <c r="AY379" s="29">
        <f t="shared" si="69"/>
        <v>26</v>
      </c>
      <c r="AZ379" s="30">
        <f>SUMIF(Ingredients!$B$3:$B$217,F379,Ingredients!$F$3:$F$217)+SUMIF($B$3:$B$724,F379,$BH$3:$BH$724)</f>
        <v>0</v>
      </c>
      <c r="BA379" s="30">
        <f>SUMIF(Ingredients!$B$3:$B$217,G379,Ingredients!$F$3:$F$217)+SUMIF($B$3:$B$724,G379,$BH$3:$BH$724)</f>
        <v>0</v>
      </c>
      <c r="BB379" s="30">
        <f>SUMIF(Ingredients!$B$3:$B$217,H379,Ingredients!$F$3:$F$217)+SUMIF($B$3:$B$724,H379,$BH$3:$BH$724)</f>
        <v>0</v>
      </c>
      <c r="BC379" s="30">
        <f>SUMIF(Ingredients!$B$3:$B$217,I379,Ingredients!$F$3:$F$217)+SUMIF($B$3:$B$724,I379,$BH$3:$BH$724)</f>
        <v>0</v>
      </c>
      <c r="BD379" s="30">
        <f>SUMIF(Ingredients!$B$3:$B$217,J379,Ingredients!$F$3:$F$217)+SUMIF($B$3:$B$724,J379,$BH$3:$BH$724)</f>
        <v>0</v>
      </c>
      <c r="BE379" s="30">
        <f>SUMIF(Ingredients!$B$3:$B$217,K379,Ingredients!$F$3:$F$217)+SUMIF($B$3:$B$724,K379,$BH$3:$BH$724)</f>
        <v>0</v>
      </c>
      <c r="BF379" s="30">
        <f>SUMIF(Ingredients!$B$3:$B$217,L379,Ingredients!$F$3:$F$217)+SUMIF($B$3:$B$724,L379,$BH$3:$BH$724)</f>
        <v>0</v>
      </c>
      <c r="BG379" s="30">
        <f>SUMIF(Ingredients!$B$3:$B$217,M379,Ingredients!$F$3:$F$217)+SUMIF($B$3:$B$724,M379,$BH$3:$BH$724)</f>
        <v>0</v>
      </c>
      <c r="BH379" s="35">
        <f t="shared" si="70"/>
        <v>0</v>
      </c>
      <c r="BI379" s="30">
        <f>SUMIF(Ingredients!$B$3:$B$217,F379,Ingredients!$G$3:$G$217)+SUMIF($B$3:$B$724,F379,$BQ$3:$BQ$724)</f>
        <v>0</v>
      </c>
      <c r="BJ379" s="30">
        <f>SUMIF(Ingredients!$B$3:$B$217,G379,Ingredients!$G$3:$G$217)+SUMIF($B$3:$B$724,G379,$BQ$3:$BQ$724)</f>
        <v>0</v>
      </c>
      <c r="BK379" s="30">
        <f>SUMIF(Ingredients!$B$3:$B$217,H379,Ingredients!$G$3:$G$217)+SUMIF($B$3:$B$724,H379,$BQ$3:$BQ$724)</f>
        <v>0</v>
      </c>
      <c r="BL379" s="30">
        <f>SUMIF(Ingredients!$B$3:$B$217,I379,Ingredients!$G$3:$G$217)+SUMIF($B$3:$B$724,I379,$BQ$3:$BQ$724)</f>
        <v>0</v>
      </c>
      <c r="BM379" s="30">
        <f>SUMIF(Ingredients!$B$3:$B$217,J379,Ingredients!$G$3:$G$217)+SUMIF($B$3:$B$724,J379,$BQ$3:$BQ$724)</f>
        <v>0</v>
      </c>
      <c r="BN379" s="30">
        <f>SUMIF(Ingredients!$B$3:$B$217,K379,Ingredients!$G$3:$G$217)+SUMIF($B$3:$B$724,K379,$BQ$3:$BQ$724)</f>
        <v>0</v>
      </c>
      <c r="BO379" s="30">
        <f>SUMIF(Ingredients!$B$3:$B$217,L379,Ingredients!$G$3:$G$217)+SUMIF($B$3:$B$724,L379,$BQ$3:$BQ$724)</f>
        <v>0</v>
      </c>
      <c r="BP379" s="30">
        <f>SUMIF(Ingredients!$B$3:$B$217,M379,Ingredients!$G$3:$G$217)+SUMIF($B$3:$B$724,M379,$BQ$3:$BQ$724)</f>
        <v>0</v>
      </c>
      <c r="BQ379" s="36">
        <f t="shared" si="71"/>
        <v>0</v>
      </c>
      <c r="BR379" s="30">
        <f>SUMIF(Ingredients!$B$3:$B$217,F379,Ingredients!$H$3:$H$217)+SUMIF($B$3:$B$724,F379,$BZ$3:$BZ$724)</f>
        <v>0</v>
      </c>
      <c r="BS379" s="30">
        <f>SUMIF(Ingredients!$B$3:$B$217,G379,Ingredients!$H$3:$H$217)+SUMIF($B$3:$B$724,G379,$BZ$3:$BZ$724)</f>
        <v>0</v>
      </c>
      <c r="BT379" s="30">
        <f>SUMIF(Ingredients!$B$3:$B$217,H379,Ingredients!$H$3:$H$217)+SUMIF($B$3:$B$724,H379,$BZ$3:$BZ$724)</f>
        <v>0</v>
      </c>
      <c r="BU379" s="30">
        <f>SUMIF(Ingredients!$B$3:$B$217,I379,Ingredients!$H$3:$H$217)+SUMIF($B$3:$B$724,I379,$BZ$3:$BZ$724)</f>
        <v>0</v>
      </c>
      <c r="BV379" s="30">
        <f>SUMIF(Ingredients!$B$3:$B$217,J379,Ingredients!$H$3:$H$217)+SUMIF($B$3:$B$724,J379,$BZ$3:$BZ$724)</f>
        <v>0</v>
      </c>
      <c r="BW379" s="30">
        <f>SUMIF(Ingredients!$B$3:$B$217,K379,Ingredients!$H$3:$H$217)+SUMIF($B$3:$B$724,K379,$BZ$3:$BZ$724)</f>
        <v>0</v>
      </c>
      <c r="BX379" s="30">
        <f>SUMIF(Ingredients!$B$3:$B$217,L379,Ingredients!$H$3:$H$217)+SUMIF($B$3:$B$724,L379,$BZ$3:$BZ$724)</f>
        <v>0</v>
      </c>
      <c r="BY379" s="30">
        <f>SUMIF(Ingredients!$B$3:$B$217,M379,Ingredients!$H$3:$H$217)+SUMIF($B$3:$B$724,M379,$BZ$3:$BZ$724)</f>
        <v>0</v>
      </c>
      <c r="BZ379" s="42">
        <f t="shared" si="72"/>
        <v>0</v>
      </c>
      <c r="CA379" s="30">
        <f>SUMIF(Ingredients!$B$3:$B$217,F379,Ingredients!$I$3:$I$217)+SUMIF($B$3:$B$724,F379,$CI$3:$CI$724)</f>
        <v>0</v>
      </c>
      <c r="CB379" s="30">
        <f>SUMIF(Ingredients!$B$3:$B$217,G379,Ingredients!$I$3:$I$217)+SUMIF($B$3:$B$724,G379,$CI$3:$CI$724)</f>
        <v>0</v>
      </c>
      <c r="CC379" s="30">
        <f>SUMIF(Ingredients!$B$3:$B$217,H379,Ingredients!$I$3:$I$217)+SUMIF($B$3:$B$724,H379,$CI$3:$CI$724)</f>
        <v>0</v>
      </c>
      <c r="CD379" s="30">
        <f>SUMIF(Ingredients!$B$3:$B$217,I379,Ingredients!$I$3:$I$217)+SUMIF($B$3:$B$724,I379,$CI$3:$CI$724)</f>
        <v>0</v>
      </c>
      <c r="CE379" s="30">
        <f>SUMIF(Ingredients!$B$3:$B$217,J379,Ingredients!$I$3:$I$217)+SUMIF($B$3:$B$724,J379,$CI$3:$CI$724)</f>
        <v>0</v>
      </c>
      <c r="CF379" s="30">
        <f>SUMIF(Ingredients!$B$3:$B$217,K379,Ingredients!$I$3:$I$217)+SUMIF($B$3:$B$724,K379,$CI$3:$CI$724)</f>
        <v>0</v>
      </c>
      <c r="CG379" s="30">
        <f>SUMIF(Ingredients!$B$3:$B$217,L379,Ingredients!$I$3:$I$217)+SUMIF($B$3:$B$724,L379,$CI$3:$CI$724)</f>
        <v>0</v>
      </c>
      <c r="CH379" s="30">
        <f>SUMIF(Ingredients!$B$3:$B$217,M379,Ingredients!$I$3:$I$217)+SUMIF($B$3:$B$724,M379,$CI$3:$CI$724)</f>
        <v>0</v>
      </c>
      <c r="CI379" s="38">
        <f t="shared" si="73"/>
        <v>0</v>
      </c>
      <c r="CJ379" s="30">
        <f>SUMIF(Ingredients!$B$3:$B$217,F379,Ingredients!$J$3:$J$217)+SUMIF($B$3:$B$724,F379,$CR$3:$CR$724)</f>
        <v>0</v>
      </c>
      <c r="CK379" s="30">
        <f>SUMIF(Ingredients!$B$3:$B$217,G379,Ingredients!$J$3:$J$217)+SUMIF($B$3:$B$724,G379,$CR$3:$CR$724)</f>
        <v>0</v>
      </c>
      <c r="CL379" s="30">
        <f>SUMIF(Ingredients!$B$3:$B$217,H379,Ingredients!$J$3:$J$217)+SUMIF($B$3:$B$724,H379,$CR$3:$CR$724)</f>
        <v>0</v>
      </c>
      <c r="CM379" s="30">
        <f>SUMIF(Ingredients!$B$3:$B$217,I379,Ingredients!$J$3:$J$217)+SUMIF($B$3:$B$724,I379,$CR$3:$CR$724)</f>
        <v>0</v>
      </c>
      <c r="CN379" s="30">
        <f>SUMIF(Ingredients!$B$3:$B$217,J379,Ingredients!$J$3:$J$217)+SUMIF($B$3:$B$724,J379,$CR$3:$CR$724)</f>
        <v>0</v>
      </c>
      <c r="CO379" s="30">
        <f>SUMIF(Ingredients!$B$3:$B$217,K379,Ingredients!$J$3:$J$217)+SUMIF($B$3:$B$724,K379,$CR$3:$CR$724)</f>
        <v>0</v>
      </c>
      <c r="CP379" s="30">
        <f>SUMIF(Ingredients!$B$3:$B$217,L379,Ingredients!$J$3:$J$217)+SUMIF($B$3:$B$724,L379,$CR$3:$CR$724)</f>
        <v>0</v>
      </c>
      <c r="CQ379" s="30">
        <f>SUMIF(Ingredients!$B$3:$B$217,M379,Ingredients!$J$3:$J$217)+SUMIF($B$3:$B$724,M379,$CR$3:$CR$724)</f>
        <v>0</v>
      </c>
      <c r="CR379" s="43">
        <f t="shared" si="74"/>
        <v>0</v>
      </c>
      <c r="CS379" s="34">
        <v>0</v>
      </c>
      <c r="CT379" s="30">
        <v>0</v>
      </c>
      <c r="CU379" s="30">
        <v>10</v>
      </c>
      <c r="CV379" s="35">
        <v>0</v>
      </c>
      <c r="CW379" s="36">
        <v>0</v>
      </c>
      <c r="CX379" s="37">
        <v>0</v>
      </c>
      <c r="CY379" s="38">
        <v>0</v>
      </c>
      <c r="CZ379" s="39">
        <v>0</v>
      </c>
      <c r="DA379" t="s">
        <v>199</v>
      </c>
      <c r="DB379" t="str">
        <f t="shared" ca="1" si="75"/>
        <v>No</v>
      </c>
      <c r="DD379" t="s">
        <v>200</v>
      </c>
      <c r="DE379" t="str">
        <f t="shared" ca="1" si="76"/>
        <v/>
      </c>
      <c r="DF379" t="s">
        <v>2272</v>
      </c>
    </row>
    <row r="380" spans="2:110" x14ac:dyDescent="0.3">
      <c r="B380" t="s">
        <v>660</v>
      </c>
      <c r="C380" t="str">
        <f>INDEX('PH Itemnames'!$B$1:$B$723,MATCH(B380,'PH Itemnames'!$A$1:$A$723),1)</f>
        <v>okracreoleItem</v>
      </c>
      <c r="D380" t="s">
        <v>245</v>
      </c>
      <c r="E380" t="s">
        <v>1192</v>
      </c>
      <c r="F380" s="10" t="s">
        <v>135</v>
      </c>
      <c r="G380" s="11" t="s">
        <v>62</v>
      </c>
      <c r="H380" s="11" t="s">
        <v>70</v>
      </c>
      <c r="I380" s="11" t="s">
        <v>253</v>
      </c>
      <c r="J380" s="11" t="s">
        <v>64</v>
      </c>
      <c r="K380" s="11" t="s">
        <v>122</v>
      </c>
      <c r="L380" s="11"/>
      <c r="M380" s="11"/>
      <c r="N380" s="46">
        <f ca="1">SUMIF(Ingredients!$B$3:$B$217,'PH complex foods'!F380,Ingredients!$A$3:$A$119)+SUMIF($B$3:$B$724,F380,$V$3:$V$723)</f>
        <v>0</v>
      </c>
      <c r="O380" s="11">
        <f ca="1">SUMIF(Ingredients!$B$3:$B$217,'PH complex foods'!G380,Ingredients!$A$3:$A$119)+SUMIF($B$3:$B$724,G380,$V$3:$V$723)</f>
        <v>1</v>
      </c>
      <c r="P380" s="11">
        <f ca="1">SUMIF(Ingredients!$B$3:$B$217,'PH complex foods'!H380,Ingredients!$A$3:$A$119)+SUMIF($B$3:$B$724,H380,$V$3:$V$723)</f>
        <v>1</v>
      </c>
      <c r="Q380" s="11">
        <f ca="1">SUMIF(Ingredients!$B$3:$B$217,'PH complex foods'!I380,Ingredients!$A$3:$A$119)+SUMIF($B$3:$B$724,I380,$V$3:$V$723)</f>
        <v>1</v>
      </c>
      <c r="R380" s="11">
        <f ca="1">SUMIF(Ingredients!$B$3:$B$217,'PH complex foods'!J380,Ingredients!$A$3:$A$119)+SUMIF($B$3:$B$724,J380,$V$3:$V$723)</f>
        <v>1</v>
      </c>
      <c r="S380" s="11">
        <f ca="1">SUMIF(Ingredients!$B$3:$B$217,'PH complex foods'!K380,Ingredients!$A$3:$A$119)+SUMIF($B$3:$B$724,K380,$V$3:$V$723)</f>
        <v>1</v>
      </c>
      <c r="T380" s="11">
        <f ca="1">SUMIF(Ingredients!$B$3:$B$217,'PH complex foods'!L380,Ingredients!$A$3:$A$119)+SUMIF($B$3:$B$724,L380,$V$3:$V$723)</f>
        <v>0</v>
      </c>
      <c r="U380" s="11">
        <f ca="1">SUMIF(Ingredients!$B$3:$B$217,'PH complex foods'!M380,Ingredients!$A$3:$A$119)+SUMIF($B$3:$B$724,M380,$V$3:$V$723)</f>
        <v>0</v>
      </c>
      <c r="V380" s="10">
        <f t="shared" ca="1" si="77"/>
        <v>0</v>
      </c>
      <c r="W380" s="11">
        <f t="shared" si="66"/>
        <v>0</v>
      </c>
      <c r="X380" s="44" t="str">
        <f t="shared" ca="1" si="78"/>
        <v>No</v>
      </c>
      <c r="Y380" s="34">
        <f>SUMIF(Ingredients!$B$3:$B$217,F380,Ingredients!$C$3:$C$217)+SUMIF($B$3:$B$724,F380,$AG$3:$AG$724)</f>
        <v>0</v>
      </c>
      <c r="Z380" s="30">
        <f>SUMIF(Ingredients!$B$3:$B$217,G380,Ingredients!$C$3:$C$217)+SUMIF($B$3:$B$724,G380,$AG$3:$AG$724)</f>
        <v>2</v>
      </c>
      <c r="AA380" s="30">
        <f>SUMIF(Ingredients!$B$3:$B$217,H380,Ingredients!$C$3:$C$217)+SUMIF($B$3:$B$724,H380,$AG$3:$AG$724)</f>
        <v>2</v>
      </c>
      <c r="AB380" s="30">
        <f>SUMIF(Ingredients!$B$3:$B$217,I380,Ingredients!$C$3:$C$217)+SUMIF($B$3:$B$724,I380,$AG$3:$AG$724)</f>
        <v>4</v>
      </c>
      <c r="AC380" s="30">
        <f>SUMIF(Ingredients!$B$3:$B$217,J380,Ingredients!$C$3:$C$217)+SUMIF($B$3:$B$724,J380,$AG$3:$AG$724)</f>
        <v>2</v>
      </c>
      <c r="AD380" s="30">
        <f>SUMIF(Ingredients!$B$3:$B$217,K380,Ingredients!$C$3:$C$217)+SUMIF($B$3:$B$724,K380,$AG$3:$AG$724)</f>
        <v>0</v>
      </c>
      <c r="AE380" s="30">
        <f>SUMIF(Ingredients!$B$3:$B$217,L380,Ingredients!$C$3:$C$217)+SUMIF($B$3:$B$724,L380,$AG$3:$AG$724)</f>
        <v>0</v>
      </c>
      <c r="AF380" s="30">
        <f>SUMIF(Ingredients!$B$3:$B$217,M380,Ingredients!$C$3:$C$217)+SUMIF($B$3:$B$724,M380,$AG$3:$AG$724)</f>
        <v>0</v>
      </c>
      <c r="AG380" s="29">
        <f t="shared" si="67"/>
        <v>10</v>
      </c>
      <c r="AH380" s="30">
        <f>SUMIF(Ingredients!$B$3:$B$217,F380,Ingredients!$D$3:$D$217)+SUMIF($B$3:$B$724,F380,$AP$3:$AP$724)</f>
        <v>0</v>
      </c>
      <c r="AI380" s="30">
        <f>SUMIF(Ingredients!$B$3:$B$217,G380,Ingredients!$D$3:$D$217)+SUMIF($B$3:$B$724,G380,$AP$3:$AP$724)</f>
        <v>0</v>
      </c>
      <c r="AJ380" s="30">
        <f>SUMIF(Ingredients!$B$3:$B$217,H380,Ingredients!$D$3:$D$217)+SUMIF($B$3:$B$724,H380,$AP$3:$AP$724)</f>
        <v>5</v>
      </c>
      <c r="AK380" s="30">
        <f>SUMIF(Ingredients!$B$3:$B$217,I380,Ingredients!$D$3:$D$217)+SUMIF($B$3:$B$724,I380,$AP$3:$AP$724)</f>
        <v>0</v>
      </c>
      <c r="AL380" s="30">
        <f>SUMIF(Ingredients!$B$3:$B$217,J380,Ingredients!$D$3:$D$217)+SUMIF($B$3:$B$724,J380,$AP$3:$AP$724)</f>
        <v>0</v>
      </c>
      <c r="AM380" s="30">
        <f>SUMIF(Ingredients!$B$3:$B$217,K380,Ingredients!$D$3:$D$217)+SUMIF($B$3:$B$724,K380,$AP$3:$AP$724)</f>
        <v>0</v>
      </c>
      <c r="AN380" s="30">
        <f>SUMIF(Ingredients!$B$3:$B$217,L380,Ingredients!$D$3:$D$217)+SUMIF($B$3:$B$724,L380,$AP$3:$AP$724)</f>
        <v>0</v>
      </c>
      <c r="AO380" s="30">
        <f>SUMIF(Ingredients!$B$3:$B$217,M380,Ingredients!$D$3:$D$217)+SUMIF($B$3:$B$724,M380,$AP$3:$AP$724)</f>
        <v>0</v>
      </c>
      <c r="AP380" s="29">
        <f t="shared" si="68"/>
        <v>5</v>
      </c>
      <c r="AQ380" s="30">
        <f>SUMIF(Ingredients!$B$3:$B$217,F380,Ingredients!$E$3:$E$217)+SUMIF($B$3:$B$724,F380,$AY$3:$AY$727)</f>
        <v>0</v>
      </c>
      <c r="AR380" s="30">
        <f>SUMIF(Ingredients!$B$3:$B$217,G380,Ingredients!$E$3:$E$217)+SUMIF($B$3:$B$724,G380,$AY$3:$AY$727)</f>
        <v>54</v>
      </c>
      <c r="AS380" s="30">
        <f>SUMIF(Ingredients!$B$3:$B$217,H380,Ingredients!$E$3:$E$217)+SUMIF($B$3:$B$724,H380,$AY$3:$AY$727)</f>
        <v>5</v>
      </c>
      <c r="AT380" s="30">
        <f>SUMIF(Ingredients!$B$3:$B$217,I380,Ingredients!$E$3:$E$217)+SUMIF($B$3:$B$724,I380,$AY$3:$AY$727)</f>
        <v>7.666666666666667</v>
      </c>
      <c r="AU380" s="30">
        <f>SUMIF(Ingredients!$B$3:$B$217,J380,Ingredients!$E$3:$E$217)+SUMIF($B$3:$B$724,J380,$AY$3:$AY$727)</f>
        <v>43</v>
      </c>
      <c r="AV380" s="30">
        <f>SUMIF(Ingredients!$B$3:$B$217,K380,Ingredients!$E$3:$E$217)+SUMIF($B$3:$B$724,K380,$AY$3:$AY$727)</f>
        <v>48</v>
      </c>
      <c r="AW380" s="30">
        <f>SUMIF(Ingredients!$B$3:$B$217,L380,Ingredients!$E$3:$E$217)+SUMIF($B$3:$B$724,L380,$AY$3:$AY$727)</f>
        <v>0</v>
      </c>
      <c r="AX380" s="30">
        <f>SUMIF(Ingredients!$B$3:$B$217,M380,Ingredients!$E$3:$E$217)+SUMIF($B$3:$B$724,M380,$AY$3:$AY$727)</f>
        <v>0</v>
      </c>
      <c r="AY380" s="29">
        <f t="shared" si="69"/>
        <v>26.277777777777782</v>
      </c>
      <c r="AZ380" s="30">
        <f>SUMIF(Ingredients!$B$3:$B$217,F380,Ingredients!$F$3:$F$217)+SUMIF($B$3:$B$724,F380,$BH$3:$BH$724)</f>
        <v>0</v>
      </c>
      <c r="BA380" s="30">
        <f>SUMIF(Ingredients!$B$3:$B$217,G380,Ingredients!$F$3:$F$217)+SUMIF($B$3:$B$724,G380,$BH$3:$BH$724)</f>
        <v>0</v>
      </c>
      <c r="BB380" s="30">
        <f>SUMIF(Ingredients!$B$3:$B$217,H380,Ingredients!$F$3:$F$217)+SUMIF($B$3:$B$724,H380,$BH$3:$BH$724)</f>
        <v>0</v>
      </c>
      <c r="BC380" s="30">
        <f>SUMIF(Ingredients!$B$3:$B$217,I380,Ingredients!$F$3:$F$217)+SUMIF($B$3:$B$724,I380,$BH$3:$BH$724)</f>
        <v>0</v>
      </c>
      <c r="BD380" s="30">
        <f>SUMIF(Ingredients!$B$3:$B$217,J380,Ingredients!$F$3:$F$217)+SUMIF($B$3:$B$724,J380,$BH$3:$BH$724)</f>
        <v>0</v>
      </c>
      <c r="BE380" s="30">
        <f>SUMIF(Ingredients!$B$3:$B$217,K380,Ingredients!$F$3:$F$217)+SUMIF($B$3:$B$724,K380,$BH$3:$BH$724)</f>
        <v>0</v>
      </c>
      <c r="BF380" s="30">
        <f>SUMIF(Ingredients!$B$3:$B$217,L380,Ingredients!$F$3:$F$217)+SUMIF($B$3:$B$724,L380,$BH$3:$BH$724)</f>
        <v>0</v>
      </c>
      <c r="BG380" s="30">
        <f>SUMIF(Ingredients!$B$3:$B$217,M380,Ingredients!$F$3:$F$217)+SUMIF($B$3:$B$724,M380,$BH$3:$BH$724)</f>
        <v>0</v>
      </c>
      <c r="BH380" s="35">
        <f t="shared" si="70"/>
        <v>0</v>
      </c>
      <c r="BI380" s="30">
        <f>SUMIF(Ingredients!$B$3:$B$217,F380,Ingredients!$G$3:$G$217)+SUMIF($B$3:$B$724,F380,$BQ$3:$BQ$724)</f>
        <v>0</v>
      </c>
      <c r="BJ380" s="30">
        <f>SUMIF(Ingredients!$B$3:$B$217,G380,Ingredients!$G$3:$G$217)+SUMIF($B$3:$B$724,G380,$BQ$3:$BQ$724)</f>
        <v>0</v>
      </c>
      <c r="BK380" s="30">
        <f>SUMIF(Ingredients!$B$3:$B$217,H380,Ingredients!$G$3:$G$217)+SUMIF($B$3:$B$724,H380,$BQ$3:$BQ$724)</f>
        <v>0</v>
      </c>
      <c r="BL380" s="30">
        <f>SUMIF(Ingredients!$B$3:$B$217,I380,Ingredients!$G$3:$G$217)+SUMIF($B$3:$B$724,I380,$BQ$3:$BQ$724)</f>
        <v>0</v>
      </c>
      <c r="BM380" s="30">
        <f>SUMIF(Ingredients!$B$3:$B$217,J380,Ingredients!$G$3:$G$217)+SUMIF($B$3:$B$724,J380,$BQ$3:$BQ$724)</f>
        <v>0</v>
      </c>
      <c r="BN380" s="30">
        <f>SUMIF(Ingredients!$B$3:$B$217,K380,Ingredients!$G$3:$G$217)+SUMIF($B$3:$B$724,K380,$BQ$3:$BQ$724)</f>
        <v>0</v>
      </c>
      <c r="BO380" s="30">
        <f>SUMIF(Ingredients!$B$3:$B$217,L380,Ingredients!$G$3:$G$217)+SUMIF($B$3:$B$724,L380,$BQ$3:$BQ$724)</f>
        <v>0</v>
      </c>
      <c r="BP380" s="30">
        <f>SUMIF(Ingredients!$B$3:$B$217,M380,Ingredients!$G$3:$G$217)+SUMIF($B$3:$B$724,M380,$BQ$3:$BQ$724)</f>
        <v>0</v>
      </c>
      <c r="BQ380" s="36">
        <f t="shared" si="71"/>
        <v>0</v>
      </c>
      <c r="BR380" s="30">
        <f>SUMIF(Ingredients!$B$3:$B$217,F380,Ingredients!$H$3:$H$217)+SUMIF($B$3:$B$724,F380,$BZ$3:$BZ$724)</f>
        <v>0</v>
      </c>
      <c r="BS380" s="30">
        <f>SUMIF(Ingredients!$B$3:$B$217,G380,Ingredients!$H$3:$H$217)+SUMIF($B$3:$B$724,G380,$BZ$3:$BZ$724)</f>
        <v>2</v>
      </c>
      <c r="BT380" s="30">
        <f>SUMIF(Ingredients!$B$3:$B$217,H380,Ingredients!$H$3:$H$217)+SUMIF($B$3:$B$724,H380,$BZ$3:$BZ$724)</f>
        <v>1.5</v>
      </c>
      <c r="BU380" s="30">
        <f>SUMIF(Ingredients!$B$3:$B$217,I380,Ingredients!$H$3:$H$217)+SUMIF($B$3:$B$724,I380,$BZ$3:$BZ$724)</f>
        <v>1</v>
      </c>
      <c r="BV380" s="30">
        <f>SUMIF(Ingredients!$B$3:$B$217,J380,Ingredients!$H$3:$H$217)+SUMIF($B$3:$B$724,J380,$BZ$3:$BZ$724)</f>
        <v>1</v>
      </c>
      <c r="BW380" s="30">
        <f>SUMIF(Ingredients!$B$3:$B$217,K380,Ingredients!$H$3:$H$217)+SUMIF($B$3:$B$724,K380,$BZ$3:$BZ$724)</f>
        <v>0</v>
      </c>
      <c r="BX380" s="30">
        <f>SUMIF(Ingredients!$B$3:$B$217,L380,Ingredients!$H$3:$H$217)+SUMIF($B$3:$B$724,L380,$BZ$3:$BZ$724)</f>
        <v>0</v>
      </c>
      <c r="BY380" s="30">
        <f>SUMIF(Ingredients!$B$3:$B$217,M380,Ingredients!$H$3:$H$217)+SUMIF($B$3:$B$724,M380,$BZ$3:$BZ$724)</f>
        <v>0</v>
      </c>
      <c r="BZ380" s="42">
        <f t="shared" si="72"/>
        <v>5.5</v>
      </c>
      <c r="CA380" s="30">
        <f>SUMIF(Ingredients!$B$3:$B$217,F380,Ingredients!$I$3:$I$217)+SUMIF($B$3:$B$724,F380,$CI$3:$CI$724)</f>
        <v>0</v>
      </c>
      <c r="CB380" s="30">
        <f>SUMIF(Ingredients!$B$3:$B$217,G380,Ingredients!$I$3:$I$217)+SUMIF($B$3:$B$724,G380,$CI$3:$CI$724)</f>
        <v>0</v>
      </c>
      <c r="CC380" s="30">
        <f>SUMIF(Ingredients!$B$3:$B$217,H380,Ingredients!$I$3:$I$217)+SUMIF($B$3:$B$724,H380,$CI$3:$CI$724)</f>
        <v>0</v>
      </c>
      <c r="CD380" s="30">
        <f>SUMIF(Ingredients!$B$3:$B$217,I380,Ingredients!$I$3:$I$217)+SUMIF($B$3:$B$724,I380,$CI$3:$CI$724)</f>
        <v>0</v>
      </c>
      <c r="CE380" s="30">
        <f>SUMIF(Ingredients!$B$3:$B$217,J380,Ingredients!$I$3:$I$217)+SUMIF($B$3:$B$724,J380,$CI$3:$CI$724)</f>
        <v>0</v>
      </c>
      <c r="CF380" s="30">
        <f>SUMIF(Ingredients!$B$3:$B$217,K380,Ingredients!$I$3:$I$217)+SUMIF($B$3:$B$724,K380,$CI$3:$CI$724)</f>
        <v>0</v>
      </c>
      <c r="CG380" s="30">
        <f>SUMIF(Ingredients!$B$3:$B$217,L380,Ingredients!$I$3:$I$217)+SUMIF($B$3:$B$724,L380,$CI$3:$CI$724)</f>
        <v>0</v>
      </c>
      <c r="CH380" s="30">
        <f>SUMIF(Ingredients!$B$3:$B$217,M380,Ingredients!$I$3:$I$217)+SUMIF($B$3:$B$724,M380,$CI$3:$CI$724)</f>
        <v>0</v>
      </c>
      <c r="CI380" s="38">
        <f t="shared" si="73"/>
        <v>0</v>
      </c>
      <c r="CJ380" s="30">
        <f>SUMIF(Ingredients!$B$3:$B$217,F380,Ingredients!$J$3:$J$217)+SUMIF($B$3:$B$724,F380,$CR$3:$CR$724)</f>
        <v>0</v>
      </c>
      <c r="CK380" s="30">
        <f>SUMIF(Ingredients!$B$3:$B$217,G380,Ingredients!$J$3:$J$217)+SUMIF($B$3:$B$724,G380,$CR$3:$CR$724)</f>
        <v>0</v>
      </c>
      <c r="CL380" s="30">
        <f>SUMIF(Ingredients!$B$3:$B$217,H380,Ingredients!$J$3:$J$217)+SUMIF($B$3:$B$724,H380,$CR$3:$CR$724)</f>
        <v>0</v>
      </c>
      <c r="CM380" s="30">
        <f>SUMIF(Ingredients!$B$3:$B$217,I380,Ingredients!$J$3:$J$217)+SUMIF($B$3:$B$724,I380,$CR$3:$CR$724)</f>
        <v>0</v>
      </c>
      <c r="CN380" s="30">
        <f>SUMIF(Ingredients!$B$3:$B$217,J380,Ingredients!$J$3:$J$217)+SUMIF($B$3:$B$724,J380,$CR$3:$CR$724)</f>
        <v>0</v>
      </c>
      <c r="CO380" s="30">
        <f>SUMIF(Ingredients!$B$3:$B$217,K380,Ingredients!$J$3:$J$217)+SUMIF($B$3:$B$724,K380,$CR$3:$CR$724)</f>
        <v>0</v>
      </c>
      <c r="CP380" s="30">
        <f>SUMIF(Ingredients!$B$3:$B$217,L380,Ingredients!$J$3:$J$217)+SUMIF($B$3:$B$724,L380,$CR$3:$CR$724)</f>
        <v>0</v>
      </c>
      <c r="CQ380" s="30">
        <f>SUMIF(Ingredients!$B$3:$B$217,M380,Ingredients!$J$3:$J$217)+SUMIF($B$3:$B$724,M380,$CR$3:$CR$724)</f>
        <v>0</v>
      </c>
      <c r="CR380" s="43">
        <f t="shared" si="74"/>
        <v>0</v>
      </c>
      <c r="CS380" s="34">
        <v>10</v>
      </c>
      <c r="CT380" s="30">
        <v>5</v>
      </c>
      <c r="CU380" s="30">
        <v>18.277777777777779</v>
      </c>
      <c r="CV380" s="35">
        <v>0</v>
      </c>
      <c r="CW380" s="36">
        <v>0</v>
      </c>
      <c r="CX380" s="37">
        <v>5.5</v>
      </c>
      <c r="CY380" s="38">
        <v>0</v>
      </c>
      <c r="CZ380" s="39">
        <v>0</v>
      </c>
      <c r="DA380" t="s">
        <v>199</v>
      </c>
      <c r="DB380" t="str">
        <f t="shared" ca="1" si="75"/>
        <v>No</v>
      </c>
      <c r="DD380" t="s">
        <v>200</v>
      </c>
      <c r="DE380" t="str">
        <f t="shared" ca="1" si="76"/>
        <v/>
      </c>
      <c r="DF380" t="s">
        <v>2272</v>
      </c>
    </row>
    <row r="381" spans="2:110" x14ac:dyDescent="0.3">
      <c r="B381" t="s">
        <v>661</v>
      </c>
      <c r="C381" t="str">
        <f>INDEX('PH Itemnames'!$B$1:$B$723,MATCH(B381,'PH Itemnames'!$A$1:$A$723),1)</f>
        <v>pistachiobutterItem</v>
      </c>
      <c r="D381" t="s">
        <v>240</v>
      </c>
      <c r="E381" t="s">
        <v>1192</v>
      </c>
      <c r="F381" s="10" t="s">
        <v>177</v>
      </c>
      <c r="G381" s="11" t="s">
        <v>346</v>
      </c>
      <c r="H381" s="11"/>
      <c r="I381" s="11"/>
      <c r="J381" s="11"/>
      <c r="K381" s="11"/>
      <c r="L381" s="11"/>
      <c r="M381" s="11"/>
      <c r="N381" s="46">
        <f ca="1">SUMIF(Ingredients!$B$3:$B$217,'PH complex foods'!F381,Ingredients!$A$3:$A$119)+SUMIF($B$3:$B$724,F381,$V$3:$V$723)</f>
        <v>0</v>
      </c>
      <c r="O381" s="11">
        <f ca="1">SUMIF(Ingredients!$B$3:$B$217,'PH complex foods'!G381,Ingredients!$A$3:$A$119)+SUMIF($B$3:$B$724,G381,$V$3:$V$723)</f>
        <v>1</v>
      </c>
      <c r="P381" s="11">
        <f ca="1">SUMIF(Ingredients!$B$3:$B$217,'PH complex foods'!H381,Ingredients!$A$3:$A$119)+SUMIF($B$3:$B$724,H381,$V$3:$V$723)</f>
        <v>0</v>
      </c>
      <c r="Q381" s="11">
        <f ca="1">SUMIF(Ingredients!$B$3:$B$217,'PH complex foods'!I381,Ingredients!$A$3:$A$119)+SUMIF($B$3:$B$724,I381,$V$3:$V$723)</f>
        <v>0</v>
      </c>
      <c r="R381" s="11">
        <f ca="1">SUMIF(Ingredients!$B$3:$B$217,'PH complex foods'!J381,Ingredients!$A$3:$A$119)+SUMIF($B$3:$B$724,J381,$V$3:$V$723)</f>
        <v>0</v>
      </c>
      <c r="S381" s="11">
        <f ca="1">SUMIF(Ingredients!$B$3:$B$217,'PH complex foods'!K381,Ingredients!$A$3:$A$119)+SUMIF($B$3:$B$724,K381,$V$3:$V$723)</f>
        <v>0</v>
      </c>
      <c r="T381" s="11">
        <f ca="1">SUMIF(Ingredients!$B$3:$B$217,'PH complex foods'!L381,Ingredients!$A$3:$A$119)+SUMIF($B$3:$B$724,L381,$V$3:$V$723)</f>
        <v>0</v>
      </c>
      <c r="U381" s="11">
        <f ca="1">SUMIF(Ingredients!$B$3:$B$217,'PH complex foods'!M381,Ingredients!$A$3:$A$119)+SUMIF($B$3:$B$724,M381,$V$3:$V$723)</f>
        <v>0</v>
      </c>
      <c r="V381" s="10">
        <f t="shared" ca="1" si="77"/>
        <v>0</v>
      </c>
      <c r="W381" s="11">
        <f t="shared" si="66"/>
        <v>0</v>
      </c>
      <c r="X381" s="44" t="str">
        <f t="shared" ca="1" si="78"/>
        <v>No</v>
      </c>
      <c r="Y381" s="34">
        <f>SUMIF(Ingredients!$B$3:$B$217,F381,Ingredients!$C$3:$C$217)+SUMIF($B$3:$B$724,F381,$AG$3:$AG$724)</f>
        <v>0</v>
      </c>
      <c r="Z381" s="30">
        <f>SUMIF(Ingredients!$B$3:$B$217,G381,Ingredients!$C$3:$C$217)+SUMIF($B$3:$B$724,G381,$AG$3:$AG$724)</f>
        <v>4</v>
      </c>
      <c r="AA381" s="30">
        <f>SUMIF(Ingredients!$B$3:$B$217,H381,Ingredients!$C$3:$C$217)+SUMIF($B$3:$B$724,H381,$AG$3:$AG$724)</f>
        <v>0</v>
      </c>
      <c r="AB381" s="30">
        <f>SUMIF(Ingredients!$B$3:$B$217,I381,Ingredients!$C$3:$C$217)+SUMIF($B$3:$B$724,I381,$AG$3:$AG$724)</f>
        <v>0</v>
      </c>
      <c r="AC381" s="30">
        <f>SUMIF(Ingredients!$B$3:$B$217,J381,Ingredients!$C$3:$C$217)+SUMIF($B$3:$B$724,J381,$AG$3:$AG$724)</f>
        <v>0</v>
      </c>
      <c r="AD381" s="30">
        <f>SUMIF(Ingredients!$B$3:$B$217,K381,Ingredients!$C$3:$C$217)+SUMIF($B$3:$B$724,K381,$AG$3:$AG$724)</f>
        <v>0</v>
      </c>
      <c r="AE381" s="30">
        <f>SUMIF(Ingredients!$B$3:$B$217,L381,Ingredients!$C$3:$C$217)+SUMIF($B$3:$B$724,L381,$AG$3:$AG$724)</f>
        <v>0</v>
      </c>
      <c r="AF381" s="30">
        <f>SUMIF(Ingredients!$B$3:$B$217,M381,Ingredients!$C$3:$C$217)+SUMIF($B$3:$B$724,M381,$AG$3:$AG$724)</f>
        <v>0</v>
      </c>
      <c r="AG381" s="29">
        <f t="shared" si="67"/>
        <v>4</v>
      </c>
      <c r="AH381" s="30">
        <f>SUMIF(Ingredients!$B$3:$B$217,F381,Ingredients!$D$3:$D$217)+SUMIF($B$3:$B$724,F381,$AP$3:$AP$724)</f>
        <v>0</v>
      </c>
      <c r="AI381" s="30">
        <f>SUMIF(Ingredients!$B$3:$B$217,G381,Ingredients!$D$3:$D$217)+SUMIF($B$3:$B$724,G381,$AP$3:$AP$724)</f>
        <v>0</v>
      </c>
      <c r="AJ381" s="30">
        <f>SUMIF(Ingredients!$B$3:$B$217,H381,Ingredients!$D$3:$D$217)+SUMIF($B$3:$B$724,H381,$AP$3:$AP$724)</f>
        <v>0</v>
      </c>
      <c r="AK381" s="30">
        <f>SUMIF(Ingredients!$B$3:$B$217,I381,Ingredients!$D$3:$D$217)+SUMIF($B$3:$B$724,I381,$AP$3:$AP$724)</f>
        <v>0</v>
      </c>
      <c r="AL381" s="30">
        <f>SUMIF(Ingredients!$B$3:$B$217,J381,Ingredients!$D$3:$D$217)+SUMIF($B$3:$B$724,J381,$AP$3:$AP$724)</f>
        <v>0</v>
      </c>
      <c r="AM381" s="30">
        <f>SUMIF(Ingredients!$B$3:$B$217,K381,Ingredients!$D$3:$D$217)+SUMIF($B$3:$B$724,K381,$AP$3:$AP$724)</f>
        <v>0</v>
      </c>
      <c r="AN381" s="30">
        <f>SUMIF(Ingredients!$B$3:$B$217,L381,Ingredients!$D$3:$D$217)+SUMIF($B$3:$B$724,L381,$AP$3:$AP$724)</f>
        <v>0</v>
      </c>
      <c r="AO381" s="30">
        <f>SUMIF(Ingredients!$B$3:$B$217,M381,Ingredients!$D$3:$D$217)+SUMIF($B$3:$B$724,M381,$AP$3:$AP$724)</f>
        <v>0</v>
      </c>
      <c r="AP381" s="29">
        <f t="shared" si="68"/>
        <v>0</v>
      </c>
      <c r="AQ381" s="30">
        <f>SUMIF(Ingredients!$B$3:$B$217,F381,Ingredients!$E$3:$E$217)+SUMIF($B$3:$B$724,F381,$AY$3:$AY$727)</f>
        <v>0</v>
      </c>
      <c r="AR381" s="30">
        <f>SUMIF(Ingredients!$B$3:$B$217,G381,Ingredients!$E$3:$E$217)+SUMIF($B$3:$B$724,G381,$AY$3:$AY$727)</f>
        <v>0</v>
      </c>
      <c r="AS381" s="30">
        <f>SUMIF(Ingredients!$B$3:$B$217,H381,Ingredients!$E$3:$E$217)+SUMIF($B$3:$B$724,H381,$AY$3:$AY$727)</f>
        <v>0</v>
      </c>
      <c r="AT381" s="30">
        <f>SUMIF(Ingredients!$B$3:$B$217,I381,Ingredients!$E$3:$E$217)+SUMIF($B$3:$B$724,I381,$AY$3:$AY$727)</f>
        <v>0</v>
      </c>
      <c r="AU381" s="30">
        <f>SUMIF(Ingredients!$B$3:$B$217,J381,Ingredients!$E$3:$E$217)+SUMIF($B$3:$B$724,J381,$AY$3:$AY$727)</f>
        <v>0</v>
      </c>
      <c r="AV381" s="30">
        <f>SUMIF(Ingredients!$B$3:$B$217,K381,Ingredients!$E$3:$E$217)+SUMIF($B$3:$B$724,K381,$AY$3:$AY$727)</f>
        <v>0</v>
      </c>
      <c r="AW381" s="30">
        <f>SUMIF(Ingredients!$B$3:$B$217,L381,Ingredients!$E$3:$E$217)+SUMIF($B$3:$B$724,L381,$AY$3:$AY$727)</f>
        <v>0</v>
      </c>
      <c r="AX381" s="30">
        <f>SUMIF(Ingredients!$B$3:$B$217,M381,Ingredients!$E$3:$E$217)+SUMIF($B$3:$B$724,M381,$AY$3:$AY$727)</f>
        <v>0</v>
      </c>
      <c r="AY381" s="29">
        <f t="shared" si="69"/>
        <v>0</v>
      </c>
      <c r="AZ381" s="30">
        <f>SUMIF(Ingredients!$B$3:$B$217,F381,Ingredients!$F$3:$F$217)+SUMIF($B$3:$B$724,F381,$BH$3:$BH$724)</f>
        <v>0</v>
      </c>
      <c r="BA381" s="30">
        <f>SUMIF(Ingredients!$B$3:$B$217,G381,Ingredients!$F$3:$F$217)+SUMIF($B$3:$B$724,G381,$BH$3:$BH$724)</f>
        <v>0</v>
      </c>
      <c r="BB381" s="30">
        <f>SUMIF(Ingredients!$B$3:$B$217,H381,Ingredients!$F$3:$F$217)+SUMIF($B$3:$B$724,H381,$BH$3:$BH$724)</f>
        <v>0</v>
      </c>
      <c r="BC381" s="30">
        <f>SUMIF(Ingredients!$B$3:$B$217,I381,Ingredients!$F$3:$F$217)+SUMIF($B$3:$B$724,I381,$BH$3:$BH$724)</f>
        <v>0</v>
      </c>
      <c r="BD381" s="30">
        <f>SUMIF(Ingredients!$B$3:$B$217,J381,Ingredients!$F$3:$F$217)+SUMIF($B$3:$B$724,J381,$BH$3:$BH$724)</f>
        <v>0</v>
      </c>
      <c r="BE381" s="30">
        <f>SUMIF(Ingredients!$B$3:$B$217,K381,Ingredients!$F$3:$F$217)+SUMIF($B$3:$B$724,K381,$BH$3:$BH$724)</f>
        <v>0</v>
      </c>
      <c r="BF381" s="30">
        <f>SUMIF(Ingredients!$B$3:$B$217,L381,Ingredients!$F$3:$F$217)+SUMIF($B$3:$B$724,L381,$BH$3:$BH$724)</f>
        <v>0</v>
      </c>
      <c r="BG381" s="30">
        <f>SUMIF(Ingredients!$B$3:$B$217,M381,Ingredients!$F$3:$F$217)+SUMIF($B$3:$B$724,M381,$BH$3:$BH$724)</f>
        <v>0</v>
      </c>
      <c r="BH381" s="35">
        <f t="shared" si="70"/>
        <v>0</v>
      </c>
      <c r="BI381" s="30">
        <f>SUMIF(Ingredients!$B$3:$B$217,F381,Ingredients!$G$3:$G$217)+SUMIF($B$3:$B$724,F381,$BQ$3:$BQ$724)</f>
        <v>0</v>
      </c>
      <c r="BJ381" s="30">
        <f>SUMIF(Ingredients!$B$3:$B$217,G381,Ingredients!$G$3:$G$217)+SUMIF($B$3:$B$724,G381,$BQ$3:$BQ$724)</f>
        <v>0</v>
      </c>
      <c r="BK381" s="30">
        <f>SUMIF(Ingredients!$B$3:$B$217,H381,Ingredients!$G$3:$G$217)+SUMIF($B$3:$B$724,H381,$BQ$3:$BQ$724)</f>
        <v>0</v>
      </c>
      <c r="BL381" s="30">
        <f>SUMIF(Ingredients!$B$3:$B$217,I381,Ingredients!$G$3:$G$217)+SUMIF($B$3:$B$724,I381,$BQ$3:$BQ$724)</f>
        <v>0</v>
      </c>
      <c r="BM381" s="30">
        <f>SUMIF(Ingredients!$B$3:$B$217,J381,Ingredients!$G$3:$G$217)+SUMIF($B$3:$B$724,J381,$BQ$3:$BQ$724)</f>
        <v>0</v>
      </c>
      <c r="BN381" s="30">
        <f>SUMIF(Ingredients!$B$3:$B$217,K381,Ingredients!$G$3:$G$217)+SUMIF($B$3:$B$724,K381,$BQ$3:$BQ$724)</f>
        <v>0</v>
      </c>
      <c r="BO381" s="30">
        <f>SUMIF(Ingredients!$B$3:$B$217,L381,Ingredients!$G$3:$G$217)+SUMIF($B$3:$B$724,L381,$BQ$3:$BQ$724)</f>
        <v>0</v>
      </c>
      <c r="BP381" s="30">
        <f>SUMIF(Ingredients!$B$3:$B$217,M381,Ingredients!$G$3:$G$217)+SUMIF($B$3:$B$724,M381,$BQ$3:$BQ$724)</f>
        <v>0</v>
      </c>
      <c r="BQ381" s="36">
        <f t="shared" si="71"/>
        <v>0</v>
      </c>
      <c r="BR381" s="30">
        <f>SUMIF(Ingredients!$B$3:$B$217,F381,Ingredients!$H$3:$H$217)+SUMIF($B$3:$B$724,F381,$BZ$3:$BZ$724)</f>
        <v>0</v>
      </c>
      <c r="BS381" s="30">
        <f>SUMIF(Ingredients!$B$3:$B$217,G381,Ingredients!$H$3:$H$217)+SUMIF($B$3:$B$724,G381,$BZ$3:$BZ$724)</f>
        <v>0</v>
      </c>
      <c r="BT381" s="30">
        <f>SUMIF(Ingredients!$B$3:$B$217,H381,Ingredients!$H$3:$H$217)+SUMIF($B$3:$B$724,H381,$BZ$3:$BZ$724)</f>
        <v>0</v>
      </c>
      <c r="BU381" s="30">
        <f>SUMIF(Ingredients!$B$3:$B$217,I381,Ingredients!$H$3:$H$217)+SUMIF($B$3:$B$724,I381,$BZ$3:$BZ$724)</f>
        <v>0</v>
      </c>
      <c r="BV381" s="30">
        <f>SUMIF(Ingredients!$B$3:$B$217,J381,Ingredients!$H$3:$H$217)+SUMIF($B$3:$B$724,J381,$BZ$3:$BZ$724)</f>
        <v>0</v>
      </c>
      <c r="BW381" s="30">
        <f>SUMIF(Ingredients!$B$3:$B$217,K381,Ingredients!$H$3:$H$217)+SUMIF($B$3:$B$724,K381,$BZ$3:$BZ$724)</f>
        <v>0</v>
      </c>
      <c r="BX381" s="30">
        <f>SUMIF(Ingredients!$B$3:$B$217,L381,Ingredients!$H$3:$H$217)+SUMIF($B$3:$B$724,L381,$BZ$3:$BZ$724)</f>
        <v>0</v>
      </c>
      <c r="BY381" s="30">
        <f>SUMIF(Ingredients!$B$3:$B$217,M381,Ingredients!$H$3:$H$217)+SUMIF($B$3:$B$724,M381,$BZ$3:$BZ$724)</f>
        <v>0</v>
      </c>
      <c r="BZ381" s="42">
        <f t="shared" si="72"/>
        <v>0</v>
      </c>
      <c r="CA381" s="30">
        <f>SUMIF(Ingredients!$B$3:$B$217,F381,Ingredients!$I$3:$I$217)+SUMIF($B$3:$B$724,F381,$CI$3:$CI$724)</f>
        <v>0</v>
      </c>
      <c r="CB381" s="30">
        <f>SUMIF(Ingredients!$B$3:$B$217,G381,Ingredients!$I$3:$I$217)+SUMIF($B$3:$B$724,G381,$CI$3:$CI$724)</f>
        <v>0</v>
      </c>
      <c r="CC381" s="30">
        <f>SUMIF(Ingredients!$B$3:$B$217,H381,Ingredients!$I$3:$I$217)+SUMIF($B$3:$B$724,H381,$CI$3:$CI$724)</f>
        <v>0</v>
      </c>
      <c r="CD381" s="30">
        <f>SUMIF(Ingredients!$B$3:$B$217,I381,Ingredients!$I$3:$I$217)+SUMIF($B$3:$B$724,I381,$CI$3:$CI$724)</f>
        <v>0</v>
      </c>
      <c r="CE381" s="30">
        <f>SUMIF(Ingredients!$B$3:$B$217,J381,Ingredients!$I$3:$I$217)+SUMIF($B$3:$B$724,J381,$CI$3:$CI$724)</f>
        <v>0</v>
      </c>
      <c r="CF381" s="30">
        <f>SUMIF(Ingredients!$B$3:$B$217,K381,Ingredients!$I$3:$I$217)+SUMIF($B$3:$B$724,K381,$CI$3:$CI$724)</f>
        <v>0</v>
      </c>
      <c r="CG381" s="30">
        <f>SUMIF(Ingredients!$B$3:$B$217,L381,Ingredients!$I$3:$I$217)+SUMIF($B$3:$B$724,L381,$CI$3:$CI$724)</f>
        <v>0</v>
      </c>
      <c r="CH381" s="30">
        <f>SUMIF(Ingredients!$B$3:$B$217,M381,Ingredients!$I$3:$I$217)+SUMIF($B$3:$B$724,M381,$CI$3:$CI$724)</f>
        <v>0</v>
      </c>
      <c r="CI381" s="38">
        <f t="shared" si="73"/>
        <v>0</v>
      </c>
      <c r="CJ381" s="30">
        <f>SUMIF(Ingredients!$B$3:$B$217,F381,Ingredients!$J$3:$J$217)+SUMIF($B$3:$B$724,F381,$CR$3:$CR$724)</f>
        <v>0</v>
      </c>
      <c r="CK381" s="30">
        <f>SUMIF(Ingredients!$B$3:$B$217,G381,Ingredients!$J$3:$J$217)+SUMIF($B$3:$B$724,G381,$CR$3:$CR$724)</f>
        <v>0</v>
      </c>
      <c r="CL381" s="30">
        <f>SUMIF(Ingredients!$B$3:$B$217,H381,Ingredients!$J$3:$J$217)+SUMIF($B$3:$B$724,H381,$CR$3:$CR$724)</f>
        <v>0</v>
      </c>
      <c r="CM381" s="30">
        <f>SUMIF(Ingredients!$B$3:$B$217,I381,Ingredients!$J$3:$J$217)+SUMIF($B$3:$B$724,I381,$CR$3:$CR$724)</f>
        <v>0</v>
      </c>
      <c r="CN381" s="30">
        <f>SUMIF(Ingredients!$B$3:$B$217,J381,Ingredients!$J$3:$J$217)+SUMIF($B$3:$B$724,J381,$CR$3:$CR$724)</f>
        <v>0</v>
      </c>
      <c r="CO381" s="30">
        <f>SUMIF(Ingredients!$B$3:$B$217,K381,Ingredients!$J$3:$J$217)+SUMIF($B$3:$B$724,K381,$CR$3:$CR$724)</f>
        <v>0</v>
      </c>
      <c r="CP381" s="30">
        <f>SUMIF(Ingredients!$B$3:$B$217,L381,Ingredients!$J$3:$J$217)+SUMIF($B$3:$B$724,L381,$CR$3:$CR$724)</f>
        <v>0</v>
      </c>
      <c r="CQ381" s="30">
        <f>SUMIF(Ingredients!$B$3:$B$217,M381,Ingredients!$J$3:$J$217)+SUMIF($B$3:$B$724,M381,$CR$3:$CR$724)</f>
        <v>0</v>
      </c>
      <c r="CR381" s="43">
        <f t="shared" si="74"/>
        <v>0</v>
      </c>
      <c r="CS381" s="34">
        <v>4</v>
      </c>
      <c r="CT381" s="30">
        <v>0</v>
      </c>
      <c r="CU381" s="30">
        <v>0</v>
      </c>
      <c r="CV381" s="35">
        <v>0</v>
      </c>
      <c r="CW381" s="36">
        <v>0</v>
      </c>
      <c r="CX381" s="37">
        <v>0</v>
      </c>
      <c r="CY381" s="38">
        <v>0</v>
      </c>
      <c r="CZ381" s="39">
        <v>0</v>
      </c>
      <c r="DA381" t="s">
        <v>199</v>
      </c>
      <c r="DB381" t="str">
        <f t="shared" ca="1" si="75"/>
        <v>No</v>
      </c>
      <c r="DD381" t="s">
        <v>200</v>
      </c>
      <c r="DE381" t="str">
        <f t="shared" ca="1" si="76"/>
        <v/>
      </c>
      <c r="DF381" t="s">
        <v>2272</v>
      </c>
    </row>
    <row r="382" spans="2:110" x14ac:dyDescent="0.3">
      <c r="B382" t="s">
        <v>662</v>
      </c>
      <c r="C382" t="str">
        <f>INDEX('PH Itemnames'!$B$1:$B$723,MATCH(B382,'PH Itemnames'!$A$1:$A$723),1)</f>
        <v>porklomeinItem</v>
      </c>
      <c r="D382" t="s">
        <v>245</v>
      </c>
      <c r="E382" t="s">
        <v>1192</v>
      </c>
      <c r="F382" s="10" t="s">
        <v>76</v>
      </c>
      <c r="G382" s="11" t="s">
        <v>267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663</v>
      </c>
      <c r="M382" s="11"/>
      <c r="N382" s="46">
        <f ca="1">SUMIF(Ingredients!$B$3:$B$217,'PH complex foods'!F382,Ingredients!$A$3:$A$119)+SUMIF($B$3:$B$724,F382,$V$3:$V$723)</f>
        <v>1</v>
      </c>
      <c r="O382" s="11">
        <f ca="1">SUMIF(Ingredients!$B$3:$B$217,'PH complex foods'!G382,Ingredients!$A$3:$A$119)+SUMIF($B$3:$B$724,G382,$V$3:$V$723)</f>
        <v>1</v>
      </c>
      <c r="P382" s="11">
        <f ca="1">SUMIF(Ingredients!$B$3:$B$217,'PH complex foods'!H382,Ingredients!$A$3:$A$119)+SUMIF($B$3:$B$724,H382,$V$3:$V$723)</f>
        <v>1</v>
      </c>
      <c r="Q382" s="11">
        <f ca="1">SUMIF(Ingredients!$B$3:$B$217,'PH complex foods'!I382,Ingredients!$A$3:$A$119)+SUMIF($B$3:$B$724,I382,$V$3:$V$723)</f>
        <v>1</v>
      </c>
      <c r="R382" s="11">
        <f ca="1">SUMIF(Ingredients!$B$3:$B$217,'PH complex foods'!J382,Ingredients!$A$3:$A$119)+SUMIF($B$3:$B$724,J382,$V$3:$V$723)</f>
        <v>1</v>
      </c>
      <c r="S382" s="11">
        <f ca="1">SUMIF(Ingredients!$B$3:$B$217,'PH complex foods'!K382,Ingredients!$A$3:$A$119)+SUMIF($B$3:$B$724,K382,$V$3:$V$723)</f>
        <v>1</v>
      </c>
      <c r="T382" s="11">
        <f ca="1">SUMIF(Ingredients!$B$3:$B$217,'PH complex foods'!L382,Ingredients!$A$3:$A$119)+SUMIF($B$3:$B$724,L382,$V$3:$V$723)</f>
        <v>1</v>
      </c>
      <c r="U382" s="11">
        <f ca="1">SUMIF(Ingredients!$B$3:$B$217,'PH complex foods'!M382,Ingredients!$A$3:$A$119)+SUMIF($B$3:$B$724,M382,$V$3:$V$723)</f>
        <v>0</v>
      </c>
      <c r="V382" s="10">
        <f t="shared" ca="1" si="77"/>
        <v>1</v>
      </c>
      <c r="W382" s="11">
        <f t="shared" si="66"/>
        <v>0</v>
      </c>
      <c r="X382" s="44" t="str">
        <f t="shared" ca="1" si="78"/>
        <v>Yes</v>
      </c>
      <c r="Y382" s="34">
        <f>SUMIF(Ingredients!$B$3:$B$217,F382,Ingredients!$C$3:$C$217)+SUMIF($B$3:$B$724,F382,$AG$3:$AG$724)</f>
        <v>10</v>
      </c>
      <c r="Z382" s="30">
        <f>SUMIF(Ingredients!$B$3:$B$217,G382,Ingredients!$C$3:$C$217)+SUMIF($B$3:$B$724,G382,$AG$3:$AG$724)</f>
        <v>10</v>
      </c>
      <c r="AA382" s="30">
        <f>SUMIF(Ingredients!$B$3:$B$217,H382,Ingredients!$C$3:$C$217)+SUMIF($B$3:$B$724,H382,$AG$3:$AG$724)</f>
        <v>2</v>
      </c>
      <c r="AB382" s="30">
        <f>SUMIF(Ingredients!$B$3:$B$217,I382,Ingredients!$C$3:$C$217)+SUMIF($B$3:$B$724,I382,$AG$3:$AG$724)</f>
        <v>10</v>
      </c>
      <c r="AC382" s="30">
        <f>SUMIF(Ingredients!$B$3:$B$217,J382,Ingredients!$C$3:$C$217)+SUMIF($B$3:$B$724,J382,$AG$3:$AG$724)</f>
        <v>2</v>
      </c>
      <c r="AD382" s="30">
        <f>SUMIF(Ingredients!$B$3:$B$217,K382,Ingredients!$C$3:$C$217)+SUMIF($B$3:$B$724,K382,$AG$3:$AG$724)</f>
        <v>2</v>
      </c>
      <c r="AE382" s="30">
        <f>SUMIF(Ingredients!$B$3:$B$217,L382,Ingredients!$C$3:$C$217)+SUMIF($B$3:$B$724,L382,$AG$3:$AG$724)</f>
        <v>10</v>
      </c>
      <c r="AF382" s="30">
        <f>SUMIF(Ingredients!$B$3:$B$217,M382,Ingredients!$C$3:$C$217)+SUMIF($B$3:$B$724,M382,$AG$3:$AG$724)</f>
        <v>0</v>
      </c>
      <c r="AG382" s="29">
        <f t="shared" si="67"/>
        <v>46</v>
      </c>
      <c r="AH382" s="30">
        <f>SUMIF(Ingredients!$B$3:$B$217,F382,Ingredients!$D$3:$D$217)+SUMIF($B$3:$B$724,F382,$AP$3:$AP$724)</f>
        <v>0</v>
      </c>
      <c r="AI382" s="30">
        <f>SUMIF(Ingredients!$B$3:$B$217,G382,Ingredients!$D$3:$D$217)+SUMIF($B$3:$B$724,G382,$AP$3:$AP$724)</f>
        <v>0</v>
      </c>
      <c r="AJ382" s="30">
        <f>SUMIF(Ingredients!$B$3:$B$217,H382,Ingredients!$D$3:$D$217)+SUMIF($B$3:$B$724,H382,$AP$3:$AP$724)</f>
        <v>0</v>
      </c>
      <c r="AK382" s="30">
        <f>SUMIF(Ingredients!$B$3:$B$217,I382,Ingredients!$D$3:$D$217)+SUMIF($B$3:$B$724,I382,$AP$3:$AP$724)</f>
        <v>0</v>
      </c>
      <c r="AL382" s="30">
        <f>SUMIF(Ingredients!$B$3:$B$217,J382,Ingredients!$D$3:$D$217)+SUMIF($B$3:$B$724,J382,$AP$3:$AP$724)</f>
        <v>0</v>
      </c>
      <c r="AM382" s="30">
        <f>SUMIF(Ingredients!$B$3:$B$217,K382,Ingredients!$D$3:$D$217)+SUMIF($B$3:$B$724,K382,$AP$3:$AP$724)</f>
        <v>0</v>
      </c>
      <c r="AN382" s="30">
        <f>SUMIF(Ingredients!$B$3:$B$217,L382,Ingredients!$D$3:$D$217)+SUMIF($B$3:$B$724,L382,$AP$3:$AP$724)</f>
        <v>10</v>
      </c>
      <c r="AO382" s="30">
        <f>SUMIF(Ingredients!$B$3:$B$217,M382,Ingredients!$D$3:$D$217)+SUMIF($B$3:$B$724,M382,$AP$3:$AP$724)</f>
        <v>0</v>
      </c>
      <c r="AP382" s="29">
        <f t="shared" si="68"/>
        <v>10</v>
      </c>
      <c r="AQ382" s="30">
        <f>SUMIF(Ingredients!$B$3:$B$217,F382,Ingredients!$E$3:$E$217)+SUMIF($B$3:$B$724,F382,$AY$3:$AY$727)</f>
        <v>10</v>
      </c>
      <c r="AR382" s="30">
        <f>SUMIF(Ingredients!$B$3:$B$217,G382,Ingredients!$E$3:$E$217)+SUMIF($B$3:$B$724,G382,$AY$3:$AY$727)</f>
        <v>9.5</v>
      </c>
      <c r="AS382" s="30">
        <f>SUMIF(Ingredients!$B$3:$B$217,H382,Ingredients!$E$3:$E$217)+SUMIF($B$3:$B$724,H382,$AY$3:$AY$727)</f>
        <v>43</v>
      </c>
      <c r="AT382" s="30">
        <f>SUMIF(Ingredients!$B$3:$B$217,I382,Ingredients!$E$3:$E$217)+SUMIF($B$3:$B$724,I382,$AY$3:$AY$727)</f>
        <v>31</v>
      </c>
      <c r="AU382" s="30">
        <f>SUMIF(Ingredients!$B$3:$B$217,J382,Ingredients!$E$3:$E$217)+SUMIF($B$3:$B$724,J382,$AY$3:$AY$727)</f>
        <v>18</v>
      </c>
      <c r="AV382" s="30">
        <f>SUMIF(Ingredients!$B$3:$B$217,K382,Ingredients!$E$3:$E$217)+SUMIF($B$3:$B$724,K382,$AY$3:$AY$727)</f>
        <v>54</v>
      </c>
      <c r="AW382" s="30">
        <f>SUMIF(Ingredients!$B$3:$B$217,L382,Ingredients!$E$3:$E$217)+SUMIF($B$3:$B$724,L382,$AY$3:$AY$727)</f>
        <v>12.666666666666666</v>
      </c>
      <c r="AX382" s="30">
        <f>SUMIF(Ingredients!$B$3:$B$217,M382,Ingredients!$E$3:$E$217)+SUMIF($B$3:$B$724,M382,$AY$3:$AY$727)</f>
        <v>0</v>
      </c>
      <c r="AY382" s="29">
        <f t="shared" si="69"/>
        <v>25.452380952380953</v>
      </c>
      <c r="AZ382" s="30">
        <f>SUMIF(Ingredients!$B$3:$B$217,F382,Ingredients!$F$3:$F$217)+SUMIF($B$3:$B$724,F382,$BH$3:$BH$724)</f>
        <v>0</v>
      </c>
      <c r="BA382" s="30">
        <f>SUMIF(Ingredients!$B$3:$B$217,G382,Ingredients!$F$3:$F$217)+SUMIF($B$3:$B$724,G382,$BH$3:$BH$724)</f>
        <v>1</v>
      </c>
      <c r="BB382" s="30">
        <f>SUMIF(Ingredients!$B$3:$B$217,H382,Ingredients!$F$3:$F$217)+SUMIF($B$3:$B$724,H382,$BH$3:$BH$724)</f>
        <v>0</v>
      </c>
      <c r="BC382" s="30">
        <f>SUMIF(Ingredients!$B$3:$B$217,I382,Ingredients!$F$3:$F$217)+SUMIF($B$3:$B$724,I382,$BH$3:$BH$724)</f>
        <v>0</v>
      </c>
      <c r="BD382" s="30">
        <f>SUMIF(Ingredients!$B$3:$B$217,J382,Ingredients!$F$3:$F$217)+SUMIF($B$3:$B$724,J382,$BH$3:$BH$724)</f>
        <v>0</v>
      </c>
      <c r="BE382" s="30">
        <f>SUMIF(Ingredients!$B$3:$B$217,K382,Ingredients!$F$3:$F$217)+SUMIF($B$3:$B$724,K382,$BH$3:$BH$724)</f>
        <v>0</v>
      </c>
      <c r="BF382" s="30">
        <f>SUMIF(Ingredients!$B$3:$B$217,L382,Ingredients!$F$3:$F$217)+SUMIF($B$3:$B$724,L382,$BH$3:$BH$724)</f>
        <v>0</v>
      </c>
      <c r="BG382" s="30">
        <f>SUMIF(Ingredients!$B$3:$B$217,M382,Ingredients!$F$3:$F$217)+SUMIF($B$3:$B$724,M382,$BH$3:$BH$724)</f>
        <v>0</v>
      </c>
      <c r="BH382" s="35">
        <f t="shared" si="70"/>
        <v>1</v>
      </c>
      <c r="BI382" s="30">
        <f>SUMIF(Ingredients!$B$3:$B$217,F382,Ingredients!$G$3:$G$217)+SUMIF($B$3:$B$724,F382,$BQ$3:$BQ$724)</f>
        <v>0</v>
      </c>
      <c r="BJ382" s="30">
        <f>SUMIF(Ingredients!$B$3:$B$217,G382,Ingredients!$G$3:$G$217)+SUMIF($B$3:$B$724,G382,$BQ$3:$BQ$724)</f>
        <v>0</v>
      </c>
      <c r="BK382" s="30">
        <f>SUMIF(Ingredients!$B$3:$B$217,H382,Ingredients!$G$3:$G$217)+SUMIF($B$3:$B$724,H382,$BQ$3:$BQ$724)</f>
        <v>0</v>
      </c>
      <c r="BL382" s="30">
        <f>SUMIF(Ingredients!$B$3:$B$217,I382,Ingredients!$G$3:$G$217)+SUMIF($B$3:$B$724,I382,$BQ$3:$BQ$724)</f>
        <v>0</v>
      </c>
      <c r="BM382" s="30">
        <f>SUMIF(Ingredients!$B$3:$B$217,J382,Ingredients!$G$3:$G$217)+SUMIF($B$3:$B$724,J382,$BQ$3:$BQ$724)</f>
        <v>0</v>
      </c>
      <c r="BN382" s="30">
        <f>SUMIF(Ingredients!$B$3:$B$217,K382,Ingredients!$G$3:$G$217)+SUMIF($B$3:$B$724,K382,$BQ$3:$BQ$724)</f>
        <v>0</v>
      </c>
      <c r="BO382" s="30">
        <f>SUMIF(Ingredients!$B$3:$B$217,L382,Ingredients!$G$3:$G$217)+SUMIF($B$3:$B$724,L382,$BQ$3:$BQ$724)</f>
        <v>0</v>
      </c>
      <c r="BP382" s="30">
        <f>SUMIF(Ingredients!$B$3:$B$217,M382,Ingredients!$G$3:$G$217)+SUMIF($B$3:$B$724,M382,$BQ$3:$BQ$724)</f>
        <v>0</v>
      </c>
      <c r="BQ382" s="36">
        <f t="shared" si="71"/>
        <v>0</v>
      </c>
      <c r="BR382" s="30">
        <f>SUMIF(Ingredients!$B$3:$B$217,F382,Ingredients!$H$3:$H$217)+SUMIF($B$3:$B$724,F382,$BZ$3:$BZ$724)</f>
        <v>0</v>
      </c>
      <c r="BS382" s="30">
        <f>SUMIF(Ingredients!$B$3:$B$217,G382,Ingredients!$H$3:$H$217)+SUMIF($B$3:$B$724,G382,$BZ$3:$BZ$724)</f>
        <v>0</v>
      </c>
      <c r="BT382" s="30">
        <f>SUMIF(Ingredients!$B$3:$B$217,H382,Ingredients!$H$3:$H$217)+SUMIF($B$3:$B$724,H382,$BZ$3:$BZ$724)</f>
        <v>1</v>
      </c>
      <c r="BU382" s="30">
        <f>SUMIF(Ingredients!$B$3:$B$217,I382,Ingredients!$H$3:$H$217)+SUMIF($B$3:$B$724,I382,$BZ$3:$BZ$724)</f>
        <v>1</v>
      </c>
      <c r="BV382" s="30">
        <f>SUMIF(Ingredients!$B$3:$B$217,J382,Ingredients!$H$3:$H$217)+SUMIF($B$3:$B$724,J382,$BZ$3:$BZ$724)</f>
        <v>1</v>
      </c>
      <c r="BW382" s="30">
        <f>SUMIF(Ingredients!$B$3:$B$217,K382,Ingredients!$H$3:$H$217)+SUMIF($B$3:$B$724,K382,$BZ$3:$BZ$724)</f>
        <v>2</v>
      </c>
      <c r="BX382" s="30">
        <f>SUMIF(Ingredients!$B$3:$B$217,L382,Ingredients!$H$3:$H$217)+SUMIF($B$3:$B$724,L382,$BZ$3:$BZ$724)</f>
        <v>0.5</v>
      </c>
      <c r="BY382" s="30">
        <f>SUMIF(Ingredients!$B$3:$B$217,M382,Ingredients!$H$3:$H$217)+SUMIF($B$3:$B$724,M382,$BZ$3:$BZ$724)</f>
        <v>0</v>
      </c>
      <c r="BZ382" s="42">
        <f t="shared" si="72"/>
        <v>5.5</v>
      </c>
      <c r="CA382" s="30">
        <f>SUMIF(Ingredients!$B$3:$B$217,F382,Ingredients!$I$3:$I$217)+SUMIF($B$3:$B$724,F382,$CI$3:$CI$724)</f>
        <v>1.5</v>
      </c>
      <c r="CB382" s="30">
        <f>SUMIF(Ingredients!$B$3:$B$217,G382,Ingredients!$I$3:$I$217)+SUMIF($B$3:$B$724,G382,$CI$3:$CI$724)</f>
        <v>0</v>
      </c>
      <c r="CC382" s="30">
        <f>SUMIF(Ingredients!$B$3:$B$217,H382,Ingredients!$I$3:$I$217)+SUMIF($B$3:$B$724,H382,$CI$3:$CI$724)</f>
        <v>0</v>
      </c>
      <c r="CD382" s="30">
        <f>SUMIF(Ingredients!$B$3:$B$217,I382,Ingredients!$I$3:$I$217)+SUMIF($B$3:$B$724,I382,$CI$3:$CI$724)</f>
        <v>0</v>
      </c>
      <c r="CE382" s="30">
        <f>SUMIF(Ingredients!$B$3:$B$217,J382,Ingredients!$I$3:$I$217)+SUMIF($B$3:$B$724,J382,$CI$3:$CI$724)</f>
        <v>0</v>
      </c>
      <c r="CF382" s="30">
        <f>SUMIF(Ingredients!$B$3:$B$217,K382,Ingredients!$I$3:$I$217)+SUMIF($B$3:$B$724,K382,$CI$3:$CI$724)</f>
        <v>0</v>
      </c>
      <c r="CG382" s="30">
        <f>SUMIF(Ingredients!$B$3:$B$217,L382,Ingredients!$I$3:$I$217)+SUMIF($B$3:$B$724,L382,$CI$3:$CI$724)</f>
        <v>1</v>
      </c>
      <c r="CH382" s="30">
        <f>SUMIF(Ingredients!$B$3:$B$217,M382,Ingredients!$I$3:$I$217)+SUMIF($B$3:$B$724,M382,$CI$3:$CI$724)</f>
        <v>0</v>
      </c>
      <c r="CI382" s="38">
        <f t="shared" si="73"/>
        <v>2.5</v>
      </c>
      <c r="CJ382" s="30">
        <f>SUMIF(Ingredients!$B$3:$B$217,F382,Ingredients!$J$3:$J$217)+SUMIF($B$3:$B$724,F382,$CR$3:$CR$724)</f>
        <v>0</v>
      </c>
      <c r="CK382" s="30">
        <f>SUMIF(Ingredients!$B$3:$B$217,G382,Ingredients!$J$3:$J$217)+SUMIF($B$3:$B$724,G382,$CR$3:$CR$724)</f>
        <v>1</v>
      </c>
      <c r="CL382" s="30">
        <f>SUMIF(Ingredients!$B$3:$B$217,H382,Ingredients!$J$3:$J$217)+SUMIF($B$3:$B$724,H382,$CR$3:$CR$724)</f>
        <v>0</v>
      </c>
      <c r="CM382" s="30">
        <f>SUMIF(Ingredients!$B$3:$B$217,I382,Ingredients!$J$3:$J$217)+SUMIF($B$3:$B$724,I382,$CR$3:$CR$724)</f>
        <v>0</v>
      </c>
      <c r="CN382" s="30">
        <f>SUMIF(Ingredients!$B$3:$B$217,J382,Ingredients!$J$3:$J$217)+SUMIF($B$3:$B$724,J382,$CR$3:$CR$724)</f>
        <v>0</v>
      </c>
      <c r="CO382" s="30">
        <f>SUMIF(Ingredients!$B$3:$B$217,K382,Ingredients!$J$3:$J$217)+SUMIF($B$3:$B$724,K382,$CR$3:$CR$724)</f>
        <v>0</v>
      </c>
      <c r="CP382" s="30">
        <f>SUMIF(Ingredients!$B$3:$B$217,L382,Ingredients!$J$3:$J$217)+SUMIF($B$3:$B$724,L382,$CR$3:$CR$724)</f>
        <v>0</v>
      </c>
      <c r="CQ382" s="30">
        <f>SUMIF(Ingredients!$B$3:$B$217,M382,Ingredients!$J$3:$J$217)+SUMIF($B$3:$B$724,M382,$CR$3:$CR$724)</f>
        <v>0</v>
      </c>
      <c r="CR382" s="43">
        <f t="shared" si="74"/>
        <v>1</v>
      </c>
      <c r="CS382" s="34">
        <v>45</v>
      </c>
      <c r="CT382" s="30">
        <v>0</v>
      </c>
      <c r="CU382" s="30">
        <v>18</v>
      </c>
      <c r="CV382" s="35">
        <v>1</v>
      </c>
      <c r="CW382" s="36">
        <v>0</v>
      </c>
      <c r="CX382" s="37">
        <v>5.5</v>
      </c>
      <c r="CY382" s="38">
        <v>2.5</v>
      </c>
      <c r="CZ382" s="39">
        <v>1</v>
      </c>
      <c r="DA382" t="s">
        <v>202</v>
      </c>
      <c r="DB382" t="str">
        <f t="shared" ca="1" si="75"/>
        <v>-</v>
      </c>
      <c r="DD382" t="s">
        <v>200</v>
      </c>
      <c r="DE382" t="str">
        <f t="shared" ca="1" si="76"/>
        <v>PORKLOMEINITEM(MEAL, ItemRegistry.porklomeinItem, 4 ,9f,0f,1f,5.5f,0f,2.5f,1f,1.17f),</v>
      </c>
      <c r="DF382" t="s">
        <v>2497</v>
      </c>
    </row>
    <row r="383" spans="2:110" x14ac:dyDescent="0.3">
      <c r="B383" t="s">
        <v>664</v>
      </c>
      <c r="C383" t="str">
        <f>INDEX('PH Itemnames'!$B$1:$B$723,MATCH(B383,'PH Itemnames'!$A$1:$A$723),1)</f>
        <v>salmonpattiesItem</v>
      </c>
      <c r="D383" t="s">
        <v>240</v>
      </c>
      <c r="E383" t="s">
        <v>1192</v>
      </c>
      <c r="F383" s="10" t="s">
        <v>572</v>
      </c>
      <c r="G383" s="11" t="s">
        <v>244</v>
      </c>
      <c r="H383" s="11" t="s">
        <v>226</v>
      </c>
      <c r="I383" s="11" t="s">
        <v>346</v>
      </c>
      <c r="J383" s="11"/>
      <c r="K383" s="11"/>
      <c r="L383" s="11"/>
      <c r="M383" s="11"/>
      <c r="N383" s="46">
        <f ca="1">SUMIF(Ingredients!$B$3:$B$217,'PH complex foods'!F383,Ingredients!$A$3:$A$119)+SUMIF($B$3:$B$724,F383,$V$3:$V$723)</f>
        <v>0</v>
      </c>
      <c r="O383" s="11">
        <f ca="1">SUMIF(Ingredients!$B$3:$B$217,'PH complex foods'!G383,Ingredients!$A$3:$A$119)+SUMIF($B$3:$B$724,G383,$V$3:$V$723)</f>
        <v>1</v>
      </c>
      <c r="P383" s="11">
        <f ca="1">SUMIF(Ingredients!$B$3:$B$217,'PH complex foods'!H383,Ingredients!$A$3:$A$119)+SUMIF($B$3:$B$724,H383,$V$3:$V$723)</f>
        <v>1</v>
      </c>
      <c r="Q383" s="11">
        <f ca="1">SUMIF(Ingredients!$B$3:$B$217,'PH complex foods'!I383,Ingredients!$A$3:$A$119)+SUMIF($B$3:$B$724,I383,$V$3:$V$723)</f>
        <v>1</v>
      </c>
      <c r="R383" s="11">
        <f ca="1">SUMIF(Ingredients!$B$3:$B$217,'PH complex foods'!J383,Ingredients!$A$3:$A$119)+SUMIF($B$3:$B$724,J383,$V$3:$V$723)</f>
        <v>0</v>
      </c>
      <c r="S383" s="11">
        <f ca="1">SUMIF(Ingredients!$B$3:$B$217,'PH complex foods'!K383,Ingredients!$A$3:$A$119)+SUMIF($B$3:$B$724,K383,$V$3:$V$723)</f>
        <v>0</v>
      </c>
      <c r="T383" s="11">
        <f ca="1">SUMIF(Ingredients!$B$3:$B$217,'PH complex foods'!L383,Ingredients!$A$3:$A$119)+SUMIF($B$3:$B$724,L383,$V$3:$V$723)</f>
        <v>0</v>
      </c>
      <c r="U383" s="11">
        <f ca="1">SUMIF(Ingredients!$B$3:$B$217,'PH complex foods'!M383,Ingredients!$A$3:$A$119)+SUMIF($B$3:$B$724,M383,$V$3:$V$723)</f>
        <v>0</v>
      </c>
      <c r="V383" s="10">
        <f t="shared" ca="1" si="77"/>
        <v>0</v>
      </c>
      <c r="W383" s="11">
        <f t="shared" si="66"/>
        <v>0</v>
      </c>
      <c r="X383" s="44" t="str">
        <f t="shared" ca="1" si="78"/>
        <v>No</v>
      </c>
      <c r="Y383" s="34">
        <f>SUMIF(Ingredients!$B$3:$B$217,F383,Ingredients!$C$3:$C$217)+SUMIF($B$3:$B$724,F383,$AG$3:$AG$724)</f>
        <v>5</v>
      </c>
      <c r="Z383" s="30">
        <f>SUMIF(Ingredients!$B$3:$B$217,G383,Ingredients!$C$3:$C$217)+SUMIF($B$3:$B$724,G383,$AG$3:$AG$724)</f>
        <v>10</v>
      </c>
      <c r="AA383" s="30">
        <f>SUMIF(Ingredients!$B$3:$B$217,H383,Ingredients!$C$3:$C$217)+SUMIF($B$3:$B$724,H383,$AG$3:$AG$724)</f>
        <v>0</v>
      </c>
      <c r="AB383" s="30">
        <f>SUMIF(Ingredients!$B$3:$B$217,I383,Ingredients!$C$3:$C$217)+SUMIF($B$3:$B$724,I383,$AG$3:$AG$724)</f>
        <v>4</v>
      </c>
      <c r="AC383" s="30">
        <f>SUMIF(Ingredients!$B$3:$B$217,J383,Ingredients!$C$3:$C$217)+SUMIF($B$3:$B$724,J383,$AG$3:$AG$724)</f>
        <v>0</v>
      </c>
      <c r="AD383" s="30">
        <f>SUMIF(Ingredients!$B$3:$B$217,K383,Ingredients!$C$3:$C$217)+SUMIF($B$3:$B$724,K383,$AG$3:$AG$724)</f>
        <v>0</v>
      </c>
      <c r="AE383" s="30">
        <f>SUMIF(Ingredients!$B$3:$B$217,L383,Ingredients!$C$3:$C$217)+SUMIF($B$3:$B$724,L383,$AG$3:$AG$724)</f>
        <v>0</v>
      </c>
      <c r="AF383" s="30">
        <f>SUMIF(Ingredients!$B$3:$B$217,M383,Ingredients!$C$3:$C$217)+SUMIF($B$3:$B$724,M383,$AG$3:$AG$724)</f>
        <v>0</v>
      </c>
      <c r="AG383" s="29">
        <f t="shared" si="67"/>
        <v>19</v>
      </c>
      <c r="AH383" s="30">
        <f>SUMIF(Ingredients!$B$3:$B$217,F383,Ingredients!$D$3:$D$217)+SUMIF($B$3:$B$724,F383,$AP$3:$AP$724)</f>
        <v>0</v>
      </c>
      <c r="AI383" s="30">
        <f>SUMIF(Ingredients!$B$3:$B$217,G383,Ingredients!$D$3:$D$217)+SUMIF($B$3:$B$724,G383,$AP$3:$AP$724)</f>
        <v>0</v>
      </c>
      <c r="AJ383" s="30">
        <f>SUMIF(Ingredients!$B$3:$B$217,H383,Ingredients!$D$3:$D$217)+SUMIF($B$3:$B$724,H383,$AP$3:$AP$724)</f>
        <v>0</v>
      </c>
      <c r="AK383" s="30">
        <f>SUMIF(Ingredients!$B$3:$B$217,I383,Ingredients!$D$3:$D$217)+SUMIF($B$3:$B$724,I383,$AP$3:$AP$724)</f>
        <v>0</v>
      </c>
      <c r="AL383" s="30">
        <f>SUMIF(Ingredients!$B$3:$B$217,J383,Ingredients!$D$3:$D$217)+SUMIF($B$3:$B$724,J383,$AP$3:$AP$724)</f>
        <v>0</v>
      </c>
      <c r="AM383" s="30">
        <f>SUMIF(Ingredients!$B$3:$B$217,K383,Ingredients!$D$3:$D$217)+SUMIF($B$3:$B$724,K383,$AP$3:$AP$724)</f>
        <v>0</v>
      </c>
      <c r="AN383" s="30">
        <f>SUMIF(Ingredients!$B$3:$B$217,L383,Ingredients!$D$3:$D$217)+SUMIF($B$3:$B$724,L383,$AP$3:$AP$724)</f>
        <v>0</v>
      </c>
      <c r="AO383" s="30">
        <f>SUMIF(Ingredients!$B$3:$B$217,M383,Ingredients!$D$3:$D$217)+SUMIF($B$3:$B$724,M383,$AP$3:$AP$724)</f>
        <v>0</v>
      </c>
      <c r="AP383" s="29">
        <f t="shared" si="68"/>
        <v>0</v>
      </c>
      <c r="AQ383" s="30">
        <f>SUMIF(Ingredients!$B$3:$B$217,F383,Ingredients!$E$3:$E$217)+SUMIF($B$3:$B$724,F383,$AY$3:$AY$727)</f>
        <v>7</v>
      </c>
      <c r="AR383" s="30">
        <f>SUMIF(Ingredients!$B$3:$B$217,G383,Ingredients!$E$3:$E$217)+SUMIF($B$3:$B$724,G383,$AY$3:$AY$727)</f>
        <v>16.5</v>
      </c>
      <c r="AS383" s="30">
        <f>SUMIF(Ingredients!$B$3:$B$217,H383,Ingredients!$E$3:$E$217)+SUMIF($B$3:$B$724,H383,$AY$3:$AY$727)</f>
        <v>16</v>
      </c>
      <c r="AT383" s="30">
        <f>SUMIF(Ingredients!$B$3:$B$217,I383,Ingredients!$E$3:$E$217)+SUMIF($B$3:$B$724,I383,$AY$3:$AY$727)</f>
        <v>0</v>
      </c>
      <c r="AU383" s="30">
        <f>SUMIF(Ingredients!$B$3:$B$217,J383,Ingredients!$E$3:$E$217)+SUMIF($B$3:$B$724,J383,$AY$3:$AY$727)</f>
        <v>0</v>
      </c>
      <c r="AV383" s="30">
        <f>SUMIF(Ingredients!$B$3:$B$217,K383,Ingredients!$E$3:$E$217)+SUMIF($B$3:$B$724,K383,$AY$3:$AY$727)</f>
        <v>0</v>
      </c>
      <c r="AW383" s="30">
        <f>SUMIF(Ingredients!$B$3:$B$217,L383,Ingredients!$E$3:$E$217)+SUMIF($B$3:$B$724,L383,$AY$3:$AY$727)</f>
        <v>0</v>
      </c>
      <c r="AX383" s="30">
        <f>SUMIF(Ingredients!$B$3:$B$217,M383,Ingredients!$E$3:$E$217)+SUMIF($B$3:$B$724,M383,$AY$3:$AY$727)</f>
        <v>0</v>
      </c>
      <c r="AY383" s="29">
        <f t="shared" si="69"/>
        <v>9.875</v>
      </c>
      <c r="AZ383" s="30">
        <f>SUMIF(Ingredients!$B$3:$B$217,F383,Ingredients!$F$3:$F$217)+SUMIF($B$3:$B$724,F383,$BH$3:$BH$724)</f>
        <v>0</v>
      </c>
      <c r="BA383" s="30">
        <f>SUMIF(Ingredients!$B$3:$B$217,G383,Ingredients!$F$3:$F$217)+SUMIF($B$3:$B$724,G383,$BH$3:$BH$724)</f>
        <v>1.5</v>
      </c>
      <c r="BB383" s="30">
        <f>SUMIF(Ingredients!$B$3:$B$217,H383,Ingredients!$F$3:$F$217)+SUMIF($B$3:$B$724,H383,$BH$3:$BH$724)</f>
        <v>0</v>
      </c>
      <c r="BC383" s="30">
        <f>SUMIF(Ingredients!$B$3:$B$217,I383,Ingredients!$F$3:$F$217)+SUMIF($B$3:$B$724,I383,$BH$3:$BH$724)</f>
        <v>0</v>
      </c>
      <c r="BD383" s="30">
        <f>SUMIF(Ingredients!$B$3:$B$217,J383,Ingredients!$F$3:$F$217)+SUMIF($B$3:$B$724,J383,$BH$3:$BH$724)</f>
        <v>0</v>
      </c>
      <c r="BE383" s="30">
        <f>SUMIF(Ingredients!$B$3:$B$217,K383,Ingredients!$F$3:$F$217)+SUMIF($B$3:$B$724,K383,$BH$3:$BH$724)</f>
        <v>0</v>
      </c>
      <c r="BF383" s="30">
        <f>SUMIF(Ingredients!$B$3:$B$217,L383,Ingredients!$F$3:$F$217)+SUMIF($B$3:$B$724,L383,$BH$3:$BH$724)</f>
        <v>0</v>
      </c>
      <c r="BG383" s="30">
        <f>SUMIF(Ingredients!$B$3:$B$217,M383,Ingredients!$F$3:$F$217)+SUMIF($B$3:$B$724,M383,$BH$3:$BH$724)</f>
        <v>0</v>
      </c>
      <c r="BH383" s="35">
        <f t="shared" si="70"/>
        <v>1.5</v>
      </c>
      <c r="BI383" s="30">
        <f>SUMIF(Ingredients!$B$3:$B$217,F383,Ingredients!$G$3:$G$217)+SUMIF($B$3:$B$724,F383,$BQ$3:$BQ$724)</f>
        <v>0</v>
      </c>
      <c r="BJ383" s="30">
        <f>SUMIF(Ingredients!$B$3:$B$217,G383,Ingredients!$G$3:$G$217)+SUMIF($B$3:$B$724,G383,$BQ$3:$BQ$724)</f>
        <v>0</v>
      </c>
      <c r="BK383" s="30">
        <f>SUMIF(Ingredients!$B$3:$B$217,H383,Ingredients!$G$3:$G$217)+SUMIF($B$3:$B$724,H383,$BQ$3:$BQ$724)</f>
        <v>0</v>
      </c>
      <c r="BL383" s="30">
        <f>SUMIF(Ingredients!$B$3:$B$217,I383,Ingredients!$G$3:$G$217)+SUMIF($B$3:$B$724,I383,$BQ$3:$BQ$724)</f>
        <v>0</v>
      </c>
      <c r="BM383" s="30">
        <f>SUMIF(Ingredients!$B$3:$B$217,J383,Ingredients!$G$3:$G$217)+SUMIF($B$3:$B$724,J383,$BQ$3:$BQ$724)</f>
        <v>0</v>
      </c>
      <c r="BN383" s="30">
        <f>SUMIF(Ingredients!$B$3:$B$217,K383,Ingredients!$G$3:$G$217)+SUMIF($B$3:$B$724,K383,$BQ$3:$BQ$724)</f>
        <v>0</v>
      </c>
      <c r="BO383" s="30">
        <f>SUMIF(Ingredients!$B$3:$B$217,L383,Ingredients!$G$3:$G$217)+SUMIF($B$3:$B$724,L383,$BQ$3:$BQ$724)</f>
        <v>0</v>
      </c>
      <c r="BP383" s="30">
        <f>SUMIF(Ingredients!$B$3:$B$217,M383,Ingredients!$G$3:$G$217)+SUMIF($B$3:$B$724,M383,$BQ$3:$BQ$724)</f>
        <v>0</v>
      </c>
      <c r="BQ383" s="36">
        <f t="shared" si="71"/>
        <v>0</v>
      </c>
      <c r="BR383" s="30">
        <f>SUMIF(Ingredients!$B$3:$B$217,F383,Ingredients!$H$3:$H$217)+SUMIF($B$3:$B$724,F383,$BZ$3:$BZ$724)</f>
        <v>0</v>
      </c>
      <c r="BS383" s="30">
        <f>SUMIF(Ingredients!$B$3:$B$217,G383,Ingredients!$H$3:$H$217)+SUMIF($B$3:$B$724,G383,$BZ$3:$BZ$724)</f>
        <v>0</v>
      </c>
      <c r="BT383" s="30">
        <f>SUMIF(Ingredients!$B$3:$B$217,H383,Ingredients!$H$3:$H$217)+SUMIF($B$3:$B$724,H383,$BZ$3:$BZ$724)</f>
        <v>0</v>
      </c>
      <c r="BU383" s="30">
        <f>SUMIF(Ingredients!$B$3:$B$217,I383,Ingredients!$H$3:$H$217)+SUMIF($B$3:$B$724,I383,$BZ$3:$BZ$724)</f>
        <v>0</v>
      </c>
      <c r="BV383" s="30">
        <f>SUMIF(Ingredients!$B$3:$B$217,J383,Ingredients!$H$3:$H$217)+SUMIF($B$3:$B$724,J383,$BZ$3:$BZ$724)</f>
        <v>0</v>
      </c>
      <c r="BW383" s="30">
        <f>SUMIF(Ingredients!$B$3:$B$217,K383,Ingredients!$H$3:$H$217)+SUMIF($B$3:$B$724,K383,$BZ$3:$BZ$724)</f>
        <v>0</v>
      </c>
      <c r="BX383" s="30">
        <f>SUMIF(Ingredients!$B$3:$B$217,L383,Ingredients!$H$3:$H$217)+SUMIF($B$3:$B$724,L383,$BZ$3:$BZ$724)</f>
        <v>0</v>
      </c>
      <c r="BY383" s="30">
        <f>SUMIF(Ingredients!$B$3:$B$217,M383,Ingredients!$H$3:$H$217)+SUMIF($B$3:$B$724,M383,$BZ$3:$BZ$724)</f>
        <v>0</v>
      </c>
      <c r="BZ383" s="42">
        <f t="shared" si="72"/>
        <v>0</v>
      </c>
      <c r="CA383" s="30">
        <f>SUMIF(Ingredients!$B$3:$B$217,F383,Ingredients!$I$3:$I$217)+SUMIF($B$3:$B$724,F383,$CI$3:$CI$724)</f>
        <v>1</v>
      </c>
      <c r="CB383" s="30">
        <f>SUMIF(Ingredients!$B$3:$B$217,G383,Ingredients!$I$3:$I$217)+SUMIF($B$3:$B$724,G383,$CI$3:$CI$724)</f>
        <v>0</v>
      </c>
      <c r="CC383" s="30">
        <f>SUMIF(Ingredients!$B$3:$B$217,H383,Ingredients!$I$3:$I$217)+SUMIF($B$3:$B$724,H383,$CI$3:$CI$724)</f>
        <v>0</v>
      </c>
      <c r="CD383" s="30">
        <f>SUMIF(Ingredients!$B$3:$B$217,I383,Ingredients!$I$3:$I$217)+SUMIF($B$3:$B$724,I383,$CI$3:$CI$724)</f>
        <v>0</v>
      </c>
      <c r="CE383" s="30">
        <f>SUMIF(Ingredients!$B$3:$B$217,J383,Ingredients!$I$3:$I$217)+SUMIF($B$3:$B$724,J383,$CI$3:$CI$724)</f>
        <v>0</v>
      </c>
      <c r="CF383" s="30">
        <f>SUMIF(Ingredients!$B$3:$B$217,K383,Ingredients!$I$3:$I$217)+SUMIF($B$3:$B$724,K383,$CI$3:$CI$724)</f>
        <v>0</v>
      </c>
      <c r="CG383" s="30">
        <f>SUMIF(Ingredients!$B$3:$B$217,L383,Ingredients!$I$3:$I$217)+SUMIF($B$3:$B$724,L383,$CI$3:$CI$724)</f>
        <v>0</v>
      </c>
      <c r="CH383" s="30">
        <f>SUMIF(Ingredients!$B$3:$B$217,M383,Ingredients!$I$3:$I$217)+SUMIF($B$3:$B$724,M383,$CI$3:$CI$724)</f>
        <v>0</v>
      </c>
      <c r="CI383" s="38">
        <f t="shared" si="73"/>
        <v>1</v>
      </c>
      <c r="CJ383" s="30">
        <f>SUMIF(Ingredients!$B$3:$B$217,F383,Ingredients!$J$3:$J$217)+SUMIF($B$3:$B$724,F383,$CR$3:$CR$724)</f>
        <v>0</v>
      </c>
      <c r="CK383" s="30">
        <f>SUMIF(Ingredients!$B$3:$B$217,G383,Ingredients!$J$3:$J$217)+SUMIF($B$3:$B$724,G383,$CR$3:$CR$724)</f>
        <v>1</v>
      </c>
      <c r="CL383" s="30">
        <f>SUMIF(Ingredients!$B$3:$B$217,H383,Ingredients!$J$3:$J$217)+SUMIF($B$3:$B$724,H383,$CR$3:$CR$724)</f>
        <v>0</v>
      </c>
      <c r="CM383" s="30">
        <f>SUMIF(Ingredients!$B$3:$B$217,I383,Ingredients!$J$3:$J$217)+SUMIF($B$3:$B$724,I383,$CR$3:$CR$724)</f>
        <v>0</v>
      </c>
      <c r="CN383" s="30">
        <f>SUMIF(Ingredients!$B$3:$B$217,J383,Ingredients!$J$3:$J$217)+SUMIF($B$3:$B$724,J383,$CR$3:$CR$724)</f>
        <v>0</v>
      </c>
      <c r="CO383" s="30">
        <f>SUMIF(Ingredients!$B$3:$B$217,K383,Ingredients!$J$3:$J$217)+SUMIF($B$3:$B$724,K383,$CR$3:$CR$724)</f>
        <v>0</v>
      </c>
      <c r="CP383" s="30">
        <f>SUMIF(Ingredients!$B$3:$B$217,L383,Ingredients!$J$3:$J$217)+SUMIF($B$3:$B$724,L383,$CR$3:$CR$724)</f>
        <v>0</v>
      </c>
      <c r="CQ383" s="30">
        <f>SUMIF(Ingredients!$B$3:$B$217,M383,Ingredients!$J$3:$J$217)+SUMIF($B$3:$B$724,M383,$CR$3:$CR$724)</f>
        <v>0</v>
      </c>
      <c r="CR383" s="43">
        <f t="shared" si="74"/>
        <v>1</v>
      </c>
      <c r="CS383" s="34">
        <v>20</v>
      </c>
      <c r="CT383" s="30">
        <v>0</v>
      </c>
      <c r="CU383" s="30">
        <v>9.875</v>
      </c>
      <c r="CV383" s="35">
        <v>1.5</v>
      </c>
      <c r="CW383" s="36">
        <v>0</v>
      </c>
      <c r="CX383" s="37">
        <v>0</v>
      </c>
      <c r="CY383" s="38">
        <v>1</v>
      </c>
      <c r="CZ383" s="39">
        <v>1</v>
      </c>
      <c r="DA383" t="s">
        <v>202</v>
      </c>
      <c r="DB383" t="str">
        <f t="shared" ca="1" si="75"/>
        <v>No</v>
      </c>
      <c r="DD383" t="s">
        <v>200</v>
      </c>
      <c r="DE383" t="str">
        <f t="shared" ca="1" si="76"/>
        <v/>
      </c>
      <c r="DF383" t="s">
        <v>2272</v>
      </c>
    </row>
    <row r="384" spans="2:110" x14ac:dyDescent="0.3">
      <c r="B384" t="s">
        <v>665</v>
      </c>
      <c r="C384" t="str">
        <f>INDEX('PH Itemnames'!$B$1:$B$723,MATCH(B384,'PH Itemnames'!$A$1:$A$723),1)</f>
        <v>sausageItem</v>
      </c>
      <c r="D384" t="s">
        <v>240</v>
      </c>
      <c r="E384" t="s">
        <v>1192</v>
      </c>
      <c r="F384" s="10" t="s">
        <v>212</v>
      </c>
      <c r="G384" s="11" t="s">
        <v>249</v>
      </c>
      <c r="H384" s="11" t="s">
        <v>122</v>
      </c>
      <c r="I384" s="11"/>
      <c r="J384" s="11"/>
      <c r="K384" s="11"/>
      <c r="L384" s="11"/>
      <c r="M384" s="11"/>
      <c r="N384" s="46">
        <f ca="1">SUMIF(Ingredients!$B$3:$B$217,'PH complex foods'!F384,Ingredients!$A$3:$A$119)+SUMIF($B$3:$B$724,F384,$V$3:$V$723)</f>
        <v>1</v>
      </c>
      <c r="O384" s="11">
        <f ca="1">SUMIF(Ingredients!$B$3:$B$217,'PH complex foods'!G384,Ingredients!$A$3:$A$119)+SUMIF($B$3:$B$724,G384,$V$3:$V$723)</f>
        <v>1</v>
      </c>
      <c r="P384" s="11">
        <f ca="1">SUMIF(Ingredients!$B$3:$B$217,'PH complex foods'!H384,Ingredients!$A$3:$A$119)+SUMIF($B$3:$B$724,H384,$V$3:$V$723)</f>
        <v>1</v>
      </c>
      <c r="Q384" s="11">
        <f ca="1">SUMIF(Ingredients!$B$3:$B$217,'PH complex foods'!I384,Ingredients!$A$3:$A$119)+SUMIF($B$3:$B$724,I384,$V$3:$V$723)</f>
        <v>0</v>
      </c>
      <c r="R384" s="11">
        <f ca="1">SUMIF(Ingredients!$B$3:$B$217,'PH complex foods'!J384,Ingredients!$A$3:$A$119)+SUMIF($B$3:$B$724,J384,$V$3:$V$723)</f>
        <v>0</v>
      </c>
      <c r="S384" s="11">
        <f ca="1">SUMIF(Ingredients!$B$3:$B$217,'PH complex foods'!K384,Ingredients!$A$3:$A$119)+SUMIF($B$3:$B$724,K384,$V$3:$V$723)</f>
        <v>0</v>
      </c>
      <c r="T384" s="11">
        <f ca="1">SUMIF(Ingredients!$B$3:$B$217,'PH complex foods'!L384,Ingredients!$A$3:$A$119)+SUMIF($B$3:$B$724,L384,$V$3:$V$723)</f>
        <v>0</v>
      </c>
      <c r="U384" s="11">
        <f ca="1">SUMIF(Ingredients!$B$3:$B$217,'PH complex foods'!M384,Ingredients!$A$3:$A$119)+SUMIF($B$3:$B$724,M384,$V$3:$V$723)</f>
        <v>0</v>
      </c>
      <c r="V384" s="10">
        <f t="shared" ca="1" si="77"/>
        <v>1</v>
      </c>
      <c r="W384" s="11">
        <f t="shared" si="66"/>
        <v>7</v>
      </c>
      <c r="X384" s="44" t="str">
        <f t="shared" ca="1" si="78"/>
        <v>Yes</v>
      </c>
      <c r="Y384" s="34">
        <f>SUMIF(Ingredients!$B$3:$B$217,F384,Ingredients!$C$3:$C$217)+SUMIF($B$3:$B$724,F384,$AG$3:$AG$724)</f>
        <v>7.166666666666667</v>
      </c>
      <c r="Z384" s="30">
        <f>SUMIF(Ingredients!$B$3:$B$217,G384,Ingredients!$C$3:$C$217)+SUMIF($B$3:$B$724,G384,$AG$3:$AG$724)</f>
        <v>0</v>
      </c>
      <c r="AA384" s="30">
        <f>SUMIF(Ingredients!$B$3:$B$217,H384,Ingredients!$C$3:$C$217)+SUMIF($B$3:$B$724,H384,$AG$3:$AG$724)</f>
        <v>0</v>
      </c>
      <c r="AB384" s="30">
        <f>SUMIF(Ingredients!$B$3:$B$217,I384,Ingredients!$C$3:$C$217)+SUMIF($B$3:$B$724,I384,$AG$3:$AG$724)</f>
        <v>0</v>
      </c>
      <c r="AC384" s="30">
        <f>SUMIF(Ingredients!$B$3:$B$217,J384,Ingredients!$C$3:$C$217)+SUMIF($B$3:$B$724,J384,$AG$3:$AG$724)</f>
        <v>0</v>
      </c>
      <c r="AD384" s="30">
        <f>SUMIF(Ingredients!$B$3:$B$217,K384,Ingredients!$C$3:$C$217)+SUMIF($B$3:$B$724,K384,$AG$3:$AG$724)</f>
        <v>0</v>
      </c>
      <c r="AE384" s="30">
        <f>SUMIF(Ingredients!$B$3:$B$217,L384,Ingredients!$C$3:$C$217)+SUMIF($B$3:$B$724,L384,$AG$3:$AG$724)</f>
        <v>0</v>
      </c>
      <c r="AF384" s="30">
        <f>SUMIF(Ingredients!$B$3:$B$217,M384,Ingredients!$C$3:$C$217)+SUMIF($B$3:$B$724,M384,$AG$3:$AG$724)</f>
        <v>0</v>
      </c>
      <c r="AG384" s="29">
        <f t="shared" si="67"/>
        <v>7.166666666666667</v>
      </c>
      <c r="AH384" s="30">
        <f>SUMIF(Ingredients!$B$3:$B$217,F384,Ingredients!$D$3:$D$217)+SUMIF($B$3:$B$724,F384,$AP$3:$AP$724)</f>
        <v>0</v>
      </c>
      <c r="AI384" s="30">
        <f>SUMIF(Ingredients!$B$3:$B$217,G384,Ingredients!$D$3:$D$217)+SUMIF($B$3:$B$724,G384,$AP$3:$AP$724)</f>
        <v>0</v>
      </c>
      <c r="AJ384" s="30">
        <f>SUMIF(Ingredients!$B$3:$B$217,H384,Ingredients!$D$3:$D$217)+SUMIF($B$3:$B$724,H384,$AP$3:$AP$724)</f>
        <v>0</v>
      </c>
      <c r="AK384" s="30">
        <f>SUMIF(Ingredients!$B$3:$B$217,I384,Ingredients!$D$3:$D$217)+SUMIF($B$3:$B$724,I384,$AP$3:$AP$724)</f>
        <v>0</v>
      </c>
      <c r="AL384" s="30">
        <f>SUMIF(Ingredients!$B$3:$B$217,J384,Ingredients!$D$3:$D$217)+SUMIF($B$3:$B$724,J384,$AP$3:$AP$724)</f>
        <v>0</v>
      </c>
      <c r="AM384" s="30">
        <f>SUMIF(Ingredients!$B$3:$B$217,K384,Ingredients!$D$3:$D$217)+SUMIF($B$3:$B$724,K384,$AP$3:$AP$724)</f>
        <v>0</v>
      </c>
      <c r="AN384" s="30">
        <f>SUMIF(Ingredients!$B$3:$B$217,L384,Ingredients!$D$3:$D$217)+SUMIF($B$3:$B$724,L384,$AP$3:$AP$724)</f>
        <v>0</v>
      </c>
      <c r="AO384" s="30">
        <f>SUMIF(Ingredients!$B$3:$B$217,M384,Ingredients!$D$3:$D$217)+SUMIF($B$3:$B$724,M384,$AP$3:$AP$724)</f>
        <v>0</v>
      </c>
      <c r="AP384" s="29">
        <f t="shared" si="68"/>
        <v>0</v>
      </c>
      <c r="AQ384" s="30">
        <f>SUMIF(Ingredients!$B$3:$B$217,F384,Ingredients!$E$3:$E$217)+SUMIF($B$3:$B$724,F384,$AY$3:$AY$727)</f>
        <v>12</v>
      </c>
      <c r="AR384" s="30">
        <f>SUMIF(Ingredients!$B$3:$B$217,G384,Ingredients!$E$3:$E$217)+SUMIF($B$3:$B$724,G384,$AY$3:$AY$727)</f>
        <v>30</v>
      </c>
      <c r="AS384" s="30">
        <f>SUMIF(Ingredients!$B$3:$B$217,H384,Ingredients!$E$3:$E$217)+SUMIF($B$3:$B$724,H384,$AY$3:$AY$727)</f>
        <v>48</v>
      </c>
      <c r="AT384" s="30">
        <f>SUMIF(Ingredients!$B$3:$B$217,I384,Ingredients!$E$3:$E$217)+SUMIF($B$3:$B$724,I384,$AY$3:$AY$727)</f>
        <v>0</v>
      </c>
      <c r="AU384" s="30">
        <f>SUMIF(Ingredients!$B$3:$B$217,J384,Ingredients!$E$3:$E$217)+SUMIF($B$3:$B$724,J384,$AY$3:$AY$727)</f>
        <v>0</v>
      </c>
      <c r="AV384" s="30">
        <f>SUMIF(Ingredients!$B$3:$B$217,K384,Ingredients!$E$3:$E$217)+SUMIF($B$3:$B$724,K384,$AY$3:$AY$727)</f>
        <v>0</v>
      </c>
      <c r="AW384" s="30">
        <f>SUMIF(Ingredients!$B$3:$B$217,L384,Ingredients!$E$3:$E$217)+SUMIF($B$3:$B$724,L384,$AY$3:$AY$727)</f>
        <v>0</v>
      </c>
      <c r="AX384" s="30">
        <f>SUMIF(Ingredients!$B$3:$B$217,M384,Ingredients!$E$3:$E$217)+SUMIF($B$3:$B$724,M384,$AY$3:$AY$727)</f>
        <v>0</v>
      </c>
      <c r="AY384" s="29">
        <f t="shared" si="69"/>
        <v>30</v>
      </c>
      <c r="AZ384" s="30">
        <f>SUMIF(Ingredients!$B$3:$B$217,F384,Ingredients!$F$3:$F$217)+SUMIF($B$3:$B$724,F384,$BH$3:$BH$724)</f>
        <v>0</v>
      </c>
      <c r="BA384" s="30">
        <f>SUMIF(Ingredients!$B$3:$B$217,G384,Ingredients!$F$3:$F$217)+SUMIF($B$3:$B$724,G384,$BH$3:$BH$724)</f>
        <v>0</v>
      </c>
      <c r="BB384" s="30">
        <f>SUMIF(Ingredients!$B$3:$B$217,H384,Ingredients!$F$3:$F$217)+SUMIF($B$3:$B$724,H384,$BH$3:$BH$724)</f>
        <v>0</v>
      </c>
      <c r="BC384" s="30">
        <f>SUMIF(Ingredients!$B$3:$B$217,I384,Ingredients!$F$3:$F$217)+SUMIF($B$3:$B$724,I384,$BH$3:$BH$724)</f>
        <v>0</v>
      </c>
      <c r="BD384" s="30">
        <f>SUMIF(Ingredients!$B$3:$B$217,J384,Ingredients!$F$3:$F$217)+SUMIF($B$3:$B$724,J384,$BH$3:$BH$724)</f>
        <v>0</v>
      </c>
      <c r="BE384" s="30">
        <f>SUMIF(Ingredients!$B$3:$B$217,K384,Ingredients!$F$3:$F$217)+SUMIF($B$3:$B$724,K384,$BH$3:$BH$724)</f>
        <v>0</v>
      </c>
      <c r="BF384" s="30">
        <f>SUMIF(Ingredients!$B$3:$B$217,L384,Ingredients!$F$3:$F$217)+SUMIF($B$3:$B$724,L384,$BH$3:$BH$724)</f>
        <v>0</v>
      </c>
      <c r="BG384" s="30">
        <f>SUMIF(Ingredients!$B$3:$B$217,M384,Ingredients!$F$3:$F$217)+SUMIF($B$3:$B$724,M384,$BH$3:$BH$724)</f>
        <v>0</v>
      </c>
      <c r="BH384" s="35">
        <f t="shared" si="70"/>
        <v>0</v>
      </c>
      <c r="BI384" s="30">
        <f>SUMIF(Ingredients!$B$3:$B$217,F384,Ingredients!$G$3:$G$217)+SUMIF($B$3:$B$724,F384,$BQ$3:$BQ$724)</f>
        <v>0</v>
      </c>
      <c r="BJ384" s="30">
        <f>SUMIF(Ingredients!$B$3:$B$217,G384,Ingredients!$G$3:$G$217)+SUMIF($B$3:$B$724,G384,$BQ$3:$BQ$724)</f>
        <v>0</v>
      </c>
      <c r="BK384" s="30">
        <f>SUMIF(Ingredients!$B$3:$B$217,H384,Ingredients!$G$3:$G$217)+SUMIF($B$3:$B$724,H384,$BQ$3:$BQ$724)</f>
        <v>0</v>
      </c>
      <c r="BL384" s="30">
        <f>SUMIF(Ingredients!$B$3:$B$217,I384,Ingredients!$G$3:$G$217)+SUMIF($B$3:$B$724,I384,$BQ$3:$BQ$724)</f>
        <v>0</v>
      </c>
      <c r="BM384" s="30">
        <f>SUMIF(Ingredients!$B$3:$B$217,J384,Ingredients!$G$3:$G$217)+SUMIF($B$3:$B$724,J384,$BQ$3:$BQ$724)</f>
        <v>0</v>
      </c>
      <c r="BN384" s="30">
        <f>SUMIF(Ingredients!$B$3:$B$217,K384,Ingredients!$G$3:$G$217)+SUMIF($B$3:$B$724,K384,$BQ$3:$BQ$724)</f>
        <v>0</v>
      </c>
      <c r="BO384" s="30">
        <f>SUMIF(Ingredients!$B$3:$B$217,L384,Ingredients!$G$3:$G$217)+SUMIF($B$3:$B$724,L384,$BQ$3:$BQ$724)</f>
        <v>0</v>
      </c>
      <c r="BP384" s="30">
        <f>SUMIF(Ingredients!$B$3:$B$217,M384,Ingredients!$G$3:$G$217)+SUMIF($B$3:$B$724,M384,$BQ$3:$BQ$724)</f>
        <v>0</v>
      </c>
      <c r="BQ384" s="36">
        <f t="shared" si="71"/>
        <v>0</v>
      </c>
      <c r="BR384" s="30">
        <f>SUMIF(Ingredients!$B$3:$B$217,F384,Ingredients!$H$3:$H$217)+SUMIF($B$3:$B$724,F384,$BZ$3:$BZ$724)</f>
        <v>0</v>
      </c>
      <c r="BS384" s="30">
        <f>SUMIF(Ingredients!$B$3:$B$217,G384,Ingredients!$H$3:$H$217)+SUMIF($B$3:$B$724,G384,$BZ$3:$BZ$724)</f>
        <v>0</v>
      </c>
      <c r="BT384" s="30">
        <f>SUMIF(Ingredients!$B$3:$B$217,H384,Ingredients!$H$3:$H$217)+SUMIF($B$3:$B$724,H384,$BZ$3:$BZ$724)</f>
        <v>0</v>
      </c>
      <c r="BU384" s="30">
        <f>SUMIF(Ingredients!$B$3:$B$217,I384,Ingredients!$H$3:$H$217)+SUMIF($B$3:$B$724,I384,$BZ$3:$BZ$724)</f>
        <v>0</v>
      </c>
      <c r="BV384" s="30">
        <f>SUMIF(Ingredients!$B$3:$B$217,J384,Ingredients!$H$3:$H$217)+SUMIF($B$3:$B$724,J384,$BZ$3:$BZ$724)</f>
        <v>0</v>
      </c>
      <c r="BW384" s="30">
        <f>SUMIF(Ingredients!$B$3:$B$217,K384,Ingredients!$H$3:$H$217)+SUMIF($B$3:$B$724,K384,$BZ$3:$BZ$724)</f>
        <v>0</v>
      </c>
      <c r="BX384" s="30">
        <f>SUMIF(Ingredients!$B$3:$B$217,L384,Ingredients!$H$3:$H$217)+SUMIF($B$3:$B$724,L384,$BZ$3:$BZ$724)</f>
        <v>0</v>
      </c>
      <c r="BY384" s="30">
        <f>SUMIF(Ingredients!$B$3:$B$217,M384,Ingredients!$H$3:$H$217)+SUMIF($B$3:$B$724,M384,$BZ$3:$BZ$724)</f>
        <v>0</v>
      </c>
      <c r="BZ384" s="42">
        <f t="shared" si="72"/>
        <v>0</v>
      </c>
      <c r="CA384" s="30">
        <f>SUMIF(Ingredients!$B$3:$B$217,F384,Ingredients!$I$3:$I$217)+SUMIF($B$3:$B$724,F384,$CI$3:$CI$724)</f>
        <v>2</v>
      </c>
      <c r="CB384" s="30">
        <f>SUMIF(Ingredients!$B$3:$B$217,G384,Ingredients!$I$3:$I$217)+SUMIF($B$3:$B$724,G384,$CI$3:$CI$724)</f>
        <v>0</v>
      </c>
      <c r="CC384" s="30">
        <f>SUMIF(Ingredients!$B$3:$B$217,H384,Ingredients!$I$3:$I$217)+SUMIF($B$3:$B$724,H384,$CI$3:$CI$724)</f>
        <v>0</v>
      </c>
      <c r="CD384" s="30">
        <f>SUMIF(Ingredients!$B$3:$B$217,I384,Ingredients!$I$3:$I$217)+SUMIF($B$3:$B$724,I384,$CI$3:$CI$724)</f>
        <v>0</v>
      </c>
      <c r="CE384" s="30">
        <f>SUMIF(Ingredients!$B$3:$B$217,J384,Ingredients!$I$3:$I$217)+SUMIF($B$3:$B$724,J384,$CI$3:$CI$724)</f>
        <v>0</v>
      </c>
      <c r="CF384" s="30">
        <f>SUMIF(Ingredients!$B$3:$B$217,K384,Ingredients!$I$3:$I$217)+SUMIF($B$3:$B$724,K384,$CI$3:$CI$724)</f>
        <v>0</v>
      </c>
      <c r="CG384" s="30">
        <f>SUMIF(Ingredients!$B$3:$B$217,L384,Ingredients!$I$3:$I$217)+SUMIF($B$3:$B$724,L384,$CI$3:$CI$724)</f>
        <v>0</v>
      </c>
      <c r="CH384" s="30">
        <f>SUMIF(Ingredients!$B$3:$B$217,M384,Ingredients!$I$3:$I$217)+SUMIF($B$3:$B$724,M384,$CI$3:$CI$724)</f>
        <v>0</v>
      </c>
      <c r="CI384" s="38">
        <f t="shared" si="73"/>
        <v>2</v>
      </c>
      <c r="CJ384" s="30">
        <f>SUMIF(Ingredients!$B$3:$B$217,F384,Ingredients!$J$3:$J$217)+SUMIF($B$3:$B$724,F384,$CR$3:$CR$724)</f>
        <v>0</v>
      </c>
      <c r="CK384" s="30">
        <f>SUMIF(Ingredients!$B$3:$B$217,G384,Ingredients!$J$3:$J$217)+SUMIF($B$3:$B$724,G384,$CR$3:$CR$724)</f>
        <v>0</v>
      </c>
      <c r="CL384" s="30">
        <f>SUMIF(Ingredients!$B$3:$B$217,H384,Ingredients!$J$3:$J$217)+SUMIF($B$3:$B$724,H384,$CR$3:$CR$724)</f>
        <v>0</v>
      </c>
      <c r="CM384" s="30">
        <f>SUMIF(Ingredients!$B$3:$B$217,I384,Ingredients!$J$3:$J$217)+SUMIF($B$3:$B$724,I384,$CR$3:$CR$724)</f>
        <v>0</v>
      </c>
      <c r="CN384" s="30">
        <f>SUMIF(Ingredients!$B$3:$B$217,J384,Ingredients!$J$3:$J$217)+SUMIF($B$3:$B$724,J384,$CR$3:$CR$724)</f>
        <v>0</v>
      </c>
      <c r="CO384" s="30">
        <f>SUMIF(Ingredients!$B$3:$B$217,K384,Ingredients!$J$3:$J$217)+SUMIF($B$3:$B$724,K384,$CR$3:$CR$724)</f>
        <v>0</v>
      </c>
      <c r="CP384" s="30">
        <f>SUMIF(Ingredients!$B$3:$B$217,L384,Ingredients!$J$3:$J$217)+SUMIF($B$3:$B$724,L384,$CR$3:$CR$724)</f>
        <v>0</v>
      </c>
      <c r="CQ384" s="30">
        <f>SUMIF(Ingredients!$B$3:$B$217,M384,Ingredients!$J$3:$J$217)+SUMIF($B$3:$B$724,M384,$CR$3:$CR$724)</f>
        <v>0</v>
      </c>
      <c r="CR384" s="43">
        <f t="shared" si="74"/>
        <v>0</v>
      </c>
      <c r="CS384" s="34">
        <v>10</v>
      </c>
      <c r="CT384" s="30">
        <v>0</v>
      </c>
      <c r="CU384" s="30">
        <v>30</v>
      </c>
      <c r="CV384" s="35">
        <v>0</v>
      </c>
      <c r="CW384" s="36">
        <v>0</v>
      </c>
      <c r="CX384" s="37">
        <v>0</v>
      </c>
      <c r="CY384" s="38">
        <v>2</v>
      </c>
      <c r="CZ384" s="39">
        <v>0</v>
      </c>
      <c r="DA384" t="s">
        <v>202</v>
      </c>
      <c r="DB384" t="str">
        <f t="shared" ca="1" si="75"/>
        <v>-</v>
      </c>
      <c r="DD384" t="s">
        <v>200</v>
      </c>
      <c r="DE384" t="str">
        <f t="shared" ca="1" si="76"/>
        <v>SAUSAGEITEM(MEAL, ItemRegistry.sausageItem, 4 ,2f,0f,0f,0f,0f,2f,0f,0.7f),</v>
      </c>
      <c r="DF384" t="s">
        <v>2498</v>
      </c>
    </row>
    <row r="385" spans="2:110" x14ac:dyDescent="0.3">
      <c r="B385" t="s">
        <v>666</v>
      </c>
      <c r="C385" t="str">
        <f>INDEX('PH Itemnames'!$B$1:$B$723,MATCH(B385,'PH Itemnames'!$A$1:$A$723),1)</f>
        <v>sausagerollItem</v>
      </c>
      <c r="D385" t="s">
        <v>240</v>
      </c>
      <c r="E385" t="s">
        <v>1192</v>
      </c>
      <c r="F385" s="10" t="s">
        <v>665</v>
      </c>
      <c r="G385" s="11" t="s">
        <v>209</v>
      </c>
      <c r="H385" s="11" t="s">
        <v>226</v>
      </c>
      <c r="I385" s="11"/>
      <c r="J385" s="11"/>
      <c r="K385" s="11"/>
      <c r="L385" s="11"/>
      <c r="M385" s="11"/>
      <c r="N385" s="46">
        <f ca="1">SUMIF(Ingredients!$B$3:$B$217,'PH complex foods'!F385,Ingredients!$A$3:$A$119)+SUMIF($B$3:$B$724,F385,$V$3:$V$723)</f>
        <v>1</v>
      </c>
      <c r="O385" s="11">
        <f ca="1">SUMIF(Ingredients!$B$3:$B$217,'PH complex foods'!G385,Ingredients!$A$3:$A$119)+SUMIF($B$3:$B$724,G385,$V$3:$V$723)</f>
        <v>1</v>
      </c>
      <c r="P385" s="11">
        <f ca="1">SUMIF(Ingredients!$B$3:$B$217,'PH complex foods'!H385,Ingredients!$A$3:$A$119)+SUMIF($B$3:$B$724,H385,$V$3:$V$723)</f>
        <v>1</v>
      </c>
      <c r="Q385" s="11">
        <f ca="1">SUMIF(Ingredients!$B$3:$B$217,'PH complex foods'!I385,Ingredients!$A$3:$A$119)+SUMIF($B$3:$B$724,I385,$V$3:$V$723)</f>
        <v>0</v>
      </c>
      <c r="R385" s="11">
        <f ca="1">SUMIF(Ingredients!$B$3:$B$217,'PH complex foods'!J385,Ingredients!$A$3:$A$119)+SUMIF($B$3:$B$724,J385,$V$3:$V$723)</f>
        <v>0</v>
      </c>
      <c r="S385" s="11">
        <f ca="1">SUMIF(Ingredients!$B$3:$B$217,'PH complex foods'!K385,Ingredients!$A$3:$A$119)+SUMIF($B$3:$B$724,K385,$V$3:$V$723)</f>
        <v>0</v>
      </c>
      <c r="T385" s="11">
        <f ca="1">SUMIF(Ingredients!$B$3:$B$217,'PH complex foods'!L385,Ingredients!$A$3:$A$119)+SUMIF($B$3:$B$724,L385,$V$3:$V$723)</f>
        <v>0</v>
      </c>
      <c r="U385" s="11">
        <f ca="1">SUMIF(Ingredients!$B$3:$B$217,'PH complex foods'!M385,Ingredients!$A$3:$A$119)+SUMIF($B$3:$B$724,M385,$V$3:$V$723)</f>
        <v>0</v>
      </c>
      <c r="V385" s="10">
        <f t="shared" ca="1" si="77"/>
        <v>1</v>
      </c>
      <c r="W385" s="11">
        <f t="shared" si="66"/>
        <v>0</v>
      </c>
      <c r="X385" s="44" t="str">
        <f t="shared" ca="1" si="78"/>
        <v>Yes</v>
      </c>
      <c r="Y385" s="34">
        <f>SUMIF(Ingredients!$B$3:$B$217,F385,Ingredients!$C$3:$C$217)+SUMIF($B$3:$B$724,F385,$AG$3:$AG$724)</f>
        <v>7.166666666666667</v>
      </c>
      <c r="Z385" s="30">
        <f>SUMIF(Ingredients!$B$3:$B$217,G385,Ingredients!$C$3:$C$217)+SUMIF($B$3:$B$724,G385,$AG$3:$AG$724)</f>
        <v>5</v>
      </c>
      <c r="AA385" s="30">
        <f>SUMIF(Ingredients!$B$3:$B$217,H385,Ingredients!$C$3:$C$217)+SUMIF($B$3:$B$724,H385,$AG$3:$AG$724)</f>
        <v>0</v>
      </c>
      <c r="AB385" s="30">
        <f>SUMIF(Ingredients!$B$3:$B$217,I385,Ingredients!$C$3:$C$217)+SUMIF($B$3:$B$724,I385,$AG$3:$AG$724)</f>
        <v>0</v>
      </c>
      <c r="AC385" s="30">
        <f>SUMIF(Ingredients!$B$3:$B$217,J385,Ingredients!$C$3:$C$217)+SUMIF($B$3:$B$724,J385,$AG$3:$AG$724)</f>
        <v>0</v>
      </c>
      <c r="AD385" s="30">
        <f>SUMIF(Ingredients!$B$3:$B$217,K385,Ingredients!$C$3:$C$217)+SUMIF($B$3:$B$724,K385,$AG$3:$AG$724)</f>
        <v>0</v>
      </c>
      <c r="AE385" s="30">
        <f>SUMIF(Ingredients!$B$3:$B$217,L385,Ingredients!$C$3:$C$217)+SUMIF($B$3:$B$724,L385,$AG$3:$AG$724)</f>
        <v>0</v>
      </c>
      <c r="AF385" s="30">
        <f>SUMIF(Ingredients!$B$3:$B$217,M385,Ingredients!$C$3:$C$217)+SUMIF($B$3:$B$724,M385,$AG$3:$AG$724)</f>
        <v>0</v>
      </c>
      <c r="AG385" s="29">
        <f t="shared" si="67"/>
        <v>12.166666666666668</v>
      </c>
      <c r="AH385" s="30">
        <f>SUMIF(Ingredients!$B$3:$B$217,F385,Ingredients!$D$3:$D$217)+SUMIF($B$3:$B$724,F385,$AP$3:$AP$724)</f>
        <v>0</v>
      </c>
      <c r="AI385" s="30">
        <f>SUMIF(Ingredients!$B$3:$B$217,G385,Ingredients!$D$3:$D$217)+SUMIF($B$3:$B$724,G385,$AP$3:$AP$724)</f>
        <v>0</v>
      </c>
      <c r="AJ385" s="30">
        <f>SUMIF(Ingredients!$B$3:$B$217,H385,Ingredients!$D$3:$D$217)+SUMIF($B$3:$B$724,H385,$AP$3:$AP$724)</f>
        <v>0</v>
      </c>
      <c r="AK385" s="30">
        <f>SUMIF(Ingredients!$B$3:$B$217,I385,Ingredients!$D$3:$D$217)+SUMIF($B$3:$B$724,I385,$AP$3:$AP$724)</f>
        <v>0</v>
      </c>
      <c r="AL385" s="30">
        <f>SUMIF(Ingredients!$B$3:$B$217,J385,Ingredients!$D$3:$D$217)+SUMIF($B$3:$B$724,J385,$AP$3:$AP$724)</f>
        <v>0</v>
      </c>
      <c r="AM385" s="30">
        <f>SUMIF(Ingredients!$B$3:$B$217,K385,Ingredients!$D$3:$D$217)+SUMIF($B$3:$B$724,K385,$AP$3:$AP$724)</f>
        <v>0</v>
      </c>
      <c r="AN385" s="30">
        <f>SUMIF(Ingredients!$B$3:$B$217,L385,Ingredients!$D$3:$D$217)+SUMIF($B$3:$B$724,L385,$AP$3:$AP$724)</f>
        <v>0</v>
      </c>
      <c r="AO385" s="30">
        <f>SUMIF(Ingredients!$B$3:$B$217,M385,Ingredients!$D$3:$D$217)+SUMIF($B$3:$B$724,M385,$AP$3:$AP$724)</f>
        <v>0</v>
      </c>
      <c r="AP385" s="29">
        <f t="shared" si="68"/>
        <v>0</v>
      </c>
      <c r="AQ385" s="30">
        <f>SUMIF(Ingredients!$B$3:$B$217,F385,Ingredients!$E$3:$E$217)+SUMIF($B$3:$B$724,F385,$AY$3:$AY$727)</f>
        <v>30</v>
      </c>
      <c r="AR385" s="30">
        <f>SUMIF(Ingredients!$B$3:$B$217,G385,Ingredients!$E$3:$E$217)+SUMIF($B$3:$B$724,G385,$AY$3:$AY$727)</f>
        <v>7</v>
      </c>
      <c r="AS385" s="30">
        <f>SUMIF(Ingredients!$B$3:$B$217,H385,Ingredients!$E$3:$E$217)+SUMIF($B$3:$B$724,H385,$AY$3:$AY$727)</f>
        <v>16</v>
      </c>
      <c r="AT385" s="30">
        <f>SUMIF(Ingredients!$B$3:$B$217,I385,Ingredients!$E$3:$E$217)+SUMIF($B$3:$B$724,I385,$AY$3:$AY$727)</f>
        <v>0</v>
      </c>
      <c r="AU385" s="30">
        <f>SUMIF(Ingredients!$B$3:$B$217,J385,Ingredients!$E$3:$E$217)+SUMIF($B$3:$B$724,J385,$AY$3:$AY$727)</f>
        <v>0</v>
      </c>
      <c r="AV385" s="30">
        <f>SUMIF(Ingredients!$B$3:$B$217,K385,Ingredients!$E$3:$E$217)+SUMIF($B$3:$B$724,K385,$AY$3:$AY$727)</f>
        <v>0</v>
      </c>
      <c r="AW385" s="30">
        <f>SUMIF(Ingredients!$B$3:$B$217,L385,Ingredients!$E$3:$E$217)+SUMIF($B$3:$B$724,L385,$AY$3:$AY$727)</f>
        <v>0</v>
      </c>
      <c r="AX385" s="30">
        <f>SUMIF(Ingredients!$B$3:$B$217,M385,Ingredients!$E$3:$E$217)+SUMIF($B$3:$B$724,M385,$AY$3:$AY$727)</f>
        <v>0</v>
      </c>
      <c r="AY385" s="29">
        <f t="shared" si="69"/>
        <v>17.666666666666668</v>
      </c>
      <c r="AZ385" s="30">
        <f>SUMIF(Ingredients!$B$3:$B$217,F385,Ingredients!$F$3:$F$217)+SUMIF($B$3:$B$724,F385,$BH$3:$BH$724)</f>
        <v>0</v>
      </c>
      <c r="BA385" s="30">
        <f>SUMIF(Ingredients!$B$3:$B$217,G385,Ingredients!$F$3:$F$217)+SUMIF($B$3:$B$724,G385,$BH$3:$BH$724)</f>
        <v>1</v>
      </c>
      <c r="BB385" s="30">
        <f>SUMIF(Ingredients!$B$3:$B$217,H385,Ingredients!$F$3:$F$217)+SUMIF($B$3:$B$724,H385,$BH$3:$BH$724)</f>
        <v>0</v>
      </c>
      <c r="BC385" s="30">
        <f>SUMIF(Ingredients!$B$3:$B$217,I385,Ingredients!$F$3:$F$217)+SUMIF($B$3:$B$724,I385,$BH$3:$BH$724)</f>
        <v>0</v>
      </c>
      <c r="BD385" s="30">
        <f>SUMIF(Ingredients!$B$3:$B$217,J385,Ingredients!$F$3:$F$217)+SUMIF($B$3:$B$724,J385,$BH$3:$BH$724)</f>
        <v>0</v>
      </c>
      <c r="BE385" s="30">
        <f>SUMIF(Ingredients!$B$3:$B$217,K385,Ingredients!$F$3:$F$217)+SUMIF($B$3:$B$724,K385,$BH$3:$BH$724)</f>
        <v>0</v>
      </c>
      <c r="BF385" s="30">
        <f>SUMIF(Ingredients!$B$3:$B$217,L385,Ingredients!$F$3:$F$217)+SUMIF($B$3:$B$724,L385,$BH$3:$BH$724)</f>
        <v>0</v>
      </c>
      <c r="BG385" s="30">
        <f>SUMIF(Ingredients!$B$3:$B$217,M385,Ingredients!$F$3:$F$217)+SUMIF($B$3:$B$724,M385,$BH$3:$BH$724)</f>
        <v>0</v>
      </c>
      <c r="BH385" s="35">
        <f t="shared" si="70"/>
        <v>1</v>
      </c>
      <c r="BI385" s="30">
        <f>SUMIF(Ingredients!$B$3:$B$217,F385,Ingredients!$G$3:$G$217)+SUMIF($B$3:$B$724,F385,$BQ$3:$BQ$724)</f>
        <v>0</v>
      </c>
      <c r="BJ385" s="30">
        <f>SUMIF(Ingredients!$B$3:$B$217,G385,Ingredients!$G$3:$G$217)+SUMIF($B$3:$B$724,G385,$BQ$3:$BQ$724)</f>
        <v>0</v>
      </c>
      <c r="BK385" s="30">
        <f>SUMIF(Ingredients!$B$3:$B$217,H385,Ingredients!$G$3:$G$217)+SUMIF($B$3:$B$724,H385,$BQ$3:$BQ$724)</f>
        <v>0</v>
      </c>
      <c r="BL385" s="30">
        <f>SUMIF(Ingredients!$B$3:$B$217,I385,Ingredients!$G$3:$G$217)+SUMIF($B$3:$B$724,I385,$BQ$3:$BQ$724)</f>
        <v>0</v>
      </c>
      <c r="BM385" s="30">
        <f>SUMIF(Ingredients!$B$3:$B$217,J385,Ingredients!$G$3:$G$217)+SUMIF($B$3:$B$724,J385,$BQ$3:$BQ$724)</f>
        <v>0</v>
      </c>
      <c r="BN385" s="30">
        <f>SUMIF(Ingredients!$B$3:$B$217,K385,Ingredients!$G$3:$G$217)+SUMIF($B$3:$B$724,K385,$BQ$3:$BQ$724)</f>
        <v>0</v>
      </c>
      <c r="BO385" s="30">
        <f>SUMIF(Ingredients!$B$3:$B$217,L385,Ingredients!$G$3:$G$217)+SUMIF($B$3:$B$724,L385,$BQ$3:$BQ$724)</f>
        <v>0</v>
      </c>
      <c r="BP385" s="30">
        <f>SUMIF(Ingredients!$B$3:$B$217,M385,Ingredients!$G$3:$G$217)+SUMIF($B$3:$B$724,M385,$BQ$3:$BQ$724)</f>
        <v>0</v>
      </c>
      <c r="BQ385" s="36">
        <f t="shared" si="71"/>
        <v>0</v>
      </c>
      <c r="BR385" s="30">
        <f>SUMIF(Ingredients!$B$3:$B$217,F385,Ingredients!$H$3:$H$217)+SUMIF($B$3:$B$724,F385,$BZ$3:$BZ$724)</f>
        <v>0</v>
      </c>
      <c r="BS385" s="30">
        <f>SUMIF(Ingredients!$B$3:$B$217,G385,Ingredients!$H$3:$H$217)+SUMIF($B$3:$B$724,G385,$BZ$3:$BZ$724)</f>
        <v>0</v>
      </c>
      <c r="BT385" s="30">
        <f>SUMIF(Ingredients!$B$3:$B$217,H385,Ingredients!$H$3:$H$217)+SUMIF($B$3:$B$724,H385,$BZ$3:$BZ$724)</f>
        <v>0</v>
      </c>
      <c r="BU385" s="30">
        <f>SUMIF(Ingredients!$B$3:$B$217,I385,Ingredients!$H$3:$H$217)+SUMIF($B$3:$B$724,I385,$BZ$3:$BZ$724)</f>
        <v>0</v>
      </c>
      <c r="BV385" s="30">
        <f>SUMIF(Ingredients!$B$3:$B$217,J385,Ingredients!$H$3:$H$217)+SUMIF($B$3:$B$724,J385,$BZ$3:$BZ$724)</f>
        <v>0</v>
      </c>
      <c r="BW385" s="30">
        <f>SUMIF(Ingredients!$B$3:$B$217,K385,Ingredients!$H$3:$H$217)+SUMIF($B$3:$B$724,K385,$BZ$3:$BZ$724)</f>
        <v>0</v>
      </c>
      <c r="BX385" s="30">
        <f>SUMIF(Ingredients!$B$3:$B$217,L385,Ingredients!$H$3:$H$217)+SUMIF($B$3:$B$724,L385,$BZ$3:$BZ$724)</f>
        <v>0</v>
      </c>
      <c r="BY385" s="30">
        <f>SUMIF(Ingredients!$B$3:$B$217,M385,Ingredients!$H$3:$H$217)+SUMIF($B$3:$B$724,M385,$BZ$3:$BZ$724)</f>
        <v>0</v>
      </c>
      <c r="BZ385" s="42">
        <f t="shared" si="72"/>
        <v>0</v>
      </c>
      <c r="CA385" s="30">
        <f>SUMIF(Ingredients!$B$3:$B$217,F385,Ingredients!$I$3:$I$217)+SUMIF($B$3:$B$724,F385,$CI$3:$CI$724)</f>
        <v>2</v>
      </c>
      <c r="CB385" s="30">
        <f>SUMIF(Ingredients!$B$3:$B$217,G385,Ingredients!$I$3:$I$217)+SUMIF($B$3:$B$724,G385,$CI$3:$CI$724)</f>
        <v>0</v>
      </c>
      <c r="CC385" s="30">
        <f>SUMIF(Ingredients!$B$3:$B$217,H385,Ingredients!$I$3:$I$217)+SUMIF($B$3:$B$724,H385,$CI$3:$CI$724)</f>
        <v>0</v>
      </c>
      <c r="CD385" s="30">
        <f>SUMIF(Ingredients!$B$3:$B$217,I385,Ingredients!$I$3:$I$217)+SUMIF($B$3:$B$724,I385,$CI$3:$CI$724)</f>
        <v>0</v>
      </c>
      <c r="CE385" s="30">
        <f>SUMIF(Ingredients!$B$3:$B$217,J385,Ingredients!$I$3:$I$217)+SUMIF($B$3:$B$724,J385,$CI$3:$CI$724)</f>
        <v>0</v>
      </c>
      <c r="CF385" s="30">
        <f>SUMIF(Ingredients!$B$3:$B$217,K385,Ingredients!$I$3:$I$217)+SUMIF($B$3:$B$724,K385,$CI$3:$CI$724)</f>
        <v>0</v>
      </c>
      <c r="CG385" s="30">
        <f>SUMIF(Ingredients!$B$3:$B$217,L385,Ingredients!$I$3:$I$217)+SUMIF($B$3:$B$724,L385,$CI$3:$CI$724)</f>
        <v>0</v>
      </c>
      <c r="CH385" s="30">
        <f>SUMIF(Ingredients!$B$3:$B$217,M385,Ingredients!$I$3:$I$217)+SUMIF($B$3:$B$724,M385,$CI$3:$CI$724)</f>
        <v>0</v>
      </c>
      <c r="CI385" s="38">
        <f t="shared" si="73"/>
        <v>2</v>
      </c>
      <c r="CJ385" s="30">
        <f>SUMIF(Ingredients!$B$3:$B$217,F385,Ingredients!$J$3:$J$217)+SUMIF($B$3:$B$724,F385,$CR$3:$CR$724)</f>
        <v>0</v>
      </c>
      <c r="CK385" s="30">
        <f>SUMIF(Ingredients!$B$3:$B$217,G385,Ingredients!$J$3:$J$217)+SUMIF($B$3:$B$724,G385,$CR$3:$CR$724)</f>
        <v>0</v>
      </c>
      <c r="CL385" s="30">
        <f>SUMIF(Ingredients!$B$3:$B$217,H385,Ingredients!$J$3:$J$217)+SUMIF($B$3:$B$724,H385,$CR$3:$CR$724)</f>
        <v>0</v>
      </c>
      <c r="CM385" s="30">
        <f>SUMIF(Ingredients!$B$3:$B$217,I385,Ingredients!$J$3:$J$217)+SUMIF($B$3:$B$724,I385,$CR$3:$CR$724)</f>
        <v>0</v>
      </c>
      <c r="CN385" s="30">
        <f>SUMIF(Ingredients!$B$3:$B$217,J385,Ingredients!$J$3:$J$217)+SUMIF($B$3:$B$724,J385,$CR$3:$CR$724)</f>
        <v>0</v>
      </c>
      <c r="CO385" s="30">
        <f>SUMIF(Ingredients!$B$3:$B$217,K385,Ingredients!$J$3:$J$217)+SUMIF($B$3:$B$724,K385,$CR$3:$CR$724)</f>
        <v>0</v>
      </c>
      <c r="CP385" s="30">
        <f>SUMIF(Ingredients!$B$3:$B$217,L385,Ingredients!$J$3:$J$217)+SUMIF($B$3:$B$724,L385,$CR$3:$CR$724)</f>
        <v>0</v>
      </c>
      <c r="CQ385" s="30">
        <f>SUMIF(Ingredients!$B$3:$B$217,M385,Ingredients!$J$3:$J$217)+SUMIF($B$3:$B$724,M385,$CR$3:$CR$724)</f>
        <v>0</v>
      </c>
      <c r="CR385" s="43">
        <f t="shared" si="74"/>
        <v>0</v>
      </c>
      <c r="CS385" s="34">
        <v>15</v>
      </c>
      <c r="CT385" s="30">
        <v>0</v>
      </c>
      <c r="CU385" s="30">
        <v>12.333333333333334</v>
      </c>
      <c r="CV385" s="35">
        <v>1</v>
      </c>
      <c r="CW385" s="36">
        <v>0</v>
      </c>
      <c r="CX385" s="37">
        <v>0</v>
      </c>
      <c r="CY385" s="38">
        <v>2</v>
      </c>
      <c r="CZ385" s="39">
        <v>0.3</v>
      </c>
      <c r="DA385" t="s">
        <v>202</v>
      </c>
      <c r="DB385" t="str">
        <f t="shared" ca="1" si="75"/>
        <v>-</v>
      </c>
      <c r="DD385" t="s">
        <v>200</v>
      </c>
      <c r="DE385" t="str">
        <f t="shared" ca="1" si="76"/>
        <v>SAUSAGEROLLITEM(MEAL, ItemRegistry.sausagerollItem, 4 ,3f,0f,1f,0f,0f,2f,0.3f,1.7f),</v>
      </c>
      <c r="DF385" t="s">
        <v>2499</v>
      </c>
    </row>
    <row r="386" spans="2:110" x14ac:dyDescent="0.3">
      <c r="B386" t="s">
        <v>667</v>
      </c>
      <c r="C386" t="str">
        <f>INDEX('PH Itemnames'!$B$1:$B$723,MATCH(B386,'PH Itemnames'!$A$1:$A$723),1)</f>
        <v>sesameballItem</v>
      </c>
      <c r="D386" t="s">
        <v>240</v>
      </c>
      <c r="E386" t="s">
        <v>1192</v>
      </c>
      <c r="F386" s="10" t="s">
        <v>142</v>
      </c>
      <c r="G386" s="11" t="s">
        <v>346</v>
      </c>
      <c r="H386" s="11" t="s">
        <v>131</v>
      </c>
      <c r="I386" s="11" t="s">
        <v>210</v>
      </c>
      <c r="J386" s="11" t="s">
        <v>264</v>
      </c>
      <c r="K386" s="11"/>
      <c r="L386" s="11"/>
      <c r="M386" s="11"/>
      <c r="N386" s="46">
        <f ca="1">SUMIF(Ingredients!$B$3:$B$217,'PH complex foods'!F386,Ingredients!$A$3:$A$119)+SUMIF($B$3:$B$724,F386,$V$3:$V$723)</f>
        <v>1</v>
      </c>
      <c r="O386" s="11">
        <f ca="1">SUMIF(Ingredients!$B$3:$B$217,'PH complex foods'!G386,Ingredients!$A$3:$A$119)+SUMIF($B$3:$B$724,G386,$V$3:$V$723)</f>
        <v>1</v>
      </c>
      <c r="P386" s="11">
        <f ca="1">SUMIF(Ingredients!$B$3:$B$217,'PH complex foods'!H386,Ingredients!$A$3:$A$119)+SUMIF($B$3:$B$724,H386,$V$3:$V$723)</f>
        <v>1</v>
      </c>
      <c r="Q386" s="11">
        <f ca="1">SUMIF(Ingredients!$B$3:$B$217,'PH complex foods'!I386,Ingredients!$A$3:$A$119)+SUMIF($B$3:$B$724,I386,$V$3:$V$723)</f>
        <v>1</v>
      </c>
      <c r="R386" s="11">
        <f ca="1">SUMIF(Ingredients!$B$3:$B$217,'PH complex foods'!J386,Ingredients!$A$3:$A$119)+SUMIF($B$3:$B$724,J386,$V$3:$V$723)</f>
        <v>1</v>
      </c>
      <c r="S386" s="11">
        <f ca="1">SUMIF(Ingredients!$B$3:$B$217,'PH complex foods'!K386,Ingredients!$A$3:$A$119)+SUMIF($B$3:$B$724,K386,$V$3:$V$723)</f>
        <v>0</v>
      </c>
      <c r="T386" s="11">
        <f ca="1">SUMIF(Ingredients!$B$3:$B$217,'PH complex foods'!L386,Ingredients!$A$3:$A$119)+SUMIF($B$3:$B$724,L386,$V$3:$V$723)</f>
        <v>0</v>
      </c>
      <c r="U386" s="11">
        <f ca="1">SUMIF(Ingredients!$B$3:$B$217,'PH complex foods'!M386,Ingredients!$A$3:$A$119)+SUMIF($B$3:$B$724,M386,$V$3:$V$723)</f>
        <v>0</v>
      </c>
      <c r="V386" s="10">
        <f t="shared" ca="1" si="77"/>
        <v>1</v>
      </c>
      <c r="W386" s="11">
        <f t="shared" si="66"/>
        <v>0</v>
      </c>
      <c r="X386" s="44" t="str">
        <f t="shared" ca="1" si="78"/>
        <v>Yes</v>
      </c>
      <c r="Y386" s="34">
        <f>SUMIF(Ingredients!$B$3:$B$217,F386,Ingredients!$C$3:$C$217)+SUMIF($B$3:$B$724,F386,$AG$3:$AG$724)</f>
        <v>1</v>
      </c>
      <c r="Z386" s="30">
        <f>SUMIF(Ingredients!$B$3:$B$217,G386,Ingredients!$C$3:$C$217)+SUMIF($B$3:$B$724,G386,$AG$3:$AG$724)</f>
        <v>4</v>
      </c>
      <c r="AA386" s="30">
        <f>SUMIF(Ingredients!$B$3:$B$217,H386,Ingredients!$C$3:$C$217)+SUMIF($B$3:$B$724,H386,$AG$3:$AG$724)</f>
        <v>2</v>
      </c>
      <c r="AB386" s="30">
        <f>SUMIF(Ingredients!$B$3:$B$217,I386,Ingredients!$C$3:$C$217)+SUMIF($B$3:$B$724,I386,$AG$3:$AG$724)</f>
        <v>0</v>
      </c>
      <c r="AC386" s="30">
        <f>SUMIF(Ingredients!$B$3:$B$217,J386,Ingredients!$C$3:$C$217)+SUMIF($B$3:$B$724,J386,$AG$3:$AG$724)</f>
        <v>5</v>
      </c>
      <c r="AD386" s="30">
        <f>SUMIF(Ingredients!$B$3:$B$217,K386,Ingredients!$C$3:$C$217)+SUMIF($B$3:$B$724,K386,$AG$3:$AG$724)</f>
        <v>0</v>
      </c>
      <c r="AE386" s="30">
        <f>SUMIF(Ingredients!$B$3:$B$217,L386,Ingredients!$C$3:$C$217)+SUMIF($B$3:$B$724,L386,$AG$3:$AG$724)</f>
        <v>0</v>
      </c>
      <c r="AF386" s="30">
        <f>SUMIF(Ingredients!$B$3:$B$217,M386,Ingredients!$C$3:$C$217)+SUMIF($B$3:$B$724,M386,$AG$3:$AG$724)</f>
        <v>0</v>
      </c>
      <c r="AG386" s="29">
        <f t="shared" si="67"/>
        <v>12</v>
      </c>
      <c r="AH386" s="30">
        <f>SUMIF(Ingredients!$B$3:$B$217,F386,Ingredients!$D$3:$D$217)+SUMIF($B$3:$B$724,F386,$AP$3:$AP$724)</f>
        <v>0</v>
      </c>
      <c r="AI386" s="30">
        <f>SUMIF(Ingredients!$B$3:$B$217,G386,Ingredients!$D$3:$D$217)+SUMIF($B$3:$B$724,G386,$AP$3:$AP$724)</f>
        <v>0</v>
      </c>
      <c r="AJ386" s="30">
        <f>SUMIF(Ingredients!$B$3:$B$217,H386,Ingredients!$D$3:$D$217)+SUMIF($B$3:$B$724,H386,$AP$3:$AP$724)</f>
        <v>0</v>
      </c>
      <c r="AK386" s="30">
        <f>SUMIF(Ingredients!$B$3:$B$217,I386,Ingredients!$D$3:$D$217)+SUMIF($B$3:$B$724,I386,$AP$3:$AP$724)</f>
        <v>0</v>
      </c>
      <c r="AL386" s="30">
        <f>SUMIF(Ingredients!$B$3:$B$217,J386,Ingredients!$D$3:$D$217)+SUMIF($B$3:$B$724,J386,$AP$3:$AP$724)</f>
        <v>0</v>
      </c>
      <c r="AM386" s="30">
        <f>SUMIF(Ingredients!$B$3:$B$217,K386,Ingredients!$D$3:$D$217)+SUMIF($B$3:$B$724,K386,$AP$3:$AP$724)</f>
        <v>0</v>
      </c>
      <c r="AN386" s="30">
        <f>SUMIF(Ingredients!$B$3:$B$217,L386,Ingredients!$D$3:$D$217)+SUMIF($B$3:$B$724,L386,$AP$3:$AP$724)</f>
        <v>0</v>
      </c>
      <c r="AO386" s="30">
        <f>SUMIF(Ingredients!$B$3:$B$217,M386,Ingredients!$D$3:$D$217)+SUMIF($B$3:$B$724,M386,$AP$3:$AP$724)</f>
        <v>0</v>
      </c>
      <c r="AP386" s="29">
        <f t="shared" si="68"/>
        <v>0</v>
      </c>
      <c r="AQ386" s="30">
        <f>SUMIF(Ingredients!$B$3:$B$217,F386,Ingredients!$E$3:$E$217)+SUMIF($B$3:$B$724,F386,$AY$3:$AY$727)</f>
        <v>87</v>
      </c>
      <c r="AR386" s="30">
        <f>SUMIF(Ingredients!$B$3:$B$217,G386,Ingredients!$E$3:$E$217)+SUMIF($B$3:$B$724,G386,$AY$3:$AY$727)</f>
        <v>0</v>
      </c>
      <c r="AS386" s="30">
        <f>SUMIF(Ingredients!$B$3:$B$217,H386,Ingredients!$E$3:$E$217)+SUMIF($B$3:$B$724,H386,$AY$3:$AY$727)</f>
        <v>5</v>
      </c>
      <c r="AT386" s="30">
        <f>SUMIF(Ingredients!$B$3:$B$217,I386,Ingredients!$E$3:$E$217)+SUMIF($B$3:$B$724,I386,$AY$3:$AY$727)</f>
        <v>30</v>
      </c>
      <c r="AU386" s="30">
        <f>SUMIF(Ingredients!$B$3:$B$217,J386,Ingredients!$E$3:$E$217)+SUMIF($B$3:$B$724,J386,$AY$3:$AY$727)</f>
        <v>43</v>
      </c>
      <c r="AV386" s="30">
        <f>SUMIF(Ingredients!$B$3:$B$217,K386,Ingredients!$E$3:$E$217)+SUMIF($B$3:$B$724,K386,$AY$3:$AY$727)</f>
        <v>0</v>
      </c>
      <c r="AW386" s="30">
        <f>SUMIF(Ingredients!$B$3:$B$217,L386,Ingredients!$E$3:$E$217)+SUMIF($B$3:$B$724,L386,$AY$3:$AY$727)</f>
        <v>0</v>
      </c>
      <c r="AX386" s="30">
        <f>SUMIF(Ingredients!$B$3:$B$217,M386,Ingredients!$E$3:$E$217)+SUMIF($B$3:$B$724,M386,$AY$3:$AY$727)</f>
        <v>0</v>
      </c>
      <c r="AY386" s="29">
        <f t="shared" si="69"/>
        <v>33</v>
      </c>
      <c r="AZ386" s="30">
        <f>SUMIF(Ingredients!$B$3:$B$217,F386,Ingredients!$F$3:$F$217)+SUMIF($B$3:$B$724,F386,$BH$3:$BH$724)</f>
        <v>0.5</v>
      </c>
      <c r="BA386" s="30">
        <f>SUMIF(Ingredients!$B$3:$B$217,G386,Ingredients!$F$3:$F$217)+SUMIF($B$3:$B$724,G386,$BH$3:$BH$724)</f>
        <v>0</v>
      </c>
      <c r="BB386" s="30">
        <f>SUMIF(Ingredients!$B$3:$B$217,H386,Ingredients!$F$3:$F$217)+SUMIF($B$3:$B$724,H386,$BH$3:$BH$724)</f>
        <v>0</v>
      </c>
      <c r="BC386" s="30">
        <f>SUMIF(Ingredients!$B$3:$B$217,I386,Ingredients!$F$3:$F$217)+SUMIF($B$3:$B$724,I386,$BH$3:$BH$724)</f>
        <v>0</v>
      </c>
      <c r="BD386" s="30">
        <f>SUMIF(Ingredients!$B$3:$B$217,J386,Ingredients!$F$3:$F$217)+SUMIF($B$3:$B$724,J386,$BH$3:$BH$724)</f>
        <v>1</v>
      </c>
      <c r="BE386" s="30">
        <f>SUMIF(Ingredients!$B$3:$B$217,K386,Ingredients!$F$3:$F$217)+SUMIF($B$3:$B$724,K386,$BH$3:$BH$724)</f>
        <v>0</v>
      </c>
      <c r="BF386" s="30">
        <f>SUMIF(Ingredients!$B$3:$B$217,L386,Ingredients!$F$3:$F$217)+SUMIF($B$3:$B$724,L386,$BH$3:$BH$724)</f>
        <v>0</v>
      </c>
      <c r="BG386" s="30">
        <f>SUMIF(Ingredients!$B$3:$B$217,M386,Ingredients!$F$3:$F$217)+SUMIF($B$3:$B$724,M386,$BH$3:$BH$724)</f>
        <v>0</v>
      </c>
      <c r="BH386" s="35">
        <f t="shared" si="70"/>
        <v>1.5</v>
      </c>
      <c r="BI386" s="30">
        <f>SUMIF(Ingredients!$B$3:$B$217,F386,Ingredients!$G$3:$G$217)+SUMIF($B$3:$B$724,F386,$BQ$3:$BQ$724)</f>
        <v>0</v>
      </c>
      <c r="BJ386" s="30">
        <f>SUMIF(Ingredients!$B$3:$B$217,G386,Ingredients!$G$3:$G$217)+SUMIF($B$3:$B$724,G386,$BQ$3:$BQ$724)</f>
        <v>0</v>
      </c>
      <c r="BK386" s="30">
        <f>SUMIF(Ingredients!$B$3:$B$217,H386,Ingredients!$G$3:$G$217)+SUMIF($B$3:$B$724,H386,$BQ$3:$BQ$724)</f>
        <v>0</v>
      </c>
      <c r="BL386" s="30">
        <f>SUMIF(Ingredients!$B$3:$B$217,I386,Ingredients!$G$3:$G$217)+SUMIF($B$3:$B$724,I386,$BQ$3:$BQ$724)</f>
        <v>0</v>
      </c>
      <c r="BM386" s="30">
        <f>SUMIF(Ingredients!$B$3:$B$217,J386,Ingredients!$G$3:$G$217)+SUMIF($B$3:$B$724,J386,$BQ$3:$BQ$724)</f>
        <v>0</v>
      </c>
      <c r="BN386" s="30">
        <f>SUMIF(Ingredients!$B$3:$B$217,K386,Ingredients!$G$3:$G$217)+SUMIF($B$3:$B$724,K386,$BQ$3:$BQ$724)</f>
        <v>0</v>
      </c>
      <c r="BO386" s="30">
        <f>SUMIF(Ingredients!$B$3:$B$217,L386,Ingredients!$G$3:$G$217)+SUMIF($B$3:$B$724,L386,$BQ$3:$BQ$724)</f>
        <v>0</v>
      </c>
      <c r="BP386" s="30">
        <f>SUMIF(Ingredients!$B$3:$B$217,M386,Ingredients!$G$3:$G$217)+SUMIF($B$3:$B$724,M386,$BQ$3:$BQ$724)</f>
        <v>0</v>
      </c>
      <c r="BQ386" s="36">
        <f t="shared" si="71"/>
        <v>0</v>
      </c>
      <c r="BR386" s="30">
        <f>SUMIF(Ingredients!$B$3:$B$217,F386,Ingredients!$H$3:$H$217)+SUMIF($B$3:$B$724,F386,$BZ$3:$BZ$724)</f>
        <v>0</v>
      </c>
      <c r="BS386" s="30">
        <f>SUMIF(Ingredients!$B$3:$B$217,G386,Ingredients!$H$3:$H$217)+SUMIF($B$3:$B$724,G386,$BZ$3:$BZ$724)</f>
        <v>0</v>
      </c>
      <c r="BT386" s="30">
        <f>SUMIF(Ingredients!$B$3:$B$217,H386,Ingredients!$H$3:$H$217)+SUMIF($B$3:$B$724,H386,$BZ$3:$BZ$724)</f>
        <v>1</v>
      </c>
      <c r="BU386" s="30">
        <f>SUMIF(Ingredients!$B$3:$B$217,I386,Ingredients!$H$3:$H$217)+SUMIF($B$3:$B$724,I386,$BZ$3:$BZ$724)</f>
        <v>0</v>
      </c>
      <c r="BV386" s="30">
        <f>SUMIF(Ingredients!$B$3:$B$217,J386,Ingredients!$H$3:$H$217)+SUMIF($B$3:$B$724,J386,$BZ$3:$BZ$724)</f>
        <v>0</v>
      </c>
      <c r="BW386" s="30">
        <f>SUMIF(Ingredients!$B$3:$B$217,K386,Ingredients!$H$3:$H$217)+SUMIF($B$3:$B$724,K386,$BZ$3:$BZ$724)</f>
        <v>0</v>
      </c>
      <c r="BX386" s="30">
        <f>SUMIF(Ingredients!$B$3:$B$217,L386,Ingredients!$H$3:$H$217)+SUMIF($B$3:$B$724,L386,$BZ$3:$BZ$724)</f>
        <v>0</v>
      </c>
      <c r="BY386" s="30">
        <f>SUMIF(Ingredients!$B$3:$B$217,M386,Ingredients!$H$3:$H$217)+SUMIF($B$3:$B$724,M386,$BZ$3:$BZ$724)</f>
        <v>0</v>
      </c>
      <c r="BZ386" s="42">
        <f t="shared" si="72"/>
        <v>1</v>
      </c>
      <c r="CA386" s="30">
        <f>SUMIF(Ingredients!$B$3:$B$217,F386,Ingredients!$I$3:$I$217)+SUMIF($B$3:$B$724,F386,$CI$3:$CI$724)</f>
        <v>0</v>
      </c>
      <c r="CB386" s="30">
        <f>SUMIF(Ingredients!$B$3:$B$217,G386,Ingredients!$I$3:$I$217)+SUMIF($B$3:$B$724,G386,$CI$3:$CI$724)</f>
        <v>0</v>
      </c>
      <c r="CC386" s="30">
        <f>SUMIF(Ingredients!$B$3:$B$217,H386,Ingredients!$I$3:$I$217)+SUMIF($B$3:$B$724,H386,$CI$3:$CI$724)</f>
        <v>0</v>
      </c>
      <c r="CD386" s="30">
        <f>SUMIF(Ingredients!$B$3:$B$217,I386,Ingredients!$I$3:$I$217)+SUMIF($B$3:$B$724,I386,$CI$3:$CI$724)</f>
        <v>0</v>
      </c>
      <c r="CE386" s="30">
        <f>SUMIF(Ingredients!$B$3:$B$217,J386,Ingredients!$I$3:$I$217)+SUMIF($B$3:$B$724,J386,$CI$3:$CI$724)</f>
        <v>0</v>
      </c>
      <c r="CF386" s="30">
        <f>SUMIF(Ingredients!$B$3:$B$217,K386,Ingredients!$I$3:$I$217)+SUMIF($B$3:$B$724,K386,$CI$3:$CI$724)</f>
        <v>0</v>
      </c>
      <c r="CG386" s="30">
        <f>SUMIF(Ingredients!$B$3:$B$217,L386,Ingredients!$I$3:$I$217)+SUMIF($B$3:$B$724,L386,$CI$3:$CI$724)</f>
        <v>0</v>
      </c>
      <c r="CH386" s="30">
        <f>SUMIF(Ingredients!$B$3:$B$217,M386,Ingredients!$I$3:$I$217)+SUMIF($B$3:$B$724,M386,$CI$3:$CI$724)</f>
        <v>0</v>
      </c>
      <c r="CI386" s="38">
        <f t="shared" si="73"/>
        <v>0</v>
      </c>
      <c r="CJ386" s="30">
        <f>SUMIF(Ingredients!$B$3:$B$217,F386,Ingredients!$J$3:$J$217)+SUMIF($B$3:$B$724,F386,$CR$3:$CR$724)</f>
        <v>0</v>
      </c>
      <c r="CK386" s="30">
        <f>SUMIF(Ingredients!$B$3:$B$217,G386,Ingredients!$J$3:$J$217)+SUMIF($B$3:$B$724,G386,$CR$3:$CR$724)</f>
        <v>0</v>
      </c>
      <c r="CL386" s="30">
        <f>SUMIF(Ingredients!$B$3:$B$217,H386,Ingredients!$J$3:$J$217)+SUMIF($B$3:$B$724,H386,$CR$3:$CR$724)</f>
        <v>0</v>
      </c>
      <c r="CM386" s="30">
        <f>SUMIF(Ingredients!$B$3:$B$217,I386,Ingredients!$J$3:$J$217)+SUMIF($B$3:$B$724,I386,$CR$3:$CR$724)</f>
        <v>0</v>
      </c>
      <c r="CN386" s="30">
        <f>SUMIF(Ingredients!$B$3:$B$217,J386,Ingredients!$J$3:$J$217)+SUMIF($B$3:$B$724,J386,$CR$3:$CR$724)</f>
        <v>0</v>
      </c>
      <c r="CO386" s="30">
        <f>SUMIF(Ingredients!$B$3:$B$217,K386,Ingredients!$J$3:$J$217)+SUMIF($B$3:$B$724,K386,$CR$3:$CR$724)</f>
        <v>0</v>
      </c>
      <c r="CP386" s="30">
        <f>SUMIF(Ingredients!$B$3:$B$217,L386,Ingredients!$J$3:$J$217)+SUMIF($B$3:$B$724,L386,$CR$3:$CR$724)</f>
        <v>0</v>
      </c>
      <c r="CQ386" s="30">
        <f>SUMIF(Ingredients!$B$3:$B$217,M386,Ingredients!$J$3:$J$217)+SUMIF($B$3:$B$724,M386,$CR$3:$CR$724)</f>
        <v>0</v>
      </c>
      <c r="CR386" s="43">
        <f t="shared" si="74"/>
        <v>0</v>
      </c>
      <c r="CS386" s="34">
        <v>15</v>
      </c>
      <c r="CT386" s="30">
        <v>0</v>
      </c>
      <c r="CU386" s="30">
        <v>21</v>
      </c>
      <c r="CV386" s="35">
        <v>1.5</v>
      </c>
      <c r="CW386" s="36">
        <v>0</v>
      </c>
      <c r="CX386" s="37">
        <v>1</v>
      </c>
      <c r="CY386" s="38">
        <v>0</v>
      </c>
      <c r="CZ386" s="39">
        <v>0</v>
      </c>
      <c r="DA386" t="s">
        <v>202</v>
      </c>
      <c r="DB386" t="str">
        <f t="shared" ca="1" si="75"/>
        <v>-</v>
      </c>
      <c r="DD386" t="s">
        <v>200</v>
      </c>
      <c r="DE386" t="str">
        <f t="shared" ca="1" si="76"/>
        <v>SESAMEBALLITEM(MEAL, ItemRegistry.sesameballItem, 4 ,3f,0f,1.5f,1f,0f,0f,0f,1f),</v>
      </c>
      <c r="DF386" t="s">
        <v>2500</v>
      </c>
    </row>
    <row r="387" spans="2:110" x14ac:dyDescent="0.3">
      <c r="B387" t="s">
        <v>668</v>
      </c>
      <c r="C387" t="str">
        <f>INDEX('PH Itemnames'!$B$1:$B$723,MATCH(B387,'PH Itemnames'!$A$1:$A$723),1)</f>
        <v>sesamesnapsItem</v>
      </c>
      <c r="D387" t="s">
        <v>240</v>
      </c>
      <c r="E387" t="s">
        <v>1192</v>
      </c>
      <c r="F387" s="10" t="s">
        <v>142</v>
      </c>
      <c r="G387" s="11" t="s">
        <v>210</v>
      </c>
      <c r="H387" s="11"/>
      <c r="I387" s="11"/>
      <c r="J387" s="11"/>
      <c r="K387" s="11"/>
      <c r="L387" s="11"/>
      <c r="M387" s="11"/>
      <c r="N387" s="46">
        <f ca="1">SUMIF(Ingredients!$B$3:$B$217,'PH complex foods'!F387,Ingredients!$A$3:$A$119)+SUMIF($B$3:$B$724,F387,$V$3:$V$723)</f>
        <v>1</v>
      </c>
      <c r="O387" s="11">
        <f ca="1">SUMIF(Ingredients!$B$3:$B$217,'PH complex foods'!G387,Ingredients!$A$3:$A$119)+SUMIF($B$3:$B$724,G387,$V$3:$V$723)</f>
        <v>1</v>
      </c>
      <c r="P387" s="11">
        <f ca="1">SUMIF(Ingredients!$B$3:$B$217,'PH complex foods'!H387,Ingredients!$A$3:$A$119)+SUMIF($B$3:$B$724,H387,$V$3:$V$723)</f>
        <v>0</v>
      </c>
      <c r="Q387" s="11">
        <f ca="1">SUMIF(Ingredients!$B$3:$B$217,'PH complex foods'!I387,Ingredients!$A$3:$A$119)+SUMIF($B$3:$B$724,I387,$V$3:$V$723)</f>
        <v>0</v>
      </c>
      <c r="R387" s="11">
        <f ca="1">SUMIF(Ingredients!$B$3:$B$217,'PH complex foods'!J387,Ingredients!$A$3:$A$119)+SUMIF($B$3:$B$724,J387,$V$3:$V$723)</f>
        <v>0</v>
      </c>
      <c r="S387" s="11">
        <f ca="1">SUMIF(Ingredients!$B$3:$B$217,'PH complex foods'!K387,Ingredients!$A$3:$A$119)+SUMIF($B$3:$B$724,K387,$V$3:$V$723)</f>
        <v>0</v>
      </c>
      <c r="T387" s="11">
        <f ca="1">SUMIF(Ingredients!$B$3:$B$217,'PH complex foods'!L387,Ingredients!$A$3:$A$119)+SUMIF($B$3:$B$724,L387,$V$3:$V$723)</f>
        <v>0</v>
      </c>
      <c r="U387" s="11">
        <f ca="1">SUMIF(Ingredients!$B$3:$B$217,'PH complex foods'!M387,Ingredients!$A$3:$A$119)+SUMIF($B$3:$B$724,M387,$V$3:$V$723)</f>
        <v>0</v>
      </c>
      <c r="V387" s="10">
        <f t="shared" ca="1" si="77"/>
        <v>1</v>
      </c>
      <c r="W387" s="11">
        <f t="shared" si="66"/>
        <v>0</v>
      </c>
      <c r="X387" s="44" t="str">
        <f t="shared" ca="1" si="78"/>
        <v>Yes</v>
      </c>
      <c r="Y387" s="34">
        <f>SUMIF(Ingredients!$B$3:$B$217,F387,Ingredients!$C$3:$C$217)+SUMIF($B$3:$B$724,F387,$AG$3:$AG$724)</f>
        <v>1</v>
      </c>
      <c r="Z387" s="30">
        <f>SUMIF(Ingredients!$B$3:$B$217,G387,Ingredients!$C$3:$C$217)+SUMIF($B$3:$B$724,G387,$AG$3:$AG$724)</f>
        <v>0</v>
      </c>
      <c r="AA387" s="30">
        <f>SUMIF(Ingredients!$B$3:$B$217,H387,Ingredients!$C$3:$C$217)+SUMIF($B$3:$B$724,H387,$AG$3:$AG$724)</f>
        <v>0</v>
      </c>
      <c r="AB387" s="30">
        <f>SUMIF(Ingredients!$B$3:$B$217,I387,Ingredients!$C$3:$C$217)+SUMIF($B$3:$B$724,I387,$AG$3:$AG$724)</f>
        <v>0</v>
      </c>
      <c r="AC387" s="30">
        <f>SUMIF(Ingredients!$B$3:$B$217,J387,Ingredients!$C$3:$C$217)+SUMIF($B$3:$B$724,J387,$AG$3:$AG$724)</f>
        <v>0</v>
      </c>
      <c r="AD387" s="30">
        <f>SUMIF(Ingredients!$B$3:$B$217,K387,Ingredients!$C$3:$C$217)+SUMIF($B$3:$B$724,K387,$AG$3:$AG$724)</f>
        <v>0</v>
      </c>
      <c r="AE387" s="30">
        <f>SUMIF(Ingredients!$B$3:$B$217,L387,Ingredients!$C$3:$C$217)+SUMIF($B$3:$B$724,L387,$AG$3:$AG$724)</f>
        <v>0</v>
      </c>
      <c r="AF387" s="30">
        <f>SUMIF(Ingredients!$B$3:$B$217,M387,Ingredients!$C$3:$C$217)+SUMIF($B$3:$B$724,M387,$AG$3:$AG$724)</f>
        <v>0</v>
      </c>
      <c r="AG387" s="29">
        <f t="shared" si="67"/>
        <v>1</v>
      </c>
      <c r="AH387" s="30">
        <f>SUMIF(Ingredients!$B$3:$B$217,F387,Ingredients!$D$3:$D$217)+SUMIF($B$3:$B$724,F387,$AP$3:$AP$724)</f>
        <v>0</v>
      </c>
      <c r="AI387" s="30">
        <f>SUMIF(Ingredients!$B$3:$B$217,G387,Ingredients!$D$3:$D$217)+SUMIF($B$3:$B$724,G387,$AP$3:$AP$724)</f>
        <v>0</v>
      </c>
      <c r="AJ387" s="30">
        <f>SUMIF(Ingredients!$B$3:$B$217,H387,Ingredients!$D$3:$D$217)+SUMIF($B$3:$B$724,H387,$AP$3:$AP$724)</f>
        <v>0</v>
      </c>
      <c r="AK387" s="30">
        <f>SUMIF(Ingredients!$B$3:$B$217,I387,Ingredients!$D$3:$D$217)+SUMIF($B$3:$B$724,I387,$AP$3:$AP$724)</f>
        <v>0</v>
      </c>
      <c r="AL387" s="30">
        <f>SUMIF(Ingredients!$B$3:$B$217,J387,Ingredients!$D$3:$D$217)+SUMIF($B$3:$B$724,J387,$AP$3:$AP$724)</f>
        <v>0</v>
      </c>
      <c r="AM387" s="30">
        <f>SUMIF(Ingredients!$B$3:$B$217,K387,Ingredients!$D$3:$D$217)+SUMIF($B$3:$B$724,K387,$AP$3:$AP$724)</f>
        <v>0</v>
      </c>
      <c r="AN387" s="30">
        <f>SUMIF(Ingredients!$B$3:$B$217,L387,Ingredients!$D$3:$D$217)+SUMIF($B$3:$B$724,L387,$AP$3:$AP$724)</f>
        <v>0</v>
      </c>
      <c r="AO387" s="30">
        <f>SUMIF(Ingredients!$B$3:$B$217,M387,Ingredients!$D$3:$D$217)+SUMIF($B$3:$B$724,M387,$AP$3:$AP$724)</f>
        <v>0</v>
      </c>
      <c r="AP387" s="29">
        <f t="shared" si="68"/>
        <v>0</v>
      </c>
      <c r="AQ387" s="30">
        <f>SUMIF(Ingredients!$B$3:$B$217,F387,Ingredients!$E$3:$E$217)+SUMIF($B$3:$B$724,F387,$AY$3:$AY$727)</f>
        <v>87</v>
      </c>
      <c r="AR387" s="30">
        <f>SUMIF(Ingredients!$B$3:$B$217,G387,Ingredients!$E$3:$E$217)+SUMIF($B$3:$B$724,G387,$AY$3:$AY$727)</f>
        <v>30</v>
      </c>
      <c r="AS387" s="30">
        <f>SUMIF(Ingredients!$B$3:$B$217,H387,Ingredients!$E$3:$E$217)+SUMIF($B$3:$B$724,H387,$AY$3:$AY$727)</f>
        <v>0</v>
      </c>
      <c r="AT387" s="30">
        <f>SUMIF(Ingredients!$B$3:$B$217,I387,Ingredients!$E$3:$E$217)+SUMIF($B$3:$B$724,I387,$AY$3:$AY$727)</f>
        <v>0</v>
      </c>
      <c r="AU387" s="30">
        <f>SUMIF(Ingredients!$B$3:$B$217,J387,Ingredients!$E$3:$E$217)+SUMIF($B$3:$B$724,J387,$AY$3:$AY$727)</f>
        <v>0</v>
      </c>
      <c r="AV387" s="30">
        <f>SUMIF(Ingredients!$B$3:$B$217,K387,Ingredients!$E$3:$E$217)+SUMIF($B$3:$B$724,K387,$AY$3:$AY$727)</f>
        <v>0</v>
      </c>
      <c r="AW387" s="30">
        <f>SUMIF(Ingredients!$B$3:$B$217,L387,Ingredients!$E$3:$E$217)+SUMIF($B$3:$B$724,L387,$AY$3:$AY$727)</f>
        <v>0</v>
      </c>
      <c r="AX387" s="30">
        <f>SUMIF(Ingredients!$B$3:$B$217,M387,Ingredients!$E$3:$E$217)+SUMIF($B$3:$B$724,M387,$AY$3:$AY$727)</f>
        <v>0</v>
      </c>
      <c r="AY387" s="29">
        <f t="shared" si="69"/>
        <v>58.5</v>
      </c>
      <c r="AZ387" s="30">
        <f>SUMIF(Ingredients!$B$3:$B$217,F387,Ingredients!$F$3:$F$217)+SUMIF($B$3:$B$724,F387,$BH$3:$BH$724)</f>
        <v>0.5</v>
      </c>
      <c r="BA387" s="30">
        <f>SUMIF(Ingredients!$B$3:$B$217,G387,Ingredients!$F$3:$F$217)+SUMIF($B$3:$B$724,G387,$BH$3:$BH$724)</f>
        <v>0</v>
      </c>
      <c r="BB387" s="30">
        <f>SUMIF(Ingredients!$B$3:$B$217,H387,Ingredients!$F$3:$F$217)+SUMIF($B$3:$B$724,H387,$BH$3:$BH$724)</f>
        <v>0</v>
      </c>
      <c r="BC387" s="30">
        <f>SUMIF(Ingredients!$B$3:$B$217,I387,Ingredients!$F$3:$F$217)+SUMIF($B$3:$B$724,I387,$BH$3:$BH$724)</f>
        <v>0</v>
      </c>
      <c r="BD387" s="30">
        <f>SUMIF(Ingredients!$B$3:$B$217,J387,Ingredients!$F$3:$F$217)+SUMIF($B$3:$B$724,J387,$BH$3:$BH$724)</f>
        <v>0</v>
      </c>
      <c r="BE387" s="30">
        <f>SUMIF(Ingredients!$B$3:$B$217,K387,Ingredients!$F$3:$F$217)+SUMIF($B$3:$B$724,K387,$BH$3:$BH$724)</f>
        <v>0</v>
      </c>
      <c r="BF387" s="30">
        <f>SUMIF(Ingredients!$B$3:$B$217,L387,Ingredients!$F$3:$F$217)+SUMIF($B$3:$B$724,L387,$BH$3:$BH$724)</f>
        <v>0</v>
      </c>
      <c r="BG387" s="30">
        <f>SUMIF(Ingredients!$B$3:$B$217,M387,Ingredients!$F$3:$F$217)+SUMIF($B$3:$B$724,M387,$BH$3:$BH$724)</f>
        <v>0</v>
      </c>
      <c r="BH387" s="35">
        <f t="shared" si="70"/>
        <v>0.5</v>
      </c>
      <c r="BI387" s="30">
        <f>SUMIF(Ingredients!$B$3:$B$217,F387,Ingredients!$G$3:$G$217)+SUMIF($B$3:$B$724,F387,$BQ$3:$BQ$724)</f>
        <v>0</v>
      </c>
      <c r="BJ387" s="30">
        <f>SUMIF(Ingredients!$B$3:$B$217,G387,Ingredients!$G$3:$G$217)+SUMIF($B$3:$B$724,G387,$BQ$3:$BQ$724)</f>
        <v>0</v>
      </c>
      <c r="BK387" s="30">
        <f>SUMIF(Ingredients!$B$3:$B$217,H387,Ingredients!$G$3:$G$217)+SUMIF($B$3:$B$724,H387,$BQ$3:$BQ$724)</f>
        <v>0</v>
      </c>
      <c r="BL387" s="30">
        <f>SUMIF(Ingredients!$B$3:$B$217,I387,Ingredients!$G$3:$G$217)+SUMIF($B$3:$B$724,I387,$BQ$3:$BQ$724)</f>
        <v>0</v>
      </c>
      <c r="BM387" s="30">
        <f>SUMIF(Ingredients!$B$3:$B$217,J387,Ingredients!$G$3:$G$217)+SUMIF($B$3:$B$724,J387,$BQ$3:$BQ$724)</f>
        <v>0</v>
      </c>
      <c r="BN387" s="30">
        <f>SUMIF(Ingredients!$B$3:$B$217,K387,Ingredients!$G$3:$G$217)+SUMIF($B$3:$B$724,K387,$BQ$3:$BQ$724)</f>
        <v>0</v>
      </c>
      <c r="BO387" s="30">
        <f>SUMIF(Ingredients!$B$3:$B$217,L387,Ingredients!$G$3:$G$217)+SUMIF($B$3:$B$724,L387,$BQ$3:$BQ$724)</f>
        <v>0</v>
      </c>
      <c r="BP387" s="30">
        <f>SUMIF(Ingredients!$B$3:$B$217,M387,Ingredients!$G$3:$G$217)+SUMIF($B$3:$B$724,M387,$BQ$3:$BQ$724)</f>
        <v>0</v>
      </c>
      <c r="BQ387" s="36">
        <f t="shared" si="71"/>
        <v>0</v>
      </c>
      <c r="BR387" s="30">
        <f>SUMIF(Ingredients!$B$3:$B$217,F387,Ingredients!$H$3:$H$217)+SUMIF($B$3:$B$724,F387,$BZ$3:$BZ$724)</f>
        <v>0</v>
      </c>
      <c r="BS387" s="30">
        <f>SUMIF(Ingredients!$B$3:$B$217,G387,Ingredients!$H$3:$H$217)+SUMIF($B$3:$B$724,G387,$BZ$3:$BZ$724)</f>
        <v>0</v>
      </c>
      <c r="BT387" s="30">
        <f>SUMIF(Ingredients!$B$3:$B$217,H387,Ingredients!$H$3:$H$217)+SUMIF($B$3:$B$724,H387,$BZ$3:$BZ$724)</f>
        <v>0</v>
      </c>
      <c r="BU387" s="30">
        <f>SUMIF(Ingredients!$B$3:$B$217,I387,Ingredients!$H$3:$H$217)+SUMIF($B$3:$B$724,I387,$BZ$3:$BZ$724)</f>
        <v>0</v>
      </c>
      <c r="BV387" s="30">
        <f>SUMIF(Ingredients!$B$3:$B$217,J387,Ingredients!$H$3:$H$217)+SUMIF($B$3:$B$724,J387,$BZ$3:$BZ$724)</f>
        <v>0</v>
      </c>
      <c r="BW387" s="30">
        <f>SUMIF(Ingredients!$B$3:$B$217,K387,Ingredients!$H$3:$H$217)+SUMIF($B$3:$B$724,K387,$BZ$3:$BZ$724)</f>
        <v>0</v>
      </c>
      <c r="BX387" s="30">
        <f>SUMIF(Ingredients!$B$3:$B$217,L387,Ingredients!$H$3:$H$217)+SUMIF($B$3:$B$724,L387,$BZ$3:$BZ$724)</f>
        <v>0</v>
      </c>
      <c r="BY387" s="30">
        <f>SUMIF(Ingredients!$B$3:$B$217,M387,Ingredients!$H$3:$H$217)+SUMIF($B$3:$B$724,M387,$BZ$3:$BZ$724)</f>
        <v>0</v>
      </c>
      <c r="BZ387" s="42">
        <f t="shared" si="72"/>
        <v>0</v>
      </c>
      <c r="CA387" s="30">
        <f>SUMIF(Ingredients!$B$3:$B$217,F387,Ingredients!$I$3:$I$217)+SUMIF($B$3:$B$724,F387,$CI$3:$CI$724)</f>
        <v>0</v>
      </c>
      <c r="CB387" s="30">
        <f>SUMIF(Ingredients!$B$3:$B$217,G387,Ingredients!$I$3:$I$217)+SUMIF($B$3:$B$724,G387,$CI$3:$CI$724)</f>
        <v>0</v>
      </c>
      <c r="CC387" s="30">
        <f>SUMIF(Ingredients!$B$3:$B$217,H387,Ingredients!$I$3:$I$217)+SUMIF($B$3:$B$724,H387,$CI$3:$CI$724)</f>
        <v>0</v>
      </c>
      <c r="CD387" s="30">
        <f>SUMIF(Ingredients!$B$3:$B$217,I387,Ingredients!$I$3:$I$217)+SUMIF($B$3:$B$724,I387,$CI$3:$CI$724)</f>
        <v>0</v>
      </c>
      <c r="CE387" s="30">
        <f>SUMIF(Ingredients!$B$3:$B$217,J387,Ingredients!$I$3:$I$217)+SUMIF($B$3:$B$724,J387,$CI$3:$CI$724)</f>
        <v>0</v>
      </c>
      <c r="CF387" s="30">
        <f>SUMIF(Ingredients!$B$3:$B$217,K387,Ingredients!$I$3:$I$217)+SUMIF($B$3:$B$724,K387,$CI$3:$CI$724)</f>
        <v>0</v>
      </c>
      <c r="CG387" s="30">
        <f>SUMIF(Ingredients!$B$3:$B$217,L387,Ingredients!$I$3:$I$217)+SUMIF($B$3:$B$724,L387,$CI$3:$CI$724)</f>
        <v>0</v>
      </c>
      <c r="CH387" s="30">
        <f>SUMIF(Ingredients!$B$3:$B$217,M387,Ingredients!$I$3:$I$217)+SUMIF($B$3:$B$724,M387,$CI$3:$CI$724)</f>
        <v>0</v>
      </c>
      <c r="CI387" s="38">
        <f t="shared" si="73"/>
        <v>0</v>
      </c>
      <c r="CJ387" s="30">
        <f>SUMIF(Ingredients!$B$3:$B$217,F387,Ingredients!$J$3:$J$217)+SUMIF($B$3:$B$724,F387,$CR$3:$CR$724)</f>
        <v>0</v>
      </c>
      <c r="CK387" s="30">
        <f>SUMIF(Ingredients!$B$3:$B$217,G387,Ingredients!$J$3:$J$217)+SUMIF($B$3:$B$724,G387,$CR$3:$CR$724)</f>
        <v>0</v>
      </c>
      <c r="CL387" s="30">
        <f>SUMIF(Ingredients!$B$3:$B$217,H387,Ingredients!$J$3:$J$217)+SUMIF($B$3:$B$724,H387,$CR$3:$CR$724)</f>
        <v>0</v>
      </c>
      <c r="CM387" s="30">
        <f>SUMIF(Ingredients!$B$3:$B$217,I387,Ingredients!$J$3:$J$217)+SUMIF($B$3:$B$724,I387,$CR$3:$CR$724)</f>
        <v>0</v>
      </c>
      <c r="CN387" s="30">
        <f>SUMIF(Ingredients!$B$3:$B$217,J387,Ingredients!$J$3:$J$217)+SUMIF($B$3:$B$724,J387,$CR$3:$CR$724)</f>
        <v>0</v>
      </c>
      <c r="CO387" s="30">
        <f>SUMIF(Ingredients!$B$3:$B$217,K387,Ingredients!$J$3:$J$217)+SUMIF($B$3:$B$724,K387,$CR$3:$CR$724)</f>
        <v>0</v>
      </c>
      <c r="CP387" s="30">
        <f>SUMIF(Ingredients!$B$3:$B$217,L387,Ingredients!$J$3:$J$217)+SUMIF($B$3:$B$724,L387,$CR$3:$CR$724)</f>
        <v>0</v>
      </c>
      <c r="CQ387" s="30">
        <f>SUMIF(Ingredients!$B$3:$B$217,M387,Ingredients!$J$3:$J$217)+SUMIF($B$3:$B$724,M387,$CR$3:$CR$724)</f>
        <v>0</v>
      </c>
      <c r="CR387" s="43">
        <f t="shared" si="74"/>
        <v>0</v>
      </c>
      <c r="CS387" s="34">
        <v>1</v>
      </c>
      <c r="CT387" s="30">
        <v>0</v>
      </c>
      <c r="CU387" s="30">
        <v>21</v>
      </c>
      <c r="CV387" s="35">
        <v>0.5</v>
      </c>
      <c r="CW387" s="36">
        <v>0</v>
      </c>
      <c r="CX387" s="37">
        <v>0</v>
      </c>
      <c r="CY387" s="38">
        <v>0</v>
      </c>
      <c r="CZ387" s="39">
        <v>0</v>
      </c>
      <c r="DA387" t="s">
        <v>202</v>
      </c>
      <c r="DB387" t="str">
        <f t="shared" ca="1" si="75"/>
        <v>-</v>
      </c>
      <c r="DD387" t="s">
        <v>200</v>
      </c>
      <c r="DE387" t="str">
        <f t="shared" ca="1" si="76"/>
        <v>SESAMESNAPSITEM(MEAL, ItemRegistry.sesamesnapsItem, 4 ,0.2f,0f,0.5f,0f,0f,0f,0f,1f),</v>
      </c>
      <c r="DF387" t="s">
        <v>2287</v>
      </c>
    </row>
    <row r="388" spans="2:110" x14ac:dyDescent="0.3">
      <c r="B388" t="s">
        <v>669</v>
      </c>
      <c r="C388" t="str">
        <f>INDEX('PH Itemnames'!$B$1:$B$723,MATCH(B388,'PH Itemnames'!$A$1:$A$723),1)</f>
        <v>shrimpokrahushpuppiesItem</v>
      </c>
      <c r="D388" t="s">
        <v>245</v>
      </c>
      <c r="E388" t="s">
        <v>1192</v>
      </c>
      <c r="F388" s="10" t="s">
        <v>36</v>
      </c>
      <c r="G388" s="11" t="s">
        <v>226</v>
      </c>
      <c r="H388" s="11" t="s">
        <v>64</v>
      </c>
      <c r="I388" s="11" t="s">
        <v>346</v>
      </c>
      <c r="J388" s="11" t="s">
        <v>670</v>
      </c>
      <c r="K388" s="11" t="s">
        <v>135</v>
      </c>
      <c r="L388" s="11"/>
      <c r="M388" s="11"/>
      <c r="N388" s="46">
        <f ca="1">SUMIF(Ingredients!$B$3:$B$217,'PH complex foods'!F388,Ingredients!$A$3:$A$119)+SUMIF($B$3:$B$724,F388,$V$3:$V$723)</f>
        <v>1</v>
      </c>
      <c r="O388" s="11">
        <f ca="1">SUMIF(Ingredients!$B$3:$B$217,'PH complex foods'!G388,Ingredients!$A$3:$A$119)+SUMIF($B$3:$B$724,G388,$V$3:$V$723)</f>
        <v>1</v>
      </c>
      <c r="P388" s="11">
        <f ca="1">SUMIF(Ingredients!$B$3:$B$217,'PH complex foods'!H388,Ingredients!$A$3:$A$119)+SUMIF($B$3:$B$724,H388,$V$3:$V$723)</f>
        <v>1</v>
      </c>
      <c r="Q388" s="11">
        <f ca="1">SUMIF(Ingredients!$B$3:$B$217,'PH complex foods'!I388,Ingredients!$A$3:$A$119)+SUMIF($B$3:$B$724,I388,$V$3:$V$723)</f>
        <v>1</v>
      </c>
      <c r="R388" s="11">
        <f ca="1">SUMIF(Ingredients!$B$3:$B$217,'PH complex foods'!J388,Ingredients!$A$3:$A$119)+SUMIF($B$3:$B$724,J388,$V$3:$V$723)</f>
        <v>0</v>
      </c>
      <c r="S388" s="11">
        <f ca="1">SUMIF(Ingredients!$B$3:$B$217,'PH complex foods'!K388,Ingredients!$A$3:$A$119)+SUMIF($B$3:$B$724,K388,$V$3:$V$723)</f>
        <v>0</v>
      </c>
      <c r="T388" s="11">
        <f ca="1">SUMIF(Ingredients!$B$3:$B$217,'PH complex foods'!L388,Ingredients!$A$3:$A$119)+SUMIF($B$3:$B$724,L388,$V$3:$V$723)</f>
        <v>0</v>
      </c>
      <c r="U388" s="11">
        <f ca="1">SUMIF(Ingredients!$B$3:$B$217,'PH complex foods'!M388,Ingredients!$A$3:$A$119)+SUMIF($B$3:$B$724,M388,$V$3:$V$723)</f>
        <v>0</v>
      </c>
      <c r="V388" s="10">
        <f t="shared" ca="1" si="77"/>
        <v>-1</v>
      </c>
      <c r="W388" s="11">
        <f t="shared" ref="W388:W451" si="79">COUNTIF(F388:M1110,B388)</f>
        <v>0</v>
      </c>
      <c r="X388" s="44" t="str">
        <f t="shared" ca="1" si="78"/>
        <v>No</v>
      </c>
      <c r="Y388" s="34">
        <f>SUMIF(Ingredients!$B$3:$B$217,F388,Ingredients!$C$3:$C$217)+SUMIF($B$3:$B$724,F388,$AG$3:$AG$724)</f>
        <v>0</v>
      </c>
      <c r="Z388" s="30">
        <f>SUMIF(Ingredients!$B$3:$B$217,G388,Ingredients!$C$3:$C$217)+SUMIF($B$3:$B$724,G388,$AG$3:$AG$724)</f>
        <v>0</v>
      </c>
      <c r="AA388" s="30">
        <f>SUMIF(Ingredients!$B$3:$B$217,H388,Ingredients!$C$3:$C$217)+SUMIF($B$3:$B$724,H388,$AG$3:$AG$724)</f>
        <v>2</v>
      </c>
      <c r="AB388" s="30">
        <f>SUMIF(Ingredients!$B$3:$B$217,I388,Ingredients!$C$3:$C$217)+SUMIF($B$3:$B$724,I388,$AG$3:$AG$724)</f>
        <v>4</v>
      </c>
      <c r="AC388" s="30">
        <f>SUMIF(Ingredients!$B$3:$B$217,J388,Ingredients!$C$3:$C$217)+SUMIF($B$3:$B$724,J388,$AG$3:$AG$724)</f>
        <v>0</v>
      </c>
      <c r="AD388" s="30">
        <f>SUMIF(Ingredients!$B$3:$B$217,K388,Ingredients!$C$3:$C$217)+SUMIF($B$3:$B$724,K388,$AG$3:$AG$724)</f>
        <v>0</v>
      </c>
      <c r="AE388" s="30">
        <f>SUMIF(Ingredients!$B$3:$B$217,L388,Ingredients!$C$3:$C$217)+SUMIF($B$3:$B$724,L388,$AG$3:$AG$724)</f>
        <v>0</v>
      </c>
      <c r="AF388" s="30">
        <f>SUMIF(Ingredients!$B$3:$B$217,M388,Ingredients!$C$3:$C$217)+SUMIF($B$3:$B$724,M388,$AG$3:$AG$724)</f>
        <v>0</v>
      </c>
      <c r="AG388" s="29">
        <f t="shared" ref="AG388:AG451" si="80">SUM(Y388:AF388)</f>
        <v>6</v>
      </c>
      <c r="AH388" s="30">
        <f>SUMIF(Ingredients!$B$3:$B$217,F388,Ingredients!$D$3:$D$217)+SUMIF($B$3:$B$724,F388,$AP$3:$AP$724)</f>
        <v>0</v>
      </c>
      <c r="AI388" s="30">
        <f>SUMIF(Ingredients!$B$3:$B$217,G388,Ingredients!$D$3:$D$217)+SUMIF($B$3:$B$724,G388,$AP$3:$AP$724)</f>
        <v>0</v>
      </c>
      <c r="AJ388" s="30">
        <f>SUMIF(Ingredients!$B$3:$B$217,H388,Ingredients!$D$3:$D$217)+SUMIF($B$3:$B$724,H388,$AP$3:$AP$724)</f>
        <v>0</v>
      </c>
      <c r="AK388" s="30">
        <f>SUMIF(Ingredients!$B$3:$B$217,I388,Ingredients!$D$3:$D$217)+SUMIF($B$3:$B$724,I388,$AP$3:$AP$724)</f>
        <v>0</v>
      </c>
      <c r="AL388" s="30">
        <f>SUMIF(Ingredients!$B$3:$B$217,J388,Ingredients!$D$3:$D$217)+SUMIF($B$3:$B$724,J388,$AP$3:$AP$724)</f>
        <v>0</v>
      </c>
      <c r="AM388" s="30">
        <f>SUMIF(Ingredients!$B$3:$B$217,K388,Ingredients!$D$3:$D$217)+SUMIF($B$3:$B$724,K388,$AP$3:$AP$724)</f>
        <v>0</v>
      </c>
      <c r="AN388" s="30">
        <f>SUMIF(Ingredients!$B$3:$B$217,L388,Ingredients!$D$3:$D$217)+SUMIF($B$3:$B$724,L388,$AP$3:$AP$724)</f>
        <v>0</v>
      </c>
      <c r="AO388" s="30">
        <f>SUMIF(Ingredients!$B$3:$B$217,M388,Ingredients!$D$3:$D$217)+SUMIF($B$3:$B$724,M388,$AP$3:$AP$724)</f>
        <v>0</v>
      </c>
      <c r="AP388" s="29">
        <f t="shared" ref="AP388:AP451" si="81">SUM(AH388:AO388)</f>
        <v>0</v>
      </c>
      <c r="AQ388" s="30">
        <f>SUMIF(Ingredients!$B$3:$B$217,F388,Ingredients!$E$3:$E$217)+SUMIF($B$3:$B$724,F388,$AY$3:$AY$727)</f>
        <v>43</v>
      </c>
      <c r="AR388" s="30">
        <f>SUMIF(Ingredients!$B$3:$B$217,G388,Ingredients!$E$3:$E$217)+SUMIF($B$3:$B$724,G388,$AY$3:$AY$727)</f>
        <v>16</v>
      </c>
      <c r="AS388" s="30">
        <f>SUMIF(Ingredients!$B$3:$B$217,H388,Ingredients!$E$3:$E$217)+SUMIF($B$3:$B$724,H388,$AY$3:$AY$727)</f>
        <v>43</v>
      </c>
      <c r="AT388" s="30">
        <f>SUMIF(Ingredients!$B$3:$B$217,I388,Ingredients!$E$3:$E$217)+SUMIF($B$3:$B$724,I388,$AY$3:$AY$727)</f>
        <v>0</v>
      </c>
      <c r="AU388" s="30">
        <f>SUMIF(Ingredients!$B$3:$B$217,J388,Ingredients!$E$3:$E$217)+SUMIF($B$3:$B$724,J388,$AY$3:$AY$727)</f>
        <v>0</v>
      </c>
      <c r="AV388" s="30">
        <f>SUMIF(Ingredients!$B$3:$B$217,K388,Ingredients!$E$3:$E$217)+SUMIF($B$3:$B$724,K388,$AY$3:$AY$727)</f>
        <v>0</v>
      </c>
      <c r="AW388" s="30">
        <f>SUMIF(Ingredients!$B$3:$B$217,L388,Ingredients!$E$3:$E$217)+SUMIF($B$3:$B$724,L388,$AY$3:$AY$727)</f>
        <v>0</v>
      </c>
      <c r="AX388" s="30">
        <f>SUMIF(Ingredients!$B$3:$B$217,M388,Ingredients!$E$3:$E$217)+SUMIF($B$3:$B$724,M388,$AY$3:$AY$727)</f>
        <v>0</v>
      </c>
      <c r="AY388" s="29">
        <f t="shared" ref="AY388:AY451" si="82">SUM(AQ388:AX388)/COUNTA(F388:M388)</f>
        <v>17</v>
      </c>
      <c r="AZ388" s="30">
        <f>SUMIF(Ingredients!$B$3:$B$217,F388,Ingredients!$F$3:$F$217)+SUMIF($B$3:$B$724,F388,$BH$3:$BH$724)</f>
        <v>0</v>
      </c>
      <c r="BA388" s="30">
        <f>SUMIF(Ingredients!$B$3:$B$217,G388,Ingredients!$F$3:$F$217)+SUMIF($B$3:$B$724,G388,$BH$3:$BH$724)</f>
        <v>0</v>
      </c>
      <c r="BB388" s="30">
        <f>SUMIF(Ingredients!$B$3:$B$217,H388,Ingredients!$F$3:$F$217)+SUMIF($B$3:$B$724,H388,$BH$3:$BH$724)</f>
        <v>0</v>
      </c>
      <c r="BC388" s="30">
        <f>SUMIF(Ingredients!$B$3:$B$217,I388,Ingredients!$F$3:$F$217)+SUMIF($B$3:$B$724,I388,$BH$3:$BH$724)</f>
        <v>0</v>
      </c>
      <c r="BD388" s="30">
        <f>SUMIF(Ingredients!$B$3:$B$217,J388,Ingredients!$F$3:$F$217)+SUMIF($B$3:$B$724,J388,$BH$3:$BH$724)</f>
        <v>0</v>
      </c>
      <c r="BE388" s="30">
        <f>SUMIF(Ingredients!$B$3:$B$217,K388,Ingredients!$F$3:$F$217)+SUMIF($B$3:$B$724,K388,$BH$3:$BH$724)</f>
        <v>0</v>
      </c>
      <c r="BF388" s="30">
        <f>SUMIF(Ingredients!$B$3:$B$217,L388,Ingredients!$F$3:$F$217)+SUMIF($B$3:$B$724,L388,$BH$3:$BH$724)</f>
        <v>0</v>
      </c>
      <c r="BG388" s="30">
        <f>SUMIF(Ingredients!$B$3:$B$217,M388,Ingredients!$F$3:$F$217)+SUMIF($B$3:$B$724,M388,$BH$3:$BH$724)</f>
        <v>0</v>
      </c>
      <c r="BH388" s="35">
        <f t="shared" ref="BH388:BH451" si="83">SUM(AZ388:BG388)</f>
        <v>0</v>
      </c>
      <c r="BI388" s="30">
        <f>SUMIF(Ingredients!$B$3:$B$217,F388,Ingredients!$G$3:$G$217)+SUMIF($B$3:$B$724,F388,$BQ$3:$BQ$724)</f>
        <v>0</v>
      </c>
      <c r="BJ388" s="30">
        <f>SUMIF(Ingredients!$B$3:$B$217,G388,Ingredients!$G$3:$G$217)+SUMIF($B$3:$B$724,G388,$BQ$3:$BQ$724)</f>
        <v>0</v>
      </c>
      <c r="BK388" s="30">
        <f>SUMIF(Ingredients!$B$3:$B$217,H388,Ingredients!$G$3:$G$217)+SUMIF($B$3:$B$724,H388,$BQ$3:$BQ$724)</f>
        <v>0</v>
      </c>
      <c r="BL388" s="30">
        <f>SUMIF(Ingredients!$B$3:$B$217,I388,Ingredients!$G$3:$G$217)+SUMIF($B$3:$B$724,I388,$BQ$3:$BQ$724)</f>
        <v>0</v>
      </c>
      <c r="BM388" s="30">
        <f>SUMIF(Ingredients!$B$3:$B$217,J388,Ingredients!$G$3:$G$217)+SUMIF($B$3:$B$724,J388,$BQ$3:$BQ$724)</f>
        <v>0</v>
      </c>
      <c r="BN388" s="30">
        <f>SUMIF(Ingredients!$B$3:$B$217,K388,Ingredients!$G$3:$G$217)+SUMIF($B$3:$B$724,K388,$BQ$3:$BQ$724)</f>
        <v>0</v>
      </c>
      <c r="BO388" s="30">
        <f>SUMIF(Ingredients!$B$3:$B$217,L388,Ingredients!$G$3:$G$217)+SUMIF($B$3:$B$724,L388,$BQ$3:$BQ$724)</f>
        <v>0</v>
      </c>
      <c r="BP388" s="30">
        <f>SUMIF(Ingredients!$B$3:$B$217,M388,Ingredients!$G$3:$G$217)+SUMIF($B$3:$B$724,M388,$BQ$3:$BQ$724)</f>
        <v>0</v>
      </c>
      <c r="BQ388" s="36">
        <f t="shared" ref="BQ388:BQ451" si="84">SUM(BI388:BP388)</f>
        <v>0</v>
      </c>
      <c r="BR388" s="30">
        <f>SUMIF(Ingredients!$B$3:$B$217,F388,Ingredients!$H$3:$H$217)+SUMIF($B$3:$B$724,F388,$BZ$3:$BZ$724)</f>
        <v>0</v>
      </c>
      <c r="BS388" s="30">
        <f>SUMIF(Ingredients!$B$3:$B$217,G388,Ingredients!$H$3:$H$217)+SUMIF($B$3:$B$724,G388,$BZ$3:$BZ$724)</f>
        <v>0</v>
      </c>
      <c r="BT388" s="30">
        <f>SUMIF(Ingredients!$B$3:$B$217,H388,Ingredients!$H$3:$H$217)+SUMIF($B$3:$B$724,H388,$BZ$3:$BZ$724)</f>
        <v>1</v>
      </c>
      <c r="BU388" s="30">
        <f>SUMIF(Ingredients!$B$3:$B$217,I388,Ingredients!$H$3:$H$217)+SUMIF($B$3:$B$724,I388,$BZ$3:$BZ$724)</f>
        <v>0</v>
      </c>
      <c r="BV388" s="30">
        <f>SUMIF(Ingredients!$B$3:$B$217,J388,Ingredients!$H$3:$H$217)+SUMIF($B$3:$B$724,J388,$BZ$3:$BZ$724)</f>
        <v>0</v>
      </c>
      <c r="BW388" s="30">
        <f>SUMIF(Ingredients!$B$3:$B$217,K388,Ingredients!$H$3:$H$217)+SUMIF($B$3:$B$724,K388,$BZ$3:$BZ$724)</f>
        <v>0</v>
      </c>
      <c r="BX388" s="30">
        <f>SUMIF(Ingredients!$B$3:$B$217,L388,Ingredients!$H$3:$H$217)+SUMIF($B$3:$B$724,L388,$BZ$3:$BZ$724)</f>
        <v>0</v>
      </c>
      <c r="BY388" s="30">
        <f>SUMIF(Ingredients!$B$3:$B$217,M388,Ingredients!$H$3:$H$217)+SUMIF($B$3:$B$724,M388,$BZ$3:$BZ$724)</f>
        <v>0</v>
      </c>
      <c r="BZ388" s="42">
        <f t="shared" ref="BZ388:BZ451" si="85">SUM(BR388:BY388)</f>
        <v>1</v>
      </c>
      <c r="CA388" s="30">
        <f>SUMIF(Ingredients!$B$3:$B$217,F388,Ingredients!$I$3:$I$217)+SUMIF($B$3:$B$724,F388,$CI$3:$CI$724)</f>
        <v>0</v>
      </c>
      <c r="CB388" s="30">
        <f>SUMIF(Ingredients!$B$3:$B$217,G388,Ingredients!$I$3:$I$217)+SUMIF($B$3:$B$724,G388,$CI$3:$CI$724)</f>
        <v>0</v>
      </c>
      <c r="CC388" s="30">
        <f>SUMIF(Ingredients!$B$3:$B$217,H388,Ingredients!$I$3:$I$217)+SUMIF($B$3:$B$724,H388,$CI$3:$CI$724)</f>
        <v>0</v>
      </c>
      <c r="CD388" s="30">
        <f>SUMIF(Ingredients!$B$3:$B$217,I388,Ingredients!$I$3:$I$217)+SUMIF($B$3:$B$724,I388,$CI$3:$CI$724)</f>
        <v>0</v>
      </c>
      <c r="CE388" s="30">
        <f>SUMIF(Ingredients!$B$3:$B$217,J388,Ingredients!$I$3:$I$217)+SUMIF($B$3:$B$724,J388,$CI$3:$CI$724)</f>
        <v>0</v>
      </c>
      <c r="CF388" s="30">
        <f>SUMIF(Ingredients!$B$3:$B$217,K388,Ingredients!$I$3:$I$217)+SUMIF($B$3:$B$724,K388,$CI$3:$CI$724)</f>
        <v>0</v>
      </c>
      <c r="CG388" s="30">
        <f>SUMIF(Ingredients!$B$3:$B$217,L388,Ingredients!$I$3:$I$217)+SUMIF($B$3:$B$724,L388,$CI$3:$CI$724)</f>
        <v>0</v>
      </c>
      <c r="CH388" s="30">
        <f>SUMIF(Ingredients!$B$3:$B$217,M388,Ingredients!$I$3:$I$217)+SUMIF($B$3:$B$724,M388,$CI$3:$CI$724)</f>
        <v>0</v>
      </c>
      <c r="CI388" s="38">
        <f t="shared" ref="CI388:CI451" si="86">SUM(CA388:CH388)</f>
        <v>0</v>
      </c>
      <c r="CJ388" s="30">
        <f>SUMIF(Ingredients!$B$3:$B$217,F388,Ingredients!$J$3:$J$217)+SUMIF($B$3:$B$724,F388,$CR$3:$CR$724)</f>
        <v>0</v>
      </c>
      <c r="CK388" s="30">
        <f>SUMIF(Ingredients!$B$3:$B$217,G388,Ingredients!$J$3:$J$217)+SUMIF($B$3:$B$724,G388,$CR$3:$CR$724)</f>
        <v>0</v>
      </c>
      <c r="CL388" s="30">
        <f>SUMIF(Ingredients!$B$3:$B$217,H388,Ingredients!$J$3:$J$217)+SUMIF($B$3:$B$724,H388,$CR$3:$CR$724)</f>
        <v>0</v>
      </c>
      <c r="CM388" s="30">
        <f>SUMIF(Ingredients!$B$3:$B$217,I388,Ingredients!$J$3:$J$217)+SUMIF($B$3:$B$724,I388,$CR$3:$CR$724)</f>
        <v>0</v>
      </c>
      <c r="CN388" s="30">
        <f>SUMIF(Ingredients!$B$3:$B$217,J388,Ingredients!$J$3:$J$217)+SUMIF($B$3:$B$724,J388,$CR$3:$CR$724)</f>
        <v>0</v>
      </c>
      <c r="CO388" s="30">
        <f>SUMIF(Ingredients!$B$3:$B$217,K388,Ingredients!$J$3:$J$217)+SUMIF($B$3:$B$724,K388,$CR$3:$CR$724)</f>
        <v>0</v>
      </c>
      <c r="CP388" s="30">
        <f>SUMIF(Ingredients!$B$3:$B$217,L388,Ingredients!$J$3:$J$217)+SUMIF($B$3:$B$724,L388,$CR$3:$CR$724)</f>
        <v>0</v>
      </c>
      <c r="CQ388" s="30">
        <f>SUMIF(Ingredients!$B$3:$B$217,M388,Ingredients!$J$3:$J$217)+SUMIF($B$3:$B$724,M388,$CR$3:$CR$724)</f>
        <v>0</v>
      </c>
      <c r="CR388" s="43">
        <f t="shared" ref="CR388:CR451" si="87">SUM(CJ388:CQ388)</f>
        <v>0</v>
      </c>
      <c r="CS388" s="34">
        <v>6</v>
      </c>
      <c r="CT388" s="30">
        <v>0</v>
      </c>
      <c r="CU388" s="30">
        <v>17</v>
      </c>
      <c r="CV388" s="35">
        <v>0</v>
      </c>
      <c r="CW388" s="36">
        <v>0</v>
      </c>
      <c r="CX388" s="37">
        <v>1</v>
      </c>
      <c r="CY388" s="38">
        <v>0</v>
      </c>
      <c r="CZ388" s="39">
        <v>0</v>
      </c>
      <c r="DA388" t="s">
        <v>199</v>
      </c>
      <c r="DB388" t="str">
        <f t="shared" ref="DB388:DB451" ca="1" si="88">IF(X388="No", "No", "-")</f>
        <v>No</v>
      </c>
      <c r="DD388" t="s">
        <v>200</v>
      </c>
      <c r="DE388" t="str">
        <f t="shared" ref="DE388:DE451" ca="1" si="89">IF(AND(X388="Yes",NOT(DD388="No")),CONCATENATE(UPPER(C388), "(", E388, ", ItemRegistry.",C388,", ",4," ,", ROUND(CS388/5,2),"f,",ROUND(CT388,2),"f,",ROUND(CV388,2),"f,",ROUND(CX388,2),"f,",ROUND(CW388,2),"f,",ROUND(CY388,2),"f,",ROUND(CZ388,2),"f,",ROUND(21/CU388,2), "f),"),"")</f>
        <v/>
      </c>
      <c r="DF388" t="s">
        <v>2272</v>
      </c>
    </row>
    <row r="389" spans="2:110" x14ac:dyDescent="0.3">
      <c r="B389" t="s">
        <v>663</v>
      </c>
      <c r="C389" t="str">
        <f>INDEX('PH Itemnames'!$B$1:$B$723,MATCH(B389,'PH Itemnames'!$A$1:$A$723),1)</f>
        <v>soysauceItem</v>
      </c>
      <c r="D389" t="s">
        <v>240</v>
      </c>
      <c r="E389" t="s">
        <v>200</v>
      </c>
      <c r="F389" s="10" t="s">
        <v>68</v>
      </c>
      <c r="G389" s="11" t="s">
        <v>9</v>
      </c>
      <c r="H389" s="11" t="s">
        <v>249</v>
      </c>
      <c r="I389" s="11"/>
      <c r="J389" s="11"/>
      <c r="K389" s="11"/>
      <c r="L389" s="11"/>
      <c r="M389" s="11"/>
      <c r="N389" s="46">
        <f ca="1">SUMIF(Ingredients!$B$3:$B$217,'PH complex foods'!F389,Ingredients!$A$3:$A$119)+SUMIF($B$3:$B$724,F389,$V$3:$V$723)</f>
        <v>1</v>
      </c>
      <c r="O389" s="11">
        <f ca="1">SUMIF(Ingredients!$B$3:$B$217,'PH complex foods'!G389,Ingredients!$A$3:$A$119)+SUMIF($B$3:$B$724,G389,$V$3:$V$723)</f>
        <v>1</v>
      </c>
      <c r="P389" s="11">
        <f ca="1">SUMIF(Ingredients!$B$3:$B$217,'PH complex foods'!H389,Ingredients!$A$3:$A$119)+SUMIF($B$3:$B$724,H389,$V$3:$V$723)</f>
        <v>1</v>
      </c>
      <c r="Q389" s="11">
        <f ca="1">SUMIF(Ingredients!$B$3:$B$217,'PH complex foods'!I389,Ingredients!$A$3:$A$119)+SUMIF($B$3:$B$724,I389,$V$3:$V$723)</f>
        <v>0</v>
      </c>
      <c r="R389" s="11">
        <f ca="1">SUMIF(Ingredients!$B$3:$B$217,'PH complex foods'!J389,Ingredients!$A$3:$A$119)+SUMIF($B$3:$B$724,J389,$V$3:$V$723)</f>
        <v>0</v>
      </c>
      <c r="S389" s="11">
        <f ca="1">SUMIF(Ingredients!$B$3:$B$217,'PH complex foods'!K389,Ingredients!$A$3:$A$119)+SUMIF($B$3:$B$724,K389,$V$3:$V$723)</f>
        <v>0</v>
      </c>
      <c r="T389" s="11">
        <f ca="1">SUMIF(Ingredients!$B$3:$B$217,'PH complex foods'!L389,Ingredients!$A$3:$A$119)+SUMIF($B$3:$B$724,L389,$V$3:$V$723)</f>
        <v>0</v>
      </c>
      <c r="U389" s="11">
        <f ca="1">SUMIF(Ingredients!$B$3:$B$217,'PH complex foods'!M389,Ingredients!$A$3:$A$119)+SUMIF($B$3:$B$724,M389,$V$3:$V$723)</f>
        <v>0</v>
      </c>
      <c r="V389" s="10">
        <f t="shared" ca="1" si="77"/>
        <v>1</v>
      </c>
      <c r="W389" s="11">
        <f t="shared" si="79"/>
        <v>8</v>
      </c>
      <c r="X389" s="44" t="str">
        <f t="shared" ca="1" si="78"/>
        <v>Yes</v>
      </c>
      <c r="Y389" s="34">
        <f>SUMIF(Ingredients!$B$3:$B$217,F389,Ingredients!$C$3:$C$217)+SUMIF($B$3:$B$724,F389,$AG$3:$AG$724)</f>
        <v>10</v>
      </c>
      <c r="Z389" s="30">
        <f>SUMIF(Ingredients!$B$3:$B$217,G389,Ingredients!$C$3:$C$217)+SUMIF($B$3:$B$724,G389,$AG$3:$AG$724)</f>
        <v>0</v>
      </c>
      <c r="AA389" s="30">
        <f>SUMIF(Ingredients!$B$3:$B$217,H389,Ingredients!$C$3:$C$217)+SUMIF($B$3:$B$724,H389,$AG$3:$AG$724)</f>
        <v>0</v>
      </c>
      <c r="AB389" s="30">
        <f>SUMIF(Ingredients!$B$3:$B$217,I389,Ingredients!$C$3:$C$217)+SUMIF($B$3:$B$724,I389,$AG$3:$AG$724)</f>
        <v>0</v>
      </c>
      <c r="AC389" s="30">
        <f>SUMIF(Ingredients!$B$3:$B$217,J389,Ingredients!$C$3:$C$217)+SUMIF($B$3:$B$724,J389,$AG$3:$AG$724)</f>
        <v>0</v>
      </c>
      <c r="AD389" s="30">
        <f>SUMIF(Ingredients!$B$3:$B$217,K389,Ingredients!$C$3:$C$217)+SUMIF($B$3:$B$724,K389,$AG$3:$AG$724)</f>
        <v>0</v>
      </c>
      <c r="AE389" s="30">
        <f>SUMIF(Ingredients!$B$3:$B$217,L389,Ingredients!$C$3:$C$217)+SUMIF($B$3:$B$724,L389,$AG$3:$AG$724)</f>
        <v>0</v>
      </c>
      <c r="AF389" s="30">
        <f>SUMIF(Ingredients!$B$3:$B$217,M389,Ingredients!$C$3:$C$217)+SUMIF($B$3:$B$724,M389,$AG$3:$AG$724)</f>
        <v>0</v>
      </c>
      <c r="AG389" s="29">
        <f t="shared" si="80"/>
        <v>10</v>
      </c>
      <c r="AH389" s="30">
        <f>SUMIF(Ingredients!$B$3:$B$217,F389,Ingredients!$D$3:$D$217)+SUMIF($B$3:$B$724,F389,$AP$3:$AP$724)</f>
        <v>0</v>
      </c>
      <c r="AI389" s="30">
        <f>SUMIF(Ingredients!$B$3:$B$217,G389,Ingredients!$D$3:$D$217)+SUMIF($B$3:$B$724,G389,$AP$3:$AP$724)</f>
        <v>10</v>
      </c>
      <c r="AJ389" s="30">
        <f>SUMIF(Ingredients!$B$3:$B$217,H389,Ingredients!$D$3:$D$217)+SUMIF($B$3:$B$724,H389,$AP$3:$AP$724)</f>
        <v>0</v>
      </c>
      <c r="AK389" s="30">
        <f>SUMIF(Ingredients!$B$3:$B$217,I389,Ingredients!$D$3:$D$217)+SUMIF($B$3:$B$724,I389,$AP$3:$AP$724)</f>
        <v>0</v>
      </c>
      <c r="AL389" s="30">
        <f>SUMIF(Ingredients!$B$3:$B$217,J389,Ingredients!$D$3:$D$217)+SUMIF($B$3:$B$724,J389,$AP$3:$AP$724)</f>
        <v>0</v>
      </c>
      <c r="AM389" s="30">
        <f>SUMIF(Ingredients!$B$3:$B$217,K389,Ingredients!$D$3:$D$217)+SUMIF($B$3:$B$724,K389,$AP$3:$AP$724)</f>
        <v>0</v>
      </c>
      <c r="AN389" s="30">
        <f>SUMIF(Ingredients!$B$3:$B$217,L389,Ingredients!$D$3:$D$217)+SUMIF($B$3:$B$724,L389,$AP$3:$AP$724)</f>
        <v>0</v>
      </c>
      <c r="AO389" s="30">
        <f>SUMIF(Ingredients!$B$3:$B$217,M389,Ingredients!$D$3:$D$217)+SUMIF($B$3:$B$724,M389,$AP$3:$AP$724)</f>
        <v>0</v>
      </c>
      <c r="AP389" s="29">
        <f t="shared" si="81"/>
        <v>10</v>
      </c>
      <c r="AQ389" s="30">
        <f>SUMIF(Ingredients!$B$3:$B$217,F389,Ingredients!$E$3:$E$217)+SUMIF($B$3:$B$724,F389,$AY$3:$AY$727)</f>
        <v>8</v>
      </c>
      <c r="AR389" s="30">
        <f>SUMIF(Ingredients!$B$3:$B$217,G389,Ingredients!$E$3:$E$217)+SUMIF($B$3:$B$724,G389,$AY$3:$AY$727)</f>
        <v>0</v>
      </c>
      <c r="AS389" s="30">
        <f>SUMIF(Ingredients!$B$3:$B$217,H389,Ingredients!$E$3:$E$217)+SUMIF($B$3:$B$724,H389,$AY$3:$AY$727)</f>
        <v>30</v>
      </c>
      <c r="AT389" s="30">
        <f>SUMIF(Ingredients!$B$3:$B$217,I389,Ingredients!$E$3:$E$217)+SUMIF($B$3:$B$724,I389,$AY$3:$AY$727)</f>
        <v>0</v>
      </c>
      <c r="AU389" s="30">
        <f>SUMIF(Ingredients!$B$3:$B$217,J389,Ingredients!$E$3:$E$217)+SUMIF($B$3:$B$724,J389,$AY$3:$AY$727)</f>
        <v>0</v>
      </c>
      <c r="AV389" s="30">
        <f>SUMIF(Ingredients!$B$3:$B$217,K389,Ingredients!$E$3:$E$217)+SUMIF($B$3:$B$724,K389,$AY$3:$AY$727)</f>
        <v>0</v>
      </c>
      <c r="AW389" s="30">
        <f>SUMIF(Ingredients!$B$3:$B$217,L389,Ingredients!$E$3:$E$217)+SUMIF($B$3:$B$724,L389,$AY$3:$AY$727)</f>
        <v>0</v>
      </c>
      <c r="AX389" s="30">
        <f>SUMIF(Ingredients!$B$3:$B$217,M389,Ingredients!$E$3:$E$217)+SUMIF($B$3:$B$724,M389,$AY$3:$AY$727)</f>
        <v>0</v>
      </c>
      <c r="AY389" s="29">
        <f t="shared" si="82"/>
        <v>12.666666666666666</v>
      </c>
      <c r="AZ389" s="30">
        <f>SUMIF(Ingredients!$B$3:$B$217,F389,Ingredients!$F$3:$F$217)+SUMIF($B$3:$B$724,F389,$BH$3:$BH$724)</f>
        <v>0</v>
      </c>
      <c r="BA389" s="30">
        <f>SUMIF(Ingredients!$B$3:$B$217,G389,Ingredients!$F$3:$F$217)+SUMIF($B$3:$B$724,G389,$BH$3:$BH$724)</f>
        <v>0</v>
      </c>
      <c r="BB389" s="30">
        <f>SUMIF(Ingredients!$B$3:$B$217,H389,Ingredients!$F$3:$F$217)+SUMIF($B$3:$B$724,H389,$BH$3:$BH$724)</f>
        <v>0</v>
      </c>
      <c r="BC389" s="30">
        <f>SUMIF(Ingredients!$B$3:$B$217,I389,Ingredients!$F$3:$F$217)+SUMIF($B$3:$B$724,I389,$BH$3:$BH$724)</f>
        <v>0</v>
      </c>
      <c r="BD389" s="30">
        <f>SUMIF(Ingredients!$B$3:$B$217,J389,Ingredients!$F$3:$F$217)+SUMIF($B$3:$B$724,J389,$BH$3:$BH$724)</f>
        <v>0</v>
      </c>
      <c r="BE389" s="30">
        <f>SUMIF(Ingredients!$B$3:$B$217,K389,Ingredients!$F$3:$F$217)+SUMIF($B$3:$B$724,K389,$BH$3:$BH$724)</f>
        <v>0</v>
      </c>
      <c r="BF389" s="30">
        <f>SUMIF(Ingredients!$B$3:$B$217,L389,Ingredients!$F$3:$F$217)+SUMIF($B$3:$B$724,L389,$BH$3:$BH$724)</f>
        <v>0</v>
      </c>
      <c r="BG389" s="30">
        <f>SUMIF(Ingredients!$B$3:$B$217,M389,Ingredients!$F$3:$F$217)+SUMIF($B$3:$B$724,M389,$BH$3:$BH$724)</f>
        <v>0</v>
      </c>
      <c r="BH389" s="35">
        <f t="shared" si="83"/>
        <v>0</v>
      </c>
      <c r="BI389" s="30">
        <f>SUMIF(Ingredients!$B$3:$B$217,F389,Ingredients!$G$3:$G$217)+SUMIF($B$3:$B$724,F389,$BQ$3:$BQ$724)</f>
        <v>0</v>
      </c>
      <c r="BJ389" s="30">
        <f>SUMIF(Ingredients!$B$3:$B$217,G389,Ingredients!$G$3:$G$217)+SUMIF($B$3:$B$724,G389,$BQ$3:$BQ$724)</f>
        <v>0</v>
      </c>
      <c r="BK389" s="30">
        <f>SUMIF(Ingredients!$B$3:$B$217,H389,Ingredients!$G$3:$G$217)+SUMIF($B$3:$B$724,H389,$BQ$3:$BQ$724)</f>
        <v>0</v>
      </c>
      <c r="BL389" s="30">
        <f>SUMIF(Ingredients!$B$3:$B$217,I389,Ingredients!$G$3:$G$217)+SUMIF($B$3:$B$724,I389,$BQ$3:$BQ$724)</f>
        <v>0</v>
      </c>
      <c r="BM389" s="30">
        <f>SUMIF(Ingredients!$B$3:$B$217,J389,Ingredients!$G$3:$G$217)+SUMIF($B$3:$B$724,J389,$BQ$3:$BQ$724)</f>
        <v>0</v>
      </c>
      <c r="BN389" s="30">
        <f>SUMIF(Ingredients!$B$3:$B$217,K389,Ingredients!$G$3:$G$217)+SUMIF($B$3:$B$724,K389,$BQ$3:$BQ$724)</f>
        <v>0</v>
      </c>
      <c r="BO389" s="30">
        <f>SUMIF(Ingredients!$B$3:$B$217,L389,Ingredients!$G$3:$G$217)+SUMIF($B$3:$B$724,L389,$BQ$3:$BQ$724)</f>
        <v>0</v>
      </c>
      <c r="BP389" s="30">
        <f>SUMIF(Ingredients!$B$3:$B$217,M389,Ingredients!$G$3:$G$217)+SUMIF($B$3:$B$724,M389,$BQ$3:$BQ$724)</f>
        <v>0</v>
      </c>
      <c r="BQ389" s="36">
        <f t="shared" si="84"/>
        <v>0</v>
      </c>
      <c r="BR389" s="30">
        <f>SUMIF(Ingredients!$B$3:$B$217,F389,Ingredients!$H$3:$H$217)+SUMIF($B$3:$B$724,F389,$BZ$3:$BZ$724)</f>
        <v>0.5</v>
      </c>
      <c r="BS389" s="30">
        <f>SUMIF(Ingredients!$B$3:$B$217,G389,Ingredients!$H$3:$H$217)+SUMIF($B$3:$B$724,G389,$BZ$3:$BZ$724)</f>
        <v>0</v>
      </c>
      <c r="BT389" s="30">
        <f>SUMIF(Ingredients!$B$3:$B$217,H389,Ingredients!$H$3:$H$217)+SUMIF($B$3:$B$724,H389,$BZ$3:$BZ$724)</f>
        <v>0</v>
      </c>
      <c r="BU389" s="30">
        <f>SUMIF(Ingredients!$B$3:$B$217,I389,Ingredients!$H$3:$H$217)+SUMIF($B$3:$B$724,I389,$BZ$3:$BZ$724)</f>
        <v>0</v>
      </c>
      <c r="BV389" s="30">
        <f>SUMIF(Ingredients!$B$3:$B$217,J389,Ingredients!$H$3:$H$217)+SUMIF($B$3:$B$724,J389,$BZ$3:$BZ$724)</f>
        <v>0</v>
      </c>
      <c r="BW389" s="30">
        <f>SUMIF(Ingredients!$B$3:$B$217,K389,Ingredients!$H$3:$H$217)+SUMIF($B$3:$B$724,K389,$BZ$3:$BZ$724)</f>
        <v>0</v>
      </c>
      <c r="BX389" s="30">
        <f>SUMIF(Ingredients!$B$3:$B$217,L389,Ingredients!$H$3:$H$217)+SUMIF($B$3:$B$724,L389,$BZ$3:$BZ$724)</f>
        <v>0</v>
      </c>
      <c r="BY389" s="30">
        <f>SUMIF(Ingredients!$B$3:$B$217,M389,Ingredients!$H$3:$H$217)+SUMIF($B$3:$B$724,M389,$BZ$3:$BZ$724)</f>
        <v>0</v>
      </c>
      <c r="BZ389" s="42">
        <f t="shared" si="85"/>
        <v>0.5</v>
      </c>
      <c r="CA389" s="30">
        <f>SUMIF(Ingredients!$B$3:$B$217,F389,Ingredients!$I$3:$I$217)+SUMIF($B$3:$B$724,F389,$CI$3:$CI$724)</f>
        <v>1</v>
      </c>
      <c r="CB389" s="30">
        <f>SUMIF(Ingredients!$B$3:$B$217,G389,Ingredients!$I$3:$I$217)+SUMIF($B$3:$B$724,G389,$CI$3:$CI$724)</f>
        <v>0</v>
      </c>
      <c r="CC389" s="30">
        <f>SUMIF(Ingredients!$B$3:$B$217,H389,Ingredients!$I$3:$I$217)+SUMIF($B$3:$B$724,H389,$CI$3:$CI$724)</f>
        <v>0</v>
      </c>
      <c r="CD389" s="30">
        <f>SUMIF(Ingredients!$B$3:$B$217,I389,Ingredients!$I$3:$I$217)+SUMIF($B$3:$B$724,I389,$CI$3:$CI$724)</f>
        <v>0</v>
      </c>
      <c r="CE389" s="30">
        <f>SUMIF(Ingredients!$B$3:$B$217,J389,Ingredients!$I$3:$I$217)+SUMIF($B$3:$B$724,J389,$CI$3:$CI$724)</f>
        <v>0</v>
      </c>
      <c r="CF389" s="30">
        <f>SUMIF(Ingredients!$B$3:$B$217,K389,Ingredients!$I$3:$I$217)+SUMIF($B$3:$B$724,K389,$CI$3:$CI$724)</f>
        <v>0</v>
      </c>
      <c r="CG389" s="30">
        <f>SUMIF(Ingredients!$B$3:$B$217,L389,Ingredients!$I$3:$I$217)+SUMIF($B$3:$B$724,L389,$CI$3:$CI$724)</f>
        <v>0</v>
      </c>
      <c r="CH389" s="30">
        <f>SUMIF(Ingredients!$B$3:$B$217,M389,Ingredients!$I$3:$I$217)+SUMIF($B$3:$B$724,M389,$CI$3:$CI$724)</f>
        <v>0</v>
      </c>
      <c r="CI389" s="38">
        <f t="shared" si="86"/>
        <v>1</v>
      </c>
      <c r="CJ389" s="30">
        <f>SUMIF(Ingredients!$B$3:$B$217,F389,Ingredients!$J$3:$J$217)+SUMIF($B$3:$B$724,F389,$CR$3:$CR$724)</f>
        <v>0</v>
      </c>
      <c r="CK389" s="30">
        <f>SUMIF(Ingredients!$B$3:$B$217,G389,Ingredients!$J$3:$J$217)+SUMIF($B$3:$B$724,G389,$CR$3:$CR$724)</f>
        <v>0</v>
      </c>
      <c r="CL389" s="30">
        <f>SUMIF(Ingredients!$B$3:$B$217,H389,Ingredients!$J$3:$J$217)+SUMIF($B$3:$B$724,H389,$CR$3:$CR$724)</f>
        <v>0</v>
      </c>
      <c r="CM389" s="30">
        <f>SUMIF(Ingredients!$B$3:$B$217,I389,Ingredients!$J$3:$J$217)+SUMIF($B$3:$B$724,I389,$CR$3:$CR$724)</f>
        <v>0</v>
      </c>
      <c r="CN389" s="30">
        <f>SUMIF(Ingredients!$B$3:$B$217,J389,Ingredients!$J$3:$J$217)+SUMIF($B$3:$B$724,J389,$CR$3:$CR$724)</f>
        <v>0</v>
      </c>
      <c r="CO389" s="30">
        <f>SUMIF(Ingredients!$B$3:$B$217,K389,Ingredients!$J$3:$J$217)+SUMIF($B$3:$B$724,K389,$CR$3:$CR$724)</f>
        <v>0</v>
      </c>
      <c r="CP389" s="30">
        <f>SUMIF(Ingredients!$B$3:$B$217,L389,Ingredients!$J$3:$J$217)+SUMIF($B$3:$B$724,L389,$CR$3:$CR$724)</f>
        <v>0</v>
      </c>
      <c r="CQ389" s="30">
        <f>SUMIF(Ingredients!$B$3:$B$217,M389,Ingredients!$J$3:$J$217)+SUMIF($B$3:$B$724,M389,$CR$3:$CR$724)</f>
        <v>0</v>
      </c>
      <c r="CR389" s="43">
        <f t="shared" si="87"/>
        <v>0</v>
      </c>
      <c r="CS389" s="34">
        <v>10</v>
      </c>
      <c r="CT389" s="30">
        <v>10</v>
      </c>
      <c r="CU389" s="30">
        <v>12.666666666666666</v>
      </c>
      <c r="CV389" s="35">
        <v>0</v>
      </c>
      <c r="CW389" s="36">
        <v>0</v>
      </c>
      <c r="CX389" s="37">
        <v>0.5</v>
      </c>
      <c r="CY389" s="38">
        <v>1</v>
      </c>
      <c r="CZ389" s="39">
        <v>0</v>
      </c>
      <c r="DA389" t="s">
        <v>199</v>
      </c>
      <c r="DB389" t="str">
        <f t="shared" ca="1" si="88"/>
        <v>-</v>
      </c>
      <c r="DC389" t="s">
        <v>1167</v>
      </c>
      <c r="DD389" t="s">
        <v>199</v>
      </c>
      <c r="DE389" t="str">
        <f t="shared" ca="1" si="89"/>
        <v/>
      </c>
      <c r="DF389" t="s">
        <v>2272</v>
      </c>
    </row>
    <row r="390" spans="2:110" x14ac:dyDescent="0.3">
      <c r="B390" t="s">
        <v>672</v>
      </c>
      <c r="C390" t="str">
        <f>INDEX('PH Itemnames'!$B$1:$B$723,MATCH(B390,'PH Itemnames'!$A$1:$A$723),1)</f>
        <v>sweetpickleItem</v>
      </c>
      <c r="D390" t="s">
        <v>240</v>
      </c>
      <c r="E390" t="s">
        <v>1192</v>
      </c>
      <c r="F390" s="10" t="s">
        <v>351</v>
      </c>
      <c r="G390" s="11" t="s">
        <v>112</v>
      </c>
      <c r="H390" s="11" t="s">
        <v>210</v>
      </c>
      <c r="I390" s="11"/>
      <c r="J390" s="11"/>
      <c r="K390" s="11"/>
      <c r="L390" s="11"/>
      <c r="M390" s="11"/>
      <c r="N390" s="46">
        <f ca="1">SUMIF(Ingredients!$B$3:$B$217,'PH complex foods'!F390,Ingredients!$A$3:$A$119)+SUMIF($B$3:$B$724,F390,$V$3:$V$723)</f>
        <v>1</v>
      </c>
      <c r="O390" s="11">
        <f ca="1">SUMIF(Ingredients!$B$3:$B$217,'PH complex foods'!G390,Ingredients!$A$3:$A$119)+SUMIF($B$3:$B$724,G390,$V$3:$V$723)</f>
        <v>1</v>
      </c>
      <c r="P390" s="11">
        <f ca="1">SUMIF(Ingredients!$B$3:$B$217,'PH complex foods'!H390,Ingredients!$A$3:$A$119)+SUMIF($B$3:$B$724,H390,$V$3:$V$723)</f>
        <v>1</v>
      </c>
      <c r="Q390" s="11">
        <f ca="1">SUMIF(Ingredients!$B$3:$B$217,'PH complex foods'!I390,Ingredients!$A$3:$A$119)+SUMIF($B$3:$B$724,I390,$V$3:$V$723)</f>
        <v>0</v>
      </c>
      <c r="R390" s="11">
        <f ca="1">SUMIF(Ingredients!$B$3:$B$217,'PH complex foods'!J390,Ingredients!$A$3:$A$119)+SUMIF($B$3:$B$724,J390,$V$3:$V$723)</f>
        <v>0</v>
      </c>
      <c r="S390" s="11">
        <f ca="1">SUMIF(Ingredients!$B$3:$B$217,'PH complex foods'!K390,Ingredients!$A$3:$A$119)+SUMIF($B$3:$B$724,K390,$V$3:$V$723)</f>
        <v>0</v>
      </c>
      <c r="T390" s="11">
        <f ca="1">SUMIF(Ingredients!$B$3:$B$217,'PH complex foods'!L390,Ingredients!$A$3:$A$119)+SUMIF($B$3:$B$724,L390,$V$3:$V$723)</f>
        <v>0</v>
      </c>
      <c r="U390" s="11">
        <f ca="1">SUMIF(Ingredients!$B$3:$B$217,'PH complex foods'!M390,Ingredients!$A$3:$A$119)+SUMIF($B$3:$B$724,M390,$V$3:$V$723)</f>
        <v>0</v>
      </c>
      <c r="V390" s="10">
        <f t="shared" ref="V390:V453" ca="1" si="90">SUM(N390:U390)-COUNTA(F390:M390)+1</f>
        <v>1</v>
      </c>
      <c r="W390" s="11">
        <f t="shared" si="79"/>
        <v>2</v>
      </c>
      <c r="X390" s="44" t="str">
        <f t="shared" ca="1" si="78"/>
        <v>Yes</v>
      </c>
      <c r="Y390" s="34">
        <f>SUMIF(Ingredients!$B$3:$B$217,F390,Ingredients!$C$3:$C$217)+SUMIF($B$3:$B$724,F390,$AG$3:$AG$724)</f>
        <v>0</v>
      </c>
      <c r="Z390" s="30">
        <f>SUMIF(Ingredients!$B$3:$B$217,G390,Ingredients!$C$3:$C$217)+SUMIF($B$3:$B$724,G390,$AG$3:$AG$724)</f>
        <v>2</v>
      </c>
      <c r="AA390" s="30">
        <f>SUMIF(Ingredients!$B$3:$B$217,H390,Ingredients!$C$3:$C$217)+SUMIF($B$3:$B$724,H390,$AG$3:$AG$724)</f>
        <v>0</v>
      </c>
      <c r="AB390" s="30">
        <f>SUMIF(Ingredients!$B$3:$B$217,I390,Ingredients!$C$3:$C$217)+SUMIF($B$3:$B$724,I390,$AG$3:$AG$724)</f>
        <v>0</v>
      </c>
      <c r="AC390" s="30">
        <f>SUMIF(Ingredients!$B$3:$B$217,J390,Ingredients!$C$3:$C$217)+SUMIF($B$3:$B$724,J390,$AG$3:$AG$724)</f>
        <v>0</v>
      </c>
      <c r="AD390" s="30">
        <f>SUMIF(Ingredients!$B$3:$B$217,K390,Ingredients!$C$3:$C$217)+SUMIF($B$3:$B$724,K390,$AG$3:$AG$724)</f>
        <v>0</v>
      </c>
      <c r="AE390" s="30">
        <f>SUMIF(Ingredients!$B$3:$B$217,L390,Ingredients!$C$3:$C$217)+SUMIF($B$3:$B$724,L390,$AG$3:$AG$724)</f>
        <v>0</v>
      </c>
      <c r="AF390" s="30">
        <f>SUMIF(Ingredients!$B$3:$B$217,M390,Ingredients!$C$3:$C$217)+SUMIF($B$3:$B$724,M390,$AG$3:$AG$724)</f>
        <v>0</v>
      </c>
      <c r="AG390" s="29">
        <f t="shared" si="80"/>
        <v>2</v>
      </c>
      <c r="AH390" s="30">
        <f>SUMIF(Ingredients!$B$3:$B$217,F390,Ingredients!$D$3:$D$217)+SUMIF($B$3:$B$724,F390,$AP$3:$AP$724)</f>
        <v>0</v>
      </c>
      <c r="AI390" s="30">
        <f>SUMIF(Ingredients!$B$3:$B$217,G390,Ingredients!$D$3:$D$217)+SUMIF($B$3:$B$724,G390,$AP$3:$AP$724)</f>
        <v>5</v>
      </c>
      <c r="AJ390" s="30">
        <f>SUMIF(Ingredients!$B$3:$B$217,H390,Ingredients!$D$3:$D$217)+SUMIF($B$3:$B$724,H390,$AP$3:$AP$724)</f>
        <v>0</v>
      </c>
      <c r="AK390" s="30">
        <f>SUMIF(Ingredients!$B$3:$B$217,I390,Ingredients!$D$3:$D$217)+SUMIF($B$3:$B$724,I390,$AP$3:$AP$724)</f>
        <v>0</v>
      </c>
      <c r="AL390" s="30">
        <f>SUMIF(Ingredients!$B$3:$B$217,J390,Ingredients!$D$3:$D$217)+SUMIF($B$3:$B$724,J390,$AP$3:$AP$724)</f>
        <v>0</v>
      </c>
      <c r="AM390" s="30">
        <f>SUMIF(Ingredients!$B$3:$B$217,K390,Ingredients!$D$3:$D$217)+SUMIF($B$3:$B$724,K390,$AP$3:$AP$724)</f>
        <v>0</v>
      </c>
      <c r="AN390" s="30">
        <f>SUMIF(Ingredients!$B$3:$B$217,L390,Ingredients!$D$3:$D$217)+SUMIF($B$3:$B$724,L390,$AP$3:$AP$724)</f>
        <v>0</v>
      </c>
      <c r="AO390" s="30">
        <f>SUMIF(Ingredients!$B$3:$B$217,M390,Ingredients!$D$3:$D$217)+SUMIF($B$3:$B$724,M390,$AP$3:$AP$724)</f>
        <v>0</v>
      </c>
      <c r="AP390" s="29">
        <f t="shared" si="81"/>
        <v>5</v>
      </c>
      <c r="AQ390" s="30">
        <f>SUMIF(Ingredients!$B$3:$B$217,F390,Ingredients!$E$3:$E$217)+SUMIF($B$3:$B$724,F390,$AY$3:$AY$727)</f>
        <v>30</v>
      </c>
      <c r="AR390" s="30">
        <f>SUMIF(Ingredients!$B$3:$B$217,G390,Ingredients!$E$3:$E$217)+SUMIF($B$3:$B$724,G390,$AY$3:$AY$727)</f>
        <v>7</v>
      </c>
      <c r="AS390" s="30">
        <f>SUMIF(Ingredients!$B$3:$B$217,H390,Ingredients!$E$3:$E$217)+SUMIF($B$3:$B$724,H390,$AY$3:$AY$727)</f>
        <v>30</v>
      </c>
      <c r="AT390" s="30">
        <f>SUMIF(Ingredients!$B$3:$B$217,I390,Ingredients!$E$3:$E$217)+SUMIF($B$3:$B$724,I390,$AY$3:$AY$727)</f>
        <v>0</v>
      </c>
      <c r="AU390" s="30">
        <f>SUMIF(Ingredients!$B$3:$B$217,J390,Ingredients!$E$3:$E$217)+SUMIF($B$3:$B$724,J390,$AY$3:$AY$727)</f>
        <v>0</v>
      </c>
      <c r="AV390" s="30">
        <f>SUMIF(Ingredients!$B$3:$B$217,K390,Ingredients!$E$3:$E$217)+SUMIF($B$3:$B$724,K390,$AY$3:$AY$727)</f>
        <v>0</v>
      </c>
      <c r="AW390" s="30">
        <f>SUMIF(Ingredients!$B$3:$B$217,L390,Ingredients!$E$3:$E$217)+SUMIF($B$3:$B$724,L390,$AY$3:$AY$727)</f>
        <v>0</v>
      </c>
      <c r="AX390" s="30">
        <f>SUMIF(Ingredients!$B$3:$B$217,M390,Ingredients!$E$3:$E$217)+SUMIF($B$3:$B$724,M390,$AY$3:$AY$727)</f>
        <v>0</v>
      </c>
      <c r="AY390" s="29">
        <f t="shared" si="82"/>
        <v>22.333333333333332</v>
      </c>
      <c r="AZ390" s="30">
        <f>SUMIF(Ingredients!$B$3:$B$217,F390,Ingredients!$F$3:$F$217)+SUMIF($B$3:$B$724,F390,$BH$3:$BH$724)</f>
        <v>0</v>
      </c>
      <c r="BA390" s="30">
        <f>SUMIF(Ingredients!$B$3:$B$217,G390,Ingredients!$F$3:$F$217)+SUMIF($B$3:$B$724,G390,$BH$3:$BH$724)</f>
        <v>0</v>
      </c>
      <c r="BB390" s="30">
        <f>SUMIF(Ingredients!$B$3:$B$217,H390,Ingredients!$F$3:$F$217)+SUMIF($B$3:$B$724,H390,$BH$3:$BH$724)</f>
        <v>0</v>
      </c>
      <c r="BC390" s="30">
        <f>SUMIF(Ingredients!$B$3:$B$217,I390,Ingredients!$F$3:$F$217)+SUMIF($B$3:$B$724,I390,$BH$3:$BH$724)</f>
        <v>0</v>
      </c>
      <c r="BD390" s="30">
        <f>SUMIF(Ingredients!$B$3:$B$217,J390,Ingredients!$F$3:$F$217)+SUMIF($B$3:$B$724,J390,$BH$3:$BH$724)</f>
        <v>0</v>
      </c>
      <c r="BE390" s="30">
        <f>SUMIF(Ingredients!$B$3:$B$217,K390,Ingredients!$F$3:$F$217)+SUMIF($B$3:$B$724,K390,$BH$3:$BH$724)</f>
        <v>0</v>
      </c>
      <c r="BF390" s="30">
        <f>SUMIF(Ingredients!$B$3:$B$217,L390,Ingredients!$F$3:$F$217)+SUMIF($B$3:$B$724,L390,$BH$3:$BH$724)</f>
        <v>0</v>
      </c>
      <c r="BG390" s="30">
        <f>SUMIF(Ingredients!$B$3:$B$217,M390,Ingredients!$F$3:$F$217)+SUMIF($B$3:$B$724,M390,$BH$3:$BH$724)</f>
        <v>0</v>
      </c>
      <c r="BH390" s="35">
        <f t="shared" si="83"/>
        <v>0</v>
      </c>
      <c r="BI390" s="30">
        <f>SUMIF(Ingredients!$B$3:$B$217,F390,Ingredients!$G$3:$G$217)+SUMIF($B$3:$B$724,F390,$BQ$3:$BQ$724)</f>
        <v>0</v>
      </c>
      <c r="BJ390" s="30">
        <f>SUMIF(Ingredients!$B$3:$B$217,G390,Ingredients!$G$3:$G$217)+SUMIF($B$3:$B$724,G390,$BQ$3:$BQ$724)</f>
        <v>0</v>
      </c>
      <c r="BK390" s="30">
        <f>SUMIF(Ingredients!$B$3:$B$217,H390,Ingredients!$G$3:$G$217)+SUMIF($B$3:$B$724,H390,$BQ$3:$BQ$724)</f>
        <v>0</v>
      </c>
      <c r="BL390" s="30">
        <f>SUMIF(Ingredients!$B$3:$B$217,I390,Ingredients!$G$3:$G$217)+SUMIF($B$3:$B$724,I390,$BQ$3:$BQ$724)</f>
        <v>0</v>
      </c>
      <c r="BM390" s="30">
        <f>SUMIF(Ingredients!$B$3:$B$217,J390,Ingredients!$G$3:$G$217)+SUMIF($B$3:$B$724,J390,$BQ$3:$BQ$724)</f>
        <v>0</v>
      </c>
      <c r="BN390" s="30">
        <f>SUMIF(Ingredients!$B$3:$B$217,K390,Ingredients!$G$3:$G$217)+SUMIF($B$3:$B$724,K390,$BQ$3:$BQ$724)</f>
        <v>0</v>
      </c>
      <c r="BO390" s="30">
        <f>SUMIF(Ingredients!$B$3:$B$217,L390,Ingredients!$G$3:$G$217)+SUMIF($B$3:$B$724,L390,$BQ$3:$BQ$724)</f>
        <v>0</v>
      </c>
      <c r="BP390" s="30">
        <f>SUMIF(Ingredients!$B$3:$B$217,M390,Ingredients!$G$3:$G$217)+SUMIF($B$3:$B$724,M390,$BQ$3:$BQ$724)</f>
        <v>0</v>
      </c>
      <c r="BQ390" s="36">
        <f t="shared" si="84"/>
        <v>0</v>
      </c>
      <c r="BR390" s="30">
        <f>SUMIF(Ingredients!$B$3:$B$217,F390,Ingredients!$H$3:$H$217)+SUMIF($B$3:$B$724,F390,$BZ$3:$BZ$724)</f>
        <v>0</v>
      </c>
      <c r="BS390" s="30">
        <f>SUMIF(Ingredients!$B$3:$B$217,G390,Ingredients!$H$3:$H$217)+SUMIF($B$3:$B$724,G390,$BZ$3:$BZ$724)</f>
        <v>1.5</v>
      </c>
      <c r="BT390" s="30">
        <f>SUMIF(Ingredients!$B$3:$B$217,H390,Ingredients!$H$3:$H$217)+SUMIF($B$3:$B$724,H390,$BZ$3:$BZ$724)</f>
        <v>0</v>
      </c>
      <c r="BU390" s="30">
        <f>SUMIF(Ingredients!$B$3:$B$217,I390,Ingredients!$H$3:$H$217)+SUMIF($B$3:$B$724,I390,$BZ$3:$BZ$724)</f>
        <v>0</v>
      </c>
      <c r="BV390" s="30">
        <f>SUMIF(Ingredients!$B$3:$B$217,J390,Ingredients!$H$3:$H$217)+SUMIF($B$3:$B$724,J390,$BZ$3:$BZ$724)</f>
        <v>0</v>
      </c>
      <c r="BW390" s="30">
        <f>SUMIF(Ingredients!$B$3:$B$217,K390,Ingredients!$H$3:$H$217)+SUMIF($B$3:$B$724,K390,$BZ$3:$BZ$724)</f>
        <v>0</v>
      </c>
      <c r="BX390" s="30">
        <f>SUMIF(Ingredients!$B$3:$B$217,L390,Ingredients!$H$3:$H$217)+SUMIF($B$3:$B$724,L390,$BZ$3:$BZ$724)</f>
        <v>0</v>
      </c>
      <c r="BY390" s="30">
        <f>SUMIF(Ingredients!$B$3:$B$217,M390,Ingredients!$H$3:$H$217)+SUMIF($B$3:$B$724,M390,$BZ$3:$BZ$724)</f>
        <v>0</v>
      </c>
      <c r="BZ390" s="42">
        <f t="shared" si="85"/>
        <v>1.5</v>
      </c>
      <c r="CA390" s="30">
        <f>SUMIF(Ingredients!$B$3:$B$217,F390,Ingredients!$I$3:$I$217)+SUMIF($B$3:$B$724,F390,$CI$3:$CI$724)</f>
        <v>0</v>
      </c>
      <c r="CB390" s="30">
        <f>SUMIF(Ingredients!$B$3:$B$217,G390,Ingredients!$I$3:$I$217)+SUMIF($B$3:$B$724,G390,$CI$3:$CI$724)</f>
        <v>0</v>
      </c>
      <c r="CC390" s="30">
        <f>SUMIF(Ingredients!$B$3:$B$217,H390,Ingredients!$I$3:$I$217)+SUMIF($B$3:$B$724,H390,$CI$3:$CI$724)</f>
        <v>0</v>
      </c>
      <c r="CD390" s="30">
        <f>SUMIF(Ingredients!$B$3:$B$217,I390,Ingredients!$I$3:$I$217)+SUMIF($B$3:$B$724,I390,$CI$3:$CI$724)</f>
        <v>0</v>
      </c>
      <c r="CE390" s="30">
        <f>SUMIF(Ingredients!$B$3:$B$217,J390,Ingredients!$I$3:$I$217)+SUMIF($B$3:$B$724,J390,$CI$3:$CI$724)</f>
        <v>0</v>
      </c>
      <c r="CF390" s="30">
        <f>SUMIF(Ingredients!$B$3:$B$217,K390,Ingredients!$I$3:$I$217)+SUMIF($B$3:$B$724,K390,$CI$3:$CI$724)</f>
        <v>0</v>
      </c>
      <c r="CG390" s="30">
        <f>SUMIF(Ingredients!$B$3:$B$217,L390,Ingredients!$I$3:$I$217)+SUMIF($B$3:$B$724,L390,$CI$3:$CI$724)</f>
        <v>0</v>
      </c>
      <c r="CH390" s="30">
        <f>SUMIF(Ingredients!$B$3:$B$217,M390,Ingredients!$I$3:$I$217)+SUMIF($B$3:$B$724,M390,$CI$3:$CI$724)</f>
        <v>0</v>
      </c>
      <c r="CI390" s="38">
        <f t="shared" si="86"/>
        <v>0</v>
      </c>
      <c r="CJ390" s="30">
        <f>SUMIF(Ingredients!$B$3:$B$217,F390,Ingredients!$J$3:$J$217)+SUMIF($B$3:$B$724,F390,$CR$3:$CR$724)</f>
        <v>0</v>
      </c>
      <c r="CK390" s="30">
        <f>SUMIF(Ingredients!$B$3:$B$217,G390,Ingredients!$J$3:$J$217)+SUMIF($B$3:$B$724,G390,$CR$3:$CR$724)</f>
        <v>0</v>
      </c>
      <c r="CL390" s="30">
        <f>SUMIF(Ingredients!$B$3:$B$217,H390,Ingredients!$J$3:$J$217)+SUMIF($B$3:$B$724,H390,$CR$3:$CR$724)</f>
        <v>0</v>
      </c>
      <c r="CM390" s="30">
        <f>SUMIF(Ingredients!$B$3:$B$217,I390,Ingredients!$J$3:$J$217)+SUMIF($B$3:$B$724,I390,$CR$3:$CR$724)</f>
        <v>0</v>
      </c>
      <c r="CN390" s="30">
        <f>SUMIF(Ingredients!$B$3:$B$217,J390,Ingredients!$J$3:$J$217)+SUMIF($B$3:$B$724,J390,$CR$3:$CR$724)</f>
        <v>0</v>
      </c>
      <c r="CO390" s="30">
        <f>SUMIF(Ingredients!$B$3:$B$217,K390,Ingredients!$J$3:$J$217)+SUMIF($B$3:$B$724,K390,$CR$3:$CR$724)</f>
        <v>0</v>
      </c>
      <c r="CP390" s="30">
        <f>SUMIF(Ingredients!$B$3:$B$217,L390,Ingredients!$J$3:$J$217)+SUMIF($B$3:$B$724,L390,$CR$3:$CR$724)</f>
        <v>0</v>
      </c>
      <c r="CQ390" s="30">
        <f>SUMIF(Ingredients!$B$3:$B$217,M390,Ingredients!$J$3:$J$217)+SUMIF($B$3:$B$724,M390,$CR$3:$CR$724)</f>
        <v>0</v>
      </c>
      <c r="CR390" s="43">
        <f t="shared" si="87"/>
        <v>0</v>
      </c>
      <c r="CS390" s="34">
        <v>2</v>
      </c>
      <c r="CT390" s="30">
        <v>5</v>
      </c>
      <c r="CU390" s="30">
        <v>30</v>
      </c>
      <c r="CV390" s="35">
        <v>0</v>
      </c>
      <c r="CW390" s="36">
        <v>0</v>
      </c>
      <c r="CX390" s="37">
        <v>1.5</v>
      </c>
      <c r="CY390" s="38">
        <v>0</v>
      </c>
      <c r="CZ390" s="39">
        <v>0</v>
      </c>
      <c r="DA390" t="s">
        <v>202</v>
      </c>
      <c r="DB390" t="str">
        <f t="shared" ca="1" si="88"/>
        <v>-</v>
      </c>
      <c r="DC390" t="s">
        <v>3117</v>
      </c>
      <c r="DD390" t="s">
        <v>200</v>
      </c>
      <c r="DE390" t="str">
        <f t="shared" ca="1" si="89"/>
        <v>SWEETPICKLEITEM(MEAL, ItemRegistry.sweetpickleItem, 4 ,0.4f,5f,0f,1.5f,0f,0f,0f,0.7f),</v>
      </c>
      <c r="DF390" t="s">
        <v>2501</v>
      </c>
    </row>
    <row r="391" spans="2:110" x14ac:dyDescent="0.3">
      <c r="B391" t="s">
        <v>673</v>
      </c>
      <c r="C391" t="str">
        <f>INDEX('PH Itemnames'!$B$1:$B$723,MATCH(B391,'PH Itemnames'!$A$1:$A$723),1)</f>
        <v>veggiestripsItem</v>
      </c>
      <c r="D391" t="s">
        <v>240</v>
      </c>
      <c r="E391" t="s">
        <v>1192</v>
      </c>
      <c r="F391" s="10" t="s">
        <v>314</v>
      </c>
      <c r="G391" s="11" t="s">
        <v>6</v>
      </c>
      <c r="H391" s="11" t="s">
        <v>314</v>
      </c>
      <c r="I391" s="11" t="s">
        <v>249</v>
      </c>
      <c r="J391" s="11" t="s">
        <v>122</v>
      </c>
      <c r="K391" s="11"/>
      <c r="L391" s="11"/>
      <c r="M391" s="11"/>
      <c r="N391" s="46">
        <f ca="1">SUMIF(Ingredients!$B$3:$B$217,'PH complex foods'!F391,Ingredients!$A$3:$A$119)+SUMIF($B$3:$B$724,F391,$V$3:$V$723)</f>
        <v>1</v>
      </c>
      <c r="O391" s="11">
        <f ca="1">SUMIF(Ingredients!$B$3:$B$217,'PH complex foods'!G391,Ingredients!$A$3:$A$119)+SUMIF($B$3:$B$724,G391,$V$3:$V$723)</f>
        <v>1</v>
      </c>
      <c r="P391" s="11">
        <f ca="1">SUMIF(Ingredients!$B$3:$B$217,'PH complex foods'!H391,Ingredients!$A$3:$A$119)+SUMIF($B$3:$B$724,H391,$V$3:$V$723)</f>
        <v>1</v>
      </c>
      <c r="Q391" s="11">
        <f ca="1">SUMIF(Ingredients!$B$3:$B$217,'PH complex foods'!I391,Ingredients!$A$3:$A$119)+SUMIF($B$3:$B$724,I391,$V$3:$V$723)</f>
        <v>1</v>
      </c>
      <c r="R391" s="11">
        <f ca="1">SUMIF(Ingredients!$B$3:$B$217,'PH complex foods'!J391,Ingredients!$A$3:$A$119)+SUMIF($B$3:$B$724,J391,$V$3:$V$723)</f>
        <v>1</v>
      </c>
      <c r="S391" s="11">
        <f ca="1">SUMIF(Ingredients!$B$3:$B$217,'PH complex foods'!K391,Ingredients!$A$3:$A$119)+SUMIF($B$3:$B$724,K391,$V$3:$V$723)</f>
        <v>0</v>
      </c>
      <c r="T391" s="11">
        <f ca="1">SUMIF(Ingredients!$B$3:$B$217,'PH complex foods'!L391,Ingredients!$A$3:$A$119)+SUMIF($B$3:$B$724,L391,$V$3:$V$723)</f>
        <v>0</v>
      </c>
      <c r="U391" s="11">
        <f ca="1">SUMIF(Ingredients!$B$3:$B$217,'PH complex foods'!M391,Ingredients!$A$3:$A$119)+SUMIF($B$3:$B$724,M391,$V$3:$V$723)</f>
        <v>0</v>
      </c>
      <c r="V391" s="10">
        <f t="shared" ca="1" si="90"/>
        <v>1</v>
      </c>
      <c r="W391" s="11">
        <f t="shared" si="79"/>
        <v>0</v>
      </c>
      <c r="X391" s="44" t="str">
        <f t="shared" ref="X391:X454" ca="1" si="91">IF(V391=1,"Yes","No")</f>
        <v>Yes</v>
      </c>
      <c r="Y391" s="34">
        <f>SUMIF(Ingredients!$B$3:$B$217,F391,Ingredients!$C$3:$C$217)+SUMIF($B$3:$B$724,F391,$AG$3:$AG$724)</f>
        <v>5.1428571428571432</v>
      </c>
      <c r="Z391" s="30">
        <f>SUMIF(Ingredients!$B$3:$B$217,G391,Ingredients!$C$3:$C$217)+SUMIF($B$3:$B$724,G391,$AG$3:$AG$724)</f>
        <v>5.1428571428571432</v>
      </c>
      <c r="AA391" s="30">
        <f>SUMIF(Ingredients!$B$3:$B$217,H391,Ingredients!$C$3:$C$217)+SUMIF($B$3:$B$724,H391,$AG$3:$AG$724)</f>
        <v>5.1428571428571432</v>
      </c>
      <c r="AB391" s="30">
        <f>SUMIF(Ingredients!$B$3:$B$217,I391,Ingredients!$C$3:$C$217)+SUMIF($B$3:$B$724,I391,$AG$3:$AG$724)</f>
        <v>0</v>
      </c>
      <c r="AC391" s="30">
        <f>SUMIF(Ingredients!$B$3:$B$217,J391,Ingredients!$C$3:$C$217)+SUMIF($B$3:$B$724,J391,$AG$3:$AG$724)</f>
        <v>0</v>
      </c>
      <c r="AD391" s="30">
        <f>SUMIF(Ingredients!$B$3:$B$217,K391,Ingredients!$C$3:$C$217)+SUMIF($B$3:$B$724,K391,$AG$3:$AG$724)</f>
        <v>0</v>
      </c>
      <c r="AE391" s="30">
        <f>SUMIF(Ingredients!$B$3:$B$217,L391,Ingredients!$C$3:$C$217)+SUMIF($B$3:$B$724,L391,$AG$3:$AG$724)</f>
        <v>0</v>
      </c>
      <c r="AF391" s="30">
        <f>SUMIF(Ingredients!$B$3:$B$217,M391,Ingredients!$C$3:$C$217)+SUMIF($B$3:$B$724,M391,$AG$3:$AG$724)</f>
        <v>0</v>
      </c>
      <c r="AG391" s="29">
        <f t="shared" si="80"/>
        <v>15.428571428571431</v>
      </c>
      <c r="AH391" s="30">
        <f>SUMIF(Ingredients!$B$3:$B$217,F391,Ingredients!$D$3:$D$217)+SUMIF($B$3:$B$724,F391,$AP$3:$AP$724)</f>
        <v>0.35714285714285715</v>
      </c>
      <c r="AI391" s="30">
        <f>SUMIF(Ingredients!$B$3:$B$217,G391,Ingredients!$D$3:$D$217)+SUMIF($B$3:$B$724,G391,$AP$3:$AP$724)</f>
        <v>0.35714285714285715</v>
      </c>
      <c r="AJ391" s="30">
        <f>SUMIF(Ingredients!$B$3:$B$217,H391,Ingredients!$D$3:$D$217)+SUMIF($B$3:$B$724,H391,$AP$3:$AP$724)</f>
        <v>0.35714285714285715</v>
      </c>
      <c r="AK391" s="30">
        <f>SUMIF(Ingredients!$B$3:$B$217,I391,Ingredients!$D$3:$D$217)+SUMIF($B$3:$B$724,I391,$AP$3:$AP$724)</f>
        <v>0</v>
      </c>
      <c r="AL391" s="30">
        <f>SUMIF(Ingredients!$B$3:$B$217,J391,Ingredients!$D$3:$D$217)+SUMIF($B$3:$B$724,J391,$AP$3:$AP$724)</f>
        <v>0</v>
      </c>
      <c r="AM391" s="30">
        <f>SUMIF(Ingredients!$B$3:$B$217,K391,Ingredients!$D$3:$D$217)+SUMIF($B$3:$B$724,K391,$AP$3:$AP$724)</f>
        <v>0</v>
      </c>
      <c r="AN391" s="30">
        <f>SUMIF(Ingredients!$B$3:$B$217,L391,Ingredients!$D$3:$D$217)+SUMIF($B$3:$B$724,L391,$AP$3:$AP$724)</f>
        <v>0</v>
      </c>
      <c r="AO391" s="30">
        <f>SUMIF(Ingredients!$B$3:$B$217,M391,Ingredients!$D$3:$D$217)+SUMIF($B$3:$B$724,M391,$AP$3:$AP$724)</f>
        <v>0</v>
      </c>
      <c r="AP391" s="29">
        <f t="shared" si="81"/>
        <v>1.0714285714285714</v>
      </c>
      <c r="AQ391" s="30">
        <f>SUMIF(Ingredients!$B$3:$B$217,F391,Ingredients!$E$3:$E$217)+SUMIF($B$3:$B$724,F391,$AY$3:$AY$727)</f>
        <v>19.285714285714285</v>
      </c>
      <c r="AR391" s="30">
        <f>SUMIF(Ingredients!$B$3:$B$217,G391,Ingredients!$E$3:$E$217)+SUMIF($B$3:$B$724,G391,$AY$3:$AY$727)</f>
        <v>19.285714285714285</v>
      </c>
      <c r="AS391" s="30">
        <f>SUMIF(Ingredients!$B$3:$B$217,H391,Ingredients!$E$3:$E$217)+SUMIF($B$3:$B$724,H391,$AY$3:$AY$727)</f>
        <v>19.285714285714285</v>
      </c>
      <c r="AT391" s="30">
        <f>SUMIF(Ingredients!$B$3:$B$217,I391,Ingredients!$E$3:$E$217)+SUMIF($B$3:$B$724,I391,$AY$3:$AY$727)</f>
        <v>30</v>
      </c>
      <c r="AU391" s="30">
        <f>SUMIF(Ingredients!$B$3:$B$217,J391,Ingredients!$E$3:$E$217)+SUMIF($B$3:$B$724,J391,$AY$3:$AY$727)</f>
        <v>48</v>
      </c>
      <c r="AV391" s="30">
        <f>SUMIF(Ingredients!$B$3:$B$217,K391,Ingredients!$E$3:$E$217)+SUMIF($B$3:$B$724,K391,$AY$3:$AY$727)</f>
        <v>0</v>
      </c>
      <c r="AW391" s="30">
        <f>SUMIF(Ingredients!$B$3:$B$217,L391,Ingredients!$E$3:$E$217)+SUMIF($B$3:$B$724,L391,$AY$3:$AY$727)</f>
        <v>0</v>
      </c>
      <c r="AX391" s="30">
        <f>SUMIF(Ingredients!$B$3:$B$217,M391,Ingredients!$E$3:$E$217)+SUMIF($B$3:$B$724,M391,$AY$3:$AY$727)</f>
        <v>0</v>
      </c>
      <c r="AY391" s="29">
        <f t="shared" si="82"/>
        <v>27.171428571428571</v>
      </c>
      <c r="AZ391" s="30">
        <f>SUMIF(Ingredients!$B$3:$B$217,F391,Ingredients!$F$3:$F$217)+SUMIF($B$3:$B$724,F391,$BH$3:$BH$724)</f>
        <v>0</v>
      </c>
      <c r="BA391" s="30">
        <f>SUMIF(Ingredients!$B$3:$B$217,G391,Ingredients!$F$3:$F$217)+SUMIF($B$3:$B$724,G391,$BH$3:$BH$724)</f>
        <v>0</v>
      </c>
      <c r="BB391" s="30">
        <f>SUMIF(Ingredients!$B$3:$B$217,H391,Ingredients!$F$3:$F$217)+SUMIF($B$3:$B$724,H391,$BH$3:$BH$724)</f>
        <v>0</v>
      </c>
      <c r="BC391" s="30">
        <f>SUMIF(Ingredients!$B$3:$B$217,I391,Ingredients!$F$3:$F$217)+SUMIF($B$3:$B$724,I391,$BH$3:$BH$724)</f>
        <v>0</v>
      </c>
      <c r="BD391" s="30">
        <f>SUMIF(Ingredients!$B$3:$B$217,J391,Ingredients!$F$3:$F$217)+SUMIF($B$3:$B$724,J391,$BH$3:$BH$724)</f>
        <v>0</v>
      </c>
      <c r="BE391" s="30">
        <f>SUMIF(Ingredients!$B$3:$B$217,K391,Ingredients!$F$3:$F$217)+SUMIF($B$3:$B$724,K391,$BH$3:$BH$724)</f>
        <v>0</v>
      </c>
      <c r="BF391" s="30">
        <f>SUMIF(Ingredients!$B$3:$B$217,L391,Ingredients!$F$3:$F$217)+SUMIF($B$3:$B$724,L391,$BH$3:$BH$724)</f>
        <v>0</v>
      </c>
      <c r="BG391" s="30">
        <f>SUMIF(Ingredients!$B$3:$B$217,M391,Ingredients!$F$3:$F$217)+SUMIF($B$3:$B$724,M391,$BH$3:$BH$724)</f>
        <v>0</v>
      </c>
      <c r="BH391" s="35">
        <f t="shared" si="83"/>
        <v>0</v>
      </c>
      <c r="BI391" s="30">
        <f>SUMIF(Ingredients!$B$3:$B$217,F391,Ingredients!$G$3:$G$217)+SUMIF($B$3:$B$724,F391,$BQ$3:$BQ$724)</f>
        <v>0</v>
      </c>
      <c r="BJ391" s="30">
        <f>SUMIF(Ingredients!$B$3:$B$217,G391,Ingredients!$G$3:$G$217)+SUMIF($B$3:$B$724,G391,$BQ$3:$BQ$724)</f>
        <v>0</v>
      </c>
      <c r="BK391" s="30">
        <f>SUMIF(Ingredients!$B$3:$B$217,H391,Ingredients!$G$3:$G$217)+SUMIF($B$3:$B$724,H391,$BQ$3:$BQ$724)</f>
        <v>0</v>
      </c>
      <c r="BL391" s="30">
        <f>SUMIF(Ingredients!$B$3:$B$217,I391,Ingredients!$G$3:$G$217)+SUMIF($B$3:$B$724,I391,$BQ$3:$BQ$724)</f>
        <v>0</v>
      </c>
      <c r="BM391" s="30">
        <f>SUMIF(Ingredients!$B$3:$B$217,J391,Ingredients!$G$3:$G$217)+SUMIF($B$3:$B$724,J391,$BQ$3:$BQ$724)</f>
        <v>0</v>
      </c>
      <c r="BN391" s="30">
        <f>SUMIF(Ingredients!$B$3:$B$217,K391,Ingredients!$G$3:$G$217)+SUMIF($B$3:$B$724,K391,$BQ$3:$BQ$724)</f>
        <v>0</v>
      </c>
      <c r="BO391" s="30">
        <f>SUMIF(Ingredients!$B$3:$B$217,L391,Ingredients!$G$3:$G$217)+SUMIF($B$3:$B$724,L391,$BQ$3:$BQ$724)</f>
        <v>0</v>
      </c>
      <c r="BP391" s="30">
        <f>SUMIF(Ingredients!$B$3:$B$217,M391,Ingredients!$G$3:$G$217)+SUMIF($B$3:$B$724,M391,$BQ$3:$BQ$724)</f>
        <v>0</v>
      </c>
      <c r="BQ391" s="36">
        <f t="shared" si="84"/>
        <v>0</v>
      </c>
      <c r="BR391" s="30">
        <f>SUMIF(Ingredients!$B$3:$B$217,F391,Ingredients!$H$3:$H$217)+SUMIF($B$3:$B$724,F391,$BZ$3:$BZ$724)</f>
        <v>1.1428571428571428</v>
      </c>
      <c r="BS391" s="30">
        <f>SUMIF(Ingredients!$B$3:$B$217,G391,Ingredients!$H$3:$H$217)+SUMIF($B$3:$B$724,G391,$BZ$3:$BZ$724)</f>
        <v>1.1428571428571428</v>
      </c>
      <c r="BT391" s="30">
        <f>SUMIF(Ingredients!$B$3:$B$217,H391,Ingredients!$H$3:$H$217)+SUMIF($B$3:$B$724,H391,$BZ$3:$BZ$724)</f>
        <v>1.1428571428571428</v>
      </c>
      <c r="BU391" s="30">
        <f>SUMIF(Ingredients!$B$3:$B$217,I391,Ingredients!$H$3:$H$217)+SUMIF($B$3:$B$724,I391,$BZ$3:$BZ$724)</f>
        <v>0</v>
      </c>
      <c r="BV391" s="30">
        <f>SUMIF(Ingredients!$B$3:$B$217,J391,Ingredients!$H$3:$H$217)+SUMIF($B$3:$B$724,J391,$BZ$3:$BZ$724)</f>
        <v>0</v>
      </c>
      <c r="BW391" s="30">
        <f>SUMIF(Ingredients!$B$3:$B$217,K391,Ingredients!$H$3:$H$217)+SUMIF($B$3:$B$724,K391,$BZ$3:$BZ$724)</f>
        <v>0</v>
      </c>
      <c r="BX391" s="30">
        <f>SUMIF(Ingredients!$B$3:$B$217,L391,Ingredients!$H$3:$H$217)+SUMIF($B$3:$B$724,L391,$BZ$3:$BZ$724)</f>
        <v>0</v>
      </c>
      <c r="BY391" s="30">
        <f>SUMIF(Ingredients!$B$3:$B$217,M391,Ingredients!$H$3:$H$217)+SUMIF($B$3:$B$724,M391,$BZ$3:$BZ$724)</f>
        <v>0</v>
      </c>
      <c r="BZ391" s="42">
        <f t="shared" si="85"/>
        <v>3.4285714285714284</v>
      </c>
      <c r="CA391" s="30">
        <f>SUMIF(Ingredients!$B$3:$B$217,F391,Ingredients!$I$3:$I$217)+SUMIF($B$3:$B$724,F391,$CI$3:$CI$724)</f>
        <v>0</v>
      </c>
      <c r="CB391" s="30">
        <f>SUMIF(Ingredients!$B$3:$B$217,G391,Ingredients!$I$3:$I$217)+SUMIF($B$3:$B$724,G391,$CI$3:$CI$724)</f>
        <v>0</v>
      </c>
      <c r="CC391" s="30">
        <f>SUMIF(Ingredients!$B$3:$B$217,H391,Ingredients!$I$3:$I$217)+SUMIF($B$3:$B$724,H391,$CI$3:$CI$724)</f>
        <v>0</v>
      </c>
      <c r="CD391" s="30">
        <f>SUMIF(Ingredients!$B$3:$B$217,I391,Ingredients!$I$3:$I$217)+SUMIF($B$3:$B$724,I391,$CI$3:$CI$724)</f>
        <v>0</v>
      </c>
      <c r="CE391" s="30">
        <f>SUMIF(Ingredients!$B$3:$B$217,J391,Ingredients!$I$3:$I$217)+SUMIF($B$3:$B$724,J391,$CI$3:$CI$724)</f>
        <v>0</v>
      </c>
      <c r="CF391" s="30">
        <f>SUMIF(Ingredients!$B$3:$B$217,K391,Ingredients!$I$3:$I$217)+SUMIF($B$3:$B$724,K391,$CI$3:$CI$724)</f>
        <v>0</v>
      </c>
      <c r="CG391" s="30">
        <f>SUMIF(Ingredients!$B$3:$B$217,L391,Ingredients!$I$3:$I$217)+SUMIF($B$3:$B$724,L391,$CI$3:$CI$724)</f>
        <v>0</v>
      </c>
      <c r="CH391" s="30">
        <f>SUMIF(Ingredients!$B$3:$B$217,M391,Ingredients!$I$3:$I$217)+SUMIF($B$3:$B$724,M391,$CI$3:$CI$724)</f>
        <v>0</v>
      </c>
      <c r="CI391" s="38">
        <f t="shared" si="86"/>
        <v>0</v>
      </c>
      <c r="CJ391" s="30">
        <f>SUMIF(Ingredients!$B$3:$B$217,F391,Ingredients!$J$3:$J$217)+SUMIF($B$3:$B$724,F391,$CR$3:$CR$724)</f>
        <v>0</v>
      </c>
      <c r="CK391" s="30">
        <f>SUMIF(Ingredients!$B$3:$B$217,G391,Ingredients!$J$3:$J$217)+SUMIF($B$3:$B$724,G391,$CR$3:$CR$724)</f>
        <v>0</v>
      </c>
      <c r="CL391" s="30">
        <f>SUMIF(Ingredients!$B$3:$B$217,H391,Ingredients!$J$3:$J$217)+SUMIF($B$3:$B$724,H391,$CR$3:$CR$724)</f>
        <v>0</v>
      </c>
      <c r="CM391" s="30">
        <f>SUMIF(Ingredients!$B$3:$B$217,I391,Ingredients!$J$3:$J$217)+SUMIF($B$3:$B$724,I391,$CR$3:$CR$724)</f>
        <v>0</v>
      </c>
      <c r="CN391" s="30">
        <f>SUMIF(Ingredients!$B$3:$B$217,J391,Ingredients!$J$3:$J$217)+SUMIF($B$3:$B$724,J391,$CR$3:$CR$724)</f>
        <v>0</v>
      </c>
      <c r="CO391" s="30">
        <f>SUMIF(Ingredients!$B$3:$B$217,K391,Ingredients!$J$3:$J$217)+SUMIF($B$3:$B$724,K391,$CR$3:$CR$724)</f>
        <v>0</v>
      </c>
      <c r="CP391" s="30">
        <f>SUMIF(Ingredients!$B$3:$B$217,L391,Ingredients!$J$3:$J$217)+SUMIF($B$3:$B$724,L391,$CR$3:$CR$724)</f>
        <v>0</v>
      </c>
      <c r="CQ391" s="30">
        <f>SUMIF(Ingredients!$B$3:$B$217,M391,Ingredients!$J$3:$J$217)+SUMIF($B$3:$B$724,M391,$CR$3:$CR$724)</f>
        <v>0</v>
      </c>
      <c r="CR391" s="43">
        <f t="shared" si="87"/>
        <v>0</v>
      </c>
      <c r="CS391" s="34">
        <v>15.428571428571431</v>
      </c>
      <c r="CT391" s="30">
        <v>0</v>
      </c>
      <c r="CU391" s="30">
        <v>12</v>
      </c>
      <c r="CV391" s="35">
        <v>0</v>
      </c>
      <c r="CW391" s="36">
        <v>0</v>
      </c>
      <c r="CX391" s="37">
        <v>3</v>
      </c>
      <c r="CY391" s="38">
        <v>0</v>
      </c>
      <c r="CZ391" s="39">
        <v>0</v>
      </c>
      <c r="DA391" t="s">
        <v>202</v>
      </c>
      <c r="DB391" t="str">
        <f t="shared" ca="1" si="88"/>
        <v>-</v>
      </c>
      <c r="DD391" t="s">
        <v>200</v>
      </c>
      <c r="DE391" t="str">
        <f t="shared" ca="1" si="89"/>
        <v>VEGGIESTRIPSITEM(MEAL, ItemRegistry.veggiestripsItem, 4 ,3.09f,0f,0f,3f,0f,0f,0f,1.75f),</v>
      </c>
      <c r="DF391" t="s">
        <v>2502</v>
      </c>
    </row>
    <row r="392" spans="2:110" x14ac:dyDescent="0.3">
      <c r="B392" t="s">
        <v>674</v>
      </c>
      <c r="C392" t="str">
        <f>INDEX('PH Itemnames'!$B$1:$B$723,MATCH(B392,'PH Itemnames'!$A$1:$A$723),1)</f>
        <v>vindalooItem</v>
      </c>
      <c r="D392" t="s">
        <v>675</v>
      </c>
      <c r="E392" t="s">
        <v>1192</v>
      </c>
      <c r="F392" s="10" t="s">
        <v>212</v>
      </c>
      <c r="G392" s="11" t="s">
        <v>361</v>
      </c>
      <c r="H392" s="11" t="s">
        <v>247</v>
      </c>
      <c r="I392" s="11" t="s">
        <v>401</v>
      </c>
      <c r="J392" s="11" t="s">
        <v>64</v>
      </c>
      <c r="K392" s="11"/>
      <c r="L392" s="11"/>
      <c r="M392" s="11"/>
      <c r="N392" s="46">
        <f ca="1">SUMIF(Ingredients!$B$3:$B$217,'PH complex foods'!F392,Ingredients!$A$3:$A$119)+SUMIF($B$3:$B$724,F392,$V$3:$V$723)</f>
        <v>1</v>
      </c>
      <c r="O392" s="11">
        <f ca="1">SUMIF(Ingredients!$B$3:$B$217,'PH complex foods'!G392,Ingredients!$A$3:$A$119)+SUMIF($B$3:$B$724,G392,$V$3:$V$723)</f>
        <v>0</v>
      </c>
      <c r="P392" s="11">
        <f ca="1">SUMIF(Ingredients!$B$3:$B$217,'PH complex foods'!H392,Ingredients!$A$3:$A$119)+SUMIF($B$3:$B$724,H392,$V$3:$V$723)</f>
        <v>1</v>
      </c>
      <c r="Q392" s="11">
        <f ca="1">SUMIF(Ingredients!$B$3:$B$217,'PH complex foods'!I392,Ingredients!$A$3:$A$119)+SUMIF($B$3:$B$724,I392,$V$3:$V$723)</f>
        <v>1</v>
      </c>
      <c r="R392" s="11">
        <f ca="1">SUMIF(Ingredients!$B$3:$B$217,'PH complex foods'!J392,Ingredients!$A$3:$A$119)+SUMIF($B$3:$B$724,J392,$V$3:$V$723)</f>
        <v>1</v>
      </c>
      <c r="S392" s="11">
        <f ca="1">SUMIF(Ingredients!$B$3:$B$217,'PH complex foods'!K392,Ingredients!$A$3:$A$119)+SUMIF($B$3:$B$724,K392,$V$3:$V$723)</f>
        <v>0</v>
      </c>
      <c r="T392" s="11">
        <f ca="1">SUMIF(Ingredients!$B$3:$B$217,'PH complex foods'!L392,Ingredients!$A$3:$A$119)+SUMIF($B$3:$B$724,L392,$V$3:$V$723)</f>
        <v>0</v>
      </c>
      <c r="U392" s="11">
        <f ca="1">SUMIF(Ingredients!$B$3:$B$217,'PH complex foods'!M392,Ingredients!$A$3:$A$119)+SUMIF($B$3:$B$724,M392,$V$3:$V$723)</f>
        <v>0</v>
      </c>
      <c r="V392" s="10">
        <f t="shared" ca="1" si="90"/>
        <v>0</v>
      </c>
      <c r="W392" s="11">
        <f t="shared" si="79"/>
        <v>0</v>
      </c>
      <c r="X392" s="44" t="str">
        <f t="shared" ca="1" si="91"/>
        <v>No</v>
      </c>
      <c r="Y392" s="34">
        <f>SUMIF(Ingredients!$B$3:$B$217,F392,Ingredients!$C$3:$C$217)+SUMIF($B$3:$B$724,F392,$AG$3:$AG$724)</f>
        <v>7.166666666666667</v>
      </c>
      <c r="Z392" s="30">
        <f>SUMIF(Ingredients!$B$3:$B$217,G392,Ingredients!$C$3:$C$217)+SUMIF($B$3:$B$724,G392,$AG$3:$AG$724)</f>
        <v>0</v>
      </c>
      <c r="AA392" s="30">
        <f>SUMIF(Ingredients!$B$3:$B$217,H392,Ingredients!$C$3:$C$217)+SUMIF($B$3:$B$724,H392,$AG$3:$AG$724)</f>
        <v>5</v>
      </c>
      <c r="AB392" s="30">
        <f>SUMIF(Ingredients!$B$3:$B$217,I392,Ingredients!$C$3:$C$217)+SUMIF($B$3:$B$724,I392,$AG$3:$AG$724)</f>
        <v>0</v>
      </c>
      <c r="AC392" s="30">
        <f>SUMIF(Ingredients!$B$3:$B$217,J392,Ingredients!$C$3:$C$217)+SUMIF($B$3:$B$724,J392,$AG$3:$AG$724)</f>
        <v>2</v>
      </c>
      <c r="AD392" s="30">
        <f>SUMIF(Ingredients!$B$3:$B$217,K392,Ingredients!$C$3:$C$217)+SUMIF($B$3:$B$724,K392,$AG$3:$AG$724)</f>
        <v>0</v>
      </c>
      <c r="AE392" s="30">
        <f>SUMIF(Ingredients!$B$3:$B$217,L392,Ingredients!$C$3:$C$217)+SUMIF($B$3:$B$724,L392,$AG$3:$AG$724)</f>
        <v>0</v>
      </c>
      <c r="AF392" s="30">
        <f>SUMIF(Ingredients!$B$3:$B$217,M392,Ingredients!$C$3:$C$217)+SUMIF($B$3:$B$724,M392,$AG$3:$AG$724)</f>
        <v>0</v>
      </c>
      <c r="AG392" s="29">
        <f t="shared" si="80"/>
        <v>14.166666666666668</v>
      </c>
      <c r="AH392" s="30">
        <f>SUMIF(Ingredients!$B$3:$B$217,F392,Ingredients!$D$3:$D$217)+SUMIF($B$3:$B$724,F392,$AP$3:$AP$724)</f>
        <v>0</v>
      </c>
      <c r="AI392" s="30">
        <f>SUMIF(Ingredients!$B$3:$B$217,G392,Ingredients!$D$3:$D$217)+SUMIF($B$3:$B$724,G392,$AP$3:$AP$724)</f>
        <v>0</v>
      </c>
      <c r="AJ392" s="30">
        <f>SUMIF(Ingredients!$B$3:$B$217,H392,Ingredients!$D$3:$D$217)+SUMIF($B$3:$B$724,H392,$AP$3:$AP$724)</f>
        <v>0</v>
      </c>
      <c r="AK392" s="30">
        <f>SUMIF(Ingredients!$B$3:$B$217,I392,Ingredients!$D$3:$D$217)+SUMIF($B$3:$B$724,I392,$AP$3:$AP$724)</f>
        <v>0</v>
      </c>
      <c r="AL392" s="30">
        <f>SUMIF(Ingredients!$B$3:$B$217,J392,Ingredients!$D$3:$D$217)+SUMIF($B$3:$B$724,J392,$AP$3:$AP$724)</f>
        <v>0</v>
      </c>
      <c r="AM392" s="30">
        <f>SUMIF(Ingredients!$B$3:$B$217,K392,Ingredients!$D$3:$D$217)+SUMIF($B$3:$B$724,K392,$AP$3:$AP$724)</f>
        <v>0</v>
      </c>
      <c r="AN392" s="30">
        <f>SUMIF(Ingredients!$B$3:$B$217,L392,Ingredients!$D$3:$D$217)+SUMIF($B$3:$B$724,L392,$AP$3:$AP$724)</f>
        <v>0</v>
      </c>
      <c r="AO392" s="30">
        <f>SUMIF(Ingredients!$B$3:$B$217,M392,Ingredients!$D$3:$D$217)+SUMIF($B$3:$B$724,M392,$AP$3:$AP$724)</f>
        <v>0</v>
      </c>
      <c r="AP392" s="29">
        <f t="shared" si="81"/>
        <v>0</v>
      </c>
      <c r="AQ392" s="30">
        <f>SUMIF(Ingredients!$B$3:$B$217,F392,Ingredients!$E$3:$E$217)+SUMIF($B$3:$B$724,F392,$AY$3:$AY$727)</f>
        <v>12</v>
      </c>
      <c r="AR392" s="30">
        <f>SUMIF(Ingredients!$B$3:$B$217,G392,Ingredients!$E$3:$E$217)+SUMIF($B$3:$B$724,G392,$AY$3:$AY$727)</f>
        <v>0</v>
      </c>
      <c r="AS392" s="30">
        <f>SUMIF(Ingredients!$B$3:$B$217,H392,Ingredients!$E$3:$E$217)+SUMIF($B$3:$B$724,H392,$AY$3:$AY$727)</f>
        <v>12</v>
      </c>
      <c r="AT392" s="30">
        <f>SUMIF(Ingredients!$B$3:$B$217,I392,Ingredients!$E$3:$E$217)+SUMIF($B$3:$B$724,I392,$AY$3:$AY$727)</f>
        <v>0</v>
      </c>
      <c r="AU392" s="30">
        <f>SUMIF(Ingredients!$B$3:$B$217,J392,Ingredients!$E$3:$E$217)+SUMIF($B$3:$B$724,J392,$AY$3:$AY$727)</f>
        <v>43</v>
      </c>
      <c r="AV392" s="30">
        <f>SUMIF(Ingredients!$B$3:$B$217,K392,Ingredients!$E$3:$E$217)+SUMIF($B$3:$B$724,K392,$AY$3:$AY$727)</f>
        <v>0</v>
      </c>
      <c r="AW392" s="30">
        <f>SUMIF(Ingredients!$B$3:$B$217,L392,Ingredients!$E$3:$E$217)+SUMIF($B$3:$B$724,L392,$AY$3:$AY$727)</f>
        <v>0</v>
      </c>
      <c r="AX392" s="30">
        <f>SUMIF(Ingredients!$B$3:$B$217,M392,Ingredients!$E$3:$E$217)+SUMIF($B$3:$B$724,M392,$AY$3:$AY$727)</f>
        <v>0</v>
      </c>
      <c r="AY392" s="29">
        <f t="shared" si="82"/>
        <v>13.4</v>
      </c>
      <c r="AZ392" s="30">
        <f>SUMIF(Ingredients!$B$3:$B$217,F392,Ingredients!$F$3:$F$217)+SUMIF($B$3:$B$724,F392,$BH$3:$BH$724)</f>
        <v>0</v>
      </c>
      <c r="BA392" s="30">
        <f>SUMIF(Ingredients!$B$3:$B$217,G392,Ingredients!$F$3:$F$217)+SUMIF($B$3:$B$724,G392,$BH$3:$BH$724)</f>
        <v>0</v>
      </c>
      <c r="BB392" s="30">
        <f>SUMIF(Ingredients!$B$3:$B$217,H392,Ingredients!$F$3:$F$217)+SUMIF($B$3:$B$724,H392,$BH$3:$BH$724)</f>
        <v>0</v>
      </c>
      <c r="BC392" s="30">
        <f>SUMIF(Ingredients!$B$3:$B$217,I392,Ingredients!$F$3:$F$217)+SUMIF($B$3:$B$724,I392,$BH$3:$BH$724)</f>
        <v>0</v>
      </c>
      <c r="BD392" s="30">
        <f>SUMIF(Ingredients!$B$3:$B$217,J392,Ingredients!$F$3:$F$217)+SUMIF($B$3:$B$724,J392,$BH$3:$BH$724)</f>
        <v>0</v>
      </c>
      <c r="BE392" s="30">
        <f>SUMIF(Ingredients!$B$3:$B$217,K392,Ingredients!$F$3:$F$217)+SUMIF($B$3:$B$724,K392,$BH$3:$BH$724)</f>
        <v>0</v>
      </c>
      <c r="BF392" s="30">
        <f>SUMIF(Ingredients!$B$3:$B$217,L392,Ingredients!$F$3:$F$217)+SUMIF($B$3:$B$724,L392,$BH$3:$BH$724)</f>
        <v>0</v>
      </c>
      <c r="BG392" s="30">
        <f>SUMIF(Ingredients!$B$3:$B$217,M392,Ingredients!$F$3:$F$217)+SUMIF($B$3:$B$724,M392,$BH$3:$BH$724)</f>
        <v>0</v>
      </c>
      <c r="BH392" s="35">
        <f t="shared" si="83"/>
        <v>0</v>
      </c>
      <c r="BI392" s="30">
        <f>SUMIF(Ingredients!$B$3:$B$217,F392,Ingredients!$G$3:$G$217)+SUMIF($B$3:$B$724,F392,$BQ$3:$BQ$724)</f>
        <v>0</v>
      </c>
      <c r="BJ392" s="30">
        <f>SUMIF(Ingredients!$B$3:$B$217,G392,Ingredients!$G$3:$G$217)+SUMIF($B$3:$B$724,G392,$BQ$3:$BQ$724)</f>
        <v>0</v>
      </c>
      <c r="BK392" s="30">
        <f>SUMIF(Ingredients!$B$3:$B$217,H392,Ingredients!$G$3:$G$217)+SUMIF($B$3:$B$724,H392,$BQ$3:$BQ$724)</f>
        <v>0</v>
      </c>
      <c r="BL392" s="30">
        <f>SUMIF(Ingredients!$B$3:$B$217,I392,Ingredients!$G$3:$G$217)+SUMIF($B$3:$B$724,I392,$BQ$3:$BQ$724)</f>
        <v>0</v>
      </c>
      <c r="BM392" s="30">
        <f>SUMIF(Ingredients!$B$3:$B$217,J392,Ingredients!$G$3:$G$217)+SUMIF($B$3:$B$724,J392,$BQ$3:$BQ$724)</f>
        <v>0</v>
      </c>
      <c r="BN392" s="30">
        <f>SUMIF(Ingredients!$B$3:$B$217,K392,Ingredients!$G$3:$G$217)+SUMIF($B$3:$B$724,K392,$BQ$3:$BQ$724)</f>
        <v>0</v>
      </c>
      <c r="BO392" s="30">
        <f>SUMIF(Ingredients!$B$3:$B$217,L392,Ingredients!$G$3:$G$217)+SUMIF($B$3:$B$724,L392,$BQ$3:$BQ$724)</f>
        <v>0</v>
      </c>
      <c r="BP392" s="30">
        <f>SUMIF(Ingredients!$B$3:$B$217,M392,Ingredients!$G$3:$G$217)+SUMIF($B$3:$B$724,M392,$BQ$3:$BQ$724)</f>
        <v>0</v>
      </c>
      <c r="BQ392" s="36">
        <f t="shared" si="84"/>
        <v>0</v>
      </c>
      <c r="BR392" s="30">
        <f>SUMIF(Ingredients!$B$3:$B$217,F392,Ingredients!$H$3:$H$217)+SUMIF($B$3:$B$724,F392,$BZ$3:$BZ$724)</f>
        <v>0</v>
      </c>
      <c r="BS392" s="30">
        <f>SUMIF(Ingredients!$B$3:$B$217,G392,Ingredients!$H$3:$H$217)+SUMIF($B$3:$B$724,G392,$BZ$3:$BZ$724)</f>
        <v>0</v>
      </c>
      <c r="BT392" s="30">
        <f>SUMIF(Ingredients!$B$3:$B$217,H392,Ingredients!$H$3:$H$217)+SUMIF($B$3:$B$724,H392,$BZ$3:$BZ$724)</f>
        <v>0</v>
      </c>
      <c r="BU392" s="30">
        <f>SUMIF(Ingredients!$B$3:$B$217,I392,Ingredients!$H$3:$H$217)+SUMIF($B$3:$B$724,I392,$BZ$3:$BZ$724)</f>
        <v>0</v>
      </c>
      <c r="BV392" s="30">
        <f>SUMIF(Ingredients!$B$3:$B$217,J392,Ingredients!$H$3:$H$217)+SUMIF($B$3:$B$724,J392,$BZ$3:$BZ$724)</f>
        <v>1</v>
      </c>
      <c r="BW392" s="30">
        <f>SUMIF(Ingredients!$B$3:$B$217,K392,Ingredients!$H$3:$H$217)+SUMIF($B$3:$B$724,K392,$BZ$3:$BZ$724)</f>
        <v>0</v>
      </c>
      <c r="BX392" s="30">
        <f>SUMIF(Ingredients!$B$3:$B$217,L392,Ingredients!$H$3:$H$217)+SUMIF($B$3:$B$724,L392,$BZ$3:$BZ$724)</f>
        <v>0</v>
      </c>
      <c r="BY392" s="30">
        <f>SUMIF(Ingredients!$B$3:$B$217,M392,Ingredients!$H$3:$H$217)+SUMIF($B$3:$B$724,M392,$BZ$3:$BZ$724)</f>
        <v>0</v>
      </c>
      <c r="BZ392" s="42">
        <f t="shared" si="85"/>
        <v>1</v>
      </c>
      <c r="CA392" s="30">
        <f>SUMIF(Ingredients!$B$3:$B$217,F392,Ingredients!$I$3:$I$217)+SUMIF($B$3:$B$724,F392,$CI$3:$CI$724)</f>
        <v>2</v>
      </c>
      <c r="CB392" s="30">
        <f>SUMIF(Ingredients!$B$3:$B$217,G392,Ingredients!$I$3:$I$217)+SUMIF($B$3:$B$724,G392,$CI$3:$CI$724)</f>
        <v>0</v>
      </c>
      <c r="CC392" s="30">
        <f>SUMIF(Ingredients!$B$3:$B$217,H392,Ingredients!$I$3:$I$217)+SUMIF($B$3:$B$724,H392,$CI$3:$CI$724)</f>
        <v>0</v>
      </c>
      <c r="CD392" s="30">
        <f>SUMIF(Ingredients!$B$3:$B$217,I392,Ingredients!$I$3:$I$217)+SUMIF($B$3:$B$724,I392,$CI$3:$CI$724)</f>
        <v>0</v>
      </c>
      <c r="CE392" s="30">
        <f>SUMIF(Ingredients!$B$3:$B$217,J392,Ingredients!$I$3:$I$217)+SUMIF($B$3:$B$724,J392,$CI$3:$CI$724)</f>
        <v>0</v>
      </c>
      <c r="CF392" s="30">
        <f>SUMIF(Ingredients!$B$3:$B$217,K392,Ingredients!$I$3:$I$217)+SUMIF($B$3:$B$724,K392,$CI$3:$CI$724)</f>
        <v>0</v>
      </c>
      <c r="CG392" s="30">
        <f>SUMIF(Ingredients!$B$3:$B$217,L392,Ingredients!$I$3:$I$217)+SUMIF($B$3:$B$724,L392,$CI$3:$CI$724)</f>
        <v>0</v>
      </c>
      <c r="CH392" s="30">
        <f>SUMIF(Ingredients!$B$3:$B$217,M392,Ingredients!$I$3:$I$217)+SUMIF($B$3:$B$724,M392,$CI$3:$CI$724)</f>
        <v>0</v>
      </c>
      <c r="CI392" s="38">
        <f t="shared" si="86"/>
        <v>2</v>
      </c>
      <c r="CJ392" s="30">
        <f>SUMIF(Ingredients!$B$3:$B$217,F392,Ingredients!$J$3:$J$217)+SUMIF($B$3:$B$724,F392,$CR$3:$CR$724)</f>
        <v>0</v>
      </c>
      <c r="CK392" s="30">
        <f>SUMIF(Ingredients!$B$3:$B$217,G392,Ingredients!$J$3:$J$217)+SUMIF($B$3:$B$724,G392,$CR$3:$CR$724)</f>
        <v>0</v>
      </c>
      <c r="CL392" s="30">
        <f>SUMIF(Ingredients!$B$3:$B$217,H392,Ingredients!$J$3:$J$217)+SUMIF($B$3:$B$724,H392,$CR$3:$CR$724)</f>
        <v>1</v>
      </c>
      <c r="CM392" s="30">
        <f>SUMIF(Ingredients!$B$3:$B$217,I392,Ingredients!$J$3:$J$217)+SUMIF($B$3:$B$724,I392,$CR$3:$CR$724)</f>
        <v>0</v>
      </c>
      <c r="CN392" s="30">
        <f>SUMIF(Ingredients!$B$3:$B$217,J392,Ingredients!$J$3:$J$217)+SUMIF($B$3:$B$724,J392,$CR$3:$CR$724)</f>
        <v>0</v>
      </c>
      <c r="CO392" s="30">
        <f>SUMIF(Ingredients!$B$3:$B$217,K392,Ingredients!$J$3:$J$217)+SUMIF($B$3:$B$724,K392,$CR$3:$CR$724)</f>
        <v>0</v>
      </c>
      <c r="CP392" s="30">
        <f>SUMIF(Ingredients!$B$3:$B$217,L392,Ingredients!$J$3:$J$217)+SUMIF($B$3:$B$724,L392,$CR$3:$CR$724)</f>
        <v>0</v>
      </c>
      <c r="CQ392" s="30">
        <f>SUMIF(Ingredients!$B$3:$B$217,M392,Ingredients!$J$3:$J$217)+SUMIF($B$3:$B$724,M392,$CR$3:$CR$724)</f>
        <v>0</v>
      </c>
      <c r="CR392" s="43">
        <f t="shared" si="87"/>
        <v>1</v>
      </c>
      <c r="CS392" s="34">
        <v>14.166666666666668</v>
      </c>
      <c r="CT392" s="30">
        <v>0</v>
      </c>
      <c r="CU392" s="30">
        <v>13.4</v>
      </c>
      <c r="CV392" s="35">
        <v>0</v>
      </c>
      <c r="CW392" s="36">
        <v>0</v>
      </c>
      <c r="CX392" s="37">
        <v>1</v>
      </c>
      <c r="CY392" s="38">
        <v>2</v>
      </c>
      <c r="CZ392" s="39">
        <v>1</v>
      </c>
      <c r="DA392" t="s">
        <v>199</v>
      </c>
      <c r="DB392" t="str">
        <f t="shared" ca="1" si="88"/>
        <v>No</v>
      </c>
      <c r="DD392" t="s">
        <v>200</v>
      </c>
      <c r="DE392" t="str">
        <f t="shared" ca="1" si="89"/>
        <v/>
      </c>
      <c r="DF392" t="s">
        <v>2272</v>
      </c>
    </row>
    <row r="393" spans="2:110" x14ac:dyDescent="0.3">
      <c r="B393" t="s">
        <v>676</v>
      </c>
      <c r="C393" t="str">
        <f>INDEX('PH Itemnames'!$B$1:$B$723,MATCH(B393,'PH Itemnames'!$A$1:$A$723),1)</f>
        <v>honeysandwichItem</v>
      </c>
      <c r="D393" t="s">
        <v>240</v>
      </c>
      <c r="E393" t="s">
        <v>1192</v>
      </c>
      <c r="F393" s="10" t="s">
        <v>345</v>
      </c>
      <c r="G393" s="11" t="s">
        <v>552</v>
      </c>
      <c r="H393" s="11" t="s">
        <v>246</v>
      </c>
      <c r="I393" s="11"/>
      <c r="J393" s="11"/>
      <c r="K393" s="11"/>
      <c r="L393" s="11"/>
      <c r="M393" s="11"/>
      <c r="N393" s="46">
        <f ca="1">SUMIF(Ingredients!$B$3:$B$217,'PH complex foods'!F393,Ingredients!$A$3:$A$119)+SUMIF($B$3:$B$724,F393,$V$3:$V$723)</f>
        <v>1</v>
      </c>
      <c r="O393" s="11">
        <f ca="1">SUMIF(Ingredients!$B$3:$B$217,'PH complex foods'!G393,Ingredients!$A$3:$A$119)+SUMIF($B$3:$B$724,G393,$V$3:$V$723)</f>
        <v>1</v>
      </c>
      <c r="P393" s="11">
        <f ca="1">SUMIF(Ingredients!$B$3:$B$217,'PH complex foods'!H393,Ingredients!$A$3:$A$119)+SUMIF($B$3:$B$724,H393,$V$3:$V$723)</f>
        <v>1</v>
      </c>
      <c r="Q393" s="11">
        <f ca="1">SUMIF(Ingredients!$B$3:$B$217,'PH complex foods'!I393,Ingredients!$A$3:$A$119)+SUMIF($B$3:$B$724,I393,$V$3:$V$723)</f>
        <v>0</v>
      </c>
      <c r="R393" s="11">
        <f ca="1">SUMIF(Ingredients!$B$3:$B$217,'PH complex foods'!J393,Ingredients!$A$3:$A$119)+SUMIF($B$3:$B$724,J393,$V$3:$V$723)</f>
        <v>0</v>
      </c>
      <c r="S393" s="11">
        <f ca="1">SUMIF(Ingredients!$B$3:$B$217,'PH complex foods'!K393,Ingredients!$A$3:$A$119)+SUMIF($B$3:$B$724,K393,$V$3:$V$723)</f>
        <v>0</v>
      </c>
      <c r="T393" s="11">
        <f ca="1">SUMIF(Ingredients!$B$3:$B$217,'PH complex foods'!L393,Ingredients!$A$3:$A$119)+SUMIF($B$3:$B$724,L393,$V$3:$V$723)</f>
        <v>0</v>
      </c>
      <c r="U393" s="11">
        <f ca="1">SUMIF(Ingredients!$B$3:$B$217,'PH complex foods'!M393,Ingredients!$A$3:$A$119)+SUMIF($B$3:$B$724,M393,$V$3:$V$723)</f>
        <v>0</v>
      </c>
      <c r="V393" s="10">
        <f t="shared" ca="1" si="90"/>
        <v>1</v>
      </c>
      <c r="W393" s="11">
        <f t="shared" si="79"/>
        <v>0</v>
      </c>
      <c r="X393" s="44" t="str">
        <f t="shared" ca="1" si="91"/>
        <v>Yes</v>
      </c>
      <c r="Y393" s="34">
        <f>SUMIF(Ingredients!$B$3:$B$217,F393,Ingredients!$C$3:$C$217)+SUMIF($B$3:$B$724,F393,$AG$3:$AG$724)</f>
        <v>9</v>
      </c>
      <c r="Z393" s="30">
        <f>SUMIF(Ingredients!$B$3:$B$217,G393,Ingredients!$C$3:$C$217)+SUMIF($B$3:$B$724,G393,$AG$3:$AG$724)</f>
        <v>1</v>
      </c>
      <c r="AA393" s="30">
        <f>SUMIF(Ingredients!$B$3:$B$217,H393,Ingredients!$C$3:$C$217)+SUMIF($B$3:$B$724,H393,$AG$3:$AG$724)</f>
        <v>5</v>
      </c>
      <c r="AB393" s="30">
        <f>SUMIF(Ingredients!$B$3:$B$217,I393,Ingredients!$C$3:$C$217)+SUMIF($B$3:$B$724,I393,$AG$3:$AG$724)</f>
        <v>0</v>
      </c>
      <c r="AC393" s="30">
        <f>SUMIF(Ingredients!$B$3:$B$217,J393,Ingredients!$C$3:$C$217)+SUMIF($B$3:$B$724,J393,$AG$3:$AG$724)</f>
        <v>0</v>
      </c>
      <c r="AD393" s="30">
        <f>SUMIF(Ingredients!$B$3:$B$217,K393,Ingredients!$C$3:$C$217)+SUMIF($B$3:$B$724,K393,$AG$3:$AG$724)</f>
        <v>0</v>
      </c>
      <c r="AE393" s="30">
        <f>SUMIF(Ingredients!$B$3:$B$217,L393,Ingredients!$C$3:$C$217)+SUMIF($B$3:$B$724,L393,$AG$3:$AG$724)</f>
        <v>0</v>
      </c>
      <c r="AF393" s="30">
        <f>SUMIF(Ingredients!$B$3:$B$217,M393,Ingredients!$C$3:$C$217)+SUMIF($B$3:$B$724,M393,$AG$3:$AG$724)</f>
        <v>0</v>
      </c>
      <c r="AG393" s="29">
        <f t="shared" si="80"/>
        <v>15</v>
      </c>
      <c r="AH393" s="30">
        <f>SUMIF(Ingredients!$B$3:$B$217,F393,Ingredients!$D$3:$D$217)+SUMIF($B$3:$B$724,F393,$AP$3:$AP$724)</f>
        <v>0</v>
      </c>
      <c r="AI393" s="30">
        <f>SUMIF(Ingredients!$B$3:$B$217,G393,Ingredients!$D$3:$D$217)+SUMIF($B$3:$B$724,G393,$AP$3:$AP$724)</f>
        <v>0</v>
      </c>
      <c r="AJ393" s="30">
        <f>SUMIF(Ingredients!$B$3:$B$217,H393,Ingredients!$D$3:$D$217)+SUMIF($B$3:$B$724,H393,$AP$3:$AP$724)</f>
        <v>0</v>
      </c>
      <c r="AK393" s="30">
        <f>SUMIF(Ingredients!$B$3:$B$217,I393,Ingredients!$D$3:$D$217)+SUMIF($B$3:$B$724,I393,$AP$3:$AP$724)</f>
        <v>0</v>
      </c>
      <c r="AL393" s="30">
        <f>SUMIF(Ingredients!$B$3:$B$217,J393,Ingredients!$D$3:$D$217)+SUMIF($B$3:$B$724,J393,$AP$3:$AP$724)</f>
        <v>0</v>
      </c>
      <c r="AM393" s="30">
        <f>SUMIF(Ingredients!$B$3:$B$217,K393,Ingredients!$D$3:$D$217)+SUMIF($B$3:$B$724,K393,$AP$3:$AP$724)</f>
        <v>0</v>
      </c>
      <c r="AN393" s="30">
        <f>SUMIF(Ingredients!$B$3:$B$217,L393,Ingredients!$D$3:$D$217)+SUMIF($B$3:$B$724,L393,$AP$3:$AP$724)</f>
        <v>0</v>
      </c>
      <c r="AO393" s="30">
        <f>SUMIF(Ingredients!$B$3:$B$217,M393,Ingredients!$D$3:$D$217)+SUMIF($B$3:$B$724,M393,$AP$3:$AP$724)</f>
        <v>0</v>
      </c>
      <c r="AP393" s="29">
        <f t="shared" si="81"/>
        <v>0</v>
      </c>
      <c r="AQ393" s="30">
        <f>SUMIF(Ingredients!$B$3:$B$217,F393,Ingredients!$E$3:$E$217)+SUMIF($B$3:$B$724,F393,$AY$3:$AY$727)</f>
        <v>22.5</v>
      </c>
      <c r="AR393" s="30">
        <f>SUMIF(Ingredients!$B$3:$B$217,G393,Ingredients!$E$3:$E$217)+SUMIF($B$3:$B$724,G393,$AY$3:$AY$727)</f>
        <v>30</v>
      </c>
      <c r="AS393" s="30">
        <f>SUMIF(Ingredients!$B$3:$B$217,H393,Ingredients!$E$3:$E$217)+SUMIF($B$3:$B$724,H393,$AY$3:$AY$727)</f>
        <v>21</v>
      </c>
      <c r="AT393" s="30">
        <f>SUMIF(Ingredients!$B$3:$B$217,I393,Ingredients!$E$3:$E$217)+SUMIF($B$3:$B$724,I393,$AY$3:$AY$727)</f>
        <v>0</v>
      </c>
      <c r="AU393" s="30">
        <f>SUMIF(Ingredients!$B$3:$B$217,J393,Ingredients!$E$3:$E$217)+SUMIF($B$3:$B$724,J393,$AY$3:$AY$727)</f>
        <v>0</v>
      </c>
      <c r="AV393" s="30">
        <f>SUMIF(Ingredients!$B$3:$B$217,K393,Ingredients!$E$3:$E$217)+SUMIF($B$3:$B$724,K393,$AY$3:$AY$727)</f>
        <v>0</v>
      </c>
      <c r="AW393" s="30">
        <f>SUMIF(Ingredients!$B$3:$B$217,L393,Ingredients!$E$3:$E$217)+SUMIF($B$3:$B$724,L393,$AY$3:$AY$727)</f>
        <v>0</v>
      </c>
      <c r="AX393" s="30">
        <f>SUMIF(Ingredients!$B$3:$B$217,M393,Ingredients!$E$3:$E$217)+SUMIF($B$3:$B$724,M393,$AY$3:$AY$727)</f>
        <v>0</v>
      </c>
      <c r="AY393" s="29">
        <f t="shared" si="82"/>
        <v>24.5</v>
      </c>
      <c r="AZ393" s="30">
        <f>SUMIF(Ingredients!$B$3:$B$217,F393,Ingredients!$F$3:$F$217)+SUMIF($B$3:$B$724,F393,$BH$3:$BH$724)</f>
        <v>0.5</v>
      </c>
      <c r="BA393" s="30">
        <f>SUMIF(Ingredients!$B$3:$B$217,G393,Ingredients!$F$3:$F$217)+SUMIF($B$3:$B$724,G393,$BH$3:$BH$724)</f>
        <v>0</v>
      </c>
      <c r="BB393" s="30">
        <f>SUMIF(Ingredients!$B$3:$B$217,H393,Ingredients!$F$3:$F$217)+SUMIF($B$3:$B$724,H393,$BH$3:$BH$724)</f>
        <v>1.5</v>
      </c>
      <c r="BC393" s="30">
        <f>SUMIF(Ingredients!$B$3:$B$217,I393,Ingredients!$F$3:$F$217)+SUMIF($B$3:$B$724,I393,$BH$3:$BH$724)</f>
        <v>0</v>
      </c>
      <c r="BD393" s="30">
        <f>SUMIF(Ingredients!$B$3:$B$217,J393,Ingredients!$F$3:$F$217)+SUMIF($B$3:$B$724,J393,$BH$3:$BH$724)</f>
        <v>0</v>
      </c>
      <c r="BE393" s="30">
        <f>SUMIF(Ingredients!$B$3:$B$217,K393,Ingredients!$F$3:$F$217)+SUMIF($B$3:$B$724,K393,$BH$3:$BH$724)</f>
        <v>0</v>
      </c>
      <c r="BF393" s="30">
        <f>SUMIF(Ingredients!$B$3:$B$217,L393,Ingredients!$F$3:$F$217)+SUMIF($B$3:$B$724,L393,$BH$3:$BH$724)</f>
        <v>0</v>
      </c>
      <c r="BG393" s="30">
        <f>SUMIF(Ingredients!$B$3:$B$217,M393,Ingredients!$F$3:$F$217)+SUMIF($B$3:$B$724,M393,$BH$3:$BH$724)</f>
        <v>0</v>
      </c>
      <c r="BH393" s="35">
        <f t="shared" si="83"/>
        <v>2</v>
      </c>
      <c r="BI393" s="30">
        <f>SUMIF(Ingredients!$B$3:$B$217,F393,Ingredients!$G$3:$G$217)+SUMIF($B$3:$B$724,F393,$BQ$3:$BQ$724)</f>
        <v>0</v>
      </c>
      <c r="BJ393" s="30">
        <f>SUMIF(Ingredients!$B$3:$B$217,G393,Ingredients!$G$3:$G$217)+SUMIF($B$3:$B$724,G393,$BQ$3:$BQ$724)</f>
        <v>0</v>
      </c>
      <c r="BK393" s="30">
        <f>SUMIF(Ingredients!$B$3:$B$217,H393,Ingredients!$G$3:$G$217)+SUMIF($B$3:$B$724,H393,$BQ$3:$BQ$724)</f>
        <v>0</v>
      </c>
      <c r="BL393" s="30">
        <f>SUMIF(Ingredients!$B$3:$B$217,I393,Ingredients!$G$3:$G$217)+SUMIF($B$3:$B$724,I393,$BQ$3:$BQ$724)</f>
        <v>0</v>
      </c>
      <c r="BM393" s="30">
        <f>SUMIF(Ingredients!$B$3:$B$217,J393,Ingredients!$G$3:$G$217)+SUMIF($B$3:$B$724,J393,$BQ$3:$BQ$724)</f>
        <v>0</v>
      </c>
      <c r="BN393" s="30">
        <f>SUMIF(Ingredients!$B$3:$B$217,K393,Ingredients!$G$3:$G$217)+SUMIF($B$3:$B$724,K393,$BQ$3:$BQ$724)</f>
        <v>0</v>
      </c>
      <c r="BO393" s="30">
        <f>SUMIF(Ingredients!$B$3:$B$217,L393,Ingredients!$G$3:$G$217)+SUMIF($B$3:$B$724,L393,$BQ$3:$BQ$724)</f>
        <v>0</v>
      </c>
      <c r="BP393" s="30">
        <f>SUMIF(Ingredients!$B$3:$B$217,M393,Ingredients!$G$3:$G$217)+SUMIF($B$3:$B$724,M393,$BQ$3:$BQ$724)</f>
        <v>0</v>
      </c>
      <c r="BQ393" s="36">
        <f t="shared" si="84"/>
        <v>0</v>
      </c>
      <c r="BR393" s="30">
        <f>SUMIF(Ingredients!$B$3:$B$217,F393,Ingredients!$H$3:$H$217)+SUMIF($B$3:$B$724,F393,$BZ$3:$BZ$724)</f>
        <v>0</v>
      </c>
      <c r="BS393" s="30">
        <f>SUMIF(Ingredients!$B$3:$B$217,G393,Ingredients!$H$3:$H$217)+SUMIF($B$3:$B$724,G393,$BZ$3:$BZ$724)</f>
        <v>0</v>
      </c>
      <c r="BT393" s="30">
        <f>SUMIF(Ingredients!$B$3:$B$217,H393,Ingredients!$H$3:$H$217)+SUMIF($B$3:$B$724,H393,$BZ$3:$BZ$724)</f>
        <v>0</v>
      </c>
      <c r="BU393" s="30">
        <f>SUMIF(Ingredients!$B$3:$B$217,I393,Ingredients!$H$3:$H$217)+SUMIF($B$3:$B$724,I393,$BZ$3:$BZ$724)</f>
        <v>0</v>
      </c>
      <c r="BV393" s="30">
        <f>SUMIF(Ingredients!$B$3:$B$217,J393,Ingredients!$H$3:$H$217)+SUMIF($B$3:$B$724,J393,$BZ$3:$BZ$724)</f>
        <v>0</v>
      </c>
      <c r="BW393" s="30">
        <f>SUMIF(Ingredients!$B$3:$B$217,K393,Ingredients!$H$3:$H$217)+SUMIF($B$3:$B$724,K393,$BZ$3:$BZ$724)</f>
        <v>0</v>
      </c>
      <c r="BX393" s="30">
        <f>SUMIF(Ingredients!$B$3:$B$217,L393,Ingredients!$H$3:$H$217)+SUMIF($B$3:$B$724,L393,$BZ$3:$BZ$724)</f>
        <v>0</v>
      </c>
      <c r="BY393" s="30">
        <f>SUMIF(Ingredients!$B$3:$B$217,M393,Ingredients!$H$3:$H$217)+SUMIF($B$3:$B$724,M393,$BZ$3:$BZ$724)</f>
        <v>0</v>
      </c>
      <c r="BZ393" s="42">
        <f t="shared" si="85"/>
        <v>0</v>
      </c>
      <c r="CA393" s="30">
        <f>SUMIF(Ingredients!$B$3:$B$217,F393,Ingredients!$I$3:$I$217)+SUMIF($B$3:$B$724,F393,$CI$3:$CI$724)</f>
        <v>0</v>
      </c>
      <c r="CB393" s="30">
        <f>SUMIF(Ingredients!$B$3:$B$217,G393,Ingredients!$I$3:$I$217)+SUMIF($B$3:$B$724,G393,$CI$3:$CI$724)</f>
        <v>0</v>
      </c>
      <c r="CC393" s="30">
        <f>SUMIF(Ingredients!$B$3:$B$217,H393,Ingredients!$I$3:$I$217)+SUMIF($B$3:$B$724,H393,$CI$3:$CI$724)</f>
        <v>0</v>
      </c>
      <c r="CD393" s="30">
        <f>SUMIF(Ingredients!$B$3:$B$217,I393,Ingredients!$I$3:$I$217)+SUMIF($B$3:$B$724,I393,$CI$3:$CI$724)</f>
        <v>0</v>
      </c>
      <c r="CE393" s="30">
        <f>SUMIF(Ingredients!$B$3:$B$217,J393,Ingredients!$I$3:$I$217)+SUMIF($B$3:$B$724,J393,$CI$3:$CI$724)</f>
        <v>0</v>
      </c>
      <c r="CF393" s="30">
        <f>SUMIF(Ingredients!$B$3:$B$217,K393,Ingredients!$I$3:$I$217)+SUMIF($B$3:$B$724,K393,$CI$3:$CI$724)</f>
        <v>0</v>
      </c>
      <c r="CG393" s="30">
        <f>SUMIF(Ingredients!$B$3:$B$217,L393,Ingredients!$I$3:$I$217)+SUMIF($B$3:$B$724,L393,$CI$3:$CI$724)</f>
        <v>0</v>
      </c>
      <c r="CH393" s="30">
        <f>SUMIF(Ingredients!$B$3:$B$217,M393,Ingredients!$I$3:$I$217)+SUMIF($B$3:$B$724,M393,$CI$3:$CI$724)</f>
        <v>0</v>
      </c>
      <c r="CI393" s="38">
        <f t="shared" si="86"/>
        <v>0</v>
      </c>
      <c r="CJ393" s="30">
        <f>SUMIF(Ingredients!$B$3:$B$217,F393,Ingredients!$J$3:$J$217)+SUMIF($B$3:$B$724,F393,$CR$3:$CR$724)</f>
        <v>0</v>
      </c>
      <c r="CK393" s="30">
        <f>SUMIF(Ingredients!$B$3:$B$217,G393,Ingredients!$J$3:$J$217)+SUMIF($B$3:$B$724,G393,$CR$3:$CR$724)</f>
        <v>0</v>
      </c>
      <c r="CL393" s="30">
        <f>SUMIF(Ingredients!$B$3:$B$217,H393,Ingredients!$J$3:$J$217)+SUMIF($B$3:$B$724,H393,$CR$3:$CR$724)</f>
        <v>0</v>
      </c>
      <c r="CM393" s="30">
        <f>SUMIF(Ingredients!$B$3:$B$217,I393,Ingredients!$J$3:$J$217)+SUMIF($B$3:$B$724,I393,$CR$3:$CR$724)</f>
        <v>0</v>
      </c>
      <c r="CN393" s="30">
        <f>SUMIF(Ingredients!$B$3:$B$217,J393,Ingredients!$J$3:$J$217)+SUMIF($B$3:$B$724,J393,$CR$3:$CR$724)</f>
        <v>0</v>
      </c>
      <c r="CO393" s="30">
        <f>SUMIF(Ingredients!$B$3:$B$217,K393,Ingredients!$J$3:$J$217)+SUMIF($B$3:$B$724,K393,$CR$3:$CR$724)</f>
        <v>0</v>
      </c>
      <c r="CP393" s="30">
        <f>SUMIF(Ingredients!$B$3:$B$217,L393,Ingredients!$J$3:$J$217)+SUMIF($B$3:$B$724,L393,$CR$3:$CR$724)</f>
        <v>0</v>
      </c>
      <c r="CQ393" s="30">
        <f>SUMIF(Ingredients!$B$3:$B$217,M393,Ingredients!$J$3:$J$217)+SUMIF($B$3:$B$724,M393,$CR$3:$CR$724)</f>
        <v>0</v>
      </c>
      <c r="CR393" s="43">
        <f t="shared" si="87"/>
        <v>0</v>
      </c>
      <c r="CS393" s="34">
        <v>15</v>
      </c>
      <c r="CT393" s="30">
        <v>0</v>
      </c>
      <c r="CU393" s="30">
        <v>21</v>
      </c>
      <c r="CV393" s="35">
        <v>2</v>
      </c>
      <c r="CW393" s="36">
        <v>0</v>
      </c>
      <c r="CX393" s="37">
        <v>0</v>
      </c>
      <c r="CY393" s="38">
        <v>0</v>
      </c>
      <c r="CZ393" s="39">
        <v>0</v>
      </c>
      <c r="DA393" t="s">
        <v>202</v>
      </c>
      <c r="DB393" t="str">
        <f t="shared" ca="1" si="88"/>
        <v>-</v>
      </c>
      <c r="DD393" t="s">
        <v>200</v>
      </c>
      <c r="DE393" t="str">
        <f t="shared" ca="1" si="89"/>
        <v>HONEYSANDWICHITEM(MEAL, ItemRegistry.honeysandwichItem, 4 ,3f,0f,2f,0f,0f,0f,0f,1f),</v>
      </c>
      <c r="DF393" t="s">
        <v>2288</v>
      </c>
    </row>
    <row r="394" spans="2:110" x14ac:dyDescent="0.3">
      <c r="B394" t="s">
        <v>677</v>
      </c>
      <c r="C394" t="str">
        <f>INDEX('PH Itemnames'!$B$1:$B$723,MATCH(B394,'PH Itemnames'!$A$1:$A$723),1)</f>
        <v>cheeseontoastItem</v>
      </c>
      <c r="D394" t="s">
        <v>240</v>
      </c>
      <c r="E394" t="s">
        <v>1192</v>
      </c>
      <c r="F394" s="10" t="s">
        <v>244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SUMIF(Ingredients!$B$3:$B$217,'PH complex foods'!F394,Ingredients!$A$3:$A$119)+SUMIF($B$3:$B$724,F394,$V$3:$V$723)</f>
        <v>1</v>
      </c>
      <c r="O394" s="11">
        <f ca="1">SUMIF(Ingredients!$B$3:$B$217,'PH complex foods'!G394,Ingredients!$A$3:$A$119)+SUMIF($B$3:$B$724,G394,$V$3:$V$723)</f>
        <v>1</v>
      </c>
      <c r="P394" s="11">
        <f ca="1">SUMIF(Ingredients!$B$3:$B$217,'PH complex foods'!H394,Ingredients!$A$3:$A$119)+SUMIF($B$3:$B$724,H394,$V$3:$V$723)</f>
        <v>0</v>
      </c>
      <c r="Q394" s="11">
        <f ca="1">SUMIF(Ingredients!$B$3:$B$217,'PH complex foods'!I394,Ingredients!$A$3:$A$119)+SUMIF($B$3:$B$724,I394,$V$3:$V$723)</f>
        <v>0</v>
      </c>
      <c r="R394" s="11">
        <f ca="1">SUMIF(Ingredients!$B$3:$B$217,'PH complex foods'!J394,Ingredients!$A$3:$A$119)+SUMIF($B$3:$B$724,J394,$V$3:$V$723)</f>
        <v>0</v>
      </c>
      <c r="S394" s="11">
        <f ca="1">SUMIF(Ingredients!$B$3:$B$217,'PH complex foods'!K394,Ingredients!$A$3:$A$119)+SUMIF($B$3:$B$724,K394,$V$3:$V$723)</f>
        <v>0</v>
      </c>
      <c r="T394" s="11">
        <f ca="1">SUMIF(Ingredients!$B$3:$B$217,'PH complex foods'!L394,Ingredients!$A$3:$A$119)+SUMIF($B$3:$B$724,L394,$V$3:$V$723)</f>
        <v>0</v>
      </c>
      <c r="U394" s="11">
        <f ca="1">SUMIF(Ingredients!$B$3:$B$217,'PH complex foods'!M394,Ingredients!$A$3:$A$119)+SUMIF($B$3:$B$724,M394,$V$3:$V$723)</f>
        <v>0</v>
      </c>
      <c r="V394" s="10">
        <f t="shared" ca="1" si="90"/>
        <v>1</v>
      </c>
      <c r="W394" s="11">
        <f t="shared" si="79"/>
        <v>0</v>
      </c>
      <c r="X394" s="44" t="str">
        <f t="shared" ca="1" si="91"/>
        <v>Yes</v>
      </c>
      <c r="Y394" s="34">
        <f>SUMIF(Ingredients!$B$3:$B$217,F394,Ingredients!$C$3:$C$217)+SUMIF($B$3:$B$724,F394,$AG$3:$AG$724)</f>
        <v>10</v>
      </c>
      <c r="Z394" s="30">
        <f>SUMIF(Ingredients!$B$3:$B$217,G394,Ingredients!$C$3:$C$217)+SUMIF($B$3:$B$724,G394,$AG$3:$AG$724)</f>
        <v>10</v>
      </c>
      <c r="AA394" s="30">
        <f>SUMIF(Ingredients!$B$3:$B$217,H394,Ingredients!$C$3:$C$217)+SUMIF($B$3:$B$724,H394,$AG$3:$AG$724)</f>
        <v>0</v>
      </c>
      <c r="AB394" s="30">
        <f>SUMIF(Ingredients!$B$3:$B$217,I394,Ingredients!$C$3:$C$217)+SUMIF($B$3:$B$724,I394,$AG$3:$AG$724)</f>
        <v>0</v>
      </c>
      <c r="AC394" s="30">
        <f>SUMIF(Ingredients!$B$3:$B$217,J394,Ingredients!$C$3:$C$217)+SUMIF($B$3:$B$724,J394,$AG$3:$AG$724)</f>
        <v>0</v>
      </c>
      <c r="AD394" s="30">
        <f>SUMIF(Ingredients!$B$3:$B$217,K394,Ingredients!$C$3:$C$217)+SUMIF($B$3:$B$724,K394,$AG$3:$AG$724)</f>
        <v>0</v>
      </c>
      <c r="AE394" s="30">
        <f>SUMIF(Ingredients!$B$3:$B$217,L394,Ingredients!$C$3:$C$217)+SUMIF($B$3:$B$724,L394,$AG$3:$AG$724)</f>
        <v>0</v>
      </c>
      <c r="AF394" s="30">
        <f>SUMIF(Ingredients!$B$3:$B$217,M394,Ingredients!$C$3:$C$217)+SUMIF($B$3:$B$724,M394,$AG$3:$AG$724)</f>
        <v>0</v>
      </c>
      <c r="AG394" s="29">
        <f t="shared" si="80"/>
        <v>20</v>
      </c>
      <c r="AH394" s="30">
        <f>SUMIF(Ingredients!$B$3:$B$217,F394,Ingredients!$D$3:$D$217)+SUMIF($B$3:$B$724,F394,$AP$3:$AP$724)</f>
        <v>0</v>
      </c>
      <c r="AI394" s="30">
        <f>SUMIF(Ingredients!$B$3:$B$217,G394,Ingredients!$D$3:$D$217)+SUMIF($B$3:$B$724,G394,$AP$3:$AP$724)</f>
        <v>0</v>
      </c>
      <c r="AJ394" s="30">
        <f>SUMIF(Ingredients!$B$3:$B$217,H394,Ingredients!$D$3:$D$217)+SUMIF($B$3:$B$724,H394,$AP$3:$AP$724)</f>
        <v>0</v>
      </c>
      <c r="AK394" s="30">
        <f>SUMIF(Ingredients!$B$3:$B$217,I394,Ingredients!$D$3:$D$217)+SUMIF($B$3:$B$724,I394,$AP$3:$AP$724)</f>
        <v>0</v>
      </c>
      <c r="AL394" s="30">
        <f>SUMIF(Ingredients!$B$3:$B$217,J394,Ingredients!$D$3:$D$217)+SUMIF($B$3:$B$724,J394,$AP$3:$AP$724)</f>
        <v>0</v>
      </c>
      <c r="AM394" s="30">
        <f>SUMIF(Ingredients!$B$3:$B$217,K394,Ingredients!$D$3:$D$217)+SUMIF($B$3:$B$724,K394,$AP$3:$AP$724)</f>
        <v>0</v>
      </c>
      <c r="AN394" s="30">
        <f>SUMIF(Ingredients!$B$3:$B$217,L394,Ingredients!$D$3:$D$217)+SUMIF($B$3:$B$724,L394,$AP$3:$AP$724)</f>
        <v>0</v>
      </c>
      <c r="AO394" s="30">
        <f>SUMIF(Ingredients!$B$3:$B$217,M394,Ingredients!$D$3:$D$217)+SUMIF($B$3:$B$724,M394,$AP$3:$AP$724)</f>
        <v>0</v>
      </c>
      <c r="AP394" s="29">
        <f t="shared" si="81"/>
        <v>0</v>
      </c>
      <c r="AQ394" s="30">
        <f>SUMIF(Ingredients!$B$3:$B$217,F394,Ingredients!$E$3:$E$217)+SUMIF($B$3:$B$724,F394,$AY$3:$AY$727)</f>
        <v>16.5</v>
      </c>
      <c r="AR394" s="30">
        <f>SUMIF(Ingredients!$B$3:$B$217,G394,Ingredients!$E$3:$E$217)+SUMIF($B$3:$B$724,G394,$AY$3:$AY$727)</f>
        <v>73</v>
      </c>
      <c r="AS394" s="30">
        <f>SUMIF(Ingredients!$B$3:$B$217,H394,Ingredients!$E$3:$E$217)+SUMIF($B$3:$B$724,H394,$AY$3:$AY$727)</f>
        <v>0</v>
      </c>
      <c r="AT394" s="30">
        <f>SUMIF(Ingredients!$B$3:$B$217,I394,Ingredients!$E$3:$E$217)+SUMIF($B$3:$B$724,I394,$AY$3:$AY$727)</f>
        <v>0</v>
      </c>
      <c r="AU394" s="30">
        <f>SUMIF(Ingredients!$B$3:$B$217,J394,Ingredients!$E$3:$E$217)+SUMIF($B$3:$B$724,J394,$AY$3:$AY$727)</f>
        <v>0</v>
      </c>
      <c r="AV394" s="30">
        <f>SUMIF(Ingredients!$B$3:$B$217,K394,Ingredients!$E$3:$E$217)+SUMIF($B$3:$B$724,K394,$AY$3:$AY$727)</f>
        <v>0</v>
      </c>
      <c r="AW394" s="30">
        <f>SUMIF(Ingredients!$B$3:$B$217,L394,Ingredients!$E$3:$E$217)+SUMIF($B$3:$B$724,L394,$AY$3:$AY$727)</f>
        <v>0</v>
      </c>
      <c r="AX394" s="30">
        <f>SUMIF(Ingredients!$B$3:$B$217,M394,Ingredients!$E$3:$E$217)+SUMIF($B$3:$B$724,M394,$AY$3:$AY$727)</f>
        <v>0</v>
      </c>
      <c r="AY394" s="29">
        <f t="shared" si="82"/>
        <v>44.75</v>
      </c>
      <c r="AZ394" s="30">
        <f>SUMIF(Ingredients!$B$3:$B$217,F394,Ingredients!$F$3:$F$217)+SUMIF($B$3:$B$724,F394,$BH$3:$BH$724)</f>
        <v>1.5</v>
      </c>
      <c r="BA394" s="30">
        <f>SUMIF(Ingredients!$B$3:$B$217,G394,Ingredients!$F$3:$F$217)+SUMIF($B$3:$B$724,G394,$BH$3:$BH$724)</f>
        <v>0</v>
      </c>
      <c r="BB394" s="30">
        <f>SUMIF(Ingredients!$B$3:$B$217,H394,Ingredients!$F$3:$F$217)+SUMIF($B$3:$B$724,H394,$BH$3:$BH$724)</f>
        <v>0</v>
      </c>
      <c r="BC394" s="30">
        <f>SUMIF(Ingredients!$B$3:$B$217,I394,Ingredients!$F$3:$F$217)+SUMIF($B$3:$B$724,I394,$BH$3:$BH$724)</f>
        <v>0</v>
      </c>
      <c r="BD394" s="30">
        <f>SUMIF(Ingredients!$B$3:$B$217,J394,Ingredients!$F$3:$F$217)+SUMIF($B$3:$B$724,J394,$BH$3:$BH$724)</f>
        <v>0</v>
      </c>
      <c r="BE394" s="30">
        <f>SUMIF(Ingredients!$B$3:$B$217,K394,Ingredients!$F$3:$F$217)+SUMIF($B$3:$B$724,K394,$BH$3:$BH$724)</f>
        <v>0</v>
      </c>
      <c r="BF394" s="30">
        <f>SUMIF(Ingredients!$B$3:$B$217,L394,Ingredients!$F$3:$F$217)+SUMIF($B$3:$B$724,L394,$BH$3:$BH$724)</f>
        <v>0</v>
      </c>
      <c r="BG394" s="30">
        <f>SUMIF(Ingredients!$B$3:$B$217,M394,Ingredients!$F$3:$F$217)+SUMIF($B$3:$B$724,M394,$BH$3:$BH$724)</f>
        <v>0</v>
      </c>
      <c r="BH394" s="35">
        <f t="shared" si="83"/>
        <v>1.5</v>
      </c>
      <c r="BI394" s="30">
        <f>SUMIF(Ingredients!$B$3:$B$217,F394,Ingredients!$G$3:$G$217)+SUMIF($B$3:$B$724,F394,$BQ$3:$BQ$724)</f>
        <v>0</v>
      </c>
      <c r="BJ394" s="30">
        <f>SUMIF(Ingredients!$B$3:$B$217,G394,Ingredients!$G$3:$G$217)+SUMIF($B$3:$B$724,G394,$BQ$3:$BQ$724)</f>
        <v>0</v>
      </c>
      <c r="BK394" s="30">
        <f>SUMIF(Ingredients!$B$3:$B$217,H394,Ingredients!$G$3:$G$217)+SUMIF($B$3:$B$724,H394,$BQ$3:$BQ$724)</f>
        <v>0</v>
      </c>
      <c r="BL394" s="30">
        <f>SUMIF(Ingredients!$B$3:$B$217,I394,Ingredients!$G$3:$G$217)+SUMIF($B$3:$B$724,I394,$BQ$3:$BQ$724)</f>
        <v>0</v>
      </c>
      <c r="BM394" s="30">
        <f>SUMIF(Ingredients!$B$3:$B$217,J394,Ingredients!$G$3:$G$217)+SUMIF($B$3:$B$724,J394,$BQ$3:$BQ$724)</f>
        <v>0</v>
      </c>
      <c r="BN394" s="30">
        <f>SUMIF(Ingredients!$B$3:$B$217,K394,Ingredients!$G$3:$G$217)+SUMIF($B$3:$B$724,K394,$BQ$3:$BQ$724)</f>
        <v>0</v>
      </c>
      <c r="BO394" s="30">
        <f>SUMIF(Ingredients!$B$3:$B$217,L394,Ingredients!$G$3:$G$217)+SUMIF($B$3:$B$724,L394,$BQ$3:$BQ$724)</f>
        <v>0</v>
      </c>
      <c r="BP394" s="30">
        <f>SUMIF(Ingredients!$B$3:$B$217,M394,Ingredients!$G$3:$G$217)+SUMIF($B$3:$B$724,M394,$BQ$3:$BQ$724)</f>
        <v>0</v>
      </c>
      <c r="BQ394" s="36">
        <f t="shared" si="84"/>
        <v>0</v>
      </c>
      <c r="BR394" s="30">
        <f>SUMIF(Ingredients!$B$3:$B$217,F394,Ingredients!$H$3:$H$217)+SUMIF($B$3:$B$724,F394,$BZ$3:$BZ$724)</f>
        <v>0</v>
      </c>
      <c r="BS394" s="30">
        <f>SUMIF(Ingredients!$B$3:$B$217,G394,Ingredients!$H$3:$H$217)+SUMIF($B$3:$B$724,G394,$BZ$3:$BZ$724)</f>
        <v>0</v>
      </c>
      <c r="BT394" s="30">
        <f>SUMIF(Ingredients!$B$3:$B$217,H394,Ingredients!$H$3:$H$217)+SUMIF($B$3:$B$724,H394,$BZ$3:$BZ$724)</f>
        <v>0</v>
      </c>
      <c r="BU394" s="30">
        <f>SUMIF(Ingredients!$B$3:$B$217,I394,Ingredients!$H$3:$H$217)+SUMIF($B$3:$B$724,I394,$BZ$3:$BZ$724)</f>
        <v>0</v>
      </c>
      <c r="BV394" s="30">
        <f>SUMIF(Ingredients!$B$3:$B$217,J394,Ingredients!$H$3:$H$217)+SUMIF($B$3:$B$724,J394,$BZ$3:$BZ$724)</f>
        <v>0</v>
      </c>
      <c r="BW394" s="30">
        <f>SUMIF(Ingredients!$B$3:$B$217,K394,Ingredients!$H$3:$H$217)+SUMIF($B$3:$B$724,K394,$BZ$3:$BZ$724)</f>
        <v>0</v>
      </c>
      <c r="BX394" s="30">
        <f>SUMIF(Ingredients!$B$3:$B$217,L394,Ingredients!$H$3:$H$217)+SUMIF($B$3:$B$724,L394,$BZ$3:$BZ$724)</f>
        <v>0</v>
      </c>
      <c r="BY394" s="30">
        <f>SUMIF(Ingredients!$B$3:$B$217,M394,Ingredients!$H$3:$H$217)+SUMIF($B$3:$B$724,M394,$BZ$3:$BZ$724)</f>
        <v>0</v>
      </c>
      <c r="BZ394" s="42">
        <f t="shared" si="85"/>
        <v>0</v>
      </c>
      <c r="CA394" s="30">
        <f>SUMIF(Ingredients!$B$3:$B$217,F394,Ingredients!$I$3:$I$217)+SUMIF($B$3:$B$724,F394,$CI$3:$CI$724)</f>
        <v>0</v>
      </c>
      <c r="CB394" s="30">
        <f>SUMIF(Ingredients!$B$3:$B$217,G394,Ingredients!$I$3:$I$217)+SUMIF($B$3:$B$724,G394,$CI$3:$CI$724)</f>
        <v>0</v>
      </c>
      <c r="CC394" s="30">
        <f>SUMIF(Ingredients!$B$3:$B$217,H394,Ingredients!$I$3:$I$217)+SUMIF($B$3:$B$724,H394,$CI$3:$CI$724)</f>
        <v>0</v>
      </c>
      <c r="CD394" s="30">
        <f>SUMIF(Ingredients!$B$3:$B$217,I394,Ingredients!$I$3:$I$217)+SUMIF($B$3:$B$724,I394,$CI$3:$CI$724)</f>
        <v>0</v>
      </c>
      <c r="CE394" s="30">
        <f>SUMIF(Ingredients!$B$3:$B$217,J394,Ingredients!$I$3:$I$217)+SUMIF($B$3:$B$724,J394,$CI$3:$CI$724)</f>
        <v>0</v>
      </c>
      <c r="CF394" s="30">
        <f>SUMIF(Ingredients!$B$3:$B$217,K394,Ingredients!$I$3:$I$217)+SUMIF($B$3:$B$724,K394,$CI$3:$CI$724)</f>
        <v>0</v>
      </c>
      <c r="CG394" s="30">
        <f>SUMIF(Ingredients!$B$3:$B$217,L394,Ingredients!$I$3:$I$217)+SUMIF($B$3:$B$724,L394,$CI$3:$CI$724)</f>
        <v>0</v>
      </c>
      <c r="CH394" s="30">
        <f>SUMIF(Ingredients!$B$3:$B$217,M394,Ingredients!$I$3:$I$217)+SUMIF($B$3:$B$724,M394,$CI$3:$CI$724)</f>
        <v>0</v>
      </c>
      <c r="CI394" s="38">
        <f t="shared" si="86"/>
        <v>0</v>
      </c>
      <c r="CJ394" s="30">
        <f>SUMIF(Ingredients!$B$3:$B$217,F394,Ingredients!$J$3:$J$217)+SUMIF($B$3:$B$724,F394,$CR$3:$CR$724)</f>
        <v>1</v>
      </c>
      <c r="CK394" s="30">
        <f>SUMIF(Ingredients!$B$3:$B$217,G394,Ingredients!$J$3:$J$217)+SUMIF($B$3:$B$724,G394,$CR$3:$CR$724)</f>
        <v>3</v>
      </c>
      <c r="CL394" s="30">
        <f>SUMIF(Ingredients!$B$3:$B$217,H394,Ingredients!$J$3:$J$217)+SUMIF($B$3:$B$724,H394,$CR$3:$CR$724)</f>
        <v>0</v>
      </c>
      <c r="CM394" s="30">
        <f>SUMIF(Ingredients!$B$3:$B$217,I394,Ingredients!$J$3:$J$217)+SUMIF($B$3:$B$724,I394,$CR$3:$CR$724)</f>
        <v>0</v>
      </c>
      <c r="CN394" s="30">
        <f>SUMIF(Ingredients!$B$3:$B$217,J394,Ingredients!$J$3:$J$217)+SUMIF($B$3:$B$724,J394,$CR$3:$CR$724)</f>
        <v>0</v>
      </c>
      <c r="CO394" s="30">
        <f>SUMIF(Ingredients!$B$3:$B$217,K394,Ingredients!$J$3:$J$217)+SUMIF($B$3:$B$724,K394,$CR$3:$CR$724)</f>
        <v>0</v>
      </c>
      <c r="CP394" s="30">
        <f>SUMIF(Ingredients!$B$3:$B$217,L394,Ingredients!$J$3:$J$217)+SUMIF($B$3:$B$724,L394,$CR$3:$CR$724)</f>
        <v>0</v>
      </c>
      <c r="CQ394" s="30">
        <f>SUMIF(Ingredients!$B$3:$B$217,M394,Ingredients!$J$3:$J$217)+SUMIF($B$3:$B$724,M394,$CR$3:$CR$724)</f>
        <v>0</v>
      </c>
      <c r="CR394" s="43">
        <f t="shared" si="87"/>
        <v>4</v>
      </c>
      <c r="CS394" s="34">
        <v>20</v>
      </c>
      <c r="CT394" s="30">
        <v>0</v>
      </c>
      <c r="CU394" s="30">
        <v>21</v>
      </c>
      <c r="CV394" s="35">
        <v>1.5</v>
      </c>
      <c r="CW394" s="36">
        <v>0</v>
      </c>
      <c r="CX394" s="37">
        <v>0</v>
      </c>
      <c r="CY394" s="38">
        <v>0</v>
      </c>
      <c r="CZ394" s="39">
        <v>4</v>
      </c>
      <c r="DA394" t="s">
        <v>202</v>
      </c>
      <c r="DB394" t="str">
        <f t="shared" ca="1" si="88"/>
        <v>-</v>
      </c>
      <c r="DD394" t="s">
        <v>200</v>
      </c>
      <c r="DE394" t="str">
        <f t="shared" ca="1" si="89"/>
        <v>CHEESEONTOASTITEM(MEAL, ItemRegistry.cheeseontoastItem, 4 ,4f,0f,1.5f,0f,0f,0f,4f,1f),</v>
      </c>
      <c r="DF394" t="s">
        <v>2289</v>
      </c>
    </row>
    <row r="395" spans="2:110" x14ac:dyDescent="0.3">
      <c r="B395" t="s">
        <v>678</v>
      </c>
      <c r="C395" t="str">
        <f>INDEX('PH Itemnames'!$B$1:$B$723,MATCH(B395,'PH Itemnames'!$A$1:$A$723),1)</f>
        <v>tunapotatoItem</v>
      </c>
      <c r="D395" t="s">
        <v>240</v>
      </c>
      <c r="E395" t="s">
        <v>1192</v>
      </c>
      <c r="F395" s="10" t="s">
        <v>275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SUMIF(Ingredients!$B$3:$B$217,'PH complex foods'!F395,Ingredients!$A$3:$A$119)+SUMIF($B$3:$B$724,F395,$V$3:$V$723)</f>
        <v>1</v>
      </c>
      <c r="O395" s="11">
        <f ca="1">SUMIF(Ingredients!$B$3:$B$217,'PH complex foods'!G395,Ingredients!$A$3:$A$119)+SUMIF($B$3:$B$724,G395,$V$3:$V$723)</f>
        <v>1</v>
      </c>
      <c r="P395" s="11">
        <f ca="1">SUMIF(Ingredients!$B$3:$B$217,'PH complex foods'!H395,Ingredients!$A$3:$A$119)+SUMIF($B$3:$B$724,H395,$V$3:$V$723)</f>
        <v>1</v>
      </c>
      <c r="Q395" s="11">
        <f ca="1">SUMIF(Ingredients!$B$3:$B$217,'PH complex foods'!I395,Ingredients!$A$3:$A$119)+SUMIF($B$3:$B$724,I395,$V$3:$V$723)</f>
        <v>0</v>
      </c>
      <c r="R395" s="11">
        <f ca="1">SUMIF(Ingredients!$B$3:$B$217,'PH complex foods'!J395,Ingredients!$A$3:$A$119)+SUMIF($B$3:$B$724,J395,$V$3:$V$723)</f>
        <v>0</v>
      </c>
      <c r="S395" s="11">
        <f ca="1">SUMIF(Ingredients!$B$3:$B$217,'PH complex foods'!K395,Ingredients!$A$3:$A$119)+SUMIF($B$3:$B$724,K395,$V$3:$V$723)</f>
        <v>0</v>
      </c>
      <c r="T395" s="11">
        <f ca="1">SUMIF(Ingredients!$B$3:$B$217,'PH complex foods'!L395,Ingredients!$A$3:$A$119)+SUMIF($B$3:$B$724,L395,$V$3:$V$723)</f>
        <v>0</v>
      </c>
      <c r="U395" s="11">
        <f ca="1">SUMIF(Ingredients!$B$3:$B$217,'PH complex foods'!M395,Ingredients!$A$3:$A$119)+SUMIF($B$3:$B$724,M395,$V$3:$V$723)</f>
        <v>0</v>
      </c>
      <c r="V395" s="10">
        <f t="shared" ca="1" si="90"/>
        <v>1</v>
      </c>
      <c r="W395" s="11">
        <f t="shared" si="79"/>
        <v>0</v>
      </c>
      <c r="X395" s="44" t="str">
        <f t="shared" ca="1" si="91"/>
        <v>Yes</v>
      </c>
      <c r="Y395" s="34">
        <f>SUMIF(Ingredients!$B$3:$B$217,F395,Ingredients!$C$3:$C$217)+SUMIF($B$3:$B$724,F395,$AG$3:$AG$724)</f>
        <v>15</v>
      </c>
      <c r="Z395" s="30">
        <f>SUMIF(Ingredients!$B$3:$B$217,G395,Ingredients!$C$3:$C$217)+SUMIF($B$3:$B$724,G395,$AG$3:$AG$724)</f>
        <v>0</v>
      </c>
      <c r="AA395" s="30">
        <f>SUMIF(Ingredients!$B$3:$B$217,H395,Ingredients!$C$3:$C$217)+SUMIF($B$3:$B$724,H395,$AG$3:$AG$724)</f>
        <v>5</v>
      </c>
      <c r="AB395" s="30">
        <f>SUMIF(Ingredients!$B$3:$B$217,I395,Ingredients!$C$3:$C$217)+SUMIF($B$3:$B$724,I395,$AG$3:$AG$724)</f>
        <v>0</v>
      </c>
      <c r="AC395" s="30">
        <f>SUMIF(Ingredients!$B$3:$B$217,J395,Ingredients!$C$3:$C$217)+SUMIF($B$3:$B$724,J395,$AG$3:$AG$724)</f>
        <v>0</v>
      </c>
      <c r="AD395" s="30">
        <f>SUMIF(Ingredients!$B$3:$B$217,K395,Ingredients!$C$3:$C$217)+SUMIF($B$3:$B$724,K395,$AG$3:$AG$724)</f>
        <v>0</v>
      </c>
      <c r="AE395" s="30">
        <f>SUMIF(Ingredients!$B$3:$B$217,L395,Ingredients!$C$3:$C$217)+SUMIF($B$3:$B$724,L395,$AG$3:$AG$724)</f>
        <v>0</v>
      </c>
      <c r="AF395" s="30">
        <f>SUMIF(Ingredients!$B$3:$B$217,M395,Ingredients!$C$3:$C$217)+SUMIF($B$3:$B$724,M395,$AG$3:$AG$724)</f>
        <v>0</v>
      </c>
      <c r="AG395" s="29">
        <f t="shared" si="80"/>
        <v>20</v>
      </c>
      <c r="AH395" s="30">
        <f>SUMIF(Ingredients!$B$3:$B$217,F395,Ingredients!$D$3:$D$217)+SUMIF($B$3:$B$724,F395,$AP$3:$AP$724)</f>
        <v>0</v>
      </c>
      <c r="AI395" s="30">
        <f>SUMIF(Ingredients!$B$3:$B$217,G395,Ingredients!$D$3:$D$217)+SUMIF($B$3:$B$724,G395,$AP$3:$AP$724)</f>
        <v>0</v>
      </c>
      <c r="AJ395" s="30">
        <f>SUMIF(Ingredients!$B$3:$B$217,H395,Ingredients!$D$3:$D$217)+SUMIF($B$3:$B$724,H395,$AP$3:$AP$724)</f>
        <v>0</v>
      </c>
      <c r="AK395" s="30">
        <f>SUMIF(Ingredients!$B$3:$B$217,I395,Ingredients!$D$3:$D$217)+SUMIF($B$3:$B$724,I395,$AP$3:$AP$724)</f>
        <v>0</v>
      </c>
      <c r="AL395" s="30">
        <f>SUMIF(Ingredients!$B$3:$B$217,J395,Ingredients!$D$3:$D$217)+SUMIF($B$3:$B$724,J395,$AP$3:$AP$724)</f>
        <v>0</v>
      </c>
      <c r="AM395" s="30">
        <f>SUMIF(Ingredients!$B$3:$B$217,K395,Ingredients!$D$3:$D$217)+SUMIF($B$3:$B$724,K395,$AP$3:$AP$724)</f>
        <v>0</v>
      </c>
      <c r="AN395" s="30">
        <f>SUMIF(Ingredients!$B$3:$B$217,L395,Ingredients!$D$3:$D$217)+SUMIF($B$3:$B$724,L395,$AP$3:$AP$724)</f>
        <v>0</v>
      </c>
      <c r="AO395" s="30">
        <f>SUMIF(Ingredients!$B$3:$B$217,M395,Ingredients!$D$3:$D$217)+SUMIF($B$3:$B$724,M395,$AP$3:$AP$724)</f>
        <v>0</v>
      </c>
      <c r="AP395" s="29">
        <f t="shared" si="81"/>
        <v>0</v>
      </c>
      <c r="AQ395" s="30">
        <f>SUMIF(Ingredients!$B$3:$B$217,F395,Ingredients!$E$3:$E$217)+SUMIF($B$3:$B$724,F395,$AY$3:$AY$727)</f>
        <v>22</v>
      </c>
      <c r="AR395" s="30">
        <f>SUMIF(Ingredients!$B$3:$B$217,G395,Ingredients!$E$3:$E$217)+SUMIF($B$3:$B$724,G395,$AY$3:$AY$727)</f>
        <v>10</v>
      </c>
      <c r="AS395" s="30">
        <f>SUMIF(Ingredients!$B$3:$B$217,H395,Ingredients!$E$3:$E$217)+SUMIF($B$3:$B$724,H395,$AY$3:$AY$727)</f>
        <v>9</v>
      </c>
      <c r="AT395" s="30">
        <f>SUMIF(Ingredients!$B$3:$B$217,I395,Ingredients!$E$3:$E$217)+SUMIF($B$3:$B$724,I395,$AY$3:$AY$727)</f>
        <v>0</v>
      </c>
      <c r="AU395" s="30">
        <f>SUMIF(Ingredients!$B$3:$B$217,J395,Ingredients!$E$3:$E$217)+SUMIF($B$3:$B$724,J395,$AY$3:$AY$727)</f>
        <v>0</v>
      </c>
      <c r="AV395" s="30">
        <f>SUMIF(Ingredients!$B$3:$B$217,K395,Ingredients!$E$3:$E$217)+SUMIF($B$3:$B$724,K395,$AY$3:$AY$727)</f>
        <v>0</v>
      </c>
      <c r="AW395" s="30">
        <f>SUMIF(Ingredients!$B$3:$B$217,L395,Ingredients!$E$3:$E$217)+SUMIF($B$3:$B$724,L395,$AY$3:$AY$727)</f>
        <v>0</v>
      </c>
      <c r="AX395" s="30">
        <f>SUMIF(Ingredients!$B$3:$B$217,M395,Ingredients!$E$3:$E$217)+SUMIF($B$3:$B$724,M395,$AY$3:$AY$727)</f>
        <v>0</v>
      </c>
      <c r="AY395" s="29">
        <f t="shared" si="82"/>
        <v>13.666666666666666</v>
      </c>
      <c r="AZ395" s="30">
        <f>SUMIF(Ingredients!$B$3:$B$217,F395,Ingredients!$F$3:$F$217)+SUMIF($B$3:$B$724,F395,$BH$3:$BH$724)</f>
        <v>0</v>
      </c>
      <c r="BA395" s="30">
        <f>SUMIF(Ingredients!$B$3:$B$217,G395,Ingredients!$F$3:$F$217)+SUMIF($B$3:$B$724,G395,$BH$3:$BH$724)</f>
        <v>0</v>
      </c>
      <c r="BB395" s="30">
        <f>SUMIF(Ingredients!$B$3:$B$217,H395,Ingredients!$F$3:$F$217)+SUMIF($B$3:$B$724,H395,$BH$3:$BH$724)</f>
        <v>0</v>
      </c>
      <c r="BC395" s="30">
        <f>SUMIF(Ingredients!$B$3:$B$217,I395,Ingredients!$F$3:$F$217)+SUMIF($B$3:$B$724,I395,$BH$3:$BH$724)</f>
        <v>0</v>
      </c>
      <c r="BD395" s="30">
        <f>SUMIF(Ingredients!$B$3:$B$217,J395,Ingredients!$F$3:$F$217)+SUMIF($B$3:$B$724,J395,$BH$3:$BH$724)</f>
        <v>0</v>
      </c>
      <c r="BE395" s="30">
        <f>SUMIF(Ingredients!$B$3:$B$217,K395,Ingredients!$F$3:$F$217)+SUMIF($B$3:$B$724,K395,$BH$3:$BH$724)</f>
        <v>0</v>
      </c>
      <c r="BF395" s="30">
        <f>SUMIF(Ingredients!$B$3:$B$217,L395,Ingredients!$F$3:$F$217)+SUMIF($B$3:$B$724,L395,$BH$3:$BH$724)</f>
        <v>0</v>
      </c>
      <c r="BG395" s="30">
        <f>SUMIF(Ingredients!$B$3:$B$217,M395,Ingredients!$F$3:$F$217)+SUMIF($B$3:$B$724,M395,$BH$3:$BH$724)</f>
        <v>0</v>
      </c>
      <c r="BH395" s="35">
        <f t="shared" si="83"/>
        <v>0</v>
      </c>
      <c r="BI395" s="30">
        <f>SUMIF(Ingredients!$B$3:$B$217,F395,Ingredients!$G$3:$G$217)+SUMIF($B$3:$B$724,F395,$BQ$3:$BQ$724)</f>
        <v>0</v>
      </c>
      <c r="BJ395" s="30">
        <f>SUMIF(Ingredients!$B$3:$B$217,G395,Ingredients!$G$3:$G$217)+SUMIF($B$3:$B$724,G395,$BQ$3:$BQ$724)</f>
        <v>0</v>
      </c>
      <c r="BK395" s="30">
        <f>SUMIF(Ingredients!$B$3:$B$217,H395,Ingredients!$G$3:$G$217)+SUMIF($B$3:$B$724,H395,$BQ$3:$BQ$724)</f>
        <v>0</v>
      </c>
      <c r="BL395" s="30">
        <f>SUMIF(Ingredients!$B$3:$B$217,I395,Ingredients!$G$3:$G$217)+SUMIF($B$3:$B$724,I395,$BQ$3:$BQ$724)</f>
        <v>0</v>
      </c>
      <c r="BM395" s="30">
        <f>SUMIF(Ingredients!$B$3:$B$217,J395,Ingredients!$G$3:$G$217)+SUMIF($B$3:$B$724,J395,$BQ$3:$BQ$724)</f>
        <v>0</v>
      </c>
      <c r="BN395" s="30">
        <f>SUMIF(Ingredients!$B$3:$B$217,K395,Ingredients!$G$3:$G$217)+SUMIF($B$3:$B$724,K395,$BQ$3:$BQ$724)</f>
        <v>0</v>
      </c>
      <c r="BO395" s="30">
        <f>SUMIF(Ingredients!$B$3:$B$217,L395,Ingredients!$G$3:$G$217)+SUMIF($B$3:$B$724,L395,$BQ$3:$BQ$724)</f>
        <v>0</v>
      </c>
      <c r="BP395" s="30">
        <f>SUMIF(Ingredients!$B$3:$B$217,M395,Ingredients!$G$3:$G$217)+SUMIF($B$3:$B$724,M395,$BQ$3:$BQ$724)</f>
        <v>0</v>
      </c>
      <c r="BQ395" s="36">
        <f t="shared" si="84"/>
        <v>0</v>
      </c>
      <c r="BR395" s="30">
        <f>SUMIF(Ingredients!$B$3:$B$217,F395,Ingredients!$H$3:$H$217)+SUMIF($B$3:$B$724,F395,$BZ$3:$BZ$724)</f>
        <v>1.5</v>
      </c>
      <c r="BS395" s="30">
        <f>SUMIF(Ingredients!$B$3:$B$217,G395,Ingredients!$H$3:$H$217)+SUMIF($B$3:$B$724,G395,$BZ$3:$BZ$724)</f>
        <v>0</v>
      </c>
      <c r="BT395" s="30">
        <f>SUMIF(Ingredients!$B$3:$B$217,H395,Ingredients!$H$3:$H$217)+SUMIF($B$3:$B$724,H395,$BZ$3:$BZ$724)</f>
        <v>0</v>
      </c>
      <c r="BU395" s="30">
        <f>SUMIF(Ingredients!$B$3:$B$217,I395,Ingredients!$H$3:$H$217)+SUMIF($B$3:$B$724,I395,$BZ$3:$BZ$724)</f>
        <v>0</v>
      </c>
      <c r="BV395" s="30">
        <f>SUMIF(Ingredients!$B$3:$B$217,J395,Ingredients!$H$3:$H$217)+SUMIF($B$3:$B$724,J395,$BZ$3:$BZ$724)</f>
        <v>0</v>
      </c>
      <c r="BW395" s="30">
        <f>SUMIF(Ingredients!$B$3:$B$217,K395,Ingredients!$H$3:$H$217)+SUMIF($B$3:$B$724,K395,$BZ$3:$BZ$724)</f>
        <v>0</v>
      </c>
      <c r="BX395" s="30">
        <f>SUMIF(Ingredients!$B$3:$B$217,L395,Ingredients!$H$3:$H$217)+SUMIF($B$3:$B$724,L395,$BZ$3:$BZ$724)</f>
        <v>0</v>
      </c>
      <c r="BY395" s="30">
        <f>SUMIF(Ingredients!$B$3:$B$217,M395,Ingredients!$H$3:$H$217)+SUMIF($B$3:$B$724,M395,$BZ$3:$BZ$724)</f>
        <v>0</v>
      </c>
      <c r="BZ395" s="42">
        <f t="shared" si="85"/>
        <v>1.5</v>
      </c>
      <c r="CA395" s="30">
        <f>SUMIF(Ingredients!$B$3:$B$217,F395,Ingredients!$I$3:$I$217)+SUMIF($B$3:$B$724,F395,$CI$3:$CI$724)</f>
        <v>0</v>
      </c>
      <c r="CB395" s="30">
        <f>SUMIF(Ingredients!$B$3:$B$217,G395,Ingredients!$I$3:$I$217)+SUMIF($B$3:$B$724,G395,$CI$3:$CI$724)</f>
        <v>0</v>
      </c>
      <c r="CC395" s="30">
        <f>SUMIF(Ingredients!$B$3:$B$217,H395,Ingredients!$I$3:$I$217)+SUMIF($B$3:$B$724,H395,$CI$3:$CI$724)</f>
        <v>2</v>
      </c>
      <c r="CD395" s="30">
        <f>SUMIF(Ingredients!$B$3:$B$217,I395,Ingredients!$I$3:$I$217)+SUMIF($B$3:$B$724,I395,$CI$3:$CI$724)</f>
        <v>0</v>
      </c>
      <c r="CE395" s="30">
        <f>SUMIF(Ingredients!$B$3:$B$217,J395,Ingredients!$I$3:$I$217)+SUMIF($B$3:$B$724,J395,$CI$3:$CI$724)</f>
        <v>0</v>
      </c>
      <c r="CF395" s="30">
        <f>SUMIF(Ingredients!$B$3:$B$217,K395,Ingredients!$I$3:$I$217)+SUMIF($B$3:$B$724,K395,$CI$3:$CI$724)</f>
        <v>0</v>
      </c>
      <c r="CG395" s="30">
        <f>SUMIF(Ingredients!$B$3:$B$217,L395,Ingredients!$I$3:$I$217)+SUMIF($B$3:$B$724,L395,$CI$3:$CI$724)</f>
        <v>0</v>
      </c>
      <c r="CH395" s="30">
        <f>SUMIF(Ingredients!$B$3:$B$217,M395,Ingredients!$I$3:$I$217)+SUMIF($B$3:$B$724,M395,$CI$3:$CI$724)</f>
        <v>0</v>
      </c>
      <c r="CI395" s="38">
        <f t="shared" si="86"/>
        <v>2</v>
      </c>
      <c r="CJ395" s="30">
        <f>SUMIF(Ingredients!$B$3:$B$217,F395,Ingredients!$J$3:$J$217)+SUMIF($B$3:$B$724,F395,$CR$3:$CR$724)</f>
        <v>1</v>
      </c>
      <c r="CK395" s="30">
        <f>SUMIF(Ingredients!$B$3:$B$217,G395,Ingredients!$J$3:$J$217)+SUMIF($B$3:$B$724,G395,$CR$3:$CR$724)</f>
        <v>0</v>
      </c>
      <c r="CL395" s="30">
        <f>SUMIF(Ingredients!$B$3:$B$217,H395,Ingredients!$J$3:$J$217)+SUMIF($B$3:$B$724,H395,$CR$3:$CR$724)</f>
        <v>0</v>
      </c>
      <c r="CM395" s="30">
        <f>SUMIF(Ingredients!$B$3:$B$217,I395,Ingredients!$J$3:$J$217)+SUMIF($B$3:$B$724,I395,$CR$3:$CR$724)</f>
        <v>0</v>
      </c>
      <c r="CN395" s="30">
        <f>SUMIF(Ingredients!$B$3:$B$217,J395,Ingredients!$J$3:$J$217)+SUMIF($B$3:$B$724,J395,$CR$3:$CR$724)</f>
        <v>0</v>
      </c>
      <c r="CO395" s="30">
        <f>SUMIF(Ingredients!$B$3:$B$217,K395,Ingredients!$J$3:$J$217)+SUMIF($B$3:$B$724,K395,$CR$3:$CR$724)</f>
        <v>0</v>
      </c>
      <c r="CP395" s="30">
        <f>SUMIF(Ingredients!$B$3:$B$217,L395,Ingredients!$J$3:$J$217)+SUMIF($B$3:$B$724,L395,$CR$3:$CR$724)</f>
        <v>0</v>
      </c>
      <c r="CQ395" s="30">
        <f>SUMIF(Ingredients!$B$3:$B$217,M395,Ingredients!$J$3:$J$217)+SUMIF($B$3:$B$724,M395,$CR$3:$CR$724)</f>
        <v>0</v>
      </c>
      <c r="CR395" s="43">
        <f t="shared" si="87"/>
        <v>1</v>
      </c>
      <c r="CS395" s="34">
        <v>20</v>
      </c>
      <c r="CT395" s="30">
        <v>0</v>
      </c>
      <c r="CU395" s="30">
        <v>13.666666666666666</v>
      </c>
      <c r="CV395" s="35">
        <v>0</v>
      </c>
      <c r="CW395" s="36">
        <v>0</v>
      </c>
      <c r="CX395" s="37">
        <v>1.5</v>
      </c>
      <c r="CY395" s="38">
        <v>2</v>
      </c>
      <c r="CZ395" s="39">
        <v>1</v>
      </c>
      <c r="DA395" t="s">
        <v>202</v>
      </c>
      <c r="DB395" t="str">
        <f t="shared" ca="1" si="88"/>
        <v>-</v>
      </c>
      <c r="DD395" t="s">
        <v>200</v>
      </c>
      <c r="DE395" t="str">
        <f t="shared" ca="1" si="89"/>
        <v>TUNAPOTATOITEM(MEAL, ItemRegistry.tunapotatoItem, 4 ,4f,0f,0f,1.5f,0f,2f,1f,1.54f),</v>
      </c>
      <c r="DF395" t="s">
        <v>2503</v>
      </c>
    </row>
    <row r="396" spans="2:110" x14ac:dyDescent="0.3">
      <c r="B396" t="s">
        <v>679</v>
      </c>
      <c r="C396" t="str">
        <f>INDEX('PH Itemnames'!$B$1:$B$723,MATCH(B396,'PH Itemnames'!$A$1:$A$723),1)</f>
        <v>chocolaterollItem</v>
      </c>
      <c r="D396" t="s">
        <v>240</v>
      </c>
      <c r="E396" t="s">
        <v>1192</v>
      </c>
      <c r="F396" s="10" t="s">
        <v>230</v>
      </c>
      <c r="G396" s="11" t="s">
        <v>264</v>
      </c>
      <c r="H396" s="11" t="s">
        <v>227</v>
      </c>
      <c r="I396" s="11"/>
      <c r="J396" s="11"/>
      <c r="K396" s="11"/>
      <c r="L396" s="11"/>
      <c r="M396" s="11"/>
      <c r="N396" s="46">
        <f ca="1">SUMIF(Ingredients!$B$3:$B$217,'PH complex foods'!F396,Ingredients!$A$3:$A$119)+SUMIF($B$3:$B$724,F396,$V$3:$V$723)</f>
        <v>0</v>
      </c>
      <c r="O396" s="11">
        <f ca="1">SUMIF(Ingredients!$B$3:$B$217,'PH complex foods'!G396,Ingredients!$A$3:$A$119)+SUMIF($B$3:$B$724,G396,$V$3:$V$723)</f>
        <v>1</v>
      </c>
      <c r="P396" s="11">
        <f ca="1">SUMIF(Ingredients!$B$3:$B$217,'PH complex foods'!H396,Ingredients!$A$3:$A$119)+SUMIF($B$3:$B$724,H396,$V$3:$V$723)</f>
        <v>1</v>
      </c>
      <c r="Q396" s="11">
        <f ca="1">SUMIF(Ingredients!$B$3:$B$217,'PH complex foods'!I396,Ingredients!$A$3:$A$119)+SUMIF($B$3:$B$724,I396,$V$3:$V$723)</f>
        <v>0</v>
      </c>
      <c r="R396" s="11">
        <f ca="1">SUMIF(Ingredients!$B$3:$B$217,'PH complex foods'!J396,Ingredients!$A$3:$A$119)+SUMIF($B$3:$B$724,J396,$V$3:$V$723)</f>
        <v>0</v>
      </c>
      <c r="S396" s="11">
        <f ca="1">SUMIF(Ingredients!$B$3:$B$217,'PH complex foods'!K396,Ingredients!$A$3:$A$119)+SUMIF($B$3:$B$724,K396,$V$3:$V$723)</f>
        <v>0</v>
      </c>
      <c r="T396" s="11">
        <f ca="1">SUMIF(Ingredients!$B$3:$B$217,'PH complex foods'!L396,Ingredients!$A$3:$A$119)+SUMIF($B$3:$B$724,L396,$V$3:$V$723)</f>
        <v>0</v>
      </c>
      <c r="U396" s="11">
        <f ca="1">SUMIF(Ingredients!$B$3:$B$217,'PH complex foods'!M396,Ingredients!$A$3:$A$119)+SUMIF($B$3:$B$724,M396,$V$3:$V$723)</f>
        <v>0</v>
      </c>
      <c r="V396" s="10">
        <f t="shared" ca="1" si="90"/>
        <v>0</v>
      </c>
      <c r="W396" s="11">
        <f t="shared" si="79"/>
        <v>0</v>
      </c>
      <c r="X396" s="44" t="str">
        <f t="shared" ca="1" si="91"/>
        <v>No</v>
      </c>
      <c r="Y396" s="34">
        <f>SUMIF(Ingredients!$B$3:$B$217,F396,Ingredients!$C$3:$C$217)+SUMIF($B$3:$B$724,F396,$AG$3:$AG$724)</f>
        <v>10</v>
      </c>
      <c r="Z396" s="30">
        <f>SUMIF(Ingredients!$B$3:$B$217,G396,Ingredients!$C$3:$C$217)+SUMIF($B$3:$B$724,G396,$AG$3:$AG$724)</f>
        <v>5</v>
      </c>
      <c r="AA396" s="30">
        <f>SUMIF(Ingredients!$B$3:$B$217,H396,Ingredients!$C$3:$C$217)+SUMIF($B$3:$B$724,H396,$AG$3:$AG$724)</f>
        <v>5</v>
      </c>
      <c r="AB396" s="30">
        <f>SUMIF(Ingredients!$B$3:$B$217,I396,Ingredients!$C$3:$C$217)+SUMIF($B$3:$B$724,I396,$AG$3:$AG$724)</f>
        <v>0</v>
      </c>
      <c r="AC396" s="30">
        <f>SUMIF(Ingredients!$B$3:$B$217,J396,Ingredients!$C$3:$C$217)+SUMIF($B$3:$B$724,J396,$AG$3:$AG$724)</f>
        <v>0</v>
      </c>
      <c r="AD396" s="30">
        <f>SUMIF(Ingredients!$B$3:$B$217,K396,Ingredients!$C$3:$C$217)+SUMIF($B$3:$B$724,K396,$AG$3:$AG$724)</f>
        <v>0</v>
      </c>
      <c r="AE396" s="30">
        <f>SUMIF(Ingredients!$B$3:$B$217,L396,Ingredients!$C$3:$C$217)+SUMIF($B$3:$B$724,L396,$AG$3:$AG$724)</f>
        <v>0</v>
      </c>
      <c r="AF396" s="30">
        <f>SUMIF(Ingredients!$B$3:$B$217,M396,Ingredients!$C$3:$C$217)+SUMIF($B$3:$B$724,M396,$AG$3:$AG$724)</f>
        <v>0</v>
      </c>
      <c r="AG396" s="29">
        <f t="shared" si="80"/>
        <v>20</v>
      </c>
      <c r="AH396" s="30">
        <f>SUMIF(Ingredients!$B$3:$B$217,F396,Ingredients!$D$3:$D$217)+SUMIF($B$3:$B$724,F396,$AP$3:$AP$724)</f>
        <v>5</v>
      </c>
      <c r="AI396" s="30">
        <f>SUMIF(Ingredients!$B$3:$B$217,G396,Ingredients!$D$3:$D$217)+SUMIF($B$3:$B$724,G396,$AP$3:$AP$724)</f>
        <v>0</v>
      </c>
      <c r="AJ396" s="30">
        <f>SUMIF(Ingredients!$B$3:$B$217,H396,Ingredients!$D$3:$D$217)+SUMIF($B$3:$B$724,H396,$AP$3:$AP$724)</f>
        <v>0</v>
      </c>
      <c r="AK396" s="30">
        <f>SUMIF(Ingredients!$B$3:$B$217,I396,Ingredients!$D$3:$D$217)+SUMIF($B$3:$B$724,I396,$AP$3:$AP$724)</f>
        <v>0</v>
      </c>
      <c r="AL396" s="30">
        <f>SUMIF(Ingredients!$B$3:$B$217,J396,Ingredients!$D$3:$D$217)+SUMIF($B$3:$B$724,J396,$AP$3:$AP$724)</f>
        <v>0</v>
      </c>
      <c r="AM396" s="30">
        <f>SUMIF(Ingredients!$B$3:$B$217,K396,Ingredients!$D$3:$D$217)+SUMIF($B$3:$B$724,K396,$AP$3:$AP$724)</f>
        <v>0</v>
      </c>
      <c r="AN396" s="30">
        <f>SUMIF(Ingredients!$B$3:$B$217,L396,Ingredients!$D$3:$D$217)+SUMIF($B$3:$B$724,L396,$AP$3:$AP$724)</f>
        <v>0</v>
      </c>
      <c r="AO396" s="30">
        <f>SUMIF(Ingredients!$B$3:$B$217,M396,Ingredients!$D$3:$D$217)+SUMIF($B$3:$B$724,M396,$AP$3:$AP$724)</f>
        <v>0</v>
      </c>
      <c r="AP396" s="29">
        <f t="shared" si="81"/>
        <v>5</v>
      </c>
      <c r="AQ396" s="30">
        <f>SUMIF(Ingredients!$B$3:$B$217,F396,Ingredients!$E$3:$E$217)+SUMIF($B$3:$B$724,F396,$AY$3:$AY$727)</f>
        <v>11.666666666666666</v>
      </c>
      <c r="AR396" s="30">
        <f>SUMIF(Ingredients!$B$3:$B$217,G396,Ingredients!$E$3:$E$217)+SUMIF($B$3:$B$724,G396,$AY$3:$AY$727)</f>
        <v>43</v>
      </c>
      <c r="AS396" s="30">
        <f>SUMIF(Ingredients!$B$3:$B$217,H396,Ingredients!$E$3:$E$217)+SUMIF($B$3:$B$724,H396,$AY$3:$AY$727)</f>
        <v>7</v>
      </c>
      <c r="AT396" s="30">
        <f>SUMIF(Ingredients!$B$3:$B$217,I396,Ingredients!$E$3:$E$217)+SUMIF($B$3:$B$724,I396,$AY$3:$AY$727)</f>
        <v>0</v>
      </c>
      <c r="AU396" s="30">
        <f>SUMIF(Ingredients!$B$3:$B$217,J396,Ingredients!$E$3:$E$217)+SUMIF($B$3:$B$724,J396,$AY$3:$AY$727)</f>
        <v>0</v>
      </c>
      <c r="AV396" s="30">
        <f>SUMIF(Ingredients!$B$3:$B$217,K396,Ingredients!$E$3:$E$217)+SUMIF($B$3:$B$724,K396,$AY$3:$AY$727)</f>
        <v>0</v>
      </c>
      <c r="AW396" s="30">
        <f>SUMIF(Ingredients!$B$3:$B$217,L396,Ingredients!$E$3:$E$217)+SUMIF($B$3:$B$724,L396,$AY$3:$AY$727)</f>
        <v>0</v>
      </c>
      <c r="AX396" s="30">
        <f>SUMIF(Ingredients!$B$3:$B$217,M396,Ingredients!$E$3:$E$217)+SUMIF($B$3:$B$724,M396,$AY$3:$AY$727)</f>
        <v>0</v>
      </c>
      <c r="AY396" s="29">
        <f t="shared" si="82"/>
        <v>20.555555555555554</v>
      </c>
      <c r="AZ396" s="30">
        <f>SUMIF(Ingredients!$B$3:$B$217,F396,Ingredients!$F$3:$F$217)+SUMIF($B$3:$B$724,F396,$BH$3:$BH$724)</f>
        <v>0</v>
      </c>
      <c r="BA396" s="30">
        <f>SUMIF(Ingredients!$B$3:$B$217,G396,Ingredients!$F$3:$F$217)+SUMIF($B$3:$B$724,G396,$BH$3:$BH$724)</f>
        <v>1</v>
      </c>
      <c r="BB396" s="30">
        <f>SUMIF(Ingredients!$B$3:$B$217,H396,Ingredients!$F$3:$F$217)+SUMIF($B$3:$B$724,H396,$BH$3:$BH$724)</f>
        <v>0</v>
      </c>
      <c r="BC396" s="30">
        <f>SUMIF(Ingredients!$B$3:$B$217,I396,Ingredients!$F$3:$F$217)+SUMIF($B$3:$B$724,I396,$BH$3:$BH$724)</f>
        <v>0</v>
      </c>
      <c r="BD396" s="30">
        <f>SUMIF(Ingredients!$B$3:$B$217,J396,Ingredients!$F$3:$F$217)+SUMIF($B$3:$B$724,J396,$BH$3:$BH$724)</f>
        <v>0</v>
      </c>
      <c r="BE396" s="30">
        <f>SUMIF(Ingredients!$B$3:$B$217,K396,Ingredients!$F$3:$F$217)+SUMIF($B$3:$B$724,K396,$BH$3:$BH$724)</f>
        <v>0</v>
      </c>
      <c r="BF396" s="30">
        <f>SUMIF(Ingredients!$B$3:$B$217,L396,Ingredients!$F$3:$F$217)+SUMIF($B$3:$B$724,L396,$BH$3:$BH$724)</f>
        <v>0</v>
      </c>
      <c r="BG396" s="30">
        <f>SUMIF(Ingredients!$B$3:$B$217,M396,Ingredients!$F$3:$F$217)+SUMIF($B$3:$B$724,M396,$BH$3:$BH$724)</f>
        <v>0</v>
      </c>
      <c r="BH396" s="35">
        <f t="shared" si="83"/>
        <v>1</v>
      </c>
      <c r="BI396" s="30">
        <f>SUMIF(Ingredients!$B$3:$B$217,F396,Ingredients!$G$3:$G$217)+SUMIF($B$3:$B$724,F396,$BQ$3:$BQ$724)</f>
        <v>0</v>
      </c>
      <c r="BJ396" s="30">
        <f>SUMIF(Ingredients!$B$3:$B$217,G396,Ingredients!$G$3:$G$217)+SUMIF($B$3:$B$724,G396,$BQ$3:$BQ$724)</f>
        <v>0</v>
      </c>
      <c r="BK396" s="30">
        <f>SUMIF(Ingredients!$B$3:$B$217,H396,Ingredients!$G$3:$G$217)+SUMIF($B$3:$B$724,H396,$BQ$3:$BQ$724)</f>
        <v>0</v>
      </c>
      <c r="BL396" s="30">
        <f>SUMIF(Ingredients!$B$3:$B$217,I396,Ingredients!$G$3:$G$217)+SUMIF($B$3:$B$724,I396,$BQ$3:$BQ$724)</f>
        <v>0</v>
      </c>
      <c r="BM396" s="30">
        <f>SUMIF(Ingredients!$B$3:$B$217,J396,Ingredients!$G$3:$G$217)+SUMIF($B$3:$B$724,J396,$BQ$3:$BQ$724)</f>
        <v>0</v>
      </c>
      <c r="BN396" s="30">
        <f>SUMIF(Ingredients!$B$3:$B$217,K396,Ingredients!$G$3:$G$217)+SUMIF($B$3:$B$724,K396,$BQ$3:$BQ$724)</f>
        <v>0</v>
      </c>
      <c r="BO396" s="30">
        <f>SUMIF(Ingredients!$B$3:$B$217,L396,Ingredients!$G$3:$G$217)+SUMIF($B$3:$B$724,L396,$BQ$3:$BQ$724)</f>
        <v>0</v>
      </c>
      <c r="BP396" s="30">
        <f>SUMIF(Ingredients!$B$3:$B$217,M396,Ingredients!$G$3:$G$217)+SUMIF($B$3:$B$724,M396,$BQ$3:$BQ$724)</f>
        <v>0</v>
      </c>
      <c r="BQ396" s="36">
        <f t="shared" si="84"/>
        <v>0</v>
      </c>
      <c r="BR396" s="30">
        <f>SUMIF(Ingredients!$B$3:$B$217,F396,Ingredients!$H$3:$H$217)+SUMIF($B$3:$B$724,F396,$BZ$3:$BZ$724)</f>
        <v>0</v>
      </c>
      <c r="BS396" s="30">
        <f>SUMIF(Ingredients!$B$3:$B$217,G396,Ingredients!$H$3:$H$217)+SUMIF($B$3:$B$724,G396,$BZ$3:$BZ$724)</f>
        <v>0</v>
      </c>
      <c r="BT396" s="30">
        <f>SUMIF(Ingredients!$B$3:$B$217,H396,Ingredients!$H$3:$H$217)+SUMIF($B$3:$B$724,H396,$BZ$3:$BZ$724)</f>
        <v>0</v>
      </c>
      <c r="BU396" s="30">
        <f>SUMIF(Ingredients!$B$3:$B$217,I396,Ingredients!$H$3:$H$217)+SUMIF($B$3:$B$724,I396,$BZ$3:$BZ$724)</f>
        <v>0</v>
      </c>
      <c r="BV396" s="30">
        <f>SUMIF(Ingredients!$B$3:$B$217,J396,Ingredients!$H$3:$H$217)+SUMIF($B$3:$B$724,J396,$BZ$3:$BZ$724)</f>
        <v>0</v>
      </c>
      <c r="BW396" s="30">
        <f>SUMIF(Ingredients!$B$3:$B$217,K396,Ingredients!$H$3:$H$217)+SUMIF($B$3:$B$724,K396,$BZ$3:$BZ$724)</f>
        <v>0</v>
      </c>
      <c r="BX396" s="30">
        <f>SUMIF(Ingredients!$B$3:$B$217,L396,Ingredients!$H$3:$H$217)+SUMIF($B$3:$B$724,L396,$BZ$3:$BZ$724)</f>
        <v>0</v>
      </c>
      <c r="BY396" s="30">
        <f>SUMIF(Ingredients!$B$3:$B$217,M396,Ingredients!$H$3:$H$217)+SUMIF($B$3:$B$724,M396,$BZ$3:$BZ$724)</f>
        <v>0</v>
      </c>
      <c r="BZ396" s="42">
        <f t="shared" si="85"/>
        <v>0</v>
      </c>
      <c r="CA396" s="30">
        <f>SUMIF(Ingredients!$B$3:$B$217,F396,Ingredients!$I$3:$I$217)+SUMIF($B$3:$B$724,F396,$CI$3:$CI$724)</f>
        <v>0</v>
      </c>
      <c r="CB396" s="30">
        <f>SUMIF(Ingredients!$B$3:$B$217,G396,Ingredients!$I$3:$I$217)+SUMIF($B$3:$B$724,G396,$CI$3:$CI$724)</f>
        <v>0</v>
      </c>
      <c r="CC396" s="30">
        <f>SUMIF(Ingredients!$B$3:$B$217,H396,Ingredients!$I$3:$I$217)+SUMIF($B$3:$B$724,H396,$CI$3:$CI$724)</f>
        <v>0</v>
      </c>
      <c r="CD396" s="30">
        <f>SUMIF(Ingredients!$B$3:$B$217,I396,Ingredients!$I$3:$I$217)+SUMIF($B$3:$B$724,I396,$CI$3:$CI$724)</f>
        <v>0</v>
      </c>
      <c r="CE396" s="30">
        <f>SUMIF(Ingredients!$B$3:$B$217,J396,Ingredients!$I$3:$I$217)+SUMIF($B$3:$B$724,J396,$CI$3:$CI$724)</f>
        <v>0</v>
      </c>
      <c r="CF396" s="30">
        <f>SUMIF(Ingredients!$B$3:$B$217,K396,Ingredients!$I$3:$I$217)+SUMIF($B$3:$B$724,K396,$CI$3:$CI$724)</f>
        <v>0</v>
      </c>
      <c r="CG396" s="30">
        <f>SUMIF(Ingredients!$B$3:$B$217,L396,Ingredients!$I$3:$I$217)+SUMIF($B$3:$B$724,L396,$CI$3:$CI$724)</f>
        <v>0</v>
      </c>
      <c r="CH396" s="30">
        <f>SUMIF(Ingredients!$B$3:$B$217,M396,Ingredients!$I$3:$I$217)+SUMIF($B$3:$B$724,M396,$CI$3:$CI$724)</f>
        <v>0</v>
      </c>
      <c r="CI396" s="38">
        <f t="shared" si="86"/>
        <v>0</v>
      </c>
      <c r="CJ396" s="30">
        <f>SUMIF(Ingredients!$B$3:$B$217,F396,Ingredients!$J$3:$J$217)+SUMIF($B$3:$B$724,F396,$CR$3:$CR$724)</f>
        <v>3</v>
      </c>
      <c r="CK396" s="30">
        <f>SUMIF(Ingredients!$B$3:$B$217,G396,Ingredients!$J$3:$J$217)+SUMIF($B$3:$B$724,G396,$CR$3:$CR$724)</f>
        <v>0</v>
      </c>
      <c r="CL396" s="30">
        <f>SUMIF(Ingredients!$B$3:$B$217,H396,Ingredients!$J$3:$J$217)+SUMIF($B$3:$B$724,H396,$CR$3:$CR$724)</f>
        <v>1</v>
      </c>
      <c r="CM396" s="30">
        <f>SUMIF(Ingredients!$B$3:$B$217,I396,Ingredients!$J$3:$J$217)+SUMIF($B$3:$B$724,I396,$CR$3:$CR$724)</f>
        <v>0</v>
      </c>
      <c r="CN396" s="30">
        <f>SUMIF(Ingredients!$B$3:$B$217,J396,Ingredients!$J$3:$J$217)+SUMIF($B$3:$B$724,J396,$CR$3:$CR$724)</f>
        <v>0</v>
      </c>
      <c r="CO396" s="30">
        <f>SUMIF(Ingredients!$B$3:$B$217,K396,Ingredients!$J$3:$J$217)+SUMIF($B$3:$B$724,K396,$CR$3:$CR$724)</f>
        <v>0</v>
      </c>
      <c r="CP396" s="30">
        <f>SUMIF(Ingredients!$B$3:$B$217,L396,Ingredients!$J$3:$J$217)+SUMIF($B$3:$B$724,L396,$CR$3:$CR$724)</f>
        <v>0</v>
      </c>
      <c r="CQ396" s="30">
        <f>SUMIF(Ingredients!$B$3:$B$217,M396,Ingredients!$J$3:$J$217)+SUMIF($B$3:$B$724,M396,$CR$3:$CR$724)</f>
        <v>0</v>
      </c>
      <c r="CR396" s="43">
        <f t="shared" si="87"/>
        <v>4</v>
      </c>
      <c r="CS396" s="34">
        <v>20</v>
      </c>
      <c r="CT396" s="30">
        <v>5</v>
      </c>
      <c r="CU396" s="30">
        <v>20.555555555555554</v>
      </c>
      <c r="CV396" s="35">
        <v>1</v>
      </c>
      <c r="CW396" s="36">
        <v>0</v>
      </c>
      <c r="CX396" s="37">
        <v>0</v>
      </c>
      <c r="CY396" s="38">
        <v>0</v>
      </c>
      <c r="CZ396" s="39">
        <v>4</v>
      </c>
      <c r="DA396" t="s">
        <v>199</v>
      </c>
      <c r="DB396" t="str">
        <f t="shared" ca="1" si="88"/>
        <v>No</v>
      </c>
      <c r="DD396" t="s">
        <v>200</v>
      </c>
      <c r="DE396" t="str">
        <f t="shared" ca="1" si="89"/>
        <v/>
      </c>
      <c r="DF396" t="s">
        <v>2272</v>
      </c>
    </row>
    <row r="397" spans="2:110" x14ac:dyDescent="0.3">
      <c r="B397" t="s">
        <v>680</v>
      </c>
      <c r="C397" t="str">
        <f>INDEX('PH Itemnames'!$B$1:$B$723,MATCH(B397,'PH Itemnames'!$A$1:$A$723),1)</f>
        <v>jamrollItem</v>
      </c>
      <c r="D397" t="s">
        <v>240</v>
      </c>
      <c r="E397" t="s">
        <v>1192</v>
      </c>
      <c r="F397" s="10" t="s">
        <v>230</v>
      </c>
      <c r="G397" s="11" t="s">
        <v>264</v>
      </c>
      <c r="H397" s="11" t="s">
        <v>1138</v>
      </c>
      <c r="I397" s="11"/>
      <c r="J397" s="11"/>
      <c r="K397" s="11"/>
      <c r="L397" s="11"/>
      <c r="M397" s="11"/>
      <c r="N397" s="46">
        <f ca="1">SUMIF(Ingredients!$B$3:$B$217,'PH complex foods'!F397,Ingredients!$A$3:$A$119)+SUMIF($B$3:$B$724,F397,$V$3:$V$723)</f>
        <v>0</v>
      </c>
      <c r="O397" s="11">
        <f ca="1">SUMIF(Ingredients!$B$3:$B$217,'PH complex foods'!G397,Ingredients!$A$3:$A$119)+SUMIF($B$3:$B$724,G397,$V$3:$V$723)</f>
        <v>1</v>
      </c>
      <c r="P397" s="11">
        <f ca="1">SUMIF(Ingredients!$B$3:$B$217,'PH complex foods'!H397,Ingredients!$A$3:$A$119)+SUMIF($B$3:$B$724,H397,$V$3:$V$723)</f>
        <v>1</v>
      </c>
      <c r="Q397" s="11">
        <f ca="1">SUMIF(Ingredients!$B$3:$B$217,'PH complex foods'!I397,Ingredients!$A$3:$A$119)+SUMIF($B$3:$B$724,I397,$V$3:$V$723)</f>
        <v>0</v>
      </c>
      <c r="R397" s="11">
        <f ca="1">SUMIF(Ingredients!$B$3:$B$217,'PH complex foods'!J397,Ingredients!$A$3:$A$119)+SUMIF($B$3:$B$724,J397,$V$3:$V$723)</f>
        <v>0</v>
      </c>
      <c r="S397" s="11">
        <f ca="1">SUMIF(Ingredients!$B$3:$B$217,'PH complex foods'!K397,Ingredients!$A$3:$A$119)+SUMIF($B$3:$B$724,K397,$V$3:$V$723)</f>
        <v>0</v>
      </c>
      <c r="T397" s="11">
        <f ca="1">SUMIF(Ingredients!$B$3:$B$217,'PH complex foods'!L397,Ingredients!$A$3:$A$119)+SUMIF($B$3:$B$724,L397,$V$3:$V$723)</f>
        <v>0</v>
      </c>
      <c r="U397" s="11">
        <f ca="1">SUMIF(Ingredients!$B$3:$B$217,'PH complex foods'!M397,Ingredients!$A$3:$A$119)+SUMIF($B$3:$B$724,M397,$V$3:$V$723)</f>
        <v>0</v>
      </c>
      <c r="V397" s="10">
        <f t="shared" ca="1" si="90"/>
        <v>0</v>
      </c>
      <c r="W397" s="11">
        <f t="shared" si="79"/>
        <v>0</v>
      </c>
      <c r="X397" s="44" t="str">
        <f t="shared" ca="1" si="91"/>
        <v>No</v>
      </c>
      <c r="Y397" s="34">
        <f>SUMIF(Ingredients!$B$3:$B$217,F397,Ingredients!$C$3:$C$217)+SUMIF($B$3:$B$724,F397,$AG$3:$AG$724)</f>
        <v>10</v>
      </c>
      <c r="Z397" s="30">
        <f>SUMIF(Ingredients!$B$3:$B$217,G397,Ingredients!$C$3:$C$217)+SUMIF($B$3:$B$724,G397,$AG$3:$AG$724)</f>
        <v>5</v>
      </c>
      <c r="AA397" s="30">
        <f>SUMIF(Ingredients!$B$3:$B$217,H397,Ingredients!$C$3:$C$217)+SUMIF($B$3:$B$724,H397,$AG$3:$AG$724)</f>
        <v>1.5</v>
      </c>
      <c r="AB397" s="30">
        <f>SUMIF(Ingredients!$B$3:$B$217,I397,Ingredients!$C$3:$C$217)+SUMIF($B$3:$B$724,I397,$AG$3:$AG$724)</f>
        <v>0</v>
      </c>
      <c r="AC397" s="30">
        <f>SUMIF(Ingredients!$B$3:$B$217,J397,Ingredients!$C$3:$C$217)+SUMIF($B$3:$B$724,J397,$AG$3:$AG$724)</f>
        <v>0</v>
      </c>
      <c r="AD397" s="30">
        <f>SUMIF(Ingredients!$B$3:$B$217,K397,Ingredients!$C$3:$C$217)+SUMIF($B$3:$B$724,K397,$AG$3:$AG$724)</f>
        <v>0</v>
      </c>
      <c r="AE397" s="30">
        <f>SUMIF(Ingredients!$B$3:$B$217,L397,Ingredients!$C$3:$C$217)+SUMIF($B$3:$B$724,L397,$AG$3:$AG$724)</f>
        <v>0</v>
      </c>
      <c r="AF397" s="30">
        <f>SUMIF(Ingredients!$B$3:$B$217,M397,Ingredients!$C$3:$C$217)+SUMIF($B$3:$B$724,M397,$AG$3:$AG$724)</f>
        <v>0</v>
      </c>
      <c r="AG397" s="29">
        <f t="shared" si="80"/>
        <v>16.5</v>
      </c>
      <c r="AH397" s="30">
        <f>SUMIF(Ingredients!$B$3:$B$217,F397,Ingredients!$D$3:$D$217)+SUMIF($B$3:$B$724,F397,$AP$3:$AP$724)</f>
        <v>5</v>
      </c>
      <c r="AI397" s="30">
        <f>SUMIF(Ingredients!$B$3:$B$217,G397,Ingredients!$D$3:$D$217)+SUMIF($B$3:$B$724,G397,$AP$3:$AP$724)</f>
        <v>0</v>
      </c>
      <c r="AJ397" s="30">
        <f>SUMIF(Ingredients!$B$3:$B$217,H397,Ingredients!$D$3:$D$217)+SUMIF($B$3:$B$724,H397,$AP$3:$AP$724)</f>
        <v>0</v>
      </c>
      <c r="AK397" s="30">
        <f>SUMIF(Ingredients!$B$3:$B$217,I397,Ingredients!$D$3:$D$217)+SUMIF($B$3:$B$724,I397,$AP$3:$AP$724)</f>
        <v>0</v>
      </c>
      <c r="AL397" s="30">
        <f>SUMIF(Ingredients!$B$3:$B$217,J397,Ingredients!$D$3:$D$217)+SUMIF($B$3:$B$724,J397,$AP$3:$AP$724)</f>
        <v>0</v>
      </c>
      <c r="AM397" s="30">
        <f>SUMIF(Ingredients!$B$3:$B$217,K397,Ingredients!$D$3:$D$217)+SUMIF($B$3:$B$724,K397,$AP$3:$AP$724)</f>
        <v>0</v>
      </c>
      <c r="AN397" s="30">
        <f>SUMIF(Ingredients!$B$3:$B$217,L397,Ingredients!$D$3:$D$217)+SUMIF($B$3:$B$724,L397,$AP$3:$AP$724)</f>
        <v>0</v>
      </c>
      <c r="AO397" s="30">
        <f>SUMIF(Ingredients!$B$3:$B$217,M397,Ingredients!$D$3:$D$217)+SUMIF($B$3:$B$724,M397,$AP$3:$AP$724)</f>
        <v>0</v>
      </c>
      <c r="AP397" s="29">
        <f t="shared" si="81"/>
        <v>5</v>
      </c>
      <c r="AQ397" s="30">
        <f>SUMIF(Ingredients!$B$3:$B$217,F397,Ingredients!$E$3:$E$217)+SUMIF($B$3:$B$724,F397,$AY$3:$AY$727)</f>
        <v>11.666666666666666</v>
      </c>
      <c r="AR397" s="30">
        <f>SUMIF(Ingredients!$B$3:$B$217,G397,Ingredients!$E$3:$E$217)+SUMIF($B$3:$B$724,G397,$AY$3:$AY$727)</f>
        <v>43</v>
      </c>
      <c r="AS397" s="30">
        <f>SUMIF(Ingredients!$B$3:$B$217,H397,Ingredients!$E$3:$E$217)+SUMIF($B$3:$B$724,H397,$AY$3:$AY$727)</f>
        <v>87</v>
      </c>
      <c r="AT397" s="30">
        <f>SUMIF(Ingredients!$B$3:$B$217,I397,Ingredients!$E$3:$E$217)+SUMIF($B$3:$B$724,I397,$AY$3:$AY$727)</f>
        <v>0</v>
      </c>
      <c r="AU397" s="30">
        <f>SUMIF(Ingredients!$B$3:$B$217,J397,Ingredients!$E$3:$E$217)+SUMIF($B$3:$B$724,J397,$AY$3:$AY$727)</f>
        <v>0</v>
      </c>
      <c r="AV397" s="30">
        <f>SUMIF(Ingredients!$B$3:$B$217,K397,Ingredients!$E$3:$E$217)+SUMIF($B$3:$B$724,K397,$AY$3:$AY$727)</f>
        <v>0</v>
      </c>
      <c r="AW397" s="30">
        <f>SUMIF(Ingredients!$B$3:$B$217,L397,Ingredients!$E$3:$E$217)+SUMIF($B$3:$B$724,L397,$AY$3:$AY$727)</f>
        <v>0</v>
      </c>
      <c r="AX397" s="30">
        <f>SUMIF(Ingredients!$B$3:$B$217,M397,Ingredients!$E$3:$E$217)+SUMIF($B$3:$B$724,M397,$AY$3:$AY$727)</f>
        <v>0</v>
      </c>
      <c r="AY397" s="29">
        <f t="shared" si="82"/>
        <v>47.222222222222221</v>
      </c>
      <c r="AZ397" s="30">
        <f>SUMIF(Ingredients!$B$3:$B$217,F397,Ingredients!$F$3:$F$217)+SUMIF($B$3:$B$724,F397,$BH$3:$BH$724)</f>
        <v>0</v>
      </c>
      <c r="BA397" s="30">
        <f>SUMIF(Ingredients!$B$3:$B$217,G397,Ingredients!$F$3:$F$217)+SUMIF($B$3:$B$724,G397,$BH$3:$BH$724)</f>
        <v>1</v>
      </c>
      <c r="BB397" s="30">
        <f>SUMIF(Ingredients!$B$3:$B$217,H397,Ingredients!$F$3:$F$217)+SUMIF($B$3:$B$724,H397,$BH$3:$BH$724)</f>
        <v>0</v>
      </c>
      <c r="BC397" s="30">
        <f>SUMIF(Ingredients!$B$3:$B$217,I397,Ingredients!$F$3:$F$217)+SUMIF($B$3:$B$724,I397,$BH$3:$BH$724)</f>
        <v>0</v>
      </c>
      <c r="BD397" s="30">
        <f>SUMIF(Ingredients!$B$3:$B$217,J397,Ingredients!$F$3:$F$217)+SUMIF($B$3:$B$724,J397,$BH$3:$BH$724)</f>
        <v>0</v>
      </c>
      <c r="BE397" s="30">
        <f>SUMIF(Ingredients!$B$3:$B$217,K397,Ingredients!$F$3:$F$217)+SUMIF($B$3:$B$724,K397,$BH$3:$BH$724)</f>
        <v>0</v>
      </c>
      <c r="BF397" s="30">
        <f>SUMIF(Ingredients!$B$3:$B$217,L397,Ingredients!$F$3:$F$217)+SUMIF($B$3:$B$724,L397,$BH$3:$BH$724)</f>
        <v>0</v>
      </c>
      <c r="BG397" s="30">
        <f>SUMIF(Ingredients!$B$3:$B$217,M397,Ingredients!$F$3:$F$217)+SUMIF($B$3:$B$724,M397,$BH$3:$BH$724)</f>
        <v>0</v>
      </c>
      <c r="BH397" s="35">
        <f t="shared" si="83"/>
        <v>1</v>
      </c>
      <c r="BI397" s="30">
        <f>SUMIF(Ingredients!$B$3:$B$217,F397,Ingredients!$G$3:$G$217)+SUMIF($B$3:$B$724,F397,$BQ$3:$BQ$724)</f>
        <v>0</v>
      </c>
      <c r="BJ397" s="30">
        <f>SUMIF(Ingredients!$B$3:$B$217,G397,Ingredients!$G$3:$G$217)+SUMIF($B$3:$B$724,G397,$BQ$3:$BQ$724)</f>
        <v>0</v>
      </c>
      <c r="BK397" s="30">
        <f>SUMIF(Ingredients!$B$3:$B$217,H397,Ingredients!$G$3:$G$217)+SUMIF($B$3:$B$724,H397,$BQ$3:$BQ$724)</f>
        <v>0.5</v>
      </c>
      <c r="BL397" s="30">
        <f>SUMIF(Ingredients!$B$3:$B$217,I397,Ingredients!$G$3:$G$217)+SUMIF($B$3:$B$724,I397,$BQ$3:$BQ$724)</f>
        <v>0</v>
      </c>
      <c r="BM397" s="30">
        <f>SUMIF(Ingredients!$B$3:$B$217,J397,Ingredients!$G$3:$G$217)+SUMIF($B$3:$B$724,J397,$BQ$3:$BQ$724)</f>
        <v>0</v>
      </c>
      <c r="BN397" s="30">
        <f>SUMIF(Ingredients!$B$3:$B$217,K397,Ingredients!$G$3:$G$217)+SUMIF($B$3:$B$724,K397,$BQ$3:$BQ$724)</f>
        <v>0</v>
      </c>
      <c r="BO397" s="30">
        <f>SUMIF(Ingredients!$B$3:$B$217,L397,Ingredients!$G$3:$G$217)+SUMIF($B$3:$B$724,L397,$BQ$3:$BQ$724)</f>
        <v>0</v>
      </c>
      <c r="BP397" s="30">
        <f>SUMIF(Ingredients!$B$3:$B$217,M397,Ingredients!$G$3:$G$217)+SUMIF($B$3:$B$724,M397,$BQ$3:$BQ$724)</f>
        <v>0</v>
      </c>
      <c r="BQ397" s="36">
        <f t="shared" si="84"/>
        <v>0.5</v>
      </c>
      <c r="BR397" s="30">
        <f>SUMIF(Ingredients!$B$3:$B$217,F397,Ingredients!$H$3:$H$217)+SUMIF($B$3:$B$724,F397,$BZ$3:$BZ$724)</f>
        <v>0</v>
      </c>
      <c r="BS397" s="30">
        <f>SUMIF(Ingredients!$B$3:$B$217,G397,Ingredients!$H$3:$H$217)+SUMIF($B$3:$B$724,G397,$BZ$3:$BZ$724)</f>
        <v>0</v>
      </c>
      <c r="BT397" s="30">
        <f>SUMIF(Ingredients!$B$3:$B$217,H397,Ingredients!$H$3:$H$217)+SUMIF($B$3:$B$724,H397,$BZ$3:$BZ$724)</f>
        <v>0</v>
      </c>
      <c r="BU397" s="30">
        <f>SUMIF(Ingredients!$B$3:$B$217,I397,Ingredients!$H$3:$H$217)+SUMIF($B$3:$B$724,I397,$BZ$3:$BZ$724)</f>
        <v>0</v>
      </c>
      <c r="BV397" s="30">
        <f>SUMIF(Ingredients!$B$3:$B$217,J397,Ingredients!$H$3:$H$217)+SUMIF($B$3:$B$724,J397,$BZ$3:$BZ$724)</f>
        <v>0</v>
      </c>
      <c r="BW397" s="30">
        <f>SUMIF(Ingredients!$B$3:$B$217,K397,Ingredients!$H$3:$H$217)+SUMIF($B$3:$B$724,K397,$BZ$3:$BZ$724)</f>
        <v>0</v>
      </c>
      <c r="BX397" s="30">
        <f>SUMIF(Ingredients!$B$3:$B$217,L397,Ingredients!$H$3:$H$217)+SUMIF($B$3:$B$724,L397,$BZ$3:$BZ$724)</f>
        <v>0</v>
      </c>
      <c r="BY397" s="30">
        <f>SUMIF(Ingredients!$B$3:$B$217,M397,Ingredients!$H$3:$H$217)+SUMIF($B$3:$B$724,M397,$BZ$3:$BZ$724)</f>
        <v>0</v>
      </c>
      <c r="BZ397" s="42">
        <f t="shared" si="85"/>
        <v>0</v>
      </c>
      <c r="CA397" s="30">
        <f>SUMIF(Ingredients!$B$3:$B$217,F397,Ingredients!$I$3:$I$217)+SUMIF($B$3:$B$724,F397,$CI$3:$CI$724)</f>
        <v>0</v>
      </c>
      <c r="CB397" s="30">
        <f>SUMIF(Ingredients!$B$3:$B$217,G397,Ingredients!$I$3:$I$217)+SUMIF($B$3:$B$724,G397,$CI$3:$CI$724)</f>
        <v>0</v>
      </c>
      <c r="CC397" s="30">
        <f>SUMIF(Ingredients!$B$3:$B$217,H397,Ingredients!$I$3:$I$217)+SUMIF($B$3:$B$724,H397,$CI$3:$CI$724)</f>
        <v>0</v>
      </c>
      <c r="CD397" s="30">
        <f>SUMIF(Ingredients!$B$3:$B$217,I397,Ingredients!$I$3:$I$217)+SUMIF($B$3:$B$724,I397,$CI$3:$CI$724)</f>
        <v>0</v>
      </c>
      <c r="CE397" s="30">
        <f>SUMIF(Ingredients!$B$3:$B$217,J397,Ingredients!$I$3:$I$217)+SUMIF($B$3:$B$724,J397,$CI$3:$CI$724)</f>
        <v>0</v>
      </c>
      <c r="CF397" s="30">
        <f>SUMIF(Ingredients!$B$3:$B$217,K397,Ingredients!$I$3:$I$217)+SUMIF($B$3:$B$724,K397,$CI$3:$CI$724)</f>
        <v>0</v>
      </c>
      <c r="CG397" s="30">
        <f>SUMIF(Ingredients!$B$3:$B$217,L397,Ingredients!$I$3:$I$217)+SUMIF($B$3:$B$724,L397,$CI$3:$CI$724)</f>
        <v>0</v>
      </c>
      <c r="CH397" s="30">
        <f>SUMIF(Ingredients!$B$3:$B$217,M397,Ingredients!$I$3:$I$217)+SUMIF($B$3:$B$724,M397,$CI$3:$CI$724)</f>
        <v>0</v>
      </c>
      <c r="CI397" s="38">
        <f t="shared" si="86"/>
        <v>0</v>
      </c>
      <c r="CJ397" s="30">
        <f>SUMIF(Ingredients!$B$3:$B$217,F397,Ingredients!$J$3:$J$217)+SUMIF($B$3:$B$724,F397,$CR$3:$CR$724)</f>
        <v>3</v>
      </c>
      <c r="CK397" s="30">
        <f>SUMIF(Ingredients!$B$3:$B$217,G397,Ingredients!$J$3:$J$217)+SUMIF($B$3:$B$724,G397,$CR$3:$CR$724)</f>
        <v>0</v>
      </c>
      <c r="CL397" s="30">
        <f>SUMIF(Ingredients!$B$3:$B$217,H397,Ingredients!$J$3:$J$217)+SUMIF($B$3:$B$724,H397,$CR$3:$CR$724)</f>
        <v>0</v>
      </c>
      <c r="CM397" s="30">
        <f>SUMIF(Ingredients!$B$3:$B$217,I397,Ingredients!$J$3:$J$217)+SUMIF($B$3:$B$724,I397,$CR$3:$CR$724)</f>
        <v>0</v>
      </c>
      <c r="CN397" s="30">
        <f>SUMIF(Ingredients!$B$3:$B$217,J397,Ingredients!$J$3:$J$217)+SUMIF($B$3:$B$724,J397,$CR$3:$CR$724)</f>
        <v>0</v>
      </c>
      <c r="CO397" s="30">
        <f>SUMIF(Ingredients!$B$3:$B$217,K397,Ingredients!$J$3:$J$217)+SUMIF($B$3:$B$724,K397,$CR$3:$CR$724)</f>
        <v>0</v>
      </c>
      <c r="CP397" s="30">
        <f>SUMIF(Ingredients!$B$3:$B$217,L397,Ingredients!$J$3:$J$217)+SUMIF($B$3:$B$724,L397,$CR$3:$CR$724)</f>
        <v>0</v>
      </c>
      <c r="CQ397" s="30">
        <f>SUMIF(Ingredients!$B$3:$B$217,M397,Ingredients!$J$3:$J$217)+SUMIF($B$3:$B$724,M397,$CR$3:$CR$724)</f>
        <v>0</v>
      </c>
      <c r="CR397" s="43">
        <f t="shared" si="87"/>
        <v>3</v>
      </c>
      <c r="CS397" s="34">
        <v>16.5</v>
      </c>
      <c r="CT397" s="30">
        <v>5</v>
      </c>
      <c r="CU397" s="30">
        <v>47.222222222222221</v>
      </c>
      <c r="CV397" s="35">
        <v>1</v>
      </c>
      <c r="CW397" s="36">
        <v>0.5</v>
      </c>
      <c r="CX397" s="37">
        <v>0</v>
      </c>
      <c r="CY397" s="38">
        <v>0</v>
      </c>
      <c r="CZ397" s="39">
        <v>3</v>
      </c>
      <c r="DA397" t="s">
        <v>199</v>
      </c>
      <c r="DB397" t="str">
        <f t="shared" ca="1" si="88"/>
        <v>No</v>
      </c>
      <c r="DD397" t="s">
        <v>200</v>
      </c>
      <c r="DE397" t="str">
        <f t="shared" ca="1" si="89"/>
        <v/>
      </c>
      <c r="DF397" t="s">
        <v>2272</v>
      </c>
    </row>
    <row r="398" spans="2:110" x14ac:dyDescent="0.3">
      <c r="B398" t="s">
        <v>681</v>
      </c>
      <c r="C398" t="str">
        <f>INDEX('PH Itemnames'!$B$1:$B$723,MATCH(B398,'PH Itemnames'!$A$1:$A$723),1)</f>
        <v>coconutcreamItem</v>
      </c>
      <c r="D398" t="s">
        <v>240</v>
      </c>
      <c r="E398" t="s">
        <v>1192</v>
      </c>
      <c r="F398" s="10" t="s">
        <v>184</v>
      </c>
      <c r="G398" s="11"/>
      <c r="H398" s="11"/>
      <c r="I398" s="11"/>
      <c r="J398" s="11"/>
      <c r="K398" s="11"/>
      <c r="L398" s="11"/>
      <c r="M398" s="11"/>
      <c r="N398" s="46">
        <f ca="1">SUMIF(Ingredients!$B$3:$B$217,'PH complex foods'!F398,Ingredients!$A$3:$A$119)+SUMIF($B$3:$B$724,F398,$V$3:$V$723)</f>
        <v>0</v>
      </c>
      <c r="O398" s="11">
        <f ca="1">SUMIF(Ingredients!$B$3:$B$217,'PH complex foods'!G398,Ingredients!$A$3:$A$119)+SUMIF($B$3:$B$724,G398,$V$3:$V$723)</f>
        <v>0</v>
      </c>
      <c r="P398" s="11">
        <f ca="1">SUMIF(Ingredients!$B$3:$B$217,'PH complex foods'!H398,Ingredients!$A$3:$A$119)+SUMIF($B$3:$B$724,H398,$V$3:$V$723)</f>
        <v>0</v>
      </c>
      <c r="Q398" s="11">
        <f ca="1">SUMIF(Ingredients!$B$3:$B$217,'PH complex foods'!I398,Ingredients!$A$3:$A$119)+SUMIF($B$3:$B$724,I398,$V$3:$V$723)</f>
        <v>0</v>
      </c>
      <c r="R398" s="11">
        <f ca="1">SUMIF(Ingredients!$B$3:$B$217,'PH complex foods'!J398,Ingredients!$A$3:$A$119)+SUMIF($B$3:$B$724,J398,$V$3:$V$723)</f>
        <v>0</v>
      </c>
      <c r="S398" s="11">
        <f ca="1">SUMIF(Ingredients!$B$3:$B$217,'PH complex foods'!K398,Ingredients!$A$3:$A$119)+SUMIF($B$3:$B$724,K398,$V$3:$V$723)</f>
        <v>0</v>
      </c>
      <c r="T398" s="11">
        <f ca="1">SUMIF(Ingredients!$B$3:$B$217,'PH complex foods'!L398,Ingredients!$A$3:$A$119)+SUMIF($B$3:$B$724,L398,$V$3:$V$723)</f>
        <v>0</v>
      </c>
      <c r="U398" s="11">
        <f ca="1">SUMIF(Ingredients!$B$3:$B$217,'PH complex foods'!M398,Ingredients!$A$3:$A$119)+SUMIF($B$3:$B$724,M398,$V$3:$V$723)</f>
        <v>0</v>
      </c>
      <c r="V398" s="10">
        <f t="shared" ca="1" si="90"/>
        <v>0</v>
      </c>
      <c r="W398" s="11">
        <f t="shared" si="79"/>
        <v>1</v>
      </c>
      <c r="X398" s="44" t="str">
        <f t="shared" ca="1" si="91"/>
        <v>No</v>
      </c>
      <c r="Y398" s="34">
        <f>SUMIF(Ingredients!$B$3:$B$217,F398,Ingredients!$C$3:$C$217)+SUMIF($B$3:$B$724,F398,$AG$3:$AG$724)</f>
        <v>0</v>
      </c>
      <c r="Z398" s="30">
        <f>SUMIF(Ingredients!$B$3:$B$217,G398,Ingredients!$C$3:$C$217)+SUMIF($B$3:$B$724,G398,$AG$3:$AG$724)</f>
        <v>0</v>
      </c>
      <c r="AA398" s="30">
        <f>SUMIF(Ingredients!$B$3:$B$217,H398,Ingredients!$C$3:$C$217)+SUMIF($B$3:$B$724,H398,$AG$3:$AG$724)</f>
        <v>0</v>
      </c>
      <c r="AB398" s="30">
        <f>SUMIF(Ingredients!$B$3:$B$217,I398,Ingredients!$C$3:$C$217)+SUMIF($B$3:$B$724,I398,$AG$3:$AG$724)</f>
        <v>0</v>
      </c>
      <c r="AC398" s="30">
        <f>SUMIF(Ingredients!$B$3:$B$217,J398,Ingredients!$C$3:$C$217)+SUMIF($B$3:$B$724,J398,$AG$3:$AG$724)</f>
        <v>0</v>
      </c>
      <c r="AD398" s="30">
        <f>SUMIF(Ingredients!$B$3:$B$217,K398,Ingredients!$C$3:$C$217)+SUMIF($B$3:$B$724,K398,$AG$3:$AG$724)</f>
        <v>0</v>
      </c>
      <c r="AE398" s="30">
        <f>SUMIF(Ingredients!$B$3:$B$217,L398,Ingredients!$C$3:$C$217)+SUMIF($B$3:$B$724,L398,$AG$3:$AG$724)</f>
        <v>0</v>
      </c>
      <c r="AF398" s="30">
        <f>SUMIF(Ingredients!$B$3:$B$217,M398,Ingredients!$C$3:$C$217)+SUMIF($B$3:$B$724,M398,$AG$3:$AG$724)</f>
        <v>0</v>
      </c>
      <c r="AG398" s="29">
        <f t="shared" si="80"/>
        <v>0</v>
      </c>
      <c r="AH398" s="30">
        <f>SUMIF(Ingredients!$B$3:$B$217,F398,Ingredients!$D$3:$D$217)+SUMIF($B$3:$B$724,F398,$AP$3:$AP$724)</f>
        <v>0</v>
      </c>
      <c r="AI398" s="30">
        <f>SUMIF(Ingredients!$B$3:$B$217,G398,Ingredients!$D$3:$D$217)+SUMIF($B$3:$B$724,G398,$AP$3:$AP$724)</f>
        <v>0</v>
      </c>
      <c r="AJ398" s="30">
        <f>SUMIF(Ingredients!$B$3:$B$217,H398,Ingredients!$D$3:$D$217)+SUMIF($B$3:$B$724,H398,$AP$3:$AP$724)</f>
        <v>0</v>
      </c>
      <c r="AK398" s="30">
        <f>SUMIF(Ingredients!$B$3:$B$217,I398,Ingredients!$D$3:$D$217)+SUMIF($B$3:$B$724,I398,$AP$3:$AP$724)</f>
        <v>0</v>
      </c>
      <c r="AL398" s="30">
        <f>SUMIF(Ingredients!$B$3:$B$217,J398,Ingredients!$D$3:$D$217)+SUMIF($B$3:$B$724,J398,$AP$3:$AP$724)</f>
        <v>0</v>
      </c>
      <c r="AM398" s="30">
        <f>SUMIF(Ingredients!$B$3:$B$217,K398,Ingredients!$D$3:$D$217)+SUMIF($B$3:$B$724,K398,$AP$3:$AP$724)</f>
        <v>0</v>
      </c>
      <c r="AN398" s="30">
        <f>SUMIF(Ingredients!$B$3:$B$217,L398,Ingredients!$D$3:$D$217)+SUMIF($B$3:$B$724,L398,$AP$3:$AP$724)</f>
        <v>0</v>
      </c>
      <c r="AO398" s="30">
        <f>SUMIF(Ingredients!$B$3:$B$217,M398,Ingredients!$D$3:$D$217)+SUMIF($B$3:$B$724,M398,$AP$3:$AP$724)</f>
        <v>0</v>
      </c>
      <c r="AP398" s="29">
        <f t="shared" si="81"/>
        <v>0</v>
      </c>
      <c r="AQ398" s="30">
        <f>SUMIF(Ingredients!$B$3:$B$217,F398,Ingredients!$E$3:$E$217)+SUMIF($B$3:$B$724,F398,$AY$3:$AY$727)</f>
        <v>0</v>
      </c>
      <c r="AR398" s="30">
        <f>SUMIF(Ingredients!$B$3:$B$217,G398,Ingredients!$E$3:$E$217)+SUMIF($B$3:$B$724,G398,$AY$3:$AY$727)</f>
        <v>0</v>
      </c>
      <c r="AS398" s="30">
        <f>SUMIF(Ingredients!$B$3:$B$217,H398,Ingredients!$E$3:$E$217)+SUMIF($B$3:$B$724,H398,$AY$3:$AY$727)</f>
        <v>0</v>
      </c>
      <c r="AT398" s="30">
        <f>SUMIF(Ingredients!$B$3:$B$217,I398,Ingredients!$E$3:$E$217)+SUMIF($B$3:$B$724,I398,$AY$3:$AY$727)</f>
        <v>0</v>
      </c>
      <c r="AU398" s="30">
        <f>SUMIF(Ingredients!$B$3:$B$217,J398,Ingredients!$E$3:$E$217)+SUMIF($B$3:$B$724,J398,$AY$3:$AY$727)</f>
        <v>0</v>
      </c>
      <c r="AV398" s="30">
        <f>SUMIF(Ingredients!$B$3:$B$217,K398,Ingredients!$E$3:$E$217)+SUMIF($B$3:$B$724,K398,$AY$3:$AY$727)</f>
        <v>0</v>
      </c>
      <c r="AW398" s="30">
        <f>SUMIF(Ingredients!$B$3:$B$217,L398,Ingredients!$E$3:$E$217)+SUMIF($B$3:$B$724,L398,$AY$3:$AY$727)</f>
        <v>0</v>
      </c>
      <c r="AX398" s="30">
        <f>SUMIF(Ingredients!$B$3:$B$217,M398,Ingredients!$E$3:$E$217)+SUMIF($B$3:$B$724,M398,$AY$3:$AY$727)</f>
        <v>0</v>
      </c>
      <c r="AY398" s="29">
        <f t="shared" si="82"/>
        <v>0</v>
      </c>
      <c r="AZ398" s="30">
        <f>SUMIF(Ingredients!$B$3:$B$217,F398,Ingredients!$F$3:$F$217)+SUMIF($B$3:$B$724,F398,$BH$3:$BH$724)</f>
        <v>0</v>
      </c>
      <c r="BA398" s="30">
        <f>SUMIF(Ingredients!$B$3:$B$217,G398,Ingredients!$F$3:$F$217)+SUMIF($B$3:$B$724,G398,$BH$3:$BH$724)</f>
        <v>0</v>
      </c>
      <c r="BB398" s="30">
        <f>SUMIF(Ingredients!$B$3:$B$217,H398,Ingredients!$F$3:$F$217)+SUMIF($B$3:$B$724,H398,$BH$3:$BH$724)</f>
        <v>0</v>
      </c>
      <c r="BC398" s="30">
        <f>SUMIF(Ingredients!$B$3:$B$217,I398,Ingredients!$F$3:$F$217)+SUMIF($B$3:$B$724,I398,$BH$3:$BH$724)</f>
        <v>0</v>
      </c>
      <c r="BD398" s="30">
        <f>SUMIF(Ingredients!$B$3:$B$217,J398,Ingredients!$F$3:$F$217)+SUMIF($B$3:$B$724,J398,$BH$3:$BH$724)</f>
        <v>0</v>
      </c>
      <c r="BE398" s="30">
        <f>SUMIF(Ingredients!$B$3:$B$217,K398,Ingredients!$F$3:$F$217)+SUMIF($B$3:$B$724,K398,$BH$3:$BH$724)</f>
        <v>0</v>
      </c>
      <c r="BF398" s="30">
        <f>SUMIF(Ingredients!$B$3:$B$217,L398,Ingredients!$F$3:$F$217)+SUMIF($B$3:$B$724,L398,$BH$3:$BH$724)</f>
        <v>0</v>
      </c>
      <c r="BG398" s="30">
        <f>SUMIF(Ingredients!$B$3:$B$217,M398,Ingredients!$F$3:$F$217)+SUMIF($B$3:$B$724,M398,$BH$3:$BH$724)</f>
        <v>0</v>
      </c>
      <c r="BH398" s="35">
        <f t="shared" si="83"/>
        <v>0</v>
      </c>
      <c r="BI398" s="30">
        <f>SUMIF(Ingredients!$B$3:$B$217,F398,Ingredients!$G$3:$G$217)+SUMIF($B$3:$B$724,F398,$BQ$3:$BQ$724)</f>
        <v>0</v>
      </c>
      <c r="BJ398" s="30">
        <f>SUMIF(Ingredients!$B$3:$B$217,G398,Ingredients!$G$3:$G$217)+SUMIF($B$3:$B$724,G398,$BQ$3:$BQ$724)</f>
        <v>0</v>
      </c>
      <c r="BK398" s="30">
        <f>SUMIF(Ingredients!$B$3:$B$217,H398,Ingredients!$G$3:$G$217)+SUMIF($B$3:$B$724,H398,$BQ$3:$BQ$724)</f>
        <v>0</v>
      </c>
      <c r="BL398" s="30">
        <f>SUMIF(Ingredients!$B$3:$B$217,I398,Ingredients!$G$3:$G$217)+SUMIF($B$3:$B$724,I398,$BQ$3:$BQ$724)</f>
        <v>0</v>
      </c>
      <c r="BM398" s="30">
        <f>SUMIF(Ingredients!$B$3:$B$217,J398,Ingredients!$G$3:$G$217)+SUMIF($B$3:$B$724,J398,$BQ$3:$BQ$724)</f>
        <v>0</v>
      </c>
      <c r="BN398" s="30">
        <f>SUMIF(Ingredients!$B$3:$B$217,K398,Ingredients!$G$3:$G$217)+SUMIF($B$3:$B$724,K398,$BQ$3:$BQ$724)</f>
        <v>0</v>
      </c>
      <c r="BO398" s="30">
        <f>SUMIF(Ingredients!$B$3:$B$217,L398,Ingredients!$G$3:$G$217)+SUMIF($B$3:$B$724,L398,$BQ$3:$BQ$724)</f>
        <v>0</v>
      </c>
      <c r="BP398" s="30">
        <f>SUMIF(Ingredients!$B$3:$B$217,M398,Ingredients!$G$3:$G$217)+SUMIF($B$3:$B$724,M398,$BQ$3:$BQ$724)</f>
        <v>0</v>
      </c>
      <c r="BQ398" s="36">
        <f t="shared" si="84"/>
        <v>0</v>
      </c>
      <c r="BR398" s="30">
        <f>SUMIF(Ingredients!$B$3:$B$217,F398,Ingredients!$H$3:$H$217)+SUMIF($B$3:$B$724,F398,$BZ$3:$BZ$724)</f>
        <v>0</v>
      </c>
      <c r="BS398" s="30">
        <f>SUMIF(Ingredients!$B$3:$B$217,G398,Ingredients!$H$3:$H$217)+SUMIF($B$3:$B$724,G398,$BZ$3:$BZ$724)</f>
        <v>0</v>
      </c>
      <c r="BT398" s="30">
        <f>SUMIF(Ingredients!$B$3:$B$217,H398,Ingredients!$H$3:$H$217)+SUMIF($B$3:$B$724,H398,$BZ$3:$BZ$724)</f>
        <v>0</v>
      </c>
      <c r="BU398" s="30">
        <f>SUMIF(Ingredients!$B$3:$B$217,I398,Ingredients!$H$3:$H$217)+SUMIF($B$3:$B$724,I398,$BZ$3:$BZ$724)</f>
        <v>0</v>
      </c>
      <c r="BV398" s="30">
        <f>SUMIF(Ingredients!$B$3:$B$217,J398,Ingredients!$H$3:$H$217)+SUMIF($B$3:$B$724,J398,$BZ$3:$BZ$724)</f>
        <v>0</v>
      </c>
      <c r="BW398" s="30">
        <f>SUMIF(Ingredients!$B$3:$B$217,K398,Ingredients!$H$3:$H$217)+SUMIF($B$3:$B$724,K398,$BZ$3:$BZ$724)</f>
        <v>0</v>
      </c>
      <c r="BX398" s="30">
        <f>SUMIF(Ingredients!$B$3:$B$217,L398,Ingredients!$H$3:$H$217)+SUMIF($B$3:$B$724,L398,$BZ$3:$BZ$724)</f>
        <v>0</v>
      </c>
      <c r="BY398" s="30">
        <f>SUMIF(Ingredients!$B$3:$B$217,M398,Ingredients!$H$3:$H$217)+SUMIF($B$3:$B$724,M398,$BZ$3:$BZ$724)</f>
        <v>0</v>
      </c>
      <c r="BZ398" s="42">
        <f t="shared" si="85"/>
        <v>0</v>
      </c>
      <c r="CA398" s="30">
        <f>SUMIF(Ingredients!$B$3:$B$217,F398,Ingredients!$I$3:$I$217)+SUMIF($B$3:$B$724,F398,$CI$3:$CI$724)</f>
        <v>0</v>
      </c>
      <c r="CB398" s="30">
        <f>SUMIF(Ingredients!$B$3:$B$217,G398,Ingredients!$I$3:$I$217)+SUMIF($B$3:$B$724,G398,$CI$3:$CI$724)</f>
        <v>0</v>
      </c>
      <c r="CC398" s="30">
        <f>SUMIF(Ingredients!$B$3:$B$217,H398,Ingredients!$I$3:$I$217)+SUMIF($B$3:$B$724,H398,$CI$3:$CI$724)</f>
        <v>0</v>
      </c>
      <c r="CD398" s="30">
        <f>SUMIF(Ingredients!$B$3:$B$217,I398,Ingredients!$I$3:$I$217)+SUMIF($B$3:$B$724,I398,$CI$3:$CI$724)</f>
        <v>0</v>
      </c>
      <c r="CE398" s="30">
        <f>SUMIF(Ingredients!$B$3:$B$217,J398,Ingredients!$I$3:$I$217)+SUMIF($B$3:$B$724,J398,$CI$3:$CI$724)</f>
        <v>0</v>
      </c>
      <c r="CF398" s="30">
        <f>SUMIF(Ingredients!$B$3:$B$217,K398,Ingredients!$I$3:$I$217)+SUMIF($B$3:$B$724,K398,$CI$3:$CI$724)</f>
        <v>0</v>
      </c>
      <c r="CG398" s="30">
        <f>SUMIF(Ingredients!$B$3:$B$217,L398,Ingredients!$I$3:$I$217)+SUMIF($B$3:$B$724,L398,$CI$3:$CI$724)</f>
        <v>0</v>
      </c>
      <c r="CH398" s="30">
        <f>SUMIF(Ingredients!$B$3:$B$217,M398,Ingredients!$I$3:$I$217)+SUMIF($B$3:$B$724,M398,$CI$3:$CI$724)</f>
        <v>0</v>
      </c>
      <c r="CI398" s="38">
        <f t="shared" si="86"/>
        <v>0</v>
      </c>
      <c r="CJ398" s="30">
        <f>SUMIF(Ingredients!$B$3:$B$217,F398,Ingredients!$J$3:$J$217)+SUMIF($B$3:$B$724,F398,$CR$3:$CR$724)</f>
        <v>0</v>
      </c>
      <c r="CK398" s="30">
        <f>SUMIF(Ingredients!$B$3:$B$217,G398,Ingredients!$J$3:$J$217)+SUMIF($B$3:$B$724,G398,$CR$3:$CR$724)</f>
        <v>0</v>
      </c>
      <c r="CL398" s="30">
        <f>SUMIF(Ingredients!$B$3:$B$217,H398,Ingredients!$J$3:$J$217)+SUMIF($B$3:$B$724,H398,$CR$3:$CR$724)</f>
        <v>0</v>
      </c>
      <c r="CM398" s="30">
        <f>SUMIF(Ingredients!$B$3:$B$217,I398,Ingredients!$J$3:$J$217)+SUMIF($B$3:$B$724,I398,$CR$3:$CR$724)</f>
        <v>0</v>
      </c>
      <c r="CN398" s="30">
        <f>SUMIF(Ingredients!$B$3:$B$217,J398,Ingredients!$J$3:$J$217)+SUMIF($B$3:$B$724,J398,$CR$3:$CR$724)</f>
        <v>0</v>
      </c>
      <c r="CO398" s="30">
        <f>SUMIF(Ingredients!$B$3:$B$217,K398,Ingredients!$J$3:$J$217)+SUMIF($B$3:$B$724,K398,$CR$3:$CR$724)</f>
        <v>0</v>
      </c>
      <c r="CP398" s="30">
        <f>SUMIF(Ingredients!$B$3:$B$217,L398,Ingredients!$J$3:$J$217)+SUMIF($B$3:$B$724,L398,$CR$3:$CR$724)</f>
        <v>0</v>
      </c>
      <c r="CQ398" s="30">
        <f>SUMIF(Ingredients!$B$3:$B$217,M398,Ingredients!$J$3:$J$217)+SUMIF($B$3:$B$724,M398,$CR$3:$CR$724)</f>
        <v>0</v>
      </c>
      <c r="CR398" s="43">
        <f t="shared" si="87"/>
        <v>0</v>
      </c>
      <c r="CS398" s="34">
        <v>0</v>
      </c>
      <c r="CT398" s="30">
        <v>0</v>
      </c>
      <c r="CU398" s="30">
        <v>0</v>
      </c>
      <c r="CV398" s="35">
        <v>0</v>
      </c>
      <c r="CW398" s="36">
        <v>0</v>
      </c>
      <c r="CX398" s="37">
        <v>0</v>
      </c>
      <c r="CY398" s="38">
        <v>0</v>
      </c>
      <c r="CZ398" s="39">
        <v>0</v>
      </c>
      <c r="DA398" t="s">
        <v>199</v>
      </c>
      <c r="DB398" t="str">
        <f t="shared" ca="1" si="88"/>
        <v>No</v>
      </c>
      <c r="DD398" t="s">
        <v>200</v>
      </c>
      <c r="DE398" t="str">
        <f t="shared" ca="1" si="89"/>
        <v/>
      </c>
      <c r="DF398" t="s">
        <v>2272</v>
      </c>
    </row>
    <row r="399" spans="2:110" x14ac:dyDescent="0.3">
      <c r="B399" t="s">
        <v>682</v>
      </c>
      <c r="C399" t="str">
        <f>INDEX('PH Itemnames'!$B$1:$B$723,MATCH(B399,'PH Itemnames'!$A$1:$A$723),1)</f>
        <v>crackerItem</v>
      </c>
      <c r="D399" t="s">
        <v>240</v>
      </c>
      <c r="E399" t="s">
        <v>1187</v>
      </c>
      <c r="F399" s="10" t="s">
        <v>264</v>
      </c>
      <c r="G399" s="11" t="s">
        <v>346</v>
      </c>
      <c r="H399" s="11" t="s">
        <v>249</v>
      </c>
      <c r="I399" s="11" t="s">
        <v>9</v>
      </c>
      <c r="J399" s="11"/>
      <c r="K399" s="11"/>
      <c r="L399" s="11"/>
      <c r="M399" s="11"/>
      <c r="N399" s="46">
        <f ca="1">SUMIF(Ingredients!$B$3:$B$217,'PH complex foods'!F399,Ingredients!$A$3:$A$119)+SUMIF($B$3:$B$724,F399,$V$3:$V$723)</f>
        <v>1</v>
      </c>
      <c r="O399" s="11">
        <f ca="1">SUMIF(Ingredients!$B$3:$B$217,'PH complex foods'!G399,Ingredients!$A$3:$A$119)+SUMIF($B$3:$B$724,G399,$V$3:$V$723)</f>
        <v>1</v>
      </c>
      <c r="P399" s="11">
        <f ca="1">SUMIF(Ingredients!$B$3:$B$217,'PH complex foods'!H399,Ingredients!$A$3:$A$119)+SUMIF($B$3:$B$724,H399,$V$3:$V$723)</f>
        <v>1</v>
      </c>
      <c r="Q399" s="11">
        <f ca="1">SUMIF(Ingredients!$B$3:$B$217,'PH complex foods'!I399,Ingredients!$A$3:$A$119)+SUMIF($B$3:$B$724,I399,$V$3:$V$723)</f>
        <v>1</v>
      </c>
      <c r="R399" s="11">
        <f ca="1">SUMIF(Ingredients!$B$3:$B$217,'PH complex foods'!J399,Ingredients!$A$3:$A$119)+SUMIF($B$3:$B$724,J399,$V$3:$V$723)</f>
        <v>0</v>
      </c>
      <c r="S399" s="11">
        <f ca="1">SUMIF(Ingredients!$B$3:$B$217,'PH complex foods'!K399,Ingredients!$A$3:$A$119)+SUMIF($B$3:$B$724,K399,$V$3:$V$723)</f>
        <v>0</v>
      </c>
      <c r="T399" s="11">
        <f ca="1">SUMIF(Ingredients!$B$3:$B$217,'PH complex foods'!L399,Ingredients!$A$3:$A$119)+SUMIF($B$3:$B$724,L399,$V$3:$V$723)</f>
        <v>0</v>
      </c>
      <c r="U399" s="11">
        <f ca="1">SUMIF(Ingredients!$B$3:$B$217,'PH complex foods'!M399,Ingredients!$A$3:$A$119)+SUMIF($B$3:$B$724,M399,$V$3:$V$723)</f>
        <v>0</v>
      </c>
      <c r="V399" s="10">
        <f t="shared" ca="1" si="90"/>
        <v>1</v>
      </c>
      <c r="W399" s="11">
        <f t="shared" si="79"/>
        <v>0</v>
      </c>
      <c r="X399" s="44" t="str">
        <f t="shared" ca="1" si="91"/>
        <v>Yes</v>
      </c>
      <c r="Y399" s="34">
        <f>SUMIF(Ingredients!$B$3:$B$217,F399,Ingredients!$C$3:$C$217)+SUMIF($B$3:$B$724,F399,$AG$3:$AG$724)</f>
        <v>5</v>
      </c>
      <c r="Z399" s="30">
        <f>SUMIF(Ingredients!$B$3:$B$217,G399,Ingredients!$C$3:$C$217)+SUMIF($B$3:$B$724,G399,$AG$3:$AG$724)</f>
        <v>4</v>
      </c>
      <c r="AA399" s="30">
        <f>SUMIF(Ingredients!$B$3:$B$217,H399,Ingredients!$C$3:$C$217)+SUMIF($B$3:$B$724,H399,$AG$3:$AG$724)</f>
        <v>0</v>
      </c>
      <c r="AB399" s="30">
        <f>SUMIF(Ingredients!$B$3:$B$217,I399,Ingredients!$C$3:$C$217)+SUMIF($B$3:$B$724,I399,$AG$3:$AG$724)</f>
        <v>0</v>
      </c>
      <c r="AC399" s="30">
        <f>SUMIF(Ingredients!$B$3:$B$217,J399,Ingredients!$C$3:$C$217)+SUMIF($B$3:$B$724,J399,$AG$3:$AG$724)</f>
        <v>0</v>
      </c>
      <c r="AD399" s="30">
        <f>SUMIF(Ingredients!$B$3:$B$217,K399,Ingredients!$C$3:$C$217)+SUMIF($B$3:$B$724,K399,$AG$3:$AG$724)</f>
        <v>0</v>
      </c>
      <c r="AE399" s="30">
        <f>SUMIF(Ingredients!$B$3:$B$217,L399,Ingredients!$C$3:$C$217)+SUMIF($B$3:$B$724,L399,$AG$3:$AG$724)</f>
        <v>0</v>
      </c>
      <c r="AF399" s="30">
        <f>SUMIF(Ingredients!$B$3:$B$217,M399,Ingredients!$C$3:$C$217)+SUMIF($B$3:$B$724,M399,$AG$3:$AG$724)</f>
        <v>0</v>
      </c>
      <c r="AG399" s="29">
        <f t="shared" si="80"/>
        <v>9</v>
      </c>
      <c r="AH399" s="30">
        <f>SUMIF(Ingredients!$B$3:$B$217,F399,Ingredients!$D$3:$D$217)+SUMIF($B$3:$B$724,F399,$AP$3:$AP$724)</f>
        <v>0</v>
      </c>
      <c r="AI399" s="30">
        <f>SUMIF(Ingredients!$B$3:$B$217,G399,Ingredients!$D$3:$D$217)+SUMIF($B$3:$B$724,G399,$AP$3:$AP$724)</f>
        <v>0</v>
      </c>
      <c r="AJ399" s="30">
        <f>SUMIF(Ingredients!$B$3:$B$217,H399,Ingredients!$D$3:$D$217)+SUMIF($B$3:$B$724,H399,$AP$3:$AP$724)</f>
        <v>0</v>
      </c>
      <c r="AK399" s="30">
        <f>SUMIF(Ingredients!$B$3:$B$217,I399,Ingredients!$D$3:$D$217)+SUMIF($B$3:$B$724,I399,$AP$3:$AP$724)</f>
        <v>10</v>
      </c>
      <c r="AL399" s="30">
        <f>SUMIF(Ingredients!$B$3:$B$217,J399,Ingredients!$D$3:$D$217)+SUMIF($B$3:$B$724,J399,$AP$3:$AP$724)</f>
        <v>0</v>
      </c>
      <c r="AM399" s="30">
        <f>SUMIF(Ingredients!$B$3:$B$217,K399,Ingredients!$D$3:$D$217)+SUMIF($B$3:$B$724,K399,$AP$3:$AP$724)</f>
        <v>0</v>
      </c>
      <c r="AN399" s="30">
        <f>SUMIF(Ingredients!$B$3:$B$217,L399,Ingredients!$D$3:$D$217)+SUMIF($B$3:$B$724,L399,$AP$3:$AP$724)</f>
        <v>0</v>
      </c>
      <c r="AO399" s="30">
        <f>SUMIF(Ingredients!$B$3:$B$217,M399,Ingredients!$D$3:$D$217)+SUMIF($B$3:$B$724,M399,$AP$3:$AP$724)</f>
        <v>0</v>
      </c>
      <c r="AP399" s="29">
        <f t="shared" si="81"/>
        <v>10</v>
      </c>
      <c r="AQ399" s="30">
        <f>SUMIF(Ingredients!$B$3:$B$217,F399,Ingredients!$E$3:$E$217)+SUMIF($B$3:$B$724,F399,$AY$3:$AY$727)</f>
        <v>43</v>
      </c>
      <c r="AR399" s="30">
        <f>SUMIF(Ingredients!$B$3:$B$217,G399,Ingredients!$E$3:$E$217)+SUMIF($B$3:$B$724,G399,$AY$3:$AY$727)</f>
        <v>0</v>
      </c>
      <c r="AS399" s="30">
        <f>SUMIF(Ingredients!$B$3:$B$217,H399,Ingredients!$E$3:$E$217)+SUMIF($B$3:$B$724,H399,$AY$3:$AY$727)</f>
        <v>30</v>
      </c>
      <c r="AT399" s="30">
        <f>SUMIF(Ingredients!$B$3:$B$217,I399,Ingredients!$E$3:$E$217)+SUMIF($B$3:$B$724,I399,$AY$3:$AY$727)</f>
        <v>0</v>
      </c>
      <c r="AU399" s="30">
        <f>SUMIF(Ingredients!$B$3:$B$217,J399,Ingredients!$E$3:$E$217)+SUMIF($B$3:$B$724,J399,$AY$3:$AY$727)</f>
        <v>0</v>
      </c>
      <c r="AV399" s="30">
        <f>SUMIF(Ingredients!$B$3:$B$217,K399,Ingredients!$E$3:$E$217)+SUMIF($B$3:$B$724,K399,$AY$3:$AY$727)</f>
        <v>0</v>
      </c>
      <c r="AW399" s="30">
        <f>SUMIF(Ingredients!$B$3:$B$217,L399,Ingredients!$E$3:$E$217)+SUMIF($B$3:$B$724,L399,$AY$3:$AY$727)</f>
        <v>0</v>
      </c>
      <c r="AX399" s="30">
        <f>SUMIF(Ingredients!$B$3:$B$217,M399,Ingredients!$E$3:$E$217)+SUMIF($B$3:$B$724,M399,$AY$3:$AY$727)</f>
        <v>0</v>
      </c>
      <c r="AY399" s="29">
        <f t="shared" si="82"/>
        <v>18.25</v>
      </c>
      <c r="AZ399" s="30">
        <f>SUMIF(Ingredients!$B$3:$B$217,F399,Ingredients!$F$3:$F$217)+SUMIF($B$3:$B$724,F399,$BH$3:$BH$724)</f>
        <v>1</v>
      </c>
      <c r="BA399" s="30">
        <f>SUMIF(Ingredients!$B$3:$B$217,G399,Ingredients!$F$3:$F$217)+SUMIF($B$3:$B$724,G399,$BH$3:$BH$724)</f>
        <v>0</v>
      </c>
      <c r="BB399" s="30">
        <f>SUMIF(Ingredients!$B$3:$B$217,H399,Ingredients!$F$3:$F$217)+SUMIF($B$3:$B$724,H399,$BH$3:$BH$724)</f>
        <v>0</v>
      </c>
      <c r="BC399" s="30">
        <f>SUMIF(Ingredients!$B$3:$B$217,I399,Ingredients!$F$3:$F$217)+SUMIF($B$3:$B$724,I399,$BH$3:$BH$724)</f>
        <v>0</v>
      </c>
      <c r="BD399" s="30">
        <f>SUMIF(Ingredients!$B$3:$B$217,J399,Ingredients!$F$3:$F$217)+SUMIF($B$3:$B$724,J399,$BH$3:$BH$724)</f>
        <v>0</v>
      </c>
      <c r="BE399" s="30">
        <f>SUMIF(Ingredients!$B$3:$B$217,K399,Ingredients!$F$3:$F$217)+SUMIF($B$3:$B$724,K399,$BH$3:$BH$724)</f>
        <v>0</v>
      </c>
      <c r="BF399" s="30">
        <f>SUMIF(Ingredients!$B$3:$B$217,L399,Ingredients!$F$3:$F$217)+SUMIF($B$3:$B$724,L399,$BH$3:$BH$724)</f>
        <v>0</v>
      </c>
      <c r="BG399" s="30">
        <f>SUMIF(Ingredients!$B$3:$B$217,M399,Ingredients!$F$3:$F$217)+SUMIF($B$3:$B$724,M399,$BH$3:$BH$724)</f>
        <v>0</v>
      </c>
      <c r="BH399" s="35">
        <f t="shared" si="83"/>
        <v>1</v>
      </c>
      <c r="BI399" s="30">
        <f>SUMIF(Ingredients!$B$3:$B$217,F399,Ingredients!$G$3:$G$217)+SUMIF($B$3:$B$724,F399,$BQ$3:$BQ$724)</f>
        <v>0</v>
      </c>
      <c r="BJ399" s="30">
        <f>SUMIF(Ingredients!$B$3:$B$217,G399,Ingredients!$G$3:$G$217)+SUMIF($B$3:$B$724,G399,$BQ$3:$BQ$724)</f>
        <v>0</v>
      </c>
      <c r="BK399" s="30">
        <f>SUMIF(Ingredients!$B$3:$B$217,H399,Ingredients!$G$3:$G$217)+SUMIF($B$3:$B$724,H399,$BQ$3:$BQ$724)</f>
        <v>0</v>
      </c>
      <c r="BL399" s="30">
        <f>SUMIF(Ingredients!$B$3:$B$217,I399,Ingredients!$G$3:$G$217)+SUMIF($B$3:$B$724,I399,$BQ$3:$BQ$724)</f>
        <v>0</v>
      </c>
      <c r="BM399" s="30">
        <f>SUMIF(Ingredients!$B$3:$B$217,J399,Ingredients!$G$3:$G$217)+SUMIF($B$3:$B$724,J399,$BQ$3:$BQ$724)</f>
        <v>0</v>
      </c>
      <c r="BN399" s="30">
        <f>SUMIF(Ingredients!$B$3:$B$217,K399,Ingredients!$G$3:$G$217)+SUMIF($B$3:$B$724,K399,$BQ$3:$BQ$724)</f>
        <v>0</v>
      </c>
      <c r="BO399" s="30">
        <f>SUMIF(Ingredients!$B$3:$B$217,L399,Ingredients!$G$3:$G$217)+SUMIF($B$3:$B$724,L399,$BQ$3:$BQ$724)</f>
        <v>0</v>
      </c>
      <c r="BP399" s="30">
        <f>SUMIF(Ingredients!$B$3:$B$217,M399,Ingredients!$G$3:$G$217)+SUMIF($B$3:$B$724,M399,$BQ$3:$BQ$724)</f>
        <v>0</v>
      </c>
      <c r="BQ399" s="36">
        <f t="shared" si="84"/>
        <v>0</v>
      </c>
      <c r="BR399" s="30">
        <f>SUMIF(Ingredients!$B$3:$B$217,F399,Ingredients!$H$3:$H$217)+SUMIF($B$3:$B$724,F399,$BZ$3:$BZ$724)</f>
        <v>0</v>
      </c>
      <c r="BS399" s="30">
        <f>SUMIF(Ingredients!$B$3:$B$217,G399,Ingredients!$H$3:$H$217)+SUMIF($B$3:$B$724,G399,$BZ$3:$BZ$724)</f>
        <v>0</v>
      </c>
      <c r="BT399" s="30">
        <f>SUMIF(Ingredients!$B$3:$B$217,H399,Ingredients!$H$3:$H$217)+SUMIF($B$3:$B$724,H399,$BZ$3:$BZ$724)</f>
        <v>0</v>
      </c>
      <c r="BU399" s="30">
        <f>SUMIF(Ingredients!$B$3:$B$217,I399,Ingredients!$H$3:$H$217)+SUMIF($B$3:$B$724,I399,$BZ$3:$BZ$724)</f>
        <v>0</v>
      </c>
      <c r="BV399" s="30">
        <f>SUMIF(Ingredients!$B$3:$B$217,J399,Ingredients!$H$3:$H$217)+SUMIF($B$3:$B$724,J399,$BZ$3:$BZ$724)</f>
        <v>0</v>
      </c>
      <c r="BW399" s="30">
        <f>SUMIF(Ingredients!$B$3:$B$217,K399,Ingredients!$H$3:$H$217)+SUMIF($B$3:$B$724,K399,$BZ$3:$BZ$724)</f>
        <v>0</v>
      </c>
      <c r="BX399" s="30">
        <f>SUMIF(Ingredients!$B$3:$B$217,L399,Ingredients!$H$3:$H$217)+SUMIF($B$3:$B$724,L399,$BZ$3:$BZ$724)</f>
        <v>0</v>
      </c>
      <c r="BY399" s="30">
        <f>SUMIF(Ingredients!$B$3:$B$217,M399,Ingredients!$H$3:$H$217)+SUMIF($B$3:$B$724,M399,$BZ$3:$BZ$724)</f>
        <v>0</v>
      </c>
      <c r="BZ399" s="42">
        <f t="shared" si="85"/>
        <v>0</v>
      </c>
      <c r="CA399" s="30">
        <f>SUMIF(Ingredients!$B$3:$B$217,F399,Ingredients!$I$3:$I$217)+SUMIF($B$3:$B$724,F399,$CI$3:$CI$724)</f>
        <v>0</v>
      </c>
      <c r="CB399" s="30">
        <f>SUMIF(Ingredients!$B$3:$B$217,G399,Ingredients!$I$3:$I$217)+SUMIF($B$3:$B$724,G399,$CI$3:$CI$724)</f>
        <v>0</v>
      </c>
      <c r="CC399" s="30">
        <f>SUMIF(Ingredients!$B$3:$B$217,H399,Ingredients!$I$3:$I$217)+SUMIF($B$3:$B$724,H399,$CI$3:$CI$724)</f>
        <v>0</v>
      </c>
      <c r="CD399" s="30">
        <f>SUMIF(Ingredients!$B$3:$B$217,I399,Ingredients!$I$3:$I$217)+SUMIF($B$3:$B$724,I399,$CI$3:$CI$724)</f>
        <v>0</v>
      </c>
      <c r="CE399" s="30">
        <f>SUMIF(Ingredients!$B$3:$B$217,J399,Ingredients!$I$3:$I$217)+SUMIF($B$3:$B$724,J399,$CI$3:$CI$724)</f>
        <v>0</v>
      </c>
      <c r="CF399" s="30">
        <f>SUMIF(Ingredients!$B$3:$B$217,K399,Ingredients!$I$3:$I$217)+SUMIF($B$3:$B$724,K399,$CI$3:$CI$724)</f>
        <v>0</v>
      </c>
      <c r="CG399" s="30">
        <f>SUMIF(Ingredients!$B$3:$B$217,L399,Ingredients!$I$3:$I$217)+SUMIF($B$3:$B$724,L399,$CI$3:$CI$724)</f>
        <v>0</v>
      </c>
      <c r="CH399" s="30">
        <f>SUMIF(Ingredients!$B$3:$B$217,M399,Ingredients!$I$3:$I$217)+SUMIF($B$3:$B$724,M399,$CI$3:$CI$724)</f>
        <v>0</v>
      </c>
      <c r="CI399" s="38">
        <f t="shared" si="86"/>
        <v>0</v>
      </c>
      <c r="CJ399" s="30">
        <f>SUMIF(Ingredients!$B$3:$B$217,F399,Ingredients!$J$3:$J$217)+SUMIF($B$3:$B$724,F399,$CR$3:$CR$724)</f>
        <v>0</v>
      </c>
      <c r="CK399" s="30">
        <f>SUMIF(Ingredients!$B$3:$B$217,G399,Ingredients!$J$3:$J$217)+SUMIF($B$3:$B$724,G399,$CR$3:$CR$724)</f>
        <v>0</v>
      </c>
      <c r="CL399" s="30">
        <f>SUMIF(Ingredients!$B$3:$B$217,H399,Ingredients!$J$3:$J$217)+SUMIF($B$3:$B$724,H399,$CR$3:$CR$724)</f>
        <v>0</v>
      </c>
      <c r="CM399" s="30">
        <f>SUMIF(Ingredients!$B$3:$B$217,I399,Ingredients!$J$3:$J$217)+SUMIF($B$3:$B$724,I399,$CR$3:$CR$724)</f>
        <v>0</v>
      </c>
      <c r="CN399" s="30">
        <f>SUMIF(Ingredients!$B$3:$B$217,J399,Ingredients!$J$3:$J$217)+SUMIF($B$3:$B$724,J399,$CR$3:$CR$724)</f>
        <v>0</v>
      </c>
      <c r="CO399" s="30">
        <f>SUMIF(Ingredients!$B$3:$B$217,K399,Ingredients!$J$3:$J$217)+SUMIF($B$3:$B$724,K399,$CR$3:$CR$724)</f>
        <v>0</v>
      </c>
      <c r="CP399" s="30">
        <f>SUMIF(Ingredients!$B$3:$B$217,L399,Ingredients!$J$3:$J$217)+SUMIF($B$3:$B$724,L399,$CR$3:$CR$724)</f>
        <v>0</v>
      </c>
      <c r="CQ399" s="30">
        <f>SUMIF(Ingredients!$B$3:$B$217,M399,Ingredients!$J$3:$J$217)+SUMIF($B$3:$B$724,M399,$CR$3:$CR$724)</f>
        <v>0</v>
      </c>
      <c r="CR399" s="43">
        <f t="shared" si="87"/>
        <v>0</v>
      </c>
      <c r="CS399" s="34">
        <v>10</v>
      </c>
      <c r="CT399" s="30">
        <v>0</v>
      </c>
      <c r="CU399" s="30">
        <v>21</v>
      </c>
      <c r="CV399" s="35">
        <v>1</v>
      </c>
      <c r="CW399" s="36">
        <v>0</v>
      </c>
      <c r="CX399" s="37">
        <v>0</v>
      </c>
      <c r="CY399" s="38">
        <v>0</v>
      </c>
      <c r="CZ399" s="39">
        <v>0</v>
      </c>
      <c r="DA399" t="s">
        <v>202</v>
      </c>
      <c r="DB399" t="str">
        <f t="shared" ca="1" si="88"/>
        <v>-</v>
      </c>
      <c r="DD399" t="s">
        <v>200</v>
      </c>
      <c r="DE399" t="str">
        <f t="shared" ca="1" si="89"/>
        <v>CRACKERITEM(BREAD, ItemRegistry.crackerItem, 4 ,2f,0f,1f,0f,0f,0f,0f,1f),</v>
      </c>
      <c r="DF399" t="s">
        <v>2290</v>
      </c>
    </row>
    <row r="400" spans="2:110" x14ac:dyDescent="0.3">
      <c r="B400" t="s">
        <v>683</v>
      </c>
      <c r="C400" t="str">
        <f>INDEX('PH Itemnames'!$B$1:$B$723,MATCH(B400,'PH Itemnames'!$A$1:$A$723),1)</f>
        <v>garammasalaItem</v>
      </c>
      <c r="D400" t="s">
        <v>240</v>
      </c>
      <c r="E400" t="s">
        <v>1192</v>
      </c>
      <c r="F400" s="10" t="s">
        <v>401</v>
      </c>
      <c r="G400" s="11" t="s">
        <v>400</v>
      </c>
      <c r="H400" s="11" t="s">
        <v>122</v>
      </c>
      <c r="I400" s="11" t="s">
        <v>521</v>
      </c>
      <c r="J400" s="11"/>
      <c r="K400" s="11"/>
      <c r="L400" s="11"/>
      <c r="M400" s="11"/>
      <c r="N400" s="46">
        <f ca="1">SUMIF(Ingredients!$B$3:$B$217,'PH complex foods'!F400,Ingredients!$A$3:$A$119)+SUMIF($B$3:$B$724,F400,$V$3:$V$723)</f>
        <v>1</v>
      </c>
      <c r="O400" s="11">
        <f ca="1">SUMIF(Ingredients!$B$3:$B$217,'PH complex foods'!G400,Ingredients!$A$3:$A$119)+SUMIF($B$3:$B$724,G400,$V$3:$V$723)</f>
        <v>0</v>
      </c>
      <c r="P400" s="11">
        <f ca="1">SUMIF(Ingredients!$B$3:$B$217,'PH complex foods'!H400,Ingredients!$A$3:$A$119)+SUMIF($B$3:$B$724,H400,$V$3:$V$723)</f>
        <v>1</v>
      </c>
      <c r="Q400" s="11">
        <f ca="1">SUMIF(Ingredients!$B$3:$B$217,'PH complex foods'!I400,Ingredients!$A$3:$A$119)+SUMIF($B$3:$B$724,I400,$V$3:$V$723)</f>
        <v>0</v>
      </c>
      <c r="R400" s="11">
        <f ca="1">SUMIF(Ingredients!$B$3:$B$217,'PH complex foods'!J400,Ingredients!$A$3:$A$119)+SUMIF($B$3:$B$724,J400,$V$3:$V$723)</f>
        <v>0</v>
      </c>
      <c r="S400" s="11">
        <f ca="1">SUMIF(Ingredients!$B$3:$B$217,'PH complex foods'!K400,Ingredients!$A$3:$A$119)+SUMIF($B$3:$B$724,K400,$V$3:$V$723)</f>
        <v>0</v>
      </c>
      <c r="T400" s="11">
        <f ca="1">SUMIF(Ingredients!$B$3:$B$217,'PH complex foods'!L400,Ingredients!$A$3:$A$119)+SUMIF($B$3:$B$724,L400,$V$3:$V$723)</f>
        <v>0</v>
      </c>
      <c r="U400" s="11">
        <f ca="1">SUMIF(Ingredients!$B$3:$B$217,'PH complex foods'!M400,Ingredients!$A$3:$A$119)+SUMIF($B$3:$B$724,M400,$V$3:$V$723)</f>
        <v>0</v>
      </c>
      <c r="V400" s="10">
        <f t="shared" ca="1" si="90"/>
        <v>-1</v>
      </c>
      <c r="W400" s="11">
        <f t="shared" si="79"/>
        <v>2</v>
      </c>
      <c r="X400" s="44" t="str">
        <f t="shared" ca="1" si="91"/>
        <v>No</v>
      </c>
      <c r="Y400" s="34">
        <f>SUMIF(Ingredients!$B$3:$B$217,F400,Ingredients!$C$3:$C$217)+SUMIF($B$3:$B$724,F400,$AG$3:$AG$724)</f>
        <v>0</v>
      </c>
      <c r="Z400" s="30">
        <f>SUMIF(Ingredients!$B$3:$B$217,G400,Ingredients!$C$3:$C$217)+SUMIF($B$3:$B$724,G400,$AG$3:$AG$724)</f>
        <v>0</v>
      </c>
      <c r="AA400" s="30">
        <f>SUMIF(Ingredients!$B$3:$B$217,H400,Ingredients!$C$3:$C$217)+SUMIF($B$3:$B$724,H400,$AG$3:$AG$724)</f>
        <v>0</v>
      </c>
      <c r="AB400" s="30">
        <f>SUMIF(Ingredients!$B$3:$B$217,I400,Ingredients!$C$3:$C$217)+SUMIF($B$3:$B$724,I400,$AG$3:$AG$724)</f>
        <v>0</v>
      </c>
      <c r="AC400" s="30">
        <f>SUMIF(Ingredients!$B$3:$B$217,J400,Ingredients!$C$3:$C$217)+SUMIF($B$3:$B$724,J400,$AG$3:$AG$724)</f>
        <v>0</v>
      </c>
      <c r="AD400" s="30">
        <f>SUMIF(Ingredients!$B$3:$B$217,K400,Ingredients!$C$3:$C$217)+SUMIF($B$3:$B$724,K400,$AG$3:$AG$724)</f>
        <v>0</v>
      </c>
      <c r="AE400" s="30">
        <f>SUMIF(Ingredients!$B$3:$B$217,L400,Ingredients!$C$3:$C$217)+SUMIF($B$3:$B$724,L400,$AG$3:$AG$724)</f>
        <v>0</v>
      </c>
      <c r="AF400" s="30">
        <f>SUMIF(Ingredients!$B$3:$B$217,M400,Ingredients!$C$3:$C$217)+SUMIF($B$3:$B$724,M400,$AG$3:$AG$724)</f>
        <v>0</v>
      </c>
      <c r="AG400" s="29">
        <f t="shared" si="80"/>
        <v>0</v>
      </c>
      <c r="AH400" s="30">
        <f>SUMIF(Ingredients!$B$3:$B$217,F400,Ingredients!$D$3:$D$217)+SUMIF($B$3:$B$724,F400,$AP$3:$AP$724)</f>
        <v>0</v>
      </c>
      <c r="AI400" s="30">
        <f>SUMIF(Ingredients!$B$3:$B$217,G400,Ingredients!$D$3:$D$217)+SUMIF($B$3:$B$724,G400,$AP$3:$AP$724)</f>
        <v>0</v>
      </c>
      <c r="AJ400" s="30">
        <f>SUMIF(Ingredients!$B$3:$B$217,H400,Ingredients!$D$3:$D$217)+SUMIF($B$3:$B$724,H400,$AP$3:$AP$724)</f>
        <v>0</v>
      </c>
      <c r="AK400" s="30">
        <f>SUMIF(Ingredients!$B$3:$B$217,I400,Ingredients!$D$3:$D$217)+SUMIF($B$3:$B$724,I400,$AP$3:$AP$724)</f>
        <v>0</v>
      </c>
      <c r="AL400" s="30">
        <f>SUMIF(Ingredients!$B$3:$B$217,J400,Ingredients!$D$3:$D$217)+SUMIF($B$3:$B$724,J400,$AP$3:$AP$724)</f>
        <v>0</v>
      </c>
      <c r="AM400" s="30">
        <f>SUMIF(Ingredients!$B$3:$B$217,K400,Ingredients!$D$3:$D$217)+SUMIF($B$3:$B$724,K400,$AP$3:$AP$724)</f>
        <v>0</v>
      </c>
      <c r="AN400" s="30">
        <f>SUMIF(Ingredients!$B$3:$B$217,L400,Ingredients!$D$3:$D$217)+SUMIF($B$3:$B$724,L400,$AP$3:$AP$724)</f>
        <v>0</v>
      </c>
      <c r="AO400" s="30">
        <f>SUMIF(Ingredients!$B$3:$B$217,M400,Ingredients!$D$3:$D$217)+SUMIF($B$3:$B$724,M400,$AP$3:$AP$724)</f>
        <v>0</v>
      </c>
      <c r="AP400" s="29">
        <f t="shared" si="81"/>
        <v>0</v>
      </c>
      <c r="AQ400" s="30">
        <f>SUMIF(Ingredients!$B$3:$B$217,F400,Ingredients!$E$3:$E$217)+SUMIF($B$3:$B$724,F400,$AY$3:$AY$727)</f>
        <v>0</v>
      </c>
      <c r="AR400" s="30">
        <f>SUMIF(Ingredients!$B$3:$B$217,G400,Ingredients!$E$3:$E$217)+SUMIF($B$3:$B$724,G400,$AY$3:$AY$727)</f>
        <v>0</v>
      </c>
      <c r="AS400" s="30">
        <f>SUMIF(Ingredients!$B$3:$B$217,H400,Ingredients!$E$3:$E$217)+SUMIF($B$3:$B$724,H400,$AY$3:$AY$727)</f>
        <v>48</v>
      </c>
      <c r="AT400" s="30">
        <f>SUMIF(Ingredients!$B$3:$B$217,I400,Ingredients!$E$3:$E$217)+SUMIF($B$3:$B$724,I400,$AY$3:$AY$727)</f>
        <v>0</v>
      </c>
      <c r="AU400" s="30">
        <f>SUMIF(Ingredients!$B$3:$B$217,J400,Ingredients!$E$3:$E$217)+SUMIF($B$3:$B$724,J400,$AY$3:$AY$727)</f>
        <v>0</v>
      </c>
      <c r="AV400" s="30">
        <f>SUMIF(Ingredients!$B$3:$B$217,K400,Ingredients!$E$3:$E$217)+SUMIF($B$3:$B$724,K400,$AY$3:$AY$727)</f>
        <v>0</v>
      </c>
      <c r="AW400" s="30">
        <f>SUMIF(Ingredients!$B$3:$B$217,L400,Ingredients!$E$3:$E$217)+SUMIF($B$3:$B$724,L400,$AY$3:$AY$727)</f>
        <v>0</v>
      </c>
      <c r="AX400" s="30">
        <f>SUMIF(Ingredients!$B$3:$B$217,M400,Ingredients!$E$3:$E$217)+SUMIF($B$3:$B$724,M400,$AY$3:$AY$727)</f>
        <v>0</v>
      </c>
      <c r="AY400" s="29">
        <f t="shared" si="82"/>
        <v>12</v>
      </c>
      <c r="AZ400" s="30">
        <f>SUMIF(Ingredients!$B$3:$B$217,F400,Ingredients!$F$3:$F$217)+SUMIF($B$3:$B$724,F400,$BH$3:$BH$724)</f>
        <v>0</v>
      </c>
      <c r="BA400" s="30">
        <f>SUMIF(Ingredients!$B$3:$B$217,G400,Ingredients!$F$3:$F$217)+SUMIF($B$3:$B$724,G400,$BH$3:$BH$724)</f>
        <v>0</v>
      </c>
      <c r="BB400" s="30">
        <f>SUMIF(Ingredients!$B$3:$B$217,H400,Ingredients!$F$3:$F$217)+SUMIF($B$3:$B$724,H400,$BH$3:$BH$724)</f>
        <v>0</v>
      </c>
      <c r="BC400" s="30">
        <f>SUMIF(Ingredients!$B$3:$B$217,I400,Ingredients!$F$3:$F$217)+SUMIF($B$3:$B$724,I400,$BH$3:$BH$724)</f>
        <v>0</v>
      </c>
      <c r="BD400" s="30">
        <f>SUMIF(Ingredients!$B$3:$B$217,J400,Ingredients!$F$3:$F$217)+SUMIF($B$3:$B$724,J400,$BH$3:$BH$724)</f>
        <v>0</v>
      </c>
      <c r="BE400" s="30">
        <f>SUMIF(Ingredients!$B$3:$B$217,K400,Ingredients!$F$3:$F$217)+SUMIF($B$3:$B$724,K400,$BH$3:$BH$724)</f>
        <v>0</v>
      </c>
      <c r="BF400" s="30">
        <f>SUMIF(Ingredients!$B$3:$B$217,L400,Ingredients!$F$3:$F$217)+SUMIF($B$3:$B$724,L400,$BH$3:$BH$724)</f>
        <v>0</v>
      </c>
      <c r="BG400" s="30">
        <f>SUMIF(Ingredients!$B$3:$B$217,M400,Ingredients!$F$3:$F$217)+SUMIF($B$3:$B$724,M400,$BH$3:$BH$724)</f>
        <v>0</v>
      </c>
      <c r="BH400" s="35">
        <f t="shared" si="83"/>
        <v>0</v>
      </c>
      <c r="BI400" s="30">
        <f>SUMIF(Ingredients!$B$3:$B$217,F400,Ingredients!$G$3:$G$217)+SUMIF($B$3:$B$724,F400,$BQ$3:$BQ$724)</f>
        <v>0</v>
      </c>
      <c r="BJ400" s="30">
        <f>SUMIF(Ingredients!$B$3:$B$217,G400,Ingredients!$G$3:$G$217)+SUMIF($B$3:$B$724,G400,$BQ$3:$BQ$724)</f>
        <v>0</v>
      </c>
      <c r="BK400" s="30">
        <f>SUMIF(Ingredients!$B$3:$B$217,H400,Ingredients!$G$3:$G$217)+SUMIF($B$3:$B$724,H400,$BQ$3:$BQ$724)</f>
        <v>0</v>
      </c>
      <c r="BL400" s="30">
        <f>SUMIF(Ingredients!$B$3:$B$217,I400,Ingredients!$G$3:$G$217)+SUMIF($B$3:$B$724,I400,$BQ$3:$BQ$724)</f>
        <v>0</v>
      </c>
      <c r="BM400" s="30">
        <f>SUMIF(Ingredients!$B$3:$B$217,J400,Ingredients!$G$3:$G$217)+SUMIF($B$3:$B$724,J400,$BQ$3:$BQ$724)</f>
        <v>0</v>
      </c>
      <c r="BN400" s="30">
        <f>SUMIF(Ingredients!$B$3:$B$217,K400,Ingredients!$G$3:$G$217)+SUMIF($B$3:$B$724,K400,$BQ$3:$BQ$724)</f>
        <v>0</v>
      </c>
      <c r="BO400" s="30">
        <f>SUMIF(Ingredients!$B$3:$B$217,L400,Ingredients!$G$3:$G$217)+SUMIF($B$3:$B$724,L400,$BQ$3:$BQ$724)</f>
        <v>0</v>
      </c>
      <c r="BP400" s="30">
        <f>SUMIF(Ingredients!$B$3:$B$217,M400,Ingredients!$G$3:$G$217)+SUMIF($B$3:$B$724,M400,$BQ$3:$BQ$724)</f>
        <v>0</v>
      </c>
      <c r="BQ400" s="36">
        <f t="shared" si="84"/>
        <v>0</v>
      </c>
      <c r="BR400" s="30">
        <f>SUMIF(Ingredients!$B$3:$B$217,F400,Ingredients!$H$3:$H$217)+SUMIF($B$3:$B$724,F400,$BZ$3:$BZ$724)</f>
        <v>0</v>
      </c>
      <c r="BS400" s="30">
        <f>SUMIF(Ingredients!$B$3:$B$217,G400,Ingredients!$H$3:$H$217)+SUMIF($B$3:$B$724,G400,$BZ$3:$BZ$724)</f>
        <v>0</v>
      </c>
      <c r="BT400" s="30">
        <f>SUMIF(Ingredients!$B$3:$B$217,H400,Ingredients!$H$3:$H$217)+SUMIF($B$3:$B$724,H400,$BZ$3:$BZ$724)</f>
        <v>0</v>
      </c>
      <c r="BU400" s="30">
        <f>SUMIF(Ingredients!$B$3:$B$217,I400,Ingredients!$H$3:$H$217)+SUMIF($B$3:$B$724,I400,$BZ$3:$BZ$724)</f>
        <v>0</v>
      </c>
      <c r="BV400" s="30">
        <f>SUMIF(Ingredients!$B$3:$B$217,J400,Ingredients!$H$3:$H$217)+SUMIF($B$3:$B$724,J400,$BZ$3:$BZ$724)</f>
        <v>0</v>
      </c>
      <c r="BW400" s="30">
        <f>SUMIF(Ingredients!$B$3:$B$217,K400,Ingredients!$H$3:$H$217)+SUMIF($B$3:$B$724,K400,$BZ$3:$BZ$724)</f>
        <v>0</v>
      </c>
      <c r="BX400" s="30">
        <f>SUMIF(Ingredients!$B$3:$B$217,L400,Ingredients!$H$3:$H$217)+SUMIF($B$3:$B$724,L400,$BZ$3:$BZ$724)</f>
        <v>0</v>
      </c>
      <c r="BY400" s="30">
        <f>SUMIF(Ingredients!$B$3:$B$217,M400,Ingredients!$H$3:$H$217)+SUMIF($B$3:$B$724,M400,$BZ$3:$BZ$724)</f>
        <v>0</v>
      </c>
      <c r="BZ400" s="42">
        <f t="shared" si="85"/>
        <v>0</v>
      </c>
      <c r="CA400" s="30">
        <f>SUMIF(Ingredients!$B$3:$B$217,F400,Ingredients!$I$3:$I$217)+SUMIF($B$3:$B$724,F400,$CI$3:$CI$724)</f>
        <v>0</v>
      </c>
      <c r="CB400" s="30">
        <f>SUMIF(Ingredients!$B$3:$B$217,G400,Ingredients!$I$3:$I$217)+SUMIF($B$3:$B$724,G400,$CI$3:$CI$724)</f>
        <v>0</v>
      </c>
      <c r="CC400" s="30">
        <f>SUMIF(Ingredients!$B$3:$B$217,H400,Ingredients!$I$3:$I$217)+SUMIF($B$3:$B$724,H400,$CI$3:$CI$724)</f>
        <v>0</v>
      </c>
      <c r="CD400" s="30">
        <f>SUMIF(Ingredients!$B$3:$B$217,I400,Ingredients!$I$3:$I$217)+SUMIF($B$3:$B$724,I400,$CI$3:$CI$724)</f>
        <v>0</v>
      </c>
      <c r="CE400" s="30">
        <f>SUMIF(Ingredients!$B$3:$B$217,J400,Ingredients!$I$3:$I$217)+SUMIF($B$3:$B$724,J400,$CI$3:$CI$724)</f>
        <v>0</v>
      </c>
      <c r="CF400" s="30">
        <f>SUMIF(Ingredients!$B$3:$B$217,K400,Ingredients!$I$3:$I$217)+SUMIF($B$3:$B$724,K400,$CI$3:$CI$724)</f>
        <v>0</v>
      </c>
      <c r="CG400" s="30">
        <f>SUMIF(Ingredients!$B$3:$B$217,L400,Ingredients!$I$3:$I$217)+SUMIF($B$3:$B$724,L400,$CI$3:$CI$724)</f>
        <v>0</v>
      </c>
      <c r="CH400" s="30">
        <f>SUMIF(Ingredients!$B$3:$B$217,M400,Ingredients!$I$3:$I$217)+SUMIF($B$3:$B$724,M400,$CI$3:$CI$724)</f>
        <v>0</v>
      </c>
      <c r="CI400" s="38">
        <f t="shared" si="86"/>
        <v>0</v>
      </c>
      <c r="CJ400" s="30">
        <f>SUMIF(Ingredients!$B$3:$B$217,F400,Ingredients!$J$3:$J$217)+SUMIF($B$3:$B$724,F400,$CR$3:$CR$724)</f>
        <v>0</v>
      </c>
      <c r="CK400" s="30">
        <f>SUMIF(Ingredients!$B$3:$B$217,G400,Ingredients!$J$3:$J$217)+SUMIF($B$3:$B$724,G400,$CR$3:$CR$724)</f>
        <v>0</v>
      </c>
      <c r="CL400" s="30">
        <f>SUMIF(Ingredients!$B$3:$B$217,H400,Ingredients!$J$3:$J$217)+SUMIF($B$3:$B$724,H400,$CR$3:$CR$724)</f>
        <v>0</v>
      </c>
      <c r="CM400" s="30">
        <f>SUMIF(Ingredients!$B$3:$B$217,I400,Ingredients!$J$3:$J$217)+SUMIF($B$3:$B$724,I400,$CR$3:$CR$724)</f>
        <v>0</v>
      </c>
      <c r="CN400" s="30">
        <f>SUMIF(Ingredients!$B$3:$B$217,J400,Ingredients!$J$3:$J$217)+SUMIF($B$3:$B$724,J400,$CR$3:$CR$724)</f>
        <v>0</v>
      </c>
      <c r="CO400" s="30">
        <f>SUMIF(Ingredients!$B$3:$B$217,K400,Ingredients!$J$3:$J$217)+SUMIF($B$3:$B$724,K400,$CR$3:$CR$724)</f>
        <v>0</v>
      </c>
      <c r="CP400" s="30">
        <f>SUMIF(Ingredients!$B$3:$B$217,L400,Ingredients!$J$3:$J$217)+SUMIF($B$3:$B$724,L400,$CR$3:$CR$724)</f>
        <v>0</v>
      </c>
      <c r="CQ400" s="30">
        <f>SUMIF(Ingredients!$B$3:$B$217,M400,Ingredients!$J$3:$J$217)+SUMIF($B$3:$B$724,M400,$CR$3:$CR$724)</f>
        <v>0</v>
      </c>
      <c r="CR400" s="43">
        <f t="shared" si="87"/>
        <v>0</v>
      </c>
      <c r="CS400" s="34">
        <v>0</v>
      </c>
      <c r="CT400" s="30">
        <v>0</v>
      </c>
      <c r="CU400" s="30">
        <v>0</v>
      </c>
      <c r="CV400" s="35">
        <v>0</v>
      </c>
      <c r="CW400" s="36">
        <v>0</v>
      </c>
      <c r="CX400" s="37">
        <v>0</v>
      </c>
      <c r="CY400" s="38">
        <v>0</v>
      </c>
      <c r="CZ400" s="39">
        <v>0</v>
      </c>
      <c r="DA400" t="s">
        <v>199</v>
      </c>
      <c r="DB400" t="str">
        <f t="shared" ca="1" si="88"/>
        <v>No</v>
      </c>
      <c r="DD400" t="s">
        <v>200</v>
      </c>
      <c r="DE400" t="str">
        <f t="shared" ca="1" si="89"/>
        <v/>
      </c>
      <c r="DF400" t="s">
        <v>2272</v>
      </c>
    </row>
    <row r="401" spans="2:110" x14ac:dyDescent="0.3">
      <c r="B401" t="s">
        <v>684</v>
      </c>
      <c r="C401" t="str">
        <f>INDEX('PH Itemnames'!$B$1:$B$723,MATCH(B401,'PH Itemnames'!$A$1:$A$723),1)</f>
        <v>paneerItem</v>
      </c>
      <c r="D401" t="s">
        <v>240</v>
      </c>
      <c r="E401" t="s">
        <v>1192</v>
      </c>
      <c r="F401" s="10" t="s">
        <v>238</v>
      </c>
      <c r="G401" s="11" t="s">
        <v>351</v>
      </c>
      <c r="H401" s="11" t="s">
        <v>381</v>
      </c>
      <c r="I401" s="11"/>
      <c r="J401" s="11"/>
      <c r="K401" s="11"/>
      <c r="L401" s="11"/>
      <c r="M401" s="11"/>
      <c r="N401" s="46">
        <f ca="1">SUMIF(Ingredients!$B$3:$B$217,'PH complex foods'!F401,Ingredients!$A$3:$A$119)+SUMIF($B$3:$B$724,F401,$V$3:$V$723)</f>
        <v>1</v>
      </c>
      <c r="O401" s="11">
        <f ca="1">SUMIF(Ingredients!$B$3:$B$217,'PH complex foods'!G401,Ingredients!$A$3:$A$119)+SUMIF($B$3:$B$724,G401,$V$3:$V$723)</f>
        <v>1</v>
      </c>
      <c r="P401" s="11">
        <f ca="1">SUMIF(Ingredients!$B$3:$B$217,'PH complex foods'!H401,Ingredients!$A$3:$A$119)+SUMIF($B$3:$B$724,H401,$V$3:$V$723)</f>
        <v>1</v>
      </c>
      <c r="Q401" s="11">
        <f ca="1">SUMIF(Ingredients!$B$3:$B$217,'PH complex foods'!I401,Ingredients!$A$3:$A$119)+SUMIF($B$3:$B$724,I401,$V$3:$V$723)</f>
        <v>0</v>
      </c>
      <c r="R401" s="11">
        <f ca="1">SUMIF(Ingredients!$B$3:$B$217,'PH complex foods'!J401,Ingredients!$A$3:$A$119)+SUMIF($B$3:$B$724,J401,$V$3:$V$723)</f>
        <v>0</v>
      </c>
      <c r="S401" s="11">
        <f ca="1">SUMIF(Ingredients!$B$3:$B$217,'PH complex foods'!K401,Ingredients!$A$3:$A$119)+SUMIF($B$3:$B$724,K401,$V$3:$V$723)</f>
        <v>0</v>
      </c>
      <c r="T401" s="11">
        <f ca="1">SUMIF(Ingredients!$B$3:$B$217,'PH complex foods'!L401,Ingredients!$A$3:$A$119)+SUMIF($B$3:$B$724,L401,$V$3:$V$723)</f>
        <v>0</v>
      </c>
      <c r="U401" s="11">
        <f ca="1">SUMIF(Ingredients!$B$3:$B$217,'PH complex foods'!M401,Ingredients!$A$3:$A$119)+SUMIF($B$3:$B$724,M401,$V$3:$V$723)</f>
        <v>0</v>
      </c>
      <c r="V401" s="10">
        <f t="shared" ca="1" si="90"/>
        <v>1</v>
      </c>
      <c r="W401" s="11">
        <f t="shared" si="79"/>
        <v>1</v>
      </c>
      <c r="X401" s="44" t="str">
        <f t="shared" ca="1" si="91"/>
        <v>Yes</v>
      </c>
      <c r="Y401" s="34">
        <f>SUMIF(Ingredients!$B$3:$B$217,F401,Ingredients!$C$3:$C$217)+SUMIF($B$3:$B$724,F401,$AG$3:$AG$724)</f>
        <v>5</v>
      </c>
      <c r="Z401" s="30">
        <f>SUMIF(Ingredients!$B$3:$B$217,G401,Ingredients!$C$3:$C$217)+SUMIF($B$3:$B$724,G401,$AG$3:$AG$724)</f>
        <v>0</v>
      </c>
      <c r="AA401" s="30">
        <f>SUMIF(Ingredients!$B$3:$B$217,H401,Ingredients!$C$3:$C$217)+SUMIF($B$3:$B$724,H401,$AG$3:$AG$724)</f>
        <v>2</v>
      </c>
      <c r="AB401" s="30">
        <f>SUMIF(Ingredients!$B$3:$B$217,I401,Ingredients!$C$3:$C$217)+SUMIF($B$3:$B$724,I401,$AG$3:$AG$724)</f>
        <v>0</v>
      </c>
      <c r="AC401" s="30">
        <f>SUMIF(Ingredients!$B$3:$B$217,J401,Ingredients!$C$3:$C$217)+SUMIF($B$3:$B$724,J401,$AG$3:$AG$724)</f>
        <v>0</v>
      </c>
      <c r="AD401" s="30">
        <f>SUMIF(Ingredients!$B$3:$B$217,K401,Ingredients!$C$3:$C$217)+SUMIF($B$3:$B$724,K401,$AG$3:$AG$724)</f>
        <v>0</v>
      </c>
      <c r="AE401" s="30">
        <f>SUMIF(Ingredients!$B$3:$B$217,L401,Ingredients!$C$3:$C$217)+SUMIF($B$3:$B$724,L401,$AG$3:$AG$724)</f>
        <v>0</v>
      </c>
      <c r="AF401" s="30">
        <f>SUMIF(Ingredients!$B$3:$B$217,M401,Ingredients!$C$3:$C$217)+SUMIF($B$3:$B$724,M401,$AG$3:$AG$724)</f>
        <v>0</v>
      </c>
      <c r="AG401" s="29">
        <f t="shared" si="80"/>
        <v>7</v>
      </c>
      <c r="AH401" s="30">
        <f>SUMIF(Ingredients!$B$3:$B$217,F401,Ingredients!$D$3:$D$217)+SUMIF($B$3:$B$724,F401,$AP$3:$AP$724)</f>
        <v>5</v>
      </c>
      <c r="AI401" s="30">
        <f>SUMIF(Ingredients!$B$3:$B$217,G401,Ingredients!$D$3:$D$217)+SUMIF($B$3:$B$724,G401,$AP$3:$AP$724)</f>
        <v>0</v>
      </c>
      <c r="AJ401" s="30">
        <f>SUMIF(Ingredients!$B$3:$B$217,H401,Ingredients!$D$3:$D$217)+SUMIF($B$3:$B$724,H401,$AP$3:$AP$724)</f>
        <v>10</v>
      </c>
      <c r="AK401" s="30">
        <f>SUMIF(Ingredients!$B$3:$B$217,I401,Ingredients!$D$3:$D$217)+SUMIF($B$3:$B$724,I401,$AP$3:$AP$724)</f>
        <v>0</v>
      </c>
      <c r="AL401" s="30">
        <f>SUMIF(Ingredients!$B$3:$B$217,J401,Ingredients!$D$3:$D$217)+SUMIF($B$3:$B$724,J401,$AP$3:$AP$724)</f>
        <v>0</v>
      </c>
      <c r="AM401" s="30">
        <f>SUMIF(Ingredients!$B$3:$B$217,K401,Ingredients!$D$3:$D$217)+SUMIF($B$3:$B$724,K401,$AP$3:$AP$724)</f>
        <v>0</v>
      </c>
      <c r="AN401" s="30">
        <f>SUMIF(Ingredients!$B$3:$B$217,L401,Ingredients!$D$3:$D$217)+SUMIF($B$3:$B$724,L401,$AP$3:$AP$724)</f>
        <v>0</v>
      </c>
      <c r="AO401" s="30">
        <f>SUMIF(Ingredients!$B$3:$B$217,M401,Ingredients!$D$3:$D$217)+SUMIF($B$3:$B$724,M401,$AP$3:$AP$724)</f>
        <v>0</v>
      </c>
      <c r="AP401" s="29">
        <f t="shared" si="81"/>
        <v>15</v>
      </c>
      <c r="AQ401" s="30">
        <f>SUMIF(Ingredients!$B$3:$B$217,F401,Ingredients!$E$3:$E$217)+SUMIF($B$3:$B$724,F401,$AY$3:$AY$727)</f>
        <v>23</v>
      </c>
      <c r="AR401" s="30">
        <f>SUMIF(Ingredients!$B$3:$B$217,G401,Ingredients!$E$3:$E$217)+SUMIF($B$3:$B$724,G401,$AY$3:$AY$727)</f>
        <v>30</v>
      </c>
      <c r="AS401" s="30">
        <f>SUMIF(Ingredients!$B$3:$B$217,H401,Ingredients!$E$3:$E$217)+SUMIF($B$3:$B$724,H401,$AY$3:$AY$727)</f>
        <v>16.666666666666668</v>
      </c>
      <c r="AT401" s="30">
        <f>SUMIF(Ingredients!$B$3:$B$217,I401,Ingredients!$E$3:$E$217)+SUMIF($B$3:$B$724,I401,$AY$3:$AY$727)</f>
        <v>0</v>
      </c>
      <c r="AU401" s="30">
        <f>SUMIF(Ingredients!$B$3:$B$217,J401,Ingredients!$E$3:$E$217)+SUMIF($B$3:$B$724,J401,$AY$3:$AY$727)</f>
        <v>0</v>
      </c>
      <c r="AV401" s="30">
        <f>SUMIF(Ingredients!$B$3:$B$217,K401,Ingredients!$E$3:$E$217)+SUMIF($B$3:$B$724,K401,$AY$3:$AY$727)</f>
        <v>0</v>
      </c>
      <c r="AW401" s="30">
        <f>SUMIF(Ingredients!$B$3:$B$217,L401,Ingredients!$E$3:$E$217)+SUMIF($B$3:$B$724,L401,$AY$3:$AY$727)</f>
        <v>0</v>
      </c>
      <c r="AX401" s="30">
        <f>SUMIF(Ingredients!$B$3:$B$217,M401,Ingredients!$E$3:$E$217)+SUMIF($B$3:$B$724,M401,$AY$3:$AY$727)</f>
        <v>0</v>
      </c>
      <c r="AY401" s="29">
        <f t="shared" si="82"/>
        <v>23.222222222222225</v>
      </c>
      <c r="AZ401" s="30">
        <f>SUMIF(Ingredients!$B$3:$B$217,F401,Ingredients!$F$3:$F$217)+SUMIF($B$3:$B$724,F401,$BH$3:$BH$724)</f>
        <v>0</v>
      </c>
      <c r="BA401" s="30">
        <f>SUMIF(Ingredients!$B$3:$B$217,G401,Ingredients!$F$3:$F$217)+SUMIF($B$3:$B$724,G401,$BH$3:$BH$724)</f>
        <v>0</v>
      </c>
      <c r="BB401" s="30">
        <f>SUMIF(Ingredients!$B$3:$B$217,H401,Ingredients!$F$3:$F$217)+SUMIF($B$3:$B$724,H401,$BH$3:$BH$724)</f>
        <v>0</v>
      </c>
      <c r="BC401" s="30">
        <f>SUMIF(Ingredients!$B$3:$B$217,I401,Ingredients!$F$3:$F$217)+SUMIF($B$3:$B$724,I401,$BH$3:$BH$724)</f>
        <v>0</v>
      </c>
      <c r="BD401" s="30">
        <f>SUMIF(Ingredients!$B$3:$B$217,J401,Ingredients!$F$3:$F$217)+SUMIF($B$3:$B$724,J401,$BH$3:$BH$724)</f>
        <v>0</v>
      </c>
      <c r="BE401" s="30">
        <f>SUMIF(Ingredients!$B$3:$B$217,K401,Ingredients!$F$3:$F$217)+SUMIF($B$3:$B$724,K401,$BH$3:$BH$724)</f>
        <v>0</v>
      </c>
      <c r="BF401" s="30">
        <f>SUMIF(Ingredients!$B$3:$B$217,L401,Ingredients!$F$3:$F$217)+SUMIF($B$3:$B$724,L401,$BH$3:$BH$724)</f>
        <v>0</v>
      </c>
      <c r="BG401" s="30">
        <f>SUMIF(Ingredients!$B$3:$B$217,M401,Ingredients!$F$3:$F$217)+SUMIF($B$3:$B$724,M401,$BH$3:$BH$724)</f>
        <v>0</v>
      </c>
      <c r="BH401" s="35">
        <f t="shared" si="83"/>
        <v>0</v>
      </c>
      <c r="BI401" s="30">
        <f>SUMIF(Ingredients!$B$3:$B$217,F401,Ingredients!$G$3:$G$217)+SUMIF($B$3:$B$724,F401,$BQ$3:$BQ$724)</f>
        <v>0</v>
      </c>
      <c r="BJ401" s="30">
        <f>SUMIF(Ingredients!$B$3:$B$217,G401,Ingredients!$G$3:$G$217)+SUMIF($B$3:$B$724,G401,$BQ$3:$BQ$724)</f>
        <v>0</v>
      </c>
      <c r="BK401" s="30">
        <f>SUMIF(Ingredients!$B$3:$B$217,H401,Ingredients!$G$3:$G$217)+SUMIF($B$3:$B$724,H401,$BQ$3:$BQ$724)</f>
        <v>1.6</v>
      </c>
      <c r="BL401" s="30">
        <f>SUMIF(Ingredients!$B$3:$B$217,I401,Ingredients!$G$3:$G$217)+SUMIF($B$3:$B$724,I401,$BQ$3:$BQ$724)</f>
        <v>0</v>
      </c>
      <c r="BM401" s="30">
        <f>SUMIF(Ingredients!$B$3:$B$217,J401,Ingredients!$G$3:$G$217)+SUMIF($B$3:$B$724,J401,$BQ$3:$BQ$724)</f>
        <v>0</v>
      </c>
      <c r="BN401" s="30">
        <f>SUMIF(Ingredients!$B$3:$B$217,K401,Ingredients!$G$3:$G$217)+SUMIF($B$3:$B$724,K401,$BQ$3:$BQ$724)</f>
        <v>0</v>
      </c>
      <c r="BO401" s="30">
        <f>SUMIF(Ingredients!$B$3:$B$217,L401,Ingredients!$G$3:$G$217)+SUMIF($B$3:$B$724,L401,$BQ$3:$BQ$724)</f>
        <v>0</v>
      </c>
      <c r="BP401" s="30">
        <f>SUMIF(Ingredients!$B$3:$B$217,M401,Ingredients!$G$3:$G$217)+SUMIF($B$3:$B$724,M401,$BQ$3:$BQ$724)</f>
        <v>0</v>
      </c>
      <c r="BQ401" s="36">
        <f t="shared" si="84"/>
        <v>1.6</v>
      </c>
      <c r="BR401" s="30">
        <f>SUMIF(Ingredients!$B$3:$B$217,F401,Ingredients!$H$3:$H$217)+SUMIF($B$3:$B$724,F401,$BZ$3:$BZ$724)</f>
        <v>0</v>
      </c>
      <c r="BS401" s="30">
        <f>SUMIF(Ingredients!$B$3:$B$217,G401,Ingredients!$H$3:$H$217)+SUMIF($B$3:$B$724,G401,$BZ$3:$BZ$724)</f>
        <v>0</v>
      </c>
      <c r="BT401" s="30">
        <f>SUMIF(Ingredients!$B$3:$B$217,H401,Ingredients!$H$3:$H$217)+SUMIF($B$3:$B$724,H401,$BZ$3:$BZ$724)</f>
        <v>0</v>
      </c>
      <c r="BU401" s="30">
        <f>SUMIF(Ingredients!$B$3:$B$217,I401,Ingredients!$H$3:$H$217)+SUMIF($B$3:$B$724,I401,$BZ$3:$BZ$724)</f>
        <v>0</v>
      </c>
      <c r="BV401" s="30">
        <f>SUMIF(Ingredients!$B$3:$B$217,J401,Ingredients!$H$3:$H$217)+SUMIF($B$3:$B$724,J401,$BZ$3:$BZ$724)</f>
        <v>0</v>
      </c>
      <c r="BW401" s="30">
        <f>SUMIF(Ingredients!$B$3:$B$217,K401,Ingredients!$H$3:$H$217)+SUMIF($B$3:$B$724,K401,$BZ$3:$BZ$724)</f>
        <v>0</v>
      </c>
      <c r="BX401" s="30">
        <f>SUMIF(Ingredients!$B$3:$B$217,L401,Ingredients!$H$3:$H$217)+SUMIF($B$3:$B$724,L401,$BZ$3:$BZ$724)</f>
        <v>0</v>
      </c>
      <c r="BY401" s="30">
        <f>SUMIF(Ingredients!$B$3:$B$217,M401,Ingredients!$H$3:$H$217)+SUMIF($B$3:$B$724,M401,$BZ$3:$BZ$724)</f>
        <v>0</v>
      </c>
      <c r="BZ401" s="42">
        <f t="shared" si="85"/>
        <v>0</v>
      </c>
      <c r="CA401" s="30">
        <f>SUMIF(Ingredients!$B$3:$B$217,F401,Ingredients!$I$3:$I$217)+SUMIF($B$3:$B$724,F401,$CI$3:$CI$724)</f>
        <v>0</v>
      </c>
      <c r="CB401" s="30">
        <f>SUMIF(Ingredients!$B$3:$B$217,G401,Ingredients!$I$3:$I$217)+SUMIF($B$3:$B$724,G401,$CI$3:$CI$724)</f>
        <v>0</v>
      </c>
      <c r="CC401" s="30">
        <f>SUMIF(Ingredients!$B$3:$B$217,H401,Ingredients!$I$3:$I$217)+SUMIF($B$3:$B$724,H401,$CI$3:$CI$724)</f>
        <v>0</v>
      </c>
      <c r="CD401" s="30">
        <f>SUMIF(Ingredients!$B$3:$B$217,I401,Ingredients!$I$3:$I$217)+SUMIF($B$3:$B$724,I401,$CI$3:$CI$724)</f>
        <v>0</v>
      </c>
      <c r="CE401" s="30">
        <f>SUMIF(Ingredients!$B$3:$B$217,J401,Ingredients!$I$3:$I$217)+SUMIF($B$3:$B$724,J401,$CI$3:$CI$724)</f>
        <v>0</v>
      </c>
      <c r="CF401" s="30">
        <f>SUMIF(Ingredients!$B$3:$B$217,K401,Ingredients!$I$3:$I$217)+SUMIF($B$3:$B$724,K401,$CI$3:$CI$724)</f>
        <v>0</v>
      </c>
      <c r="CG401" s="30">
        <f>SUMIF(Ingredients!$B$3:$B$217,L401,Ingredients!$I$3:$I$217)+SUMIF($B$3:$B$724,L401,$CI$3:$CI$724)</f>
        <v>0</v>
      </c>
      <c r="CH401" s="30">
        <f>SUMIF(Ingredients!$B$3:$B$217,M401,Ingredients!$I$3:$I$217)+SUMIF($B$3:$B$724,M401,$CI$3:$CI$724)</f>
        <v>0</v>
      </c>
      <c r="CI401" s="38">
        <f t="shared" si="86"/>
        <v>0</v>
      </c>
      <c r="CJ401" s="30">
        <f>SUMIF(Ingredients!$B$3:$B$217,F401,Ingredients!$J$3:$J$217)+SUMIF($B$3:$B$724,F401,$CR$3:$CR$724)</f>
        <v>2</v>
      </c>
      <c r="CK401" s="30">
        <f>SUMIF(Ingredients!$B$3:$B$217,G401,Ingredients!$J$3:$J$217)+SUMIF($B$3:$B$724,G401,$CR$3:$CR$724)</f>
        <v>0</v>
      </c>
      <c r="CL401" s="30">
        <f>SUMIF(Ingredients!$B$3:$B$217,H401,Ingredients!$J$3:$J$217)+SUMIF($B$3:$B$724,H401,$CR$3:$CR$724)</f>
        <v>0</v>
      </c>
      <c r="CM401" s="30">
        <f>SUMIF(Ingredients!$B$3:$B$217,I401,Ingredients!$J$3:$J$217)+SUMIF($B$3:$B$724,I401,$CR$3:$CR$724)</f>
        <v>0</v>
      </c>
      <c r="CN401" s="30">
        <f>SUMIF(Ingredients!$B$3:$B$217,J401,Ingredients!$J$3:$J$217)+SUMIF($B$3:$B$724,J401,$CR$3:$CR$724)</f>
        <v>0</v>
      </c>
      <c r="CO401" s="30">
        <f>SUMIF(Ingredients!$B$3:$B$217,K401,Ingredients!$J$3:$J$217)+SUMIF($B$3:$B$724,K401,$CR$3:$CR$724)</f>
        <v>0</v>
      </c>
      <c r="CP401" s="30">
        <f>SUMIF(Ingredients!$B$3:$B$217,L401,Ingredients!$J$3:$J$217)+SUMIF($B$3:$B$724,L401,$CR$3:$CR$724)</f>
        <v>0</v>
      </c>
      <c r="CQ401" s="30">
        <f>SUMIF(Ingredients!$B$3:$B$217,M401,Ingredients!$J$3:$J$217)+SUMIF($B$3:$B$724,M401,$CR$3:$CR$724)</f>
        <v>0</v>
      </c>
      <c r="CR401" s="43">
        <f t="shared" si="87"/>
        <v>2</v>
      </c>
      <c r="CS401" s="34">
        <v>10</v>
      </c>
      <c r="CT401" s="30">
        <v>0</v>
      </c>
      <c r="CU401" s="30">
        <v>21</v>
      </c>
      <c r="CV401" s="35">
        <v>0</v>
      </c>
      <c r="CW401" s="36">
        <v>1.5</v>
      </c>
      <c r="CX401" s="37">
        <v>0</v>
      </c>
      <c r="CY401" s="38">
        <v>0</v>
      </c>
      <c r="CZ401" s="39">
        <v>2</v>
      </c>
      <c r="DA401" t="s">
        <v>202</v>
      </c>
      <c r="DB401" t="str">
        <f t="shared" ca="1" si="88"/>
        <v>-</v>
      </c>
      <c r="DD401" t="s">
        <v>200</v>
      </c>
      <c r="DE401" t="str">
        <f t="shared" ca="1" si="89"/>
        <v>PANEERITEM(MEAL, ItemRegistry.paneerItem, 4 ,2f,0f,0f,0f,1.5f,0f,2f,1f),</v>
      </c>
      <c r="DF401" t="s">
        <v>2504</v>
      </c>
    </row>
    <row r="402" spans="2:110" x14ac:dyDescent="0.3">
      <c r="B402" t="s">
        <v>685</v>
      </c>
      <c r="C402" t="str">
        <f>INDEX('PH Itemnames'!$B$1:$B$723,MATCH(B402,'PH Itemnames'!$A$1:$A$723),1)</f>
        <v>gravyItem</v>
      </c>
      <c r="D402" t="s">
        <v>240</v>
      </c>
      <c r="E402" t="s">
        <v>1192</v>
      </c>
      <c r="F402" s="10" t="s">
        <v>270</v>
      </c>
      <c r="G402" s="11" t="s">
        <v>264</v>
      </c>
      <c r="H402" s="11"/>
      <c r="I402" s="11"/>
      <c r="J402" s="11"/>
      <c r="K402" s="11"/>
      <c r="L402" s="11"/>
      <c r="M402" s="11"/>
      <c r="N402" s="46">
        <f ca="1">SUMIF(Ingredients!$B$3:$B$217,'PH complex foods'!F402,Ingredients!$A$3:$A$119)+SUMIF($B$3:$B$724,F402,$V$3:$V$723)</f>
        <v>1</v>
      </c>
      <c r="O402" s="11">
        <f ca="1">SUMIF(Ingredients!$B$3:$B$217,'PH complex foods'!G402,Ingredients!$A$3:$A$119)+SUMIF($B$3:$B$724,G402,$V$3:$V$723)</f>
        <v>1</v>
      </c>
      <c r="P402" s="11">
        <f ca="1">SUMIF(Ingredients!$B$3:$B$217,'PH complex foods'!H402,Ingredients!$A$3:$A$119)+SUMIF($B$3:$B$724,H402,$V$3:$V$723)</f>
        <v>0</v>
      </c>
      <c r="Q402" s="11">
        <f ca="1">SUMIF(Ingredients!$B$3:$B$217,'PH complex foods'!I402,Ingredients!$A$3:$A$119)+SUMIF($B$3:$B$724,I402,$V$3:$V$723)</f>
        <v>0</v>
      </c>
      <c r="R402" s="11">
        <f ca="1">SUMIF(Ingredients!$B$3:$B$217,'PH complex foods'!J402,Ingredients!$A$3:$A$119)+SUMIF($B$3:$B$724,J402,$V$3:$V$723)</f>
        <v>0</v>
      </c>
      <c r="S402" s="11">
        <f ca="1">SUMIF(Ingredients!$B$3:$B$217,'PH complex foods'!K402,Ingredients!$A$3:$A$119)+SUMIF($B$3:$B$724,K402,$V$3:$V$723)</f>
        <v>0</v>
      </c>
      <c r="T402" s="11">
        <f ca="1">SUMIF(Ingredients!$B$3:$B$217,'PH complex foods'!L402,Ingredients!$A$3:$A$119)+SUMIF($B$3:$B$724,L402,$V$3:$V$723)</f>
        <v>0</v>
      </c>
      <c r="U402" s="11">
        <f ca="1">SUMIF(Ingredients!$B$3:$B$217,'PH complex foods'!M402,Ingredients!$A$3:$A$119)+SUMIF($B$3:$B$724,M402,$V$3:$V$723)</f>
        <v>0</v>
      </c>
      <c r="V402" s="10">
        <f t="shared" ca="1" si="90"/>
        <v>1</v>
      </c>
      <c r="W402" s="11">
        <f t="shared" si="79"/>
        <v>2</v>
      </c>
      <c r="X402" s="44" t="str">
        <f t="shared" ca="1" si="91"/>
        <v>Yes</v>
      </c>
      <c r="Y402" s="34">
        <f>SUMIF(Ingredients!$B$3:$B$217,F402,Ingredients!$C$3:$C$217)+SUMIF($B$3:$B$724,F402,$AG$3:$AG$724)</f>
        <v>12.30952380952381</v>
      </c>
      <c r="Z402" s="30">
        <f>SUMIF(Ingredients!$B$3:$B$217,G402,Ingredients!$C$3:$C$217)+SUMIF($B$3:$B$724,G402,$AG$3:$AG$724)</f>
        <v>5</v>
      </c>
      <c r="AA402" s="30">
        <f>SUMIF(Ingredients!$B$3:$B$217,H402,Ingredients!$C$3:$C$217)+SUMIF($B$3:$B$724,H402,$AG$3:$AG$724)</f>
        <v>0</v>
      </c>
      <c r="AB402" s="30">
        <f>SUMIF(Ingredients!$B$3:$B$217,I402,Ingredients!$C$3:$C$217)+SUMIF($B$3:$B$724,I402,$AG$3:$AG$724)</f>
        <v>0</v>
      </c>
      <c r="AC402" s="30">
        <f>SUMIF(Ingredients!$B$3:$B$217,J402,Ingredients!$C$3:$C$217)+SUMIF($B$3:$B$724,J402,$AG$3:$AG$724)</f>
        <v>0</v>
      </c>
      <c r="AD402" s="30">
        <f>SUMIF(Ingredients!$B$3:$B$217,K402,Ingredients!$C$3:$C$217)+SUMIF($B$3:$B$724,K402,$AG$3:$AG$724)</f>
        <v>0</v>
      </c>
      <c r="AE402" s="30">
        <f>SUMIF(Ingredients!$B$3:$B$217,L402,Ingredients!$C$3:$C$217)+SUMIF($B$3:$B$724,L402,$AG$3:$AG$724)</f>
        <v>0</v>
      </c>
      <c r="AF402" s="30">
        <f>SUMIF(Ingredients!$B$3:$B$217,M402,Ingredients!$C$3:$C$217)+SUMIF($B$3:$B$724,M402,$AG$3:$AG$724)</f>
        <v>0</v>
      </c>
      <c r="AG402" s="29">
        <f t="shared" si="80"/>
        <v>17.30952380952381</v>
      </c>
      <c r="AH402" s="30">
        <f>SUMIF(Ingredients!$B$3:$B$217,F402,Ingredients!$D$3:$D$217)+SUMIF($B$3:$B$724,F402,$AP$3:$AP$724)</f>
        <v>0.35714285714285715</v>
      </c>
      <c r="AI402" s="30">
        <f>SUMIF(Ingredients!$B$3:$B$217,G402,Ingredients!$D$3:$D$217)+SUMIF($B$3:$B$724,G402,$AP$3:$AP$724)</f>
        <v>0</v>
      </c>
      <c r="AJ402" s="30">
        <f>SUMIF(Ingredients!$B$3:$B$217,H402,Ingredients!$D$3:$D$217)+SUMIF($B$3:$B$724,H402,$AP$3:$AP$724)</f>
        <v>0</v>
      </c>
      <c r="AK402" s="30">
        <f>SUMIF(Ingredients!$B$3:$B$217,I402,Ingredients!$D$3:$D$217)+SUMIF($B$3:$B$724,I402,$AP$3:$AP$724)</f>
        <v>0</v>
      </c>
      <c r="AL402" s="30">
        <f>SUMIF(Ingredients!$B$3:$B$217,J402,Ingredients!$D$3:$D$217)+SUMIF($B$3:$B$724,J402,$AP$3:$AP$724)</f>
        <v>0</v>
      </c>
      <c r="AM402" s="30">
        <f>SUMIF(Ingredients!$B$3:$B$217,K402,Ingredients!$D$3:$D$217)+SUMIF($B$3:$B$724,K402,$AP$3:$AP$724)</f>
        <v>0</v>
      </c>
      <c r="AN402" s="30">
        <f>SUMIF(Ingredients!$B$3:$B$217,L402,Ingredients!$D$3:$D$217)+SUMIF($B$3:$B$724,L402,$AP$3:$AP$724)</f>
        <v>0</v>
      </c>
      <c r="AO402" s="30">
        <f>SUMIF(Ingredients!$B$3:$B$217,M402,Ingredients!$D$3:$D$217)+SUMIF($B$3:$B$724,M402,$AP$3:$AP$724)</f>
        <v>0</v>
      </c>
      <c r="AP402" s="29">
        <f t="shared" si="81"/>
        <v>0.35714285714285715</v>
      </c>
      <c r="AQ402" s="30">
        <f>SUMIF(Ingredients!$B$3:$B$217,F402,Ingredients!$E$3:$E$217)+SUMIF($B$3:$B$724,F402,$AY$3:$AY$727)</f>
        <v>10.428571428571429</v>
      </c>
      <c r="AR402" s="30">
        <f>SUMIF(Ingredients!$B$3:$B$217,G402,Ingredients!$E$3:$E$217)+SUMIF($B$3:$B$724,G402,$AY$3:$AY$727)</f>
        <v>43</v>
      </c>
      <c r="AS402" s="30">
        <f>SUMIF(Ingredients!$B$3:$B$217,H402,Ingredients!$E$3:$E$217)+SUMIF($B$3:$B$724,H402,$AY$3:$AY$727)</f>
        <v>0</v>
      </c>
      <c r="AT402" s="30">
        <f>SUMIF(Ingredients!$B$3:$B$217,I402,Ingredients!$E$3:$E$217)+SUMIF($B$3:$B$724,I402,$AY$3:$AY$727)</f>
        <v>0</v>
      </c>
      <c r="AU402" s="30">
        <f>SUMIF(Ingredients!$B$3:$B$217,J402,Ingredients!$E$3:$E$217)+SUMIF($B$3:$B$724,J402,$AY$3:$AY$727)</f>
        <v>0</v>
      </c>
      <c r="AV402" s="30">
        <f>SUMIF(Ingredients!$B$3:$B$217,K402,Ingredients!$E$3:$E$217)+SUMIF($B$3:$B$724,K402,$AY$3:$AY$727)</f>
        <v>0</v>
      </c>
      <c r="AW402" s="30">
        <f>SUMIF(Ingredients!$B$3:$B$217,L402,Ingredients!$E$3:$E$217)+SUMIF($B$3:$B$724,L402,$AY$3:$AY$727)</f>
        <v>0</v>
      </c>
      <c r="AX402" s="30">
        <f>SUMIF(Ingredients!$B$3:$B$217,M402,Ingredients!$E$3:$E$217)+SUMIF($B$3:$B$724,M402,$AY$3:$AY$727)</f>
        <v>0</v>
      </c>
      <c r="AY402" s="29">
        <f t="shared" si="82"/>
        <v>26.714285714285715</v>
      </c>
      <c r="AZ402" s="30">
        <f>SUMIF(Ingredients!$B$3:$B$217,F402,Ingredients!$F$3:$F$217)+SUMIF($B$3:$B$724,F402,$BH$3:$BH$724)</f>
        <v>0</v>
      </c>
      <c r="BA402" s="30">
        <f>SUMIF(Ingredients!$B$3:$B$217,G402,Ingredients!$F$3:$F$217)+SUMIF($B$3:$B$724,G402,$BH$3:$BH$724)</f>
        <v>1</v>
      </c>
      <c r="BB402" s="30">
        <f>SUMIF(Ingredients!$B$3:$B$217,H402,Ingredients!$F$3:$F$217)+SUMIF($B$3:$B$724,H402,$BH$3:$BH$724)</f>
        <v>0</v>
      </c>
      <c r="BC402" s="30">
        <f>SUMIF(Ingredients!$B$3:$B$217,I402,Ingredients!$F$3:$F$217)+SUMIF($B$3:$B$724,I402,$BH$3:$BH$724)</f>
        <v>0</v>
      </c>
      <c r="BD402" s="30">
        <f>SUMIF(Ingredients!$B$3:$B$217,J402,Ingredients!$F$3:$F$217)+SUMIF($B$3:$B$724,J402,$BH$3:$BH$724)</f>
        <v>0</v>
      </c>
      <c r="BE402" s="30">
        <f>SUMIF(Ingredients!$B$3:$B$217,K402,Ingredients!$F$3:$F$217)+SUMIF($B$3:$B$724,K402,$BH$3:$BH$724)</f>
        <v>0</v>
      </c>
      <c r="BF402" s="30">
        <f>SUMIF(Ingredients!$B$3:$B$217,L402,Ingredients!$F$3:$F$217)+SUMIF($B$3:$B$724,L402,$BH$3:$BH$724)</f>
        <v>0</v>
      </c>
      <c r="BG402" s="30">
        <f>SUMIF(Ingredients!$B$3:$B$217,M402,Ingredients!$F$3:$F$217)+SUMIF($B$3:$B$724,M402,$BH$3:$BH$724)</f>
        <v>0</v>
      </c>
      <c r="BH402" s="35">
        <f t="shared" si="83"/>
        <v>1</v>
      </c>
      <c r="BI402" s="30">
        <f>SUMIF(Ingredients!$B$3:$B$217,F402,Ingredients!$G$3:$G$217)+SUMIF($B$3:$B$724,F402,$BQ$3:$BQ$724)</f>
        <v>0</v>
      </c>
      <c r="BJ402" s="30">
        <f>SUMIF(Ingredients!$B$3:$B$217,G402,Ingredients!$G$3:$G$217)+SUMIF($B$3:$B$724,G402,$BQ$3:$BQ$724)</f>
        <v>0</v>
      </c>
      <c r="BK402" s="30">
        <f>SUMIF(Ingredients!$B$3:$B$217,H402,Ingredients!$G$3:$G$217)+SUMIF($B$3:$B$724,H402,$BQ$3:$BQ$724)</f>
        <v>0</v>
      </c>
      <c r="BL402" s="30">
        <f>SUMIF(Ingredients!$B$3:$B$217,I402,Ingredients!$G$3:$G$217)+SUMIF($B$3:$B$724,I402,$BQ$3:$BQ$724)</f>
        <v>0</v>
      </c>
      <c r="BM402" s="30">
        <f>SUMIF(Ingredients!$B$3:$B$217,J402,Ingredients!$G$3:$G$217)+SUMIF($B$3:$B$724,J402,$BQ$3:$BQ$724)</f>
        <v>0</v>
      </c>
      <c r="BN402" s="30">
        <f>SUMIF(Ingredients!$B$3:$B$217,K402,Ingredients!$G$3:$G$217)+SUMIF($B$3:$B$724,K402,$BQ$3:$BQ$724)</f>
        <v>0</v>
      </c>
      <c r="BO402" s="30">
        <f>SUMIF(Ingredients!$B$3:$B$217,L402,Ingredients!$G$3:$G$217)+SUMIF($B$3:$B$724,L402,$BQ$3:$BQ$724)</f>
        <v>0</v>
      </c>
      <c r="BP402" s="30">
        <f>SUMIF(Ingredients!$B$3:$B$217,M402,Ingredients!$G$3:$G$217)+SUMIF($B$3:$B$724,M402,$BQ$3:$BQ$724)</f>
        <v>0</v>
      </c>
      <c r="BQ402" s="36">
        <f t="shared" si="84"/>
        <v>0</v>
      </c>
      <c r="BR402" s="30">
        <f>SUMIF(Ingredients!$B$3:$B$217,F402,Ingredients!$H$3:$H$217)+SUMIF($B$3:$B$724,F402,$BZ$3:$BZ$724)</f>
        <v>1.1428571428571428</v>
      </c>
      <c r="BS402" s="30">
        <f>SUMIF(Ingredients!$B$3:$B$217,G402,Ingredients!$H$3:$H$217)+SUMIF($B$3:$B$724,G402,$BZ$3:$BZ$724)</f>
        <v>0</v>
      </c>
      <c r="BT402" s="30">
        <f>SUMIF(Ingredients!$B$3:$B$217,H402,Ingredients!$H$3:$H$217)+SUMIF($B$3:$B$724,H402,$BZ$3:$BZ$724)</f>
        <v>0</v>
      </c>
      <c r="BU402" s="30">
        <f>SUMIF(Ingredients!$B$3:$B$217,I402,Ingredients!$H$3:$H$217)+SUMIF($B$3:$B$724,I402,$BZ$3:$BZ$724)</f>
        <v>0</v>
      </c>
      <c r="BV402" s="30">
        <f>SUMIF(Ingredients!$B$3:$B$217,J402,Ingredients!$H$3:$H$217)+SUMIF($B$3:$B$724,J402,$BZ$3:$BZ$724)</f>
        <v>0</v>
      </c>
      <c r="BW402" s="30">
        <f>SUMIF(Ingredients!$B$3:$B$217,K402,Ingredients!$H$3:$H$217)+SUMIF($B$3:$B$724,K402,$BZ$3:$BZ$724)</f>
        <v>0</v>
      </c>
      <c r="BX402" s="30">
        <f>SUMIF(Ingredients!$B$3:$B$217,L402,Ingredients!$H$3:$H$217)+SUMIF($B$3:$B$724,L402,$BZ$3:$BZ$724)</f>
        <v>0</v>
      </c>
      <c r="BY402" s="30">
        <f>SUMIF(Ingredients!$B$3:$B$217,M402,Ingredients!$H$3:$H$217)+SUMIF($B$3:$B$724,M402,$BZ$3:$BZ$724)</f>
        <v>0</v>
      </c>
      <c r="BZ402" s="42">
        <f t="shared" si="85"/>
        <v>1.1428571428571428</v>
      </c>
      <c r="CA402" s="30">
        <f>SUMIF(Ingredients!$B$3:$B$217,F402,Ingredients!$I$3:$I$217)+SUMIF($B$3:$B$724,F402,$CI$3:$CI$724)</f>
        <v>2.5</v>
      </c>
      <c r="CB402" s="30">
        <f>SUMIF(Ingredients!$B$3:$B$217,G402,Ingredients!$I$3:$I$217)+SUMIF($B$3:$B$724,G402,$CI$3:$CI$724)</f>
        <v>0</v>
      </c>
      <c r="CC402" s="30">
        <f>SUMIF(Ingredients!$B$3:$B$217,H402,Ingredients!$I$3:$I$217)+SUMIF($B$3:$B$724,H402,$CI$3:$CI$724)</f>
        <v>0</v>
      </c>
      <c r="CD402" s="30">
        <f>SUMIF(Ingredients!$B$3:$B$217,I402,Ingredients!$I$3:$I$217)+SUMIF($B$3:$B$724,I402,$CI$3:$CI$724)</f>
        <v>0</v>
      </c>
      <c r="CE402" s="30">
        <f>SUMIF(Ingredients!$B$3:$B$217,J402,Ingredients!$I$3:$I$217)+SUMIF($B$3:$B$724,J402,$CI$3:$CI$724)</f>
        <v>0</v>
      </c>
      <c r="CF402" s="30">
        <f>SUMIF(Ingredients!$B$3:$B$217,K402,Ingredients!$I$3:$I$217)+SUMIF($B$3:$B$724,K402,$CI$3:$CI$724)</f>
        <v>0</v>
      </c>
      <c r="CG402" s="30">
        <f>SUMIF(Ingredients!$B$3:$B$217,L402,Ingredients!$I$3:$I$217)+SUMIF($B$3:$B$724,L402,$CI$3:$CI$724)</f>
        <v>0</v>
      </c>
      <c r="CH402" s="30">
        <f>SUMIF(Ingredients!$B$3:$B$217,M402,Ingredients!$I$3:$I$217)+SUMIF($B$3:$B$724,M402,$CI$3:$CI$724)</f>
        <v>0</v>
      </c>
      <c r="CI402" s="38">
        <f t="shared" si="86"/>
        <v>2.5</v>
      </c>
      <c r="CJ402" s="30">
        <f>SUMIF(Ingredients!$B$3:$B$217,F402,Ingredients!$J$3:$J$217)+SUMIF($B$3:$B$724,F402,$CR$3:$CR$724)</f>
        <v>0</v>
      </c>
      <c r="CK402" s="30">
        <f>SUMIF(Ingredients!$B$3:$B$217,G402,Ingredients!$J$3:$J$217)+SUMIF($B$3:$B$724,G402,$CR$3:$CR$724)</f>
        <v>0</v>
      </c>
      <c r="CL402" s="30">
        <f>SUMIF(Ingredients!$B$3:$B$217,H402,Ingredients!$J$3:$J$217)+SUMIF($B$3:$B$724,H402,$CR$3:$CR$724)</f>
        <v>0</v>
      </c>
      <c r="CM402" s="30">
        <f>SUMIF(Ingredients!$B$3:$B$217,I402,Ingredients!$J$3:$J$217)+SUMIF($B$3:$B$724,I402,$CR$3:$CR$724)</f>
        <v>0</v>
      </c>
      <c r="CN402" s="30">
        <f>SUMIF(Ingredients!$B$3:$B$217,J402,Ingredients!$J$3:$J$217)+SUMIF($B$3:$B$724,J402,$CR$3:$CR$724)</f>
        <v>0</v>
      </c>
      <c r="CO402" s="30">
        <f>SUMIF(Ingredients!$B$3:$B$217,K402,Ingredients!$J$3:$J$217)+SUMIF($B$3:$B$724,K402,$CR$3:$CR$724)</f>
        <v>0</v>
      </c>
      <c r="CP402" s="30">
        <f>SUMIF(Ingredients!$B$3:$B$217,L402,Ingredients!$J$3:$J$217)+SUMIF($B$3:$B$724,L402,$CR$3:$CR$724)</f>
        <v>0</v>
      </c>
      <c r="CQ402" s="30">
        <f>SUMIF(Ingredients!$B$3:$B$217,M402,Ingredients!$J$3:$J$217)+SUMIF($B$3:$B$724,M402,$CR$3:$CR$724)</f>
        <v>0</v>
      </c>
      <c r="CR402" s="43">
        <f t="shared" si="87"/>
        <v>0</v>
      </c>
      <c r="CS402" s="34">
        <v>15</v>
      </c>
      <c r="CT402" s="30">
        <v>5</v>
      </c>
      <c r="CU402" s="30">
        <v>9</v>
      </c>
      <c r="CV402" s="35">
        <v>1</v>
      </c>
      <c r="CW402" s="36">
        <v>0</v>
      </c>
      <c r="CX402" s="37">
        <v>1</v>
      </c>
      <c r="CY402" s="38">
        <v>2.5</v>
      </c>
      <c r="CZ402" s="39">
        <v>0</v>
      </c>
      <c r="DA402" t="s">
        <v>202</v>
      </c>
      <c r="DB402" t="str">
        <f t="shared" ca="1" si="88"/>
        <v>-</v>
      </c>
      <c r="DD402" t="s">
        <v>200</v>
      </c>
      <c r="DE402" t="str">
        <f t="shared" ca="1" si="89"/>
        <v>GRAVYITEM(MEAL, ItemRegistry.gravyItem, 4 ,3f,5f,1f,1f,0f,2.5f,0f,2.33f),</v>
      </c>
      <c r="DF402" t="s">
        <v>2505</v>
      </c>
    </row>
    <row r="403" spans="2:110" x14ac:dyDescent="0.3">
      <c r="B403" t="s">
        <v>686</v>
      </c>
      <c r="C403" t="str">
        <f>INDEX('PH Itemnames'!$B$1:$B$723,MATCH(B403,'PH Itemnames'!$A$1:$A$723),1)</f>
        <v>mangochutneyItem</v>
      </c>
      <c r="D403" t="s">
        <v>240</v>
      </c>
      <c r="E403" t="s">
        <v>1192</v>
      </c>
      <c r="F403" s="10" t="s">
        <v>185</v>
      </c>
      <c r="G403" s="11" t="s">
        <v>122</v>
      </c>
      <c r="H403" s="11" t="s">
        <v>125</v>
      </c>
      <c r="I403" s="11" t="s">
        <v>346</v>
      </c>
      <c r="J403" s="11"/>
      <c r="K403" s="11"/>
      <c r="L403" s="11"/>
      <c r="M403" s="11"/>
      <c r="N403" s="46">
        <f ca="1">SUMIF(Ingredients!$B$3:$B$217,'PH complex foods'!F403,Ingredients!$A$3:$A$119)+SUMIF($B$3:$B$724,F403,$V$3:$V$723)</f>
        <v>0</v>
      </c>
      <c r="O403" s="11">
        <f ca="1">SUMIF(Ingredients!$B$3:$B$217,'PH complex foods'!G403,Ingredients!$A$3:$A$119)+SUMIF($B$3:$B$724,G403,$V$3:$V$723)</f>
        <v>1</v>
      </c>
      <c r="P403" s="11">
        <f ca="1">SUMIF(Ingredients!$B$3:$B$217,'PH complex foods'!H403,Ingredients!$A$3:$A$119)+SUMIF($B$3:$B$724,H403,$V$3:$V$723)</f>
        <v>1</v>
      </c>
      <c r="Q403" s="11">
        <f ca="1">SUMIF(Ingredients!$B$3:$B$217,'PH complex foods'!I403,Ingredients!$A$3:$A$119)+SUMIF($B$3:$B$724,I403,$V$3:$V$723)</f>
        <v>1</v>
      </c>
      <c r="R403" s="11">
        <f ca="1">SUMIF(Ingredients!$B$3:$B$217,'PH complex foods'!J403,Ingredients!$A$3:$A$119)+SUMIF($B$3:$B$724,J403,$V$3:$V$723)</f>
        <v>0</v>
      </c>
      <c r="S403" s="11">
        <f ca="1">SUMIF(Ingredients!$B$3:$B$217,'PH complex foods'!K403,Ingredients!$A$3:$A$119)+SUMIF($B$3:$B$724,K403,$V$3:$V$723)</f>
        <v>0</v>
      </c>
      <c r="T403" s="11">
        <f ca="1">SUMIF(Ingredients!$B$3:$B$217,'PH complex foods'!L403,Ingredients!$A$3:$A$119)+SUMIF($B$3:$B$724,L403,$V$3:$V$723)</f>
        <v>0</v>
      </c>
      <c r="U403" s="11">
        <f ca="1">SUMIF(Ingredients!$B$3:$B$217,'PH complex foods'!M403,Ingredients!$A$3:$A$119)+SUMIF($B$3:$B$724,M403,$V$3:$V$723)</f>
        <v>0</v>
      </c>
      <c r="V403" s="10">
        <f t="shared" ca="1" si="90"/>
        <v>0</v>
      </c>
      <c r="W403" s="11">
        <f t="shared" si="79"/>
        <v>2</v>
      </c>
      <c r="X403" s="44" t="str">
        <f t="shared" ca="1" si="91"/>
        <v>No</v>
      </c>
      <c r="Y403" s="34">
        <f>SUMIF(Ingredients!$B$3:$B$217,F403,Ingredients!$C$3:$C$217)+SUMIF($B$3:$B$724,F403,$AG$3:$AG$724)</f>
        <v>0</v>
      </c>
      <c r="Z403" s="30">
        <f>SUMIF(Ingredients!$B$3:$B$217,G403,Ingredients!$C$3:$C$217)+SUMIF($B$3:$B$724,G403,$AG$3:$AG$724)</f>
        <v>0</v>
      </c>
      <c r="AA403" s="30">
        <f>SUMIF(Ingredients!$B$3:$B$217,H403,Ingredients!$C$3:$C$217)+SUMIF($B$3:$B$724,H403,$AG$3:$AG$724)</f>
        <v>0</v>
      </c>
      <c r="AB403" s="30">
        <f>SUMIF(Ingredients!$B$3:$B$217,I403,Ingredients!$C$3:$C$217)+SUMIF($B$3:$B$724,I403,$AG$3:$AG$724)</f>
        <v>4</v>
      </c>
      <c r="AC403" s="30">
        <f>SUMIF(Ingredients!$B$3:$B$217,J403,Ingredients!$C$3:$C$217)+SUMIF($B$3:$B$724,J403,$AG$3:$AG$724)</f>
        <v>0</v>
      </c>
      <c r="AD403" s="30">
        <f>SUMIF(Ingredients!$B$3:$B$217,K403,Ingredients!$C$3:$C$217)+SUMIF($B$3:$B$724,K403,$AG$3:$AG$724)</f>
        <v>0</v>
      </c>
      <c r="AE403" s="30">
        <f>SUMIF(Ingredients!$B$3:$B$217,L403,Ingredients!$C$3:$C$217)+SUMIF($B$3:$B$724,L403,$AG$3:$AG$724)</f>
        <v>0</v>
      </c>
      <c r="AF403" s="30">
        <f>SUMIF(Ingredients!$B$3:$B$217,M403,Ingredients!$C$3:$C$217)+SUMIF($B$3:$B$724,M403,$AG$3:$AG$724)</f>
        <v>0</v>
      </c>
      <c r="AG403" s="29">
        <f t="shared" si="80"/>
        <v>4</v>
      </c>
      <c r="AH403" s="30">
        <f>SUMIF(Ingredients!$B$3:$B$217,F403,Ingredients!$D$3:$D$217)+SUMIF($B$3:$B$724,F403,$AP$3:$AP$724)</f>
        <v>0</v>
      </c>
      <c r="AI403" s="30">
        <f>SUMIF(Ingredients!$B$3:$B$217,G403,Ingredients!$D$3:$D$217)+SUMIF($B$3:$B$724,G403,$AP$3:$AP$724)</f>
        <v>0</v>
      </c>
      <c r="AJ403" s="30">
        <f>SUMIF(Ingredients!$B$3:$B$217,H403,Ingredients!$D$3:$D$217)+SUMIF($B$3:$B$724,H403,$AP$3:$AP$724)</f>
        <v>0</v>
      </c>
      <c r="AK403" s="30">
        <f>SUMIF(Ingredients!$B$3:$B$217,I403,Ingredients!$D$3:$D$217)+SUMIF($B$3:$B$724,I403,$AP$3:$AP$724)</f>
        <v>0</v>
      </c>
      <c r="AL403" s="30">
        <f>SUMIF(Ingredients!$B$3:$B$217,J403,Ingredients!$D$3:$D$217)+SUMIF($B$3:$B$724,J403,$AP$3:$AP$724)</f>
        <v>0</v>
      </c>
      <c r="AM403" s="30">
        <f>SUMIF(Ingredients!$B$3:$B$217,K403,Ingredients!$D$3:$D$217)+SUMIF($B$3:$B$724,K403,$AP$3:$AP$724)</f>
        <v>0</v>
      </c>
      <c r="AN403" s="30">
        <f>SUMIF(Ingredients!$B$3:$B$217,L403,Ingredients!$D$3:$D$217)+SUMIF($B$3:$B$724,L403,$AP$3:$AP$724)</f>
        <v>0</v>
      </c>
      <c r="AO403" s="30">
        <f>SUMIF(Ingredients!$B$3:$B$217,M403,Ingredients!$D$3:$D$217)+SUMIF($B$3:$B$724,M403,$AP$3:$AP$724)</f>
        <v>0</v>
      </c>
      <c r="AP403" s="29">
        <f t="shared" si="81"/>
        <v>0</v>
      </c>
      <c r="AQ403" s="30">
        <f>SUMIF(Ingredients!$B$3:$B$217,F403,Ingredients!$E$3:$E$217)+SUMIF($B$3:$B$724,F403,$AY$3:$AY$727)</f>
        <v>0</v>
      </c>
      <c r="AR403" s="30">
        <f>SUMIF(Ingredients!$B$3:$B$217,G403,Ingredients!$E$3:$E$217)+SUMIF($B$3:$B$724,G403,$AY$3:$AY$727)</f>
        <v>48</v>
      </c>
      <c r="AS403" s="30">
        <f>SUMIF(Ingredients!$B$3:$B$217,H403,Ingredients!$E$3:$E$217)+SUMIF($B$3:$B$724,H403,$AY$3:$AY$727)</f>
        <v>48</v>
      </c>
      <c r="AT403" s="30">
        <f>SUMIF(Ingredients!$B$3:$B$217,I403,Ingredients!$E$3:$E$217)+SUMIF($B$3:$B$724,I403,$AY$3:$AY$727)</f>
        <v>0</v>
      </c>
      <c r="AU403" s="30">
        <f>SUMIF(Ingredients!$B$3:$B$217,J403,Ingredients!$E$3:$E$217)+SUMIF($B$3:$B$724,J403,$AY$3:$AY$727)</f>
        <v>0</v>
      </c>
      <c r="AV403" s="30">
        <f>SUMIF(Ingredients!$B$3:$B$217,K403,Ingredients!$E$3:$E$217)+SUMIF($B$3:$B$724,K403,$AY$3:$AY$727)</f>
        <v>0</v>
      </c>
      <c r="AW403" s="30">
        <f>SUMIF(Ingredients!$B$3:$B$217,L403,Ingredients!$E$3:$E$217)+SUMIF($B$3:$B$724,L403,$AY$3:$AY$727)</f>
        <v>0</v>
      </c>
      <c r="AX403" s="30">
        <f>SUMIF(Ingredients!$B$3:$B$217,M403,Ingredients!$E$3:$E$217)+SUMIF($B$3:$B$724,M403,$AY$3:$AY$727)</f>
        <v>0</v>
      </c>
      <c r="AY403" s="29">
        <f t="shared" si="82"/>
        <v>24</v>
      </c>
      <c r="AZ403" s="30">
        <f>SUMIF(Ingredients!$B$3:$B$217,F403,Ingredients!$F$3:$F$217)+SUMIF($B$3:$B$724,F403,$BH$3:$BH$724)</f>
        <v>0</v>
      </c>
      <c r="BA403" s="30">
        <f>SUMIF(Ingredients!$B$3:$B$217,G403,Ingredients!$F$3:$F$217)+SUMIF($B$3:$B$724,G403,$BH$3:$BH$724)</f>
        <v>0</v>
      </c>
      <c r="BB403" s="30">
        <f>SUMIF(Ingredients!$B$3:$B$217,H403,Ingredients!$F$3:$F$217)+SUMIF($B$3:$B$724,H403,$BH$3:$BH$724)</f>
        <v>0</v>
      </c>
      <c r="BC403" s="30">
        <f>SUMIF(Ingredients!$B$3:$B$217,I403,Ingredients!$F$3:$F$217)+SUMIF($B$3:$B$724,I403,$BH$3:$BH$724)</f>
        <v>0</v>
      </c>
      <c r="BD403" s="30">
        <f>SUMIF(Ingredients!$B$3:$B$217,J403,Ingredients!$F$3:$F$217)+SUMIF($B$3:$B$724,J403,$BH$3:$BH$724)</f>
        <v>0</v>
      </c>
      <c r="BE403" s="30">
        <f>SUMIF(Ingredients!$B$3:$B$217,K403,Ingredients!$F$3:$F$217)+SUMIF($B$3:$B$724,K403,$BH$3:$BH$724)</f>
        <v>0</v>
      </c>
      <c r="BF403" s="30">
        <f>SUMIF(Ingredients!$B$3:$B$217,L403,Ingredients!$F$3:$F$217)+SUMIF($B$3:$B$724,L403,$BH$3:$BH$724)</f>
        <v>0</v>
      </c>
      <c r="BG403" s="30">
        <f>SUMIF(Ingredients!$B$3:$B$217,M403,Ingredients!$F$3:$F$217)+SUMIF($B$3:$B$724,M403,$BH$3:$BH$724)</f>
        <v>0</v>
      </c>
      <c r="BH403" s="35">
        <f t="shared" si="83"/>
        <v>0</v>
      </c>
      <c r="BI403" s="30">
        <f>SUMIF(Ingredients!$B$3:$B$217,F403,Ingredients!$G$3:$G$217)+SUMIF($B$3:$B$724,F403,$BQ$3:$BQ$724)</f>
        <v>0</v>
      </c>
      <c r="BJ403" s="30">
        <f>SUMIF(Ingredients!$B$3:$B$217,G403,Ingredients!$G$3:$G$217)+SUMIF($B$3:$B$724,G403,$BQ$3:$BQ$724)</f>
        <v>0</v>
      </c>
      <c r="BK403" s="30">
        <f>SUMIF(Ingredients!$B$3:$B$217,H403,Ingredients!$G$3:$G$217)+SUMIF($B$3:$B$724,H403,$BQ$3:$BQ$724)</f>
        <v>0</v>
      </c>
      <c r="BL403" s="30">
        <f>SUMIF(Ingredients!$B$3:$B$217,I403,Ingredients!$G$3:$G$217)+SUMIF($B$3:$B$724,I403,$BQ$3:$BQ$724)</f>
        <v>0</v>
      </c>
      <c r="BM403" s="30">
        <f>SUMIF(Ingredients!$B$3:$B$217,J403,Ingredients!$G$3:$G$217)+SUMIF($B$3:$B$724,J403,$BQ$3:$BQ$724)</f>
        <v>0</v>
      </c>
      <c r="BN403" s="30">
        <f>SUMIF(Ingredients!$B$3:$B$217,K403,Ingredients!$G$3:$G$217)+SUMIF($B$3:$B$724,K403,$BQ$3:$BQ$724)</f>
        <v>0</v>
      </c>
      <c r="BO403" s="30">
        <f>SUMIF(Ingredients!$B$3:$B$217,L403,Ingredients!$G$3:$G$217)+SUMIF($B$3:$B$724,L403,$BQ$3:$BQ$724)</f>
        <v>0</v>
      </c>
      <c r="BP403" s="30">
        <f>SUMIF(Ingredients!$B$3:$B$217,M403,Ingredients!$G$3:$G$217)+SUMIF($B$3:$B$724,M403,$BQ$3:$BQ$724)</f>
        <v>0</v>
      </c>
      <c r="BQ403" s="36">
        <f t="shared" si="84"/>
        <v>0</v>
      </c>
      <c r="BR403" s="30">
        <f>SUMIF(Ingredients!$B$3:$B$217,F403,Ingredients!$H$3:$H$217)+SUMIF($B$3:$B$724,F403,$BZ$3:$BZ$724)</f>
        <v>0</v>
      </c>
      <c r="BS403" s="30">
        <f>SUMIF(Ingredients!$B$3:$B$217,G403,Ingredients!$H$3:$H$217)+SUMIF($B$3:$B$724,G403,$BZ$3:$BZ$724)</f>
        <v>0</v>
      </c>
      <c r="BT403" s="30">
        <f>SUMIF(Ingredients!$B$3:$B$217,H403,Ingredients!$H$3:$H$217)+SUMIF($B$3:$B$724,H403,$BZ$3:$BZ$724)</f>
        <v>0</v>
      </c>
      <c r="BU403" s="30">
        <f>SUMIF(Ingredients!$B$3:$B$217,I403,Ingredients!$H$3:$H$217)+SUMIF($B$3:$B$724,I403,$BZ$3:$BZ$724)</f>
        <v>0</v>
      </c>
      <c r="BV403" s="30">
        <f>SUMIF(Ingredients!$B$3:$B$217,J403,Ingredients!$H$3:$H$217)+SUMIF($B$3:$B$724,J403,$BZ$3:$BZ$724)</f>
        <v>0</v>
      </c>
      <c r="BW403" s="30">
        <f>SUMIF(Ingredients!$B$3:$B$217,K403,Ingredients!$H$3:$H$217)+SUMIF($B$3:$B$724,K403,$BZ$3:$BZ$724)</f>
        <v>0</v>
      </c>
      <c r="BX403" s="30">
        <f>SUMIF(Ingredients!$B$3:$B$217,L403,Ingredients!$H$3:$H$217)+SUMIF($B$3:$B$724,L403,$BZ$3:$BZ$724)</f>
        <v>0</v>
      </c>
      <c r="BY403" s="30">
        <f>SUMIF(Ingredients!$B$3:$B$217,M403,Ingredients!$H$3:$H$217)+SUMIF($B$3:$B$724,M403,$BZ$3:$BZ$724)</f>
        <v>0</v>
      </c>
      <c r="BZ403" s="42">
        <f t="shared" si="85"/>
        <v>0</v>
      </c>
      <c r="CA403" s="30">
        <f>SUMIF(Ingredients!$B$3:$B$217,F403,Ingredients!$I$3:$I$217)+SUMIF($B$3:$B$724,F403,$CI$3:$CI$724)</f>
        <v>0</v>
      </c>
      <c r="CB403" s="30">
        <f>SUMIF(Ingredients!$B$3:$B$217,G403,Ingredients!$I$3:$I$217)+SUMIF($B$3:$B$724,G403,$CI$3:$CI$724)</f>
        <v>0</v>
      </c>
      <c r="CC403" s="30">
        <f>SUMIF(Ingredients!$B$3:$B$217,H403,Ingredients!$I$3:$I$217)+SUMIF($B$3:$B$724,H403,$CI$3:$CI$724)</f>
        <v>0</v>
      </c>
      <c r="CD403" s="30">
        <f>SUMIF(Ingredients!$B$3:$B$217,I403,Ingredients!$I$3:$I$217)+SUMIF($B$3:$B$724,I403,$CI$3:$CI$724)</f>
        <v>0</v>
      </c>
      <c r="CE403" s="30">
        <f>SUMIF(Ingredients!$B$3:$B$217,J403,Ingredients!$I$3:$I$217)+SUMIF($B$3:$B$724,J403,$CI$3:$CI$724)</f>
        <v>0</v>
      </c>
      <c r="CF403" s="30">
        <f>SUMIF(Ingredients!$B$3:$B$217,K403,Ingredients!$I$3:$I$217)+SUMIF($B$3:$B$724,K403,$CI$3:$CI$724)</f>
        <v>0</v>
      </c>
      <c r="CG403" s="30">
        <f>SUMIF(Ingredients!$B$3:$B$217,L403,Ingredients!$I$3:$I$217)+SUMIF($B$3:$B$724,L403,$CI$3:$CI$724)</f>
        <v>0</v>
      </c>
      <c r="CH403" s="30">
        <f>SUMIF(Ingredients!$B$3:$B$217,M403,Ingredients!$I$3:$I$217)+SUMIF($B$3:$B$724,M403,$CI$3:$CI$724)</f>
        <v>0</v>
      </c>
      <c r="CI403" s="38">
        <f t="shared" si="86"/>
        <v>0</v>
      </c>
      <c r="CJ403" s="30">
        <f>SUMIF(Ingredients!$B$3:$B$217,F403,Ingredients!$J$3:$J$217)+SUMIF($B$3:$B$724,F403,$CR$3:$CR$724)</f>
        <v>0</v>
      </c>
      <c r="CK403" s="30">
        <f>SUMIF(Ingredients!$B$3:$B$217,G403,Ingredients!$J$3:$J$217)+SUMIF($B$3:$B$724,G403,$CR$3:$CR$724)</f>
        <v>0</v>
      </c>
      <c r="CL403" s="30">
        <f>SUMIF(Ingredients!$B$3:$B$217,H403,Ingredients!$J$3:$J$217)+SUMIF($B$3:$B$724,H403,$CR$3:$CR$724)</f>
        <v>0</v>
      </c>
      <c r="CM403" s="30">
        <f>SUMIF(Ingredients!$B$3:$B$217,I403,Ingredients!$J$3:$J$217)+SUMIF($B$3:$B$724,I403,$CR$3:$CR$724)</f>
        <v>0</v>
      </c>
      <c r="CN403" s="30">
        <f>SUMIF(Ingredients!$B$3:$B$217,J403,Ingredients!$J$3:$J$217)+SUMIF($B$3:$B$724,J403,$CR$3:$CR$724)</f>
        <v>0</v>
      </c>
      <c r="CO403" s="30">
        <f>SUMIF(Ingredients!$B$3:$B$217,K403,Ingredients!$J$3:$J$217)+SUMIF($B$3:$B$724,K403,$CR$3:$CR$724)</f>
        <v>0</v>
      </c>
      <c r="CP403" s="30">
        <f>SUMIF(Ingredients!$B$3:$B$217,L403,Ingredients!$J$3:$J$217)+SUMIF($B$3:$B$724,L403,$CR$3:$CR$724)</f>
        <v>0</v>
      </c>
      <c r="CQ403" s="30">
        <f>SUMIF(Ingredients!$B$3:$B$217,M403,Ingredients!$J$3:$J$217)+SUMIF($B$3:$B$724,M403,$CR$3:$CR$724)</f>
        <v>0</v>
      </c>
      <c r="CR403" s="43">
        <f t="shared" si="87"/>
        <v>0</v>
      </c>
      <c r="CS403" s="34">
        <v>4</v>
      </c>
      <c r="CT403" s="30">
        <v>0</v>
      </c>
      <c r="CU403" s="30">
        <v>0</v>
      </c>
      <c r="CV403" s="35">
        <v>0</v>
      </c>
      <c r="CW403" s="36">
        <v>0</v>
      </c>
      <c r="CX403" s="37">
        <v>0</v>
      </c>
      <c r="CY403" s="38">
        <v>0</v>
      </c>
      <c r="CZ403" s="39">
        <v>0</v>
      </c>
      <c r="DA403" t="s">
        <v>199</v>
      </c>
      <c r="DB403" t="str">
        <f t="shared" ca="1" si="88"/>
        <v>No</v>
      </c>
      <c r="DD403" t="s">
        <v>200</v>
      </c>
      <c r="DE403" t="str">
        <f t="shared" ca="1" si="89"/>
        <v/>
      </c>
      <c r="DF403" t="s">
        <v>2272</v>
      </c>
    </row>
    <row r="404" spans="2:110" x14ac:dyDescent="0.3">
      <c r="B404" t="s">
        <v>687</v>
      </c>
      <c r="C404" t="str">
        <f>INDEX('PH Itemnames'!$B$1:$B$723,MATCH(B404,'PH Itemnames'!$A$1:$A$723),1)</f>
        <v>marzipanItem</v>
      </c>
      <c r="D404" t="s">
        <v>240</v>
      </c>
      <c r="E404" t="s">
        <v>1184</v>
      </c>
      <c r="F404" s="10" t="s">
        <v>552</v>
      </c>
      <c r="G404" s="11" t="s">
        <v>181</v>
      </c>
      <c r="H404" s="11"/>
      <c r="I404" s="11"/>
      <c r="J404" s="11"/>
      <c r="K404" s="11"/>
      <c r="L404" s="11"/>
      <c r="M404" s="11"/>
      <c r="N404" s="46">
        <f ca="1">SUMIF(Ingredients!$B$3:$B$217,'PH complex foods'!F404,Ingredients!$A$3:$A$119)+SUMIF($B$3:$B$724,F404,$V$3:$V$723)</f>
        <v>1</v>
      </c>
      <c r="O404" s="11">
        <f ca="1">SUMIF(Ingredients!$B$3:$B$217,'PH complex foods'!G404,Ingredients!$A$3:$A$119)+SUMIF($B$3:$B$724,G404,$V$3:$V$723)</f>
        <v>0</v>
      </c>
      <c r="P404" s="11">
        <f ca="1">SUMIF(Ingredients!$B$3:$B$217,'PH complex foods'!H404,Ingredients!$A$3:$A$119)+SUMIF($B$3:$B$724,H404,$V$3:$V$723)</f>
        <v>0</v>
      </c>
      <c r="Q404" s="11">
        <f ca="1">SUMIF(Ingredients!$B$3:$B$217,'PH complex foods'!I404,Ingredients!$A$3:$A$119)+SUMIF($B$3:$B$724,I404,$V$3:$V$723)</f>
        <v>0</v>
      </c>
      <c r="R404" s="11">
        <f ca="1">SUMIF(Ingredients!$B$3:$B$217,'PH complex foods'!J404,Ingredients!$A$3:$A$119)+SUMIF($B$3:$B$724,J404,$V$3:$V$723)</f>
        <v>0</v>
      </c>
      <c r="S404" s="11">
        <f ca="1">SUMIF(Ingredients!$B$3:$B$217,'PH complex foods'!K404,Ingredients!$A$3:$A$119)+SUMIF($B$3:$B$724,K404,$V$3:$V$723)</f>
        <v>0</v>
      </c>
      <c r="T404" s="11">
        <f ca="1">SUMIF(Ingredients!$B$3:$B$217,'PH complex foods'!L404,Ingredients!$A$3:$A$119)+SUMIF($B$3:$B$724,L404,$V$3:$V$723)</f>
        <v>0</v>
      </c>
      <c r="U404" s="11">
        <f ca="1">SUMIF(Ingredients!$B$3:$B$217,'PH complex foods'!M404,Ingredients!$A$3:$A$119)+SUMIF($B$3:$B$724,M404,$V$3:$V$723)</f>
        <v>0</v>
      </c>
      <c r="V404" s="10">
        <f t="shared" ca="1" si="90"/>
        <v>0</v>
      </c>
      <c r="W404" s="11">
        <f t="shared" si="79"/>
        <v>1</v>
      </c>
      <c r="X404" s="44" t="str">
        <f t="shared" ca="1" si="91"/>
        <v>No</v>
      </c>
      <c r="Y404" s="34">
        <f>SUMIF(Ingredients!$B$3:$B$217,F404,Ingredients!$C$3:$C$217)+SUMIF($B$3:$B$724,F404,$AG$3:$AG$724)</f>
        <v>1</v>
      </c>
      <c r="Z404" s="30">
        <f>SUMIF(Ingredients!$B$3:$B$217,G404,Ingredients!$C$3:$C$217)+SUMIF($B$3:$B$724,G404,$AG$3:$AG$724)</f>
        <v>0</v>
      </c>
      <c r="AA404" s="30">
        <f>SUMIF(Ingredients!$B$3:$B$217,H404,Ingredients!$C$3:$C$217)+SUMIF($B$3:$B$724,H404,$AG$3:$AG$724)</f>
        <v>0</v>
      </c>
      <c r="AB404" s="30">
        <f>SUMIF(Ingredients!$B$3:$B$217,I404,Ingredients!$C$3:$C$217)+SUMIF($B$3:$B$724,I404,$AG$3:$AG$724)</f>
        <v>0</v>
      </c>
      <c r="AC404" s="30">
        <f>SUMIF(Ingredients!$B$3:$B$217,J404,Ingredients!$C$3:$C$217)+SUMIF($B$3:$B$724,J404,$AG$3:$AG$724)</f>
        <v>0</v>
      </c>
      <c r="AD404" s="30">
        <f>SUMIF(Ingredients!$B$3:$B$217,K404,Ingredients!$C$3:$C$217)+SUMIF($B$3:$B$724,K404,$AG$3:$AG$724)</f>
        <v>0</v>
      </c>
      <c r="AE404" s="30">
        <f>SUMIF(Ingredients!$B$3:$B$217,L404,Ingredients!$C$3:$C$217)+SUMIF($B$3:$B$724,L404,$AG$3:$AG$724)</f>
        <v>0</v>
      </c>
      <c r="AF404" s="30">
        <f>SUMIF(Ingredients!$B$3:$B$217,M404,Ingredients!$C$3:$C$217)+SUMIF($B$3:$B$724,M404,$AG$3:$AG$724)</f>
        <v>0</v>
      </c>
      <c r="AG404" s="29">
        <f t="shared" si="80"/>
        <v>1</v>
      </c>
      <c r="AH404" s="30">
        <f>SUMIF(Ingredients!$B$3:$B$217,F404,Ingredients!$D$3:$D$217)+SUMIF($B$3:$B$724,F404,$AP$3:$AP$724)</f>
        <v>0</v>
      </c>
      <c r="AI404" s="30">
        <f>SUMIF(Ingredients!$B$3:$B$217,G404,Ingredients!$D$3:$D$217)+SUMIF($B$3:$B$724,G404,$AP$3:$AP$724)</f>
        <v>0</v>
      </c>
      <c r="AJ404" s="30">
        <f>SUMIF(Ingredients!$B$3:$B$217,H404,Ingredients!$D$3:$D$217)+SUMIF($B$3:$B$724,H404,$AP$3:$AP$724)</f>
        <v>0</v>
      </c>
      <c r="AK404" s="30">
        <f>SUMIF(Ingredients!$B$3:$B$217,I404,Ingredients!$D$3:$D$217)+SUMIF($B$3:$B$724,I404,$AP$3:$AP$724)</f>
        <v>0</v>
      </c>
      <c r="AL404" s="30">
        <f>SUMIF(Ingredients!$B$3:$B$217,J404,Ingredients!$D$3:$D$217)+SUMIF($B$3:$B$724,J404,$AP$3:$AP$724)</f>
        <v>0</v>
      </c>
      <c r="AM404" s="30">
        <f>SUMIF(Ingredients!$B$3:$B$217,K404,Ingredients!$D$3:$D$217)+SUMIF($B$3:$B$724,K404,$AP$3:$AP$724)</f>
        <v>0</v>
      </c>
      <c r="AN404" s="30">
        <f>SUMIF(Ingredients!$B$3:$B$217,L404,Ingredients!$D$3:$D$217)+SUMIF($B$3:$B$724,L404,$AP$3:$AP$724)</f>
        <v>0</v>
      </c>
      <c r="AO404" s="30">
        <f>SUMIF(Ingredients!$B$3:$B$217,M404,Ingredients!$D$3:$D$217)+SUMIF($B$3:$B$724,M404,$AP$3:$AP$724)</f>
        <v>0</v>
      </c>
      <c r="AP404" s="29">
        <f t="shared" si="81"/>
        <v>0</v>
      </c>
      <c r="AQ404" s="30">
        <f>SUMIF(Ingredients!$B$3:$B$217,F404,Ingredients!$E$3:$E$217)+SUMIF($B$3:$B$724,F404,$AY$3:$AY$727)</f>
        <v>30</v>
      </c>
      <c r="AR404" s="30">
        <f>SUMIF(Ingredients!$B$3:$B$217,G404,Ingredients!$E$3:$E$217)+SUMIF($B$3:$B$724,G404,$AY$3:$AY$727)</f>
        <v>0</v>
      </c>
      <c r="AS404" s="30">
        <f>SUMIF(Ingredients!$B$3:$B$217,H404,Ingredients!$E$3:$E$217)+SUMIF($B$3:$B$724,H404,$AY$3:$AY$727)</f>
        <v>0</v>
      </c>
      <c r="AT404" s="30">
        <f>SUMIF(Ingredients!$B$3:$B$217,I404,Ingredients!$E$3:$E$217)+SUMIF($B$3:$B$724,I404,$AY$3:$AY$727)</f>
        <v>0</v>
      </c>
      <c r="AU404" s="30">
        <f>SUMIF(Ingredients!$B$3:$B$217,J404,Ingredients!$E$3:$E$217)+SUMIF($B$3:$B$724,J404,$AY$3:$AY$727)</f>
        <v>0</v>
      </c>
      <c r="AV404" s="30">
        <f>SUMIF(Ingredients!$B$3:$B$217,K404,Ingredients!$E$3:$E$217)+SUMIF($B$3:$B$724,K404,$AY$3:$AY$727)</f>
        <v>0</v>
      </c>
      <c r="AW404" s="30">
        <f>SUMIF(Ingredients!$B$3:$B$217,L404,Ingredients!$E$3:$E$217)+SUMIF($B$3:$B$724,L404,$AY$3:$AY$727)</f>
        <v>0</v>
      </c>
      <c r="AX404" s="30">
        <f>SUMIF(Ingredients!$B$3:$B$217,M404,Ingredients!$E$3:$E$217)+SUMIF($B$3:$B$724,M404,$AY$3:$AY$727)</f>
        <v>0</v>
      </c>
      <c r="AY404" s="29">
        <f t="shared" si="82"/>
        <v>15</v>
      </c>
      <c r="AZ404" s="30">
        <f>SUMIF(Ingredients!$B$3:$B$217,F404,Ingredients!$F$3:$F$217)+SUMIF($B$3:$B$724,F404,$BH$3:$BH$724)</f>
        <v>0</v>
      </c>
      <c r="BA404" s="30">
        <f>SUMIF(Ingredients!$B$3:$B$217,G404,Ingredients!$F$3:$F$217)+SUMIF($B$3:$B$724,G404,$BH$3:$BH$724)</f>
        <v>0</v>
      </c>
      <c r="BB404" s="30">
        <f>SUMIF(Ingredients!$B$3:$B$217,H404,Ingredients!$F$3:$F$217)+SUMIF($B$3:$B$724,H404,$BH$3:$BH$724)</f>
        <v>0</v>
      </c>
      <c r="BC404" s="30">
        <f>SUMIF(Ingredients!$B$3:$B$217,I404,Ingredients!$F$3:$F$217)+SUMIF($B$3:$B$724,I404,$BH$3:$BH$724)</f>
        <v>0</v>
      </c>
      <c r="BD404" s="30">
        <f>SUMIF(Ingredients!$B$3:$B$217,J404,Ingredients!$F$3:$F$217)+SUMIF($B$3:$B$724,J404,$BH$3:$BH$724)</f>
        <v>0</v>
      </c>
      <c r="BE404" s="30">
        <f>SUMIF(Ingredients!$B$3:$B$217,K404,Ingredients!$F$3:$F$217)+SUMIF($B$3:$B$724,K404,$BH$3:$BH$724)</f>
        <v>0</v>
      </c>
      <c r="BF404" s="30">
        <f>SUMIF(Ingredients!$B$3:$B$217,L404,Ingredients!$F$3:$F$217)+SUMIF($B$3:$B$724,L404,$BH$3:$BH$724)</f>
        <v>0</v>
      </c>
      <c r="BG404" s="30">
        <f>SUMIF(Ingredients!$B$3:$B$217,M404,Ingredients!$F$3:$F$217)+SUMIF($B$3:$B$724,M404,$BH$3:$BH$724)</f>
        <v>0</v>
      </c>
      <c r="BH404" s="35">
        <f t="shared" si="83"/>
        <v>0</v>
      </c>
      <c r="BI404" s="30">
        <f>SUMIF(Ingredients!$B$3:$B$217,F404,Ingredients!$G$3:$G$217)+SUMIF($B$3:$B$724,F404,$BQ$3:$BQ$724)</f>
        <v>0</v>
      </c>
      <c r="BJ404" s="30">
        <f>SUMIF(Ingredients!$B$3:$B$217,G404,Ingredients!$G$3:$G$217)+SUMIF($B$3:$B$724,G404,$BQ$3:$BQ$724)</f>
        <v>0</v>
      </c>
      <c r="BK404" s="30">
        <f>SUMIF(Ingredients!$B$3:$B$217,H404,Ingredients!$G$3:$G$217)+SUMIF($B$3:$B$724,H404,$BQ$3:$BQ$724)</f>
        <v>0</v>
      </c>
      <c r="BL404" s="30">
        <f>SUMIF(Ingredients!$B$3:$B$217,I404,Ingredients!$G$3:$G$217)+SUMIF($B$3:$B$724,I404,$BQ$3:$BQ$724)</f>
        <v>0</v>
      </c>
      <c r="BM404" s="30">
        <f>SUMIF(Ingredients!$B$3:$B$217,J404,Ingredients!$G$3:$G$217)+SUMIF($B$3:$B$724,J404,$BQ$3:$BQ$724)</f>
        <v>0</v>
      </c>
      <c r="BN404" s="30">
        <f>SUMIF(Ingredients!$B$3:$B$217,K404,Ingredients!$G$3:$G$217)+SUMIF($B$3:$B$724,K404,$BQ$3:$BQ$724)</f>
        <v>0</v>
      </c>
      <c r="BO404" s="30">
        <f>SUMIF(Ingredients!$B$3:$B$217,L404,Ingredients!$G$3:$G$217)+SUMIF($B$3:$B$724,L404,$BQ$3:$BQ$724)</f>
        <v>0</v>
      </c>
      <c r="BP404" s="30">
        <f>SUMIF(Ingredients!$B$3:$B$217,M404,Ingredients!$G$3:$G$217)+SUMIF($B$3:$B$724,M404,$BQ$3:$BQ$724)</f>
        <v>0</v>
      </c>
      <c r="BQ404" s="36">
        <f t="shared" si="84"/>
        <v>0</v>
      </c>
      <c r="BR404" s="30">
        <f>SUMIF(Ingredients!$B$3:$B$217,F404,Ingredients!$H$3:$H$217)+SUMIF($B$3:$B$724,F404,$BZ$3:$BZ$724)</f>
        <v>0</v>
      </c>
      <c r="BS404" s="30">
        <f>SUMIF(Ingredients!$B$3:$B$217,G404,Ingredients!$H$3:$H$217)+SUMIF($B$3:$B$724,G404,$BZ$3:$BZ$724)</f>
        <v>0</v>
      </c>
      <c r="BT404" s="30">
        <f>SUMIF(Ingredients!$B$3:$B$217,H404,Ingredients!$H$3:$H$217)+SUMIF($B$3:$B$724,H404,$BZ$3:$BZ$724)</f>
        <v>0</v>
      </c>
      <c r="BU404" s="30">
        <f>SUMIF(Ingredients!$B$3:$B$217,I404,Ingredients!$H$3:$H$217)+SUMIF($B$3:$B$724,I404,$BZ$3:$BZ$724)</f>
        <v>0</v>
      </c>
      <c r="BV404" s="30">
        <f>SUMIF(Ingredients!$B$3:$B$217,J404,Ingredients!$H$3:$H$217)+SUMIF($B$3:$B$724,J404,$BZ$3:$BZ$724)</f>
        <v>0</v>
      </c>
      <c r="BW404" s="30">
        <f>SUMIF(Ingredients!$B$3:$B$217,K404,Ingredients!$H$3:$H$217)+SUMIF($B$3:$B$724,K404,$BZ$3:$BZ$724)</f>
        <v>0</v>
      </c>
      <c r="BX404" s="30">
        <f>SUMIF(Ingredients!$B$3:$B$217,L404,Ingredients!$H$3:$H$217)+SUMIF($B$3:$B$724,L404,$BZ$3:$BZ$724)</f>
        <v>0</v>
      </c>
      <c r="BY404" s="30">
        <f>SUMIF(Ingredients!$B$3:$B$217,M404,Ingredients!$H$3:$H$217)+SUMIF($B$3:$B$724,M404,$BZ$3:$BZ$724)</f>
        <v>0</v>
      </c>
      <c r="BZ404" s="42">
        <f t="shared" si="85"/>
        <v>0</v>
      </c>
      <c r="CA404" s="30">
        <f>SUMIF(Ingredients!$B$3:$B$217,F404,Ingredients!$I$3:$I$217)+SUMIF($B$3:$B$724,F404,$CI$3:$CI$724)</f>
        <v>0</v>
      </c>
      <c r="CB404" s="30">
        <f>SUMIF(Ingredients!$B$3:$B$217,G404,Ingredients!$I$3:$I$217)+SUMIF($B$3:$B$724,G404,$CI$3:$CI$724)</f>
        <v>0</v>
      </c>
      <c r="CC404" s="30">
        <f>SUMIF(Ingredients!$B$3:$B$217,H404,Ingredients!$I$3:$I$217)+SUMIF($B$3:$B$724,H404,$CI$3:$CI$724)</f>
        <v>0</v>
      </c>
      <c r="CD404" s="30">
        <f>SUMIF(Ingredients!$B$3:$B$217,I404,Ingredients!$I$3:$I$217)+SUMIF($B$3:$B$724,I404,$CI$3:$CI$724)</f>
        <v>0</v>
      </c>
      <c r="CE404" s="30">
        <f>SUMIF(Ingredients!$B$3:$B$217,J404,Ingredients!$I$3:$I$217)+SUMIF($B$3:$B$724,J404,$CI$3:$CI$724)</f>
        <v>0</v>
      </c>
      <c r="CF404" s="30">
        <f>SUMIF(Ingredients!$B$3:$B$217,K404,Ingredients!$I$3:$I$217)+SUMIF($B$3:$B$724,K404,$CI$3:$CI$724)</f>
        <v>0</v>
      </c>
      <c r="CG404" s="30">
        <f>SUMIF(Ingredients!$B$3:$B$217,L404,Ingredients!$I$3:$I$217)+SUMIF($B$3:$B$724,L404,$CI$3:$CI$724)</f>
        <v>0</v>
      </c>
      <c r="CH404" s="30">
        <f>SUMIF(Ingredients!$B$3:$B$217,M404,Ingredients!$I$3:$I$217)+SUMIF($B$3:$B$724,M404,$CI$3:$CI$724)</f>
        <v>0</v>
      </c>
      <c r="CI404" s="38">
        <f t="shared" si="86"/>
        <v>0</v>
      </c>
      <c r="CJ404" s="30">
        <f>SUMIF(Ingredients!$B$3:$B$217,F404,Ingredients!$J$3:$J$217)+SUMIF($B$3:$B$724,F404,$CR$3:$CR$724)</f>
        <v>0</v>
      </c>
      <c r="CK404" s="30">
        <f>SUMIF(Ingredients!$B$3:$B$217,G404,Ingredients!$J$3:$J$217)+SUMIF($B$3:$B$724,G404,$CR$3:$CR$724)</f>
        <v>0</v>
      </c>
      <c r="CL404" s="30">
        <f>SUMIF(Ingredients!$B$3:$B$217,H404,Ingredients!$J$3:$J$217)+SUMIF($B$3:$B$724,H404,$CR$3:$CR$724)</f>
        <v>0</v>
      </c>
      <c r="CM404" s="30">
        <f>SUMIF(Ingredients!$B$3:$B$217,I404,Ingredients!$J$3:$J$217)+SUMIF($B$3:$B$724,I404,$CR$3:$CR$724)</f>
        <v>0</v>
      </c>
      <c r="CN404" s="30">
        <f>SUMIF(Ingredients!$B$3:$B$217,J404,Ingredients!$J$3:$J$217)+SUMIF($B$3:$B$724,J404,$CR$3:$CR$724)</f>
        <v>0</v>
      </c>
      <c r="CO404" s="30">
        <f>SUMIF(Ingredients!$B$3:$B$217,K404,Ingredients!$J$3:$J$217)+SUMIF($B$3:$B$724,K404,$CR$3:$CR$724)</f>
        <v>0</v>
      </c>
      <c r="CP404" s="30">
        <f>SUMIF(Ingredients!$B$3:$B$217,L404,Ingredients!$J$3:$J$217)+SUMIF($B$3:$B$724,L404,$CR$3:$CR$724)</f>
        <v>0</v>
      </c>
      <c r="CQ404" s="30">
        <f>SUMIF(Ingredients!$B$3:$B$217,M404,Ingredients!$J$3:$J$217)+SUMIF($B$3:$B$724,M404,$CR$3:$CR$724)</f>
        <v>0</v>
      </c>
      <c r="CR404" s="43">
        <f t="shared" si="87"/>
        <v>0</v>
      </c>
      <c r="CS404" s="34">
        <v>1</v>
      </c>
      <c r="CT404" s="30">
        <v>0</v>
      </c>
      <c r="CU404" s="30">
        <v>15</v>
      </c>
      <c r="CV404" s="35">
        <v>0</v>
      </c>
      <c r="CW404" s="36">
        <v>0</v>
      </c>
      <c r="CX404" s="37">
        <v>0</v>
      </c>
      <c r="CY404" s="38">
        <v>0</v>
      </c>
      <c r="CZ404" s="39">
        <v>0</v>
      </c>
      <c r="DA404" t="s">
        <v>199</v>
      </c>
      <c r="DB404" t="str">
        <f t="shared" ca="1" si="88"/>
        <v>No</v>
      </c>
      <c r="DD404" t="s">
        <v>200</v>
      </c>
      <c r="DE404" t="str">
        <f t="shared" ca="1" si="89"/>
        <v/>
      </c>
      <c r="DF404" t="s">
        <v>2272</v>
      </c>
    </row>
    <row r="405" spans="2:110" x14ac:dyDescent="0.3">
      <c r="B405" t="s">
        <v>688</v>
      </c>
      <c r="C405" t="str">
        <f>INDEX('PH Itemnames'!$B$1:$B$723,MATCH(B405,'PH Itemnames'!$A$1:$A$723),1)</f>
        <v>paneertikkamasalaItem</v>
      </c>
      <c r="D405" t="s">
        <v>245</v>
      </c>
      <c r="E405" t="s">
        <v>1192</v>
      </c>
      <c r="F405" s="10" t="s">
        <v>684</v>
      </c>
      <c r="G405" s="11" t="s">
        <v>683</v>
      </c>
      <c r="H405" s="11" t="s">
        <v>361</v>
      </c>
      <c r="I405" s="11" t="s">
        <v>681</v>
      </c>
      <c r="J405" s="11" t="s">
        <v>64</v>
      </c>
      <c r="K405" s="11" t="s">
        <v>132</v>
      </c>
      <c r="L405" s="11" t="s">
        <v>70</v>
      </c>
      <c r="M405" s="11" t="s">
        <v>121</v>
      </c>
      <c r="N405" s="46">
        <f ca="1">SUMIF(Ingredients!$B$3:$B$217,'PH complex foods'!F405,Ingredients!$A$3:$A$119)+SUMIF($B$3:$B$724,F405,$V$3:$V$723)</f>
        <v>1</v>
      </c>
      <c r="O405" s="11">
        <f ca="1">SUMIF(Ingredients!$B$3:$B$217,'PH complex foods'!G405,Ingredients!$A$3:$A$119)+SUMIF($B$3:$B$724,G405,$V$3:$V$723)</f>
        <v>-1</v>
      </c>
      <c r="P405" s="11">
        <f ca="1">SUMIF(Ingredients!$B$3:$B$217,'PH complex foods'!H405,Ingredients!$A$3:$A$119)+SUMIF($B$3:$B$724,H405,$V$3:$V$723)</f>
        <v>0</v>
      </c>
      <c r="Q405" s="11">
        <f ca="1">SUMIF(Ingredients!$B$3:$B$217,'PH complex foods'!I405,Ingredients!$A$3:$A$119)+SUMIF($B$3:$B$724,I405,$V$3:$V$723)</f>
        <v>0</v>
      </c>
      <c r="R405" s="11">
        <f ca="1">SUMIF(Ingredients!$B$3:$B$217,'PH complex foods'!J405,Ingredients!$A$3:$A$119)+SUMIF($B$3:$B$724,J405,$V$3:$V$723)</f>
        <v>1</v>
      </c>
      <c r="S405" s="11">
        <f ca="1">SUMIF(Ingredients!$B$3:$B$217,'PH complex foods'!K405,Ingredients!$A$3:$A$119)+SUMIF($B$3:$B$724,K405,$V$3:$V$723)</f>
        <v>1</v>
      </c>
      <c r="T405" s="11">
        <f ca="1">SUMIF(Ingredients!$B$3:$B$217,'PH complex foods'!L405,Ingredients!$A$3:$A$119)+SUMIF($B$3:$B$724,L405,$V$3:$V$723)</f>
        <v>1</v>
      </c>
      <c r="U405" s="11">
        <f ca="1">SUMIF(Ingredients!$B$3:$B$217,'PH complex foods'!M405,Ingredients!$A$3:$A$119)+SUMIF($B$3:$B$724,M405,$V$3:$V$723)</f>
        <v>1</v>
      </c>
      <c r="V405" s="10">
        <f t="shared" ca="1" si="90"/>
        <v>-3</v>
      </c>
      <c r="W405" s="11">
        <f t="shared" si="79"/>
        <v>0</v>
      </c>
      <c r="X405" s="44" t="str">
        <f t="shared" ca="1" si="91"/>
        <v>No</v>
      </c>
      <c r="Y405" s="34">
        <f>SUMIF(Ingredients!$B$3:$B$217,F405,Ingredients!$C$3:$C$217)+SUMIF($B$3:$B$724,F405,$AG$3:$AG$724)</f>
        <v>7</v>
      </c>
      <c r="Z405" s="30">
        <f>SUMIF(Ingredients!$B$3:$B$217,G405,Ingredients!$C$3:$C$217)+SUMIF($B$3:$B$724,G405,$AG$3:$AG$724)</f>
        <v>0</v>
      </c>
      <c r="AA405" s="30">
        <f>SUMIF(Ingredients!$B$3:$B$217,H405,Ingredients!$C$3:$C$217)+SUMIF($B$3:$B$724,H405,$AG$3:$AG$724)</f>
        <v>0</v>
      </c>
      <c r="AB405" s="30">
        <f>SUMIF(Ingredients!$B$3:$B$217,I405,Ingredients!$C$3:$C$217)+SUMIF($B$3:$B$724,I405,$AG$3:$AG$724)</f>
        <v>0</v>
      </c>
      <c r="AC405" s="30">
        <f>SUMIF(Ingredients!$B$3:$B$217,J405,Ingredients!$C$3:$C$217)+SUMIF($B$3:$B$724,J405,$AG$3:$AG$724)</f>
        <v>2</v>
      </c>
      <c r="AD405" s="30">
        <f>SUMIF(Ingredients!$B$3:$B$217,K405,Ingredients!$C$3:$C$217)+SUMIF($B$3:$B$724,K405,$AG$3:$AG$724)</f>
        <v>4</v>
      </c>
      <c r="AE405" s="30">
        <f>SUMIF(Ingredients!$B$3:$B$217,L405,Ingredients!$C$3:$C$217)+SUMIF($B$3:$B$724,L405,$AG$3:$AG$724)</f>
        <v>2</v>
      </c>
      <c r="AF405" s="30">
        <f>SUMIF(Ingredients!$B$3:$B$217,M405,Ingredients!$C$3:$C$217)+SUMIF($B$3:$B$724,M405,$AG$3:$AG$724)</f>
        <v>2</v>
      </c>
      <c r="AG405" s="29">
        <f t="shared" si="80"/>
        <v>17</v>
      </c>
      <c r="AH405" s="30">
        <f>SUMIF(Ingredients!$B$3:$B$217,F405,Ingredients!$D$3:$D$217)+SUMIF($B$3:$B$724,F405,$AP$3:$AP$724)</f>
        <v>15</v>
      </c>
      <c r="AI405" s="30">
        <f>SUMIF(Ingredients!$B$3:$B$217,G405,Ingredients!$D$3:$D$217)+SUMIF($B$3:$B$724,G405,$AP$3:$AP$724)</f>
        <v>0</v>
      </c>
      <c r="AJ405" s="30">
        <f>SUMIF(Ingredients!$B$3:$B$217,H405,Ingredients!$D$3:$D$217)+SUMIF($B$3:$B$724,H405,$AP$3:$AP$724)</f>
        <v>0</v>
      </c>
      <c r="AK405" s="30">
        <f>SUMIF(Ingredients!$B$3:$B$217,I405,Ingredients!$D$3:$D$217)+SUMIF($B$3:$B$724,I405,$AP$3:$AP$724)</f>
        <v>0</v>
      </c>
      <c r="AL405" s="30">
        <f>SUMIF(Ingredients!$B$3:$B$217,J405,Ingredients!$D$3:$D$217)+SUMIF($B$3:$B$724,J405,$AP$3:$AP$724)</f>
        <v>0</v>
      </c>
      <c r="AM405" s="30">
        <f>SUMIF(Ingredients!$B$3:$B$217,K405,Ingredients!$D$3:$D$217)+SUMIF($B$3:$B$724,K405,$AP$3:$AP$724)</f>
        <v>0</v>
      </c>
      <c r="AN405" s="30">
        <f>SUMIF(Ingredients!$B$3:$B$217,L405,Ingredients!$D$3:$D$217)+SUMIF($B$3:$B$724,L405,$AP$3:$AP$724)</f>
        <v>5</v>
      </c>
      <c r="AO405" s="30">
        <f>SUMIF(Ingredients!$B$3:$B$217,M405,Ingredients!$D$3:$D$217)+SUMIF($B$3:$B$724,M405,$AP$3:$AP$724)</f>
        <v>0</v>
      </c>
      <c r="AP405" s="29">
        <f t="shared" si="81"/>
        <v>20</v>
      </c>
      <c r="AQ405" s="30">
        <f>SUMIF(Ingredients!$B$3:$B$217,F405,Ingredients!$E$3:$E$217)+SUMIF($B$3:$B$724,F405,$AY$3:$AY$727)</f>
        <v>23.222222222222225</v>
      </c>
      <c r="AR405" s="30">
        <f>SUMIF(Ingredients!$B$3:$B$217,G405,Ingredients!$E$3:$E$217)+SUMIF($B$3:$B$724,G405,$AY$3:$AY$727)</f>
        <v>12</v>
      </c>
      <c r="AS405" s="30">
        <f>SUMIF(Ingredients!$B$3:$B$217,H405,Ingredients!$E$3:$E$217)+SUMIF($B$3:$B$724,H405,$AY$3:$AY$727)</f>
        <v>0</v>
      </c>
      <c r="AT405" s="30">
        <f>SUMIF(Ingredients!$B$3:$B$217,I405,Ingredients!$E$3:$E$217)+SUMIF($B$3:$B$724,I405,$AY$3:$AY$727)</f>
        <v>0</v>
      </c>
      <c r="AU405" s="30">
        <f>SUMIF(Ingredients!$B$3:$B$217,J405,Ingredients!$E$3:$E$217)+SUMIF($B$3:$B$724,J405,$AY$3:$AY$727)</f>
        <v>43</v>
      </c>
      <c r="AV405" s="30">
        <f>SUMIF(Ingredients!$B$3:$B$217,K405,Ingredients!$E$3:$E$217)+SUMIF($B$3:$B$724,K405,$AY$3:$AY$727)</f>
        <v>7.666666666666667</v>
      </c>
      <c r="AW405" s="30">
        <f>SUMIF(Ingredients!$B$3:$B$217,L405,Ingredients!$E$3:$E$217)+SUMIF($B$3:$B$724,L405,$AY$3:$AY$727)</f>
        <v>5</v>
      </c>
      <c r="AX405" s="30">
        <f>SUMIF(Ingredients!$B$3:$B$217,M405,Ingredients!$E$3:$E$217)+SUMIF($B$3:$B$724,M405,$AY$3:$AY$727)</f>
        <v>24</v>
      </c>
      <c r="AY405" s="29">
        <f t="shared" si="82"/>
        <v>14.361111111111112</v>
      </c>
      <c r="AZ405" s="30">
        <f>SUMIF(Ingredients!$B$3:$B$217,F405,Ingredients!$F$3:$F$217)+SUMIF($B$3:$B$724,F405,$BH$3:$BH$724)</f>
        <v>0</v>
      </c>
      <c r="BA405" s="30">
        <f>SUMIF(Ingredients!$B$3:$B$217,G405,Ingredients!$F$3:$F$217)+SUMIF($B$3:$B$724,G405,$BH$3:$BH$724)</f>
        <v>0</v>
      </c>
      <c r="BB405" s="30">
        <f>SUMIF(Ingredients!$B$3:$B$217,H405,Ingredients!$F$3:$F$217)+SUMIF($B$3:$B$724,H405,$BH$3:$BH$724)</f>
        <v>0</v>
      </c>
      <c r="BC405" s="30">
        <f>SUMIF(Ingredients!$B$3:$B$217,I405,Ingredients!$F$3:$F$217)+SUMIF($B$3:$B$724,I405,$BH$3:$BH$724)</f>
        <v>0</v>
      </c>
      <c r="BD405" s="30">
        <f>SUMIF(Ingredients!$B$3:$B$217,J405,Ingredients!$F$3:$F$217)+SUMIF($B$3:$B$724,J405,$BH$3:$BH$724)</f>
        <v>0</v>
      </c>
      <c r="BE405" s="30">
        <f>SUMIF(Ingredients!$B$3:$B$217,K405,Ingredients!$F$3:$F$217)+SUMIF($B$3:$B$724,K405,$BH$3:$BH$724)</f>
        <v>0</v>
      </c>
      <c r="BF405" s="30">
        <f>SUMIF(Ingredients!$B$3:$B$217,L405,Ingredients!$F$3:$F$217)+SUMIF($B$3:$B$724,L405,$BH$3:$BH$724)</f>
        <v>0</v>
      </c>
      <c r="BG405" s="30">
        <f>SUMIF(Ingredients!$B$3:$B$217,M405,Ingredients!$F$3:$F$217)+SUMIF($B$3:$B$724,M405,$BH$3:$BH$724)</f>
        <v>0</v>
      </c>
      <c r="BH405" s="35">
        <f t="shared" si="83"/>
        <v>0</v>
      </c>
      <c r="BI405" s="30">
        <f>SUMIF(Ingredients!$B$3:$B$217,F405,Ingredients!$G$3:$G$217)+SUMIF($B$3:$B$724,F405,$BQ$3:$BQ$724)</f>
        <v>1.6</v>
      </c>
      <c r="BJ405" s="30">
        <f>SUMIF(Ingredients!$B$3:$B$217,G405,Ingredients!$G$3:$G$217)+SUMIF($B$3:$B$724,G405,$BQ$3:$BQ$724)</f>
        <v>0</v>
      </c>
      <c r="BK405" s="30">
        <f>SUMIF(Ingredients!$B$3:$B$217,H405,Ingredients!$G$3:$G$217)+SUMIF($B$3:$B$724,H405,$BQ$3:$BQ$724)</f>
        <v>0</v>
      </c>
      <c r="BL405" s="30">
        <f>SUMIF(Ingredients!$B$3:$B$217,I405,Ingredients!$G$3:$G$217)+SUMIF($B$3:$B$724,I405,$BQ$3:$BQ$724)</f>
        <v>0</v>
      </c>
      <c r="BM405" s="30">
        <f>SUMIF(Ingredients!$B$3:$B$217,J405,Ingredients!$G$3:$G$217)+SUMIF($B$3:$B$724,J405,$BQ$3:$BQ$724)</f>
        <v>0</v>
      </c>
      <c r="BN405" s="30">
        <f>SUMIF(Ingredients!$B$3:$B$217,K405,Ingredients!$G$3:$G$217)+SUMIF($B$3:$B$724,K405,$BQ$3:$BQ$724)</f>
        <v>0</v>
      </c>
      <c r="BO405" s="30">
        <f>SUMIF(Ingredients!$B$3:$B$217,L405,Ingredients!$G$3:$G$217)+SUMIF($B$3:$B$724,L405,$BQ$3:$BQ$724)</f>
        <v>0</v>
      </c>
      <c r="BP405" s="30">
        <f>SUMIF(Ingredients!$B$3:$B$217,M405,Ingredients!$G$3:$G$217)+SUMIF($B$3:$B$724,M405,$BQ$3:$BQ$724)</f>
        <v>0</v>
      </c>
      <c r="BQ405" s="36">
        <f t="shared" si="84"/>
        <v>1.6</v>
      </c>
      <c r="BR405" s="30">
        <f>SUMIF(Ingredients!$B$3:$B$217,F405,Ingredients!$H$3:$H$217)+SUMIF($B$3:$B$724,F405,$BZ$3:$BZ$724)</f>
        <v>0</v>
      </c>
      <c r="BS405" s="30">
        <f>SUMIF(Ingredients!$B$3:$B$217,G405,Ingredients!$H$3:$H$217)+SUMIF($B$3:$B$724,G405,$BZ$3:$BZ$724)</f>
        <v>0</v>
      </c>
      <c r="BT405" s="30">
        <f>SUMIF(Ingredients!$B$3:$B$217,H405,Ingredients!$H$3:$H$217)+SUMIF($B$3:$B$724,H405,$BZ$3:$BZ$724)</f>
        <v>0</v>
      </c>
      <c r="BU405" s="30">
        <f>SUMIF(Ingredients!$B$3:$B$217,I405,Ingredients!$H$3:$H$217)+SUMIF($B$3:$B$724,I405,$BZ$3:$BZ$724)</f>
        <v>0</v>
      </c>
      <c r="BV405" s="30">
        <f>SUMIF(Ingredients!$B$3:$B$217,J405,Ingredients!$H$3:$H$217)+SUMIF($B$3:$B$724,J405,$BZ$3:$BZ$724)</f>
        <v>1</v>
      </c>
      <c r="BW405" s="30">
        <f>SUMIF(Ingredients!$B$3:$B$217,K405,Ingredients!$H$3:$H$217)+SUMIF($B$3:$B$724,K405,$BZ$3:$BZ$724)</f>
        <v>1</v>
      </c>
      <c r="BX405" s="30">
        <f>SUMIF(Ingredients!$B$3:$B$217,L405,Ingredients!$H$3:$H$217)+SUMIF($B$3:$B$724,L405,$BZ$3:$BZ$724)</f>
        <v>1.5</v>
      </c>
      <c r="BY405" s="30">
        <f>SUMIF(Ingredients!$B$3:$B$217,M405,Ingredients!$H$3:$H$217)+SUMIF($B$3:$B$724,M405,$BZ$3:$BZ$724)</f>
        <v>0</v>
      </c>
      <c r="BZ405" s="42">
        <f t="shared" si="85"/>
        <v>3.5</v>
      </c>
      <c r="CA405" s="30">
        <f>SUMIF(Ingredients!$B$3:$B$217,F405,Ingredients!$I$3:$I$217)+SUMIF($B$3:$B$724,F405,$CI$3:$CI$724)</f>
        <v>0</v>
      </c>
      <c r="CB405" s="30">
        <f>SUMIF(Ingredients!$B$3:$B$217,G405,Ingredients!$I$3:$I$217)+SUMIF($B$3:$B$724,G405,$CI$3:$CI$724)</f>
        <v>0</v>
      </c>
      <c r="CC405" s="30">
        <f>SUMIF(Ingredients!$B$3:$B$217,H405,Ingredients!$I$3:$I$217)+SUMIF($B$3:$B$724,H405,$CI$3:$CI$724)</f>
        <v>0</v>
      </c>
      <c r="CD405" s="30">
        <f>SUMIF(Ingredients!$B$3:$B$217,I405,Ingredients!$I$3:$I$217)+SUMIF($B$3:$B$724,I405,$CI$3:$CI$724)</f>
        <v>0</v>
      </c>
      <c r="CE405" s="30">
        <f>SUMIF(Ingredients!$B$3:$B$217,J405,Ingredients!$I$3:$I$217)+SUMIF($B$3:$B$724,J405,$CI$3:$CI$724)</f>
        <v>0</v>
      </c>
      <c r="CF405" s="30">
        <f>SUMIF(Ingredients!$B$3:$B$217,K405,Ingredients!$I$3:$I$217)+SUMIF($B$3:$B$724,K405,$CI$3:$CI$724)</f>
        <v>0</v>
      </c>
      <c r="CG405" s="30">
        <f>SUMIF(Ingredients!$B$3:$B$217,L405,Ingredients!$I$3:$I$217)+SUMIF($B$3:$B$724,L405,$CI$3:$CI$724)</f>
        <v>0</v>
      </c>
      <c r="CH405" s="30">
        <f>SUMIF(Ingredients!$B$3:$B$217,M405,Ingredients!$I$3:$I$217)+SUMIF($B$3:$B$724,M405,$CI$3:$CI$724)</f>
        <v>0</v>
      </c>
      <c r="CI405" s="38">
        <f t="shared" si="86"/>
        <v>0</v>
      </c>
      <c r="CJ405" s="30">
        <f>SUMIF(Ingredients!$B$3:$B$217,F405,Ingredients!$J$3:$J$217)+SUMIF($B$3:$B$724,F405,$CR$3:$CR$724)</f>
        <v>2</v>
      </c>
      <c r="CK405" s="30">
        <f>SUMIF(Ingredients!$B$3:$B$217,G405,Ingredients!$J$3:$J$217)+SUMIF($B$3:$B$724,G405,$CR$3:$CR$724)</f>
        <v>0</v>
      </c>
      <c r="CL405" s="30">
        <f>SUMIF(Ingredients!$B$3:$B$217,H405,Ingredients!$J$3:$J$217)+SUMIF($B$3:$B$724,H405,$CR$3:$CR$724)</f>
        <v>0</v>
      </c>
      <c r="CM405" s="30">
        <f>SUMIF(Ingredients!$B$3:$B$217,I405,Ingredients!$J$3:$J$217)+SUMIF($B$3:$B$724,I405,$CR$3:$CR$724)</f>
        <v>0</v>
      </c>
      <c r="CN405" s="30">
        <f>SUMIF(Ingredients!$B$3:$B$217,J405,Ingredients!$J$3:$J$217)+SUMIF($B$3:$B$724,J405,$CR$3:$CR$724)</f>
        <v>0</v>
      </c>
      <c r="CO405" s="30">
        <f>SUMIF(Ingredients!$B$3:$B$217,K405,Ingredients!$J$3:$J$217)+SUMIF($B$3:$B$724,K405,$CR$3:$CR$724)</f>
        <v>0</v>
      </c>
      <c r="CP405" s="30">
        <f>SUMIF(Ingredients!$B$3:$B$217,L405,Ingredients!$J$3:$J$217)+SUMIF($B$3:$B$724,L405,$CR$3:$CR$724)</f>
        <v>0</v>
      </c>
      <c r="CQ405" s="30">
        <f>SUMIF(Ingredients!$B$3:$B$217,M405,Ingredients!$J$3:$J$217)+SUMIF($B$3:$B$724,M405,$CR$3:$CR$724)</f>
        <v>0</v>
      </c>
      <c r="CR405" s="43">
        <f t="shared" si="87"/>
        <v>2</v>
      </c>
      <c r="CS405" s="34">
        <v>17</v>
      </c>
      <c r="CT405" s="30">
        <v>20</v>
      </c>
      <c r="CU405" s="30">
        <v>12.861111111111112</v>
      </c>
      <c r="CV405" s="35">
        <v>0</v>
      </c>
      <c r="CW405" s="36">
        <v>1.6</v>
      </c>
      <c r="CX405" s="37">
        <v>3.5</v>
      </c>
      <c r="CY405" s="38">
        <v>0</v>
      </c>
      <c r="CZ405" s="39">
        <v>2</v>
      </c>
      <c r="DA405" t="s">
        <v>199</v>
      </c>
      <c r="DB405" t="str">
        <f t="shared" ca="1" si="88"/>
        <v>No</v>
      </c>
      <c r="DD405" t="s">
        <v>200</v>
      </c>
      <c r="DE405" t="str">
        <f t="shared" ca="1" si="89"/>
        <v/>
      </c>
      <c r="DF405" t="s">
        <v>2272</v>
      </c>
    </row>
    <row r="406" spans="2:110" x14ac:dyDescent="0.3">
      <c r="B406" t="s">
        <v>689</v>
      </c>
      <c r="C406" t="str">
        <f>INDEX('PH Itemnames'!$B$1:$B$723,MATCH(B406,'PH Itemnames'!$A$1:$A$723),1)</f>
        <v>peaandhamsoupItem</v>
      </c>
      <c r="D406" t="s">
        <v>245</v>
      </c>
      <c r="E406" t="s">
        <v>1192</v>
      </c>
      <c r="F406" s="10" t="s">
        <v>136</v>
      </c>
      <c r="G406" s="11" t="s">
        <v>76</v>
      </c>
      <c r="H406" s="11" t="s">
        <v>64</v>
      </c>
      <c r="I406" s="11" t="s">
        <v>61</v>
      </c>
      <c r="J406" s="11" t="s">
        <v>120</v>
      </c>
      <c r="K406" s="11" t="s">
        <v>401</v>
      </c>
      <c r="L406" s="11"/>
      <c r="M406" s="11"/>
      <c r="N406" s="46">
        <f ca="1">SUMIF(Ingredients!$B$3:$B$217,'PH complex foods'!F406,Ingredients!$A$3:$A$119)+SUMIF($B$3:$B$724,F406,$V$3:$V$723)</f>
        <v>1</v>
      </c>
      <c r="O406" s="11">
        <f ca="1">SUMIF(Ingredients!$B$3:$B$217,'PH complex foods'!G406,Ingredients!$A$3:$A$119)+SUMIF($B$3:$B$724,G406,$V$3:$V$723)</f>
        <v>1</v>
      </c>
      <c r="P406" s="11">
        <f ca="1">SUMIF(Ingredients!$B$3:$B$217,'PH complex foods'!H406,Ingredients!$A$3:$A$119)+SUMIF($B$3:$B$724,H406,$V$3:$V$723)</f>
        <v>1</v>
      </c>
      <c r="Q406" s="11">
        <f ca="1">SUMIF(Ingredients!$B$3:$B$217,'PH complex foods'!I406,Ingredients!$A$3:$A$119)+SUMIF($B$3:$B$724,I406,$V$3:$V$723)</f>
        <v>1</v>
      </c>
      <c r="R406" s="11">
        <f ca="1">SUMIF(Ingredients!$B$3:$B$217,'PH complex foods'!J406,Ingredients!$A$3:$A$119)+SUMIF($B$3:$B$724,J406,$V$3:$V$723)</f>
        <v>1</v>
      </c>
      <c r="S406" s="11">
        <f ca="1">SUMIF(Ingredients!$B$3:$B$217,'PH complex foods'!K406,Ingredients!$A$3:$A$119)+SUMIF($B$3:$B$724,K406,$V$3:$V$723)</f>
        <v>1</v>
      </c>
      <c r="T406" s="11">
        <f ca="1">SUMIF(Ingredients!$B$3:$B$217,'PH complex foods'!L406,Ingredients!$A$3:$A$119)+SUMIF($B$3:$B$724,L406,$V$3:$V$723)</f>
        <v>0</v>
      </c>
      <c r="U406" s="11">
        <f ca="1">SUMIF(Ingredients!$B$3:$B$217,'PH complex foods'!M406,Ingredients!$A$3:$A$119)+SUMIF($B$3:$B$724,M406,$V$3:$V$723)</f>
        <v>0</v>
      </c>
      <c r="V406" s="10">
        <f t="shared" ca="1" si="90"/>
        <v>1</v>
      </c>
      <c r="W406" s="11">
        <f t="shared" si="79"/>
        <v>0</v>
      </c>
      <c r="X406" s="44" t="str">
        <f t="shared" ca="1" si="91"/>
        <v>Yes</v>
      </c>
      <c r="Y406" s="34">
        <f>SUMIF(Ingredients!$B$3:$B$217,F406,Ingredients!$C$3:$C$217)+SUMIF($B$3:$B$724,F406,$AG$3:$AG$724)</f>
        <v>2</v>
      </c>
      <c r="Z406" s="30">
        <f>SUMIF(Ingredients!$B$3:$B$217,G406,Ingredients!$C$3:$C$217)+SUMIF($B$3:$B$724,G406,$AG$3:$AG$724)</f>
        <v>10</v>
      </c>
      <c r="AA406" s="30">
        <f>SUMIF(Ingredients!$B$3:$B$217,H406,Ingredients!$C$3:$C$217)+SUMIF($B$3:$B$724,H406,$AG$3:$AG$724)</f>
        <v>2</v>
      </c>
      <c r="AB406" s="30">
        <f>SUMIF(Ingredients!$B$3:$B$217,I406,Ingredients!$C$3:$C$217)+SUMIF($B$3:$B$724,I406,$AG$3:$AG$724)</f>
        <v>10</v>
      </c>
      <c r="AC406" s="30">
        <f>SUMIF(Ingredients!$B$3:$B$217,J406,Ingredients!$C$3:$C$217)+SUMIF($B$3:$B$724,J406,$AG$3:$AG$724)</f>
        <v>5</v>
      </c>
      <c r="AD406" s="30">
        <f>SUMIF(Ingredients!$B$3:$B$217,K406,Ingredients!$C$3:$C$217)+SUMIF($B$3:$B$724,K406,$AG$3:$AG$724)</f>
        <v>0</v>
      </c>
      <c r="AE406" s="30">
        <f>SUMIF(Ingredients!$B$3:$B$217,L406,Ingredients!$C$3:$C$217)+SUMIF($B$3:$B$724,L406,$AG$3:$AG$724)</f>
        <v>0</v>
      </c>
      <c r="AF406" s="30">
        <f>SUMIF(Ingredients!$B$3:$B$217,M406,Ingredients!$C$3:$C$217)+SUMIF($B$3:$B$724,M406,$AG$3:$AG$724)</f>
        <v>0</v>
      </c>
      <c r="AG406" s="29">
        <f t="shared" si="80"/>
        <v>29</v>
      </c>
      <c r="AH406" s="30">
        <f>SUMIF(Ingredients!$B$3:$B$217,F406,Ingredients!$D$3:$D$217)+SUMIF($B$3:$B$724,F406,$AP$3:$AP$724)</f>
        <v>0</v>
      </c>
      <c r="AI406" s="30">
        <f>SUMIF(Ingredients!$B$3:$B$217,G406,Ingredients!$D$3:$D$217)+SUMIF($B$3:$B$724,G406,$AP$3:$AP$724)</f>
        <v>0</v>
      </c>
      <c r="AJ406" s="30">
        <f>SUMIF(Ingredients!$B$3:$B$217,H406,Ingredients!$D$3:$D$217)+SUMIF($B$3:$B$724,H406,$AP$3:$AP$724)</f>
        <v>0</v>
      </c>
      <c r="AK406" s="30">
        <f>SUMIF(Ingredients!$B$3:$B$217,I406,Ingredients!$D$3:$D$217)+SUMIF($B$3:$B$724,I406,$AP$3:$AP$724)</f>
        <v>0</v>
      </c>
      <c r="AL406" s="30">
        <f>SUMIF(Ingredients!$B$3:$B$217,J406,Ingredients!$D$3:$D$217)+SUMIF($B$3:$B$724,J406,$AP$3:$AP$724)</f>
        <v>0</v>
      </c>
      <c r="AM406" s="30">
        <f>SUMIF(Ingredients!$B$3:$B$217,K406,Ingredients!$D$3:$D$217)+SUMIF($B$3:$B$724,K406,$AP$3:$AP$724)</f>
        <v>0</v>
      </c>
      <c r="AN406" s="30">
        <f>SUMIF(Ingredients!$B$3:$B$217,L406,Ingredients!$D$3:$D$217)+SUMIF($B$3:$B$724,L406,$AP$3:$AP$724)</f>
        <v>0</v>
      </c>
      <c r="AO406" s="30">
        <f>SUMIF(Ingredients!$B$3:$B$217,M406,Ingredients!$D$3:$D$217)+SUMIF($B$3:$B$724,M406,$AP$3:$AP$724)</f>
        <v>0</v>
      </c>
      <c r="AP406" s="29">
        <f t="shared" si="81"/>
        <v>0</v>
      </c>
      <c r="AQ406" s="30">
        <f>SUMIF(Ingredients!$B$3:$B$217,F406,Ingredients!$E$3:$E$217)+SUMIF($B$3:$B$724,F406,$AY$3:$AY$727)</f>
        <v>5</v>
      </c>
      <c r="AR406" s="30">
        <f>SUMIF(Ingredients!$B$3:$B$217,G406,Ingredients!$E$3:$E$217)+SUMIF($B$3:$B$724,G406,$AY$3:$AY$727)</f>
        <v>10</v>
      </c>
      <c r="AS406" s="30">
        <f>SUMIF(Ingredients!$B$3:$B$217,H406,Ingredients!$E$3:$E$217)+SUMIF($B$3:$B$724,H406,$AY$3:$AY$727)</f>
        <v>43</v>
      </c>
      <c r="AT406" s="30">
        <f>SUMIF(Ingredients!$B$3:$B$217,I406,Ingredients!$E$3:$E$217)+SUMIF($B$3:$B$724,I406,$AY$3:$AY$727)</f>
        <v>31</v>
      </c>
      <c r="AU406" s="30">
        <f>SUMIF(Ingredients!$B$3:$B$217,J406,Ingredients!$E$3:$E$217)+SUMIF($B$3:$B$724,J406,$AY$3:$AY$727)</f>
        <v>7</v>
      </c>
      <c r="AV406" s="30">
        <f>SUMIF(Ingredients!$B$3:$B$217,K406,Ingredients!$E$3:$E$217)+SUMIF($B$3:$B$724,K406,$AY$3:$AY$727)</f>
        <v>0</v>
      </c>
      <c r="AW406" s="30">
        <f>SUMIF(Ingredients!$B$3:$B$217,L406,Ingredients!$E$3:$E$217)+SUMIF($B$3:$B$724,L406,$AY$3:$AY$727)</f>
        <v>0</v>
      </c>
      <c r="AX406" s="30">
        <f>SUMIF(Ingredients!$B$3:$B$217,M406,Ingredients!$E$3:$E$217)+SUMIF($B$3:$B$724,M406,$AY$3:$AY$727)</f>
        <v>0</v>
      </c>
      <c r="AY406" s="29">
        <f t="shared" si="82"/>
        <v>16</v>
      </c>
      <c r="AZ406" s="30">
        <f>SUMIF(Ingredients!$B$3:$B$217,F406,Ingredients!$F$3:$F$217)+SUMIF($B$3:$B$724,F406,$BH$3:$BH$724)</f>
        <v>0</v>
      </c>
      <c r="BA406" s="30">
        <f>SUMIF(Ingredients!$B$3:$B$217,G406,Ingredients!$F$3:$F$217)+SUMIF($B$3:$B$724,G406,$BH$3:$BH$724)</f>
        <v>0</v>
      </c>
      <c r="BB406" s="30">
        <f>SUMIF(Ingredients!$B$3:$B$217,H406,Ingredients!$F$3:$F$217)+SUMIF($B$3:$B$724,H406,$BH$3:$BH$724)</f>
        <v>0</v>
      </c>
      <c r="BC406" s="30">
        <f>SUMIF(Ingredients!$B$3:$B$217,I406,Ingredients!$F$3:$F$217)+SUMIF($B$3:$B$724,I406,$BH$3:$BH$724)</f>
        <v>0</v>
      </c>
      <c r="BD406" s="30">
        <f>SUMIF(Ingredients!$B$3:$B$217,J406,Ingredients!$F$3:$F$217)+SUMIF($B$3:$B$724,J406,$BH$3:$BH$724)</f>
        <v>0</v>
      </c>
      <c r="BE406" s="30">
        <f>SUMIF(Ingredients!$B$3:$B$217,K406,Ingredients!$F$3:$F$217)+SUMIF($B$3:$B$724,K406,$BH$3:$BH$724)</f>
        <v>0</v>
      </c>
      <c r="BF406" s="30">
        <f>SUMIF(Ingredients!$B$3:$B$217,L406,Ingredients!$F$3:$F$217)+SUMIF($B$3:$B$724,L406,$BH$3:$BH$724)</f>
        <v>0</v>
      </c>
      <c r="BG406" s="30">
        <f>SUMIF(Ingredients!$B$3:$B$217,M406,Ingredients!$F$3:$F$217)+SUMIF($B$3:$B$724,M406,$BH$3:$BH$724)</f>
        <v>0</v>
      </c>
      <c r="BH406" s="35">
        <f t="shared" si="83"/>
        <v>0</v>
      </c>
      <c r="BI406" s="30">
        <f>SUMIF(Ingredients!$B$3:$B$217,F406,Ingredients!$G$3:$G$217)+SUMIF($B$3:$B$724,F406,$BQ$3:$BQ$724)</f>
        <v>0</v>
      </c>
      <c r="BJ406" s="30">
        <f>SUMIF(Ingredients!$B$3:$B$217,G406,Ingredients!$G$3:$G$217)+SUMIF($B$3:$B$724,G406,$BQ$3:$BQ$724)</f>
        <v>0</v>
      </c>
      <c r="BK406" s="30">
        <f>SUMIF(Ingredients!$B$3:$B$217,H406,Ingredients!$G$3:$G$217)+SUMIF($B$3:$B$724,H406,$BQ$3:$BQ$724)</f>
        <v>0</v>
      </c>
      <c r="BL406" s="30">
        <f>SUMIF(Ingredients!$B$3:$B$217,I406,Ingredients!$G$3:$G$217)+SUMIF($B$3:$B$724,I406,$BQ$3:$BQ$724)</f>
        <v>0</v>
      </c>
      <c r="BM406" s="30">
        <f>SUMIF(Ingredients!$B$3:$B$217,J406,Ingredients!$G$3:$G$217)+SUMIF($B$3:$B$724,J406,$BQ$3:$BQ$724)</f>
        <v>0</v>
      </c>
      <c r="BN406" s="30">
        <f>SUMIF(Ingredients!$B$3:$B$217,K406,Ingredients!$G$3:$G$217)+SUMIF($B$3:$B$724,K406,$BQ$3:$BQ$724)</f>
        <v>0</v>
      </c>
      <c r="BO406" s="30">
        <f>SUMIF(Ingredients!$B$3:$B$217,L406,Ingredients!$G$3:$G$217)+SUMIF($B$3:$B$724,L406,$BQ$3:$BQ$724)</f>
        <v>0</v>
      </c>
      <c r="BP406" s="30">
        <f>SUMIF(Ingredients!$B$3:$B$217,M406,Ingredients!$G$3:$G$217)+SUMIF($B$3:$B$724,M406,$BQ$3:$BQ$724)</f>
        <v>0</v>
      </c>
      <c r="BQ406" s="36">
        <f t="shared" si="84"/>
        <v>0</v>
      </c>
      <c r="BR406" s="30">
        <f>SUMIF(Ingredients!$B$3:$B$217,F406,Ingredients!$H$3:$H$217)+SUMIF($B$3:$B$724,F406,$BZ$3:$BZ$724)</f>
        <v>1</v>
      </c>
      <c r="BS406" s="30">
        <f>SUMIF(Ingredients!$B$3:$B$217,G406,Ingredients!$H$3:$H$217)+SUMIF($B$3:$B$724,G406,$BZ$3:$BZ$724)</f>
        <v>0</v>
      </c>
      <c r="BT406" s="30">
        <f>SUMIF(Ingredients!$B$3:$B$217,H406,Ingredients!$H$3:$H$217)+SUMIF($B$3:$B$724,H406,$BZ$3:$BZ$724)</f>
        <v>1</v>
      </c>
      <c r="BU406" s="30">
        <f>SUMIF(Ingredients!$B$3:$B$217,I406,Ingredients!$H$3:$H$217)+SUMIF($B$3:$B$724,I406,$BZ$3:$BZ$724)</f>
        <v>1</v>
      </c>
      <c r="BV406" s="30">
        <f>SUMIF(Ingredients!$B$3:$B$217,J406,Ingredients!$H$3:$H$217)+SUMIF($B$3:$B$724,J406,$BZ$3:$BZ$724)</f>
        <v>1</v>
      </c>
      <c r="BW406" s="30">
        <f>SUMIF(Ingredients!$B$3:$B$217,K406,Ingredients!$H$3:$H$217)+SUMIF($B$3:$B$724,K406,$BZ$3:$BZ$724)</f>
        <v>0</v>
      </c>
      <c r="BX406" s="30">
        <f>SUMIF(Ingredients!$B$3:$B$217,L406,Ingredients!$H$3:$H$217)+SUMIF($B$3:$B$724,L406,$BZ$3:$BZ$724)</f>
        <v>0</v>
      </c>
      <c r="BY406" s="30">
        <f>SUMIF(Ingredients!$B$3:$B$217,M406,Ingredients!$H$3:$H$217)+SUMIF($B$3:$B$724,M406,$BZ$3:$BZ$724)</f>
        <v>0</v>
      </c>
      <c r="BZ406" s="42">
        <f t="shared" si="85"/>
        <v>4</v>
      </c>
      <c r="CA406" s="30">
        <f>SUMIF(Ingredients!$B$3:$B$217,F406,Ingredients!$I$3:$I$217)+SUMIF($B$3:$B$724,F406,$CI$3:$CI$724)</f>
        <v>0</v>
      </c>
      <c r="CB406" s="30">
        <f>SUMIF(Ingredients!$B$3:$B$217,G406,Ingredients!$I$3:$I$217)+SUMIF($B$3:$B$724,G406,$CI$3:$CI$724)</f>
        <v>1.5</v>
      </c>
      <c r="CC406" s="30">
        <f>SUMIF(Ingredients!$B$3:$B$217,H406,Ingredients!$I$3:$I$217)+SUMIF($B$3:$B$724,H406,$CI$3:$CI$724)</f>
        <v>0</v>
      </c>
      <c r="CD406" s="30">
        <f>SUMIF(Ingredients!$B$3:$B$217,I406,Ingredients!$I$3:$I$217)+SUMIF($B$3:$B$724,I406,$CI$3:$CI$724)</f>
        <v>0</v>
      </c>
      <c r="CE406" s="30">
        <f>SUMIF(Ingredients!$B$3:$B$217,J406,Ingredients!$I$3:$I$217)+SUMIF($B$3:$B$724,J406,$CI$3:$CI$724)</f>
        <v>0</v>
      </c>
      <c r="CF406" s="30">
        <f>SUMIF(Ingredients!$B$3:$B$217,K406,Ingredients!$I$3:$I$217)+SUMIF($B$3:$B$724,K406,$CI$3:$CI$724)</f>
        <v>0</v>
      </c>
      <c r="CG406" s="30">
        <f>SUMIF(Ingredients!$B$3:$B$217,L406,Ingredients!$I$3:$I$217)+SUMIF($B$3:$B$724,L406,$CI$3:$CI$724)</f>
        <v>0</v>
      </c>
      <c r="CH406" s="30">
        <f>SUMIF(Ingredients!$B$3:$B$217,M406,Ingredients!$I$3:$I$217)+SUMIF($B$3:$B$724,M406,$CI$3:$CI$724)</f>
        <v>0</v>
      </c>
      <c r="CI406" s="38">
        <f t="shared" si="86"/>
        <v>1.5</v>
      </c>
      <c r="CJ406" s="30">
        <f>SUMIF(Ingredients!$B$3:$B$217,F406,Ingredients!$J$3:$J$217)+SUMIF($B$3:$B$724,F406,$CR$3:$CR$724)</f>
        <v>0</v>
      </c>
      <c r="CK406" s="30">
        <f>SUMIF(Ingredients!$B$3:$B$217,G406,Ingredients!$J$3:$J$217)+SUMIF($B$3:$B$724,G406,$CR$3:$CR$724)</f>
        <v>0</v>
      </c>
      <c r="CL406" s="30">
        <f>SUMIF(Ingredients!$B$3:$B$217,H406,Ingredients!$J$3:$J$217)+SUMIF($B$3:$B$724,H406,$CR$3:$CR$724)</f>
        <v>0</v>
      </c>
      <c r="CM406" s="30">
        <f>SUMIF(Ingredients!$B$3:$B$217,I406,Ingredients!$J$3:$J$217)+SUMIF($B$3:$B$724,I406,$CR$3:$CR$724)</f>
        <v>0</v>
      </c>
      <c r="CN406" s="30">
        <f>SUMIF(Ingredients!$B$3:$B$217,J406,Ingredients!$J$3:$J$217)+SUMIF($B$3:$B$724,J406,$CR$3:$CR$724)</f>
        <v>0</v>
      </c>
      <c r="CO406" s="30">
        <f>SUMIF(Ingredients!$B$3:$B$217,K406,Ingredients!$J$3:$J$217)+SUMIF($B$3:$B$724,K406,$CR$3:$CR$724)</f>
        <v>0</v>
      </c>
      <c r="CP406" s="30">
        <f>SUMIF(Ingredients!$B$3:$B$217,L406,Ingredients!$J$3:$J$217)+SUMIF($B$3:$B$724,L406,$CR$3:$CR$724)</f>
        <v>0</v>
      </c>
      <c r="CQ406" s="30">
        <f>SUMIF(Ingredients!$B$3:$B$217,M406,Ingredients!$J$3:$J$217)+SUMIF($B$3:$B$724,M406,$CR$3:$CR$724)</f>
        <v>0</v>
      </c>
      <c r="CR406" s="43">
        <f t="shared" si="87"/>
        <v>0</v>
      </c>
      <c r="CS406" s="34">
        <v>30</v>
      </c>
      <c r="CT406" s="30">
        <v>15</v>
      </c>
      <c r="CU406" s="30">
        <v>6</v>
      </c>
      <c r="CV406" s="35">
        <v>0</v>
      </c>
      <c r="CW406" s="36">
        <v>0</v>
      </c>
      <c r="CX406" s="37">
        <v>4</v>
      </c>
      <c r="CY406" s="38">
        <v>1.5</v>
      </c>
      <c r="CZ406" s="39">
        <v>0</v>
      </c>
      <c r="DA406" t="s">
        <v>202</v>
      </c>
      <c r="DB406" t="str">
        <f t="shared" ca="1" si="88"/>
        <v>-</v>
      </c>
      <c r="DD406" t="s">
        <v>200</v>
      </c>
      <c r="DE406" t="str">
        <f t="shared" ca="1" si="89"/>
        <v>PEAANDHAMSOUPITEM(MEAL, ItemRegistry.peaandhamsoupItem, 4 ,6f,15f,0f,4f,0f,1.5f,0f,3.5f),</v>
      </c>
      <c r="DF406" t="s">
        <v>2506</v>
      </c>
    </row>
    <row r="407" spans="2:110" x14ac:dyDescent="0.3">
      <c r="B407" t="s">
        <v>690</v>
      </c>
      <c r="C407" t="str">
        <f>INDEX('PH Itemnames'!$B$1:$B$723,MATCH(B407,'PH Itemnames'!$A$1:$A$723),1)</f>
        <v>potatoandleeksoupItem</v>
      </c>
      <c r="D407" t="s">
        <v>245</v>
      </c>
      <c r="E407" t="s">
        <v>1192</v>
      </c>
      <c r="F407" s="10" t="s">
        <v>65</v>
      </c>
      <c r="G407" s="11" t="s">
        <v>127</v>
      </c>
      <c r="H407" s="11" t="s">
        <v>270</v>
      </c>
      <c r="I407" s="11" t="s">
        <v>227</v>
      </c>
      <c r="J407" s="11" t="s">
        <v>122</v>
      </c>
      <c r="K407" s="11" t="s">
        <v>401</v>
      </c>
      <c r="L407" s="11"/>
      <c r="M407" s="11"/>
      <c r="N407" s="46">
        <f ca="1">SUMIF(Ingredients!$B$3:$B$217,'PH complex foods'!F407,Ingredients!$A$3:$A$119)+SUMIF($B$3:$B$724,F407,$V$3:$V$723)</f>
        <v>1</v>
      </c>
      <c r="O407" s="11">
        <f ca="1">SUMIF(Ingredients!$B$3:$B$217,'PH complex foods'!G407,Ingredients!$A$3:$A$119)+SUMIF($B$3:$B$724,G407,$V$3:$V$723)</f>
        <v>0</v>
      </c>
      <c r="P407" s="11">
        <f ca="1">SUMIF(Ingredients!$B$3:$B$217,'PH complex foods'!H407,Ingredients!$A$3:$A$119)+SUMIF($B$3:$B$724,H407,$V$3:$V$723)</f>
        <v>1</v>
      </c>
      <c r="Q407" s="11">
        <f ca="1">SUMIF(Ingredients!$B$3:$B$217,'PH complex foods'!I407,Ingredients!$A$3:$A$119)+SUMIF($B$3:$B$724,I407,$V$3:$V$723)</f>
        <v>1</v>
      </c>
      <c r="R407" s="11">
        <f ca="1">SUMIF(Ingredients!$B$3:$B$217,'PH complex foods'!J407,Ingredients!$A$3:$A$119)+SUMIF($B$3:$B$724,J407,$V$3:$V$723)</f>
        <v>1</v>
      </c>
      <c r="S407" s="11">
        <f ca="1">SUMIF(Ingredients!$B$3:$B$217,'PH complex foods'!K407,Ingredients!$A$3:$A$119)+SUMIF($B$3:$B$724,K407,$V$3:$V$723)</f>
        <v>1</v>
      </c>
      <c r="T407" s="11">
        <f ca="1">SUMIF(Ingredients!$B$3:$B$217,'PH complex foods'!L407,Ingredients!$A$3:$A$119)+SUMIF($B$3:$B$724,L407,$V$3:$V$723)</f>
        <v>0</v>
      </c>
      <c r="U407" s="11">
        <f ca="1">SUMIF(Ingredients!$B$3:$B$217,'PH complex foods'!M407,Ingredients!$A$3:$A$119)+SUMIF($B$3:$B$724,M407,$V$3:$V$723)</f>
        <v>0</v>
      </c>
      <c r="V407" s="10">
        <f t="shared" ca="1" si="90"/>
        <v>0</v>
      </c>
      <c r="W407" s="11">
        <f t="shared" si="79"/>
        <v>0</v>
      </c>
      <c r="X407" s="44" t="str">
        <f t="shared" ca="1" si="91"/>
        <v>No</v>
      </c>
      <c r="Y407" s="34">
        <f>SUMIF(Ingredients!$B$3:$B$217,F407,Ingredients!$C$3:$C$217)+SUMIF($B$3:$B$724,F407,$AG$3:$AG$724)</f>
        <v>10</v>
      </c>
      <c r="Z407" s="30">
        <f>SUMIF(Ingredients!$B$3:$B$217,G407,Ingredients!$C$3:$C$217)+SUMIF($B$3:$B$724,G407,$AG$3:$AG$724)</f>
        <v>0</v>
      </c>
      <c r="AA407" s="30">
        <f>SUMIF(Ingredients!$B$3:$B$217,H407,Ingredients!$C$3:$C$217)+SUMIF($B$3:$B$724,H407,$AG$3:$AG$724)</f>
        <v>12.30952380952381</v>
      </c>
      <c r="AB407" s="30">
        <f>SUMIF(Ingredients!$B$3:$B$217,I407,Ingredients!$C$3:$C$217)+SUMIF($B$3:$B$724,I407,$AG$3:$AG$724)</f>
        <v>5</v>
      </c>
      <c r="AC407" s="30">
        <f>SUMIF(Ingredients!$B$3:$B$217,J407,Ingredients!$C$3:$C$217)+SUMIF($B$3:$B$724,J407,$AG$3:$AG$724)</f>
        <v>0</v>
      </c>
      <c r="AD407" s="30">
        <f>SUMIF(Ingredients!$B$3:$B$217,K407,Ingredients!$C$3:$C$217)+SUMIF($B$3:$B$724,K407,$AG$3:$AG$724)</f>
        <v>0</v>
      </c>
      <c r="AE407" s="30">
        <f>SUMIF(Ingredients!$B$3:$B$217,L407,Ingredients!$C$3:$C$217)+SUMIF($B$3:$B$724,L407,$AG$3:$AG$724)</f>
        <v>0</v>
      </c>
      <c r="AF407" s="30">
        <f>SUMIF(Ingredients!$B$3:$B$217,M407,Ingredients!$C$3:$C$217)+SUMIF($B$3:$B$724,M407,$AG$3:$AG$724)</f>
        <v>0</v>
      </c>
      <c r="AG407" s="29">
        <f t="shared" si="80"/>
        <v>27.30952380952381</v>
      </c>
      <c r="AH407" s="30">
        <f>SUMIF(Ingredients!$B$3:$B$217,F407,Ingredients!$D$3:$D$217)+SUMIF($B$3:$B$724,F407,$AP$3:$AP$724)</f>
        <v>0</v>
      </c>
      <c r="AI407" s="30">
        <f>SUMIF(Ingredients!$B$3:$B$217,G407,Ingredients!$D$3:$D$217)+SUMIF($B$3:$B$724,G407,$AP$3:$AP$724)</f>
        <v>0</v>
      </c>
      <c r="AJ407" s="30">
        <f>SUMIF(Ingredients!$B$3:$B$217,H407,Ingredients!$D$3:$D$217)+SUMIF($B$3:$B$724,H407,$AP$3:$AP$724)</f>
        <v>0.35714285714285715</v>
      </c>
      <c r="AK407" s="30">
        <f>SUMIF(Ingredients!$B$3:$B$217,I407,Ingredients!$D$3:$D$217)+SUMIF($B$3:$B$724,I407,$AP$3:$AP$724)</f>
        <v>0</v>
      </c>
      <c r="AL407" s="30">
        <f>SUMIF(Ingredients!$B$3:$B$217,J407,Ingredients!$D$3:$D$217)+SUMIF($B$3:$B$724,J407,$AP$3:$AP$724)</f>
        <v>0</v>
      </c>
      <c r="AM407" s="30">
        <f>SUMIF(Ingredients!$B$3:$B$217,K407,Ingredients!$D$3:$D$217)+SUMIF($B$3:$B$724,K407,$AP$3:$AP$724)</f>
        <v>0</v>
      </c>
      <c r="AN407" s="30">
        <f>SUMIF(Ingredients!$B$3:$B$217,L407,Ingredients!$D$3:$D$217)+SUMIF($B$3:$B$724,L407,$AP$3:$AP$724)</f>
        <v>0</v>
      </c>
      <c r="AO407" s="30">
        <f>SUMIF(Ingredients!$B$3:$B$217,M407,Ingredients!$D$3:$D$217)+SUMIF($B$3:$B$724,M407,$AP$3:$AP$724)</f>
        <v>0</v>
      </c>
      <c r="AP407" s="29">
        <f t="shared" si="81"/>
        <v>0.35714285714285715</v>
      </c>
      <c r="AQ407" s="30">
        <f>SUMIF(Ingredients!$B$3:$B$217,F407,Ingredients!$E$3:$E$217)+SUMIF($B$3:$B$724,F407,$AY$3:$AY$727)</f>
        <v>32</v>
      </c>
      <c r="AR407" s="30">
        <f>SUMIF(Ingredients!$B$3:$B$217,G407,Ingredients!$E$3:$E$217)+SUMIF($B$3:$B$724,G407,$AY$3:$AY$727)</f>
        <v>0</v>
      </c>
      <c r="AS407" s="30">
        <f>SUMIF(Ingredients!$B$3:$B$217,H407,Ingredients!$E$3:$E$217)+SUMIF($B$3:$B$724,H407,$AY$3:$AY$727)</f>
        <v>10.428571428571429</v>
      </c>
      <c r="AT407" s="30">
        <f>SUMIF(Ingredients!$B$3:$B$217,I407,Ingredients!$E$3:$E$217)+SUMIF($B$3:$B$724,I407,$AY$3:$AY$727)</f>
        <v>7</v>
      </c>
      <c r="AU407" s="30">
        <f>SUMIF(Ingredients!$B$3:$B$217,J407,Ingredients!$E$3:$E$217)+SUMIF($B$3:$B$724,J407,$AY$3:$AY$727)</f>
        <v>48</v>
      </c>
      <c r="AV407" s="30">
        <f>SUMIF(Ingredients!$B$3:$B$217,K407,Ingredients!$E$3:$E$217)+SUMIF($B$3:$B$724,K407,$AY$3:$AY$727)</f>
        <v>0</v>
      </c>
      <c r="AW407" s="30">
        <f>SUMIF(Ingredients!$B$3:$B$217,L407,Ingredients!$E$3:$E$217)+SUMIF($B$3:$B$724,L407,$AY$3:$AY$727)</f>
        <v>0</v>
      </c>
      <c r="AX407" s="30">
        <f>SUMIF(Ingredients!$B$3:$B$217,M407,Ingredients!$E$3:$E$217)+SUMIF($B$3:$B$724,M407,$AY$3:$AY$727)</f>
        <v>0</v>
      </c>
      <c r="AY407" s="29">
        <f t="shared" si="82"/>
        <v>16.238095238095237</v>
      </c>
      <c r="AZ407" s="30">
        <f>SUMIF(Ingredients!$B$3:$B$217,F407,Ingredients!$F$3:$F$217)+SUMIF($B$3:$B$724,F407,$BH$3:$BH$724)</f>
        <v>0</v>
      </c>
      <c r="BA407" s="30">
        <f>SUMIF(Ingredients!$B$3:$B$217,G407,Ingredients!$F$3:$F$217)+SUMIF($B$3:$B$724,G407,$BH$3:$BH$724)</f>
        <v>0</v>
      </c>
      <c r="BB407" s="30">
        <f>SUMIF(Ingredients!$B$3:$B$217,H407,Ingredients!$F$3:$F$217)+SUMIF($B$3:$B$724,H407,$BH$3:$BH$724)</f>
        <v>0</v>
      </c>
      <c r="BC407" s="30">
        <f>SUMIF(Ingredients!$B$3:$B$217,I407,Ingredients!$F$3:$F$217)+SUMIF($B$3:$B$724,I407,$BH$3:$BH$724)</f>
        <v>0</v>
      </c>
      <c r="BD407" s="30">
        <f>SUMIF(Ingredients!$B$3:$B$217,J407,Ingredients!$F$3:$F$217)+SUMIF($B$3:$B$724,J407,$BH$3:$BH$724)</f>
        <v>0</v>
      </c>
      <c r="BE407" s="30">
        <f>SUMIF(Ingredients!$B$3:$B$217,K407,Ingredients!$F$3:$F$217)+SUMIF($B$3:$B$724,K407,$BH$3:$BH$724)</f>
        <v>0</v>
      </c>
      <c r="BF407" s="30">
        <f>SUMIF(Ingredients!$B$3:$B$217,L407,Ingredients!$F$3:$F$217)+SUMIF($B$3:$B$724,L407,$BH$3:$BH$724)</f>
        <v>0</v>
      </c>
      <c r="BG407" s="30">
        <f>SUMIF(Ingredients!$B$3:$B$217,M407,Ingredients!$F$3:$F$217)+SUMIF($B$3:$B$724,M407,$BH$3:$BH$724)</f>
        <v>0</v>
      </c>
      <c r="BH407" s="35">
        <f t="shared" si="83"/>
        <v>0</v>
      </c>
      <c r="BI407" s="30">
        <f>SUMIF(Ingredients!$B$3:$B$217,F407,Ingredients!$G$3:$G$217)+SUMIF($B$3:$B$724,F407,$BQ$3:$BQ$724)</f>
        <v>0</v>
      </c>
      <c r="BJ407" s="30">
        <f>SUMIF(Ingredients!$B$3:$B$217,G407,Ingredients!$G$3:$G$217)+SUMIF($B$3:$B$724,G407,$BQ$3:$BQ$724)</f>
        <v>0</v>
      </c>
      <c r="BK407" s="30">
        <f>SUMIF(Ingredients!$B$3:$B$217,H407,Ingredients!$G$3:$G$217)+SUMIF($B$3:$B$724,H407,$BQ$3:$BQ$724)</f>
        <v>0</v>
      </c>
      <c r="BL407" s="30">
        <f>SUMIF(Ingredients!$B$3:$B$217,I407,Ingredients!$G$3:$G$217)+SUMIF($B$3:$B$724,I407,$BQ$3:$BQ$724)</f>
        <v>0</v>
      </c>
      <c r="BM407" s="30">
        <f>SUMIF(Ingredients!$B$3:$B$217,J407,Ingredients!$G$3:$G$217)+SUMIF($B$3:$B$724,J407,$BQ$3:$BQ$724)</f>
        <v>0</v>
      </c>
      <c r="BN407" s="30">
        <f>SUMIF(Ingredients!$B$3:$B$217,K407,Ingredients!$G$3:$G$217)+SUMIF($B$3:$B$724,K407,$BQ$3:$BQ$724)</f>
        <v>0</v>
      </c>
      <c r="BO407" s="30">
        <f>SUMIF(Ingredients!$B$3:$B$217,L407,Ingredients!$G$3:$G$217)+SUMIF($B$3:$B$724,L407,$BQ$3:$BQ$724)</f>
        <v>0</v>
      </c>
      <c r="BP407" s="30">
        <f>SUMIF(Ingredients!$B$3:$B$217,M407,Ingredients!$G$3:$G$217)+SUMIF($B$3:$B$724,M407,$BQ$3:$BQ$724)</f>
        <v>0</v>
      </c>
      <c r="BQ407" s="36">
        <f t="shared" si="84"/>
        <v>0</v>
      </c>
      <c r="BR407" s="30">
        <f>SUMIF(Ingredients!$B$3:$B$217,F407,Ingredients!$H$3:$H$217)+SUMIF($B$3:$B$724,F407,$BZ$3:$BZ$724)</f>
        <v>1.5</v>
      </c>
      <c r="BS407" s="30">
        <f>SUMIF(Ingredients!$B$3:$B$217,G407,Ingredients!$H$3:$H$217)+SUMIF($B$3:$B$724,G407,$BZ$3:$BZ$724)</f>
        <v>0</v>
      </c>
      <c r="BT407" s="30">
        <f>SUMIF(Ingredients!$B$3:$B$217,H407,Ingredients!$H$3:$H$217)+SUMIF($B$3:$B$724,H407,$BZ$3:$BZ$724)</f>
        <v>1.1428571428571428</v>
      </c>
      <c r="BU407" s="30">
        <f>SUMIF(Ingredients!$B$3:$B$217,I407,Ingredients!$H$3:$H$217)+SUMIF($B$3:$B$724,I407,$BZ$3:$BZ$724)</f>
        <v>0</v>
      </c>
      <c r="BV407" s="30">
        <f>SUMIF(Ingredients!$B$3:$B$217,J407,Ingredients!$H$3:$H$217)+SUMIF($B$3:$B$724,J407,$BZ$3:$BZ$724)</f>
        <v>0</v>
      </c>
      <c r="BW407" s="30">
        <f>SUMIF(Ingredients!$B$3:$B$217,K407,Ingredients!$H$3:$H$217)+SUMIF($B$3:$B$724,K407,$BZ$3:$BZ$724)</f>
        <v>0</v>
      </c>
      <c r="BX407" s="30">
        <f>SUMIF(Ingredients!$B$3:$B$217,L407,Ingredients!$H$3:$H$217)+SUMIF($B$3:$B$724,L407,$BZ$3:$BZ$724)</f>
        <v>0</v>
      </c>
      <c r="BY407" s="30">
        <f>SUMIF(Ingredients!$B$3:$B$217,M407,Ingredients!$H$3:$H$217)+SUMIF($B$3:$B$724,M407,$BZ$3:$BZ$724)</f>
        <v>0</v>
      </c>
      <c r="BZ407" s="42">
        <f t="shared" si="85"/>
        <v>2.6428571428571428</v>
      </c>
      <c r="CA407" s="30">
        <f>SUMIF(Ingredients!$B$3:$B$217,F407,Ingredients!$I$3:$I$217)+SUMIF($B$3:$B$724,F407,$CI$3:$CI$724)</f>
        <v>0</v>
      </c>
      <c r="CB407" s="30">
        <f>SUMIF(Ingredients!$B$3:$B$217,G407,Ingredients!$I$3:$I$217)+SUMIF($B$3:$B$724,G407,$CI$3:$CI$724)</f>
        <v>0</v>
      </c>
      <c r="CC407" s="30">
        <f>SUMIF(Ingredients!$B$3:$B$217,H407,Ingredients!$I$3:$I$217)+SUMIF($B$3:$B$724,H407,$CI$3:$CI$724)</f>
        <v>2.5</v>
      </c>
      <c r="CD407" s="30">
        <f>SUMIF(Ingredients!$B$3:$B$217,I407,Ingredients!$I$3:$I$217)+SUMIF($B$3:$B$724,I407,$CI$3:$CI$724)</f>
        <v>0</v>
      </c>
      <c r="CE407" s="30">
        <f>SUMIF(Ingredients!$B$3:$B$217,J407,Ingredients!$I$3:$I$217)+SUMIF($B$3:$B$724,J407,$CI$3:$CI$724)</f>
        <v>0</v>
      </c>
      <c r="CF407" s="30">
        <f>SUMIF(Ingredients!$B$3:$B$217,K407,Ingredients!$I$3:$I$217)+SUMIF($B$3:$B$724,K407,$CI$3:$CI$724)</f>
        <v>0</v>
      </c>
      <c r="CG407" s="30">
        <f>SUMIF(Ingredients!$B$3:$B$217,L407,Ingredients!$I$3:$I$217)+SUMIF($B$3:$B$724,L407,$CI$3:$CI$724)</f>
        <v>0</v>
      </c>
      <c r="CH407" s="30">
        <f>SUMIF(Ingredients!$B$3:$B$217,M407,Ingredients!$I$3:$I$217)+SUMIF($B$3:$B$724,M407,$CI$3:$CI$724)</f>
        <v>0</v>
      </c>
      <c r="CI407" s="38">
        <f t="shared" si="86"/>
        <v>2.5</v>
      </c>
      <c r="CJ407" s="30">
        <f>SUMIF(Ingredients!$B$3:$B$217,F407,Ingredients!$J$3:$J$217)+SUMIF($B$3:$B$724,F407,$CR$3:$CR$724)</f>
        <v>0</v>
      </c>
      <c r="CK407" s="30">
        <f>SUMIF(Ingredients!$B$3:$B$217,G407,Ingredients!$J$3:$J$217)+SUMIF($B$3:$B$724,G407,$CR$3:$CR$724)</f>
        <v>0</v>
      </c>
      <c r="CL407" s="30">
        <f>SUMIF(Ingredients!$B$3:$B$217,H407,Ingredients!$J$3:$J$217)+SUMIF($B$3:$B$724,H407,$CR$3:$CR$724)</f>
        <v>0</v>
      </c>
      <c r="CM407" s="30">
        <f>SUMIF(Ingredients!$B$3:$B$217,I407,Ingredients!$J$3:$J$217)+SUMIF($B$3:$B$724,I407,$CR$3:$CR$724)</f>
        <v>1</v>
      </c>
      <c r="CN407" s="30">
        <f>SUMIF(Ingredients!$B$3:$B$217,J407,Ingredients!$J$3:$J$217)+SUMIF($B$3:$B$724,J407,$CR$3:$CR$724)</f>
        <v>0</v>
      </c>
      <c r="CO407" s="30">
        <f>SUMIF(Ingredients!$B$3:$B$217,K407,Ingredients!$J$3:$J$217)+SUMIF($B$3:$B$724,K407,$CR$3:$CR$724)</f>
        <v>0</v>
      </c>
      <c r="CP407" s="30">
        <f>SUMIF(Ingredients!$B$3:$B$217,L407,Ingredients!$J$3:$J$217)+SUMIF($B$3:$B$724,L407,$CR$3:$CR$724)</f>
        <v>0</v>
      </c>
      <c r="CQ407" s="30">
        <f>SUMIF(Ingredients!$B$3:$B$217,M407,Ingredients!$J$3:$J$217)+SUMIF($B$3:$B$724,M407,$CR$3:$CR$724)</f>
        <v>0</v>
      </c>
      <c r="CR407" s="43">
        <f t="shared" si="87"/>
        <v>1</v>
      </c>
      <c r="CS407" s="34">
        <v>27.30952380952381</v>
      </c>
      <c r="CT407" s="30">
        <v>0.35714285714285715</v>
      </c>
      <c r="CU407" s="30">
        <v>8.238095238095239</v>
      </c>
      <c r="CV407" s="35">
        <v>0</v>
      </c>
      <c r="CW407" s="36">
        <v>0</v>
      </c>
      <c r="CX407" s="37">
        <v>2.6428571428571428</v>
      </c>
      <c r="CY407" s="38">
        <v>2.5</v>
      </c>
      <c r="CZ407" s="39">
        <v>1</v>
      </c>
      <c r="DA407" t="s">
        <v>199</v>
      </c>
      <c r="DB407" t="str">
        <f t="shared" ca="1" si="88"/>
        <v>No</v>
      </c>
      <c r="DD407" t="s">
        <v>200</v>
      </c>
      <c r="DE407" t="str">
        <f t="shared" ca="1" si="89"/>
        <v/>
      </c>
      <c r="DF407" t="s">
        <v>2272</v>
      </c>
    </row>
    <row r="408" spans="2:110" x14ac:dyDescent="0.3">
      <c r="B408" t="s">
        <v>691</v>
      </c>
      <c r="C408" t="str">
        <f>INDEX('PH Itemnames'!$B$1:$B$723,MATCH(B408,'PH Itemnames'!$A$1:$A$723),1)</f>
        <v>yorkshirepuddingItem</v>
      </c>
      <c r="D408" t="s">
        <v>240</v>
      </c>
      <c r="E408" t="s">
        <v>1192</v>
      </c>
      <c r="F408" s="10" t="s">
        <v>216</v>
      </c>
      <c r="G408" s="11" t="s">
        <v>249</v>
      </c>
      <c r="H408" s="11" t="s">
        <v>270</v>
      </c>
      <c r="I408" s="11" t="s">
        <v>238</v>
      </c>
      <c r="J408" s="11"/>
      <c r="K408" s="11"/>
      <c r="L408" s="11"/>
      <c r="M408" s="11"/>
      <c r="N408" s="46">
        <f ca="1">SUMIF(Ingredients!$B$3:$B$217,'PH complex foods'!F408,Ingredients!$A$3:$A$119)+SUMIF($B$3:$B$724,F408,$V$3:$V$723)</f>
        <v>1</v>
      </c>
      <c r="O408" s="11">
        <f ca="1">SUMIF(Ingredients!$B$3:$B$217,'PH complex foods'!G408,Ingredients!$A$3:$A$119)+SUMIF($B$3:$B$724,G408,$V$3:$V$723)</f>
        <v>1</v>
      </c>
      <c r="P408" s="11">
        <f ca="1">SUMIF(Ingredients!$B$3:$B$217,'PH complex foods'!H408,Ingredients!$A$3:$A$119)+SUMIF($B$3:$B$724,H408,$V$3:$V$723)</f>
        <v>1</v>
      </c>
      <c r="Q408" s="11">
        <f ca="1">SUMIF(Ingredients!$B$3:$B$217,'PH complex foods'!I408,Ingredients!$A$3:$A$119)+SUMIF($B$3:$B$724,I408,$V$3:$V$723)</f>
        <v>1</v>
      </c>
      <c r="R408" s="11">
        <f ca="1">SUMIF(Ingredients!$B$3:$B$217,'PH complex foods'!J408,Ingredients!$A$3:$A$119)+SUMIF($B$3:$B$724,J408,$V$3:$V$723)</f>
        <v>0</v>
      </c>
      <c r="S408" s="11">
        <f ca="1">SUMIF(Ingredients!$B$3:$B$217,'PH complex foods'!K408,Ingredients!$A$3:$A$119)+SUMIF($B$3:$B$724,K408,$V$3:$V$723)</f>
        <v>0</v>
      </c>
      <c r="T408" s="11">
        <f ca="1">SUMIF(Ingredients!$B$3:$B$217,'PH complex foods'!L408,Ingredients!$A$3:$A$119)+SUMIF($B$3:$B$724,L408,$V$3:$V$723)</f>
        <v>0</v>
      </c>
      <c r="U408" s="11">
        <f ca="1">SUMIF(Ingredients!$B$3:$B$217,'PH complex foods'!M408,Ingredients!$A$3:$A$119)+SUMIF($B$3:$B$724,M408,$V$3:$V$723)</f>
        <v>0</v>
      </c>
      <c r="V408" s="10">
        <f t="shared" ca="1" si="90"/>
        <v>1</v>
      </c>
      <c r="W408" s="11">
        <f t="shared" si="79"/>
        <v>1</v>
      </c>
      <c r="X408" s="44" t="str">
        <f t="shared" ca="1" si="91"/>
        <v>Yes</v>
      </c>
      <c r="Y408" s="34">
        <f>SUMIF(Ingredients!$B$3:$B$217,F408,Ingredients!$C$3:$C$217)+SUMIF($B$3:$B$724,F408,$AG$3:$AG$724)</f>
        <v>5</v>
      </c>
      <c r="Z408" s="30">
        <f>SUMIF(Ingredients!$B$3:$B$217,G408,Ingredients!$C$3:$C$217)+SUMIF($B$3:$B$724,G408,$AG$3:$AG$724)</f>
        <v>0</v>
      </c>
      <c r="AA408" s="30">
        <f>SUMIF(Ingredients!$B$3:$B$217,H408,Ingredients!$C$3:$C$217)+SUMIF($B$3:$B$724,H408,$AG$3:$AG$724)</f>
        <v>12.30952380952381</v>
      </c>
      <c r="AB408" s="30">
        <f>SUMIF(Ingredients!$B$3:$B$217,I408,Ingredients!$C$3:$C$217)+SUMIF($B$3:$B$724,I408,$AG$3:$AG$724)</f>
        <v>5</v>
      </c>
      <c r="AC408" s="30">
        <f>SUMIF(Ingredients!$B$3:$B$217,J408,Ingredients!$C$3:$C$217)+SUMIF($B$3:$B$724,J408,$AG$3:$AG$724)</f>
        <v>0</v>
      </c>
      <c r="AD408" s="30">
        <f>SUMIF(Ingredients!$B$3:$B$217,K408,Ingredients!$C$3:$C$217)+SUMIF($B$3:$B$724,K408,$AG$3:$AG$724)</f>
        <v>0</v>
      </c>
      <c r="AE408" s="30">
        <f>SUMIF(Ingredients!$B$3:$B$217,L408,Ingredients!$C$3:$C$217)+SUMIF($B$3:$B$724,L408,$AG$3:$AG$724)</f>
        <v>0</v>
      </c>
      <c r="AF408" s="30">
        <f>SUMIF(Ingredients!$B$3:$B$217,M408,Ingredients!$C$3:$C$217)+SUMIF($B$3:$B$724,M408,$AG$3:$AG$724)</f>
        <v>0</v>
      </c>
      <c r="AG408" s="29">
        <f t="shared" si="80"/>
        <v>22.30952380952381</v>
      </c>
      <c r="AH408" s="30">
        <f>SUMIF(Ingredients!$B$3:$B$217,F408,Ingredients!$D$3:$D$217)+SUMIF($B$3:$B$724,F408,$AP$3:$AP$724)</f>
        <v>0</v>
      </c>
      <c r="AI408" s="30">
        <f>SUMIF(Ingredients!$B$3:$B$217,G408,Ingredients!$D$3:$D$217)+SUMIF($B$3:$B$724,G408,$AP$3:$AP$724)</f>
        <v>0</v>
      </c>
      <c r="AJ408" s="30">
        <f>SUMIF(Ingredients!$B$3:$B$217,H408,Ingredients!$D$3:$D$217)+SUMIF($B$3:$B$724,H408,$AP$3:$AP$724)</f>
        <v>0.35714285714285715</v>
      </c>
      <c r="AK408" s="30">
        <f>SUMIF(Ingredients!$B$3:$B$217,I408,Ingredients!$D$3:$D$217)+SUMIF($B$3:$B$724,I408,$AP$3:$AP$724)</f>
        <v>5</v>
      </c>
      <c r="AL408" s="30">
        <f>SUMIF(Ingredients!$B$3:$B$217,J408,Ingredients!$D$3:$D$217)+SUMIF($B$3:$B$724,J408,$AP$3:$AP$724)</f>
        <v>0</v>
      </c>
      <c r="AM408" s="30">
        <f>SUMIF(Ingredients!$B$3:$B$217,K408,Ingredients!$D$3:$D$217)+SUMIF($B$3:$B$724,K408,$AP$3:$AP$724)</f>
        <v>0</v>
      </c>
      <c r="AN408" s="30">
        <f>SUMIF(Ingredients!$B$3:$B$217,L408,Ingredients!$D$3:$D$217)+SUMIF($B$3:$B$724,L408,$AP$3:$AP$724)</f>
        <v>0</v>
      </c>
      <c r="AO408" s="30">
        <f>SUMIF(Ingredients!$B$3:$B$217,M408,Ingredients!$D$3:$D$217)+SUMIF($B$3:$B$724,M408,$AP$3:$AP$724)</f>
        <v>0</v>
      </c>
      <c r="AP408" s="29">
        <f t="shared" si="81"/>
        <v>5.3571428571428568</v>
      </c>
      <c r="AQ408" s="30">
        <f>SUMIF(Ingredients!$B$3:$B$217,F408,Ingredients!$E$3:$E$217)+SUMIF($B$3:$B$724,F408,$AY$3:$AY$727)</f>
        <v>29.5</v>
      </c>
      <c r="AR408" s="30">
        <f>SUMIF(Ingredients!$B$3:$B$217,G408,Ingredients!$E$3:$E$217)+SUMIF($B$3:$B$724,G408,$AY$3:$AY$727)</f>
        <v>30</v>
      </c>
      <c r="AS408" s="30">
        <f>SUMIF(Ingredients!$B$3:$B$217,H408,Ingredients!$E$3:$E$217)+SUMIF($B$3:$B$724,H408,$AY$3:$AY$727)</f>
        <v>10.428571428571429</v>
      </c>
      <c r="AT408" s="30">
        <f>SUMIF(Ingredients!$B$3:$B$217,I408,Ingredients!$E$3:$E$217)+SUMIF($B$3:$B$724,I408,$AY$3:$AY$727)</f>
        <v>23</v>
      </c>
      <c r="AU408" s="30">
        <f>SUMIF(Ingredients!$B$3:$B$217,J408,Ingredients!$E$3:$E$217)+SUMIF($B$3:$B$724,J408,$AY$3:$AY$727)</f>
        <v>0</v>
      </c>
      <c r="AV408" s="30">
        <f>SUMIF(Ingredients!$B$3:$B$217,K408,Ingredients!$E$3:$E$217)+SUMIF($B$3:$B$724,K408,$AY$3:$AY$727)</f>
        <v>0</v>
      </c>
      <c r="AW408" s="30">
        <f>SUMIF(Ingredients!$B$3:$B$217,L408,Ingredients!$E$3:$E$217)+SUMIF($B$3:$B$724,L408,$AY$3:$AY$727)</f>
        <v>0</v>
      </c>
      <c r="AX408" s="30">
        <f>SUMIF(Ingredients!$B$3:$B$217,M408,Ingredients!$E$3:$E$217)+SUMIF($B$3:$B$724,M408,$AY$3:$AY$727)</f>
        <v>0</v>
      </c>
      <c r="AY408" s="29">
        <f t="shared" si="82"/>
        <v>23.232142857142858</v>
      </c>
      <c r="AZ408" s="30">
        <f>SUMIF(Ingredients!$B$3:$B$217,F408,Ingredients!$F$3:$F$217)+SUMIF($B$3:$B$724,F408,$BH$3:$BH$724)</f>
        <v>1</v>
      </c>
      <c r="BA408" s="30">
        <f>SUMIF(Ingredients!$B$3:$B$217,G408,Ingredients!$F$3:$F$217)+SUMIF($B$3:$B$724,G408,$BH$3:$BH$724)</f>
        <v>0</v>
      </c>
      <c r="BB408" s="30">
        <f>SUMIF(Ingredients!$B$3:$B$217,H408,Ingredients!$F$3:$F$217)+SUMIF($B$3:$B$724,H408,$BH$3:$BH$724)</f>
        <v>0</v>
      </c>
      <c r="BC408" s="30">
        <f>SUMIF(Ingredients!$B$3:$B$217,I408,Ingredients!$F$3:$F$217)+SUMIF($B$3:$B$724,I408,$BH$3:$BH$724)</f>
        <v>0</v>
      </c>
      <c r="BD408" s="30">
        <f>SUMIF(Ingredients!$B$3:$B$217,J408,Ingredients!$F$3:$F$217)+SUMIF($B$3:$B$724,J408,$BH$3:$BH$724)</f>
        <v>0</v>
      </c>
      <c r="BE408" s="30">
        <f>SUMIF(Ingredients!$B$3:$B$217,K408,Ingredients!$F$3:$F$217)+SUMIF($B$3:$B$724,K408,$BH$3:$BH$724)</f>
        <v>0</v>
      </c>
      <c r="BF408" s="30">
        <f>SUMIF(Ingredients!$B$3:$B$217,L408,Ingredients!$F$3:$F$217)+SUMIF($B$3:$B$724,L408,$BH$3:$BH$724)</f>
        <v>0</v>
      </c>
      <c r="BG408" s="30">
        <f>SUMIF(Ingredients!$B$3:$B$217,M408,Ingredients!$F$3:$F$217)+SUMIF($B$3:$B$724,M408,$BH$3:$BH$724)</f>
        <v>0</v>
      </c>
      <c r="BH408" s="35">
        <f t="shared" si="83"/>
        <v>1</v>
      </c>
      <c r="BI408" s="30">
        <f>SUMIF(Ingredients!$B$3:$B$217,F408,Ingredients!$G$3:$G$217)+SUMIF($B$3:$B$724,F408,$BQ$3:$BQ$724)</f>
        <v>0</v>
      </c>
      <c r="BJ408" s="30">
        <f>SUMIF(Ingredients!$B$3:$B$217,G408,Ingredients!$G$3:$G$217)+SUMIF($B$3:$B$724,G408,$BQ$3:$BQ$724)</f>
        <v>0</v>
      </c>
      <c r="BK408" s="30">
        <f>SUMIF(Ingredients!$B$3:$B$217,H408,Ingredients!$G$3:$G$217)+SUMIF($B$3:$B$724,H408,$BQ$3:$BQ$724)</f>
        <v>0</v>
      </c>
      <c r="BL408" s="30">
        <f>SUMIF(Ingredients!$B$3:$B$217,I408,Ingredients!$G$3:$G$217)+SUMIF($B$3:$B$724,I408,$BQ$3:$BQ$724)</f>
        <v>0</v>
      </c>
      <c r="BM408" s="30">
        <f>SUMIF(Ingredients!$B$3:$B$217,J408,Ingredients!$G$3:$G$217)+SUMIF($B$3:$B$724,J408,$BQ$3:$BQ$724)</f>
        <v>0</v>
      </c>
      <c r="BN408" s="30">
        <f>SUMIF(Ingredients!$B$3:$B$217,K408,Ingredients!$G$3:$G$217)+SUMIF($B$3:$B$724,K408,$BQ$3:$BQ$724)</f>
        <v>0</v>
      </c>
      <c r="BO408" s="30">
        <f>SUMIF(Ingredients!$B$3:$B$217,L408,Ingredients!$G$3:$G$217)+SUMIF($B$3:$B$724,L408,$BQ$3:$BQ$724)</f>
        <v>0</v>
      </c>
      <c r="BP408" s="30">
        <f>SUMIF(Ingredients!$B$3:$B$217,M408,Ingredients!$G$3:$G$217)+SUMIF($B$3:$B$724,M408,$BQ$3:$BQ$724)</f>
        <v>0</v>
      </c>
      <c r="BQ408" s="36">
        <f t="shared" si="84"/>
        <v>0</v>
      </c>
      <c r="BR408" s="30">
        <f>SUMIF(Ingredients!$B$3:$B$217,F408,Ingredients!$H$3:$H$217)+SUMIF($B$3:$B$724,F408,$BZ$3:$BZ$724)</f>
        <v>0</v>
      </c>
      <c r="BS408" s="30">
        <f>SUMIF(Ingredients!$B$3:$B$217,G408,Ingredients!$H$3:$H$217)+SUMIF($B$3:$B$724,G408,$BZ$3:$BZ$724)</f>
        <v>0</v>
      </c>
      <c r="BT408" s="30">
        <f>SUMIF(Ingredients!$B$3:$B$217,H408,Ingredients!$H$3:$H$217)+SUMIF($B$3:$B$724,H408,$BZ$3:$BZ$724)</f>
        <v>1.1428571428571428</v>
      </c>
      <c r="BU408" s="30">
        <f>SUMIF(Ingredients!$B$3:$B$217,I408,Ingredients!$H$3:$H$217)+SUMIF($B$3:$B$724,I408,$BZ$3:$BZ$724)</f>
        <v>0</v>
      </c>
      <c r="BV408" s="30">
        <f>SUMIF(Ingredients!$B$3:$B$217,J408,Ingredients!$H$3:$H$217)+SUMIF($B$3:$B$724,J408,$BZ$3:$BZ$724)</f>
        <v>0</v>
      </c>
      <c r="BW408" s="30">
        <f>SUMIF(Ingredients!$B$3:$B$217,K408,Ingredients!$H$3:$H$217)+SUMIF($B$3:$B$724,K408,$BZ$3:$BZ$724)</f>
        <v>0</v>
      </c>
      <c r="BX408" s="30">
        <f>SUMIF(Ingredients!$B$3:$B$217,L408,Ingredients!$H$3:$H$217)+SUMIF($B$3:$B$724,L408,$BZ$3:$BZ$724)</f>
        <v>0</v>
      </c>
      <c r="BY408" s="30">
        <f>SUMIF(Ingredients!$B$3:$B$217,M408,Ingredients!$H$3:$H$217)+SUMIF($B$3:$B$724,M408,$BZ$3:$BZ$724)</f>
        <v>0</v>
      </c>
      <c r="BZ408" s="42">
        <f t="shared" si="85"/>
        <v>1.1428571428571428</v>
      </c>
      <c r="CA408" s="30">
        <f>SUMIF(Ingredients!$B$3:$B$217,F408,Ingredients!$I$3:$I$217)+SUMIF($B$3:$B$724,F408,$CI$3:$CI$724)</f>
        <v>0</v>
      </c>
      <c r="CB408" s="30">
        <f>SUMIF(Ingredients!$B$3:$B$217,G408,Ingredients!$I$3:$I$217)+SUMIF($B$3:$B$724,G408,$CI$3:$CI$724)</f>
        <v>0</v>
      </c>
      <c r="CC408" s="30">
        <f>SUMIF(Ingredients!$B$3:$B$217,H408,Ingredients!$I$3:$I$217)+SUMIF($B$3:$B$724,H408,$CI$3:$CI$724)</f>
        <v>2.5</v>
      </c>
      <c r="CD408" s="30">
        <f>SUMIF(Ingredients!$B$3:$B$217,I408,Ingredients!$I$3:$I$217)+SUMIF($B$3:$B$724,I408,$CI$3:$CI$724)</f>
        <v>0</v>
      </c>
      <c r="CE408" s="30">
        <f>SUMIF(Ingredients!$B$3:$B$217,J408,Ingredients!$I$3:$I$217)+SUMIF($B$3:$B$724,J408,$CI$3:$CI$724)</f>
        <v>0</v>
      </c>
      <c r="CF408" s="30">
        <f>SUMIF(Ingredients!$B$3:$B$217,K408,Ingredients!$I$3:$I$217)+SUMIF($B$3:$B$724,K408,$CI$3:$CI$724)</f>
        <v>0</v>
      </c>
      <c r="CG408" s="30">
        <f>SUMIF(Ingredients!$B$3:$B$217,L408,Ingredients!$I$3:$I$217)+SUMIF($B$3:$B$724,L408,$CI$3:$CI$724)</f>
        <v>0</v>
      </c>
      <c r="CH408" s="30">
        <f>SUMIF(Ingredients!$B$3:$B$217,M408,Ingredients!$I$3:$I$217)+SUMIF($B$3:$B$724,M408,$CI$3:$CI$724)</f>
        <v>0</v>
      </c>
      <c r="CI408" s="38">
        <f t="shared" si="86"/>
        <v>2.5</v>
      </c>
      <c r="CJ408" s="30">
        <f>SUMIF(Ingredients!$B$3:$B$217,F408,Ingredients!$J$3:$J$217)+SUMIF($B$3:$B$724,F408,$CR$3:$CR$724)</f>
        <v>0</v>
      </c>
      <c r="CK408" s="30">
        <f>SUMIF(Ingredients!$B$3:$B$217,G408,Ingredients!$J$3:$J$217)+SUMIF($B$3:$B$724,G408,$CR$3:$CR$724)</f>
        <v>0</v>
      </c>
      <c r="CL408" s="30">
        <f>SUMIF(Ingredients!$B$3:$B$217,H408,Ingredients!$J$3:$J$217)+SUMIF($B$3:$B$724,H408,$CR$3:$CR$724)</f>
        <v>0</v>
      </c>
      <c r="CM408" s="30">
        <f>SUMIF(Ingredients!$B$3:$B$217,I408,Ingredients!$J$3:$J$217)+SUMIF($B$3:$B$724,I408,$CR$3:$CR$724)</f>
        <v>2</v>
      </c>
      <c r="CN408" s="30">
        <f>SUMIF(Ingredients!$B$3:$B$217,J408,Ingredients!$J$3:$J$217)+SUMIF($B$3:$B$724,J408,$CR$3:$CR$724)</f>
        <v>0</v>
      </c>
      <c r="CO408" s="30">
        <f>SUMIF(Ingredients!$B$3:$B$217,K408,Ingredients!$J$3:$J$217)+SUMIF($B$3:$B$724,K408,$CR$3:$CR$724)</f>
        <v>0</v>
      </c>
      <c r="CP408" s="30">
        <f>SUMIF(Ingredients!$B$3:$B$217,L408,Ingredients!$J$3:$J$217)+SUMIF($B$3:$B$724,L408,$CR$3:$CR$724)</f>
        <v>0</v>
      </c>
      <c r="CQ408" s="30">
        <f>SUMIF(Ingredients!$B$3:$B$217,M408,Ingredients!$J$3:$J$217)+SUMIF($B$3:$B$724,M408,$CR$3:$CR$724)</f>
        <v>0</v>
      </c>
      <c r="CR408" s="43">
        <f t="shared" si="87"/>
        <v>2</v>
      </c>
      <c r="CS408" s="34">
        <v>20</v>
      </c>
      <c r="CT408" s="30">
        <v>0</v>
      </c>
      <c r="CU408" s="30">
        <v>18</v>
      </c>
      <c r="CV408" s="35">
        <v>1</v>
      </c>
      <c r="CW408" s="36">
        <v>0</v>
      </c>
      <c r="CX408" s="37">
        <v>1</v>
      </c>
      <c r="CY408" s="38">
        <v>2.5</v>
      </c>
      <c r="CZ408" s="39">
        <v>2</v>
      </c>
      <c r="DA408" t="s">
        <v>202</v>
      </c>
      <c r="DB408" t="str">
        <f t="shared" ca="1" si="88"/>
        <v>-</v>
      </c>
      <c r="DD408" t="s">
        <v>200</v>
      </c>
      <c r="DE408" t="str">
        <f t="shared" ca="1" si="89"/>
        <v>YORKSHIREPUDDINGITEM(MEAL, ItemRegistry.yorkshirepuddingItem, 4 ,4f,0f,1f,1f,0f,2.5f,2f,1.17f),</v>
      </c>
      <c r="DF408" t="s">
        <v>2507</v>
      </c>
    </row>
    <row r="409" spans="2:110" x14ac:dyDescent="0.3">
      <c r="B409" t="s">
        <v>692</v>
      </c>
      <c r="C409" t="str">
        <f>INDEX('PH Itemnames'!$B$1:$B$723,MATCH(B409,'PH Itemnames'!$A$1:$A$723),1)</f>
        <v>sesameoilItem</v>
      </c>
      <c r="D409" t="s">
        <v>240</v>
      </c>
      <c r="E409" t="s">
        <v>200</v>
      </c>
      <c r="F409" s="10" t="s">
        <v>142</v>
      </c>
      <c r="G409" s="11"/>
      <c r="H409" s="11"/>
      <c r="I409" s="11"/>
      <c r="J409" s="11"/>
      <c r="K409" s="11"/>
      <c r="L409" s="11"/>
      <c r="M409" s="11"/>
      <c r="N409" s="46">
        <f ca="1">SUMIF(Ingredients!$B$3:$B$217,'PH complex foods'!F409,Ingredients!$A$3:$A$119)+SUMIF($B$3:$B$724,F409,$V$3:$V$723)</f>
        <v>1</v>
      </c>
      <c r="O409" s="11">
        <f ca="1">SUMIF(Ingredients!$B$3:$B$217,'PH complex foods'!G409,Ingredients!$A$3:$A$119)+SUMIF($B$3:$B$724,G409,$V$3:$V$723)</f>
        <v>0</v>
      </c>
      <c r="P409" s="11">
        <f ca="1">SUMIF(Ingredients!$B$3:$B$217,'PH complex foods'!H409,Ingredients!$A$3:$A$119)+SUMIF($B$3:$B$724,H409,$V$3:$V$723)</f>
        <v>0</v>
      </c>
      <c r="Q409" s="11">
        <f ca="1">SUMIF(Ingredients!$B$3:$B$217,'PH complex foods'!I409,Ingredients!$A$3:$A$119)+SUMIF($B$3:$B$724,I409,$V$3:$V$723)</f>
        <v>0</v>
      </c>
      <c r="R409" s="11">
        <f ca="1">SUMIF(Ingredients!$B$3:$B$217,'PH complex foods'!J409,Ingredients!$A$3:$A$119)+SUMIF($B$3:$B$724,J409,$V$3:$V$723)</f>
        <v>0</v>
      </c>
      <c r="S409" s="11">
        <f ca="1">SUMIF(Ingredients!$B$3:$B$217,'PH complex foods'!K409,Ingredients!$A$3:$A$119)+SUMIF($B$3:$B$724,K409,$V$3:$V$723)</f>
        <v>0</v>
      </c>
      <c r="T409" s="11">
        <f ca="1">SUMIF(Ingredients!$B$3:$B$217,'PH complex foods'!L409,Ingredients!$A$3:$A$119)+SUMIF($B$3:$B$724,L409,$V$3:$V$723)</f>
        <v>0</v>
      </c>
      <c r="U409" s="11">
        <f ca="1">SUMIF(Ingredients!$B$3:$B$217,'PH complex foods'!M409,Ingredients!$A$3:$A$119)+SUMIF($B$3:$B$724,M409,$V$3:$V$723)</f>
        <v>0</v>
      </c>
      <c r="V409" s="10">
        <f t="shared" ca="1" si="90"/>
        <v>1</v>
      </c>
      <c r="W409" s="11">
        <f t="shared" si="79"/>
        <v>3</v>
      </c>
      <c r="X409" s="44" t="str">
        <f t="shared" ca="1" si="91"/>
        <v>Yes</v>
      </c>
      <c r="Y409" s="34">
        <f>SUMIF(Ingredients!$B$3:$B$217,F409,Ingredients!$C$3:$C$217)+SUMIF($B$3:$B$724,F409,$AG$3:$AG$724)</f>
        <v>1</v>
      </c>
      <c r="Z409" s="30">
        <f>SUMIF(Ingredients!$B$3:$B$217,G409,Ingredients!$C$3:$C$217)+SUMIF($B$3:$B$724,G409,$AG$3:$AG$724)</f>
        <v>0</v>
      </c>
      <c r="AA409" s="30">
        <f>SUMIF(Ingredients!$B$3:$B$217,H409,Ingredients!$C$3:$C$217)+SUMIF($B$3:$B$724,H409,$AG$3:$AG$724)</f>
        <v>0</v>
      </c>
      <c r="AB409" s="30">
        <f>SUMIF(Ingredients!$B$3:$B$217,I409,Ingredients!$C$3:$C$217)+SUMIF($B$3:$B$724,I409,$AG$3:$AG$724)</f>
        <v>0</v>
      </c>
      <c r="AC409" s="30">
        <f>SUMIF(Ingredients!$B$3:$B$217,J409,Ingredients!$C$3:$C$217)+SUMIF($B$3:$B$724,J409,$AG$3:$AG$724)</f>
        <v>0</v>
      </c>
      <c r="AD409" s="30">
        <f>SUMIF(Ingredients!$B$3:$B$217,K409,Ingredients!$C$3:$C$217)+SUMIF($B$3:$B$724,K409,$AG$3:$AG$724)</f>
        <v>0</v>
      </c>
      <c r="AE409" s="30">
        <f>SUMIF(Ingredients!$B$3:$B$217,L409,Ingredients!$C$3:$C$217)+SUMIF($B$3:$B$724,L409,$AG$3:$AG$724)</f>
        <v>0</v>
      </c>
      <c r="AF409" s="30">
        <f>SUMIF(Ingredients!$B$3:$B$217,M409,Ingredients!$C$3:$C$217)+SUMIF($B$3:$B$724,M409,$AG$3:$AG$724)</f>
        <v>0</v>
      </c>
      <c r="AG409" s="29">
        <f t="shared" si="80"/>
        <v>1</v>
      </c>
      <c r="AH409" s="30">
        <f>SUMIF(Ingredients!$B$3:$B$217,F409,Ingredients!$D$3:$D$217)+SUMIF($B$3:$B$724,F409,$AP$3:$AP$724)</f>
        <v>0</v>
      </c>
      <c r="AI409" s="30">
        <f>SUMIF(Ingredients!$B$3:$B$217,G409,Ingredients!$D$3:$D$217)+SUMIF($B$3:$B$724,G409,$AP$3:$AP$724)</f>
        <v>0</v>
      </c>
      <c r="AJ409" s="30">
        <f>SUMIF(Ingredients!$B$3:$B$217,H409,Ingredients!$D$3:$D$217)+SUMIF($B$3:$B$724,H409,$AP$3:$AP$724)</f>
        <v>0</v>
      </c>
      <c r="AK409" s="30">
        <f>SUMIF(Ingredients!$B$3:$B$217,I409,Ingredients!$D$3:$D$217)+SUMIF($B$3:$B$724,I409,$AP$3:$AP$724)</f>
        <v>0</v>
      </c>
      <c r="AL409" s="30">
        <f>SUMIF(Ingredients!$B$3:$B$217,J409,Ingredients!$D$3:$D$217)+SUMIF($B$3:$B$724,J409,$AP$3:$AP$724)</f>
        <v>0</v>
      </c>
      <c r="AM409" s="30">
        <f>SUMIF(Ingredients!$B$3:$B$217,K409,Ingredients!$D$3:$D$217)+SUMIF($B$3:$B$724,K409,$AP$3:$AP$724)</f>
        <v>0</v>
      </c>
      <c r="AN409" s="30">
        <f>SUMIF(Ingredients!$B$3:$B$217,L409,Ingredients!$D$3:$D$217)+SUMIF($B$3:$B$724,L409,$AP$3:$AP$724)</f>
        <v>0</v>
      </c>
      <c r="AO409" s="30">
        <f>SUMIF(Ingredients!$B$3:$B$217,M409,Ingredients!$D$3:$D$217)+SUMIF($B$3:$B$724,M409,$AP$3:$AP$724)</f>
        <v>0</v>
      </c>
      <c r="AP409" s="29">
        <f t="shared" si="81"/>
        <v>0</v>
      </c>
      <c r="AQ409" s="30">
        <f>SUMIF(Ingredients!$B$3:$B$217,F409,Ingredients!$E$3:$E$217)+SUMIF($B$3:$B$724,F409,$AY$3:$AY$727)</f>
        <v>87</v>
      </c>
      <c r="AR409" s="30">
        <f>SUMIF(Ingredients!$B$3:$B$217,G409,Ingredients!$E$3:$E$217)+SUMIF($B$3:$B$724,G409,$AY$3:$AY$727)</f>
        <v>0</v>
      </c>
      <c r="AS409" s="30">
        <f>SUMIF(Ingredients!$B$3:$B$217,H409,Ingredients!$E$3:$E$217)+SUMIF($B$3:$B$724,H409,$AY$3:$AY$727)</f>
        <v>0</v>
      </c>
      <c r="AT409" s="30">
        <f>SUMIF(Ingredients!$B$3:$B$217,I409,Ingredients!$E$3:$E$217)+SUMIF($B$3:$B$724,I409,$AY$3:$AY$727)</f>
        <v>0</v>
      </c>
      <c r="AU409" s="30">
        <f>SUMIF(Ingredients!$B$3:$B$217,J409,Ingredients!$E$3:$E$217)+SUMIF($B$3:$B$724,J409,$AY$3:$AY$727)</f>
        <v>0</v>
      </c>
      <c r="AV409" s="30">
        <f>SUMIF(Ingredients!$B$3:$B$217,K409,Ingredients!$E$3:$E$217)+SUMIF($B$3:$B$724,K409,$AY$3:$AY$727)</f>
        <v>0</v>
      </c>
      <c r="AW409" s="30">
        <f>SUMIF(Ingredients!$B$3:$B$217,L409,Ingredients!$E$3:$E$217)+SUMIF($B$3:$B$724,L409,$AY$3:$AY$727)</f>
        <v>0</v>
      </c>
      <c r="AX409" s="30">
        <f>SUMIF(Ingredients!$B$3:$B$217,M409,Ingredients!$E$3:$E$217)+SUMIF($B$3:$B$724,M409,$AY$3:$AY$727)</f>
        <v>0</v>
      </c>
      <c r="AY409" s="29">
        <f t="shared" si="82"/>
        <v>87</v>
      </c>
      <c r="AZ409" s="30">
        <f>SUMIF(Ingredients!$B$3:$B$217,F409,Ingredients!$F$3:$F$217)+SUMIF($B$3:$B$724,F409,$BH$3:$BH$724)</f>
        <v>0.5</v>
      </c>
      <c r="BA409" s="30">
        <f>SUMIF(Ingredients!$B$3:$B$217,G409,Ingredients!$F$3:$F$217)+SUMIF($B$3:$B$724,G409,$BH$3:$BH$724)</f>
        <v>0</v>
      </c>
      <c r="BB409" s="30">
        <f>SUMIF(Ingredients!$B$3:$B$217,H409,Ingredients!$F$3:$F$217)+SUMIF($B$3:$B$724,H409,$BH$3:$BH$724)</f>
        <v>0</v>
      </c>
      <c r="BC409" s="30">
        <f>SUMIF(Ingredients!$B$3:$B$217,I409,Ingredients!$F$3:$F$217)+SUMIF($B$3:$B$724,I409,$BH$3:$BH$724)</f>
        <v>0</v>
      </c>
      <c r="BD409" s="30">
        <f>SUMIF(Ingredients!$B$3:$B$217,J409,Ingredients!$F$3:$F$217)+SUMIF($B$3:$B$724,J409,$BH$3:$BH$724)</f>
        <v>0</v>
      </c>
      <c r="BE409" s="30">
        <f>SUMIF(Ingredients!$B$3:$B$217,K409,Ingredients!$F$3:$F$217)+SUMIF($B$3:$B$724,K409,$BH$3:$BH$724)</f>
        <v>0</v>
      </c>
      <c r="BF409" s="30">
        <f>SUMIF(Ingredients!$B$3:$B$217,L409,Ingredients!$F$3:$F$217)+SUMIF($B$3:$B$724,L409,$BH$3:$BH$724)</f>
        <v>0</v>
      </c>
      <c r="BG409" s="30">
        <f>SUMIF(Ingredients!$B$3:$B$217,M409,Ingredients!$F$3:$F$217)+SUMIF($B$3:$B$724,M409,$BH$3:$BH$724)</f>
        <v>0</v>
      </c>
      <c r="BH409" s="35">
        <f t="shared" si="83"/>
        <v>0.5</v>
      </c>
      <c r="BI409" s="30">
        <f>SUMIF(Ingredients!$B$3:$B$217,F409,Ingredients!$G$3:$G$217)+SUMIF($B$3:$B$724,F409,$BQ$3:$BQ$724)</f>
        <v>0</v>
      </c>
      <c r="BJ409" s="30">
        <f>SUMIF(Ingredients!$B$3:$B$217,G409,Ingredients!$G$3:$G$217)+SUMIF($B$3:$B$724,G409,$BQ$3:$BQ$724)</f>
        <v>0</v>
      </c>
      <c r="BK409" s="30">
        <f>SUMIF(Ingredients!$B$3:$B$217,H409,Ingredients!$G$3:$G$217)+SUMIF($B$3:$B$724,H409,$BQ$3:$BQ$724)</f>
        <v>0</v>
      </c>
      <c r="BL409" s="30">
        <f>SUMIF(Ingredients!$B$3:$B$217,I409,Ingredients!$G$3:$G$217)+SUMIF($B$3:$B$724,I409,$BQ$3:$BQ$724)</f>
        <v>0</v>
      </c>
      <c r="BM409" s="30">
        <f>SUMIF(Ingredients!$B$3:$B$217,J409,Ingredients!$G$3:$G$217)+SUMIF($B$3:$B$724,J409,$BQ$3:$BQ$724)</f>
        <v>0</v>
      </c>
      <c r="BN409" s="30">
        <f>SUMIF(Ingredients!$B$3:$B$217,K409,Ingredients!$G$3:$G$217)+SUMIF($B$3:$B$724,K409,$BQ$3:$BQ$724)</f>
        <v>0</v>
      </c>
      <c r="BO409" s="30">
        <f>SUMIF(Ingredients!$B$3:$B$217,L409,Ingredients!$G$3:$G$217)+SUMIF($B$3:$B$724,L409,$BQ$3:$BQ$724)</f>
        <v>0</v>
      </c>
      <c r="BP409" s="30">
        <f>SUMIF(Ingredients!$B$3:$B$217,M409,Ingredients!$G$3:$G$217)+SUMIF($B$3:$B$724,M409,$BQ$3:$BQ$724)</f>
        <v>0</v>
      </c>
      <c r="BQ409" s="36">
        <f t="shared" si="84"/>
        <v>0</v>
      </c>
      <c r="BR409" s="30">
        <f>SUMIF(Ingredients!$B$3:$B$217,F409,Ingredients!$H$3:$H$217)+SUMIF($B$3:$B$724,F409,$BZ$3:$BZ$724)</f>
        <v>0</v>
      </c>
      <c r="BS409" s="30">
        <f>SUMIF(Ingredients!$B$3:$B$217,G409,Ingredients!$H$3:$H$217)+SUMIF($B$3:$B$724,G409,$BZ$3:$BZ$724)</f>
        <v>0</v>
      </c>
      <c r="BT409" s="30">
        <f>SUMIF(Ingredients!$B$3:$B$217,H409,Ingredients!$H$3:$H$217)+SUMIF($B$3:$B$724,H409,$BZ$3:$BZ$724)</f>
        <v>0</v>
      </c>
      <c r="BU409" s="30">
        <f>SUMIF(Ingredients!$B$3:$B$217,I409,Ingredients!$H$3:$H$217)+SUMIF($B$3:$B$724,I409,$BZ$3:$BZ$724)</f>
        <v>0</v>
      </c>
      <c r="BV409" s="30">
        <f>SUMIF(Ingredients!$B$3:$B$217,J409,Ingredients!$H$3:$H$217)+SUMIF($B$3:$B$724,J409,$BZ$3:$BZ$724)</f>
        <v>0</v>
      </c>
      <c r="BW409" s="30">
        <f>SUMIF(Ingredients!$B$3:$B$217,K409,Ingredients!$H$3:$H$217)+SUMIF($B$3:$B$724,K409,$BZ$3:$BZ$724)</f>
        <v>0</v>
      </c>
      <c r="BX409" s="30">
        <f>SUMIF(Ingredients!$B$3:$B$217,L409,Ingredients!$H$3:$H$217)+SUMIF($B$3:$B$724,L409,$BZ$3:$BZ$724)</f>
        <v>0</v>
      </c>
      <c r="BY409" s="30">
        <f>SUMIF(Ingredients!$B$3:$B$217,M409,Ingredients!$H$3:$H$217)+SUMIF($B$3:$B$724,M409,$BZ$3:$BZ$724)</f>
        <v>0</v>
      </c>
      <c r="BZ409" s="42">
        <f t="shared" si="85"/>
        <v>0</v>
      </c>
      <c r="CA409" s="30">
        <f>SUMIF(Ingredients!$B$3:$B$217,F409,Ingredients!$I$3:$I$217)+SUMIF($B$3:$B$724,F409,$CI$3:$CI$724)</f>
        <v>0</v>
      </c>
      <c r="CB409" s="30">
        <f>SUMIF(Ingredients!$B$3:$B$217,G409,Ingredients!$I$3:$I$217)+SUMIF($B$3:$B$724,G409,$CI$3:$CI$724)</f>
        <v>0</v>
      </c>
      <c r="CC409" s="30">
        <f>SUMIF(Ingredients!$B$3:$B$217,H409,Ingredients!$I$3:$I$217)+SUMIF($B$3:$B$724,H409,$CI$3:$CI$724)</f>
        <v>0</v>
      </c>
      <c r="CD409" s="30">
        <f>SUMIF(Ingredients!$B$3:$B$217,I409,Ingredients!$I$3:$I$217)+SUMIF($B$3:$B$724,I409,$CI$3:$CI$724)</f>
        <v>0</v>
      </c>
      <c r="CE409" s="30">
        <f>SUMIF(Ingredients!$B$3:$B$217,J409,Ingredients!$I$3:$I$217)+SUMIF($B$3:$B$724,J409,$CI$3:$CI$724)</f>
        <v>0</v>
      </c>
      <c r="CF409" s="30">
        <f>SUMIF(Ingredients!$B$3:$B$217,K409,Ingredients!$I$3:$I$217)+SUMIF($B$3:$B$724,K409,$CI$3:$CI$724)</f>
        <v>0</v>
      </c>
      <c r="CG409" s="30">
        <f>SUMIF(Ingredients!$B$3:$B$217,L409,Ingredients!$I$3:$I$217)+SUMIF($B$3:$B$724,L409,$CI$3:$CI$724)</f>
        <v>0</v>
      </c>
      <c r="CH409" s="30">
        <f>SUMIF(Ingredients!$B$3:$B$217,M409,Ingredients!$I$3:$I$217)+SUMIF($B$3:$B$724,M409,$CI$3:$CI$724)</f>
        <v>0</v>
      </c>
      <c r="CI409" s="38">
        <f t="shared" si="86"/>
        <v>0</v>
      </c>
      <c r="CJ409" s="30">
        <f>SUMIF(Ingredients!$B$3:$B$217,F409,Ingredients!$J$3:$J$217)+SUMIF($B$3:$B$724,F409,$CR$3:$CR$724)</f>
        <v>0</v>
      </c>
      <c r="CK409" s="30">
        <f>SUMIF(Ingredients!$B$3:$B$217,G409,Ingredients!$J$3:$J$217)+SUMIF($B$3:$B$724,G409,$CR$3:$CR$724)</f>
        <v>0</v>
      </c>
      <c r="CL409" s="30">
        <f>SUMIF(Ingredients!$B$3:$B$217,H409,Ingredients!$J$3:$J$217)+SUMIF($B$3:$B$724,H409,$CR$3:$CR$724)</f>
        <v>0</v>
      </c>
      <c r="CM409" s="30">
        <f>SUMIF(Ingredients!$B$3:$B$217,I409,Ingredients!$J$3:$J$217)+SUMIF($B$3:$B$724,I409,$CR$3:$CR$724)</f>
        <v>0</v>
      </c>
      <c r="CN409" s="30">
        <f>SUMIF(Ingredients!$B$3:$B$217,J409,Ingredients!$J$3:$J$217)+SUMIF($B$3:$B$724,J409,$CR$3:$CR$724)</f>
        <v>0</v>
      </c>
      <c r="CO409" s="30">
        <f>SUMIF(Ingredients!$B$3:$B$217,K409,Ingredients!$J$3:$J$217)+SUMIF($B$3:$B$724,K409,$CR$3:$CR$724)</f>
        <v>0</v>
      </c>
      <c r="CP409" s="30">
        <f>SUMIF(Ingredients!$B$3:$B$217,L409,Ingredients!$J$3:$J$217)+SUMIF($B$3:$B$724,L409,$CR$3:$CR$724)</f>
        <v>0</v>
      </c>
      <c r="CQ409" s="30">
        <f>SUMIF(Ingredients!$B$3:$B$217,M409,Ingredients!$J$3:$J$217)+SUMIF($B$3:$B$724,M409,$CR$3:$CR$724)</f>
        <v>0</v>
      </c>
      <c r="CR409" s="43">
        <f t="shared" si="87"/>
        <v>0</v>
      </c>
      <c r="CS409" s="34">
        <v>1</v>
      </c>
      <c r="CT409" s="30">
        <v>0</v>
      </c>
      <c r="CU409" s="30">
        <v>87</v>
      </c>
      <c r="CV409" s="35">
        <v>0.5</v>
      </c>
      <c r="CW409" s="36">
        <v>0</v>
      </c>
      <c r="CX409" s="37">
        <v>0</v>
      </c>
      <c r="CY409" s="38">
        <v>0</v>
      </c>
      <c r="CZ409" s="39">
        <v>0</v>
      </c>
      <c r="DA409" t="s">
        <v>199</v>
      </c>
      <c r="DB409" t="str">
        <f t="shared" ca="1" si="88"/>
        <v>-</v>
      </c>
      <c r="DC409" t="s">
        <v>1143</v>
      </c>
      <c r="DD409" t="s">
        <v>199</v>
      </c>
      <c r="DE409" t="str">
        <f t="shared" ca="1" si="89"/>
        <v/>
      </c>
      <c r="DF409" t="s">
        <v>2272</v>
      </c>
    </row>
    <row r="410" spans="2:110" x14ac:dyDescent="0.3">
      <c r="B410" t="s">
        <v>693</v>
      </c>
      <c r="C410" t="str">
        <f>INDEX('PH Itemnames'!$B$1:$B$723,MATCH(B410,'PH Itemnames'!$A$1:$A$723),1)</f>
        <v>noodlesItem</v>
      </c>
      <c r="D410" t="s">
        <v>240</v>
      </c>
      <c r="E410" t="s">
        <v>200</v>
      </c>
      <c r="F410" s="10" t="s">
        <v>209</v>
      </c>
      <c r="G410" s="11"/>
      <c r="H410" s="11"/>
      <c r="I410" s="11"/>
      <c r="J410" s="11"/>
      <c r="K410" s="11"/>
      <c r="L410" s="11"/>
      <c r="M410" s="11"/>
      <c r="N410" s="46">
        <f ca="1">SUMIF(Ingredients!$B$3:$B$217,'PH complex foods'!F410,Ingredients!$A$3:$A$119)+SUMIF($B$3:$B$724,F410,$V$3:$V$723)</f>
        <v>1</v>
      </c>
      <c r="O410" s="11">
        <f ca="1">SUMIF(Ingredients!$B$3:$B$217,'PH complex foods'!G410,Ingredients!$A$3:$A$119)+SUMIF($B$3:$B$724,G410,$V$3:$V$723)</f>
        <v>0</v>
      </c>
      <c r="P410" s="11">
        <f ca="1">SUMIF(Ingredients!$B$3:$B$217,'PH complex foods'!H410,Ingredients!$A$3:$A$119)+SUMIF($B$3:$B$724,H410,$V$3:$V$723)</f>
        <v>0</v>
      </c>
      <c r="Q410" s="11">
        <f ca="1">SUMIF(Ingredients!$B$3:$B$217,'PH complex foods'!I410,Ingredients!$A$3:$A$119)+SUMIF($B$3:$B$724,I410,$V$3:$V$723)</f>
        <v>0</v>
      </c>
      <c r="R410" s="11">
        <f ca="1">SUMIF(Ingredients!$B$3:$B$217,'PH complex foods'!J410,Ingredients!$A$3:$A$119)+SUMIF($B$3:$B$724,J410,$V$3:$V$723)</f>
        <v>0</v>
      </c>
      <c r="S410" s="11">
        <f ca="1">SUMIF(Ingredients!$B$3:$B$217,'PH complex foods'!K410,Ingredients!$A$3:$A$119)+SUMIF($B$3:$B$724,K410,$V$3:$V$723)</f>
        <v>0</v>
      </c>
      <c r="T410" s="11">
        <f ca="1">SUMIF(Ingredients!$B$3:$B$217,'PH complex foods'!L410,Ingredients!$A$3:$A$119)+SUMIF($B$3:$B$724,L410,$V$3:$V$723)</f>
        <v>0</v>
      </c>
      <c r="U410" s="11">
        <f ca="1">SUMIF(Ingredients!$B$3:$B$217,'PH complex foods'!M410,Ingredients!$A$3:$A$119)+SUMIF($B$3:$B$724,M410,$V$3:$V$723)</f>
        <v>0</v>
      </c>
      <c r="V410" s="10">
        <f t="shared" ca="1" si="90"/>
        <v>1</v>
      </c>
      <c r="W410" s="11">
        <f t="shared" si="79"/>
        <v>7</v>
      </c>
      <c r="X410" s="44" t="str">
        <f t="shared" ca="1" si="91"/>
        <v>Yes</v>
      </c>
      <c r="Y410" s="34">
        <f>SUMIF(Ingredients!$B$3:$B$217,F410,Ingredients!$C$3:$C$217)+SUMIF($B$3:$B$724,F410,$AG$3:$AG$724)</f>
        <v>5</v>
      </c>
      <c r="Z410" s="30">
        <f>SUMIF(Ingredients!$B$3:$B$217,G410,Ingredients!$C$3:$C$217)+SUMIF($B$3:$B$724,G410,$AG$3:$AG$724)</f>
        <v>0</v>
      </c>
      <c r="AA410" s="30">
        <f>SUMIF(Ingredients!$B$3:$B$217,H410,Ingredients!$C$3:$C$217)+SUMIF($B$3:$B$724,H410,$AG$3:$AG$724)</f>
        <v>0</v>
      </c>
      <c r="AB410" s="30">
        <f>SUMIF(Ingredients!$B$3:$B$217,I410,Ingredients!$C$3:$C$217)+SUMIF($B$3:$B$724,I410,$AG$3:$AG$724)</f>
        <v>0</v>
      </c>
      <c r="AC410" s="30">
        <f>SUMIF(Ingredients!$B$3:$B$217,J410,Ingredients!$C$3:$C$217)+SUMIF($B$3:$B$724,J410,$AG$3:$AG$724)</f>
        <v>0</v>
      </c>
      <c r="AD410" s="30">
        <f>SUMIF(Ingredients!$B$3:$B$217,K410,Ingredients!$C$3:$C$217)+SUMIF($B$3:$B$724,K410,$AG$3:$AG$724)</f>
        <v>0</v>
      </c>
      <c r="AE410" s="30">
        <f>SUMIF(Ingredients!$B$3:$B$217,L410,Ingredients!$C$3:$C$217)+SUMIF($B$3:$B$724,L410,$AG$3:$AG$724)</f>
        <v>0</v>
      </c>
      <c r="AF410" s="30">
        <f>SUMIF(Ingredients!$B$3:$B$217,M410,Ingredients!$C$3:$C$217)+SUMIF($B$3:$B$724,M410,$AG$3:$AG$724)</f>
        <v>0</v>
      </c>
      <c r="AG410" s="29">
        <f t="shared" si="80"/>
        <v>5</v>
      </c>
      <c r="AH410" s="30">
        <f>SUMIF(Ingredients!$B$3:$B$217,F410,Ingredients!$D$3:$D$217)+SUMIF($B$3:$B$724,F410,$AP$3:$AP$724)</f>
        <v>0</v>
      </c>
      <c r="AI410" s="30">
        <f>SUMIF(Ingredients!$B$3:$B$217,G410,Ingredients!$D$3:$D$217)+SUMIF($B$3:$B$724,G410,$AP$3:$AP$724)</f>
        <v>0</v>
      </c>
      <c r="AJ410" s="30">
        <f>SUMIF(Ingredients!$B$3:$B$217,H410,Ingredients!$D$3:$D$217)+SUMIF($B$3:$B$724,H410,$AP$3:$AP$724)</f>
        <v>0</v>
      </c>
      <c r="AK410" s="30">
        <f>SUMIF(Ingredients!$B$3:$B$217,I410,Ingredients!$D$3:$D$217)+SUMIF($B$3:$B$724,I410,$AP$3:$AP$724)</f>
        <v>0</v>
      </c>
      <c r="AL410" s="30">
        <f>SUMIF(Ingredients!$B$3:$B$217,J410,Ingredients!$D$3:$D$217)+SUMIF($B$3:$B$724,J410,$AP$3:$AP$724)</f>
        <v>0</v>
      </c>
      <c r="AM410" s="30">
        <f>SUMIF(Ingredients!$B$3:$B$217,K410,Ingredients!$D$3:$D$217)+SUMIF($B$3:$B$724,K410,$AP$3:$AP$724)</f>
        <v>0</v>
      </c>
      <c r="AN410" s="30">
        <f>SUMIF(Ingredients!$B$3:$B$217,L410,Ingredients!$D$3:$D$217)+SUMIF($B$3:$B$724,L410,$AP$3:$AP$724)</f>
        <v>0</v>
      </c>
      <c r="AO410" s="30">
        <f>SUMIF(Ingredients!$B$3:$B$217,M410,Ingredients!$D$3:$D$217)+SUMIF($B$3:$B$724,M410,$AP$3:$AP$724)</f>
        <v>0</v>
      </c>
      <c r="AP410" s="29">
        <f t="shared" si="81"/>
        <v>0</v>
      </c>
      <c r="AQ410" s="30">
        <f>SUMIF(Ingredients!$B$3:$B$217,F410,Ingredients!$E$3:$E$217)+SUMIF($B$3:$B$724,F410,$AY$3:$AY$727)</f>
        <v>7</v>
      </c>
      <c r="AR410" s="30">
        <f>SUMIF(Ingredients!$B$3:$B$217,G410,Ingredients!$E$3:$E$217)+SUMIF($B$3:$B$724,G410,$AY$3:$AY$727)</f>
        <v>0</v>
      </c>
      <c r="AS410" s="30">
        <f>SUMIF(Ingredients!$B$3:$B$217,H410,Ingredients!$E$3:$E$217)+SUMIF($B$3:$B$724,H410,$AY$3:$AY$727)</f>
        <v>0</v>
      </c>
      <c r="AT410" s="30">
        <f>SUMIF(Ingredients!$B$3:$B$217,I410,Ingredients!$E$3:$E$217)+SUMIF($B$3:$B$724,I410,$AY$3:$AY$727)</f>
        <v>0</v>
      </c>
      <c r="AU410" s="30">
        <f>SUMIF(Ingredients!$B$3:$B$217,J410,Ingredients!$E$3:$E$217)+SUMIF($B$3:$B$724,J410,$AY$3:$AY$727)</f>
        <v>0</v>
      </c>
      <c r="AV410" s="30">
        <f>SUMIF(Ingredients!$B$3:$B$217,K410,Ingredients!$E$3:$E$217)+SUMIF($B$3:$B$724,K410,$AY$3:$AY$727)</f>
        <v>0</v>
      </c>
      <c r="AW410" s="30">
        <f>SUMIF(Ingredients!$B$3:$B$217,L410,Ingredients!$E$3:$E$217)+SUMIF($B$3:$B$724,L410,$AY$3:$AY$727)</f>
        <v>0</v>
      </c>
      <c r="AX410" s="30">
        <f>SUMIF(Ingredients!$B$3:$B$217,M410,Ingredients!$E$3:$E$217)+SUMIF($B$3:$B$724,M410,$AY$3:$AY$727)</f>
        <v>0</v>
      </c>
      <c r="AY410" s="29">
        <f t="shared" si="82"/>
        <v>7</v>
      </c>
      <c r="AZ410" s="30">
        <f>SUMIF(Ingredients!$B$3:$B$217,F410,Ingredients!$F$3:$F$217)+SUMIF($B$3:$B$724,F410,$BH$3:$BH$724)</f>
        <v>1</v>
      </c>
      <c r="BA410" s="30">
        <f>SUMIF(Ingredients!$B$3:$B$217,G410,Ingredients!$F$3:$F$217)+SUMIF($B$3:$B$724,G410,$BH$3:$BH$724)</f>
        <v>0</v>
      </c>
      <c r="BB410" s="30">
        <f>SUMIF(Ingredients!$B$3:$B$217,H410,Ingredients!$F$3:$F$217)+SUMIF($B$3:$B$724,H410,$BH$3:$BH$724)</f>
        <v>0</v>
      </c>
      <c r="BC410" s="30">
        <f>SUMIF(Ingredients!$B$3:$B$217,I410,Ingredients!$F$3:$F$217)+SUMIF($B$3:$B$724,I410,$BH$3:$BH$724)</f>
        <v>0</v>
      </c>
      <c r="BD410" s="30">
        <f>SUMIF(Ingredients!$B$3:$B$217,J410,Ingredients!$F$3:$F$217)+SUMIF($B$3:$B$724,J410,$BH$3:$BH$724)</f>
        <v>0</v>
      </c>
      <c r="BE410" s="30">
        <f>SUMIF(Ingredients!$B$3:$B$217,K410,Ingredients!$F$3:$F$217)+SUMIF($B$3:$B$724,K410,$BH$3:$BH$724)</f>
        <v>0</v>
      </c>
      <c r="BF410" s="30">
        <f>SUMIF(Ingredients!$B$3:$B$217,L410,Ingredients!$F$3:$F$217)+SUMIF($B$3:$B$724,L410,$BH$3:$BH$724)</f>
        <v>0</v>
      </c>
      <c r="BG410" s="30">
        <f>SUMIF(Ingredients!$B$3:$B$217,M410,Ingredients!$F$3:$F$217)+SUMIF($B$3:$B$724,M410,$BH$3:$BH$724)</f>
        <v>0</v>
      </c>
      <c r="BH410" s="35">
        <f t="shared" si="83"/>
        <v>1</v>
      </c>
      <c r="BI410" s="30">
        <f>SUMIF(Ingredients!$B$3:$B$217,F410,Ingredients!$G$3:$G$217)+SUMIF($B$3:$B$724,F410,$BQ$3:$BQ$724)</f>
        <v>0</v>
      </c>
      <c r="BJ410" s="30">
        <f>SUMIF(Ingredients!$B$3:$B$217,G410,Ingredients!$G$3:$G$217)+SUMIF($B$3:$B$724,G410,$BQ$3:$BQ$724)</f>
        <v>0</v>
      </c>
      <c r="BK410" s="30">
        <f>SUMIF(Ingredients!$B$3:$B$217,H410,Ingredients!$G$3:$G$217)+SUMIF($B$3:$B$724,H410,$BQ$3:$BQ$724)</f>
        <v>0</v>
      </c>
      <c r="BL410" s="30">
        <f>SUMIF(Ingredients!$B$3:$B$217,I410,Ingredients!$G$3:$G$217)+SUMIF($B$3:$B$724,I410,$BQ$3:$BQ$724)</f>
        <v>0</v>
      </c>
      <c r="BM410" s="30">
        <f>SUMIF(Ingredients!$B$3:$B$217,J410,Ingredients!$G$3:$G$217)+SUMIF($B$3:$B$724,J410,$BQ$3:$BQ$724)</f>
        <v>0</v>
      </c>
      <c r="BN410" s="30">
        <f>SUMIF(Ingredients!$B$3:$B$217,K410,Ingredients!$G$3:$G$217)+SUMIF($B$3:$B$724,K410,$BQ$3:$BQ$724)</f>
        <v>0</v>
      </c>
      <c r="BO410" s="30">
        <f>SUMIF(Ingredients!$B$3:$B$217,L410,Ingredients!$G$3:$G$217)+SUMIF($B$3:$B$724,L410,$BQ$3:$BQ$724)</f>
        <v>0</v>
      </c>
      <c r="BP410" s="30">
        <f>SUMIF(Ingredients!$B$3:$B$217,M410,Ingredients!$G$3:$G$217)+SUMIF($B$3:$B$724,M410,$BQ$3:$BQ$724)</f>
        <v>0</v>
      </c>
      <c r="BQ410" s="36">
        <f t="shared" si="84"/>
        <v>0</v>
      </c>
      <c r="BR410" s="30">
        <f>SUMIF(Ingredients!$B$3:$B$217,F410,Ingredients!$H$3:$H$217)+SUMIF($B$3:$B$724,F410,$BZ$3:$BZ$724)</f>
        <v>0</v>
      </c>
      <c r="BS410" s="30">
        <f>SUMIF(Ingredients!$B$3:$B$217,G410,Ingredients!$H$3:$H$217)+SUMIF($B$3:$B$724,G410,$BZ$3:$BZ$724)</f>
        <v>0</v>
      </c>
      <c r="BT410" s="30">
        <f>SUMIF(Ingredients!$B$3:$B$217,H410,Ingredients!$H$3:$H$217)+SUMIF($B$3:$B$724,H410,$BZ$3:$BZ$724)</f>
        <v>0</v>
      </c>
      <c r="BU410" s="30">
        <f>SUMIF(Ingredients!$B$3:$B$217,I410,Ingredients!$H$3:$H$217)+SUMIF($B$3:$B$724,I410,$BZ$3:$BZ$724)</f>
        <v>0</v>
      </c>
      <c r="BV410" s="30">
        <f>SUMIF(Ingredients!$B$3:$B$217,J410,Ingredients!$H$3:$H$217)+SUMIF($B$3:$B$724,J410,$BZ$3:$BZ$724)</f>
        <v>0</v>
      </c>
      <c r="BW410" s="30">
        <f>SUMIF(Ingredients!$B$3:$B$217,K410,Ingredients!$H$3:$H$217)+SUMIF($B$3:$B$724,K410,$BZ$3:$BZ$724)</f>
        <v>0</v>
      </c>
      <c r="BX410" s="30">
        <f>SUMIF(Ingredients!$B$3:$B$217,L410,Ingredients!$H$3:$H$217)+SUMIF($B$3:$B$724,L410,$BZ$3:$BZ$724)</f>
        <v>0</v>
      </c>
      <c r="BY410" s="30">
        <f>SUMIF(Ingredients!$B$3:$B$217,M410,Ingredients!$H$3:$H$217)+SUMIF($B$3:$B$724,M410,$BZ$3:$BZ$724)</f>
        <v>0</v>
      </c>
      <c r="BZ410" s="42">
        <f t="shared" si="85"/>
        <v>0</v>
      </c>
      <c r="CA410" s="30">
        <f>SUMIF(Ingredients!$B$3:$B$217,F410,Ingredients!$I$3:$I$217)+SUMIF($B$3:$B$724,F410,$CI$3:$CI$724)</f>
        <v>0</v>
      </c>
      <c r="CB410" s="30">
        <f>SUMIF(Ingredients!$B$3:$B$217,G410,Ingredients!$I$3:$I$217)+SUMIF($B$3:$B$724,G410,$CI$3:$CI$724)</f>
        <v>0</v>
      </c>
      <c r="CC410" s="30">
        <f>SUMIF(Ingredients!$B$3:$B$217,H410,Ingredients!$I$3:$I$217)+SUMIF($B$3:$B$724,H410,$CI$3:$CI$724)</f>
        <v>0</v>
      </c>
      <c r="CD410" s="30">
        <f>SUMIF(Ingredients!$B$3:$B$217,I410,Ingredients!$I$3:$I$217)+SUMIF($B$3:$B$724,I410,$CI$3:$CI$724)</f>
        <v>0</v>
      </c>
      <c r="CE410" s="30">
        <f>SUMIF(Ingredients!$B$3:$B$217,J410,Ingredients!$I$3:$I$217)+SUMIF($B$3:$B$724,J410,$CI$3:$CI$724)</f>
        <v>0</v>
      </c>
      <c r="CF410" s="30">
        <f>SUMIF(Ingredients!$B$3:$B$217,K410,Ingredients!$I$3:$I$217)+SUMIF($B$3:$B$724,K410,$CI$3:$CI$724)</f>
        <v>0</v>
      </c>
      <c r="CG410" s="30">
        <f>SUMIF(Ingredients!$B$3:$B$217,L410,Ingredients!$I$3:$I$217)+SUMIF($B$3:$B$724,L410,$CI$3:$CI$724)</f>
        <v>0</v>
      </c>
      <c r="CH410" s="30">
        <f>SUMIF(Ingredients!$B$3:$B$217,M410,Ingredients!$I$3:$I$217)+SUMIF($B$3:$B$724,M410,$CI$3:$CI$724)</f>
        <v>0</v>
      </c>
      <c r="CI410" s="38">
        <f t="shared" si="86"/>
        <v>0</v>
      </c>
      <c r="CJ410" s="30">
        <f>SUMIF(Ingredients!$B$3:$B$217,F410,Ingredients!$J$3:$J$217)+SUMIF($B$3:$B$724,F410,$CR$3:$CR$724)</f>
        <v>0</v>
      </c>
      <c r="CK410" s="30">
        <f>SUMIF(Ingredients!$B$3:$B$217,G410,Ingredients!$J$3:$J$217)+SUMIF($B$3:$B$724,G410,$CR$3:$CR$724)</f>
        <v>0</v>
      </c>
      <c r="CL410" s="30">
        <f>SUMIF(Ingredients!$B$3:$B$217,H410,Ingredients!$J$3:$J$217)+SUMIF($B$3:$B$724,H410,$CR$3:$CR$724)</f>
        <v>0</v>
      </c>
      <c r="CM410" s="30">
        <f>SUMIF(Ingredients!$B$3:$B$217,I410,Ingredients!$J$3:$J$217)+SUMIF($B$3:$B$724,I410,$CR$3:$CR$724)</f>
        <v>0</v>
      </c>
      <c r="CN410" s="30">
        <f>SUMIF(Ingredients!$B$3:$B$217,J410,Ingredients!$J$3:$J$217)+SUMIF($B$3:$B$724,J410,$CR$3:$CR$724)</f>
        <v>0</v>
      </c>
      <c r="CO410" s="30">
        <f>SUMIF(Ingredients!$B$3:$B$217,K410,Ingredients!$J$3:$J$217)+SUMIF($B$3:$B$724,K410,$CR$3:$CR$724)</f>
        <v>0</v>
      </c>
      <c r="CP410" s="30">
        <f>SUMIF(Ingredients!$B$3:$B$217,L410,Ingredients!$J$3:$J$217)+SUMIF($B$3:$B$724,L410,$CR$3:$CR$724)</f>
        <v>0</v>
      </c>
      <c r="CQ410" s="30">
        <f>SUMIF(Ingredients!$B$3:$B$217,M410,Ingredients!$J$3:$J$217)+SUMIF($B$3:$B$724,M410,$CR$3:$CR$724)</f>
        <v>0</v>
      </c>
      <c r="CR410" s="43">
        <f t="shared" si="87"/>
        <v>0</v>
      </c>
      <c r="CS410" s="34">
        <v>5</v>
      </c>
      <c r="CT410" s="30">
        <v>0</v>
      </c>
      <c r="CU410" s="30">
        <v>7</v>
      </c>
      <c r="CV410" s="35">
        <v>1</v>
      </c>
      <c r="CW410" s="36">
        <v>0</v>
      </c>
      <c r="CX410" s="37">
        <v>0</v>
      </c>
      <c r="CY410" s="38">
        <v>0</v>
      </c>
      <c r="CZ410" s="39">
        <v>0</v>
      </c>
      <c r="DA410" t="s">
        <v>199</v>
      </c>
      <c r="DB410" t="str">
        <f t="shared" ca="1" si="88"/>
        <v>-</v>
      </c>
      <c r="DC410" t="s">
        <v>1143</v>
      </c>
      <c r="DD410" t="s">
        <v>199</v>
      </c>
      <c r="DE410" t="str">
        <f t="shared" ca="1" si="89"/>
        <v/>
      </c>
      <c r="DF410" t="s">
        <v>2272</v>
      </c>
    </row>
    <row r="411" spans="2:110" x14ac:dyDescent="0.3">
      <c r="B411" t="s">
        <v>694</v>
      </c>
      <c r="C411" t="str">
        <f>INDEX('PH Itemnames'!$B$1:$B$723,MATCH(B411,'PH Itemnames'!$A$1:$A$723),1)</f>
        <v>chickenchowmeinItem</v>
      </c>
      <c r="D411" t="s">
        <v>245</v>
      </c>
      <c r="E411" t="s">
        <v>1192</v>
      </c>
      <c r="F411" s="10" t="s">
        <v>287</v>
      </c>
      <c r="G411" s="11" t="s">
        <v>693</v>
      </c>
      <c r="H411" s="11" t="s">
        <v>64</v>
      </c>
      <c r="I411" s="11" t="s">
        <v>120</v>
      </c>
      <c r="J411" s="11" t="s">
        <v>61</v>
      </c>
      <c r="K411" s="11" t="s">
        <v>270</v>
      </c>
      <c r="L411" s="11"/>
      <c r="M411" s="11"/>
      <c r="N411" s="46">
        <f ca="1">SUMIF(Ingredients!$B$3:$B$217,'PH complex foods'!F411,Ingredients!$A$3:$A$119)+SUMIF($B$3:$B$724,F411,$V$3:$V$723)</f>
        <v>1</v>
      </c>
      <c r="O411" s="11">
        <f ca="1">SUMIF(Ingredients!$B$3:$B$217,'PH complex foods'!G411,Ingredients!$A$3:$A$119)+SUMIF($B$3:$B$724,G411,$V$3:$V$723)</f>
        <v>1</v>
      </c>
      <c r="P411" s="11">
        <f ca="1">SUMIF(Ingredients!$B$3:$B$217,'PH complex foods'!H411,Ingredients!$A$3:$A$119)+SUMIF($B$3:$B$724,H411,$V$3:$V$723)</f>
        <v>1</v>
      </c>
      <c r="Q411" s="11">
        <f ca="1">SUMIF(Ingredients!$B$3:$B$217,'PH complex foods'!I411,Ingredients!$A$3:$A$119)+SUMIF($B$3:$B$724,I411,$V$3:$V$723)</f>
        <v>1</v>
      </c>
      <c r="R411" s="11">
        <f ca="1">SUMIF(Ingredients!$B$3:$B$217,'PH complex foods'!J411,Ingredients!$A$3:$A$119)+SUMIF($B$3:$B$724,J411,$V$3:$V$723)</f>
        <v>1</v>
      </c>
      <c r="S411" s="11">
        <f ca="1">SUMIF(Ingredients!$B$3:$B$217,'PH complex foods'!K411,Ingredients!$A$3:$A$119)+SUMIF($B$3:$B$724,K411,$V$3:$V$723)</f>
        <v>1</v>
      </c>
      <c r="T411" s="11">
        <f ca="1">SUMIF(Ingredients!$B$3:$B$217,'PH complex foods'!L411,Ingredients!$A$3:$A$119)+SUMIF($B$3:$B$724,L411,$V$3:$V$723)</f>
        <v>0</v>
      </c>
      <c r="U411" s="11">
        <f ca="1">SUMIF(Ingredients!$B$3:$B$217,'PH complex foods'!M411,Ingredients!$A$3:$A$119)+SUMIF($B$3:$B$724,M411,$V$3:$V$723)</f>
        <v>0</v>
      </c>
      <c r="V411" s="10">
        <f t="shared" ca="1" si="90"/>
        <v>1</v>
      </c>
      <c r="W411" s="11">
        <f t="shared" si="79"/>
        <v>0</v>
      </c>
      <c r="X411" s="44" t="str">
        <f t="shared" ca="1" si="91"/>
        <v>Yes</v>
      </c>
      <c r="Y411" s="34">
        <f>SUMIF(Ingredients!$B$3:$B$217,F411,Ingredients!$C$3:$C$217)+SUMIF($B$3:$B$724,F411,$AG$3:$AG$724)</f>
        <v>10</v>
      </c>
      <c r="Z411" s="30">
        <f>SUMIF(Ingredients!$B$3:$B$217,G411,Ingredients!$C$3:$C$217)+SUMIF($B$3:$B$724,G411,$AG$3:$AG$724)</f>
        <v>5</v>
      </c>
      <c r="AA411" s="30">
        <f>SUMIF(Ingredients!$B$3:$B$217,H411,Ingredients!$C$3:$C$217)+SUMIF($B$3:$B$724,H411,$AG$3:$AG$724)</f>
        <v>2</v>
      </c>
      <c r="AB411" s="30">
        <f>SUMIF(Ingredients!$B$3:$B$217,I411,Ingredients!$C$3:$C$217)+SUMIF($B$3:$B$724,I411,$AG$3:$AG$724)</f>
        <v>5</v>
      </c>
      <c r="AC411" s="30">
        <f>SUMIF(Ingredients!$B$3:$B$217,J411,Ingredients!$C$3:$C$217)+SUMIF($B$3:$B$724,J411,$AG$3:$AG$724)</f>
        <v>10</v>
      </c>
      <c r="AD411" s="30">
        <f>SUMIF(Ingredients!$B$3:$B$217,K411,Ingredients!$C$3:$C$217)+SUMIF($B$3:$B$724,K411,$AG$3:$AG$724)</f>
        <v>12.30952380952381</v>
      </c>
      <c r="AE411" s="30">
        <f>SUMIF(Ingredients!$B$3:$B$217,L411,Ingredients!$C$3:$C$217)+SUMIF($B$3:$B$724,L411,$AG$3:$AG$724)</f>
        <v>0</v>
      </c>
      <c r="AF411" s="30">
        <f>SUMIF(Ingredients!$B$3:$B$217,M411,Ingredients!$C$3:$C$217)+SUMIF($B$3:$B$724,M411,$AG$3:$AG$724)</f>
        <v>0</v>
      </c>
      <c r="AG411" s="29">
        <f t="shared" si="80"/>
        <v>44.30952380952381</v>
      </c>
      <c r="AH411" s="30">
        <f>SUMIF(Ingredients!$B$3:$B$217,F411,Ingredients!$D$3:$D$217)+SUMIF($B$3:$B$724,F411,$AP$3:$AP$724)</f>
        <v>0</v>
      </c>
      <c r="AI411" s="30">
        <f>SUMIF(Ingredients!$B$3:$B$217,G411,Ingredients!$D$3:$D$217)+SUMIF($B$3:$B$724,G411,$AP$3:$AP$724)</f>
        <v>0</v>
      </c>
      <c r="AJ411" s="30">
        <f>SUMIF(Ingredients!$B$3:$B$217,H411,Ingredients!$D$3:$D$217)+SUMIF($B$3:$B$724,H411,$AP$3:$AP$724)</f>
        <v>0</v>
      </c>
      <c r="AK411" s="30">
        <f>SUMIF(Ingredients!$B$3:$B$217,I411,Ingredients!$D$3:$D$217)+SUMIF($B$3:$B$724,I411,$AP$3:$AP$724)</f>
        <v>0</v>
      </c>
      <c r="AL411" s="30">
        <f>SUMIF(Ingredients!$B$3:$B$217,J411,Ingredients!$D$3:$D$217)+SUMIF($B$3:$B$724,J411,$AP$3:$AP$724)</f>
        <v>0</v>
      </c>
      <c r="AM411" s="30">
        <f>SUMIF(Ingredients!$B$3:$B$217,K411,Ingredients!$D$3:$D$217)+SUMIF($B$3:$B$724,K411,$AP$3:$AP$724)</f>
        <v>0.35714285714285715</v>
      </c>
      <c r="AN411" s="30">
        <f>SUMIF(Ingredients!$B$3:$B$217,L411,Ingredients!$D$3:$D$217)+SUMIF($B$3:$B$724,L411,$AP$3:$AP$724)</f>
        <v>0</v>
      </c>
      <c r="AO411" s="30">
        <f>SUMIF(Ingredients!$B$3:$B$217,M411,Ingredients!$D$3:$D$217)+SUMIF($B$3:$B$724,M411,$AP$3:$AP$724)</f>
        <v>0</v>
      </c>
      <c r="AP411" s="29">
        <f t="shared" si="81"/>
        <v>0.35714285714285715</v>
      </c>
      <c r="AQ411" s="30">
        <f>SUMIF(Ingredients!$B$3:$B$217,F411,Ingredients!$E$3:$E$217)+SUMIF($B$3:$B$724,F411,$AY$3:$AY$727)</f>
        <v>7</v>
      </c>
      <c r="AR411" s="30">
        <f>SUMIF(Ingredients!$B$3:$B$217,G411,Ingredients!$E$3:$E$217)+SUMIF($B$3:$B$724,G411,$AY$3:$AY$727)</f>
        <v>7</v>
      </c>
      <c r="AS411" s="30">
        <f>SUMIF(Ingredients!$B$3:$B$217,H411,Ingredients!$E$3:$E$217)+SUMIF($B$3:$B$724,H411,$AY$3:$AY$727)</f>
        <v>43</v>
      </c>
      <c r="AT411" s="30">
        <f>SUMIF(Ingredients!$B$3:$B$217,I411,Ingredients!$E$3:$E$217)+SUMIF($B$3:$B$724,I411,$AY$3:$AY$727)</f>
        <v>7</v>
      </c>
      <c r="AU411" s="30">
        <f>SUMIF(Ingredients!$B$3:$B$217,J411,Ingredients!$E$3:$E$217)+SUMIF($B$3:$B$724,J411,$AY$3:$AY$727)</f>
        <v>31</v>
      </c>
      <c r="AV411" s="30">
        <f>SUMIF(Ingredients!$B$3:$B$217,K411,Ingredients!$E$3:$E$217)+SUMIF($B$3:$B$724,K411,$AY$3:$AY$727)</f>
        <v>10.428571428571429</v>
      </c>
      <c r="AW411" s="30">
        <f>SUMIF(Ingredients!$B$3:$B$217,L411,Ingredients!$E$3:$E$217)+SUMIF($B$3:$B$724,L411,$AY$3:$AY$727)</f>
        <v>0</v>
      </c>
      <c r="AX411" s="30">
        <f>SUMIF(Ingredients!$B$3:$B$217,M411,Ingredients!$E$3:$E$217)+SUMIF($B$3:$B$724,M411,$AY$3:$AY$727)</f>
        <v>0</v>
      </c>
      <c r="AY411" s="29">
        <f t="shared" si="82"/>
        <v>17.571428571428573</v>
      </c>
      <c r="AZ411" s="30">
        <f>SUMIF(Ingredients!$B$3:$B$217,F411,Ingredients!$F$3:$F$217)+SUMIF($B$3:$B$724,F411,$BH$3:$BH$724)</f>
        <v>0</v>
      </c>
      <c r="BA411" s="30">
        <f>SUMIF(Ingredients!$B$3:$B$217,G411,Ingredients!$F$3:$F$217)+SUMIF($B$3:$B$724,G411,$BH$3:$BH$724)</f>
        <v>1</v>
      </c>
      <c r="BB411" s="30">
        <f>SUMIF(Ingredients!$B$3:$B$217,H411,Ingredients!$F$3:$F$217)+SUMIF($B$3:$B$724,H411,$BH$3:$BH$724)</f>
        <v>0</v>
      </c>
      <c r="BC411" s="30">
        <f>SUMIF(Ingredients!$B$3:$B$217,I411,Ingredients!$F$3:$F$217)+SUMIF($B$3:$B$724,I411,$BH$3:$BH$724)</f>
        <v>0</v>
      </c>
      <c r="BD411" s="30">
        <f>SUMIF(Ingredients!$B$3:$B$217,J411,Ingredients!$F$3:$F$217)+SUMIF($B$3:$B$724,J411,$BH$3:$BH$724)</f>
        <v>0</v>
      </c>
      <c r="BE411" s="30">
        <f>SUMIF(Ingredients!$B$3:$B$217,K411,Ingredients!$F$3:$F$217)+SUMIF($B$3:$B$724,K411,$BH$3:$BH$724)</f>
        <v>0</v>
      </c>
      <c r="BF411" s="30">
        <f>SUMIF(Ingredients!$B$3:$B$217,L411,Ingredients!$F$3:$F$217)+SUMIF($B$3:$B$724,L411,$BH$3:$BH$724)</f>
        <v>0</v>
      </c>
      <c r="BG411" s="30">
        <f>SUMIF(Ingredients!$B$3:$B$217,M411,Ingredients!$F$3:$F$217)+SUMIF($B$3:$B$724,M411,$BH$3:$BH$724)</f>
        <v>0</v>
      </c>
      <c r="BH411" s="35">
        <f t="shared" si="83"/>
        <v>1</v>
      </c>
      <c r="BI411" s="30">
        <f>SUMIF(Ingredients!$B$3:$B$217,F411,Ingredients!$G$3:$G$217)+SUMIF($B$3:$B$724,F411,$BQ$3:$BQ$724)</f>
        <v>0</v>
      </c>
      <c r="BJ411" s="30">
        <f>SUMIF(Ingredients!$B$3:$B$217,G411,Ingredients!$G$3:$G$217)+SUMIF($B$3:$B$724,G411,$BQ$3:$BQ$724)</f>
        <v>0</v>
      </c>
      <c r="BK411" s="30">
        <f>SUMIF(Ingredients!$B$3:$B$217,H411,Ingredients!$G$3:$G$217)+SUMIF($B$3:$B$724,H411,$BQ$3:$BQ$724)</f>
        <v>0</v>
      </c>
      <c r="BL411" s="30">
        <f>SUMIF(Ingredients!$B$3:$B$217,I411,Ingredients!$G$3:$G$217)+SUMIF($B$3:$B$724,I411,$BQ$3:$BQ$724)</f>
        <v>0</v>
      </c>
      <c r="BM411" s="30">
        <f>SUMIF(Ingredients!$B$3:$B$217,J411,Ingredients!$G$3:$G$217)+SUMIF($B$3:$B$724,J411,$BQ$3:$BQ$724)</f>
        <v>0</v>
      </c>
      <c r="BN411" s="30">
        <f>SUMIF(Ingredients!$B$3:$B$217,K411,Ingredients!$G$3:$G$217)+SUMIF($B$3:$B$724,K411,$BQ$3:$BQ$724)</f>
        <v>0</v>
      </c>
      <c r="BO411" s="30">
        <f>SUMIF(Ingredients!$B$3:$B$217,L411,Ingredients!$G$3:$G$217)+SUMIF($B$3:$B$724,L411,$BQ$3:$BQ$724)</f>
        <v>0</v>
      </c>
      <c r="BP411" s="30">
        <f>SUMIF(Ingredients!$B$3:$B$217,M411,Ingredients!$G$3:$G$217)+SUMIF($B$3:$B$724,M411,$BQ$3:$BQ$724)</f>
        <v>0</v>
      </c>
      <c r="BQ411" s="36">
        <f t="shared" si="84"/>
        <v>0</v>
      </c>
      <c r="BR411" s="30">
        <f>SUMIF(Ingredients!$B$3:$B$217,F411,Ingredients!$H$3:$H$217)+SUMIF($B$3:$B$724,F411,$BZ$3:$BZ$724)</f>
        <v>0</v>
      </c>
      <c r="BS411" s="30">
        <f>SUMIF(Ingredients!$B$3:$B$217,G411,Ingredients!$H$3:$H$217)+SUMIF($B$3:$B$724,G411,$BZ$3:$BZ$724)</f>
        <v>0</v>
      </c>
      <c r="BT411" s="30">
        <f>SUMIF(Ingredients!$B$3:$B$217,H411,Ingredients!$H$3:$H$217)+SUMIF($B$3:$B$724,H411,$BZ$3:$BZ$724)</f>
        <v>1</v>
      </c>
      <c r="BU411" s="30">
        <f>SUMIF(Ingredients!$B$3:$B$217,I411,Ingredients!$H$3:$H$217)+SUMIF($B$3:$B$724,I411,$BZ$3:$BZ$724)</f>
        <v>1</v>
      </c>
      <c r="BV411" s="30">
        <f>SUMIF(Ingredients!$B$3:$B$217,J411,Ingredients!$H$3:$H$217)+SUMIF($B$3:$B$724,J411,$BZ$3:$BZ$724)</f>
        <v>1</v>
      </c>
      <c r="BW411" s="30">
        <f>SUMIF(Ingredients!$B$3:$B$217,K411,Ingredients!$H$3:$H$217)+SUMIF($B$3:$B$724,K411,$BZ$3:$BZ$724)</f>
        <v>1.1428571428571428</v>
      </c>
      <c r="BX411" s="30">
        <f>SUMIF(Ingredients!$B$3:$B$217,L411,Ingredients!$H$3:$H$217)+SUMIF($B$3:$B$724,L411,$BZ$3:$BZ$724)</f>
        <v>0</v>
      </c>
      <c r="BY411" s="30">
        <f>SUMIF(Ingredients!$B$3:$B$217,M411,Ingredients!$H$3:$H$217)+SUMIF($B$3:$B$724,M411,$BZ$3:$BZ$724)</f>
        <v>0</v>
      </c>
      <c r="BZ411" s="42">
        <f t="shared" si="85"/>
        <v>4.1428571428571423</v>
      </c>
      <c r="CA411" s="30">
        <f>SUMIF(Ingredients!$B$3:$B$217,F411,Ingredients!$I$3:$I$217)+SUMIF($B$3:$B$724,F411,$CI$3:$CI$724)</f>
        <v>2.5</v>
      </c>
      <c r="CB411" s="30">
        <f>SUMIF(Ingredients!$B$3:$B$217,G411,Ingredients!$I$3:$I$217)+SUMIF($B$3:$B$724,G411,$CI$3:$CI$724)</f>
        <v>0</v>
      </c>
      <c r="CC411" s="30">
        <f>SUMIF(Ingredients!$B$3:$B$217,H411,Ingredients!$I$3:$I$217)+SUMIF($B$3:$B$724,H411,$CI$3:$CI$724)</f>
        <v>0</v>
      </c>
      <c r="CD411" s="30">
        <f>SUMIF(Ingredients!$B$3:$B$217,I411,Ingredients!$I$3:$I$217)+SUMIF($B$3:$B$724,I411,$CI$3:$CI$724)</f>
        <v>0</v>
      </c>
      <c r="CE411" s="30">
        <f>SUMIF(Ingredients!$B$3:$B$217,J411,Ingredients!$I$3:$I$217)+SUMIF($B$3:$B$724,J411,$CI$3:$CI$724)</f>
        <v>0</v>
      </c>
      <c r="CF411" s="30">
        <f>SUMIF(Ingredients!$B$3:$B$217,K411,Ingredients!$I$3:$I$217)+SUMIF($B$3:$B$724,K411,$CI$3:$CI$724)</f>
        <v>2.5</v>
      </c>
      <c r="CG411" s="30">
        <f>SUMIF(Ingredients!$B$3:$B$217,L411,Ingredients!$I$3:$I$217)+SUMIF($B$3:$B$724,L411,$CI$3:$CI$724)</f>
        <v>0</v>
      </c>
      <c r="CH411" s="30">
        <f>SUMIF(Ingredients!$B$3:$B$217,M411,Ingredients!$I$3:$I$217)+SUMIF($B$3:$B$724,M411,$CI$3:$CI$724)</f>
        <v>0</v>
      </c>
      <c r="CI411" s="38">
        <f t="shared" si="86"/>
        <v>5</v>
      </c>
      <c r="CJ411" s="30">
        <f>SUMIF(Ingredients!$B$3:$B$217,F411,Ingredients!$J$3:$J$217)+SUMIF($B$3:$B$724,F411,$CR$3:$CR$724)</f>
        <v>0</v>
      </c>
      <c r="CK411" s="30">
        <f>SUMIF(Ingredients!$B$3:$B$217,G411,Ingredients!$J$3:$J$217)+SUMIF($B$3:$B$724,G411,$CR$3:$CR$724)</f>
        <v>0</v>
      </c>
      <c r="CL411" s="30">
        <f>SUMIF(Ingredients!$B$3:$B$217,H411,Ingredients!$J$3:$J$217)+SUMIF($B$3:$B$724,H411,$CR$3:$CR$724)</f>
        <v>0</v>
      </c>
      <c r="CM411" s="30">
        <f>SUMIF(Ingredients!$B$3:$B$217,I411,Ingredients!$J$3:$J$217)+SUMIF($B$3:$B$724,I411,$CR$3:$CR$724)</f>
        <v>0</v>
      </c>
      <c r="CN411" s="30">
        <f>SUMIF(Ingredients!$B$3:$B$217,J411,Ingredients!$J$3:$J$217)+SUMIF($B$3:$B$724,J411,$CR$3:$CR$724)</f>
        <v>0</v>
      </c>
      <c r="CO411" s="30">
        <f>SUMIF(Ingredients!$B$3:$B$217,K411,Ingredients!$J$3:$J$217)+SUMIF($B$3:$B$724,K411,$CR$3:$CR$724)</f>
        <v>0</v>
      </c>
      <c r="CP411" s="30">
        <f>SUMIF(Ingredients!$B$3:$B$217,L411,Ingredients!$J$3:$J$217)+SUMIF($B$3:$B$724,L411,$CR$3:$CR$724)</f>
        <v>0</v>
      </c>
      <c r="CQ411" s="30">
        <f>SUMIF(Ingredients!$B$3:$B$217,M411,Ingredients!$J$3:$J$217)+SUMIF($B$3:$B$724,M411,$CR$3:$CR$724)</f>
        <v>0</v>
      </c>
      <c r="CR411" s="43">
        <f t="shared" si="87"/>
        <v>0</v>
      </c>
      <c r="CS411" s="34">
        <v>45</v>
      </c>
      <c r="CT411" s="30">
        <v>0.35714285714285715</v>
      </c>
      <c r="CU411" s="30">
        <v>12</v>
      </c>
      <c r="CV411" s="35">
        <v>1</v>
      </c>
      <c r="CW411" s="36">
        <v>0</v>
      </c>
      <c r="CX411" s="37">
        <v>4</v>
      </c>
      <c r="CY411" s="38">
        <v>5</v>
      </c>
      <c r="CZ411" s="39">
        <v>0</v>
      </c>
      <c r="DA411" t="s">
        <v>202</v>
      </c>
      <c r="DB411" t="str">
        <f t="shared" ca="1" si="88"/>
        <v>-</v>
      </c>
      <c r="DD411" t="s">
        <v>200</v>
      </c>
      <c r="DE411" t="str">
        <f t="shared" ca="1" si="89"/>
        <v>CHICKENCHOWMEINITEM(MEAL, ItemRegistry.chickenchowmeinItem, 4 ,9f,0.36f,1f,4f,0f,5f,0f,1.75f),</v>
      </c>
      <c r="DF411" t="s">
        <v>2508</v>
      </c>
    </row>
    <row r="412" spans="2:110" x14ac:dyDescent="0.3">
      <c r="B412" t="s">
        <v>695</v>
      </c>
      <c r="C412" t="str">
        <f>INDEX('PH Itemnames'!$B$1:$B$723,MATCH(B412,'PH Itemnames'!$A$1:$A$723),1)</f>
        <v>kungpaochickenItem</v>
      </c>
      <c r="D412" t="s">
        <v>245</v>
      </c>
      <c r="E412" t="s">
        <v>1192</v>
      </c>
      <c r="F412" s="10" t="s">
        <v>287</v>
      </c>
      <c r="G412" s="11" t="s">
        <v>22</v>
      </c>
      <c r="H412" s="11" t="s">
        <v>121</v>
      </c>
      <c r="I412" s="11" t="s">
        <v>62</v>
      </c>
      <c r="J412" s="11" t="s">
        <v>210</v>
      </c>
      <c r="K412" s="11" t="s">
        <v>346</v>
      </c>
      <c r="L412" s="11" t="s">
        <v>180</v>
      </c>
      <c r="M412" s="11" t="s">
        <v>115</v>
      </c>
      <c r="N412" s="46">
        <f ca="1">SUMIF(Ingredients!$B$3:$B$217,'PH complex foods'!F412,Ingredients!$A$3:$A$119)+SUMIF($B$3:$B$724,F412,$V$3:$V$723)</f>
        <v>1</v>
      </c>
      <c r="O412" s="11">
        <f ca="1">SUMIF(Ingredients!$B$3:$B$217,'PH complex foods'!G412,Ingredients!$A$3:$A$119)+SUMIF($B$3:$B$724,G412,$V$3:$V$723)</f>
        <v>1</v>
      </c>
      <c r="P412" s="11">
        <f ca="1">SUMIF(Ingredients!$B$3:$B$217,'PH complex foods'!H412,Ingredients!$A$3:$A$119)+SUMIF($B$3:$B$724,H412,$V$3:$V$723)</f>
        <v>1</v>
      </c>
      <c r="Q412" s="11">
        <f ca="1">SUMIF(Ingredients!$B$3:$B$217,'PH complex foods'!I412,Ingredients!$A$3:$A$119)+SUMIF($B$3:$B$724,I412,$V$3:$V$723)</f>
        <v>1</v>
      </c>
      <c r="R412" s="11">
        <f ca="1">SUMIF(Ingredients!$B$3:$B$217,'PH complex foods'!J412,Ingredients!$A$3:$A$119)+SUMIF($B$3:$B$724,J412,$V$3:$V$723)</f>
        <v>1</v>
      </c>
      <c r="S412" s="11">
        <f ca="1">SUMIF(Ingredients!$B$3:$B$217,'PH complex foods'!K412,Ingredients!$A$3:$A$119)+SUMIF($B$3:$B$724,K412,$V$3:$V$723)</f>
        <v>1</v>
      </c>
      <c r="T412" s="11">
        <f ca="1">SUMIF(Ingredients!$B$3:$B$217,'PH complex foods'!L412,Ingredients!$A$3:$A$119)+SUMIF($B$3:$B$724,L412,$V$3:$V$723)</f>
        <v>1</v>
      </c>
      <c r="U412" s="11">
        <f ca="1">SUMIF(Ingredients!$B$3:$B$217,'PH complex foods'!M412,Ingredients!$A$3:$A$119)+SUMIF($B$3:$B$724,M412,$V$3:$V$723)</f>
        <v>1</v>
      </c>
      <c r="V412" s="10">
        <f t="shared" ca="1" si="90"/>
        <v>1</v>
      </c>
      <c r="W412" s="11">
        <f t="shared" si="79"/>
        <v>0</v>
      </c>
      <c r="X412" s="44" t="str">
        <f t="shared" ca="1" si="91"/>
        <v>Yes</v>
      </c>
      <c r="Y412" s="34">
        <f>SUMIF(Ingredients!$B$3:$B$217,F412,Ingredients!$C$3:$C$217)+SUMIF($B$3:$B$724,F412,$AG$3:$AG$724)</f>
        <v>10</v>
      </c>
      <c r="Z412" s="30">
        <f>SUMIF(Ingredients!$B$3:$B$217,G412,Ingredients!$C$3:$C$217)+SUMIF($B$3:$B$724,G412,$AG$3:$AG$724)</f>
        <v>2</v>
      </c>
      <c r="AA412" s="30">
        <f>SUMIF(Ingredients!$B$3:$B$217,H412,Ingredients!$C$3:$C$217)+SUMIF($B$3:$B$724,H412,$AG$3:$AG$724)</f>
        <v>2</v>
      </c>
      <c r="AB412" s="30">
        <f>SUMIF(Ingredients!$B$3:$B$217,I412,Ingredients!$C$3:$C$217)+SUMIF($B$3:$B$724,I412,$AG$3:$AG$724)</f>
        <v>2</v>
      </c>
      <c r="AC412" s="30">
        <f>SUMIF(Ingredients!$B$3:$B$217,J412,Ingredients!$C$3:$C$217)+SUMIF($B$3:$B$724,J412,$AG$3:$AG$724)</f>
        <v>0</v>
      </c>
      <c r="AD412" s="30">
        <f>SUMIF(Ingredients!$B$3:$B$217,K412,Ingredients!$C$3:$C$217)+SUMIF($B$3:$B$724,K412,$AG$3:$AG$724)</f>
        <v>4</v>
      </c>
      <c r="AE412" s="30">
        <f>SUMIF(Ingredients!$B$3:$B$217,L412,Ingredients!$C$3:$C$217)+SUMIF($B$3:$B$724,L412,$AG$3:$AG$724)</f>
        <v>0</v>
      </c>
      <c r="AF412" s="30">
        <f>SUMIF(Ingredients!$B$3:$B$217,M412,Ingredients!$C$3:$C$217)+SUMIF($B$3:$B$724,M412,$AG$3:$AG$724)</f>
        <v>5</v>
      </c>
      <c r="AG412" s="29">
        <f t="shared" si="80"/>
        <v>25</v>
      </c>
      <c r="AH412" s="30">
        <f>SUMIF(Ingredients!$B$3:$B$217,F412,Ingredients!$D$3:$D$217)+SUMIF($B$3:$B$724,F412,$AP$3:$AP$724)</f>
        <v>0</v>
      </c>
      <c r="AI412" s="30">
        <f>SUMIF(Ingredients!$B$3:$B$217,G412,Ingredients!$D$3:$D$217)+SUMIF($B$3:$B$724,G412,$AP$3:$AP$724)</f>
        <v>10</v>
      </c>
      <c r="AJ412" s="30">
        <f>SUMIF(Ingredients!$B$3:$B$217,H412,Ingredients!$D$3:$D$217)+SUMIF($B$3:$B$724,H412,$AP$3:$AP$724)</f>
        <v>0</v>
      </c>
      <c r="AK412" s="30">
        <f>SUMIF(Ingredients!$B$3:$B$217,I412,Ingredients!$D$3:$D$217)+SUMIF($B$3:$B$724,I412,$AP$3:$AP$724)</f>
        <v>0</v>
      </c>
      <c r="AL412" s="30">
        <f>SUMIF(Ingredients!$B$3:$B$217,J412,Ingredients!$D$3:$D$217)+SUMIF($B$3:$B$724,J412,$AP$3:$AP$724)</f>
        <v>0</v>
      </c>
      <c r="AM412" s="30">
        <f>SUMIF(Ingredients!$B$3:$B$217,K412,Ingredients!$D$3:$D$217)+SUMIF($B$3:$B$724,K412,$AP$3:$AP$724)</f>
        <v>0</v>
      </c>
      <c r="AN412" s="30">
        <f>SUMIF(Ingredients!$B$3:$B$217,L412,Ingredients!$D$3:$D$217)+SUMIF($B$3:$B$724,L412,$AP$3:$AP$724)</f>
        <v>0</v>
      </c>
      <c r="AO412" s="30">
        <f>SUMIF(Ingredients!$B$3:$B$217,M412,Ingredients!$D$3:$D$217)+SUMIF($B$3:$B$724,M412,$AP$3:$AP$724)</f>
        <v>0</v>
      </c>
      <c r="AP412" s="29">
        <f t="shared" si="81"/>
        <v>10</v>
      </c>
      <c r="AQ412" s="30">
        <f>SUMIF(Ingredients!$B$3:$B$217,F412,Ingredients!$E$3:$E$217)+SUMIF($B$3:$B$724,F412,$AY$3:$AY$727)</f>
        <v>7</v>
      </c>
      <c r="AR412" s="30">
        <f>SUMIF(Ingredients!$B$3:$B$217,G412,Ingredients!$E$3:$E$217)+SUMIF($B$3:$B$724,G412,$AY$3:$AY$727)</f>
        <v>9</v>
      </c>
      <c r="AS412" s="30">
        <f>SUMIF(Ingredients!$B$3:$B$217,H412,Ingredients!$E$3:$E$217)+SUMIF($B$3:$B$724,H412,$AY$3:$AY$727)</f>
        <v>24</v>
      </c>
      <c r="AT412" s="30">
        <f>SUMIF(Ingredients!$B$3:$B$217,I412,Ingredients!$E$3:$E$217)+SUMIF($B$3:$B$724,I412,$AY$3:$AY$727)</f>
        <v>54</v>
      </c>
      <c r="AU412" s="30">
        <f>SUMIF(Ingredients!$B$3:$B$217,J412,Ingredients!$E$3:$E$217)+SUMIF($B$3:$B$724,J412,$AY$3:$AY$727)</f>
        <v>30</v>
      </c>
      <c r="AV412" s="30">
        <f>SUMIF(Ingredients!$B$3:$B$217,K412,Ingredients!$E$3:$E$217)+SUMIF($B$3:$B$724,K412,$AY$3:$AY$727)</f>
        <v>0</v>
      </c>
      <c r="AW412" s="30">
        <f>SUMIF(Ingredients!$B$3:$B$217,L412,Ingredients!$E$3:$E$217)+SUMIF($B$3:$B$724,L412,$AY$3:$AY$727)</f>
        <v>48</v>
      </c>
      <c r="AX412" s="30">
        <f>SUMIF(Ingredients!$B$3:$B$217,M412,Ingredients!$E$3:$E$217)+SUMIF($B$3:$B$724,M412,$AY$3:$AY$727)</f>
        <v>45</v>
      </c>
      <c r="AY412" s="29">
        <f t="shared" si="82"/>
        <v>27.125</v>
      </c>
      <c r="AZ412" s="30">
        <f>SUMIF(Ingredients!$B$3:$B$217,F412,Ingredients!$F$3:$F$217)+SUMIF($B$3:$B$724,F412,$BH$3:$BH$724)</f>
        <v>0</v>
      </c>
      <c r="BA412" s="30">
        <f>SUMIF(Ingredients!$B$3:$B$217,G412,Ingredients!$F$3:$F$217)+SUMIF($B$3:$B$724,G412,$BH$3:$BH$724)</f>
        <v>0</v>
      </c>
      <c r="BB412" s="30">
        <f>SUMIF(Ingredients!$B$3:$B$217,H412,Ingredients!$F$3:$F$217)+SUMIF($B$3:$B$724,H412,$BH$3:$BH$724)</f>
        <v>0</v>
      </c>
      <c r="BC412" s="30">
        <f>SUMIF(Ingredients!$B$3:$B$217,I412,Ingredients!$F$3:$F$217)+SUMIF($B$3:$B$724,I412,$BH$3:$BH$724)</f>
        <v>0</v>
      </c>
      <c r="BD412" s="30">
        <f>SUMIF(Ingredients!$B$3:$B$217,J412,Ingredients!$F$3:$F$217)+SUMIF($B$3:$B$724,J412,$BH$3:$BH$724)</f>
        <v>0</v>
      </c>
      <c r="BE412" s="30">
        <f>SUMIF(Ingredients!$B$3:$B$217,K412,Ingredients!$F$3:$F$217)+SUMIF($B$3:$B$724,K412,$BH$3:$BH$724)</f>
        <v>0</v>
      </c>
      <c r="BF412" s="30">
        <f>SUMIF(Ingredients!$B$3:$B$217,L412,Ingredients!$F$3:$F$217)+SUMIF($B$3:$B$724,L412,$BH$3:$BH$724)</f>
        <v>0</v>
      </c>
      <c r="BG412" s="30">
        <f>SUMIF(Ingredients!$B$3:$B$217,M412,Ingredients!$F$3:$F$217)+SUMIF($B$3:$B$724,M412,$BH$3:$BH$724)</f>
        <v>0.5</v>
      </c>
      <c r="BH412" s="35">
        <f t="shared" si="83"/>
        <v>0.5</v>
      </c>
      <c r="BI412" s="30">
        <f>SUMIF(Ingredients!$B$3:$B$217,F412,Ingredients!$G$3:$G$217)+SUMIF($B$3:$B$724,F412,$BQ$3:$BQ$724)</f>
        <v>0</v>
      </c>
      <c r="BJ412" s="30">
        <f>SUMIF(Ingredients!$B$3:$B$217,G412,Ingredients!$G$3:$G$217)+SUMIF($B$3:$B$724,G412,$BQ$3:$BQ$724)</f>
        <v>0.5</v>
      </c>
      <c r="BK412" s="30">
        <f>SUMIF(Ingredients!$B$3:$B$217,H412,Ingredients!$G$3:$G$217)+SUMIF($B$3:$B$724,H412,$BQ$3:$BQ$724)</f>
        <v>0</v>
      </c>
      <c r="BL412" s="30">
        <f>SUMIF(Ingredients!$B$3:$B$217,I412,Ingredients!$G$3:$G$217)+SUMIF($B$3:$B$724,I412,$BQ$3:$BQ$724)</f>
        <v>0</v>
      </c>
      <c r="BM412" s="30">
        <f>SUMIF(Ingredients!$B$3:$B$217,J412,Ingredients!$G$3:$G$217)+SUMIF($B$3:$B$724,J412,$BQ$3:$BQ$724)</f>
        <v>0</v>
      </c>
      <c r="BN412" s="30">
        <f>SUMIF(Ingredients!$B$3:$B$217,K412,Ingredients!$G$3:$G$217)+SUMIF($B$3:$B$724,K412,$BQ$3:$BQ$724)</f>
        <v>0</v>
      </c>
      <c r="BO412" s="30">
        <f>SUMIF(Ingredients!$B$3:$B$217,L412,Ingredients!$G$3:$G$217)+SUMIF($B$3:$B$724,L412,$BQ$3:$BQ$724)</f>
        <v>0</v>
      </c>
      <c r="BP412" s="30">
        <f>SUMIF(Ingredients!$B$3:$B$217,M412,Ingredients!$G$3:$G$217)+SUMIF($B$3:$B$724,M412,$BQ$3:$BQ$724)</f>
        <v>0</v>
      </c>
      <c r="BQ412" s="36">
        <f t="shared" si="84"/>
        <v>0.5</v>
      </c>
      <c r="BR412" s="30">
        <f>SUMIF(Ingredients!$B$3:$B$217,F412,Ingredients!$H$3:$H$217)+SUMIF($B$3:$B$724,F412,$BZ$3:$BZ$724)</f>
        <v>0</v>
      </c>
      <c r="BS412" s="30">
        <f>SUMIF(Ingredients!$B$3:$B$217,G412,Ingredients!$H$3:$H$217)+SUMIF($B$3:$B$724,G412,$BZ$3:$BZ$724)</f>
        <v>0</v>
      </c>
      <c r="BT412" s="30">
        <f>SUMIF(Ingredients!$B$3:$B$217,H412,Ingredients!$H$3:$H$217)+SUMIF($B$3:$B$724,H412,$BZ$3:$BZ$724)</f>
        <v>0</v>
      </c>
      <c r="BU412" s="30">
        <f>SUMIF(Ingredients!$B$3:$B$217,I412,Ingredients!$H$3:$H$217)+SUMIF($B$3:$B$724,I412,$BZ$3:$BZ$724)</f>
        <v>2</v>
      </c>
      <c r="BV412" s="30">
        <f>SUMIF(Ingredients!$B$3:$B$217,J412,Ingredients!$H$3:$H$217)+SUMIF($B$3:$B$724,J412,$BZ$3:$BZ$724)</f>
        <v>0</v>
      </c>
      <c r="BW412" s="30">
        <f>SUMIF(Ingredients!$B$3:$B$217,K412,Ingredients!$H$3:$H$217)+SUMIF($B$3:$B$724,K412,$BZ$3:$BZ$724)</f>
        <v>0</v>
      </c>
      <c r="BX412" s="30">
        <f>SUMIF(Ingredients!$B$3:$B$217,L412,Ingredients!$H$3:$H$217)+SUMIF($B$3:$B$724,L412,$BZ$3:$BZ$724)</f>
        <v>0</v>
      </c>
      <c r="BY412" s="30">
        <f>SUMIF(Ingredients!$B$3:$B$217,M412,Ingredients!$H$3:$H$217)+SUMIF($B$3:$B$724,M412,$BZ$3:$BZ$724)</f>
        <v>0</v>
      </c>
      <c r="BZ412" s="42">
        <f t="shared" si="85"/>
        <v>2</v>
      </c>
      <c r="CA412" s="30">
        <f>SUMIF(Ingredients!$B$3:$B$217,F412,Ingredients!$I$3:$I$217)+SUMIF($B$3:$B$724,F412,$CI$3:$CI$724)</f>
        <v>2.5</v>
      </c>
      <c r="CB412" s="30">
        <f>SUMIF(Ingredients!$B$3:$B$217,G412,Ingredients!$I$3:$I$217)+SUMIF($B$3:$B$724,G412,$CI$3:$CI$724)</f>
        <v>0</v>
      </c>
      <c r="CC412" s="30">
        <f>SUMIF(Ingredients!$B$3:$B$217,H412,Ingredients!$I$3:$I$217)+SUMIF($B$3:$B$724,H412,$CI$3:$CI$724)</f>
        <v>0</v>
      </c>
      <c r="CD412" s="30">
        <f>SUMIF(Ingredients!$B$3:$B$217,I412,Ingredients!$I$3:$I$217)+SUMIF($B$3:$B$724,I412,$CI$3:$CI$724)</f>
        <v>0</v>
      </c>
      <c r="CE412" s="30">
        <f>SUMIF(Ingredients!$B$3:$B$217,J412,Ingredients!$I$3:$I$217)+SUMIF($B$3:$B$724,J412,$CI$3:$CI$724)</f>
        <v>0</v>
      </c>
      <c r="CF412" s="30">
        <f>SUMIF(Ingredients!$B$3:$B$217,K412,Ingredients!$I$3:$I$217)+SUMIF($B$3:$B$724,K412,$CI$3:$CI$724)</f>
        <v>0</v>
      </c>
      <c r="CG412" s="30">
        <f>SUMIF(Ingredients!$B$3:$B$217,L412,Ingredients!$I$3:$I$217)+SUMIF($B$3:$B$724,L412,$CI$3:$CI$724)</f>
        <v>0</v>
      </c>
      <c r="CH412" s="30">
        <f>SUMIF(Ingredients!$B$3:$B$217,M412,Ingredients!$I$3:$I$217)+SUMIF($B$3:$B$724,M412,$CI$3:$CI$724)</f>
        <v>0</v>
      </c>
      <c r="CI412" s="38">
        <f t="shared" si="86"/>
        <v>2.5</v>
      </c>
      <c r="CJ412" s="30">
        <f>SUMIF(Ingredients!$B$3:$B$217,F412,Ingredients!$J$3:$J$217)+SUMIF($B$3:$B$724,F412,$CR$3:$CR$724)</f>
        <v>0</v>
      </c>
      <c r="CK412" s="30">
        <f>SUMIF(Ingredients!$B$3:$B$217,G412,Ingredients!$J$3:$J$217)+SUMIF($B$3:$B$724,G412,$CR$3:$CR$724)</f>
        <v>0</v>
      </c>
      <c r="CL412" s="30">
        <f>SUMIF(Ingredients!$B$3:$B$217,H412,Ingredients!$J$3:$J$217)+SUMIF($B$3:$B$724,H412,$CR$3:$CR$724)</f>
        <v>0</v>
      </c>
      <c r="CM412" s="30">
        <f>SUMIF(Ingredients!$B$3:$B$217,I412,Ingredients!$J$3:$J$217)+SUMIF($B$3:$B$724,I412,$CR$3:$CR$724)</f>
        <v>0</v>
      </c>
      <c r="CN412" s="30">
        <f>SUMIF(Ingredients!$B$3:$B$217,J412,Ingredients!$J$3:$J$217)+SUMIF($B$3:$B$724,J412,$CR$3:$CR$724)</f>
        <v>0</v>
      </c>
      <c r="CO412" s="30">
        <f>SUMIF(Ingredients!$B$3:$B$217,K412,Ingredients!$J$3:$J$217)+SUMIF($B$3:$B$724,K412,$CR$3:$CR$724)</f>
        <v>0</v>
      </c>
      <c r="CP412" s="30">
        <f>SUMIF(Ingredients!$B$3:$B$217,L412,Ingredients!$J$3:$J$217)+SUMIF($B$3:$B$724,L412,$CR$3:$CR$724)</f>
        <v>0</v>
      </c>
      <c r="CQ412" s="30">
        <f>SUMIF(Ingredients!$B$3:$B$217,M412,Ingredients!$J$3:$J$217)+SUMIF($B$3:$B$724,M412,$CR$3:$CR$724)</f>
        <v>0</v>
      </c>
      <c r="CR412" s="43">
        <f t="shared" si="87"/>
        <v>0</v>
      </c>
      <c r="CS412" s="34">
        <v>25</v>
      </c>
      <c r="CT412" s="30">
        <v>0</v>
      </c>
      <c r="CU412" s="30">
        <v>12</v>
      </c>
      <c r="CV412" s="35">
        <v>0.5</v>
      </c>
      <c r="CW412" s="36">
        <v>0.5</v>
      </c>
      <c r="CX412" s="37">
        <v>2</v>
      </c>
      <c r="CY412" s="38">
        <v>2.5</v>
      </c>
      <c r="CZ412" s="39">
        <v>0</v>
      </c>
      <c r="DA412" t="s">
        <v>202</v>
      </c>
      <c r="DB412" t="str">
        <f t="shared" ca="1" si="88"/>
        <v>-</v>
      </c>
      <c r="DD412" t="s">
        <v>200</v>
      </c>
      <c r="DE412" t="str">
        <f t="shared" ca="1" si="89"/>
        <v>KUNGPAOCHICKENITEM(MEAL, ItemRegistry.kungpaochickenItem, 4 ,5f,0f,0.5f,2f,0.5f,2.5f,0f,1.75f),</v>
      </c>
      <c r="DF412" t="s">
        <v>2701</v>
      </c>
    </row>
    <row r="413" spans="2:110" x14ac:dyDescent="0.3">
      <c r="B413" t="s">
        <v>696</v>
      </c>
      <c r="C413" t="str">
        <f>INDEX('PH Itemnames'!$B$1:$B$723,MATCH(B413,'PH Itemnames'!$A$1:$A$723),1)</f>
        <v>hoisinsauceItem</v>
      </c>
      <c r="D413" t="s">
        <v>240</v>
      </c>
      <c r="E413" t="s">
        <v>200</v>
      </c>
      <c r="F413" s="10" t="s">
        <v>117</v>
      </c>
      <c r="G413" s="11" t="s">
        <v>9</v>
      </c>
      <c r="H413" s="11" t="s">
        <v>210</v>
      </c>
      <c r="I413" s="11" t="s">
        <v>68</v>
      </c>
      <c r="J413" s="11" t="s">
        <v>142</v>
      </c>
      <c r="K413" s="11" t="s">
        <v>351</v>
      </c>
      <c r="L413" s="11" t="s">
        <v>62</v>
      </c>
      <c r="M413" s="11" t="s">
        <v>133</v>
      </c>
      <c r="N413" s="46">
        <f ca="1">SUMIF(Ingredients!$B$3:$B$217,'PH complex foods'!F413,Ingredients!$A$3:$A$119)+SUMIF($B$3:$B$724,F413,$V$3:$V$723)</f>
        <v>1</v>
      </c>
      <c r="O413" s="11">
        <f ca="1">SUMIF(Ingredients!$B$3:$B$217,'PH complex foods'!G413,Ingredients!$A$3:$A$119)+SUMIF($B$3:$B$724,G413,$V$3:$V$723)</f>
        <v>1</v>
      </c>
      <c r="P413" s="11">
        <f ca="1">SUMIF(Ingredients!$B$3:$B$217,'PH complex foods'!H413,Ingredients!$A$3:$A$119)+SUMIF($B$3:$B$724,H413,$V$3:$V$723)</f>
        <v>1</v>
      </c>
      <c r="Q413" s="11">
        <f ca="1">SUMIF(Ingredients!$B$3:$B$217,'PH complex foods'!I413,Ingredients!$A$3:$A$119)+SUMIF($B$3:$B$724,I413,$V$3:$V$723)</f>
        <v>1</v>
      </c>
      <c r="R413" s="11">
        <f ca="1">SUMIF(Ingredients!$B$3:$B$217,'PH complex foods'!J413,Ingredients!$A$3:$A$119)+SUMIF($B$3:$B$724,J413,$V$3:$V$723)</f>
        <v>1</v>
      </c>
      <c r="S413" s="11">
        <f ca="1">SUMIF(Ingredients!$B$3:$B$217,'PH complex foods'!K413,Ingredients!$A$3:$A$119)+SUMIF($B$3:$B$724,K413,$V$3:$V$723)</f>
        <v>1</v>
      </c>
      <c r="T413" s="11">
        <f ca="1">SUMIF(Ingredients!$B$3:$B$217,'PH complex foods'!L413,Ingredients!$A$3:$A$119)+SUMIF($B$3:$B$724,L413,$V$3:$V$723)</f>
        <v>1</v>
      </c>
      <c r="U413" s="11">
        <f ca="1">SUMIF(Ingredients!$B$3:$B$217,'PH complex foods'!M413,Ingredients!$A$3:$A$119)+SUMIF($B$3:$B$724,M413,$V$3:$V$723)</f>
        <v>1</v>
      </c>
      <c r="V413" s="10">
        <f t="shared" ca="1" si="90"/>
        <v>1</v>
      </c>
      <c r="W413" s="11">
        <f t="shared" si="79"/>
        <v>3</v>
      </c>
      <c r="X413" s="44" t="str">
        <f t="shared" ca="1" si="91"/>
        <v>Yes</v>
      </c>
      <c r="Y413" s="34">
        <f>SUMIF(Ingredients!$B$3:$B$217,F413,Ingredients!$C$3:$C$217)+SUMIF($B$3:$B$724,F413,$AG$3:$AG$724)</f>
        <v>10</v>
      </c>
      <c r="Z413" s="30">
        <f>SUMIF(Ingredients!$B$3:$B$217,G413,Ingredients!$C$3:$C$217)+SUMIF($B$3:$B$724,G413,$AG$3:$AG$724)</f>
        <v>0</v>
      </c>
      <c r="AA413" s="30">
        <f>SUMIF(Ingredients!$B$3:$B$217,H413,Ingredients!$C$3:$C$217)+SUMIF($B$3:$B$724,H413,$AG$3:$AG$724)</f>
        <v>0</v>
      </c>
      <c r="AB413" s="30">
        <f>SUMIF(Ingredients!$B$3:$B$217,I413,Ingredients!$C$3:$C$217)+SUMIF($B$3:$B$724,I413,$AG$3:$AG$724)</f>
        <v>10</v>
      </c>
      <c r="AC413" s="30">
        <f>SUMIF(Ingredients!$B$3:$B$217,J413,Ingredients!$C$3:$C$217)+SUMIF($B$3:$B$724,J413,$AG$3:$AG$724)</f>
        <v>1</v>
      </c>
      <c r="AD413" s="30">
        <f>SUMIF(Ingredients!$B$3:$B$217,K413,Ingredients!$C$3:$C$217)+SUMIF($B$3:$B$724,K413,$AG$3:$AG$724)</f>
        <v>0</v>
      </c>
      <c r="AE413" s="30">
        <f>SUMIF(Ingredients!$B$3:$B$217,L413,Ingredients!$C$3:$C$217)+SUMIF($B$3:$B$724,L413,$AG$3:$AG$724)</f>
        <v>2</v>
      </c>
      <c r="AF413" s="30">
        <f>SUMIF(Ingredients!$B$3:$B$217,M413,Ingredients!$C$3:$C$217)+SUMIF($B$3:$B$724,M413,$AG$3:$AG$724)</f>
        <v>1</v>
      </c>
      <c r="AG413" s="29">
        <f t="shared" si="80"/>
        <v>24</v>
      </c>
      <c r="AH413" s="30">
        <f>SUMIF(Ingredients!$B$3:$B$217,F413,Ingredients!$D$3:$D$217)+SUMIF($B$3:$B$724,F413,$AP$3:$AP$724)</f>
        <v>0</v>
      </c>
      <c r="AI413" s="30">
        <f>SUMIF(Ingredients!$B$3:$B$217,G413,Ingredients!$D$3:$D$217)+SUMIF($B$3:$B$724,G413,$AP$3:$AP$724)</f>
        <v>10</v>
      </c>
      <c r="AJ413" s="30">
        <f>SUMIF(Ingredients!$B$3:$B$217,H413,Ingredients!$D$3:$D$217)+SUMIF($B$3:$B$724,H413,$AP$3:$AP$724)</f>
        <v>0</v>
      </c>
      <c r="AK413" s="30">
        <f>SUMIF(Ingredients!$B$3:$B$217,I413,Ingredients!$D$3:$D$217)+SUMIF($B$3:$B$724,I413,$AP$3:$AP$724)</f>
        <v>0</v>
      </c>
      <c r="AL413" s="30">
        <f>SUMIF(Ingredients!$B$3:$B$217,J413,Ingredients!$D$3:$D$217)+SUMIF($B$3:$B$724,J413,$AP$3:$AP$724)</f>
        <v>0</v>
      </c>
      <c r="AM413" s="30">
        <f>SUMIF(Ingredients!$B$3:$B$217,K413,Ingredients!$D$3:$D$217)+SUMIF($B$3:$B$724,K413,$AP$3:$AP$724)</f>
        <v>0</v>
      </c>
      <c r="AN413" s="30">
        <f>SUMIF(Ingredients!$B$3:$B$217,L413,Ingredients!$D$3:$D$217)+SUMIF($B$3:$B$724,L413,$AP$3:$AP$724)</f>
        <v>0</v>
      </c>
      <c r="AO413" s="30">
        <f>SUMIF(Ingredients!$B$3:$B$217,M413,Ingredients!$D$3:$D$217)+SUMIF($B$3:$B$724,M413,$AP$3:$AP$724)</f>
        <v>0</v>
      </c>
      <c r="AP413" s="29">
        <f t="shared" si="81"/>
        <v>10</v>
      </c>
      <c r="AQ413" s="30">
        <f>SUMIF(Ingredients!$B$3:$B$217,F413,Ingredients!$E$3:$E$217)+SUMIF($B$3:$B$724,F413,$AY$3:$AY$727)</f>
        <v>32</v>
      </c>
      <c r="AR413" s="30">
        <f>SUMIF(Ingredients!$B$3:$B$217,G413,Ingredients!$E$3:$E$217)+SUMIF($B$3:$B$724,G413,$AY$3:$AY$727)</f>
        <v>0</v>
      </c>
      <c r="AS413" s="30">
        <f>SUMIF(Ingredients!$B$3:$B$217,H413,Ingredients!$E$3:$E$217)+SUMIF($B$3:$B$724,H413,$AY$3:$AY$727)</f>
        <v>30</v>
      </c>
      <c r="AT413" s="30">
        <f>SUMIF(Ingredients!$B$3:$B$217,I413,Ingredients!$E$3:$E$217)+SUMIF($B$3:$B$724,I413,$AY$3:$AY$727)</f>
        <v>8</v>
      </c>
      <c r="AU413" s="30">
        <f>SUMIF(Ingredients!$B$3:$B$217,J413,Ingredients!$E$3:$E$217)+SUMIF($B$3:$B$724,J413,$AY$3:$AY$727)</f>
        <v>87</v>
      </c>
      <c r="AV413" s="30">
        <f>SUMIF(Ingredients!$B$3:$B$217,K413,Ingredients!$E$3:$E$217)+SUMIF($B$3:$B$724,K413,$AY$3:$AY$727)</f>
        <v>30</v>
      </c>
      <c r="AW413" s="30">
        <f>SUMIF(Ingredients!$B$3:$B$217,L413,Ingredients!$E$3:$E$217)+SUMIF($B$3:$B$724,L413,$AY$3:$AY$727)</f>
        <v>54</v>
      </c>
      <c r="AX413" s="30">
        <f>SUMIF(Ingredients!$B$3:$B$217,M413,Ingredients!$E$3:$E$217)+SUMIF($B$3:$B$724,M413,$AY$3:$AY$727)</f>
        <v>32</v>
      </c>
      <c r="AY413" s="29">
        <f t="shared" si="82"/>
        <v>34.125</v>
      </c>
      <c r="AZ413" s="30">
        <f>SUMIF(Ingredients!$B$3:$B$217,F413,Ingredients!$F$3:$F$217)+SUMIF($B$3:$B$724,F413,$BH$3:$BH$724)</f>
        <v>0</v>
      </c>
      <c r="BA413" s="30">
        <f>SUMIF(Ingredients!$B$3:$B$217,G413,Ingredients!$F$3:$F$217)+SUMIF($B$3:$B$724,G413,$BH$3:$BH$724)</f>
        <v>0</v>
      </c>
      <c r="BB413" s="30">
        <f>SUMIF(Ingredients!$B$3:$B$217,H413,Ingredients!$F$3:$F$217)+SUMIF($B$3:$B$724,H413,$BH$3:$BH$724)</f>
        <v>0</v>
      </c>
      <c r="BC413" s="30">
        <f>SUMIF(Ingredients!$B$3:$B$217,I413,Ingredients!$F$3:$F$217)+SUMIF($B$3:$B$724,I413,$BH$3:$BH$724)</f>
        <v>0</v>
      </c>
      <c r="BD413" s="30">
        <f>SUMIF(Ingredients!$B$3:$B$217,J413,Ingredients!$F$3:$F$217)+SUMIF($B$3:$B$724,J413,$BH$3:$BH$724)</f>
        <v>0.5</v>
      </c>
      <c r="BE413" s="30">
        <f>SUMIF(Ingredients!$B$3:$B$217,K413,Ingredients!$F$3:$F$217)+SUMIF($B$3:$B$724,K413,$BH$3:$BH$724)</f>
        <v>0</v>
      </c>
      <c r="BF413" s="30">
        <f>SUMIF(Ingredients!$B$3:$B$217,L413,Ingredients!$F$3:$F$217)+SUMIF($B$3:$B$724,L413,$BH$3:$BH$724)</f>
        <v>0</v>
      </c>
      <c r="BG413" s="30">
        <f>SUMIF(Ingredients!$B$3:$B$217,M413,Ingredients!$F$3:$F$217)+SUMIF($B$3:$B$724,M413,$BH$3:$BH$724)</f>
        <v>0</v>
      </c>
      <c r="BH413" s="35">
        <f t="shared" si="83"/>
        <v>0.5</v>
      </c>
      <c r="BI413" s="30">
        <f>SUMIF(Ingredients!$B$3:$B$217,F413,Ingredients!$G$3:$G$217)+SUMIF($B$3:$B$724,F413,$BQ$3:$BQ$724)</f>
        <v>0</v>
      </c>
      <c r="BJ413" s="30">
        <f>SUMIF(Ingredients!$B$3:$B$217,G413,Ingredients!$G$3:$G$217)+SUMIF($B$3:$B$724,G413,$BQ$3:$BQ$724)</f>
        <v>0</v>
      </c>
      <c r="BK413" s="30">
        <f>SUMIF(Ingredients!$B$3:$B$217,H413,Ingredients!$G$3:$G$217)+SUMIF($B$3:$B$724,H413,$BQ$3:$BQ$724)</f>
        <v>0</v>
      </c>
      <c r="BL413" s="30">
        <f>SUMIF(Ingredients!$B$3:$B$217,I413,Ingredients!$G$3:$G$217)+SUMIF($B$3:$B$724,I413,$BQ$3:$BQ$724)</f>
        <v>0</v>
      </c>
      <c r="BM413" s="30">
        <f>SUMIF(Ingredients!$B$3:$B$217,J413,Ingredients!$G$3:$G$217)+SUMIF($B$3:$B$724,J413,$BQ$3:$BQ$724)</f>
        <v>0</v>
      </c>
      <c r="BN413" s="30">
        <f>SUMIF(Ingredients!$B$3:$B$217,K413,Ingredients!$G$3:$G$217)+SUMIF($B$3:$B$724,K413,$BQ$3:$BQ$724)</f>
        <v>0</v>
      </c>
      <c r="BO413" s="30">
        <f>SUMIF(Ingredients!$B$3:$B$217,L413,Ingredients!$G$3:$G$217)+SUMIF($B$3:$B$724,L413,$BQ$3:$BQ$724)</f>
        <v>0</v>
      </c>
      <c r="BP413" s="30">
        <f>SUMIF(Ingredients!$B$3:$B$217,M413,Ingredients!$G$3:$G$217)+SUMIF($B$3:$B$724,M413,$BQ$3:$BQ$724)</f>
        <v>0</v>
      </c>
      <c r="BQ413" s="36">
        <f t="shared" si="84"/>
        <v>0</v>
      </c>
      <c r="BR413" s="30">
        <f>SUMIF(Ingredients!$B$3:$B$217,F413,Ingredients!$H$3:$H$217)+SUMIF($B$3:$B$724,F413,$BZ$3:$BZ$724)</f>
        <v>1.5</v>
      </c>
      <c r="BS413" s="30">
        <f>SUMIF(Ingredients!$B$3:$B$217,G413,Ingredients!$H$3:$H$217)+SUMIF($B$3:$B$724,G413,$BZ$3:$BZ$724)</f>
        <v>0</v>
      </c>
      <c r="BT413" s="30">
        <f>SUMIF(Ingredients!$B$3:$B$217,H413,Ingredients!$H$3:$H$217)+SUMIF($B$3:$B$724,H413,$BZ$3:$BZ$724)</f>
        <v>0</v>
      </c>
      <c r="BU413" s="30">
        <f>SUMIF(Ingredients!$B$3:$B$217,I413,Ingredients!$H$3:$H$217)+SUMIF($B$3:$B$724,I413,$BZ$3:$BZ$724)</f>
        <v>0.5</v>
      </c>
      <c r="BV413" s="30">
        <f>SUMIF(Ingredients!$B$3:$B$217,J413,Ingredients!$H$3:$H$217)+SUMIF($B$3:$B$724,J413,$BZ$3:$BZ$724)</f>
        <v>0</v>
      </c>
      <c r="BW413" s="30">
        <f>SUMIF(Ingredients!$B$3:$B$217,K413,Ingredients!$H$3:$H$217)+SUMIF($B$3:$B$724,K413,$BZ$3:$BZ$724)</f>
        <v>0</v>
      </c>
      <c r="BX413" s="30">
        <f>SUMIF(Ingredients!$B$3:$B$217,L413,Ingredients!$H$3:$H$217)+SUMIF($B$3:$B$724,L413,$BZ$3:$BZ$724)</f>
        <v>2</v>
      </c>
      <c r="BY413" s="30">
        <f>SUMIF(Ingredients!$B$3:$B$217,M413,Ingredients!$H$3:$H$217)+SUMIF($B$3:$B$724,M413,$BZ$3:$BZ$724)</f>
        <v>0.5</v>
      </c>
      <c r="BZ413" s="42">
        <f t="shared" si="85"/>
        <v>4.5</v>
      </c>
      <c r="CA413" s="30">
        <f>SUMIF(Ingredients!$B$3:$B$217,F413,Ingredients!$I$3:$I$217)+SUMIF($B$3:$B$724,F413,$CI$3:$CI$724)</f>
        <v>0</v>
      </c>
      <c r="CB413" s="30">
        <f>SUMIF(Ingredients!$B$3:$B$217,G413,Ingredients!$I$3:$I$217)+SUMIF($B$3:$B$724,G413,$CI$3:$CI$724)</f>
        <v>0</v>
      </c>
      <c r="CC413" s="30">
        <f>SUMIF(Ingredients!$B$3:$B$217,H413,Ingredients!$I$3:$I$217)+SUMIF($B$3:$B$724,H413,$CI$3:$CI$724)</f>
        <v>0</v>
      </c>
      <c r="CD413" s="30">
        <f>SUMIF(Ingredients!$B$3:$B$217,I413,Ingredients!$I$3:$I$217)+SUMIF($B$3:$B$724,I413,$CI$3:$CI$724)</f>
        <v>1</v>
      </c>
      <c r="CE413" s="30">
        <f>SUMIF(Ingredients!$B$3:$B$217,J413,Ingredients!$I$3:$I$217)+SUMIF($B$3:$B$724,J413,$CI$3:$CI$724)</f>
        <v>0</v>
      </c>
      <c r="CF413" s="30">
        <f>SUMIF(Ingredients!$B$3:$B$217,K413,Ingredients!$I$3:$I$217)+SUMIF($B$3:$B$724,K413,$CI$3:$CI$724)</f>
        <v>0</v>
      </c>
      <c r="CG413" s="30">
        <f>SUMIF(Ingredients!$B$3:$B$217,L413,Ingredients!$I$3:$I$217)+SUMIF($B$3:$B$724,L413,$CI$3:$CI$724)</f>
        <v>0</v>
      </c>
      <c r="CH413" s="30">
        <f>SUMIF(Ingredients!$B$3:$B$217,M413,Ingredients!$I$3:$I$217)+SUMIF($B$3:$B$724,M413,$CI$3:$CI$724)</f>
        <v>0</v>
      </c>
      <c r="CI413" s="38">
        <f t="shared" si="86"/>
        <v>1</v>
      </c>
      <c r="CJ413" s="30">
        <f>SUMIF(Ingredients!$B$3:$B$217,F413,Ingredients!$J$3:$J$217)+SUMIF($B$3:$B$724,F413,$CR$3:$CR$724)</f>
        <v>0</v>
      </c>
      <c r="CK413" s="30">
        <f>SUMIF(Ingredients!$B$3:$B$217,G413,Ingredients!$J$3:$J$217)+SUMIF($B$3:$B$724,G413,$CR$3:$CR$724)</f>
        <v>0</v>
      </c>
      <c r="CL413" s="30">
        <f>SUMIF(Ingredients!$B$3:$B$217,H413,Ingredients!$J$3:$J$217)+SUMIF($B$3:$B$724,H413,$CR$3:$CR$724)</f>
        <v>0</v>
      </c>
      <c r="CM413" s="30">
        <f>SUMIF(Ingredients!$B$3:$B$217,I413,Ingredients!$J$3:$J$217)+SUMIF($B$3:$B$724,I413,$CR$3:$CR$724)</f>
        <v>0</v>
      </c>
      <c r="CN413" s="30">
        <f>SUMIF(Ingredients!$B$3:$B$217,J413,Ingredients!$J$3:$J$217)+SUMIF($B$3:$B$724,J413,$CR$3:$CR$724)</f>
        <v>0</v>
      </c>
      <c r="CO413" s="30">
        <f>SUMIF(Ingredients!$B$3:$B$217,K413,Ingredients!$J$3:$J$217)+SUMIF($B$3:$B$724,K413,$CR$3:$CR$724)</f>
        <v>0</v>
      </c>
      <c r="CP413" s="30">
        <f>SUMIF(Ingredients!$B$3:$B$217,L413,Ingredients!$J$3:$J$217)+SUMIF($B$3:$B$724,L413,$CR$3:$CR$724)</f>
        <v>0</v>
      </c>
      <c r="CQ413" s="30">
        <f>SUMIF(Ingredients!$B$3:$B$217,M413,Ingredients!$J$3:$J$217)+SUMIF($B$3:$B$724,M413,$CR$3:$CR$724)</f>
        <v>0</v>
      </c>
      <c r="CR413" s="43">
        <f t="shared" si="87"/>
        <v>0</v>
      </c>
      <c r="CS413" s="34">
        <v>24</v>
      </c>
      <c r="CT413" s="30">
        <v>10</v>
      </c>
      <c r="CU413" s="30">
        <v>34.125</v>
      </c>
      <c r="CV413" s="35">
        <v>0.5</v>
      </c>
      <c r="CW413" s="36">
        <v>0</v>
      </c>
      <c r="CX413" s="37">
        <v>4.5</v>
      </c>
      <c r="CY413" s="38">
        <v>1</v>
      </c>
      <c r="CZ413" s="39">
        <v>0</v>
      </c>
      <c r="DA413" t="s">
        <v>199</v>
      </c>
      <c r="DB413" t="str">
        <f t="shared" ca="1" si="88"/>
        <v>-</v>
      </c>
      <c r="DC413" t="s">
        <v>1143</v>
      </c>
      <c r="DD413" t="s">
        <v>199</v>
      </c>
      <c r="DE413" t="str">
        <f t="shared" ca="1" si="89"/>
        <v/>
      </c>
      <c r="DF413" t="s">
        <v>2272</v>
      </c>
    </row>
    <row r="414" spans="2:110" x14ac:dyDescent="0.3">
      <c r="B414" t="s">
        <v>697</v>
      </c>
      <c r="C414" t="str">
        <f>INDEX('PH Itemnames'!$B$1:$B$723,MATCH(B414,'PH Itemnames'!$A$1:$A$723),1)</f>
        <v>fivespiceItem</v>
      </c>
      <c r="D414" t="s">
        <v>240</v>
      </c>
      <c r="E414" t="s">
        <v>1192</v>
      </c>
      <c r="F414" s="10" t="s">
        <v>180</v>
      </c>
      <c r="G414" s="11" t="s">
        <v>122</v>
      </c>
      <c r="H414" s="11" t="s">
        <v>195</v>
      </c>
      <c r="I414" s="11" t="s">
        <v>192</v>
      </c>
      <c r="J414" s="11" t="s">
        <v>121</v>
      </c>
      <c r="K414" s="11"/>
      <c r="L414" s="11"/>
      <c r="M414" s="11"/>
      <c r="N414" s="46">
        <f ca="1">SUMIF(Ingredients!$B$3:$B$217,'PH complex foods'!F414,Ingredients!$A$3:$A$119)+SUMIF($B$3:$B$724,F414,$V$3:$V$723)</f>
        <v>1</v>
      </c>
      <c r="O414" s="11">
        <f ca="1">SUMIF(Ingredients!$B$3:$B$217,'PH complex foods'!G414,Ingredients!$A$3:$A$119)+SUMIF($B$3:$B$724,G414,$V$3:$V$723)</f>
        <v>1</v>
      </c>
      <c r="P414" s="11">
        <f ca="1">SUMIF(Ingredients!$B$3:$B$217,'PH complex foods'!H414,Ingredients!$A$3:$A$119)+SUMIF($B$3:$B$724,H414,$V$3:$V$723)</f>
        <v>0</v>
      </c>
      <c r="Q414" s="11">
        <f ca="1">SUMIF(Ingredients!$B$3:$B$217,'PH complex foods'!I414,Ingredients!$A$3:$A$119)+SUMIF($B$3:$B$724,I414,$V$3:$V$723)</f>
        <v>0</v>
      </c>
      <c r="R414" s="11">
        <f ca="1">SUMIF(Ingredients!$B$3:$B$217,'PH complex foods'!J414,Ingredients!$A$3:$A$119)+SUMIF($B$3:$B$724,J414,$V$3:$V$723)</f>
        <v>1</v>
      </c>
      <c r="S414" s="11">
        <f ca="1">SUMIF(Ingredients!$B$3:$B$217,'PH complex foods'!K414,Ingredients!$A$3:$A$119)+SUMIF($B$3:$B$724,K414,$V$3:$V$723)</f>
        <v>0</v>
      </c>
      <c r="T414" s="11">
        <f ca="1">SUMIF(Ingredients!$B$3:$B$217,'PH complex foods'!L414,Ingredients!$A$3:$A$119)+SUMIF($B$3:$B$724,L414,$V$3:$V$723)</f>
        <v>0</v>
      </c>
      <c r="U414" s="11">
        <f ca="1">SUMIF(Ingredients!$B$3:$B$217,'PH complex foods'!M414,Ingredients!$A$3:$A$119)+SUMIF($B$3:$B$724,M414,$V$3:$V$723)</f>
        <v>0</v>
      </c>
      <c r="V414" s="10">
        <f t="shared" ca="1" si="90"/>
        <v>-1</v>
      </c>
      <c r="W414" s="11">
        <f t="shared" si="79"/>
        <v>2</v>
      </c>
      <c r="X414" s="44" t="str">
        <f t="shared" ca="1" si="91"/>
        <v>No</v>
      </c>
      <c r="Y414" s="34">
        <f>SUMIF(Ingredients!$B$3:$B$217,F414,Ingredients!$C$3:$C$217)+SUMIF($B$3:$B$724,F414,$AG$3:$AG$724)</f>
        <v>0</v>
      </c>
      <c r="Z414" s="30">
        <f>SUMIF(Ingredients!$B$3:$B$217,G414,Ingredients!$C$3:$C$217)+SUMIF($B$3:$B$724,G414,$AG$3:$AG$724)</f>
        <v>0</v>
      </c>
      <c r="AA414" s="30">
        <f>SUMIF(Ingredients!$B$3:$B$217,H414,Ingredients!$C$3:$C$217)+SUMIF($B$3:$B$724,H414,$AG$3:$AG$724)</f>
        <v>0</v>
      </c>
      <c r="AB414" s="30">
        <f>SUMIF(Ingredients!$B$3:$B$217,I414,Ingredients!$C$3:$C$217)+SUMIF($B$3:$B$724,I414,$AG$3:$AG$724)</f>
        <v>0</v>
      </c>
      <c r="AC414" s="30">
        <f>SUMIF(Ingredients!$B$3:$B$217,J414,Ingredients!$C$3:$C$217)+SUMIF($B$3:$B$724,J414,$AG$3:$AG$724)</f>
        <v>2</v>
      </c>
      <c r="AD414" s="30">
        <f>SUMIF(Ingredients!$B$3:$B$217,K414,Ingredients!$C$3:$C$217)+SUMIF($B$3:$B$724,K414,$AG$3:$AG$724)</f>
        <v>0</v>
      </c>
      <c r="AE414" s="30">
        <f>SUMIF(Ingredients!$B$3:$B$217,L414,Ingredients!$C$3:$C$217)+SUMIF($B$3:$B$724,L414,$AG$3:$AG$724)</f>
        <v>0</v>
      </c>
      <c r="AF414" s="30">
        <f>SUMIF(Ingredients!$B$3:$B$217,M414,Ingredients!$C$3:$C$217)+SUMIF($B$3:$B$724,M414,$AG$3:$AG$724)</f>
        <v>0</v>
      </c>
      <c r="AG414" s="29">
        <f t="shared" si="80"/>
        <v>2</v>
      </c>
      <c r="AH414" s="30">
        <f>SUMIF(Ingredients!$B$3:$B$217,F414,Ingredients!$D$3:$D$217)+SUMIF($B$3:$B$724,F414,$AP$3:$AP$724)</f>
        <v>0</v>
      </c>
      <c r="AI414" s="30">
        <f>SUMIF(Ingredients!$B$3:$B$217,G414,Ingredients!$D$3:$D$217)+SUMIF($B$3:$B$724,G414,$AP$3:$AP$724)</f>
        <v>0</v>
      </c>
      <c r="AJ414" s="30">
        <f>SUMIF(Ingredients!$B$3:$B$217,H414,Ingredients!$D$3:$D$217)+SUMIF($B$3:$B$724,H414,$AP$3:$AP$724)</f>
        <v>0</v>
      </c>
      <c r="AK414" s="30">
        <f>SUMIF(Ingredients!$B$3:$B$217,I414,Ingredients!$D$3:$D$217)+SUMIF($B$3:$B$724,I414,$AP$3:$AP$724)</f>
        <v>0</v>
      </c>
      <c r="AL414" s="30">
        <f>SUMIF(Ingredients!$B$3:$B$217,J414,Ingredients!$D$3:$D$217)+SUMIF($B$3:$B$724,J414,$AP$3:$AP$724)</f>
        <v>0</v>
      </c>
      <c r="AM414" s="30">
        <f>SUMIF(Ingredients!$B$3:$B$217,K414,Ingredients!$D$3:$D$217)+SUMIF($B$3:$B$724,K414,$AP$3:$AP$724)</f>
        <v>0</v>
      </c>
      <c r="AN414" s="30">
        <f>SUMIF(Ingredients!$B$3:$B$217,L414,Ingredients!$D$3:$D$217)+SUMIF($B$3:$B$724,L414,$AP$3:$AP$724)</f>
        <v>0</v>
      </c>
      <c r="AO414" s="30">
        <f>SUMIF(Ingredients!$B$3:$B$217,M414,Ingredients!$D$3:$D$217)+SUMIF($B$3:$B$724,M414,$AP$3:$AP$724)</f>
        <v>0</v>
      </c>
      <c r="AP414" s="29">
        <f t="shared" si="81"/>
        <v>0</v>
      </c>
      <c r="AQ414" s="30">
        <f>SUMIF(Ingredients!$B$3:$B$217,F414,Ingredients!$E$3:$E$217)+SUMIF($B$3:$B$724,F414,$AY$3:$AY$727)</f>
        <v>48</v>
      </c>
      <c r="AR414" s="30">
        <f>SUMIF(Ingredients!$B$3:$B$217,G414,Ingredients!$E$3:$E$217)+SUMIF($B$3:$B$724,G414,$AY$3:$AY$727)</f>
        <v>48</v>
      </c>
      <c r="AS414" s="30">
        <f>SUMIF(Ingredients!$B$3:$B$217,H414,Ingredients!$E$3:$E$217)+SUMIF($B$3:$B$724,H414,$AY$3:$AY$727)</f>
        <v>0</v>
      </c>
      <c r="AT414" s="30">
        <f>SUMIF(Ingredients!$B$3:$B$217,I414,Ingredients!$E$3:$E$217)+SUMIF($B$3:$B$724,I414,$AY$3:$AY$727)</f>
        <v>0</v>
      </c>
      <c r="AU414" s="30">
        <f>SUMIF(Ingredients!$B$3:$B$217,J414,Ingredients!$E$3:$E$217)+SUMIF($B$3:$B$724,J414,$AY$3:$AY$727)</f>
        <v>24</v>
      </c>
      <c r="AV414" s="30">
        <f>SUMIF(Ingredients!$B$3:$B$217,K414,Ingredients!$E$3:$E$217)+SUMIF($B$3:$B$724,K414,$AY$3:$AY$727)</f>
        <v>0</v>
      </c>
      <c r="AW414" s="30">
        <f>SUMIF(Ingredients!$B$3:$B$217,L414,Ingredients!$E$3:$E$217)+SUMIF($B$3:$B$724,L414,$AY$3:$AY$727)</f>
        <v>0</v>
      </c>
      <c r="AX414" s="30">
        <f>SUMIF(Ingredients!$B$3:$B$217,M414,Ingredients!$E$3:$E$217)+SUMIF($B$3:$B$724,M414,$AY$3:$AY$727)</f>
        <v>0</v>
      </c>
      <c r="AY414" s="29">
        <f t="shared" si="82"/>
        <v>24</v>
      </c>
      <c r="AZ414" s="30">
        <f>SUMIF(Ingredients!$B$3:$B$217,F414,Ingredients!$F$3:$F$217)+SUMIF($B$3:$B$724,F414,$BH$3:$BH$724)</f>
        <v>0</v>
      </c>
      <c r="BA414" s="30">
        <f>SUMIF(Ingredients!$B$3:$B$217,G414,Ingredients!$F$3:$F$217)+SUMIF($B$3:$B$724,G414,$BH$3:$BH$724)</f>
        <v>0</v>
      </c>
      <c r="BB414" s="30">
        <f>SUMIF(Ingredients!$B$3:$B$217,H414,Ingredients!$F$3:$F$217)+SUMIF($B$3:$B$724,H414,$BH$3:$BH$724)</f>
        <v>0</v>
      </c>
      <c r="BC414" s="30">
        <f>SUMIF(Ingredients!$B$3:$B$217,I414,Ingredients!$F$3:$F$217)+SUMIF($B$3:$B$724,I414,$BH$3:$BH$724)</f>
        <v>0</v>
      </c>
      <c r="BD414" s="30">
        <f>SUMIF(Ingredients!$B$3:$B$217,J414,Ingredients!$F$3:$F$217)+SUMIF($B$3:$B$724,J414,$BH$3:$BH$724)</f>
        <v>0</v>
      </c>
      <c r="BE414" s="30">
        <f>SUMIF(Ingredients!$B$3:$B$217,K414,Ingredients!$F$3:$F$217)+SUMIF($B$3:$B$724,K414,$BH$3:$BH$724)</f>
        <v>0</v>
      </c>
      <c r="BF414" s="30">
        <f>SUMIF(Ingredients!$B$3:$B$217,L414,Ingredients!$F$3:$F$217)+SUMIF($B$3:$B$724,L414,$BH$3:$BH$724)</f>
        <v>0</v>
      </c>
      <c r="BG414" s="30">
        <f>SUMIF(Ingredients!$B$3:$B$217,M414,Ingredients!$F$3:$F$217)+SUMIF($B$3:$B$724,M414,$BH$3:$BH$724)</f>
        <v>0</v>
      </c>
      <c r="BH414" s="35">
        <f t="shared" si="83"/>
        <v>0</v>
      </c>
      <c r="BI414" s="30">
        <f>SUMIF(Ingredients!$B$3:$B$217,F414,Ingredients!$G$3:$G$217)+SUMIF($B$3:$B$724,F414,$BQ$3:$BQ$724)</f>
        <v>0</v>
      </c>
      <c r="BJ414" s="30">
        <f>SUMIF(Ingredients!$B$3:$B$217,G414,Ingredients!$G$3:$G$217)+SUMIF($B$3:$B$724,G414,$BQ$3:$BQ$724)</f>
        <v>0</v>
      </c>
      <c r="BK414" s="30">
        <f>SUMIF(Ingredients!$B$3:$B$217,H414,Ingredients!$G$3:$G$217)+SUMIF($B$3:$B$724,H414,$BQ$3:$BQ$724)</f>
        <v>0</v>
      </c>
      <c r="BL414" s="30">
        <f>SUMIF(Ingredients!$B$3:$B$217,I414,Ingredients!$G$3:$G$217)+SUMIF($B$3:$B$724,I414,$BQ$3:$BQ$724)</f>
        <v>0</v>
      </c>
      <c r="BM414" s="30">
        <f>SUMIF(Ingredients!$B$3:$B$217,J414,Ingredients!$G$3:$G$217)+SUMIF($B$3:$B$724,J414,$BQ$3:$BQ$724)</f>
        <v>0</v>
      </c>
      <c r="BN414" s="30">
        <f>SUMIF(Ingredients!$B$3:$B$217,K414,Ingredients!$G$3:$G$217)+SUMIF($B$3:$B$724,K414,$BQ$3:$BQ$724)</f>
        <v>0</v>
      </c>
      <c r="BO414" s="30">
        <f>SUMIF(Ingredients!$B$3:$B$217,L414,Ingredients!$G$3:$G$217)+SUMIF($B$3:$B$724,L414,$BQ$3:$BQ$724)</f>
        <v>0</v>
      </c>
      <c r="BP414" s="30">
        <f>SUMIF(Ingredients!$B$3:$B$217,M414,Ingredients!$G$3:$G$217)+SUMIF($B$3:$B$724,M414,$BQ$3:$BQ$724)</f>
        <v>0</v>
      </c>
      <c r="BQ414" s="36">
        <f t="shared" si="84"/>
        <v>0</v>
      </c>
      <c r="BR414" s="30">
        <f>SUMIF(Ingredients!$B$3:$B$217,F414,Ingredients!$H$3:$H$217)+SUMIF($B$3:$B$724,F414,$BZ$3:$BZ$724)</f>
        <v>0</v>
      </c>
      <c r="BS414" s="30">
        <f>SUMIF(Ingredients!$B$3:$B$217,G414,Ingredients!$H$3:$H$217)+SUMIF($B$3:$B$724,G414,$BZ$3:$BZ$724)</f>
        <v>0</v>
      </c>
      <c r="BT414" s="30">
        <f>SUMIF(Ingredients!$B$3:$B$217,H414,Ingredients!$H$3:$H$217)+SUMIF($B$3:$B$724,H414,$BZ$3:$BZ$724)</f>
        <v>0</v>
      </c>
      <c r="BU414" s="30">
        <f>SUMIF(Ingredients!$B$3:$B$217,I414,Ingredients!$H$3:$H$217)+SUMIF($B$3:$B$724,I414,$BZ$3:$BZ$724)</f>
        <v>0</v>
      </c>
      <c r="BV414" s="30">
        <f>SUMIF(Ingredients!$B$3:$B$217,J414,Ingredients!$H$3:$H$217)+SUMIF($B$3:$B$724,J414,$BZ$3:$BZ$724)</f>
        <v>0</v>
      </c>
      <c r="BW414" s="30">
        <f>SUMIF(Ingredients!$B$3:$B$217,K414,Ingredients!$H$3:$H$217)+SUMIF($B$3:$B$724,K414,$BZ$3:$BZ$724)</f>
        <v>0</v>
      </c>
      <c r="BX414" s="30">
        <f>SUMIF(Ingredients!$B$3:$B$217,L414,Ingredients!$H$3:$H$217)+SUMIF($B$3:$B$724,L414,$BZ$3:$BZ$724)</f>
        <v>0</v>
      </c>
      <c r="BY414" s="30">
        <f>SUMIF(Ingredients!$B$3:$B$217,M414,Ingredients!$H$3:$H$217)+SUMIF($B$3:$B$724,M414,$BZ$3:$BZ$724)</f>
        <v>0</v>
      </c>
      <c r="BZ414" s="42">
        <f t="shared" si="85"/>
        <v>0</v>
      </c>
      <c r="CA414" s="30">
        <f>SUMIF(Ingredients!$B$3:$B$217,F414,Ingredients!$I$3:$I$217)+SUMIF($B$3:$B$724,F414,$CI$3:$CI$724)</f>
        <v>0</v>
      </c>
      <c r="CB414" s="30">
        <f>SUMIF(Ingredients!$B$3:$B$217,G414,Ingredients!$I$3:$I$217)+SUMIF($B$3:$B$724,G414,$CI$3:$CI$724)</f>
        <v>0</v>
      </c>
      <c r="CC414" s="30">
        <f>SUMIF(Ingredients!$B$3:$B$217,H414,Ingredients!$I$3:$I$217)+SUMIF($B$3:$B$724,H414,$CI$3:$CI$724)</f>
        <v>0</v>
      </c>
      <c r="CD414" s="30">
        <f>SUMIF(Ingredients!$B$3:$B$217,I414,Ingredients!$I$3:$I$217)+SUMIF($B$3:$B$724,I414,$CI$3:$CI$724)</f>
        <v>0</v>
      </c>
      <c r="CE414" s="30">
        <f>SUMIF(Ingredients!$B$3:$B$217,J414,Ingredients!$I$3:$I$217)+SUMIF($B$3:$B$724,J414,$CI$3:$CI$724)</f>
        <v>0</v>
      </c>
      <c r="CF414" s="30">
        <f>SUMIF(Ingredients!$B$3:$B$217,K414,Ingredients!$I$3:$I$217)+SUMIF($B$3:$B$724,K414,$CI$3:$CI$724)</f>
        <v>0</v>
      </c>
      <c r="CG414" s="30">
        <f>SUMIF(Ingredients!$B$3:$B$217,L414,Ingredients!$I$3:$I$217)+SUMIF($B$3:$B$724,L414,$CI$3:$CI$724)</f>
        <v>0</v>
      </c>
      <c r="CH414" s="30">
        <f>SUMIF(Ingredients!$B$3:$B$217,M414,Ingredients!$I$3:$I$217)+SUMIF($B$3:$B$724,M414,$CI$3:$CI$724)</f>
        <v>0</v>
      </c>
      <c r="CI414" s="38">
        <f t="shared" si="86"/>
        <v>0</v>
      </c>
      <c r="CJ414" s="30">
        <f>SUMIF(Ingredients!$B$3:$B$217,F414,Ingredients!$J$3:$J$217)+SUMIF($B$3:$B$724,F414,$CR$3:$CR$724)</f>
        <v>0</v>
      </c>
      <c r="CK414" s="30">
        <f>SUMIF(Ingredients!$B$3:$B$217,G414,Ingredients!$J$3:$J$217)+SUMIF($B$3:$B$724,G414,$CR$3:$CR$724)</f>
        <v>0</v>
      </c>
      <c r="CL414" s="30">
        <f>SUMIF(Ingredients!$B$3:$B$217,H414,Ingredients!$J$3:$J$217)+SUMIF($B$3:$B$724,H414,$CR$3:$CR$724)</f>
        <v>0</v>
      </c>
      <c r="CM414" s="30">
        <f>SUMIF(Ingredients!$B$3:$B$217,I414,Ingredients!$J$3:$J$217)+SUMIF($B$3:$B$724,I414,$CR$3:$CR$724)</f>
        <v>0</v>
      </c>
      <c r="CN414" s="30">
        <f>SUMIF(Ingredients!$B$3:$B$217,J414,Ingredients!$J$3:$J$217)+SUMIF($B$3:$B$724,J414,$CR$3:$CR$724)</f>
        <v>0</v>
      </c>
      <c r="CO414" s="30">
        <f>SUMIF(Ingredients!$B$3:$B$217,K414,Ingredients!$J$3:$J$217)+SUMIF($B$3:$B$724,K414,$CR$3:$CR$724)</f>
        <v>0</v>
      </c>
      <c r="CP414" s="30">
        <f>SUMIF(Ingredients!$B$3:$B$217,L414,Ingredients!$J$3:$J$217)+SUMIF($B$3:$B$724,L414,$CR$3:$CR$724)</f>
        <v>0</v>
      </c>
      <c r="CQ414" s="30">
        <f>SUMIF(Ingredients!$B$3:$B$217,M414,Ingredients!$J$3:$J$217)+SUMIF($B$3:$B$724,M414,$CR$3:$CR$724)</f>
        <v>0</v>
      </c>
      <c r="CR414" s="43">
        <f t="shared" si="87"/>
        <v>0</v>
      </c>
      <c r="CS414" s="34">
        <v>2</v>
      </c>
      <c r="CT414" s="30">
        <v>0</v>
      </c>
      <c r="CU414" s="30">
        <v>4.8</v>
      </c>
      <c r="CV414" s="35">
        <v>0</v>
      </c>
      <c r="CW414" s="36">
        <v>0</v>
      </c>
      <c r="CX414" s="37">
        <v>0</v>
      </c>
      <c r="CY414" s="38">
        <v>0</v>
      </c>
      <c r="CZ414" s="39">
        <v>0</v>
      </c>
      <c r="DA414" t="s">
        <v>199</v>
      </c>
      <c r="DB414" t="str">
        <f t="shared" ca="1" si="88"/>
        <v>No</v>
      </c>
      <c r="DD414" t="s">
        <v>200</v>
      </c>
      <c r="DE414" t="str">
        <f t="shared" ca="1" si="89"/>
        <v/>
      </c>
      <c r="DF414" t="s">
        <v>2272</v>
      </c>
    </row>
    <row r="415" spans="2:110" x14ac:dyDescent="0.3">
      <c r="B415" t="s">
        <v>698</v>
      </c>
      <c r="C415" t="str">
        <f>INDEX('PH Itemnames'!$B$1:$B$723,MATCH(B415,'PH Itemnames'!$A$1:$A$723),1)</f>
        <v>charsiuItem</v>
      </c>
      <c r="D415" t="s">
        <v>240</v>
      </c>
      <c r="E415" t="s">
        <v>1192</v>
      </c>
      <c r="F415" s="10" t="s">
        <v>77</v>
      </c>
      <c r="G415" s="11" t="s">
        <v>696</v>
      </c>
      <c r="H415" s="11" t="s">
        <v>697</v>
      </c>
      <c r="I415" s="11" t="s">
        <v>552</v>
      </c>
      <c r="J415" s="11" t="s">
        <v>663</v>
      </c>
      <c r="K415" s="11"/>
      <c r="L415" s="11"/>
      <c r="M415" s="11"/>
      <c r="N415" s="46">
        <f ca="1">SUMIF(Ingredients!$B$3:$B$217,'PH complex foods'!F415,Ingredients!$A$3:$A$119)+SUMIF($B$3:$B$724,F415,$V$3:$V$723)</f>
        <v>1</v>
      </c>
      <c r="O415" s="11">
        <f ca="1">SUMIF(Ingredients!$B$3:$B$217,'PH complex foods'!G415,Ingredients!$A$3:$A$119)+SUMIF($B$3:$B$724,G415,$V$3:$V$723)</f>
        <v>1</v>
      </c>
      <c r="P415" s="11">
        <f ca="1">SUMIF(Ingredients!$B$3:$B$217,'PH complex foods'!H415,Ingredients!$A$3:$A$119)+SUMIF($B$3:$B$724,H415,$V$3:$V$723)</f>
        <v>-1</v>
      </c>
      <c r="Q415" s="11">
        <f ca="1">SUMIF(Ingredients!$B$3:$B$217,'PH complex foods'!I415,Ingredients!$A$3:$A$119)+SUMIF($B$3:$B$724,I415,$V$3:$V$723)</f>
        <v>1</v>
      </c>
      <c r="R415" s="11">
        <f ca="1">SUMIF(Ingredients!$B$3:$B$217,'PH complex foods'!J415,Ingredients!$A$3:$A$119)+SUMIF($B$3:$B$724,J415,$V$3:$V$723)</f>
        <v>1</v>
      </c>
      <c r="S415" s="11">
        <f ca="1">SUMIF(Ingredients!$B$3:$B$217,'PH complex foods'!K415,Ingredients!$A$3:$A$119)+SUMIF($B$3:$B$724,K415,$V$3:$V$723)</f>
        <v>0</v>
      </c>
      <c r="T415" s="11">
        <f ca="1">SUMIF(Ingredients!$B$3:$B$217,'PH complex foods'!L415,Ingredients!$A$3:$A$119)+SUMIF($B$3:$B$724,L415,$V$3:$V$723)</f>
        <v>0</v>
      </c>
      <c r="U415" s="11">
        <f ca="1">SUMIF(Ingredients!$B$3:$B$217,'PH complex foods'!M415,Ingredients!$A$3:$A$119)+SUMIF($B$3:$B$724,M415,$V$3:$V$723)</f>
        <v>0</v>
      </c>
      <c r="V415" s="10">
        <f t="shared" ca="1" si="90"/>
        <v>-1</v>
      </c>
      <c r="W415" s="11">
        <f t="shared" si="79"/>
        <v>0</v>
      </c>
      <c r="X415" s="44" t="str">
        <f t="shared" ca="1" si="91"/>
        <v>No</v>
      </c>
      <c r="Y415" s="34">
        <f>SUMIF(Ingredients!$B$3:$B$217,F415,Ingredients!$C$3:$C$217)+SUMIF($B$3:$B$724,F415,$AG$3:$AG$724)</f>
        <v>10</v>
      </c>
      <c r="Z415" s="30">
        <f>SUMIF(Ingredients!$B$3:$B$217,G415,Ingredients!$C$3:$C$217)+SUMIF($B$3:$B$724,G415,$AG$3:$AG$724)</f>
        <v>24</v>
      </c>
      <c r="AA415" s="30">
        <f>SUMIF(Ingredients!$B$3:$B$217,H415,Ingredients!$C$3:$C$217)+SUMIF($B$3:$B$724,H415,$AG$3:$AG$724)</f>
        <v>2</v>
      </c>
      <c r="AB415" s="30">
        <f>SUMIF(Ingredients!$B$3:$B$217,I415,Ingredients!$C$3:$C$217)+SUMIF($B$3:$B$724,I415,$AG$3:$AG$724)</f>
        <v>1</v>
      </c>
      <c r="AC415" s="30">
        <f>SUMIF(Ingredients!$B$3:$B$217,J415,Ingredients!$C$3:$C$217)+SUMIF($B$3:$B$724,J415,$AG$3:$AG$724)</f>
        <v>10</v>
      </c>
      <c r="AD415" s="30">
        <f>SUMIF(Ingredients!$B$3:$B$217,K415,Ingredients!$C$3:$C$217)+SUMIF($B$3:$B$724,K415,$AG$3:$AG$724)</f>
        <v>0</v>
      </c>
      <c r="AE415" s="30">
        <f>SUMIF(Ingredients!$B$3:$B$217,L415,Ingredients!$C$3:$C$217)+SUMIF($B$3:$B$724,L415,$AG$3:$AG$724)</f>
        <v>0</v>
      </c>
      <c r="AF415" s="30">
        <f>SUMIF(Ingredients!$B$3:$B$217,M415,Ingredients!$C$3:$C$217)+SUMIF($B$3:$B$724,M415,$AG$3:$AG$724)</f>
        <v>0</v>
      </c>
      <c r="AG415" s="29">
        <f t="shared" si="80"/>
        <v>47</v>
      </c>
      <c r="AH415" s="30">
        <f>SUMIF(Ingredients!$B$3:$B$217,F415,Ingredients!$D$3:$D$217)+SUMIF($B$3:$B$724,F415,$AP$3:$AP$724)</f>
        <v>0</v>
      </c>
      <c r="AI415" s="30">
        <f>SUMIF(Ingredients!$B$3:$B$217,G415,Ingredients!$D$3:$D$217)+SUMIF($B$3:$B$724,G415,$AP$3:$AP$724)</f>
        <v>10</v>
      </c>
      <c r="AJ415" s="30">
        <f>SUMIF(Ingredients!$B$3:$B$217,H415,Ingredients!$D$3:$D$217)+SUMIF($B$3:$B$724,H415,$AP$3:$AP$724)</f>
        <v>0</v>
      </c>
      <c r="AK415" s="30">
        <f>SUMIF(Ingredients!$B$3:$B$217,I415,Ingredients!$D$3:$D$217)+SUMIF($B$3:$B$724,I415,$AP$3:$AP$724)</f>
        <v>0</v>
      </c>
      <c r="AL415" s="30">
        <f>SUMIF(Ingredients!$B$3:$B$217,J415,Ingredients!$D$3:$D$217)+SUMIF($B$3:$B$724,J415,$AP$3:$AP$724)</f>
        <v>10</v>
      </c>
      <c r="AM415" s="30">
        <f>SUMIF(Ingredients!$B$3:$B$217,K415,Ingredients!$D$3:$D$217)+SUMIF($B$3:$B$724,K415,$AP$3:$AP$724)</f>
        <v>0</v>
      </c>
      <c r="AN415" s="30">
        <f>SUMIF(Ingredients!$B$3:$B$217,L415,Ingredients!$D$3:$D$217)+SUMIF($B$3:$B$724,L415,$AP$3:$AP$724)</f>
        <v>0</v>
      </c>
      <c r="AO415" s="30">
        <f>SUMIF(Ingredients!$B$3:$B$217,M415,Ingredients!$D$3:$D$217)+SUMIF($B$3:$B$724,M415,$AP$3:$AP$724)</f>
        <v>0</v>
      </c>
      <c r="AP415" s="29">
        <f t="shared" si="81"/>
        <v>20</v>
      </c>
      <c r="AQ415" s="30">
        <f>SUMIF(Ingredients!$B$3:$B$217,F415,Ingredients!$E$3:$E$217)+SUMIF($B$3:$B$724,F415,$AY$3:$AY$727)</f>
        <v>14</v>
      </c>
      <c r="AR415" s="30">
        <f>SUMIF(Ingredients!$B$3:$B$217,G415,Ingredients!$E$3:$E$217)+SUMIF($B$3:$B$724,G415,$AY$3:$AY$727)</f>
        <v>34.125</v>
      </c>
      <c r="AS415" s="30">
        <f>SUMIF(Ingredients!$B$3:$B$217,H415,Ingredients!$E$3:$E$217)+SUMIF($B$3:$B$724,H415,$AY$3:$AY$727)</f>
        <v>24</v>
      </c>
      <c r="AT415" s="30">
        <f>SUMIF(Ingredients!$B$3:$B$217,I415,Ingredients!$E$3:$E$217)+SUMIF($B$3:$B$724,I415,$AY$3:$AY$727)</f>
        <v>30</v>
      </c>
      <c r="AU415" s="30">
        <f>SUMIF(Ingredients!$B$3:$B$217,J415,Ingredients!$E$3:$E$217)+SUMIF($B$3:$B$724,J415,$AY$3:$AY$727)</f>
        <v>12.666666666666666</v>
      </c>
      <c r="AV415" s="30">
        <f>SUMIF(Ingredients!$B$3:$B$217,K415,Ingredients!$E$3:$E$217)+SUMIF($B$3:$B$724,K415,$AY$3:$AY$727)</f>
        <v>0</v>
      </c>
      <c r="AW415" s="30">
        <f>SUMIF(Ingredients!$B$3:$B$217,L415,Ingredients!$E$3:$E$217)+SUMIF($B$3:$B$724,L415,$AY$3:$AY$727)</f>
        <v>0</v>
      </c>
      <c r="AX415" s="30">
        <f>SUMIF(Ingredients!$B$3:$B$217,M415,Ingredients!$E$3:$E$217)+SUMIF($B$3:$B$724,M415,$AY$3:$AY$727)</f>
        <v>0</v>
      </c>
      <c r="AY415" s="29">
        <f t="shared" si="82"/>
        <v>22.958333333333336</v>
      </c>
      <c r="AZ415" s="30">
        <f>SUMIF(Ingredients!$B$3:$B$217,F415,Ingredients!$F$3:$F$217)+SUMIF($B$3:$B$724,F415,$BH$3:$BH$724)</f>
        <v>0</v>
      </c>
      <c r="BA415" s="30">
        <f>SUMIF(Ingredients!$B$3:$B$217,G415,Ingredients!$F$3:$F$217)+SUMIF($B$3:$B$724,G415,$BH$3:$BH$724)</f>
        <v>0.5</v>
      </c>
      <c r="BB415" s="30">
        <f>SUMIF(Ingredients!$B$3:$B$217,H415,Ingredients!$F$3:$F$217)+SUMIF($B$3:$B$724,H415,$BH$3:$BH$724)</f>
        <v>0</v>
      </c>
      <c r="BC415" s="30">
        <f>SUMIF(Ingredients!$B$3:$B$217,I415,Ingredients!$F$3:$F$217)+SUMIF($B$3:$B$724,I415,$BH$3:$BH$724)</f>
        <v>0</v>
      </c>
      <c r="BD415" s="30">
        <f>SUMIF(Ingredients!$B$3:$B$217,J415,Ingredients!$F$3:$F$217)+SUMIF($B$3:$B$724,J415,$BH$3:$BH$724)</f>
        <v>0</v>
      </c>
      <c r="BE415" s="30">
        <f>SUMIF(Ingredients!$B$3:$B$217,K415,Ingredients!$F$3:$F$217)+SUMIF($B$3:$B$724,K415,$BH$3:$BH$724)</f>
        <v>0</v>
      </c>
      <c r="BF415" s="30">
        <f>SUMIF(Ingredients!$B$3:$B$217,L415,Ingredients!$F$3:$F$217)+SUMIF($B$3:$B$724,L415,$BH$3:$BH$724)</f>
        <v>0</v>
      </c>
      <c r="BG415" s="30">
        <f>SUMIF(Ingredients!$B$3:$B$217,M415,Ingredients!$F$3:$F$217)+SUMIF($B$3:$B$724,M415,$BH$3:$BH$724)</f>
        <v>0</v>
      </c>
      <c r="BH415" s="35">
        <f t="shared" si="83"/>
        <v>0.5</v>
      </c>
      <c r="BI415" s="30">
        <f>SUMIF(Ingredients!$B$3:$B$217,F415,Ingredients!$G$3:$G$217)+SUMIF($B$3:$B$724,F415,$BQ$3:$BQ$724)</f>
        <v>0</v>
      </c>
      <c r="BJ415" s="30">
        <f>SUMIF(Ingredients!$B$3:$B$217,G415,Ingredients!$G$3:$G$217)+SUMIF($B$3:$B$724,G415,$BQ$3:$BQ$724)</f>
        <v>0</v>
      </c>
      <c r="BK415" s="30">
        <f>SUMIF(Ingredients!$B$3:$B$217,H415,Ingredients!$G$3:$G$217)+SUMIF($B$3:$B$724,H415,$BQ$3:$BQ$724)</f>
        <v>0</v>
      </c>
      <c r="BL415" s="30">
        <f>SUMIF(Ingredients!$B$3:$B$217,I415,Ingredients!$G$3:$G$217)+SUMIF($B$3:$B$724,I415,$BQ$3:$BQ$724)</f>
        <v>0</v>
      </c>
      <c r="BM415" s="30">
        <f>SUMIF(Ingredients!$B$3:$B$217,J415,Ingredients!$G$3:$G$217)+SUMIF($B$3:$B$724,J415,$BQ$3:$BQ$724)</f>
        <v>0</v>
      </c>
      <c r="BN415" s="30">
        <f>SUMIF(Ingredients!$B$3:$B$217,K415,Ingredients!$G$3:$G$217)+SUMIF($B$3:$B$724,K415,$BQ$3:$BQ$724)</f>
        <v>0</v>
      </c>
      <c r="BO415" s="30">
        <f>SUMIF(Ingredients!$B$3:$B$217,L415,Ingredients!$G$3:$G$217)+SUMIF($B$3:$B$724,L415,$BQ$3:$BQ$724)</f>
        <v>0</v>
      </c>
      <c r="BP415" s="30">
        <f>SUMIF(Ingredients!$B$3:$B$217,M415,Ingredients!$G$3:$G$217)+SUMIF($B$3:$B$724,M415,$BQ$3:$BQ$724)</f>
        <v>0</v>
      </c>
      <c r="BQ415" s="36">
        <f t="shared" si="84"/>
        <v>0</v>
      </c>
      <c r="BR415" s="30">
        <f>SUMIF(Ingredients!$B$3:$B$217,F415,Ingredients!$H$3:$H$217)+SUMIF($B$3:$B$724,F415,$BZ$3:$BZ$724)</f>
        <v>0</v>
      </c>
      <c r="BS415" s="30">
        <f>SUMIF(Ingredients!$B$3:$B$217,G415,Ingredients!$H$3:$H$217)+SUMIF($B$3:$B$724,G415,$BZ$3:$BZ$724)</f>
        <v>4.5</v>
      </c>
      <c r="BT415" s="30">
        <f>SUMIF(Ingredients!$B$3:$B$217,H415,Ingredients!$H$3:$H$217)+SUMIF($B$3:$B$724,H415,$BZ$3:$BZ$724)</f>
        <v>0</v>
      </c>
      <c r="BU415" s="30">
        <f>SUMIF(Ingredients!$B$3:$B$217,I415,Ingredients!$H$3:$H$217)+SUMIF($B$3:$B$724,I415,$BZ$3:$BZ$724)</f>
        <v>0</v>
      </c>
      <c r="BV415" s="30">
        <f>SUMIF(Ingredients!$B$3:$B$217,J415,Ingredients!$H$3:$H$217)+SUMIF($B$3:$B$724,J415,$BZ$3:$BZ$724)</f>
        <v>0.5</v>
      </c>
      <c r="BW415" s="30">
        <f>SUMIF(Ingredients!$B$3:$B$217,K415,Ingredients!$H$3:$H$217)+SUMIF($B$3:$B$724,K415,$BZ$3:$BZ$724)</f>
        <v>0</v>
      </c>
      <c r="BX415" s="30">
        <f>SUMIF(Ingredients!$B$3:$B$217,L415,Ingredients!$H$3:$H$217)+SUMIF($B$3:$B$724,L415,$BZ$3:$BZ$724)</f>
        <v>0</v>
      </c>
      <c r="BY415" s="30">
        <f>SUMIF(Ingredients!$B$3:$B$217,M415,Ingredients!$H$3:$H$217)+SUMIF($B$3:$B$724,M415,$BZ$3:$BZ$724)</f>
        <v>0</v>
      </c>
      <c r="BZ415" s="42">
        <f t="shared" si="85"/>
        <v>5</v>
      </c>
      <c r="CA415" s="30">
        <f>SUMIF(Ingredients!$B$3:$B$217,F415,Ingredients!$I$3:$I$217)+SUMIF($B$3:$B$724,F415,$CI$3:$CI$724)</f>
        <v>2.5</v>
      </c>
      <c r="CB415" s="30">
        <f>SUMIF(Ingredients!$B$3:$B$217,G415,Ingredients!$I$3:$I$217)+SUMIF($B$3:$B$724,G415,$CI$3:$CI$724)</f>
        <v>1</v>
      </c>
      <c r="CC415" s="30">
        <f>SUMIF(Ingredients!$B$3:$B$217,H415,Ingredients!$I$3:$I$217)+SUMIF($B$3:$B$724,H415,$CI$3:$CI$724)</f>
        <v>0</v>
      </c>
      <c r="CD415" s="30">
        <f>SUMIF(Ingredients!$B$3:$B$217,I415,Ingredients!$I$3:$I$217)+SUMIF($B$3:$B$724,I415,$CI$3:$CI$724)</f>
        <v>0</v>
      </c>
      <c r="CE415" s="30">
        <f>SUMIF(Ingredients!$B$3:$B$217,J415,Ingredients!$I$3:$I$217)+SUMIF($B$3:$B$724,J415,$CI$3:$CI$724)</f>
        <v>1</v>
      </c>
      <c r="CF415" s="30">
        <f>SUMIF(Ingredients!$B$3:$B$217,K415,Ingredients!$I$3:$I$217)+SUMIF($B$3:$B$724,K415,$CI$3:$CI$724)</f>
        <v>0</v>
      </c>
      <c r="CG415" s="30">
        <f>SUMIF(Ingredients!$B$3:$B$217,L415,Ingredients!$I$3:$I$217)+SUMIF($B$3:$B$724,L415,$CI$3:$CI$724)</f>
        <v>0</v>
      </c>
      <c r="CH415" s="30">
        <f>SUMIF(Ingredients!$B$3:$B$217,M415,Ingredients!$I$3:$I$217)+SUMIF($B$3:$B$724,M415,$CI$3:$CI$724)</f>
        <v>0</v>
      </c>
      <c r="CI415" s="38">
        <f t="shared" si="86"/>
        <v>4.5</v>
      </c>
      <c r="CJ415" s="30">
        <f>SUMIF(Ingredients!$B$3:$B$217,F415,Ingredients!$J$3:$J$217)+SUMIF($B$3:$B$724,F415,$CR$3:$CR$724)</f>
        <v>0</v>
      </c>
      <c r="CK415" s="30">
        <f>SUMIF(Ingredients!$B$3:$B$217,G415,Ingredients!$J$3:$J$217)+SUMIF($B$3:$B$724,G415,$CR$3:$CR$724)</f>
        <v>0</v>
      </c>
      <c r="CL415" s="30">
        <f>SUMIF(Ingredients!$B$3:$B$217,H415,Ingredients!$J$3:$J$217)+SUMIF($B$3:$B$724,H415,$CR$3:$CR$724)</f>
        <v>0</v>
      </c>
      <c r="CM415" s="30">
        <f>SUMIF(Ingredients!$B$3:$B$217,I415,Ingredients!$J$3:$J$217)+SUMIF($B$3:$B$724,I415,$CR$3:$CR$724)</f>
        <v>0</v>
      </c>
      <c r="CN415" s="30">
        <f>SUMIF(Ingredients!$B$3:$B$217,J415,Ingredients!$J$3:$J$217)+SUMIF($B$3:$B$724,J415,$CR$3:$CR$724)</f>
        <v>0</v>
      </c>
      <c r="CO415" s="30">
        <f>SUMIF(Ingredients!$B$3:$B$217,K415,Ingredients!$J$3:$J$217)+SUMIF($B$3:$B$724,K415,$CR$3:$CR$724)</f>
        <v>0</v>
      </c>
      <c r="CP415" s="30">
        <f>SUMIF(Ingredients!$B$3:$B$217,L415,Ingredients!$J$3:$J$217)+SUMIF($B$3:$B$724,L415,$CR$3:$CR$724)</f>
        <v>0</v>
      </c>
      <c r="CQ415" s="30">
        <f>SUMIF(Ingredients!$B$3:$B$217,M415,Ingredients!$J$3:$J$217)+SUMIF($B$3:$B$724,M415,$CR$3:$CR$724)</f>
        <v>0</v>
      </c>
      <c r="CR415" s="43">
        <f t="shared" si="87"/>
        <v>0</v>
      </c>
      <c r="CS415" s="34">
        <v>47</v>
      </c>
      <c r="CT415" s="30">
        <v>20</v>
      </c>
      <c r="CU415" s="30">
        <v>19.118333333333332</v>
      </c>
      <c r="CV415" s="35">
        <v>0.5</v>
      </c>
      <c r="CW415" s="36">
        <v>0</v>
      </c>
      <c r="CX415" s="37">
        <v>5</v>
      </c>
      <c r="CY415" s="38">
        <v>4.5</v>
      </c>
      <c r="CZ415" s="39">
        <v>0</v>
      </c>
      <c r="DA415" t="s">
        <v>199</v>
      </c>
      <c r="DB415" t="str">
        <f t="shared" ca="1" si="88"/>
        <v>No</v>
      </c>
      <c r="DD415" t="s">
        <v>200</v>
      </c>
      <c r="DE415" t="str">
        <f t="shared" ca="1" si="89"/>
        <v/>
      </c>
      <c r="DF415" t="s">
        <v>2272</v>
      </c>
    </row>
    <row r="416" spans="2:110" x14ac:dyDescent="0.3">
      <c r="B416" t="s">
        <v>699</v>
      </c>
      <c r="C416" t="str">
        <f>INDEX('PH Itemnames'!$B$1:$B$723,MATCH(B416,'PH Itemnames'!$A$1:$A$723),1)</f>
        <v>sweetandsoursauceItem</v>
      </c>
      <c r="D416" t="s">
        <v>240</v>
      </c>
      <c r="E416" t="s">
        <v>200</v>
      </c>
      <c r="F416" s="10" t="s">
        <v>322</v>
      </c>
      <c r="G416" s="11" t="s">
        <v>552</v>
      </c>
      <c r="H416" s="11" t="s">
        <v>351</v>
      </c>
      <c r="I416" s="11" t="s">
        <v>663</v>
      </c>
      <c r="J416" s="11" t="s">
        <v>121</v>
      </c>
      <c r="K416" s="11"/>
      <c r="L416" s="11"/>
      <c r="M416" s="11"/>
      <c r="N416" s="46">
        <f ca="1">SUMIF(Ingredients!$B$3:$B$217,'PH complex foods'!F416,Ingredients!$A$3:$A$119)+SUMIF($B$3:$B$724,F416,$V$3:$V$723)</f>
        <v>1</v>
      </c>
      <c r="O416" s="11">
        <f ca="1">SUMIF(Ingredients!$B$3:$B$217,'PH complex foods'!G416,Ingredients!$A$3:$A$119)+SUMIF($B$3:$B$724,G416,$V$3:$V$723)</f>
        <v>1</v>
      </c>
      <c r="P416" s="11">
        <f ca="1">SUMIF(Ingredients!$B$3:$B$217,'PH complex foods'!H416,Ingredients!$A$3:$A$119)+SUMIF($B$3:$B$724,H416,$V$3:$V$723)</f>
        <v>1</v>
      </c>
      <c r="Q416" s="11">
        <f ca="1">SUMIF(Ingredients!$B$3:$B$217,'PH complex foods'!I416,Ingredients!$A$3:$A$119)+SUMIF($B$3:$B$724,I416,$V$3:$V$723)</f>
        <v>1</v>
      </c>
      <c r="R416" s="11">
        <f ca="1">SUMIF(Ingredients!$B$3:$B$217,'PH complex foods'!J416,Ingredients!$A$3:$A$119)+SUMIF($B$3:$B$724,J416,$V$3:$V$723)</f>
        <v>1</v>
      </c>
      <c r="S416" s="11">
        <f ca="1">SUMIF(Ingredients!$B$3:$B$217,'PH complex foods'!K416,Ingredients!$A$3:$A$119)+SUMIF($B$3:$B$724,K416,$V$3:$V$723)</f>
        <v>0</v>
      </c>
      <c r="T416" s="11">
        <f ca="1">SUMIF(Ingredients!$B$3:$B$217,'PH complex foods'!L416,Ingredients!$A$3:$A$119)+SUMIF($B$3:$B$724,L416,$V$3:$V$723)</f>
        <v>0</v>
      </c>
      <c r="U416" s="11">
        <f ca="1">SUMIF(Ingredients!$B$3:$B$217,'PH complex foods'!M416,Ingredients!$A$3:$A$119)+SUMIF($B$3:$B$724,M416,$V$3:$V$723)</f>
        <v>0</v>
      </c>
      <c r="V416" s="10">
        <f t="shared" ca="1" si="90"/>
        <v>1</v>
      </c>
      <c r="W416" s="11">
        <f t="shared" si="79"/>
        <v>1</v>
      </c>
      <c r="X416" s="44" t="str">
        <f t="shared" ca="1" si="91"/>
        <v>Yes</v>
      </c>
      <c r="Y416" s="34">
        <f>SUMIF(Ingredients!$B$3:$B$217,F416,Ingredients!$C$3:$C$217)+SUMIF($B$3:$B$724,F416,$AG$3:$AG$724)</f>
        <v>2</v>
      </c>
      <c r="Z416" s="30">
        <f>SUMIF(Ingredients!$B$3:$B$217,G416,Ingredients!$C$3:$C$217)+SUMIF($B$3:$B$724,G416,$AG$3:$AG$724)</f>
        <v>1</v>
      </c>
      <c r="AA416" s="30">
        <f>SUMIF(Ingredients!$B$3:$B$217,H416,Ingredients!$C$3:$C$217)+SUMIF($B$3:$B$724,H416,$AG$3:$AG$724)</f>
        <v>0</v>
      </c>
      <c r="AB416" s="30">
        <f>SUMIF(Ingredients!$B$3:$B$217,I416,Ingredients!$C$3:$C$217)+SUMIF($B$3:$B$724,I416,$AG$3:$AG$724)</f>
        <v>10</v>
      </c>
      <c r="AC416" s="30">
        <f>SUMIF(Ingredients!$B$3:$B$217,J416,Ingredients!$C$3:$C$217)+SUMIF($B$3:$B$724,J416,$AG$3:$AG$724)</f>
        <v>2</v>
      </c>
      <c r="AD416" s="30">
        <f>SUMIF(Ingredients!$B$3:$B$217,K416,Ingredients!$C$3:$C$217)+SUMIF($B$3:$B$724,K416,$AG$3:$AG$724)</f>
        <v>0</v>
      </c>
      <c r="AE416" s="30">
        <f>SUMIF(Ingredients!$B$3:$B$217,L416,Ingredients!$C$3:$C$217)+SUMIF($B$3:$B$724,L416,$AG$3:$AG$724)</f>
        <v>0</v>
      </c>
      <c r="AF416" s="30">
        <f>SUMIF(Ingredients!$B$3:$B$217,M416,Ingredients!$C$3:$C$217)+SUMIF($B$3:$B$724,M416,$AG$3:$AG$724)</f>
        <v>0</v>
      </c>
      <c r="AG416" s="29">
        <f t="shared" si="80"/>
        <v>15</v>
      </c>
      <c r="AH416" s="30">
        <f>SUMIF(Ingredients!$B$3:$B$217,F416,Ingredients!$D$3:$D$217)+SUMIF($B$3:$B$724,F416,$AP$3:$AP$724)</f>
        <v>5</v>
      </c>
      <c r="AI416" s="30">
        <f>SUMIF(Ingredients!$B$3:$B$217,G416,Ingredients!$D$3:$D$217)+SUMIF($B$3:$B$724,G416,$AP$3:$AP$724)</f>
        <v>0</v>
      </c>
      <c r="AJ416" s="30">
        <f>SUMIF(Ingredients!$B$3:$B$217,H416,Ingredients!$D$3:$D$217)+SUMIF($B$3:$B$724,H416,$AP$3:$AP$724)</f>
        <v>0</v>
      </c>
      <c r="AK416" s="30">
        <f>SUMIF(Ingredients!$B$3:$B$217,I416,Ingredients!$D$3:$D$217)+SUMIF($B$3:$B$724,I416,$AP$3:$AP$724)</f>
        <v>10</v>
      </c>
      <c r="AL416" s="30">
        <f>SUMIF(Ingredients!$B$3:$B$217,J416,Ingredients!$D$3:$D$217)+SUMIF($B$3:$B$724,J416,$AP$3:$AP$724)</f>
        <v>0</v>
      </c>
      <c r="AM416" s="30">
        <f>SUMIF(Ingredients!$B$3:$B$217,K416,Ingredients!$D$3:$D$217)+SUMIF($B$3:$B$724,K416,$AP$3:$AP$724)</f>
        <v>0</v>
      </c>
      <c r="AN416" s="30">
        <f>SUMIF(Ingredients!$B$3:$B$217,L416,Ingredients!$D$3:$D$217)+SUMIF($B$3:$B$724,L416,$AP$3:$AP$724)</f>
        <v>0</v>
      </c>
      <c r="AO416" s="30">
        <f>SUMIF(Ingredients!$B$3:$B$217,M416,Ingredients!$D$3:$D$217)+SUMIF($B$3:$B$724,M416,$AP$3:$AP$724)</f>
        <v>0</v>
      </c>
      <c r="AP416" s="29">
        <f t="shared" si="81"/>
        <v>15</v>
      </c>
      <c r="AQ416" s="30">
        <f>SUMIF(Ingredients!$B$3:$B$217,F416,Ingredients!$E$3:$E$217)+SUMIF($B$3:$B$724,F416,$AY$3:$AY$727)</f>
        <v>5</v>
      </c>
      <c r="AR416" s="30">
        <f>SUMIF(Ingredients!$B$3:$B$217,G416,Ingredients!$E$3:$E$217)+SUMIF($B$3:$B$724,G416,$AY$3:$AY$727)</f>
        <v>30</v>
      </c>
      <c r="AS416" s="30">
        <f>SUMIF(Ingredients!$B$3:$B$217,H416,Ingredients!$E$3:$E$217)+SUMIF($B$3:$B$724,H416,$AY$3:$AY$727)</f>
        <v>30</v>
      </c>
      <c r="AT416" s="30">
        <f>SUMIF(Ingredients!$B$3:$B$217,I416,Ingredients!$E$3:$E$217)+SUMIF($B$3:$B$724,I416,$AY$3:$AY$727)</f>
        <v>12.666666666666666</v>
      </c>
      <c r="AU416" s="30">
        <f>SUMIF(Ingredients!$B$3:$B$217,J416,Ingredients!$E$3:$E$217)+SUMIF($B$3:$B$724,J416,$AY$3:$AY$727)</f>
        <v>24</v>
      </c>
      <c r="AV416" s="30">
        <f>SUMIF(Ingredients!$B$3:$B$217,K416,Ingredients!$E$3:$E$217)+SUMIF($B$3:$B$724,K416,$AY$3:$AY$727)</f>
        <v>0</v>
      </c>
      <c r="AW416" s="30">
        <f>SUMIF(Ingredients!$B$3:$B$217,L416,Ingredients!$E$3:$E$217)+SUMIF($B$3:$B$724,L416,$AY$3:$AY$727)</f>
        <v>0</v>
      </c>
      <c r="AX416" s="30">
        <f>SUMIF(Ingredients!$B$3:$B$217,M416,Ingredients!$E$3:$E$217)+SUMIF($B$3:$B$724,M416,$AY$3:$AY$727)</f>
        <v>0</v>
      </c>
      <c r="AY416" s="29">
        <f t="shared" si="82"/>
        <v>20.333333333333336</v>
      </c>
      <c r="AZ416" s="30">
        <f>SUMIF(Ingredients!$B$3:$B$217,F416,Ingredients!$F$3:$F$217)+SUMIF($B$3:$B$724,F416,$BH$3:$BH$724)</f>
        <v>0</v>
      </c>
      <c r="BA416" s="30">
        <f>SUMIF(Ingredients!$B$3:$B$217,G416,Ingredients!$F$3:$F$217)+SUMIF($B$3:$B$724,G416,$BH$3:$BH$724)</f>
        <v>0</v>
      </c>
      <c r="BB416" s="30">
        <f>SUMIF(Ingredients!$B$3:$B$217,H416,Ingredients!$F$3:$F$217)+SUMIF($B$3:$B$724,H416,$BH$3:$BH$724)</f>
        <v>0</v>
      </c>
      <c r="BC416" s="30">
        <f>SUMIF(Ingredients!$B$3:$B$217,I416,Ingredients!$F$3:$F$217)+SUMIF($B$3:$B$724,I416,$BH$3:$BH$724)</f>
        <v>0</v>
      </c>
      <c r="BD416" s="30">
        <f>SUMIF(Ingredients!$B$3:$B$217,J416,Ingredients!$F$3:$F$217)+SUMIF($B$3:$B$724,J416,$BH$3:$BH$724)</f>
        <v>0</v>
      </c>
      <c r="BE416" s="30">
        <f>SUMIF(Ingredients!$B$3:$B$217,K416,Ingredients!$F$3:$F$217)+SUMIF($B$3:$B$724,K416,$BH$3:$BH$724)</f>
        <v>0</v>
      </c>
      <c r="BF416" s="30">
        <f>SUMIF(Ingredients!$B$3:$B$217,L416,Ingredients!$F$3:$F$217)+SUMIF($B$3:$B$724,L416,$BH$3:$BH$724)</f>
        <v>0</v>
      </c>
      <c r="BG416" s="30">
        <f>SUMIF(Ingredients!$B$3:$B$217,M416,Ingredients!$F$3:$F$217)+SUMIF($B$3:$B$724,M416,$BH$3:$BH$724)</f>
        <v>0</v>
      </c>
      <c r="BH416" s="35">
        <f t="shared" si="83"/>
        <v>0</v>
      </c>
      <c r="BI416" s="30">
        <f>SUMIF(Ingredients!$B$3:$B$217,F416,Ingredients!$G$3:$G$217)+SUMIF($B$3:$B$724,F416,$BQ$3:$BQ$724)</f>
        <v>0</v>
      </c>
      <c r="BJ416" s="30">
        <f>SUMIF(Ingredients!$B$3:$B$217,G416,Ingredients!$G$3:$G$217)+SUMIF($B$3:$B$724,G416,$BQ$3:$BQ$724)</f>
        <v>0</v>
      </c>
      <c r="BK416" s="30">
        <f>SUMIF(Ingredients!$B$3:$B$217,H416,Ingredients!$G$3:$G$217)+SUMIF($B$3:$B$724,H416,$BQ$3:$BQ$724)</f>
        <v>0</v>
      </c>
      <c r="BL416" s="30">
        <f>SUMIF(Ingredients!$B$3:$B$217,I416,Ingredients!$G$3:$G$217)+SUMIF($B$3:$B$724,I416,$BQ$3:$BQ$724)</f>
        <v>0</v>
      </c>
      <c r="BM416" s="30">
        <f>SUMIF(Ingredients!$B$3:$B$217,J416,Ingredients!$G$3:$G$217)+SUMIF($B$3:$B$724,J416,$BQ$3:$BQ$724)</f>
        <v>0</v>
      </c>
      <c r="BN416" s="30">
        <f>SUMIF(Ingredients!$B$3:$B$217,K416,Ingredients!$G$3:$G$217)+SUMIF($B$3:$B$724,K416,$BQ$3:$BQ$724)</f>
        <v>0</v>
      </c>
      <c r="BO416" s="30">
        <f>SUMIF(Ingredients!$B$3:$B$217,L416,Ingredients!$G$3:$G$217)+SUMIF($B$3:$B$724,L416,$BQ$3:$BQ$724)</f>
        <v>0</v>
      </c>
      <c r="BP416" s="30">
        <f>SUMIF(Ingredients!$B$3:$B$217,M416,Ingredients!$G$3:$G$217)+SUMIF($B$3:$B$724,M416,$BQ$3:$BQ$724)</f>
        <v>0</v>
      </c>
      <c r="BQ416" s="36">
        <f t="shared" si="84"/>
        <v>0</v>
      </c>
      <c r="BR416" s="30">
        <f>SUMIF(Ingredients!$B$3:$B$217,F416,Ingredients!$H$3:$H$217)+SUMIF($B$3:$B$724,F416,$BZ$3:$BZ$724)</f>
        <v>1.5</v>
      </c>
      <c r="BS416" s="30">
        <f>SUMIF(Ingredients!$B$3:$B$217,G416,Ingredients!$H$3:$H$217)+SUMIF($B$3:$B$724,G416,$BZ$3:$BZ$724)</f>
        <v>0</v>
      </c>
      <c r="BT416" s="30">
        <f>SUMIF(Ingredients!$B$3:$B$217,H416,Ingredients!$H$3:$H$217)+SUMIF($B$3:$B$724,H416,$BZ$3:$BZ$724)</f>
        <v>0</v>
      </c>
      <c r="BU416" s="30">
        <f>SUMIF(Ingredients!$B$3:$B$217,I416,Ingredients!$H$3:$H$217)+SUMIF($B$3:$B$724,I416,$BZ$3:$BZ$724)</f>
        <v>0.5</v>
      </c>
      <c r="BV416" s="30">
        <f>SUMIF(Ingredients!$B$3:$B$217,J416,Ingredients!$H$3:$H$217)+SUMIF($B$3:$B$724,J416,$BZ$3:$BZ$724)</f>
        <v>0</v>
      </c>
      <c r="BW416" s="30">
        <f>SUMIF(Ingredients!$B$3:$B$217,K416,Ingredients!$H$3:$H$217)+SUMIF($B$3:$B$724,K416,$BZ$3:$BZ$724)</f>
        <v>0</v>
      </c>
      <c r="BX416" s="30">
        <f>SUMIF(Ingredients!$B$3:$B$217,L416,Ingredients!$H$3:$H$217)+SUMIF($B$3:$B$724,L416,$BZ$3:$BZ$724)</f>
        <v>0</v>
      </c>
      <c r="BY416" s="30">
        <f>SUMIF(Ingredients!$B$3:$B$217,M416,Ingredients!$H$3:$H$217)+SUMIF($B$3:$B$724,M416,$BZ$3:$BZ$724)</f>
        <v>0</v>
      </c>
      <c r="BZ416" s="42">
        <f t="shared" si="85"/>
        <v>2</v>
      </c>
      <c r="CA416" s="30">
        <f>SUMIF(Ingredients!$B$3:$B$217,F416,Ingredients!$I$3:$I$217)+SUMIF($B$3:$B$724,F416,$CI$3:$CI$724)</f>
        <v>0</v>
      </c>
      <c r="CB416" s="30">
        <f>SUMIF(Ingredients!$B$3:$B$217,G416,Ingredients!$I$3:$I$217)+SUMIF($B$3:$B$724,G416,$CI$3:$CI$724)</f>
        <v>0</v>
      </c>
      <c r="CC416" s="30">
        <f>SUMIF(Ingredients!$B$3:$B$217,H416,Ingredients!$I$3:$I$217)+SUMIF($B$3:$B$724,H416,$CI$3:$CI$724)</f>
        <v>0</v>
      </c>
      <c r="CD416" s="30">
        <f>SUMIF(Ingredients!$B$3:$B$217,I416,Ingredients!$I$3:$I$217)+SUMIF($B$3:$B$724,I416,$CI$3:$CI$724)</f>
        <v>1</v>
      </c>
      <c r="CE416" s="30">
        <f>SUMIF(Ingredients!$B$3:$B$217,J416,Ingredients!$I$3:$I$217)+SUMIF($B$3:$B$724,J416,$CI$3:$CI$724)</f>
        <v>0</v>
      </c>
      <c r="CF416" s="30">
        <f>SUMIF(Ingredients!$B$3:$B$217,K416,Ingredients!$I$3:$I$217)+SUMIF($B$3:$B$724,K416,$CI$3:$CI$724)</f>
        <v>0</v>
      </c>
      <c r="CG416" s="30">
        <f>SUMIF(Ingredients!$B$3:$B$217,L416,Ingredients!$I$3:$I$217)+SUMIF($B$3:$B$724,L416,$CI$3:$CI$724)</f>
        <v>0</v>
      </c>
      <c r="CH416" s="30">
        <f>SUMIF(Ingredients!$B$3:$B$217,M416,Ingredients!$I$3:$I$217)+SUMIF($B$3:$B$724,M416,$CI$3:$CI$724)</f>
        <v>0</v>
      </c>
      <c r="CI416" s="38">
        <f t="shared" si="86"/>
        <v>1</v>
      </c>
      <c r="CJ416" s="30">
        <f>SUMIF(Ingredients!$B$3:$B$217,F416,Ingredients!$J$3:$J$217)+SUMIF($B$3:$B$724,F416,$CR$3:$CR$724)</f>
        <v>0</v>
      </c>
      <c r="CK416" s="30">
        <f>SUMIF(Ingredients!$B$3:$B$217,G416,Ingredients!$J$3:$J$217)+SUMIF($B$3:$B$724,G416,$CR$3:$CR$724)</f>
        <v>0</v>
      </c>
      <c r="CL416" s="30">
        <f>SUMIF(Ingredients!$B$3:$B$217,H416,Ingredients!$J$3:$J$217)+SUMIF($B$3:$B$724,H416,$CR$3:$CR$724)</f>
        <v>0</v>
      </c>
      <c r="CM416" s="30">
        <f>SUMIF(Ingredients!$B$3:$B$217,I416,Ingredients!$J$3:$J$217)+SUMIF($B$3:$B$724,I416,$CR$3:$CR$724)</f>
        <v>0</v>
      </c>
      <c r="CN416" s="30">
        <f>SUMIF(Ingredients!$B$3:$B$217,J416,Ingredients!$J$3:$J$217)+SUMIF($B$3:$B$724,J416,$CR$3:$CR$724)</f>
        <v>0</v>
      </c>
      <c r="CO416" s="30">
        <f>SUMIF(Ingredients!$B$3:$B$217,K416,Ingredients!$J$3:$J$217)+SUMIF($B$3:$B$724,K416,$CR$3:$CR$724)</f>
        <v>0</v>
      </c>
      <c r="CP416" s="30">
        <f>SUMIF(Ingredients!$B$3:$B$217,L416,Ingredients!$J$3:$J$217)+SUMIF($B$3:$B$724,L416,$CR$3:$CR$724)</f>
        <v>0</v>
      </c>
      <c r="CQ416" s="30">
        <f>SUMIF(Ingredients!$B$3:$B$217,M416,Ingredients!$J$3:$J$217)+SUMIF($B$3:$B$724,M416,$CR$3:$CR$724)</f>
        <v>0</v>
      </c>
      <c r="CR416" s="43">
        <f t="shared" si="87"/>
        <v>0</v>
      </c>
      <c r="CS416" s="34">
        <v>15</v>
      </c>
      <c r="CT416" s="30">
        <v>15</v>
      </c>
      <c r="CU416" s="30">
        <v>20.333333333333336</v>
      </c>
      <c r="CV416" s="35">
        <v>0</v>
      </c>
      <c r="CW416" s="36">
        <v>0</v>
      </c>
      <c r="CX416" s="37">
        <v>2</v>
      </c>
      <c r="CY416" s="38">
        <v>1</v>
      </c>
      <c r="CZ416" s="39">
        <v>0</v>
      </c>
      <c r="DA416" t="s">
        <v>199</v>
      </c>
      <c r="DB416" t="str">
        <f t="shared" ca="1" si="88"/>
        <v>-</v>
      </c>
      <c r="DC416" t="s">
        <v>1143</v>
      </c>
      <c r="DD416" t="s">
        <v>199</v>
      </c>
      <c r="DE416" t="str">
        <f t="shared" ca="1" si="89"/>
        <v/>
      </c>
      <c r="DF416" t="s">
        <v>2272</v>
      </c>
    </row>
    <row r="417" spans="2:110" x14ac:dyDescent="0.3">
      <c r="B417" t="s">
        <v>700</v>
      </c>
      <c r="C417" t="str">
        <f>INDEX('PH Itemnames'!$B$1:$B$723,MATCH(B417,'PH Itemnames'!$A$1:$A$723),1)</f>
        <v>sweetandsourchickenItem</v>
      </c>
      <c r="D417" t="s">
        <v>245</v>
      </c>
      <c r="E417" t="s">
        <v>1192</v>
      </c>
      <c r="F417" s="10" t="s">
        <v>287</v>
      </c>
      <c r="G417" s="11" t="s">
        <v>216</v>
      </c>
      <c r="H417" s="11" t="s">
        <v>138</v>
      </c>
      <c r="I417" s="11" t="s">
        <v>132</v>
      </c>
      <c r="J417" s="11" t="s">
        <v>64</v>
      </c>
      <c r="K417" s="11" t="s">
        <v>699</v>
      </c>
      <c r="L417" s="11" t="s">
        <v>322</v>
      </c>
      <c r="M417" s="11"/>
      <c r="N417" s="46">
        <f ca="1">SUMIF(Ingredients!$B$3:$B$217,'PH complex foods'!F417,Ingredients!$A$3:$A$119)+SUMIF($B$3:$B$724,F417,$V$3:$V$723)</f>
        <v>1</v>
      </c>
      <c r="O417" s="11">
        <f ca="1">SUMIF(Ingredients!$B$3:$B$217,'PH complex foods'!G417,Ingredients!$A$3:$A$119)+SUMIF($B$3:$B$724,G417,$V$3:$V$723)</f>
        <v>1</v>
      </c>
      <c r="P417" s="11">
        <f ca="1">SUMIF(Ingredients!$B$3:$B$217,'PH complex foods'!H417,Ingredients!$A$3:$A$119)+SUMIF($B$3:$B$724,H417,$V$3:$V$723)</f>
        <v>0</v>
      </c>
      <c r="Q417" s="11">
        <f ca="1">SUMIF(Ingredients!$B$3:$B$217,'PH complex foods'!I417,Ingredients!$A$3:$A$119)+SUMIF($B$3:$B$724,I417,$V$3:$V$723)</f>
        <v>1</v>
      </c>
      <c r="R417" s="11">
        <f ca="1">SUMIF(Ingredients!$B$3:$B$217,'PH complex foods'!J417,Ingredients!$A$3:$A$119)+SUMIF($B$3:$B$724,J417,$V$3:$V$723)</f>
        <v>1</v>
      </c>
      <c r="S417" s="11">
        <f ca="1">SUMIF(Ingredients!$B$3:$B$217,'PH complex foods'!K417,Ingredients!$A$3:$A$119)+SUMIF($B$3:$B$724,K417,$V$3:$V$723)</f>
        <v>1</v>
      </c>
      <c r="T417" s="11">
        <f ca="1">SUMIF(Ingredients!$B$3:$B$217,'PH complex foods'!L417,Ingredients!$A$3:$A$119)+SUMIF($B$3:$B$724,L417,$V$3:$V$723)</f>
        <v>1</v>
      </c>
      <c r="U417" s="11">
        <f ca="1">SUMIF(Ingredients!$B$3:$B$217,'PH complex foods'!M417,Ingredients!$A$3:$A$119)+SUMIF($B$3:$B$724,M417,$V$3:$V$723)</f>
        <v>0</v>
      </c>
      <c r="V417" s="10">
        <f t="shared" ca="1" si="90"/>
        <v>0</v>
      </c>
      <c r="W417" s="11">
        <f t="shared" si="79"/>
        <v>0</v>
      </c>
      <c r="X417" s="44" t="str">
        <f t="shared" ca="1" si="91"/>
        <v>No</v>
      </c>
      <c r="Y417" s="34">
        <f>SUMIF(Ingredients!$B$3:$B$217,F417,Ingredients!$C$3:$C$217)+SUMIF($B$3:$B$724,F417,$AG$3:$AG$724)</f>
        <v>10</v>
      </c>
      <c r="Z417" s="30">
        <f>SUMIF(Ingredients!$B$3:$B$217,G417,Ingredients!$C$3:$C$217)+SUMIF($B$3:$B$724,G417,$AG$3:$AG$724)</f>
        <v>5</v>
      </c>
      <c r="AA417" s="30">
        <f>SUMIF(Ingredients!$B$3:$B$217,H417,Ingredients!$C$3:$C$217)+SUMIF($B$3:$B$724,H417,$AG$3:$AG$724)</f>
        <v>0</v>
      </c>
      <c r="AB417" s="30">
        <f>SUMIF(Ingredients!$B$3:$B$217,I417,Ingredients!$C$3:$C$217)+SUMIF($B$3:$B$724,I417,$AG$3:$AG$724)</f>
        <v>4</v>
      </c>
      <c r="AC417" s="30">
        <f>SUMIF(Ingredients!$B$3:$B$217,J417,Ingredients!$C$3:$C$217)+SUMIF($B$3:$B$724,J417,$AG$3:$AG$724)</f>
        <v>2</v>
      </c>
      <c r="AD417" s="30">
        <f>SUMIF(Ingredients!$B$3:$B$217,K417,Ingredients!$C$3:$C$217)+SUMIF($B$3:$B$724,K417,$AG$3:$AG$724)</f>
        <v>15</v>
      </c>
      <c r="AE417" s="30">
        <f>SUMIF(Ingredients!$B$3:$B$217,L417,Ingredients!$C$3:$C$217)+SUMIF($B$3:$B$724,L417,$AG$3:$AG$724)</f>
        <v>2</v>
      </c>
      <c r="AF417" s="30">
        <f>SUMIF(Ingredients!$B$3:$B$217,M417,Ingredients!$C$3:$C$217)+SUMIF($B$3:$B$724,M417,$AG$3:$AG$724)</f>
        <v>0</v>
      </c>
      <c r="AG417" s="29">
        <f t="shared" si="80"/>
        <v>38</v>
      </c>
      <c r="AH417" s="30">
        <f>SUMIF(Ingredients!$B$3:$B$217,F417,Ingredients!$D$3:$D$217)+SUMIF($B$3:$B$724,F417,$AP$3:$AP$724)</f>
        <v>0</v>
      </c>
      <c r="AI417" s="30">
        <f>SUMIF(Ingredients!$B$3:$B$217,G417,Ingredients!$D$3:$D$217)+SUMIF($B$3:$B$724,G417,$AP$3:$AP$724)</f>
        <v>0</v>
      </c>
      <c r="AJ417" s="30">
        <f>SUMIF(Ingredients!$B$3:$B$217,H417,Ingredients!$D$3:$D$217)+SUMIF($B$3:$B$724,H417,$AP$3:$AP$724)</f>
        <v>0</v>
      </c>
      <c r="AK417" s="30">
        <f>SUMIF(Ingredients!$B$3:$B$217,I417,Ingredients!$D$3:$D$217)+SUMIF($B$3:$B$724,I417,$AP$3:$AP$724)</f>
        <v>0</v>
      </c>
      <c r="AL417" s="30">
        <f>SUMIF(Ingredients!$B$3:$B$217,J417,Ingredients!$D$3:$D$217)+SUMIF($B$3:$B$724,J417,$AP$3:$AP$724)</f>
        <v>0</v>
      </c>
      <c r="AM417" s="30">
        <f>SUMIF(Ingredients!$B$3:$B$217,K417,Ingredients!$D$3:$D$217)+SUMIF($B$3:$B$724,K417,$AP$3:$AP$724)</f>
        <v>15</v>
      </c>
      <c r="AN417" s="30">
        <f>SUMIF(Ingredients!$B$3:$B$217,L417,Ingredients!$D$3:$D$217)+SUMIF($B$3:$B$724,L417,$AP$3:$AP$724)</f>
        <v>5</v>
      </c>
      <c r="AO417" s="30">
        <f>SUMIF(Ingredients!$B$3:$B$217,M417,Ingredients!$D$3:$D$217)+SUMIF($B$3:$B$724,M417,$AP$3:$AP$724)</f>
        <v>0</v>
      </c>
      <c r="AP417" s="29">
        <f t="shared" si="81"/>
        <v>20</v>
      </c>
      <c r="AQ417" s="30">
        <f>SUMIF(Ingredients!$B$3:$B$217,F417,Ingredients!$E$3:$E$217)+SUMIF($B$3:$B$724,F417,$AY$3:$AY$727)</f>
        <v>7</v>
      </c>
      <c r="AR417" s="30">
        <f>SUMIF(Ingredients!$B$3:$B$217,G417,Ingredients!$E$3:$E$217)+SUMIF($B$3:$B$724,G417,$AY$3:$AY$727)</f>
        <v>29.5</v>
      </c>
      <c r="AS417" s="30">
        <f>SUMIF(Ingredients!$B$3:$B$217,H417,Ingredients!$E$3:$E$217)+SUMIF($B$3:$B$724,H417,$AY$3:$AY$727)</f>
        <v>0</v>
      </c>
      <c r="AT417" s="30">
        <f>SUMIF(Ingredients!$B$3:$B$217,I417,Ingredients!$E$3:$E$217)+SUMIF($B$3:$B$724,I417,$AY$3:$AY$727)</f>
        <v>7.666666666666667</v>
      </c>
      <c r="AU417" s="30">
        <f>SUMIF(Ingredients!$B$3:$B$217,J417,Ingredients!$E$3:$E$217)+SUMIF($B$3:$B$724,J417,$AY$3:$AY$727)</f>
        <v>43</v>
      </c>
      <c r="AV417" s="30">
        <f>SUMIF(Ingredients!$B$3:$B$217,K417,Ingredients!$E$3:$E$217)+SUMIF($B$3:$B$724,K417,$AY$3:$AY$727)</f>
        <v>20.333333333333336</v>
      </c>
      <c r="AW417" s="30">
        <f>SUMIF(Ingredients!$B$3:$B$217,L417,Ingredients!$E$3:$E$217)+SUMIF($B$3:$B$724,L417,$AY$3:$AY$727)</f>
        <v>5</v>
      </c>
      <c r="AX417" s="30">
        <f>SUMIF(Ingredients!$B$3:$B$217,M417,Ingredients!$E$3:$E$217)+SUMIF($B$3:$B$724,M417,$AY$3:$AY$727)</f>
        <v>0</v>
      </c>
      <c r="AY417" s="29">
        <f t="shared" si="82"/>
        <v>16.071428571428573</v>
      </c>
      <c r="AZ417" s="30">
        <f>SUMIF(Ingredients!$B$3:$B$217,F417,Ingredients!$F$3:$F$217)+SUMIF($B$3:$B$724,F417,$BH$3:$BH$724)</f>
        <v>0</v>
      </c>
      <c r="BA417" s="30">
        <f>SUMIF(Ingredients!$B$3:$B$217,G417,Ingredients!$F$3:$F$217)+SUMIF($B$3:$B$724,G417,$BH$3:$BH$724)</f>
        <v>1</v>
      </c>
      <c r="BB417" s="30">
        <f>SUMIF(Ingredients!$B$3:$B$217,H417,Ingredients!$F$3:$F$217)+SUMIF($B$3:$B$724,H417,$BH$3:$BH$724)</f>
        <v>0</v>
      </c>
      <c r="BC417" s="30">
        <f>SUMIF(Ingredients!$B$3:$B$217,I417,Ingredients!$F$3:$F$217)+SUMIF($B$3:$B$724,I417,$BH$3:$BH$724)</f>
        <v>0</v>
      </c>
      <c r="BD417" s="30">
        <f>SUMIF(Ingredients!$B$3:$B$217,J417,Ingredients!$F$3:$F$217)+SUMIF($B$3:$B$724,J417,$BH$3:$BH$724)</f>
        <v>0</v>
      </c>
      <c r="BE417" s="30">
        <f>SUMIF(Ingredients!$B$3:$B$217,K417,Ingredients!$F$3:$F$217)+SUMIF($B$3:$B$724,K417,$BH$3:$BH$724)</f>
        <v>0</v>
      </c>
      <c r="BF417" s="30">
        <f>SUMIF(Ingredients!$B$3:$B$217,L417,Ingredients!$F$3:$F$217)+SUMIF($B$3:$B$724,L417,$BH$3:$BH$724)</f>
        <v>0</v>
      </c>
      <c r="BG417" s="30">
        <f>SUMIF(Ingredients!$B$3:$B$217,M417,Ingredients!$F$3:$F$217)+SUMIF($B$3:$B$724,M417,$BH$3:$BH$724)</f>
        <v>0</v>
      </c>
      <c r="BH417" s="35">
        <f t="shared" si="83"/>
        <v>1</v>
      </c>
      <c r="BI417" s="30">
        <f>SUMIF(Ingredients!$B$3:$B$217,F417,Ingredients!$G$3:$G$217)+SUMIF($B$3:$B$724,F417,$BQ$3:$BQ$724)</f>
        <v>0</v>
      </c>
      <c r="BJ417" s="30">
        <f>SUMIF(Ingredients!$B$3:$B$217,G417,Ingredients!$G$3:$G$217)+SUMIF($B$3:$B$724,G417,$BQ$3:$BQ$724)</f>
        <v>0</v>
      </c>
      <c r="BK417" s="30">
        <f>SUMIF(Ingredients!$B$3:$B$217,H417,Ingredients!$G$3:$G$217)+SUMIF($B$3:$B$724,H417,$BQ$3:$BQ$724)</f>
        <v>0</v>
      </c>
      <c r="BL417" s="30">
        <f>SUMIF(Ingredients!$B$3:$B$217,I417,Ingredients!$G$3:$G$217)+SUMIF($B$3:$B$724,I417,$BQ$3:$BQ$724)</f>
        <v>0</v>
      </c>
      <c r="BM417" s="30">
        <f>SUMIF(Ingredients!$B$3:$B$217,J417,Ingredients!$G$3:$G$217)+SUMIF($B$3:$B$724,J417,$BQ$3:$BQ$724)</f>
        <v>0</v>
      </c>
      <c r="BN417" s="30">
        <f>SUMIF(Ingredients!$B$3:$B$217,K417,Ingredients!$G$3:$G$217)+SUMIF($B$3:$B$724,K417,$BQ$3:$BQ$724)</f>
        <v>0</v>
      </c>
      <c r="BO417" s="30">
        <f>SUMIF(Ingredients!$B$3:$B$217,L417,Ingredients!$G$3:$G$217)+SUMIF($B$3:$B$724,L417,$BQ$3:$BQ$724)</f>
        <v>0</v>
      </c>
      <c r="BP417" s="30">
        <f>SUMIF(Ingredients!$B$3:$B$217,M417,Ingredients!$G$3:$G$217)+SUMIF($B$3:$B$724,M417,$BQ$3:$BQ$724)</f>
        <v>0</v>
      </c>
      <c r="BQ417" s="36">
        <f t="shared" si="84"/>
        <v>0</v>
      </c>
      <c r="BR417" s="30">
        <f>SUMIF(Ingredients!$B$3:$B$217,F417,Ingredients!$H$3:$H$217)+SUMIF($B$3:$B$724,F417,$BZ$3:$BZ$724)</f>
        <v>0</v>
      </c>
      <c r="BS417" s="30">
        <f>SUMIF(Ingredients!$B$3:$B$217,G417,Ingredients!$H$3:$H$217)+SUMIF($B$3:$B$724,G417,$BZ$3:$BZ$724)</f>
        <v>0</v>
      </c>
      <c r="BT417" s="30">
        <f>SUMIF(Ingredients!$B$3:$B$217,H417,Ingredients!$H$3:$H$217)+SUMIF($B$3:$B$724,H417,$BZ$3:$BZ$724)</f>
        <v>0</v>
      </c>
      <c r="BU417" s="30">
        <f>SUMIF(Ingredients!$B$3:$B$217,I417,Ingredients!$H$3:$H$217)+SUMIF($B$3:$B$724,I417,$BZ$3:$BZ$724)</f>
        <v>1</v>
      </c>
      <c r="BV417" s="30">
        <f>SUMIF(Ingredients!$B$3:$B$217,J417,Ingredients!$H$3:$H$217)+SUMIF($B$3:$B$724,J417,$BZ$3:$BZ$724)</f>
        <v>1</v>
      </c>
      <c r="BW417" s="30">
        <f>SUMIF(Ingredients!$B$3:$B$217,K417,Ingredients!$H$3:$H$217)+SUMIF($B$3:$B$724,K417,$BZ$3:$BZ$724)</f>
        <v>2</v>
      </c>
      <c r="BX417" s="30">
        <f>SUMIF(Ingredients!$B$3:$B$217,L417,Ingredients!$H$3:$H$217)+SUMIF($B$3:$B$724,L417,$BZ$3:$BZ$724)</f>
        <v>1.5</v>
      </c>
      <c r="BY417" s="30">
        <f>SUMIF(Ingredients!$B$3:$B$217,M417,Ingredients!$H$3:$H$217)+SUMIF($B$3:$B$724,M417,$BZ$3:$BZ$724)</f>
        <v>0</v>
      </c>
      <c r="BZ417" s="42">
        <f t="shared" si="85"/>
        <v>5.5</v>
      </c>
      <c r="CA417" s="30">
        <f>SUMIF(Ingredients!$B$3:$B$217,F417,Ingredients!$I$3:$I$217)+SUMIF($B$3:$B$724,F417,$CI$3:$CI$724)</f>
        <v>2.5</v>
      </c>
      <c r="CB417" s="30">
        <f>SUMIF(Ingredients!$B$3:$B$217,G417,Ingredients!$I$3:$I$217)+SUMIF($B$3:$B$724,G417,$CI$3:$CI$724)</f>
        <v>0</v>
      </c>
      <c r="CC417" s="30">
        <f>SUMIF(Ingredients!$B$3:$B$217,H417,Ingredients!$I$3:$I$217)+SUMIF($B$3:$B$724,H417,$CI$3:$CI$724)</f>
        <v>0</v>
      </c>
      <c r="CD417" s="30">
        <f>SUMIF(Ingredients!$B$3:$B$217,I417,Ingredients!$I$3:$I$217)+SUMIF($B$3:$B$724,I417,$CI$3:$CI$724)</f>
        <v>0</v>
      </c>
      <c r="CE417" s="30">
        <f>SUMIF(Ingredients!$B$3:$B$217,J417,Ingredients!$I$3:$I$217)+SUMIF($B$3:$B$724,J417,$CI$3:$CI$724)</f>
        <v>0</v>
      </c>
      <c r="CF417" s="30">
        <f>SUMIF(Ingredients!$B$3:$B$217,K417,Ingredients!$I$3:$I$217)+SUMIF($B$3:$B$724,K417,$CI$3:$CI$724)</f>
        <v>1</v>
      </c>
      <c r="CG417" s="30">
        <f>SUMIF(Ingredients!$B$3:$B$217,L417,Ingredients!$I$3:$I$217)+SUMIF($B$3:$B$724,L417,$CI$3:$CI$724)</f>
        <v>0</v>
      </c>
      <c r="CH417" s="30">
        <f>SUMIF(Ingredients!$B$3:$B$217,M417,Ingredients!$I$3:$I$217)+SUMIF($B$3:$B$724,M417,$CI$3:$CI$724)</f>
        <v>0</v>
      </c>
      <c r="CI417" s="38">
        <f t="shared" si="86"/>
        <v>3.5</v>
      </c>
      <c r="CJ417" s="30">
        <f>SUMIF(Ingredients!$B$3:$B$217,F417,Ingredients!$J$3:$J$217)+SUMIF($B$3:$B$724,F417,$CR$3:$CR$724)</f>
        <v>0</v>
      </c>
      <c r="CK417" s="30">
        <f>SUMIF(Ingredients!$B$3:$B$217,G417,Ingredients!$J$3:$J$217)+SUMIF($B$3:$B$724,G417,$CR$3:$CR$724)</f>
        <v>0</v>
      </c>
      <c r="CL417" s="30">
        <f>SUMIF(Ingredients!$B$3:$B$217,H417,Ingredients!$J$3:$J$217)+SUMIF($B$3:$B$724,H417,$CR$3:$CR$724)</f>
        <v>0</v>
      </c>
      <c r="CM417" s="30">
        <f>SUMIF(Ingredients!$B$3:$B$217,I417,Ingredients!$J$3:$J$217)+SUMIF($B$3:$B$724,I417,$CR$3:$CR$724)</f>
        <v>0</v>
      </c>
      <c r="CN417" s="30">
        <f>SUMIF(Ingredients!$B$3:$B$217,J417,Ingredients!$J$3:$J$217)+SUMIF($B$3:$B$724,J417,$CR$3:$CR$724)</f>
        <v>0</v>
      </c>
      <c r="CO417" s="30">
        <f>SUMIF(Ingredients!$B$3:$B$217,K417,Ingredients!$J$3:$J$217)+SUMIF($B$3:$B$724,K417,$CR$3:$CR$724)</f>
        <v>0</v>
      </c>
      <c r="CP417" s="30">
        <f>SUMIF(Ingredients!$B$3:$B$217,L417,Ingredients!$J$3:$J$217)+SUMIF($B$3:$B$724,L417,$CR$3:$CR$724)</f>
        <v>0</v>
      </c>
      <c r="CQ417" s="30">
        <f>SUMIF(Ingredients!$B$3:$B$217,M417,Ingredients!$J$3:$J$217)+SUMIF($B$3:$B$724,M417,$CR$3:$CR$724)</f>
        <v>0</v>
      </c>
      <c r="CR417" s="43">
        <f t="shared" si="87"/>
        <v>0</v>
      </c>
      <c r="CS417" s="34">
        <v>38</v>
      </c>
      <c r="CT417" s="30">
        <v>20</v>
      </c>
      <c r="CU417" s="30">
        <v>16.071428571428573</v>
      </c>
      <c r="CV417" s="35">
        <v>1</v>
      </c>
      <c r="CW417" s="36">
        <v>0</v>
      </c>
      <c r="CX417" s="37">
        <v>5.5</v>
      </c>
      <c r="CY417" s="38">
        <v>3.5</v>
      </c>
      <c r="CZ417" s="39">
        <v>0</v>
      </c>
      <c r="DA417" t="s">
        <v>199</v>
      </c>
      <c r="DB417" t="str">
        <f t="shared" ca="1" si="88"/>
        <v>No</v>
      </c>
      <c r="DD417" t="s">
        <v>200</v>
      </c>
      <c r="DE417" t="str">
        <f t="shared" ca="1" si="89"/>
        <v/>
      </c>
      <c r="DF417" t="s">
        <v>2272</v>
      </c>
    </row>
    <row r="418" spans="2:110" x14ac:dyDescent="0.3">
      <c r="B418" t="s">
        <v>701</v>
      </c>
      <c r="C418" t="str">
        <f>INDEX('PH Itemnames'!$B$1:$B$723,MATCH(B418,'PH Itemnames'!$A$1:$A$723),1)</f>
        <v>baconandeggsItem</v>
      </c>
      <c r="D418" t="s">
        <v>240</v>
      </c>
      <c r="E418" t="s">
        <v>1192</v>
      </c>
      <c r="F418" s="10" t="s">
        <v>76</v>
      </c>
      <c r="G418" s="11" t="s">
        <v>226</v>
      </c>
      <c r="H418" s="11"/>
      <c r="I418" s="11"/>
      <c r="J418" s="11"/>
      <c r="K418" s="11"/>
      <c r="L418" s="11"/>
      <c r="M418" s="11"/>
      <c r="N418" s="46">
        <f ca="1">SUMIF(Ingredients!$B$3:$B$217,'PH complex foods'!F418,Ingredients!$A$3:$A$119)+SUMIF($B$3:$B$724,F418,$V$3:$V$723)</f>
        <v>1</v>
      </c>
      <c r="O418" s="11">
        <f ca="1">SUMIF(Ingredients!$B$3:$B$217,'PH complex foods'!G418,Ingredients!$A$3:$A$119)+SUMIF($B$3:$B$724,G418,$V$3:$V$723)</f>
        <v>1</v>
      </c>
      <c r="P418" s="11">
        <f ca="1">SUMIF(Ingredients!$B$3:$B$217,'PH complex foods'!H418,Ingredients!$A$3:$A$119)+SUMIF($B$3:$B$724,H418,$V$3:$V$723)</f>
        <v>0</v>
      </c>
      <c r="Q418" s="11">
        <f ca="1">SUMIF(Ingredients!$B$3:$B$217,'PH complex foods'!I418,Ingredients!$A$3:$A$119)+SUMIF($B$3:$B$724,I418,$V$3:$V$723)</f>
        <v>0</v>
      </c>
      <c r="R418" s="11">
        <f ca="1">SUMIF(Ingredients!$B$3:$B$217,'PH complex foods'!J418,Ingredients!$A$3:$A$119)+SUMIF($B$3:$B$724,J418,$V$3:$V$723)</f>
        <v>0</v>
      </c>
      <c r="S418" s="11">
        <f ca="1">SUMIF(Ingredients!$B$3:$B$217,'PH complex foods'!K418,Ingredients!$A$3:$A$119)+SUMIF($B$3:$B$724,K418,$V$3:$V$723)</f>
        <v>0</v>
      </c>
      <c r="T418" s="11">
        <f ca="1">SUMIF(Ingredients!$B$3:$B$217,'PH complex foods'!L418,Ingredients!$A$3:$A$119)+SUMIF($B$3:$B$724,L418,$V$3:$V$723)</f>
        <v>0</v>
      </c>
      <c r="U418" s="11">
        <f ca="1">SUMIF(Ingredients!$B$3:$B$217,'PH complex foods'!M418,Ingredients!$A$3:$A$119)+SUMIF($B$3:$B$724,M418,$V$3:$V$723)</f>
        <v>0</v>
      </c>
      <c r="V418" s="10">
        <f t="shared" ca="1" si="90"/>
        <v>1</v>
      </c>
      <c r="W418" s="11">
        <f t="shared" si="79"/>
        <v>0</v>
      </c>
      <c r="X418" s="44" t="str">
        <f t="shared" ca="1" si="91"/>
        <v>Yes</v>
      </c>
      <c r="Y418" s="34">
        <f>SUMIF(Ingredients!$B$3:$B$217,F418,Ingredients!$C$3:$C$217)+SUMIF($B$3:$B$724,F418,$AG$3:$AG$724)</f>
        <v>10</v>
      </c>
      <c r="Z418" s="30">
        <f>SUMIF(Ingredients!$B$3:$B$217,G418,Ingredients!$C$3:$C$217)+SUMIF($B$3:$B$724,G418,$AG$3:$AG$724)</f>
        <v>0</v>
      </c>
      <c r="AA418" s="30">
        <f>SUMIF(Ingredients!$B$3:$B$217,H418,Ingredients!$C$3:$C$217)+SUMIF($B$3:$B$724,H418,$AG$3:$AG$724)</f>
        <v>0</v>
      </c>
      <c r="AB418" s="30">
        <f>SUMIF(Ingredients!$B$3:$B$217,I418,Ingredients!$C$3:$C$217)+SUMIF($B$3:$B$724,I418,$AG$3:$AG$724)</f>
        <v>0</v>
      </c>
      <c r="AC418" s="30">
        <f>SUMIF(Ingredients!$B$3:$B$217,J418,Ingredients!$C$3:$C$217)+SUMIF($B$3:$B$724,J418,$AG$3:$AG$724)</f>
        <v>0</v>
      </c>
      <c r="AD418" s="30">
        <f>SUMIF(Ingredients!$B$3:$B$217,K418,Ingredients!$C$3:$C$217)+SUMIF($B$3:$B$724,K418,$AG$3:$AG$724)</f>
        <v>0</v>
      </c>
      <c r="AE418" s="30">
        <f>SUMIF(Ingredients!$B$3:$B$217,L418,Ingredients!$C$3:$C$217)+SUMIF($B$3:$B$724,L418,$AG$3:$AG$724)</f>
        <v>0</v>
      </c>
      <c r="AF418" s="30">
        <f>SUMIF(Ingredients!$B$3:$B$217,M418,Ingredients!$C$3:$C$217)+SUMIF($B$3:$B$724,M418,$AG$3:$AG$724)</f>
        <v>0</v>
      </c>
      <c r="AG418" s="29">
        <f t="shared" si="80"/>
        <v>10</v>
      </c>
      <c r="AH418" s="30">
        <f>SUMIF(Ingredients!$B$3:$B$217,F418,Ingredients!$D$3:$D$217)+SUMIF($B$3:$B$724,F418,$AP$3:$AP$724)</f>
        <v>0</v>
      </c>
      <c r="AI418" s="30">
        <f>SUMIF(Ingredients!$B$3:$B$217,G418,Ingredients!$D$3:$D$217)+SUMIF($B$3:$B$724,G418,$AP$3:$AP$724)</f>
        <v>0</v>
      </c>
      <c r="AJ418" s="30">
        <f>SUMIF(Ingredients!$B$3:$B$217,H418,Ingredients!$D$3:$D$217)+SUMIF($B$3:$B$724,H418,$AP$3:$AP$724)</f>
        <v>0</v>
      </c>
      <c r="AK418" s="30">
        <f>SUMIF(Ingredients!$B$3:$B$217,I418,Ingredients!$D$3:$D$217)+SUMIF($B$3:$B$724,I418,$AP$3:$AP$724)</f>
        <v>0</v>
      </c>
      <c r="AL418" s="30">
        <f>SUMIF(Ingredients!$B$3:$B$217,J418,Ingredients!$D$3:$D$217)+SUMIF($B$3:$B$724,J418,$AP$3:$AP$724)</f>
        <v>0</v>
      </c>
      <c r="AM418" s="30">
        <f>SUMIF(Ingredients!$B$3:$B$217,K418,Ingredients!$D$3:$D$217)+SUMIF($B$3:$B$724,K418,$AP$3:$AP$724)</f>
        <v>0</v>
      </c>
      <c r="AN418" s="30">
        <f>SUMIF(Ingredients!$B$3:$B$217,L418,Ingredients!$D$3:$D$217)+SUMIF($B$3:$B$724,L418,$AP$3:$AP$724)</f>
        <v>0</v>
      </c>
      <c r="AO418" s="30">
        <f>SUMIF(Ingredients!$B$3:$B$217,M418,Ingredients!$D$3:$D$217)+SUMIF($B$3:$B$724,M418,$AP$3:$AP$724)</f>
        <v>0</v>
      </c>
      <c r="AP418" s="29">
        <f t="shared" si="81"/>
        <v>0</v>
      </c>
      <c r="AQ418" s="30">
        <f>SUMIF(Ingredients!$B$3:$B$217,F418,Ingredients!$E$3:$E$217)+SUMIF($B$3:$B$724,F418,$AY$3:$AY$727)</f>
        <v>10</v>
      </c>
      <c r="AR418" s="30">
        <f>SUMIF(Ingredients!$B$3:$B$217,G418,Ingredients!$E$3:$E$217)+SUMIF($B$3:$B$724,G418,$AY$3:$AY$727)</f>
        <v>16</v>
      </c>
      <c r="AS418" s="30">
        <f>SUMIF(Ingredients!$B$3:$B$217,H418,Ingredients!$E$3:$E$217)+SUMIF($B$3:$B$724,H418,$AY$3:$AY$727)</f>
        <v>0</v>
      </c>
      <c r="AT418" s="30">
        <f>SUMIF(Ingredients!$B$3:$B$217,I418,Ingredients!$E$3:$E$217)+SUMIF($B$3:$B$724,I418,$AY$3:$AY$727)</f>
        <v>0</v>
      </c>
      <c r="AU418" s="30">
        <f>SUMIF(Ingredients!$B$3:$B$217,J418,Ingredients!$E$3:$E$217)+SUMIF($B$3:$B$724,J418,$AY$3:$AY$727)</f>
        <v>0</v>
      </c>
      <c r="AV418" s="30">
        <f>SUMIF(Ingredients!$B$3:$B$217,K418,Ingredients!$E$3:$E$217)+SUMIF($B$3:$B$724,K418,$AY$3:$AY$727)</f>
        <v>0</v>
      </c>
      <c r="AW418" s="30">
        <f>SUMIF(Ingredients!$B$3:$B$217,L418,Ingredients!$E$3:$E$217)+SUMIF($B$3:$B$724,L418,$AY$3:$AY$727)</f>
        <v>0</v>
      </c>
      <c r="AX418" s="30">
        <f>SUMIF(Ingredients!$B$3:$B$217,M418,Ingredients!$E$3:$E$217)+SUMIF($B$3:$B$724,M418,$AY$3:$AY$727)</f>
        <v>0</v>
      </c>
      <c r="AY418" s="29">
        <f t="shared" si="82"/>
        <v>13</v>
      </c>
      <c r="AZ418" s="30">
        <f>SUMIF(Ingredients!$B$3:$B$217,F418,Ingredients!$F$3:$F$217)+SUMIF($B$3:$B$724,F418,$BH$3:$BH$724)</f>
        <v>0</v>
      </c>
      <c r="BA418" s="30">
        <f>SUMIF(Ingredients!$B$3:$B$217,G418,Ingredients!$F$3:$F$217)+SUMIF($B$3:$B$724,G418,$BH$3:$BH$724)</f>
        <v>0</v>
      </c>
      <c r="BB418" s="30">
        <f>SUMIF(Ingredients!$B$3:$B$217,H418,Ingredients!$F$3:$F$217)+SUMIF($B$3:$B$724,H418,$BH$3:$BH$724)</f>
        <v>0</v>
      </c>
      <c r="BC418" s="30">
        <f>SUMIF(Ingredients!$B$3:$B$217,I418,Ingredients!$F$3:$F$217)+SUMIF($B$3:$B$724,I418,$BH$3:$BH$724)</f>
        <v>0</v>
      </c>
      <c r="BD418" s="30">
        <f>SUMIF(Ingredients!$B$3:$B$217,J418,Ingredients!$F$3:$F$217)+SUMIF($B$3:$B$724,J418,$BH$3:$BH$724)</f>
        <v>0</v>
      </c>
      <c r="BE418" s="30">
        <f>SUMIF(Ingredients!$B$3:$B$217,K418,Ingredients!$F$3:$F$217)+SUMIF($B$3:$B$724,K418,$BH$3:$BH$724)</f>
        <v>0</v>
      </c>
      <c r="BF418" s="30">
        <f>SUMIF(Ingredients!$B$3:$B$217,L418,Ingredients!$F$3:$F$217)+SUMIF($B$3:$B$724,L418,$BH$3:$BH$724)</f>
        <v>0</v>
      </c>
      <c r="BG418" s="30">
        <f>SUMIF(Ingredients!$B$3:$B$217,M418,Ingredients!$F$3:$F$217)+SUMIF($B$3:$B$724,M418,$BH$3:$BH$724)</f>
        <v>0</v>
      </c>
      <c r="BH418" s="35">
        <f t="shared" si="83"/>
        <v>0</v>
      </c>
      <c r="BI418" s="30">
        <f>SUMIF(Ingredients!$B$3:$B$217,F418,Ingredients!$G$3:$G$217)+SUMIF($B$3:$B$724,F418,$BQ$3:$BQ$724)</f>
        <v>0</v>
      </c>
      <c r="BJ418" s="30">
        <f>SUMIF(Ingredients!$B$3:$B$217,G418,Ingredients!$G$3:$G$217)+SUMIF($B$3:$B$724,G418,$BQ$3:$BQ$724)</f>
        <v>0</v>
      </c>
      <c r="BK418" s="30">
        <f>SUMIF(Ingredients!$B$3:$B$217,H418,Ingredients!$G$3:$G$217)+SUMIF($B$3:$B$724,H418,$BQ$3:$BQ$724)</f>
        <v>0</v>
      </c>
      <c r="BL418" s="30">
        <f>SUMIF(Ingredients!$B$3:$B$217,I418,Ingredients!$G$3:$G$217)+SUMIF($B$3:$B$724,I418,$BQ$3:$BQ$724)</f>
        <v>0</v>
      </c>
      <c r="BM418" s="30">
        <f>SUMIF(Ingredients!$B$3:$B$217,J418,Ingredients!$G$3:$G$217)+SUMIF($B$3:$B$724,J418,$BQ$3:$BQ$724)</f>
        <v>0</v>
      </c>
      <c r="BN418" s="30">
        <f>SUMIF(Ingredients!$B$3:$B$217,K418,Ingredients!$G$3:$G$217)+SUMIF($B$3:$B$724,K418,$BQ$3:$BQ$724)</f>
        <v>0</v>
      </c>
      <c r="BO418" s="30">
        <f>SUMIF(Ingredients!$B$3:$B$217,L418,Ingredients!$G$3:$G$217)+SUMIF($B$3:$B$724,L418,$BQ$3:$BQ$724)</f>
        <v>0</v>
      </c>
      <c r="BP418" s="30">
        <f>SUMIF(Ingredients!$B$3:$B$217,M418,Ingredients!$G$3:$G$217)+SUMIF($B$3:$B$724,M418,$BQ$3:$BQ$724)</f>
        <v>0</v>
      </c>
      <c r="BQ418" s="36">
        <f t="shared" si="84"/>
        <v>0</v>
      </c>
      <c r="BR418" s="30">
        <f>SUMIF(Ingredients!$B$3:$B$217,F418,Ingredients!$H$3:$H$217)+SUMIF($B$3:$B$724,F418,$BZ$3:$BZ$724)</f>
        <v>0</v>
      </c>
      <c r="BS418" s="30">
        <f>SUMIF(Ingredients!$B$3:$B$217,G418,Ingredients!$H$3:$H$217)+SUMIF($B$3:$B$724,G418,$BZ$3:$BZ$724)</f>
        <v>0</v>
      </c>
      <c r="BT418" s="30">
        <f>SUMIF(Ingredients!$B$3:$B$217,H418,Ingredients!$H$3:$H$217)+SUMIF($B$3:$B$724,H418,$BZ$3:$BZ$724)</f>
        <v>0</v>
      </c>
      <c r="BU418" s="30">
        <f>SUMIF(Ingredients!$B$3:$B$217,I418,Ingredients!$H$3:$H$217)+SUMIF($B$3:$B$724,I418,$BZ$3:$BZ$724)</f>
        <v>0</v>
      </c>
      <c r="BV418" s="30">
        <f>SUMIF(Ingredients!$B$3:$B$217,J418,Ingredients!$H$3:$H$217)+SUMIF($B$3:$B$724,J418,$BZ$3:$BZ$724)</f>
        <v>0</v>
      </c>
      <c r="BW418" s="30">
        <f>SUMIF(Ingredients!$B$3:$B$217,K418,Ingredients!$H$3:$H$217)+SUMIF($B$3:$B$724,K418,$BZ$3:$BZ$724)</f>
        <v>0</v>
      </c>
      <c r="BX418" s="30">
        <f>SUMIF(Ingredients!$B$3:$B$217,L418,Ingredients!$H$3:$H$217)+SUMIF($B$3:$B$724,L418,$BZ$3:$BZ$724)</f>
        <v>0</v>
      </c>
      <c r="BY418" s="30">
        <f>SUMIF(Ingredients!$B$3:$B$217,M418,Ingredients!$H$3:$H$217)+SUMIF($B$3:$B$724,M418,$BZ$3:$BZ$724)</f>
        <v>0</v>
      </c>
      <c r="BZ418" s="42">
        <f t="shared" si="85"/>
        <v>0</v>
      </c>
      <c r="CA418" s="30">
        <f>SUMIF(Ingredients!$B$3:$B$217,F418,Ingredients!$I$3:$I$217)+SUMIF($B$3:$B$724,F418,$CI$3:$CI$724)</f>
        <v>1.5</v>
      </c>
      <c r="CB418" s="30">
        <f>SUMIF(Ingredients!$B$3:$B$217,G418,Ingredients!$I$3:$I$217)+SUMIF($B$3:$B$724,G418,$CI$3:$CI$724)</f>
        <v>0</v>
      </c>
      <c r="CC418" s="30">
        <f>SUMIF(Ingredients!$B$3:$B$217,H418,Ingredients!$I$3:$I$217)+SUMIF($B$3:$B$724,H418,$CI$3:$CI$724)</f>
        <v>0</v>
      </c>
      <c r="CD418" s="30">
        <f>SUMIF(Ingredients!$B$3:$B$217,I418,Ingredients!$I$3:$I$217)+SUMIF($B$3:$B$724,I418,$CI$3:$CI$724)</f>
        <v>0</v>
      </c>
      <c r="CE418" s="30">
        <f>SUMIF(Ingredients!$B$3:$B$217,J418,Ingredients!$I$3:$I$217)+SUMIF($B$3:$B$724,J418,$CI$3:$CI$724)</f>
        <v>0</v>
      </c>
      <c r="CF418" s="30">
        <f>SUMIF(Ingredients!$B$3:$B$217,K418,Ingredients!$I$3:$I$217)+SUMIF($B$3:$B$724,K418,$CI$3:$CI$724)</f>
        <v>0</v>
      </c>
      <c r="CG418" s="30">
        <f>SUMIF(Ingredients!$B$3:$B$217,L418,Ingredients!$I$3:$I$217)+SUMIF($B$3:$B$724,L418,$CI$3:$CI$724)</f>
        <v>0</v>
      </c>
      <c r="CH418" s="30">
        <f>SUMIF(Ingredients!$B$3:$B$217,M418,Ingredients!$I$3:$I$217)+SUMIF($B$3:$B$724,M418,$CI$3:$CI$724)</f>
        <v>0</v>
      </c>
      <c r="CI418" s="38">
        <f t="shared" si="86"/>
        <v>1.5</v>
      </c>
      <c r="CJ418" s="30">
        <f>SUMIF(Ingredients!$B$3:$B$217,F418,Ingredients!$J$3:$J$217)+SUMIF($B$3:$B$724,F418,$CR$3:$CR$724)</f>
        <v>0</v>
      </c>
      <c r="CK418" s="30">
        <f>SUMIF(Ingredients!$B$3:$B$217,G418,Ingredients!$J$3:$J$217)+SUMIF($B$3:$B$724,G418,$CR$3:$CR$724)</f>
        <v>0</v>
      </c>
      <c r="CL418" s="30">
        <f>SUMIF(Ingredients!$B$3:$B$217,H418,Ingredients!$J$3:$J$217)+SUMIF($B$3:$B$724,H418,$CR$3:$CR$724)</f>
        <v>0</v>
      </c>
      <c r="CM418" s="30">
        <f>SUMIF(Ingredients!$B$3:$B$217,I418,Ingredients!$J$3:$J$217)+SUMIF($B$3:$B$724,I418,$CR$3:$CR$724)</f>
        <v>0</v>
      </c>
      <c r="CN418" s="30">
        <f>SUMIF(Ingredients!$B$3:$B$217,J418,Ingredients!$J$3:$J$217)+SUMIF($B$3:$B$724,J418,$CR$3:$CR$724)</f>
        <v>0</v>
      </c>
      <c r="CO418" s="30">
        <f>SUMIF(Ingredients!$B$3:$B$217,K418,Ingredients!$J$3:$J$217)+SUMIF($B$3:$B$724,K418,$CR$3:$CR$724)</f>
        <v>0</v>
      </c>
      <c r="CP418" s="30">
        <f>SUMIF(Ingredients!$B$3:$B$217,L418,Ingredients!$J$3:$J$217)+SUMIF($B$3:$B$724,L418,$CR$3:$CR$724)</f>
        <v>0</v>
      </c>
      <c r="CQ418" s="30">
        <f>SUMIF(Ingredients!$B$3:$B$217,M418,Ingredients!$J$3:$J$217)+SUMIF($B$3:$B$724,M418,$CR$3:$CR$724)</f>
        <v>0</v>
      </c>
      <c r="CR418" s="43">
        <f t="shared" si="87"/>
        <v>0</v>
      </c>
      <c r="CS418" s="34">
        <v>15</v>
      </c>
      <c r="CT418" s="30">
        <v>0</v>
      </c>
      <c r="CU418" s="30">
        <v>13</v>
      </c>
      <c r="CV418" s="35">
        <v>0</v>
      </c>
      <c r="CW418" s="36">
        <v>0</v>
      </c>
      <c r="CX418" s="37">
        <v>0</v>
      </c>
      <c r="CY418" s="38">
        <v>1.5</v>
      </c>
      <c r="CZ418" s="39">
        <v>0.3</v>
      </c>
      <c r="DA418" t="s">
        <v>202</v>
      </c>
      <c r="DB418" t="str">
        <f t="shared" ca="1" si="88"/>
        <v>-</v>
      </c>
      <c r="DD418" t="s">
        <v>200</v>
      </c>
      <c r="DE418" t="str">
        <f t="shared" ca="1" si="89"/>
        <v>BACONANDEGGSITEM(MEAL, ItemRegistry.baconandeggsItem, 4 ,3f,0f,0f,0f,0f,1.5f,0.3f,1.62f),</v>
      </c>
      <c r="DF418" t="s">
        <v>2509</v>
      </c>
    </row>
    <row r="419" spans="2:110" x14ac:dyDescent="0.3">
      <c r="B419" t="s">
        <v>702</v>
      </c>
      <c r="C419" t="str">
        <f>INDEX('PH Itemnames'!$B$1:$B$723,MATCH(B419,'PH Itemnames'!$A$1:$A$723),1)</f>
        <v>biscuitsandgravyItem</v>
      </c>
      <c r="D419" t="s">
        <v>240</v>
      </c>
      <c r="E419" t="s">
        <v>1192</v>
      </c>
      <c r="F419" s="10" t="s">
        <v>496</v>
      </c>
      <c r="G419" s="11" t="s">
        <v>685</v>
      </c>
      <c r="H419" s="11"/>
      <c r="I419" s="11"/>
      <c r="J419" s="11"/>
      <c r="K419" s="11"/>
      <c r="L419" s="11"/>
      <c r="M419" s="11"/>
      <c r="N419" s="46">
        <f ca="1">SUMIF(Ingredients!$B$3:$B$217,'PH complex foods'!F419,Ingredients!$A$3:$A$119)+SUMIF($B$3:$B$724,F419,$V$3:$V$723)</f>
        <v>1</v>
      </c>
      <c r="O419" s="11">
        <f ca="1">SUMIF(Ingredients!$B$3:$B$217,'PH complex foods'!G419,Ingredients!$A$3:$A$119)+SUMIF($B$3:$B$724,G419,$V$3:$V$723)</f>
        <v>1</v>
      </c>
      <c r="P419" s="11">
        <f ca="1">SUMIF(Ingredients!$B$3:$B$217,'PH complex foods'!H419,Ingredients!$A$3:$A$119)+SUMIF($B$3:$B$724,H419,$V$3:$V$723)</f>
        <v>0</v>
      </c>
      <c r="Q419" s="11">
        <f ca="1">SUMIF(Ingredients!$B$3:$B$217,'PH complex foods'!I419,Ingredients!$A$3:$A$119)+SUMIF($B$3:$B$724,I419,$V$3:$V$723)</f>
        <v>0</v>
      </c>
      <c r="R419" s="11">
        <f ca="1">SUMIF(Ingredients!$B$3:$B$217,'PH complex foods'!J419,Ingredients!$A$3:$A$119)+SUMIF($B$3:$B$724,J419,$V$3:$V$723)</f>
        <v>0</v>
      </c>
      <c r="S419" s="11">
        <f ca="1">SUMIF(Ingredients!$B$3:$B$217,'PH complex foods'!K419,Ingredients!$A$3:$A$119)+SUMIF($B$3:$B$724,K419,$V$3:$V$723)</f>
        <v>0</v>
      </c>
      <c r="T419" s="11">
        <f ca="1">SUMIF(Ingredients!$B$3:$B$217,'PH complex foods'!L419,Ingredients!$A$3:$A$119)+SUMIF($B$3:$B$724,L419,$V$3:$V$723)</f>
        <v>0</v>
      </c>
      <c r="U419" s="11">
        <f ca="1">SUMIF(Ingredients!$B$3:$B$217,'PH complex foods'!M419,Ingredients!$A$3:$A$119)+SUMIF($B$3:$B$724,M419,$V$3:$V$723)</f>
        <v>0</v>
      </c>
      <c r="V419" s="10">
        <f t="shared" ca="1" si="90"/>
        <v>1</v>
      </c>
      <c r="W419" s="11">
        <f t="shared" si="79"/>
        <v>1</v>
      </c>
      <c r="X419" s="44" t="str">
        <f t="shared" ca="1" si="91"/>
        <v>Yes</v>
      </c>
      <c r="Y419" s="34">
        <f>SUMIF(Ingredients!$B$3:$B$217,F419,Ingredients!$C$3:$C$217)+SUMIF($B$3:$B$724,F419,$AG$3:$AG$724)</f>
        <v>10</v>
      </c>
      <c r="Z419" s="30">
        <f>SUMIF(Ingredients!$B$3:$B$217,G419,Ingredients!$C$3:$C$217)+SUMIF($B$3:$B$724,G419,$AG$3:$AG$724)</f>
        <v>17.30952380952381</v>
      </c>
      <c r="AA419" s="30">
        <f>SUMIF(Ingredients!$B$3:$B$217,H419,Ingredients!$C$3:$C$217)+SUMIF($B$3:$B$724,H419,$AG$3:$AG$724)</f>
        <v>0</v>
      </c>
      <c r="AB419" s="30">
        <f>SUMIF(Ingredients!$B$3:$B$217,I419,Ingredients!$C$3:$C$217)+SUMIF($B$3:$B$724,I419,$AG$3:$AG$724)</f>
        <v>0</v>
      </c>
      <c r="AC419" s="30">
        <f>SUMIF(Ingredients!$B$3:$B$217,J419,Ingredients!$C$3:$C$217)+SUMIF($B$3:$B$724,J419,$AG$3:$AG$724)</f>
        <v>0</v>
      </c>
      <c r="AD419" s="30">
        <f>SUMIF(Ingredients!$B$3:$B$217,K419,Ingredients!$C$3:$C$217)+SUMIF($B$3:$B$724,K419,$AG$3:$AG$724)</f>
        <v>0</v>
      </c>
      <c r="AE419" s="30">
        <f>SUMIF(Ingredients!$B$3:$B$217,L419,Ingredients!$C$3:$C$217)+SUMIF($B$3:$B$724,L419,$AG$3:$AG$724)</f>
        <v>0</v>
      </c>
      <c r="AF419" s="30">
        <f>SUMIF(Ingredients!$B$3:$B$217,M419,Ingredients!$C$3:$C$217)+SUMIF($B$3:$B$724,M419,$AG$3:$AG$724)</f>
        <v>0</v>
      </c>
      <c r="AG419" s="29">
        <f t="shared" si="80"/>
        <v>27.30952380952381</v>
      </c>
      <c r="AH419" s="30">
        <f>SUMIF(Ingredients!$B$3:$B$217,F419,Ingredients!$D$3:$D$217)+SUMIF($B$3:$B$724,F419,$AP$3:$AP$724)</f>
        <v>0</v>
      </c>
      <c r="AI419" s="30">
        <f>SUMIF(Ingredients!$B$3:$B$217,G419,Ingredients!$D$3:$D$217)+SUMIF($B$3:$B$724,G419,$AP$3:$AP$724)</f>
        <v>0.35714285714285715</v>
      </c>
      <c r="AJ419" s="30">
        <f>SUMIF(Ingredients!$B$3:$B$217,H419,Ingredients!$D$3:$D$217)+SUMIF($B$3:$B$724,H419,$AP$3:$AP$724)</f>
        <v>0</v>
      </c>
      <c r="AK419" s="30">
        <f>SUMIF(Ingredients!$B$3:$B$217,I419,Ingredients!$D$3:$D$217)+SUMIF($B$3:$B$724,I419,$AP$3:$AP$724)</f>
        <v>0</v>
      </c>
      <c r="AL419" s="30">
        <f>SUMIF(Ingredients!$B$3:$B$217,J419,Ingredients!$D$3:$D$217)+SUMIF($B$3:$B$724,J419,$AP$3:$AP$724)</f>
        <v>0</v>
      </c>
      <c r="AM419" s="30">
        <f>SUMIF(Ingredients!$B$3:$B$217,K419,Ingredients!$D$3:$D$217)+SUMIF($B$3:$B$724,K419,$AP$3:$AP$724)</f>
        <v>0</v>
      </c>
      <c r="AN419" s="30">
        <f>SUMIF(Ingredients!$B$3:$B$217,L419,Ingredients!$D$3:$D$217)+SUMIF($B$3:$B$724,L419,$AP$3:$AP$724)</f>
        <v>0</v>
      </c>
      <c r="AO419" s="30">
        <f>SUMIF(Ingredients!$B$3:$B$217,M419,Ingredients!$D$3:$D$217)+SUMIF($B$3:$B$724,M419,$AP$3:$AP$724)</f>
        <v>0</v>
      </c>
      <c r="AP419" s="29">
        <f t="shared" si="81"/>
        <v>0.35714285714285715</v>
      </c>
      <c r="AQ419" s="30">
        <f>SUMIF(Ingredients!$B$3:$B$217,F419,Ingredients!$E$3:$E$217)+SUMIF($B$3:$B$724,F419,$AY$3:$AY$727)</f>
        <v>9.5</v>
      </c>
      <c r="AR419" s="30">
        <f>SUMIF(Ingredients!$B$3:$B$217,G419,Ingredients!$E$3:$E$217)+SUMIF($B$3:$B$724,G419,$AY$3:$AY$727)</f>
        <v>26.714285714285715</v>
      </c>
      <c r="AS419" s="30">
        <f>SUMIF(Ingredients!$B$3:$B$217,H419,Ingredients!$E$3:$E$217)+SUMIF($B$3:$B$724,H419,$AY$3:$AY$727)</f>
        <v>0</v>
      </c>
      <c r="AT419" s="30">
        <f>SUMIF(Ingredients!$B$3:$B$217,I419,Ingredients!$E$3:$E$217)+SUMIF($B$3:$B$724,I419,$AY$3:$AY$727)</f>
        <v>0</v>
      </c>
      <c r="AU419" s="30">
        <f>SUMIF(Ingredients!$B$3:$B$217,J419,Ingredients!$E$3:$E$217)+SUMIF($B$3:$B$724,J419,$AY$3:$AY$727)</f>
        <v>0</v>
      </c>
      <c r="AV419" s="30">
        <f>SUMIF(Ingredients!$B$3:$B$217,K419,Ingredients!$E$3:$E$217)+SUMIF($B$3:$B$724,K419,$AY$3:$AY$727)</f>
        <v>0</v>
      </c>
      <c r="AW419" s="30">
        <f>SUMIF(Ingredients!$B$3:$B$217,L419,Ingredients!$E$3:$E$217)+SUMIF($B$3:$B$724,L419,$AY$3:$AY$727)</f>
        <v>0</v>
      </c>
      <c r="AX419" s="30">
        <f>SUMIF(Ingredients!$B$3:$B$217,M419,Ingredients!$E$3:$E$217)+SUMIF($B$3:$B$724,M419,$AY$3:$AY$727)</f>
        <v>0</v>
      </c>
      <c r="AY419" s="29">
        <f t="shared" si="82"/>
        <v>18.107142857142858</v>
      </c>
      <c r="AZ419" s="30">
        <f>SUMIF(Ingredients!$B$3:$B$217,F419,Ingredients!$F$3:$F$217)+SUMIF($B$3:$B$724,F419,$BH$3:$BH$724)</f>
        <v>1</v>
      </c>
      <c r="BA419" s="30">
        <f>SUMIF(Ingredients!$B$3:$B$217,G419,Ingredients!$F$3:$F$217)+SUMIF($B$3:$B$724,G419,$BH$3:$BH$724)</f>
        <v>1</v>
      </c>
      <c r="BB419" s="30">
        <f>SUMIF(Ingredients!$B$3:$B$217,H419,Ingredients!$F$3:$F$217)+SUMIF($B$3:$B$724,H419,$BH$3:$BH$724)</f>
        <v>0</v>
      </c>
      <c r="BC419" s="30">
        <f>SUMIF(Ingredients!$B$3:$B$217,I419,Ingredients!$F$3:$F$217)+SUMIF($B$3:$B$724,I419,$BH$3:$BH$724)</f>
        <v>0</v>
      </c>
      <c r="BD419" s="30">
        <f>SUMIF(Ingredients!$B$3:$B$217,J419,Ingredients!$F$3:$F$217)+SUMIF($B$3:$B$724,J419,$BH$3:$BH$724)</f>
        <v>0</v>
      </c>
      <c r="BE419" s="30">
        <f>SUMIF(Ingredients!$B$3:$B$217,K419,Ingredients!$F$3:$F$217)+SUMIF($B$3:$B$724,K419,$BH$3:$BH$724)</f>
        <v>0</v>
      </c>
      <c r="BF419" s="30">
        <f>SUMIF(Ingredients!$B$3:$B$217,L419,Ingredients!$F$3:$F$217)+SUMIF($B$3:$B$724,L419,$BH$3:$BH$724)</f>
        <v>0</v>
      </c>
      <c r="BG419" s="30">
        <f>SUMIF(Ingredients!$B$3:$B$217,M419,Ingredients!$F$3:$F$217)+SUMIF($B$3:$B$724,M419,$BH$3:$BH$724)</f>
        <v>0</v>
      </c>
      <c r="BH419" s="35">
        <f t="shared" si="83"/>
        <v>2</v>
      </c>
      <c r="BI419" s="30">
        <f>SUMIF(Ingredients!$B$3:$B$217,F419,Ingredients!$G$3:$G$217)+SUMIF($B$3:$B$724,F419,$BQ$3:$BQ$724)</f>
        <v>0</v>
      </c>
      <c r="BJ419" s="30">
        <f>SUMIF(Ingredients!$B$3:$B$217,G419,Ingredients!$G$3:$G$217)+SUMIF($B$3:$B$724,G419,$BQ$3:$BQ$724)</f>
        <v>0</v>
      </c>
      <c r="BK419" s="30">
        <f>SUMIF(Ingredients!$B$3:$B$217,H419,Ingredients!$G$3:$G$217)+SUMIF($B$3:$B$724,H419,$BQ$3:$BQ$724)</f>
        <v>0</v>
      </c>
      <c r="BL419" s="30">
        <f>SUMIF(Ingredients!$B$3:$B$217,I419,Ingredients!$G$3:$G$217)+SUMIF($B$3:$B$724,I419,$BQ$3:$BQ$724)</f>
        <v>0</v>
      </c>
      <c r="BM419" s="30">
        <f>SUMIF(Ingredients!$B$3:$B$217,J419,Ingredients!$G$3:$G$217)+SUMIF($B$3:$B$724,J419,$BQ$3:$BQ$724)</f>
        <v>0</v>
      </c>
      <c r="BN419" s="30">
        <f>SUMIF(Ingredients!$B$3:$B$217,K419,Ingredients!$G$3:$G$217)+SUMIF($B$3:$B$724,K419,$BQ$3:$BQ$724)</f>
        <v>0</v>
      </c>
      <c r="BO419" s="30">
        <f>SUMIF(Ingredients!$B$3:$B$217,L419,Ingredients!$G$3:$G$217)+SUMIF($B$3:$B$724,L419,$BQ$3:$BQ$724)</f>
        <v>0</v>
      </c>
      <c r="BP419" s="30">
        <f>SUMIF(Ingredients!$B$3:$B$217,M419,Ingredients!$G$3:$G$217)+SUMIF($B$3:$B$724,M419,$BQ$3:$BQ$724)</f>
        <v>0</v>
      </c>
      <c r="BQ419" s="36">
        <f t="shared" si="84"/>
        <v>0</v>
      </c>
      <c r="BR419" s="30">
        <f>SUMIF(Ingredients!$B$3:$B$217,F419,Ingredients!$H$3:$H$217)+SUMIF($B$3:$B$724,F419,$BZ$3:$BZ$724)</f>
        <v>0</v>
      </c>
      <c r="BS419" s="30">
        <f>SUMIF(Ingredients!$B$3:$B$217,G419,Ingredients!$H$3:$H$217)+SUMIF($B$3:$B$724,G419,$BZ$3:$BZ$724)</f>
        <v>1.1428571428571428</v>
      </c>
      <c r="BT419" s="30">
        <f>SUMIF(Ingredients!$B$3:$B$217,H419,Ingredients!$H$3:$H$217)+SUMIF($B$3:$B$724,H419,$BZ$3:$BZ$724)</f>
        <v>0</v>
      </c>
      <c r="BU419" s="30">
        <f>SUMIF(Ingredients!$B$3:$B$217,I419,Ingredients!$H$3:$H$217)+SUMIF($B$3:$B$724,I419,$BZ$3:$BZ$724)</f>
        <v>0</v>
      </c>
      <c r="BV419" s="30">
        <f>SUMIF(Ingredients!$B$3:$B$217,J419,Ingredients!$H$3:$H$217)+SUMIF($B$3:$B$724,J419,$BZ$3:$BZ$724)</f>
        <v>0</v>
      </c>
      <c r="BW419" s="30">
        <f>SUMIF(Ingredients!$B$3:$B$217,K419,Ingredients!$H$3:$H$217)+SUMIF($B$3:$B$724,K419,$BZ$3:$BZ$724)</f>
        <v>0</v>
      </c>
      <c r="BX419" s="30">
        <f>SUMIF(Ingredients!$B$3:$B$217,L419,Ingredients!$H$3:$H$217)+SUMIF($B$3:$B$724,L419,$BZ$3:$BZ$724)</f>
        <v>0</v>
      </c>
      <c r="BY419" s="30">
        <f>SUMIF(Ingredients!$B$3:$B$217,M419,Ingredients!$H$3:$H$217)+SUMIF($B$3:$B$724,M419,$BZ$3:$BZ$724)</f>
        <v>0</v>
      </c>
      <c r="BZ419" s="42">
        <f t="shared" si="85"/>
        <v>1.1428571428571428</v>
      </c>
      <c r="CA419" s="30">
        <f>SUMIF(Ingredients!$B$3:$B$217,F419,Ingredients!$I$3:$I$217)+SUMIF($B$3:$B$724,F419,$CI$3:$CI$724)</f>
        <v>0</v>
      </c>
      <c r="CB419" s="30">
        <f>SUMIF(Ingredients!$B$3:$B$217,G419,Ingredients!$I$3:$I$217)+SUMIF($B$3:$B$724,G419,$CI$3:$CI$724)</f>
        <v>2.5</v>
      </c>
      <c r="CC419" s="30">
        <f>SUMIF(Ingredients!$B$3:$B$217,H419,Ingredients!$I$3:$I$217)+SUMIF($B$3:$B$724,H419,$CI$3:$CI$724)</f>
        <v>0</v>
      </c>
      <c r="CD419" s="30">
        <f>SUMIF(Ingredients!$B$3:$B$217,I419,Ingredients!$I$3:$I$217)+SUMIF($B$3:$B$724,I419,$CI$3:$CI$724)</f>
        <v>0</v>
      </c>
      <c r="CE419" s="30">
        <f>SUMIF(Ingredients!$B$3:$B$217,J419,Ingredients!$I$3:$I$217)+SUMIF($B$3:$B$724,J419,$CI$3:$CI$724)</f>
        <v>0</v>
      </c>
      <c r="CF419" s="30">
        <f>SUMIF(Ingredients!$B$3:$B$217,K419,Ingredients!$I$3:$I$217)+SUMIF($B$3:$B$724,K419,$CI$3:$CI$724)</f>
        <v>0</v>
      </c>
      <c r="CG419" s="30">
        <f>SUMIF(Ingredients!$B$3:$B$217,L419,Ingredients!$I$3:$I$217)+SUMIF($B$3:$B$724,L419,$CI$3:$CI$724)</f>
        <v>0</v>
      </c>
      <c r="CH419" s="30">
        <f>SUMIF(Ingredients!$B$3:$B$217,M419,Ingredients!$I$3:$I$217)+SUMIF($B$3:$B$724,M419,$CI$3:$CI$724)</f>
        <v>0</v>
      </c>
      <c r="CI419" s="38">
        <f t="shared" si="86"/>
        <v>2.5</v>
      </c>
      <c r="CJ419" s="30">
        <f>SUMIF(Ingredients!$B$3:$B$217,F419,Ingredients!$J$3:$J$217)+SUMIF($B$3:$B$724,F419,$CR$3:$CR$724)</f>
        <v>1</v>
      </c>
      <c r="CK419" s="30">
        <f>SUMIF(Ingredients!$B$3:$B$217,G419,Ingredients!$J$3:$J$217)+SUMIF($B$3:$B$724,G419,$CR$3:$CR$724)</f>
        <v>0</v>
      </c>
      <c r="CL419" s="30">
        <f>SUMIF(Ingredients!$B$3:$B$217,H419,Ingredients!$J$3:$J$217)+SUMIF($B$3:$B$724,H419,$CR$3:$CR$724)</f>
        <v>0</v>
      </c>
      <c r="CM419" s="30">
        <f>SUMIF(Ingredients!$B$3:$B$217,I419,Ingredients!$J$3:$J$217)+SUMIF($B$3:$B$724,I419,$CR$3:$CR$724)</f>
        <v>0</v>
      </c>
      <c r="CN419" s="30">
        <f>SUMIF(Ingredients!$B$3:$B$217,J419,Ingredients!$J$3:$J$217)+SUMIF($B$3:$B$724,J419,$CR$3:$CR$724)</f>
        <v>0</v>
      </c>
      <c r="CO419" s="30">
        <f>SUMIF(Ingredients!$B$3:$B$217,K419,Ingredients!$J$3:$J$217)+SUMIF($B$3:$B$724,K419,$CR$3:$CR$724)</f>
        <v>0</v>
      </c>
      <c r="CP419" s="30">
        <f>SUMIF(Ingredients!$B$3:$B$217,L419,Ingredients!$J$3:$J$217)+SUMIF($B$3:$B$724,L419,$CR$3:$CR$724)</f>
        <v>0</v>
      </c>
      <c r="CQ419" s="30">
        <f>SUMIF(Ingredients!$B$3:$B$217,M419,Ingredients!$J$3:$J$217)+SUMIF($B$3:$B$724,M419,$CR$3:$CR$724)</f>
        <v>0</v>
      </c>
      <c r="CR419" s="43">
        <f t="shared" si="87"/>
        <v>1</v>
      </c>
      <c r="CS419" s="34">
        <v>30</v>
      </c>
      <c r="CT419" s="30">
        <v>0.35714285714285715</v>
      </c>
      <c r="CU419" s="30">
        <v>11</v>
      </c>
      <c r="CV419" s="35">
        <v>2</v>
      </c>
      <c r="CW419" s="36">
        <v>0</v>
      </c>
      <c r="CX419" s="37">
        <v>1</v>
      </c>
      <c r="CY419" s="38">
        <v>2.5</v>
      </c>
      <c r="CZ419" s="39">
        <v>1</v>
      </c>
      <c r="DA419" t="s">
        <v>202</v>
      </c>
      <c r="DB419" t="str">
        <f t="shared" ca="1" si="88"/>
        <v>-</v>
      </c>
      <c r="DD419" t="s">
        <v>200</v>
      </c>
      <c r="DE419" t="str">
        <f t="shared" ca="1" si="89"/>
        <v>BISCUITSANDGRAVYITEM(MEAL, ItemRegistry.biscuitsandgravyItem, 4 ,6f,0.36f,2f,1f,0f,2.5f,1f,1.91f),</v>
      </c>
      <c r="DF419" t="s">
        <v>2510</v>
      </c>
    </row>
    <row r="420" spans="2:110" x14ac:dyDescent="0.3">
      <c r="B420" t="s">
        <v>703</v>
      </c>
      <c r="C420" t="str">
        <f>INDEX('PH Itemnames'!$B$1:$B$723,MATCH(B420,'PH Itemnames'!$A$1:$A$723),1)</f>
        <v>applefritterItem</v>
      </c>
      <c r="D420" t="s">
        <v>240</v>
      </c>
      <c r="E420" t="s">
        <v>1192</v>
      </c>
      <c r="F420" s="10" t="s">
        <v>168</v>
      </c>
      <c r="G420" s="11" t="s">
        <v>209</v>
      </c>
      <c r="H420" s="11" t="s">
        <v>210</v>
      </c>
      <c r="I420" s="11" t="s">
        <v>346</v>
      </c>
      <c r="J420" s="11"/>
      <c r="K420" s="11"/>
      <c r="L420" s="11"/>
      <c r="M420" s="11"/>
      <c r="N420" s="46">
        <f ca="1">SUMIF(Ingredients!$B$3:$B$217,'PH complex foods'!F420,Ingredients!$A$3:$A$119)+SUMIF($B$3:$B$724,F420,$V$3:$V$723)</f>
        <v>1</v>
      </c>
      <c r="O420" s="11">
        <f ca="1">SUMIF(Ingredients!$B$3:$B$217,'PH complex foods'!G420,Ingredients!$A$3:$A$119)+SUMIF($B$3:$B$724,G420,$V$3:$V$723)</f>
        <v>1</v>
      </c>
      <c r="P420" s="11">
        <f ca="1">SUMIF(Ingredients!$B$3:$B$217,'PH complex foods'!H420,Ingredients!$A$3:$A$119)+SUMIF($B$3:$B$724,H420,$V$3:$V$723)</f>
        <v>1</v>
      </c>
      <c r="Q420" s="11">
        <f ca="1">SUMIF(Ingredients!$B$3:$B$217,'PH complex foods'!I420,Ingredients!$A$3:$A$119)+SUMIF($B$3:$B$724,I420,$V$3:$V$723)</f>
        <v>1</v>
      </c>
      <c r="R420" s="11">
        <f ca="1">SUMIF(Ingredients!$B$3:$B$217,'PH complex foods'!J420,Ingredients!$A$3:$A$119)+SUMIF($B$3:$B$724,J420,$V$3:$V$723)</f>
        <v>0</v>
      </c>
      <c r="S420" s="11">
        <f ca="1">SUMIF(Ingredients!$B$3:$B$217,'PH complex foods'!K420,Ingredients!$A$3:$A$119)+SUMIF($B$3:$B$724,K420,$V$3:$V$723)</f>
        <v>0</v>
      </c>
      <c r="T420" s="11">
        <f ca="1">SUMIF(Ingredients!$B$3:$B$217,'PH complex foods'!L420,Ingredients!$A$3:$A$119)+SUMIF($B$3:$B$724,L420,$V$3:$V$723)</f>
        <v>0</v>
      </c>
      <c r="U420" s="11">
        <f ca="1">SUMIF(Ingredients!$B$3:$B$217,'PH complex foods'!M420,Ingredients!$A$3:$A$119)+SUMIF($B$3:$B$724,M420,$V$3:$V$723)</f>
        <v>0</v>
      </c>
      <c r="V420" s="10">
        <f t="shared" ca="1" si="90"/>
        <v>1</v>
      </c>
      <c r="W420" s="11">
        <f t="shared" si="79"/>
        <v>0</v>
      </c>
      <c r="X420" s="44" t="str">
        <f t="shared" ca="1" si="91"/>
        <v>Yes</v>
      </c>
      <c r="Y420" s="34">
        <f>SUMIF(Ingredients!$B$3:$B$217,F420,Ingredients!$C$3:$C$217)+SUMIF($B$3:$B$724,F420,$AG$3:$AG$724)</f>
        <v>2</v>
      </c>
      <c r="Z420" s="30">
        <f>SUMIF(Ingredients!$B$3:$B$217,G420,Ingredients!$C$3:$C$217)+SUMIF($B$3:$B$724,G420,$AG$3:$AG$724)</f>
        <v>5</v>
      </c>
      <c r="AA420" s="30">
        <f>SUMIF(Ingredients!$B$3:$B$217,H420,Ingredients!$C$3:$C$217)+SUMIF($B$3:$B$724,H420,$AG$3:$AG$724)</f>
        <v>0</v>
      </c>
      <c r="AB420" s="30">
        <f>SUMIF(Ingredients!$B$3:$B$217,I420,Ingredients!$C$3:$C$217)+SUMIF($B$3:$B$724,I420,$AG$3:$AG$724)</f>
        <v>4</v>
      </c>
      <c r="AC420" s="30">
        <f>SUMIF(Ingredients!$B$3:$B$217,J420,Ingredients!$C$3:$C$217)+SUMIF($B$3:$B$724,J420,$AG$3:$AG$724)</f>
        <v>0</v>
      </c>
      <c r="AD420" s="30">
        <f>SUMIF(Ingredients!$B$3:$B$217,K420,Ingredients!$C$3:$C$217)+SUMIF($B$3:$B$724,K420,$AG$3:$AG$724)</f>
        <v>0</v>
      </c>
      <c r="AE420" s="30">
        <f>SUMIF(Ingredients!$B$3:$B$217,L420,Ingredients!$C$3:$C$217)+SUMIF($B$3:$B$724,L420,$AG$3:$AG$724)</f>
        <v>0</v>
      </c>
      <c r="AF420" s="30">
        <f>SUMIF(Ingredients!$B$3:$B$217,M420,Ingredients!$C$3:$C$217)+SUMIF($B$3:$B$724,M420,$AG$3:$AG$724)</f>
        <v>0</v>
      </c>
      <c r="AG420" s="29">
        <f t="shared" si="80"/>
        <v>11</v>
      </c>
      <c r="AH420" s="30">
        <f>SUMIF(Ingredients!$B$3:$B$217,F420,Ingredients!$D$3:$D$217)+SUMIF($B$3:$B$724,F420,$AP$3:$AP$724)</f>
        <v>0</v>
      </c>
      <c r="AI420" s="30">
        <f>SUMIF(Ingredients!$B$3:$B$217,G420,Ingredients!$D$3:$D$217)+SUMIF($B$3:$B$724,G420,$AP$3:$AP$724)</f>
        <v>0</v>
      </c>
      <c r="AJ420" s="30">
        <f>SUMIF(Ingredients!$B$3:$B$217,H420,Ingredients!$D$3:$D$217)+SUMIF($B$3:$B$724,H420,$AP$3:$AP$724)</f>
        <v>0</v>
      </c>
      <c r="AK420" s="30">
        <f>SUMIF(Ingredients!$B$3:$B$217,I420,Ingredients!$D$3:$D$217)+SUMIF($B$3:$B$724,I420,$AP$3:$AP$724)</f>
        <v>0</v>
      </c>
      <c r="AL420" s="30">
        <f>SUMIF(Ingredients!$B$3:$B$217,J420,Ingredients!$D$3:$D$217)+SUMIF($B$3:$B$724,J420,$AP$3:$AP$724)</f>
        <v>0</v>
      </c>
      <c r="AM420" s="30">
        <f>SUMIF(Ingredients!$B$3:$B$217,K420,Ingredients!$D$3:$D$217)+SUMIF($B$3:$B$724,K420,$AP$3:$AP$724)</f>
        <v>0</v>
      </c>
      <c r="AN420" s="30">
        <f>SUMIF(Ingredients!$B$3:$B$217,L420,Ingredients!$D$3:$D$217)+SUMIF($B$3:$B$724,L420,$AP$3:$AP$724)</f>
        <v>0</v>
      </c>
      <c r="AO420" s="30">
        <f>SUMIF(Ingredients!$B$3:$B$217,M420,Ingredients!$D$3:$D$217)+SUMIF($B$3:$B$724,M420,$AP$3:$AP$724)</f>
        <v>0</v>
      </c>
      <c r="AP420" s="29">
        <f t="shared" si="81"/>
        <v>0</v>
      </c>
      <c r="AQ420" s="30">
        <f>SUMIF(Ingredients!$B$3:$B$217,F420,Ingredients!$E$3:$E$217)+SUMIF($B$3:$B$724,F420,$AY$3:$AY$727)</f>
        <v>10</v>
      </c>
      <c r="AR420" s="30">
        <f>SUMIF(Ingredients!$B$3:$B$217,G420,Ingredients!$E$3:$E$217)+SUMIF($B$3:$B$724,G420,$AY$3:$AY$727)</f>
        <v>7</v>
      </c>
      <c r="AS420" s="30">
        <f>SUMIF(Ingredients!$B$3:$B$217,H420,Ingredients!$E$3:$E$217)+SUMIF($B$3:$B$724,H420,$AY$3:$AY$727)</f>
        <v>30</v>
      </c>
      <c r="AT420" s="30">
        <f>SUMIF(Ingredients!$B$3:$B$217,I420,Ingredients!$E$3:$E$217)+SUMIF($B$3:$B$724,I420,$AY$3:$AY$727)</f>
        <v>0</v>
      </c>
      <c r="AU420" s="30">
        <f>SUMIF(Ingredients!$B$3:$B$217,J420,Ingredients!$E$3:$E$217)+SUMIF($B$3:$B$724,J420,$AY$3:$AY$727)</f>
        <v>0</v>
      </c>
      <c r="AV420" s="30">
        <f>SUMIF(Ingredients!$B$3:$B$217,K420,Ingredients!$E$3:$E$217)+SUMIF($B$3:$B$724,K420,$AY$3:$AY$727)</f>
        <v>0</v>
      </c>
      <c r="AW420" s="30">
        <f>SUMIF(Ingredients!$B$3:$B$217,L420,Ingredients!$E$3:$E$217)+SUMIF($B$3:$B$724,L420,$AY$3:$AY$727)</f>
        <v>0</v>
      </c>
      <c r="AX420" s="30">
        <f>SUMIF(Ingredients!$B$3:$B$217,M420,Ingredients!$E$3:$E$217)+SUMIF($B$3:$B$724,M420,$AY$3:$AY$727)</f>
        <v>0</v>
      </c>
      <c r="AY420" s="29">
        <f t="shared" si="82"/>
        <v>11.75</v>
      </c>
      <c r="AZ420" s="30">
        <f>SUMIF(Ingredients!$B$3:$B$217,F420,Ingredients!$F$3:$F$217)+SUMIF($B$3:$B$724,F420,$BH$3:$BH$724)</f>
        <v>0</v>
      </c>
      <c r="BA420" s="30">
        <f>SUMIF(Ingredients!$B$3:$B$217,G420,Ingredients!$F$3:$F$217)+SUMIF($B$3:$B$724,G420,$BH$3:$BH$724)</f>
        <v>1</v>
      </c>
      <c r="BB420" s="30">
        <f>SUMIF(Ingredients!$B$3:$B$217,H420,Ingredients!$F$3:$F$217)+SUMIF($B$3:$B$724,H420,$BH$3:$BH$724)</f>
        <v>0</v>
      </c>
      <c r="BC420" s="30">
        <f>SUMIF(Ingredients!$B$3:$B$217,I420,Ingredients!$F$3:$F$217)+SUMIF($B$3:$B$724,I420,$BH$3:$BH$724)</f>
        <v>0</v>
      </c>
      <c r="BD420" s="30">
        <f>SUMIF(Ingredients!$B$3:$B$217,J420,Ingredients!$F$3:$F$217)+SUMIF($B$3:$B$724,J420,$BH$3:$BH$724)</f>
        <v>0</v>
      </c>
      <c r="BE420" s="30">
        <f>SUMIF(Ingredients!$B$3:$B$217,K420,Ingredients!$F$3:$F$217)+SUMIF($B$3:$B$724,K420,$BH$3:$BH$724)</f>
        <v>0</v>
      </c>
      <c r="BF420" s="30">
        <f>SUMIF(Ingredients!$B$3:$B$217,L420,Ingredients!$F$3:$F$217)+SUMIF($B$3:$B$724,L420,$BH$3:$BH$724)</f>
        <v>0</v>
      </c>
      <c r="BG420" s="30">
        <f>SUMIF(Ingredients!$B$3:$B$217,M420,Ingredients!$F$3:$F$217)+SUMIF($B$3:$B$724,M420,$BH$3:$BH$724)</f>
        <v>0</v>
      </c>
      <c r="BH420" s="35">
        <f t="shared" si="83"/>
        <v>1</v>
      </c>
      <c r="BI420" s="30">
        <f>SUMIF(Ingredients!$B$3:$B$217,F420,Ingredients!$G$3:$G$217)+SUMIF($B$3:$B$724,F420,$BQ$3:$BQ$724)</f>
        <v>1</v>
      </c>
      <c r="BJ420" s="30">
        <f>SUMIF(Ingredients!$B$3:$B$217,G420,Ingredients!$G$3:$G$217)+SUMIF($B$3:$B$724,G420,$BQ$3:$BQ$724)</f>
        <v>0</v>
      </c>
      <c r="BK420" s="30">
        <f>SUMIF(Ingredients!$B$3:$B$217,H420,Ingredients!$G$3:$G$217)+SUMIF($B$3:$B$724,H420,$BQ$3:$BQ$724)</f>
        <v>0</v>
      </c>
      <c r="BL420" s="30">
        <f>SUMIF(Ingredients!$B$3:$B$217,I420,Ingredients!$G$3:$G$217)+SUMIF($B$3:$B$724,I420,$BQ$3:$BQ$724)</f>
        <v>0</v>
      </c>
      <c r="BM420" s="30">
        <f>SUMIF(Ingredients!$B$3:$B$217,J420,Ingredients!$G$3:$G$217)+SUMIF($B$3:$B$724,J420,$BQ$3:$BQ$724)</f>
        <v>0</v>
      </c>
      <c r="BN420" s="30">
        <f>SUMIF(Ingredients!$B$3:$B$217,K420,Ingredients!$G$3:$G$217)+SUMIF($B$3:$B$724,K420,$BQ$3:$BQ$724)</f>
        <v>0</v>
      </c>
      <c r="BO420" s="30">
        <f>SUMIF(Ingredients!$B$3:$B$217,L420,Ingredients!$G$3:$G$217)+SUMIF($B$3:$B$724,L420,$BQ$3:$BQ$724)</f>
        <v>0</v>
      </c>
      <c r="BP420" s="30">
        <f>SUMIF(Ingredients!$B$3:$B$217,M420,Ingredients!$G$3:$G$217)+SUMIF($B$3:$B$724,M420,$BQ$3:$BQ$724)</f>
        <v>0</v>
      </c>
      <c r="BQ420" s="36">
        <f t="shared" si="84"/>
        <v>1</v>
      </c>
      <c r="BR420" s="30">
        <f>SUMIF(Ingredients!$B$3:$B$217,F420,Ingredients!$H$3:$H$217)+SUMIF($B$3:$B$724,F420,$BZ$3:$BZ$724)</f>
        <v>0</v>
      </c>
      <c r="BS420" s="30">
        <f>SUMIF(Ingredients!$B$3:$B$217,G420,Ingredients!$H$3:$H$217)+SUMIF($B$3:$B$724,G420,$BZ$3:$BZ$724)</f>
        <v>0</v>
      </c>
      <c r="BT420" s="30">
        <f>SUMIF(Ingredients!$B$3:$B$217,H420,Ingredients!$H$3:$H$217)+SUMIF($B$3:$B$724,H420,$BZ$3:$BZ$724)</f>
        <v>0</v>
      </c>
      <c r="BU420" s="30">
        <f>SUMIF(Ingredients!$B$3:$B$217,I420,Ingredients!$H$3:$H$217)+SUMIF($B$3:$B$724,I420,$BZ$3:$BZ$724)</f>
        <v>0</v>
      </c>
      <c r="BV420" s="30">
        <f>SUMIF(Ingredients!$B$3:$B$217,J420,Ingredients!$H$3:$H$217)+SUMIF($B$3:$B$724,J420,$BZ$3:$BZ$724)</f>
        <v>0</v>
      </c>
      <c r="BW420" s="30">
        <f>SUMIF(Ingredients!$B$3:$B$217,K420,Ingredients!$H$3:$H$217)+SUMIF($B$3:$B$724,K420,$BZ$3:$BZ$724)</f>
        <v>0</v>
      </c>
      <c r="BX420" s="30">
        <f>SUMIF(Ingredients!$B$3:$B$217,L420,Ingredients!$H$3:$H$217)+SUMIF($B$3:$B$724,L420,$BZ$3:$BZ$724)</f>
        <v>0</v>
      </c>
      <c r="BY420" s="30">
        <f>SUMIF(Ingredients!$B$3:$B$217,M420,Ingredients!$H$3:$H$217)+SUMIF($B$3:$B$724,M420,$BZ$3:$BZ$724)</f>
        <v>0</v>
      </c>
      <c r="BZ420" s="42">
        <f t="shared" si="85"/>
        <v>0</v>
      </c>
      <c r="CA420" s="30">
        <f>SUMIF(Ingredients!$B$3:$B$217,F420,Ingredients!$I$3:$I$217)+SUMIF($B$3:$B$724,F420,$CI$3:$CI$724)</f>
        <v>0</v>
      </c>
      <c r="CB420" s="30">
        <f>SUMIF(Ingredients!$B$3:$B$217,G420,Ingredients!$I$3:$I$217)+SUMIF($B$3:$B$724,G420,$CI$3:$CI$724)</f>
        <v>0</v>
      </c>
      <c r="CC420" s="30">
        <f>SUMIF(Ingredients!$B$3:$B$217,H420,Ingredients!$I$3:$I$217)+SUMIF($B$3:$B$724,H420,$CI$3:$CI$724)</f>
        <v>0</v>
      </c>
      <c r="CD420" s="30">
        <f>SUMIF(Ingredients!$B$3:$B$217,I420,Ingredients!$I$3:$I$217)+SUMIF($B$3:$B$724,I420,$CI$3:$CI$724)</f>
        <v>0</v>
      </c>
      <c r="CE420" s="30">
        <f>SUMIF(Ingredients!$B$3:$B$217,J420,Ingredients!$I$3:$I$217)+SUMIF($B$3:$B$724,J420,$CI$3:$CI$724)</f>
        <v>0</v>
      </c>
      <c r="CF420" s="30">
        <f>SUMIF(Ingredients!$B$3:$B$217,K420,Ingredients!$I$3:$I$217)+SUMIF($B$3:$B$724,K420,$CI$3:$CI$724)</f>
        <v>0</v>
      </c>
      <c r="CG420" s="30">
        <f>SUMIF(Ingredients!$B$3:$B$217,L420,Ingredients!$I$3:$I$217)+SUMIF($B$3:$B$724,L420,$CI$3:$CI$724)</f>
        <v>0</v>
      </c>
      <c r="CH420" s="30">
        <f>SUMIF(Ingredients!$B$3:$B$217,M420,Ingredients!$I$3:$I$217)+SUMIF($B$3:$B$724,M420,$CI$3:$CI$724)</f>
        <v>0</v>
      </c>
      <c r="CI420" s="38">
        <f t="shared" si="86"/>
        <v>0</v>
      </c>
      <c r="CJ420" s="30">
        <f>SUMIF(Ingredients!$B$3:$B$217,F420,Ingredients!$J$3:$J$217)+SUMIF($B$3:$B$724,F420,$CR$3:$CR$724)</f>
        <v>0</v>
      </c>
      <c r="CK420" s="30">
        <f>SUMIF(Ingredients!$B$3:$B$217,G420,Ingredients!$J$3:$J$217)+SUMIF($B$3:$B$724,G420,$CR$3:$CR$724)</f>
        <v>0</v>
      </c>
      <c r="CL420" s="30">
        <f>SUMIF(Ingredients!$B$3:$B$217,H420,Ingredients!$J$3:$J$217)+SUMIF($B$3:$B$724,H420,$CR$3:$CR$724)</f>
        <v>0</v>
      </c>
      <c r="CM420" s="30">
        <f>SUMIF(Ingredients!$B$3:$B$217,I420,Ingredients!$J$3:$J$217)+SUMIF($B$3:$B$724,I420,$CR$3:$CR$724)</f>
        <v>0</v>
      </c>
      <c r="CN420" s="30">
        <f>SUMIF(Ingredients!$B$3:$B$217,J420,Ingredients!$J$3:$J$217)+SUMIF($B$3:$B$724,J420,$CR$3:$CR$724)</f>
        <v>0</v>
      </c>
      <c r="CO420" s="30">
        <f>SUMIF(Ingredients!$B$3:$B$217,K420,Ingredients!$J$3:$J$217)+SUMIF($B$3:$B$724,K420,$CR$3:$CR$724)</f>
        <v>0</v>
      </c>
      <c r="CP420" s="30">
        <f>SUMIF(Ingredients!$B$3:$B$217,L420,Ingredients!$J$3:$J$217)+SUMIF($B$3:$B$724,L420,$CR$3:$CR$724)</f>
        <v>0</v>
      </c>
      <c r="CQ420" s="30">
        <f>SUMIF(Ingredients!$B$3:$B$217,M420,Ingredients!$J$3:$J$217)+SUMIF($B$3:$B$724,M420,$CR$3:$CR$724)</f>
        <v>0</v>
      </c>
      <c r="CR420" s="43">
        <f t="shared" si="87"/>
        <v>0</v>
      </c>
      <c r="CS420" s="34">
        <v>10</v>
      </c>
      <c r="CT420" s="30">
        <v>0</v>
      </c>
      <c r="CU420" s="30">
        <v>11.75</v>
      </c>
      <c r="CV420" s="35">
        <v>1</v>
      </c>
      <c r="CW420" s="36">
        <v>1</v>
      </c>
      <c r="CX420" s="37">
        <v>0</v>
      </c>
      <c r="CY420" s="38">
        <v>0</v>
      </c>
      <c r="CZ420" s="39">
        <v>0</v>
      </c>
      <c r="DA420" t="s">
        <v>202</v>
      </c>
      <c r="DB420" t="str">
        <f t="shared" ca="1" si="88"/>
        <v>-</v>
      </c>
      <c r="DD420" t="s">
        <v>200</v>
      </c>
      <c r="DE420" t="str">
        <f t="shared" ca="1" si="89"/>
        <v>APPLEFRITTERITEM(MEAL, ItemRegistry.applefritterItem, 4 ,2f,0f,1f,0f,1f,0f,0f,1.79f),</v>
      </c>
      <c r="DF420" t="s">
        <v>2511</v>
      </c>
    </row>
    <row r="421" spans="2:110" x14ac:dyDescent="0.3">
      <c r="B421" t="s">
        <v>704</v>
      </c>
      <c r="C421" t="str">
        <f>INDEX('PH Itemnames'!$B$1:$B$723,MATCH(B421,'PH Itemnames'!$A$1:$A$723),1)</f>
        <v>sweetteaItem</v>
      </c>
      <c r="D421" t="s">
        <v>240</v>
      </c>
      <c r="E421" t="s">
        <v>1192</v>
      </c>
      <c r="F421" s="10" t="s">
        <v>258</v>
      </c>
      <c r="G421" s="11" t="s">
        <v>210</v>
      </c>
      <c r="H421" s="11" t="s">
        <v>20</v>
      </c>
      <c r="I421" s="11"/>
      <c r="J421" s="11"/>
      <c r="K421" s="11"/>
      <c r="L421" s="11"/>
      <c r="M421" s="11"/>
      <c r="N421" s="46">
        <f ca="1">SUMIF(Ingredients!$B$3:$B$217,'PH complex foods'!F421,Ingredients!$A$3:$A$119)+SUMIF($B$3:$B$724,F421,$V$3:$V$723)</f>
        <v>1</v>
      </c>
      <c r="O421" s="11">
        <f ca="1">SUMIF(Ingredients!$B$3:$B$217,'PH complex foods'!G421,Ingredients!$A$3:$A$119)+SUMIF($B$3:$B$724,G421,$V$3:$V$723)</f>
        <v>1</v>
      </c>
      <c r="P421" s="11">
        <f ca="1">SUMIF(Ingredients!$B$3:$B$217,'PH complex foods'!H421,Ingredients!$A$3:$A$119)+SUMIF($B$3:$B$724,H421,$V$3:$V$723)</f>
        <v>1</v>
      </c>
      <c r="Q421" s="11">
        <f ca="1">SUMIF(Ingredients!$B$3:$B$217,'PH complex foods'!I421,Ingredients!$A$3:$A$119)+SUMIF($B$3:$B$724,I421,$V$3:$V$723)</f>
        <v>0</v>
      </c>
      <c r="R421" s="11">
        <f ca="1">SUMIF(Ingredients!$B$3:$B$217,'PH complex foods'!J421,Ingredients!$A$3:$A$119)+SUMIF($B$3:$B$724,J421,$V$3:$V$723)</f>
        <v>0</v>
      </c>
      <c r="S421" s="11">
        <f ca="1">SUMIF(Ingredients!$B$3:$B$217,'PH complex foods'!K421,Ingredients!$A$3:$A$119)+SUMIF($B$3:$B$724,K421,$V$3:$V$723)</f>
        <v>0</v>
      </c>
      <c r="T421" s="11">
        <f ca="1">SUMIF(Ingredients!$B$3:$B$217,'PH complex foods'!L421,Ingredients!$A$3:$A$119)+SUMIF($B$3:$B$724,L421,$V$3:$V$723)</f>
        <v>0</v>
      </c>
      <c r="U421" s="11">
        <f ca="1">SUMIF(Ingredients!$B$3:$B$217,'PH complex foods'!M421,Ingredients!$A$3:$A$119)+SUMIF($B$3:$B$724,M421,$V$3:$V$723)</f>
        <v>0</v>
      </c>
      <c r="V421" s="10">
        <f t="shared" ca="1" si="90"/>
        <v>1</v>
      </c>
      <c r="W421" s="11">
        <f t="shared" si="79"/>
        <v>0</v>
      </c>
      <c r="X421" s="44" t="str">
        <f t="shared" ca="1" si="91"/>
        <v>Yes</v>
      </c>
      <c r="Y421" s="34">
        <f>SUMIF(Ingredients!$B$3:$B$217,F421,Ingredients!$C$3:$C$217)+SUMIF($B$3:$B$724,F421,$AG$3:$AG$724)</f>
        <v>1</v>
      </c>
      <c r="Z421" s="30">
        <f>SUMIF(Ingredients!$B$3:$B$217,G421,Ingredients!$C$3:$C$217)+SUMIF($B$3:$B$724,G421,$AG$3:$AG$724)</f>
        <v>0</v>
      </c>
      <c r="AA421" s="30">
        <f>SUMIF(Ingredients!$B$3:$B$217,H421,Ingredients!$C$3:$C$217)+SUMIF($B$3:$B$724,H421,$AG$3:$AG$724)</f>
        <v>1</v>
      </c>
      <c r="AB421" s="30">
        <f>SUMIF(Ingredients!$B$3:$B$217,I421,Ingredients!$C$3:$C$217)+SUMIF($B$3:$B$724,I421,$AG$3:$AG$724)</f>
        <v>0</v>
      </c>
      <c r="AC421" s="30">
        <f>SUMIF(Ingredients!$B$3:$B$217,J421,Ingredients!$C$3:$C$217)+SUMIF($B$3:$B$724,J421,$AG$3:$AG$724)</f>
        <v>0</v>
      </c>
      <c r="AD421" s="30">
        <f>SUMIF(Ingredients!$B$3:$B$217,K421,Ingredients!$C$3:$C$217)+SUMIF($B$3:$B$724,K421,$AG$3:$AG$724)</f>
        <v>0</v>
      </c>
      <c r="AE421" s="30">
        <f>SUMIF(Ingredients!$B$3:$B$217,L421,Ingredients!$C$3:$C$217)+SUMIF($B$3:$B$724,L421,$AG$3:$AG$724)</f>
        <v>0</v>
      </c>
      <c r="AF421" s="30">
        <f>SUMIF(Ingredients!$B$3:$B$217,M421,Ingredients!$C$3:$C$217)+SUMIF($B$3:$B$724,M421,$AG$3:$AG$724)</f>
        <v>0</v>
      </c>
      <c r="AG421" s="29">
        <f t="shared" si="80"/>
        <v>2</v>
      </c>
      <c r="AH421" s="30">
        <f>SUMIF(Ingredients!$B$3:$B$217,F421,Ingredients!$D$3:$D$217)+SUMIF($B$3:$B$724,F421,$AP$3:$AP$724)</f>
        <v>0</v>
      </c>
      <c r="AI421" s="30">
        <f>SUMIF(Ingredients!$B$3:$B$217,G421,Ingredients!$D$3:$D$217)+SUMIF($B$3:$B$724,G421,$AP$3:$AP$724)</f>
        <v>0</v>
      </c>
      <c r="AJ421" s="30">
        <f>SUMIF(Ingredients!$B$3:$B$217,H421,Ingredients!$D$3:$D$217)+SUMIF($B$3:$B$724,H421,$AP$3:$AP$724)</f>
        <v>5</v>
      </c>
      <c r="AK421" s="30">
        <f>SUMIF(Ingredients!$B$3:$B$217,I421,Ingredients!$D$3:$D$217)+SUMIF($B$3:$B$724,I421,$AP$3:$AP$724)</f>
        <v>0</v>
      </c>
      <c r="AL421" s="30">
        <f>SUMIF(Ingredients!$B$3:$B$217,J421,Ingredients!$D$3:$D$217)+SUMIF($B$3:$B$724,J421,$AP$3:$AP$724)</f>
        <v>0</v>
      </c>
      <c r="AM421" s="30">
        <f>SUMIF(Ingredients!$B$3:$B$217,K421,Ingredients!$D$3:$D$217)+SUMIF($B$3:$B$724,K421,$AP$3:$AP$724)</f>
        <v>0</v>
      </c>
      <c r="AN421" s="30">
        <f>SUMIF(Ingredients!$B$3:$B$217,L421,Ingredients!$D$3:$D$217)+SUMIF($B$3:$B$724,L421,$AP$3:$AP$724)</f>
        <v>0</v>
      </c>
      <c r="AO421" s="30">
        <f>SUMIF(Ingredients!$B$3:$B$217,M421,Ingredients!$D$3:$D$217)+SUMIF($B$3:$B$724,M421,$AP$3:$AP$724)</f>
        <v>0</v>
      </c>
      <c r="AP421" s="29">
        <f t="shared" si="81"/>
        <v>5</v>
      </c>
      <c r="AQ421" s="30">
        <f>SUMIF(Ingredients!$B$3:$B$217,F421,Ingredients!$E$3:$E$217)+SUMIF($B$3:$B$724,F421,$AY$3:$AY$727)</f>
        <v>30</v>
      </c>
      <c r="AR421" s="30">
        <f>SUMIF(Ingredients!$B$3:$B$217,G421,Ingredients!$E$3:$E$217)+SUMIF($B$3:$B$724,G421,$AY$3:$AY$727)</f>
        <v>30</v>
      </c>
      <c r="AS421" s="30">
        <f>SUMIF(Ingredients!$B$3:$B$217,H421,Ingredients!$E$3:$E$217)+SUMIF($B$3:$B$724,H421,$AY$3:$AY$727)</f>
        <v>10</v>
      </c>
      <c r="AT421" s="30">
        <f>SUMIF(Ingredients!$B$3:$B$217,I421,Ingredients!$E$3:$E$217)+SUMIF($B$3:$B$724,I421,$AY$3:$AY$727)</f>
        <v>0</v>
      </c>
      <c r="AU421" s="30">
        <f>SUMIF(Ingredients!$B$3:$B$217,J421,Ingredients!$E$3:$E$217)+SUMIF($B$3:$B$724,J421,$AY$3:$AY$727)</f>
        <v>0</v>
      </c>
      <c r="AV421" s="30">
        <f>SUMIF(Ingredients!$B$3:$B$217,K421,Ingredients!$E$3:$E$217)+SUMIF($B$3:$B$724,K421,$AY$3:$AY$727)</f>
        <v>0</v>
      </c>
      <c r="AW421" s="30">
        <f>SUMIF(Ingredients!$B$3:$B$217,L421,Ingredients!$E$3:$E$217)+SUMIF($B$3:$B$724,L421,$AY$3:$AY$727)</f>
        <v>0</v>
      </c>
      <c r="AX421" s="30">
        <f>SUMIF(Ingredients!$B$3:$B$217,M421,Ingredients!$E$3:$E$217)+SUMIF($B$3:$B$724,M421,$AY$3:$AY$727)</f>
        <v>0</v>
      </c>
      <c r="AY421" s="29">
        <f t="shared" si="82"/>
        <v>23.333333333333332</v>
      </c>
      <c r="AZ421" s="30">
        <f>SUMIF(Ingredients!$B$3:$B$217,F421,Ingredients!$F$3:$F$217)+SUMIF($B$3:$B$724,F421,$BH$3:$BH$724)</f>
        <v>0</v>
      </c>
      <c r="BA421" s="30">
        <f>SUMIF(Ingredients!$B$3:$B$217,G421,Ingredients!$F$3:$F$217)+SUMIF($B$3:$B$724,G421,$BH$3:$BH$724)</f>
        <v>0</v>
      </c>
      <c r="BB421" s="30">
        <f>SUMIF(Ingredients!$B$3:$B$217,H421,Ingredients!$F$3:$F$217)+SUMIF($B$3:$B$724,H421,$BH$3:$BH$724)</f>
        <v>0</v>
      </c>
      <c r="BC421" s="30">
        <f>SUMIF(Ingredients!$B$3:$B$217,I421,Ingredients!$F$3:$F$217)+SUMIF($B$3:$B$724,I421,$BH$3:$BH$724)</f>
        <v>0</v>
      </c>
      <c r="BD421" s="30">
        <f>SUMIF(Ingredients!$B$3:$B$217,J421,Ingredients!$F$3:$F$217)+SUMIF($B$3:$B$724,J421,$BH$3:$BH$724)</f>
        <v>0</v>
      </c>
      <c r="BE421" s="30">
        <f>SUMIF(Ingredients!$B$3:$B$217,K421,Ingredients!$F$3:$F$217)+SUMIF($B$3:$B$724,K421,$BH$3:$BH$724)</f>
        <v>0</v>
      </c>
      <c r="BF421" s="30">
        <f>SUMIF(Ingredients!$B$3:$B$217,L421,Ingredients!$F$3:$F$217)+SUMIF($B$3:$B$724,L421,$BH$3:$BH$724)</f>
        <v>0</v>
      </c>
      <c r="BG421" s="30">
        <f>SUMIF(Ingredients!$B$3:$B$217,M421,Ingredients!$F$3:$F$217)+SUMIF($B$3:$B$724,M421,$BH$3:$BH$724)</f>
        <v>0</v>
      </c>
      <c r="BH421" s="35">
        <f t="shared" si="83"/>
        <v>0</v>
      </c>
      <c r="BI421" s="30">
        <f>SUMIF(Ingredients!$B$3:$B$217,F421,Ingredients!$G$3:$G$217)+SUMIF($B$3:$B$724,F421,$BQ$3:$BQ$724)</f>
        <v>0</v>
      </c>
      <c r="BJ421" s="30">
        <f>SUMIF(Ingredients!$B$3:$B$217,G421,Ingredients!$G$3:$G$217)+SUMIF($B$3:$B$724,G421,$BQ$3:$BQ$724)</f>
        <v>0</v>
      </c>
      <c r="BK421" s="30">
        <f>SUMIF(Ingredients!$B$3:$B$217,H421,Ingredients!$G$3:$G$217)+SUMIF($B$3:$B$724,H421,$BQ$3:$BQ$724)</f>
        <v>0.8</v>
      </c>
      <c r="BL421" s="30">
        <f>SUMIF(Ingredients!$B$3:$B$217,I421,Ingredients!$G$3:$G$217)+SUMIF($B$3:$B$724,I421,$BQ$3:$BQ$724)</f>
        <v>0</v>
      </c>
      <c r="BM421" s="30">
        <f>SUMIF(Ingredients!$B$3:$B$217,J421,Ingredients!$G$3:$G$217)+SUMIF($B$3:$B$724,J421,$BQ$3:$BQ$724)</f>
        <v>0</v>
      </c>
      <c r="BN421" s="30">
        <f>SUMIF(Ingredients!$B$3:$B$217,K421,Ingredients!$G$3:$G$217)+SUMIF($B$3:$B$724,K421,$BQ$3:$BQ$724)</f>
        <v>0</v>
      </c>
      <c r="BO421" s="30">
        <f>SUMIF(Ingredients!$B$3:$B$217,L421,Ingredients!$G$3:$G$217)+SUMIF($B$3:$B$724,L421,$BQ$3:$BQ$724)</f>
        <v>0</v>
      </c>
      <c r="BP421" s="30">
        <f>SUMIF(Ingredients!$B$3:$B$217,M421,Ingredients!$G$3:$G$217)+SUMIF($B$3:$B$724,M421,$BQ$3:$BQ$724)</f>
        <v>0</v>
      </c>
      <c r="BQ421" s="36">
        <f t="shared" si="84"/>
        <v>0.8</v>
      </c>
      <c r="BR421" s="30">
        <f>SUMIF(Ingredients!$B$3:$B$217,F421,Ingredients!$H$3:$H$217)+SUMIF($B$3:$B$724,F421,$BZ$3:$BZ$724)</f>
        <v>0</v>
      </c>
      <c r="BS421" s="30">
        <f>SUMIF(Ingredients!$B$3:$B$217,G421,Ingredients!$H$3:$H$217)+SUMIF($B$3:$B$724,G421,$BZ$3:$BZ$724)</f>
        <v>0</v>
      </c>
      <c r="BT421" s="30">
        <f>SUMIF(Ingredients!$B$3:$B$217,H421,Ingredients!$H$3:$H$217)+SUMIF($B$3:$B$724,H421,$BZ$3:$BZ$724)</f>
        <v>0</v>
      </c>
      <c r="BU421" s="30">
        <f>SUMIF(Ingredients!$B$3:$B$217,I421,Ingredients!$H$3:$H$217)+SUMIF($B$3:$B$724,I421,$BZ$3:$BZ$724)</f>
        <v>0</v>
      </c>
      <c r="BV421" s="30">
        <f>SUMIF(Ingredients!$B$3:$B$217,J421,Ingredients!$H$3:$H$217)+SUMIF($B$3:$B$724,J421,$BZ$3:$BZ$724)</f>
        <v>0</v>
      </c>
      <c r="BW421" s="30">
        <f>SUMIF(Ingredients!$B$3:$B$217,K421,Ingredients!$H$3:$H$217)+SUMIF($B$3:$B$724,K421,$BZ$3:$BZ$724)</f>
        <v>0</v>
      </c>
      <c r="BX421" s="30">
        <f>SUMIF(Ingredients!$B$3:$B$217,L421,Ingredients!$H$3:$H$217)+SUMIF($B$3:$B$724,L421,$BZ$3:$BZ$724)</f>
        <v>0</v>
      </c>
      <c r="BY421" s="30">
        <f>SUMIF(Ingredients!$B$3:$B$217,M421,Ingredients!$H$3:$H$217)+SUMIF($B$3:$B$724,M421,$BZ$3:$BZ$724)</f>
        <v>0</v>
      </c>
      <c r="BZ421" s="42">
        <f t="shared" si="85"/>
        <v>0</v>
      </c>
      <c r="CA421" s="30">
        <f>SUMIF(Ingredients!$B$3:$B$217,F421,Ingredients!$I$3:$I$217)+SUMIF($B$3:$B$724,F421,$CI$3:$CI$724)</f>
        <v>0</v>
      </c>
      <c r="CB421" s="30">
        <f>SUMIF(Ingredients!$B$3:$B$217,G421,Ingredients!$I$3:$I$217)+SUMIF($B$3:$B$724,G421,$CI$3:$CI$724)</f>
        <v>0</v>
      </c>
      <c r="CC421" s="30">
        <f>SUMIF(Ingredients!$B$3:$B$217,H421,Ingredients!$I$3:$I$217)+SUMIF($B$3:$B$724,H421,$CI$3:$CI$724)</f>
        <v>0</v>
      </c>
      <c r="CD421" s="30">
        <f>SUMIF(Ingredients!$B$3:$B$217,I421,Ingredients!$I$3:$I$217)+SUMIF($B$3:$B$724,I421,$CI$3:$CI$724)</f>
        <v>0</v>
      </c>
      <c r="CE421" s="30">
        <f>SUMIF(Ingredients!$B$3:$B$217,J421,Ingredients!$I$3:$I$217)+SUMIF($B$3:$B$724,J421,$CI$3:$CI$724)</f>
        <v>0</v>
      </c>
      <c r="CF421" s="30">
        <f>SUMIF(Ingredients!$B$3:$B$217,K421,Ingredients!$I$3:$I$217)+SUMIF($B$3:$B$724,K421,$CI$3:$CI$724)</f>
        <v>0</v>
      </c>
      <c r="CG421" s="30">
        <f>SUMIF(Ingredients!$B$3:$B$217,L421,Ingredients!$I$3:$I$217)+SUMIF($B$3:$B$724,L421,$CI$3:$CI$724)</f>
        <v>0</v>
      </c>
      <c r="CH421" s="30">
        <f>SUMIF(Ingredients!$B$3:$B$217,M421,Ingredients!$I$3:$I$217)+SUMIF($B$3:$B$724,M421,$CI$3:$CI$724)</f>
        <v>0</v>
      </c>
      <c r="CI421" s="38">
        <f t="shared" si="86"/>
        <v>0</v>
      </c>
      <c r="CJ421" s="30">
        <f>SUMIF(Ingredients!$B$3:$B$217,F421,Ingredients!$J$3:$J$217)+SUMIF($B$3:$B$724,F421,$CR$3:$CR$724)</f>
        <v>0</v>
      </c>
      <c r="CK421" s="30">
        <f>SUMIF(Ingredients!$B$3:$B$217,G421,Ingredients!$J$3:$J$217)+SUMIF($B$3:$B$724,G421,$CR$3:$CR$724)</f>
        <v>0</v>
      </c>
      <c r="CL421" s="30">
        <f>SUMIF(Ingredients!$B$3:$B$217,H421,Ingredients!$J$3:$J$217)+SUMIF($B$3:$B$724,H421,$CR$3:$CR$724)</f>
        <v>0</v>
      </c>
      <c r="CM421" s="30">
        <f>SUMIF(Ingredients!$B$3:$B$217,I421,Ingredients!$J$3:$J$217)+SUMIF($B$3:$B$724,I421,$CR$3:$CR$724)</f>
        <v>0</v>
      </c>
      <c r="CN421" s="30">
        <f>SUMIF(Ingredients!$B$3:$B$217,J421,Ingredients!$J$3:$J$217)+SUMIF($B$3:$B$724,J421,$CR$3:$CR$724)</f>
        <v>0</v>
      </c>
      <c r="CO421" s="30">
        <f>SUMIF(Ingredients!$B$3:$B$217,K421,Ingredients!$J$3:$J$217)+SUMIF($B$3:$B$724,K421,$CR$3:$CR$724)</f>
        <v>0</v>
      </c>
      <c r="CP421" s="30">
        <f>SUMIF(Ingredients!$B$3:$B$217,L421,Ingredients!$J$3:$J$217)+SUMIF($B$3:$B$724,L421,$CR$3:$CR$724)</f>
        <v>0</v>
      </c>
      <c r="CQ421" s="30">
        <f>SUMIF(Ingredients!$B$3:$B$217,M421,Ingredients!$J$3:$J$217)+SUMIF($B$3:$B$724,M421,$CR$3:$CR$724)</f>
        <v>0</v>
      </c>
      <c r="CR421" s="43">
        <f t="shared" si="87"/>
        <v>0</v>
      </c>
      <c r="CS421" s="34">
        <v>2</v>
      </c>
      <c r="CT421" s="30">
        <v>20</v>
      </c>
      <c r="CU421" s="30">
        <v>23.333333333333332</v>
      </c>
      <c r="CV421" s="35">
        <v>0</v>
      </c>
      <c r="CW421" s="36">
        <v>0.8</v>
      </c>
      <c r="CX421" s="37">
        <v>0</v>
      </c>
      <c r="CY421" s="38">
        <v>0</v>
      </c>
      <c r="CZ421" s="39">
        <v>0</v>
      </c>
      <c r="DA421" t="s">
        <v>202</v>
      </c>
      <c r="DB421" t="str">
        <f t="shared" ca="1" si="88"/>
        <v>-</v>
      </c>
      <c r="DD421" t="s">
        <v>200</v>
      </c>
      <c r="DE421" t="str">
        <f t="shared" ca="1" si="89"/>
        <v>SWEETTEAITEM(MEAL, ItemRegistry.sweetteaItem, 4 ,0.4f,20f,0f,0f,0.8f,0f,0f,0.9f),</v>
      </c>
      <c r="DF421" t="s">
        <v>2512</v>
      </c>
    </row>
    <row r="422" spans="2:110" x14ac:dyDescent="0.3">
      <c r="B422" t="s">
        <v>705</v>
      </c>
      <c r="C422" t="str">
        <f>INDEX('PH Itemnames'!$B$1:$B$723,MATCH(B422,'PH Itemnames'!$A$1:$A$723),1)</f>
        <v>creepercookieItem</v>
      </c>
      <c r="D422" t="s">
        <v>240</v>
      </c>
      <c r="E422" t="s">
        <v>1192</v>
      </c>
      <c r="F422" s="10" t="s">
        <v>216</v>
      </c>
      <c r="G422" s="11" t="s">
        <v>210</v>
      </c>
      <c r="H422" s="11" t="s">
        <v>223</v>
      </c>
      <c r="I422" s="11"/>
      <c r="J422" s="11"/>
      <c r="K422" s="11"/>
      <c r="L422" s="11"/>
      <c r="M422" s="11"/>
      <c r="N422" s="46">
        <f ca="1">SUMIF(Ingredients!$B$3:$B$217,'PH complex foods'!F422,Ingredients!$A$3:$A$119)+SUMIF($B$3:$B$724,F422,$V$3:$V$723)</f>
        <v>1</v>
      </c>
      <c r="O422" s="11">
        <f ca="1">SUMIF(Ingredients!$B$3:$B$217,'PH complex foods'!G422,Ingredients!$A$3:$A$119)+SUMIF($B$3:$B$724,G422,$V$3:$V$723)</f>
        <v>1</v>
      </c>
      <c r="P422" s="11">
        <f ca="1">SUMIF(Ingredients!$B$3:$B$217,'PH complex foods'!H422,Ingredients!$A$3:$A$119)+SUMIF($B$3:$B$724,H422,$V$3:$V$723)</f>
        <v>1</v>
      </c>
      <c r="Q422" s="11">
        <f ca="1">SUMIF(Ingredients!$B$3:$B$217,'PH complex foods'!I422,Ingredients!$A$3:$A$119)+SUMIF($B$3:$B$724,I422,$V$3:$V$723)</f>
        <v>0</v>
      </c>
      <c r="R422" s="11">
        <f ca="1">SUMIF(Ingredients!$B$3:$B$217,'PH complex foods'!J422,Ingredients!$A$3:$A$119)+SUMIF($B$3:$B$724,J422,$V$3:$V$723)</f>
        <v>0</v>
      </c>
      <c r="S422" s="11">
        <f ca="1">SUMIF(Ingredients!$B$3:$B$217,'PH complex foods'!K422,Ingredients!$A$3:$A$119)+SUMIF($B$3:$B$724,K422,$V$3:$V$723)</f>
        <v>0</v>
      </c>
      <c r="T422" s="11">
        <f ca="1">SUMIF(Ingredients!$B$3:$B$217,'PH complex foods'!L422,Ingredients!$A$3:$A$119)+SUMIF($B$3:$B$724,L422,$V$3:$V$723)</f>
        <v>0</v>
      </c>
      <c r="U422" s="11">
        <f ca="1">SUMIF(Ingredients!$B$3:$B$217,'PH complex foods'!M422,Ingredients!$A$3:$A$119)+SUMIF($B$3:$B$724,M422,$V$3:$V$723)</f>
        <v>0</v>
      </c>
      <c r="V422" s="10">
        <f t="shared" ca="1" si="90"/>
        <v>1</v>
      </c>
      <c r="W422" s="11">
        <f t="shared" si="79"/>
        <v>0</v>
      </c>
      <c r="X422" s="44" t="str">
        <f t="shared" ca="1" si="91"/>
        <v>Yes</v>
      </c>
      <c r="Y422" s="34">
        <f>SUMIF(Ingredients!$B$3:$B$217,F422,Ingredients!$C$3:$C$217)+SUMIF($B$3:$B$724,F422,$AG$3:$AG$724)</f>
        <v>5</v>
      </c>
      <c r="Z422" s="30">
        <f>SUMIF(Ingredients!$B$3:$B$217,G422,Ingredients!$C$3:$C$217)+SUMIF($B$3:$B$724,G422,$AG$3:$AG$724)</f>
        <v>0</v>
      </c>
      <c r="AA422" s="30">
        <f>SUMIF(Ingredients!$B$3:$B$217,H422,Ingredients!$C$3:$C$217)+SUMIF($B$3:$B$724,H422,$AG$3:$AG$724)</f>
        <v>0</v>
      </c>
      <c r="AB422" s="30">
        <f>SUMIF(Ingredients!$B$3:$B$217,I422,Ingredients!$C$3:$C$217)+SUMIF($B$3:$B$724,I422,$AG$3:$AG$724)</f>
        <v>0</v>
      </c>
      <c r="AC422" s="30">
        <f>SUMIF(Ingredients!$B$3:$B$217,J422,Ingredients!$C$3:$C$217)+SUMIF($B$3:$B$724,J422,$AG$3:$AG$724)</f>
        <v>0</v>
      </c>
      <c r="AD422" s="30">
        <f>SUMIF(Ingredients!$B$3:$B$217,K422,Ingredients!$C$3:$C$217)+SUMIF($B$3:$B$724,K422,$AG$3:$AG$724)</f>
        <v>0</v>
      </c>
      <c r="AE422" s="30">
        <f>SUMIF(Ingredients!$B$3:$B$217,L422,Ingredients!$C$3:$C$217)+SUMIF($B$3:$B$724,L422,$AG$3:$AG$724)</f>
        <v>0</v>
      </c>
      <c r="AF422" s="30">
        <f>SUMIF(Ingredients!$B$3:$B$217,M422,Ingredients!$C$3:$C$217)+SUMIF($B$3:$B$724,M422,$AG$3:$AG$724)</f>
        <v>0</v>
      </c>
      <c r="AG422" s="29">
        <f t="shared" si="80"/>
        <v>5</v>
      </c>
      <c r="AH422" s="30">
        <f>SUMIF(Ingredients!$B$3:$B$217,F422,Ingredients!$D$3:$D$217)+SUMIF($B$3:$B$724,F422,$AP$3:$AP$724)</f>
        <v>0</v>
      </c>
      <c r="AI422" s="30">
        <f>SUMIF(Ingredients!$B$3:$B$217,G422,Ingredients!$D$3:$D$217)+SUMIF($B$3:$B$724,G422,$AP$3:$AP$724)</f>
        <v>0</v>
      </c>
      <c r="AJ422" s="30">
        <f>SUMIF(Ingredients!$B$3:$B$217,H422,Ingredients!$D$3:$D$217)+SUMIF($B$3:$B$724,H422,$AP$3:$AP$724)</f>
        <v>0</v>
      </c>
      <c r="AK422" s="30">
        <f>SUMIF(Ingredients!$B$3:$B$217,I422,Ingredients!$D$3:$D$217)+SUMIF($B$3:$B$724,I422,$AP$3:$AP$724)</f>
        <v>0</v>
      </c>
      <c r="AL422" s="30">
        <f>SUMIF(Ingredients!$B$3:$B$217,J422,Ingredients!$D$3:$D$217)+SUMIF($B$3:$B$724,J422,$AP$3:$AP$724)</f>
        <v>0</v>
      </c>
      <c r="AM422" s="30">
        <f>SUMIF(Ingredients!$B$3:$B$217,K422,Ingredients!$D$3:$D$217)+SUMIF($B$3:$B$724,K422,$AP$3:$AP$724)</f>
        <v>0</v>
      </c>
      <c r="AN422" s="30">
        <f>SUMIF(Ingredients!$B$3:$B$217,L422,Ingredients!$D$3:$D$217)+SUMIF($B$3:$B$724,L422,$AP$3:$AP$724)</f>
        <v>0</v>
      </c>
      <c r="AO422" s="30">
        <f>SUMIF(Ingredients!$B$3:$B$217,M422,Ingredients!$D$3:$D$217)+SUMIF($B$3:$B$724,M422,$AP$3:$AP$724)</f>
        <v>0</v>
      </c>
      <c r="AP422" s="29">
        <f t="shared" si="81"/>
        <v>0</v>
      </c>
      <c r="AQ422" s="30">
        <f>SUMIF(Ingredients!$B$3:$B$217,F422,Ingredients!$E$3:$E$217)+SUMIF($B$3:$B$724,F422,$AY$3:$AY$727)</f>
        <v>29.5</v>
      </c>
      <c r="AR422" s="30">
        <f>SUMIF(Ingredients!$B$3:$B$217,G422,Ingredients!$E$3:$E$217)+SUMIF($B$3:$B$724,G422,$AY$3:$AY$727)</f>
        <v>30</v>
      </c>
      <c r="AS422" s="30">
        <f>SUMIF(Ingredients!$B$3:$B$217,H422,Ingredients!$E$3:$E$217)+SUMIF($B$3:$B$724,H422,$AY$3:$AY$727)</f>
        <v>0</v>
      </c>
      <c r="AT422" s="30">
        <f>SUMIF(Ingredients!$B$3:$B$217,I422,Ingredients!$E$3:$E$217)+SUMIF($B$3:$B$724,I422,$AY$3:$AY$727)</f>
        <v>0</v>
      </c>
      <c r="AU422" s="30">
        <f>SUMIF(Ingredients!$B$3:$B$217,J422,Ingredients!$E$3:$E$217)+SUMIF($B$3:$B$724,J422,$AY$3:$AY$727)</f>
        <v>0</v>
      </c>
      <c r="AV422" s="30">
        <f>SUMIF(Ingredients!$B$3:$B$217,K422,Ingredients!$E$3:$E$217)+SUMIF($B$3:$B$724,K422,$AY$3:$AY$727)</f>
        <v>0</v>
      </c>
      <c r="AW422" s="30">
        <f>SUMIF(Ingredients!$B$3:$B$217,L422,Ingredients!$E$3:$E$217)+SUMIF($B$3:$B$724,L422,$AY$3:$AY$727)</f>
        <v>0</v>
      </c>
      <c r="AX422" s="30">
        <f>SUMIF(Ingredients!$B$3:$B$217,M422,Ingredients!$E$3:$E$217)+SUMIF($B$3:$B$724,M422,$AY$3:$AY$727)</f>
        <v>0</v>
      </c>
      <c r="AY422" s="29">
        <f t="shared" si="82"/>
        <v>19.833333333333332</v>
      </c>
      <c r="AZ422" s="30">
        <f>SUMIF(Ingredients!$B$3:$B$217,F422,Ingredients!$F$3:$F$217)+SUMIF($B$3:$B$724,F422,$BH$3:$BH$724)</f>
        <v>1</v>
      </c>
      <c r="BA422" s="30">
        <f>SUMIF(Ingredients!$B$3:$B$217,G422,Ingredients!$F$3:$F$217)+SUMIF($B$3:$B$724,G422,$BH$3:$BH$724)</f>
        <v>0</v>
      </c>
      <c r="BB422" s="30">
        <f>SUMIF(Ingredients!$B$3:$B$217,H422,Ingredients!$F$3:$F$217)+SUMIF($B$3:$B$724,H422,$BH$3:$BH$724)</f>
        <v>0</v>
      </c>
      <c r="BC422" s="30">
        <f>SUMIF(Ingredients!$B$3:$B$217,I422,Ingredients!$F$3:$F$217)+SUMIF($B$3:$B$724,I422,$BH$3:$BH$724)</f>
        <v>0</v>
      </c>
      <c r="BD422" s="30">
        <f>SUMIF(Ingredients!$B$3:$B$217,J422,Ingredients!$F$3:$F$217)+SUMIF($B$3:$B$724,J422,$BH$3:$BH$724)</f>
        <v>0</v>
      </c>
      <c r="BE422" s="30">
        <f>SUMIF(Ingredients!$B$3:$B$217,K422,Ingredients!$F$3:$F$217)+SUMIF($B$3:$B$724,K422,$BH$3:$BH$724)</f>
        <v>0</v>
      </c>
      <c r="BF422" s="30">
        <f>SUMIF(Ingredients!$B$3:$B$217,L422,Ingredients!$F$3:$F$217)+SUMIF($B$3:$B$724,L422,$BH$3:$BH$724)</f>
        <v>0</v>
      </c>
      <c r="BG422" s="30">
        <f>SUMIF(Ingredients!$B$3:$B$217,M422,Ingredients!$F$3:$F$217)+SUMIF($B$3:$B$724,M422,$BH$3:$BH$724)</f>
        <v>0</v>
      </c>
      <c r="BH422" s="35">
        <f t="shared" si="83"/>
        <v>1</v>
      </c>
      <c r="BI422" s="30">
        <f>SUMIF(Ingredients!$B$3:$B$217,F422,Ingredients!$G$3:$G$217)+SUMIF($B$3:$B$724,F422,$BQ$3:$BQ$724)</f>
        <v>0</v>
      </c>
      <c r="BJ422" s="30">
        <f>SUMIF(Ingredients!$B$3:$B$217,G422,Ingredients!$G$3:$G$217)+SUMIF($B$3:$B$724,G422,$BQ$3:$BQ$724)</f>
        <v>0</v>
      </c>
      <c r="BK422" s="30">
        <f>SUMIF(Ingredients!$B$3:$B$217,H422,Ingredients!$G$3:$G$217)+SUMIF($B$3:$B$724,H422,$BQ$3:$BQ$724)</f>
        <v>0</v>
      </c>
      <c r="BL422" s="30">
        <f>SUMIF(Ingredients!$B$3:$B$217,I422,Ingredients!$G$3:$G$217)+SUMIF($B$3:$B$724,I422,$BQ$3:$BQ$724)</f>
        <v>0</v>
      </c>
      <c r="BM422" s="30">
        <f>SUMIF(Ingredients!$B$3:$B$217,J422,Ingredients!$G$3:$G$217)+SUMIF($B$3:$B$724,J422,$BQ$3:$BQ$724)</f>
        <v>0</v>
      </c>
      <c r="BN422" s="30">
        <f>SUMIF(Ingredients!$B$3:$B$217,K422,Ingredients!$G$3:$G$217)+SUMIF($B$3:$B$724,K422,$BQ$3:$BQ$724)</f>
        <v>0</v>
      </c>
      <c r="BO422" s="30">
        <f>SUMIF(Ingredients!$B$3:$B$217,L422,Ingredients!$G$3:$G$217)+SUMIF($B$3:$B$724,L422,$BQ$3:$BQ$724)</f>
        <v>0</v>
      </c>
      <c r="BP422" s="30">
        <f>SUMIF(Ingredients!$B$3:$B$217,M422,Ingredients!$G$3:$G$217)+SUMIF($B$3:$B$724,M422,$BQ$3:$BQ$724)</f>
        <v>0</v>
      </c>
      <c r="BQ422" s="36">
        <f t="shared" si="84"/>
        <v>0</v>
      </c>
      <c r="BR422" s="30">
        <f>SUMIF(Ingredients!$B$3:$B$217,F422,Ingredients!$H$3:$H$217)+SUMIF($B$3:$B$724,F422,$BZ$3:$BZ$724)</f>
        <v>0</v>
      </c>
      <c r="BS422" s="30">
        <f>SUMIF(Ingredients!$B$3:$B$217,G422,Ingredients!$H$3:$H$217)+SUMIF($B$3:$B$724,G422,$BZ$3:$BZ$724)</f>
        <v>0</v>
      </c>
      <c r="BT422" s="30">
        <f>SUMIF(Ingredients!$B$3:$B$217,H422,Ingredients!$H$3:$H$217)+SUMIF($B$3:$B$724,H422,$BZ$3:$BZ$724)</f>
        <v>0</v>
      </c>
      <c r="BU422" s="30">
        <f>SUMIF(Ingredients!$B$3:$B$217,I422,Ingredients!$H$3:$H$217)+SUMIF($B$3:$B$724,I422,$BZ$3:$BZ$724)</f>
        <v>0</v>
      </c>
      <c r="BV422" s="30">
        <f>SUMIF(Ingredients!$B$3:$B$217,J422,Ingredients!$H$3:$H$217)+SUMIF($B$3:$B$724,J422,$BZ$3:$BZ$724)</f>
        <v>0</v>
      </c>
      <c r="BW422" s="30">
        <f>SUMIF(Ingredients!$B$3:$B$217,K422,Ingredients!$H$3:$H$217)+SUMIF($B$3:$B$724,K422,$BZ$3:$BZ$724)</f>
        <v>0</v>
      </c>
      <c r="BX422" s="30">
        <f>SUMIF(Ingredients!$B$3:$B$217,L422,Ingredients!$H$3:$H$217)+SUMIF($B$3:$B$724,L422,$BZ$3:$BZ$724)</f>
        <v>0</v>
      </c>
      <c r="BY422" s="30">
        <f>SUMIF(Ingredients!$B$3:$B$217,M422,Ingredients!$H$3:$H$217)+SUMIF($B$3:$B$724,M422,$BZ$3:$BZ$724)</f>
        <v>0</v>
      </c>
      <c r="BZ422" s="42">
        <f t="shared" si="85"/>
        <v>0</v>
      </c>
      <c r="CA422" s="30">
        <f>SUMIF(Ingredients!$B$3:$B$217,F422,Ingredients!$I$3:$I$217)+SUMIF($B$3:$B$724,F422,$CI$3:$CI$724)</f>
        <v>0</v>
      </c>
      <c r="CB422" s="30">
        <f>SUMIF(Ingredients!$B$3:$B$217,G422,Ingredients!$I$3:$I$217)+SUMIF($B$3:$B$724,G422,$CI$3:$CI$724)</f>
        <v>0</v>
      </c>
      <c r="CC422" s="30">
        <f>SUMIF(Ingredients!$B$3:$B$217,H422,Ingredients!$I$3:$I$217)+SUMIF($B$3:$B$724,H422,$CI$3:$CI$724)</f>
        <v>0</v>
      </c>
      <c r="CD422" s="30">
        <f>SUMIF(Ingredients!$B$3:$B$217,I422,Ingredients!$I$3:$I$217)+SUMIF($B$3:$B$724,I422,$CI$3:$CI$724)</f>
        <v>0</v>
      </c>
      <c r="CE422" s="30">
        <f>SUMIF(Ingredients!$B$3:$B$217,J422,Ingredients!$I$3:$I$217)+SUMIF($B$3:$B$724,J422,$CI$3:$CI$724)</f>
        <v>0</v>
      </c>
      <c r="CF422" s="30">
        <f>SUMIF(Ingredients!$B$3:$B$217,K422,Ingredients!$I$3:$I$217)+SUMIF($B$3:$B$724,K422,$CI$3:$CI$724)</f>
        <v>0</v>
      </c>
      <c r="CG422" s="30">
        <f>SUMIF(Ingredients!$B$3:$B$217,L422,Ingredients!$I$3:$I$217)+SUMIF($B$3:$B$724,L422,$CI$3:$CI$724)</f>
        <v>0</v>
      </c>
      <c r="CH422" s="30">
        <f>SUMIF(Ingredients!$B$3:$B$217,M422,Ingredients!$I$3:$I$217)+SUMIF($B$3:$B$724,M422,$CI$3:$CI$724)</f>
        <v>0</v>
      </c>
      <c r="CI422" s="38">
        <f t="shared" si="86"/>
        <v>0</v>
      </c>
      <c r="CJ422" s="30">
        <f>SUMIF(Ingredients!$B$3:$B$217,F422,Ingredients!$J$3:$J$217)+SUMIF($B$3:$B$724,F422,$CR$3:$CR$724)</f>
        <v>0</v>
      </c>
      <c r="CK422" s="30">
        <f>SUMIF(Ingredients!$B$3:$B$217,G422,Ingredients!$J$3:$J$217)+SUMIF($B$3:$B$724,G422,$CR$3:$CR$724)</f>
        <v>0</v>
      </c>
      <c r="CL422" s="30">
        <f>SUMIF(Ingredients!$B$3:$B$217,H422,Ingredients!$J$3:$J$217)+SUMIF($B$3:$B$724,H422,$CR$3:$CR$724)</f>
        <v>0</v>
      </c>
      <c r="CM422" s="30">
        <f>SUMIF(Ingredients!$B$3:$B$217,I422,Ingredients!$J$3:$J$217)+SUMIF($B$3:$B$724,I422,$CR$3:$CR$724)</f>
        <v>0</v>
      </c>
      <c r="CN422" s="30">
        <f>SUMIF(Ingredients!$B$3:$B$217,J422,Ingredients!$J$3:$J$217)+SUMIF($B$3:$B$724,J422,$CR$3:$CR$724)</f>
        <v>0</v>
      </c>
      <c r="CO422" s="30">
        <f>SUMIF(Ingredients!$B$3:$B$217,K422,Ingredients!$J$3:$J$217)+SUMIF($B$3:$B$724,K422,$CR$3:$CR$724)</f>
        <v>0</v>
      </c>
      <c r="CP422" s="30">
        <f>SUMIF(Ingredients!$B$3:$B$217,L422,Ingredients!$J$3:$J$217)+SUMIF($B$3:$B$724,L422,$CR$3:$CR$724)</f>
        <v>0</v>
      </c>
      <c r="CQ422" s="30">
        <f>SUMIF(Ingredients!$B$3:$B$217,M422,Ingredients!$J$3:$J$217)+SUMIF($B$3:$B$724,M422,$CR$3:$CR$724)</f>
        <v>0</v>
      </c>
      <c r="CR422" s="43">
        <f t="shared" si="87"/>
        <v>0</v>
      </c>
      <c r="CS422" s="34">
        <v>5</v>
      </c>
      <c r="CT422" s="30">
        <v>0</v>
      </c>
      <c r="CU422" s="30">
        <v>21</v>
      </c>
      <c r="CV422" s="35">
        <v>1</v>
      </c>
      <c r="CW422" s="36">
        <v>0</v>
      </c>
      <c r="CX422" s="37">
        <v>0</v>
      </c>
      <c r="CY422" s="38">
        <v>0</v>
      </c>
      <c r="CZ422" s="39">
        <v>0</v>
      </c>
      <c r="DA422" t="s">
        <v>202</v>
      </c>
      <c r="DB422" t="str">
        <f t="shared" ca="1" si="88"/>
        <v>-</v>
      </c>
      <c r="DD422" t="s">
        <v>200</v>
      </c>
      <c r="DE422" t="str">
        <f t="shared" ca="1" si="89"/>
        <v>CREEPERCOOKIEITEM(MEAL, ItemRegistry.creepercookieItem, 4 ,1f,0f,1f,0f,0f,0f,0f,1f),</v>
      </c>
      <c r="DF422" t="s">
        <v>2291</v>
      </c>
    </row>
    <row r="423" spans="2:110" x14ac:dyDescent="0.3">
      <c r="B423" t="s">
        <v>706</v>
      </c>
      <c r="C423" t="str">
        <f>INDEX('PH Itemnames'!$B$1:$B$723,MATCH(B423,'PH Itemnames'!$A$1:$A$723),1)</f>
        <v>honeybreadItem</v>
      </c>
      <c r="D423" t="s">
        <v>240</v>
      </c>
      <c r="E423" t="s">
        <v>1187</v>
      </c>
      <c r="F423" s="10" t="s">
        <v>246</v>
      </c>
      <c r="G423" s="11" t="s">
        <v>552</v>
      </c>
      <c r="H423" s="11"/>
      <c r="I423" s="11"/>
      <c r="J423" s="11"/>
      <c r="K423" s="11"/>
      <c r="L423" s="11"/>
      <c r="M423" s="11"/>
      <c r="N423" s="46">
        <f ca="1">SUMIF(Ingredients!$B$3:$B$217,'PH complex foods'!F423,Ingredients!$A$3:$A$119)+SUMIF($B$3:$B$724,F423,$V$3:$V$723)</f>
        <v>1</v>
      </c>
      <c r="O423" s="11">
        <f ca="1">SUMIF(Ingredients!$B$3:$B$217,'PH complex foods'!G423,Ingredients!$A$3:$A$119)+SUMIF($B$3:$B$724,G423,$V$3:$V$723)</f>
        <v>1</v>
      </c>
      <c r="P423" s="11">
        <f ca="1">SUMIF(Ingredients!$B$3:$B$217,'PH complex foods'!H423,Ingredients!$A$3:$A$119)+SUMIF($B$3:$B$724,H423,$V$3:$V$723)</f>
        <v>0</v>
      </c>
      <c r="Q423" s="11">
        <f ca="1">SUMIF(Ingredients!$B$3:$B$217,'PH complex foods'!I423,Ingredients!$A$3:$A$119)+SUMIF($B$3:$B$724,I423,$V$3:$V$723)</f>
        <v>0</v>
      </c>
      <c r="R423" s="11">
        <f ca="1">SUMIF(Ingredients!$B$3:$B$217,'PH complex foods'!J423,Ingredients!$A$3:$A$119)+SUMIF($B$3:$B$724,J423,$V$3:$V$723)</f>
        <v>0</v>
      </c>
      <c r="S423" s="11">
        <f ca="1">SUMIF(Ingredients!$B$3:$B$217,'PH complex foods'!K423,Ingredients!$A$3:$A$119)+SUMIF($B$3:$B$724,K423,$V$3:$V$723)</f>
        <v>0</v>
      </c>
      <c r="T423" s="11">
        <f ca="1">SUMIF(Ingredients!$B$3:$B$217,'PH complex foods'!L423,Ingredients!$A$3:$A$119)+SUMIF($B$3:$B$724,L423,$V$3:$V$723)</f>
        <v>0</v>
      </c>
      <c r="U423" s="11">
        <f ca="1">SUMIF(Ingredients!$B$3:$B$217,'PH complex foods'!M423,Ingredients!$A$3:$A$119)+SUMIF($B$3:$B$724,M423,$V$3:$V$723)</f>
        <v>0</v>
      </c>
      <c r="V423" s="10">
        <f t="shared" ca="1" si="90"/>
        <v>1</v>
      </c>
      <c r="W423" s="11">
        <f t="shared" si="79"/>
        <v>0</v>
      </c>
      <c r="X423" s="44" t="str">
        <f t="shared" ca="1" si="91"/>
        <v>Yes</v>
      </c>
      <c r="Y423" s="34">
        <f>SUMIF(Ingredients!$B$3:$B$217,F423,Ingredients!$C$3:$C$217)+SUMIF($B$3:$B$724,F423,$AG$3:$AG$724)</f>
        <v>5</v>
      </c>
      <c r="Z423" s="30">
        <f>SUMIF(Ingredients!$B$3:$B$217,G423,Ingredients!$C$3:$C$217)+SUMIF($B$3:$B$724,G423,$AG$3:$AG$724)</f>
        <v>1</v>
      </c>
      <c r="AA423" s="30">
        <f>SUMIF(Ingredients!$B$3:$B$217,H423,Ingredients!$C$3:$C$217)+SUMIF($B$3:$B$724,H423,$AG$3:$AG$724)</f>
        <v>0</v>
      </c>
      <c r="AB423" s="30">
        <f>SUMIF(Ingredients!$B$3:$B$217,I423,Ingredients!$C$3:$C$217)+SUMIF($B$3:$B$724,I423,$AG$3:$AG$724)</f>
        <v>0</v>
      </c>
      <c r="AC423" s="30">
        <f>SUMIF(Ingredients!$B$3:$B$217,J423,Ingredients!$C$3:$C$217)+SUMIF($B$3:$B$724,J423,$AG$3:$AG$724)</f>
        <v>0</v>
      </c>
      <c r="AD423" s="30">
        <f>SUMIF(Ingredients!$B$3:$B$217,K423,Ingredients!$C$3:$C$217)+SUMIF($B$3:$B$724,K423,$AG$3:$AG$724)</f>
        <v>0</v>
      </c>
      <c r="AE423" s="30">
        <f>SUMIF(Ingredients!$B$3:$B$217,L423,Ingredients!$C$3:$C$217)+SUMIF($B$3:$B$724,L423,$AG$3:$AG$724)</f>
        <v>0</v>
      </c>
      <c r="AF423" s="30">
        <f>SUMIF(Ingredients!$B$3:$B$217,M423,Ingredients!$C$3:$C$217)+SUMIF($B$3:$B$724,M423,$AG$3:$AG$724)</f>
        <v>0</v>
      </c>
      <c r="AG423" s="29">
        <f t="shared" si="80"/>
        <v>6</v>
      </c>
      <c r="AH423" s="30">
        <f>SUMIF(Ingredients!$B$3:$B$217,F423,Ingredients!$D$3:$D$217)+SUMIF($B$3:$B$724,F423,$AP$3:$AP$724)</f>
        <v>0</v>
      </c>
      <c r="AI423" s="30">
        <f>SUMIF(Ingredients!$B$3:$B$217,G423,Ingredients!$D$3:$D$217)+SUMIF($B$3:$B$724,G423,$AP$3:$AP$724)</f>
        <v>0</v>
      </c>
      <c r="AJ423" s="30">
        <f>SUMIF(Ingredients!$B$3:$B$217,H423,Ingredients!$D$3:$D$217)+SUMIF($B$3:$B$724,H423,$AP$3:$AP$724)</f>
        <v>0</v>
      </c>
      <c r="AK423" s="30">
        <f>SUMIF(Ingredients!$B$3:$B$217,I423,Ingredients!$D$3:$D$217)+SUMIF($B$3:$B$724,I423,$AP$3:$AP$724)</f>
        <v>0</v>
      </c>
      <c r="AL423" s="30">
        <f>SUMIF(Ingredients!$B$3:$B$217,J423,Ingredients!$D$3:$D$217)+SUMIF($B$3:$B$724,J423,$AP$3:$AP$724)</f>
        <v>0</v>
      </c>
      <c r="AM423" s="30">
        <f>SUMIF(Ingredients!$B$3:$B$217,K423,Ingredients!$D$3:$D$217)+SUMIF($B$3:$B$724,K423,$AP$3:$AP$724)</f>
        <v>0</v>
      </c>
      <c r="AN423" s="30">
        <f>SUMIF(Ingredients!$B$3:$B$217,L423,Ingredients!$D$3:$D$217)+SUMIF($B$3:$B$724,L423,$AP$3:$AP$724)</f>
        <v>0</v>
      </c>
      <c r="AO423" s="30">
        <f>SUMIF(Ingredients!$B$3:$B$217,M423,Ingredients!$D$3:$D$217)+SUMIF($B$3:$B$724,M423,$AP$3:$AP$724)</f>
        <v>0</v>
      </c>
      <c r="AP423" s="29">
        <f t="shared" si="81"/>
        <v>0</v>
      </c>
      <c r="AQ423" s="30">
        <f>SUMIF(Ingredients!$B$3:$B$217,F423,Ingredients!$E$3:$E$217)+SUMIF($B$3:$B$724,F423,$AY$3:$AY$727)</f>
        <v>21</v>
      </c>
      <c r="AR423" s="30">
        <f>SUMIF(Ingredients!$B$3:$B$217,G423,Ingredients!$E$3:$E$217)+SUMIF($B$3:$B$724,G423,$AY$3:$AY$727)</f>
        <v>30</v>
      </c>
      <c r="AS423" s="30">
        <f>SUMIF(Ingredients!$B$3:$B$217,H423,Ingredients!$E$3:$E$217)+SUMIF($B$3:$B$724,H423,$AY$3:$AY$727)</f>
        <v>0</v>
      </c>
      <c r="AT423" s="30">
        <f>SUMIF(Ingredients!$B$3:$B$217,I423,Ingredients!$E$3:$E$217)+SUMIF($B$3:$B$724,I423,$AY$3:$AY$727)</f>
        <v>0</v>
      </c>
      <c r="AU423" s="30">
        <f>SUMIF(Ingredients!$B$3:$B$217,J423,Ingredients!$E$3:$E$217)+SUMIF($B$3:$B$724,J423,$AY$3:$AY$727)</f>
        <v>0</v>
      </c>
      <c r="AV423" s="30">
        <f>SUMIF(Ingredients!$B$3:$B$217,K423,Ingredients!$E$3:$E$217)+SUMIF($B$3:$B$724,K423,$AY$3:$AY$727)</f>
        <v>0</v>
      </c>
      <c r="AW423" s="30">
        <f>SUMIF(Ingredients!$B$3:$B$217,L423,Ingredients!$E$3:$E$217)+SUMIF($B$3:$B$724,L423,$AY$3:$AY$727)</f>
        <v>0</v>
      </c>
      <c r="AX423" s="30">
        <f>SUMIF(Ingredients!$B$3:$B$217,M423,Ingredients!$E$3:$E$217)+SUMIF($B$3:$B$724,M423,$AY$3:$AY$727)</f>
        <v>0</v>
      </c>
      <c r="AY423" s="29">
        <f t="shared" si="82"/>
        <v>25.5</v>
      </c>
      <c r="AZ423" s="30">
        <f>SUMIF(Ingredients!$B$3:$B$217,F423,Ingredients!$F$3:$F$217)+SUMIF($B$3:$B$724,F423,$BH$3:$BH$724)</f>
        <v>1.5</v>
      </c>
      <c r="BA423" s="30">
        <f>SUMIF(Ingredients!$B$3:$B$217,G423,Ingredients!$F$3:$F$217)+SUMIF($B$3:$B$724,G423,$BH$3:$BH$724)</f>
        <v>0</v>
      </c>
      <c r="BB423" s="30">
        <f>SUMIF(Ingredients!$B$3:$B$217,H423,Ingredients!$F$3:$F$217)+SUMIF($B$3:$B$724,H423,$BH$3:$BH$724)</f>
        <v>0</v>
      </c>
      <c r="BC423" s="30">
        <f>SUMIF(Ingredients!$B$3:$B$217,I423,Ingredients!$F$3:$F$217)+SUMIF($B$3:$B$724,I423,$BH$3:$BH$724)</f>
        <v>0</v>
      </c>
      <c r="BD423" s="30">
        <f>SUMIF(Ingredients!$B$3:$B$217,J423,Ingredients!$F$3:$F$217)+SUMIF($B$3:$B$724,J423,$BH$3:$BH$724)</f>
        <v>0</v>
      </c>
      <c r="BE423" s="30">
        <f>SUMIF(Ingredients!$B$3:$B$217,K423,Ingredients!$F$3:$F$217)+SUMIF($B$3:$B$724,K423,$BH$3:$BH$724)</f>
        <v>0</v>
      </c>
      <c r="BF423" s="30">
        <f>SUMIF(Ingredients!$B$3:$B$217,L423,Ingredients!$F$3:$F$217)+SUMIF($B$3:$B$724,L423,$BH$3:$BH$724)</f>
        <v>0</v>
      </c>
      <c r="BG423" s="30">
        <f>SUMIF(Ingredients!$B$3:$B$217,M423,Ingredients!$F$3:$F$217)+SUMIF($B$3:$B$724,M423,$BH$3:$BH$724)</f>
        <v>0</v>
      </c>
      <c r="BH423" s="35">
        <f t="shared" si="83"/>
        <v>1.5</v>
      </c>
      <c r="BI423" s="30">
        <f>SUMIF(Ingredients!$B$3:$B$217,F423,Ingredients!$G$3:$G$217)+SUMIF($B$3:$B$724,F423,$BQ$3:$BQ$724)</f>
        <v>0</v>
      </c>
      <c r="BJ423" s="30">
        <f>SUMIF(Ingredients!$B$3:$B$217,G423,Ingredients!$G$3:$G$217)+SUMIF($B$3:$B$724,G423,$BQ$3:$BQ$724)</f>
        <v>0</v>
      </c>
      <c r="BK423" s="30">
        <f>SUMIF(Ingredients!$B$3:$B$217,H423,Ingredients!$G$3:$G$217)+SUMIF($B$3:$B$724,H423,$BQ$3:$BQ$724)</f>
        <v>0</v>
      </c>
      <c r="BL423" s="30">
        <f>SUMIF(Ingredients!$B$3:$B$217,I423,Ingredients!$G$3:$G$217)+SUMIF($B$3:$B$724,I423,$BQ$3:$BQ$724)</f>
        <v>0</v>
      </c>
      <c r="BM423" s="30">
        <f>SUMIF(Ingredients!$B$3:$B$217,J423,Ingredients!$G$3:$G$217)+SUMIF($B$3:$B$724,J423,$BQ$3:$BQ$724)</f>
        <v>0</v>
      </c>
      <c r="BN423" s="30">
        <f>SUMIF(Ingredients!$B$3:$B$217,K423,Ingredients!$G$3:$G$217)+SUMIF($B$3:$B$724,K423,$BQ$3:$BQ$724)</f>
        <v>0</v>
      </c>
      <c r="BO423" s="30">
        <f>SUMIF(Ingredients!$B$3:$B$217,L423,Ingredients!$G$3:$G$217)+SUMIF($B$3:$B$724,L423,$BQ$3:$BQ$724)</f>
        <v>0</v>
      </c>
      <c r="BP423" s="30">
        <f>SUMIF(Ingredients!$B$3:$B$217,M423,Ingredients!$G$3:$G$217)+SUMIF($B$3:$B$724,M423,$BQ$3:$BQ$724)</f>
        <v>0</v>
      </c>
      <c r="BQ423" s="36">
        <f t="shared" si="84"/>
        <v>0</v>
      </c>
      <c r="BR423" s="30">
        <f>SUMIF(Ingredients!$B$3:$B$217,F423,Ingredients!$H$3:$H$217)+SUMIF($B$3:$B$724,F423,$BZ$3:$BZ$724)</f>
        <v>0</v>
      </c>
      <c r="BS423" s="30">
        <f>SUMIF(Ingredients!$B$3:$B$217,G423,Ingredients!$H$3:$H$217)+SUMIF($B$3:$B$724,G423,$BZ$3:$BZ$724)</f>
        <v>0</v>
      </c>
      <c r="BT423" s="30">
        <f>SUMIF(Ingredients!$B$3:$B$217,H423,Ingredients!$H$3:$H$217)+SUMIF($B$3:$B$724,H423,$BZ$3:$BZ$724)</f>
        <v>0</v>
      </c>
      <c r="BU423" s="30">
        <f>SUMIF(Ingredients!$B$3:$B$217,I423,Ingredients!$H$3:$H$217)+SUMIF($B$3:$B$724,I423,$BZ$3:$BZ$724)</f>
        <v>0</v>
      </c>
      <c r="BV423" s="30">
        <f>SUMIF(Ingredients!$B$3:$B$217,J423,Ingredients!$H$3:$H$217)+SUMIF($B$3:$B$724,J423,$BZ$3:$BZ$724)</f>
        <v>0</v>
      </c>
      <c r="BW423" s="30">
        <f>SUMIF(Ingredients!$B$3:$B$217,K423,Ingredients!$H$3:$H$217)+SUMIF($B$3:$B$724,K423,$BZ$3:$BZ$724)</f>
        <v>0</v>
      </c>
      <c r="BX423" s="30">
        <f>SUMIF(Ingredients!$B$3:$B$217,L423,Ingredients!$H$3:$H$217)+SUMIF($B$3:$B$724,L423,$BZ$3:$BZ$724)</f>
        <v>0</v>
      </c>
      <c r="BY423" s="30">
        <f>SUMIF(Ingredients!$B$3:$B$217,M423,Ingredients!$H$3:$H$217)+SUMIF($B$3:$B$724,M423,$BZ$3:$BZ$724)</f>
        <v>0</v>
      </c>
      <c r="BZ423" s="42">
        <f t="shared" si="85"/>
        <v>0</v>
      </c>
      <c r="CA423" s="30">
        <f>SUMIF(Ingredients!$B$3:$B$217,F423,Ingredients!$I$3:$I$217)+SUMIF($B$3:$B$724,F423,$CI$3:$CI$724)</f>
        <v>0</v>
      </c>
      <c r="CB423" s="30">
        <f>SUMIF(Ingredients!$B$3:$B$217,G423,Ingredients!$I$3:$I$217)+SUMIF($B$3:$B$724,G423,$CI$3:$CI$724)</f>
        <v>0</v>
      </c>
      <c r="CC423" s="30">
        <f>SUMIF(Ingredients!$B$3:$B$217,H423,Ingredients!$I$3:$I$217)+SUMIF($B$3:$B$724,H423,$CI$3:$CI$724)</f>
        <v>0</v>
      </c>
      <c r="CD423" s="30">
        <f>SUMIF(Ingredients!$B$3:$B$217,I423,Ingredients!$I$3:$I$217)+SUMIF($B$3:$B$724,I423,$CI$3:$CI$724)</f>
        <v>0</v>
      </c>
      <c r="CE423" s="30">
        <f>SUMIF(Ingredients!$B$3:$B$217,J423,Ingredients!$I$3:$I$217)+SUMIF($B$3:$B$724,J423,$CI$3:$CI$724)</f>
        <v>0</v>
      </c>
      <c r="CF423" s="30">
        <f>SUMIF(Ingredients!$B$3:$B$217,K423,Ingredients!$I$3:$I$217)+SUMIF($B$3:$B$724,K423,$CI$3:$CI$724)</f>
        <v>0</v>
      </c>
      <c r="CG423" s="30">
        <f>SUMIF(Ingredients!$B$3:$B$217,L423,Ingredients!$I$3:$I$217)+SUMIF($B$3:$B$724,L423,$CI$3:$CI$724)</f>
        <v>0</v>
      </c>
      <c r="CH423" s="30">
        <f>SUMIF(Ingredients!$B$3:$B$217,M423,Ingredients!$I$3:$I$217)+SUMIF($B$3:$B$724,M423,$CI$3:$CI$724)</f>
        <v>0</v>
      </c>
      <c r="CI423" s="38">
        <f t="shared" si="86"/>
        <v>0</v>
      </c>
      <c r="CJ423" s="30">
        <f>SUMIF(Ingredients!$B$3:$B$217,F423,Ingredients!$J$3:$J$217)+SUMIF($B$3:$B$724,F423,$CR$3:$CR$724)</f>
        <v>0</v>
      </c>
      <c r="CK423" s="30">
        <f>SUMIF(Ingredients!$B$3:$B$217,G423,Ingredients!$J$3:$J$217)+SUMIF($B$3:$B$724,G423,$CR$3:$CR$724)</f>
        <v>0</v>
      </c>
      <c r="CL423" s="30">
        <f>SUMIF(Ingredients!$B$3:$B$217,H423,Ingredients!$J$3:$J$217)+SUMIF($B$3:$B$724,H423,$CR$3:$CR$724)</f>
        <v>0</v>
      </c>
      <c r="CM423" s="30">
        <f>SUMIF(Ingredients!$B$3:$B$217,I423,Ingredients!$J$3:$J$217)+SUMIF($B$3:$B$724,I423,$CR$3:$CR$724)</f>
        <v>0</v>
      </c>
      <c r="CN423" s="30">
        <f>SUMIF(Ingredients!$B$3:$B$217,J423,Ingredients!$J$3:$J$217)+SUMIF($B$3:$B$724,J423,$CR$3:$CR$724)</f>
        <v>0</v>
      </c>
      <c r="CO423" s="30">
        <f>SUMIF(Ingredients!$B$3:$B$217,K423,Ingredients!$J$3:$J$217)+SUMIF($B$3:$B$724,K423,$CR$3:$CR$724)</f>
        <v>0</v>
      </c>
      <c r="CP423" s="30">
        <f>SUMIF(Ingredients!$B$3:$B$217,L423,Ingredients!$J$3:$J$217)+SUMIF($B$3:$B$724,L423,$CR$3:$CR$724)</f>
        <v>0</v>
      </c>
      <c r="CQ423" s="30">
        <f>SUMIF(Ingredients!$B$3:$B$217,M423,Ingredients!$J$3:$J$217)+SUMIF($B$3:$B$724,M423,$CR$3:$CR$724)</f>
        <v>0</v>
      </c>
      <c r="CR423" s="43">
        <f t="shared" si="87"/>
        <v>0</v>
      </c>
      <c r="CS423" s="34">
        <v>5</v>
      </c>
      <c r="CT423" s="30">
        <v>0</v>
      </c>
      <c r="CU423" s="30">
        <v>25.5</v>
      </c>
      <c r="CV423" s="35">
        <v>1.5</v>
      </c>
      <c r="CW423" s="36">
        <v>0</v>
      </c>
      <c r="CX423" s="37">
        <v>0</v>
      </c>
      <c r="CY423" s="38">
        <v>0</v>
      </c>
      <c r="CZ423" s="39">
        <v>0</v>
      </c>
      <c r="DA423" t="s">
        <v>202</v>
      </c>
      <c r="DB423" t="str">
        <f t="shared" ca="1" si="88"/>
        <v>-</v>
      </c>
      <c r="DD423" t="s">
        <v>200</v>
      </c>
      <c r="DE423" t="str">
        <f t="shared" ca="1" si="89"/>
        <v>HONEYBREADITEM(BREAD, ItemRegistry.honeybreadItem, 4 ,1f,0f,1.5f,0f,0f,0f,0f,0.82f),</v>
      </c>
      <c r="DF423" t="s">
        <v>2513</v>
      </c>
    </row>
    <row r="424" spans="2:110" x14ac:dyDescent="0.3">
      <c r="B424" t="s">
        <v>707</v>
      </c>
      <c r="C424" t="str">
        <f>INDEX('PH Itemnames'!$B$1:$B$723,MATCH(B424,'PH Itemnames'!$A$1:$A$723),1)</f>
        <v>honeybunItem</v>
      </c>
      <c r="D424" t="s">
        <v>240</v>
      </c>
      <c r="E424" t="s">
        <v>1192</v>
      </c>
      <c r="F424" s="10" t="s">
        <v>275</v>
      </c>
      <c r="G424" s="11" t="s">
        <v>226</v>
      </c>
      <c r="H424" s="11" t="s">
        <v>552</v>
      </c>
      <c r="I424" s="11" t="s">
        <v>209</v>
      </c>
      <c r="J424" s="11"/>
      <c r="K424" s="11"/>
      <c r="L424" s="11"/>
      <c r="M424" s="11"/>
      <c r="N424" s="46">
        <f ca="1">SUMIF(Ingredients!$B$3:$B$217,'PH complex foods'!F424,Ingredients!$A$3:$A$119)+SUMIF($B$3:$B$724,F424,$V$3:$V$723)</f>
        <v>1</v>
      </c>
      <c r="O424" s="11">
        <f ca="1">SUMIF(Ingredients!$B$3:$B$217,'PH complex foods'!G424,Ingredients!$A$3:$A$119)+SUMIF($B$3:$B$724,G424,$V$3:$V$723)</f>
        <v>1</v>
      </c>
      <c r="P424" s="11">
        <f ca="1">SUMIF(Ingredients!$B$3:$B$217,'PH complex foods'!H424,Ingredients!$A$3:$A$119)+SUMIF($B$3:$B$724,H424,$V$3:$V$723)</f>
        <v>1</v>
      </c>
      <c r="Q424" s="11">
        <f ca="1">SUMIF(Ingredients!$B$3:$B$217,'PH complex foods'!I424,Ingredients!$A$3:$A$119)+SUMIF($B$3:$B$724,I424,$V$3:$V$723)</f>
        <v>1</v>
      </c>
      <c r="R424" s="11">
        <f ca="1">SUMIF(Ingredients!$B$3:$B$217,'PH complex foods'!J424,Ingredients!$A$3:$A$119)+SUMIF($B$3:$B$724,J424,$V$3:$V$723)</f>
        <v>0</v>
      </c>
      <c r="S424" s="11">
        <f ca="1">SUMIF(Ingredients!$B$3:$B$217,'PH complex foods'!K424,Ingredients!$A$3:$A$119)+SUMIF($B$3:$B$724,K424,$V$3:$V$723)</f>
        <v>0</v>
      </c>
      <c r="T424" s="11">
        <f ca="1">SUMIF(Ingredients!$B$3:$B$217,'PH complex foods'!L424,Ingredients!$A$3:$A$119)+SUMIF($B$3:$B$724,L424,$V$3:$V$723)</f>
        <v>0</v>
      </c>
      <c r="U424" s="11">
        <f ca="1">SUMIF(Ingredients!$B$3:$B$217,'PH complex foods'!M424,Ingredients!$A$3:$A$119)+SUMIF($B$3:$B$724,M424,$V$3:$V$723)</f>
        <v>0</v>
      </c>
      <c r="V424" s="10">
        <f t="shared" ca="1" si="90"/>
        <v>1</v>
      </c>
      <c r="W424" s="11">
        <f t="shared" si="79"/>
        <v>0</v>
      </c>
      <c r="X424" s="44" t="str">
        <f t="shared" ca="1" si="91"/>
        <v>Yes</v>
      </c>
      <c r="Y424" s="34">
        <f>SUMIF(Ingredients!$B$3:$B$217,F424,Ingredients!$C$3:$C$217)+SUMIF($B$3:$B$724,F424,$AG$3:$AG$724)</f>
        <v>15</v>
      </c>
      <c r="Z424" s="30">
        <f>SUMIF(Ingredients!$B$3:$B$217,G424,Ingredients!$C$3:$C$217)+SUMIF($B$3:$B$724,G424,$AG$3:$AG$724)</f>
        <v>0</v>
      </c>
      <c r="AA424" s="30">
        <f>SUMIF(Ingredients!$B$3:$B$217,H424,Ingredients!$C$3:$C$217)+SUMIF($B$3:$B$724,H424,$AG$3:$AG$724)</f>
        <v>1</v>
      </c>
      <c r="AB424" s="30">
        <f>SUMIF(Ingredients!$B$3:$B$217,I424,Ingredients!$C$3:$C$217)+SUMIF($B$3:$B$724,I424,$AG$3:$AG$724)</f>
        <v>5</v>
      </c>
      <c r="AC424" s="30">
        <f>SUMIF(Ingredients!$B$3:$B$217,J424,Ingredients!$C$3:$C$217)+SUMIF($B$3:$B$724,J424,$AG$3:$AG$724)</f>
        <v>0</v>
      </c>
      <c r="AD424" s="30">
        <f>SUMIF(Ingredients!$B$3:$B$217,K424,Ingredients!$C$3:$C$217)+SUMIF($B$3:$B$724,K424,$AG$3:$AG$724)</f>
        <v>0</v>
      </c>
      <c r="AE424" s="30">
        <f>SUMIF(Ingredients!$B$3:$B$217,L424,Ingredients!$C$3:$C$217)+SUMIF($B$3:$B$724,L424,$AG$3:$AG$724)</f>
        <v>0</v>
      </c>
      <c r="AF424" s="30">
        <f>SUMIF(Ingredients!$B$3:$B$217,M424,Ingredients!$C$3:$C$217)+SUMIF($B$3:$B$724,M424,$AG$3:$AG$724)</f>
        <v>0</v>
      </c>
      <c r="AG424" s="29">
        <f t="shared" si="80"/>
        <v>21</v>
      </c>
      <c r="AH424" s="30">
        <f>SUMIF(Ingredients!$B$3:$B$217,F424,Ingredients!$D$3:$D$217)+SUMIF($B$3:$B$724,F424,$AP$3:$AP$724)</f>
        <v>0</v>
      </c>
      <c r="AI424" s="30">
        <f>SUMIF(Ingredients!$B$3:$B$217,G424,Ingredients!$D$3:$D$217)+SUMIF($B$3:$B$724,G424,$AP$3:$AP$724)</f>
        <v>0</v>
      </c>
      <c r="AJ424" s="30">
        <f>SUMIF(Ingredients!$B$3:$B$217,H424,Ingredients!$D$3:$D$217)+SUMIF($B$3:$B$724,H424,$AP$3:$AP$724)</f>
        <v>0</v>
      </c>
      <c r="AK424" s="30">
        <f>SUMIF(Ingredients!$B$3:$B$217,I424,Ingredients!$D$3:$D$217)+SUMIF($B$3:$B$724,I424,$AP$3:$AP$724)</f>
        <v>0</v>
      </c>
      <c r="AL424" s="30">
        <f>SUMIF(Ingredients!$B$3:$B$217,J424,Ingredients!$D$3:$D$217)+SUMIF($B$3:$B$724,J424,$AP$3:$AP$724)</f>
        <v>0</v>
      </c>
      <c r="AM424" s="30">
        <f>SUMIF(Ingredients!$B$3:$B$217,K424,Ingredients!$D$3:$D$217)+SUMIF($B$3:$B$724,K424,$AP$3:$AP$724)</f>
        <v>0</v>
      </c>
      <c r="AN424" s="30">
        <f>SUMIF(Ingredients!$B$3:$B$217,L424,Ingredients!$D$3:$D$217)+SUMIF($B$3:$B$724,L424,$AP$3:$AP$724)</f>
        <v>0</v>
      </c>
      <c r="AO424" s="30">
        <f>SUMIF(Ingredients!$B$3:$B$217,M424,Ingredients!$D$3:$D$217)+SUMIF($B$3:$B$724,M424,$AP$3:$AP$724)</f>
        <v>0</v>
      </c>
      <c r="AP424" s="29">
        <f t="shared" si="81"/>
        <v>0</v>
      </c>
      <c r="AQ424" s="30">
        <f>SUMIF(Ingredients!$B$3:$B$217,F424,Ingredients!$E$3:$E$217)+SUMIF($B$3:$B$724,F424,$AY$3:$AY$727)</f>
        <v>22</v>
      </c>
      <c r="AR424" s="30">
        <f>SUMIF(Ingredients!$B$3:$B$217,G424,Ingredients!$E$3:$E$217)+SUMIF($B$3:$B$724,G424,$AY$3:$AY$727)</f>
        <v>16</v>
      </c>
      <c r="AS424" s="30">
        <f>SUMIF(Ingredients!$B$3:$B$217,H424,Ingredients!$E$3:$E$217)+SUMIF($B$3:$B$724,H424,$AY$3:$AY$727)</f>
        <v>30</v>
      </c>
      <c r="AT424" s="30">
        <f>SUMIF(Ingredients!$B$3:$B$217,I424,Ingredients!$E$3:$E$217)+SUMIF($B$3:$B$724,I424,$AY$3:$AY$727)</f>
        <v>7</v>
      </c>
      <c r="AU424" s="30">
        <f>SUMIF(Ingredients!$B$3:$B$217,J424,Ingredients!$E$3:$E$217)+SUMIF($B$3:$B$724,J424,$AY$3:$AY$727)</f>
        <v>0</v>
      </c>
      <c r="AV424" s="30">
        <f>SUMIF(Ingredients!$B$3:$B$217,K424,Ingredients!$E$3:$E$217)+SUMIF($B$3:$B$724,K424,$AY$3:$AY$727)</f>
        <v>0</v>
      </c>
      <c r="AW424" s="30">
        <f>SUMIF(Ingredients!$B$3:$B$217,L424,Ingredients!$E$3:$E$217)+SUMIF($B$3:$B$724,L424,$AY$3:$AY$727)</f>
        <v>0</v>
      </c>
      <c r="AX424" s="30">
        <f>SUMIF(Ingredients!$B$3:$B$217,M424,Ingredients!$E$3:$E$217)+SUMIF($B$3:$B$724,M424,$AY$3:$AY$727)</f>
        <v>0</v>
      </c>
      <c r="AY424" s="29">
        <f t="shared" si="82"/>
        <v>18.75</v>
      </c>
      <c r="AZ424" s="30">
        <f>SUMIF(Ingredients!$B$3:$B$217,F424,Ingredients!$F$3:$F$217)+SUMIF($B$3:$B$724,F424,$BH$3:$BH$724)</f>
        <v>0</v>
      </c>
      <c r="BA424" s="30">
        <f>SUMIF(Ingredients!$B$3:$B$217,G424,Ingredients!$F$3:$F$217)+SUMIF($B$3:$B$724,G424,$BH$3:$BH$724)</f>
        <v>0</v>
      </c>
      <c r="BB424" s="30">
        <f>SUMIF(Ingredients!$B$3:$B$217,H424,Ingredients!$F$3:$F$217)+SUMIF($B$3:$B$724,H424,$BH$3:$BH$724)</f>
        <v>0</v>
      </c>
      <c r="BC424" s="30">
        <f>SUMIF(Ingredients!$B$3:$B$217,I424,Ingredients!$F$3:$F$217)+SUMIF($B$3:$B$724,I424,$BH$3:$BH$724)</f>
        <v>1</v>
      </c>
      <c r="BD424" s="30">
        <f>SUMIF(Ingredients!$B$3:$B$217,J424,Ingredients!$F$3:$F$217)+SUMIF($B$3:$B$724,J424,$BH$3:$BH$724)</f>
        <v>0</v>
      </c>
      <c r="BE424" s="30">
        <f>SUMIF(Ingredients!$B$3:$B$217,K424,Ingredients!$F$3:$F$217)+SUMIF($B$3:$B$724,K424,$BH$3:$BH$724)</f>
        <v>0</v>
      </c>
      <c r="BF424" s="30">
        <f>SUMIF(Ingredients!$B$3:$B$217,L424,Ingredients!$F$3:$F$217)+SUMIF($B$3:$B$724,L424,$BH$3:$BH$724)</f>
        <v>0</v>
      </c>
      <c r="BG424" s="30">
        <f>SUMIF(Ingredients!$B$3:$B$217,M424,Ingredients!$F$3:$F$217)+SUMIF($B$3:$B$724,M424,$BH$3:$BH$724)</f>
        <v>0</v>
      </c>
      <c r="BH424" s="35">
        <f t="shared" si="83"/>
        <v>1</v>
      </c>
      <c r="BI424" s="30">
        <f>SUMIF(Ingredients!$B$3:$B$217,F424,Ingredients!$G$3:$G$217)+SUMIF($B$3:$B$724,F424,$BQ$3:$BQ$724)</f>
        <v>0</v>
      </c>
      <c r="BJ424" s="30">
        <f>SUMIF(Ingredients!$B$3:$B$217,G424,Ingredients!$G$3:$G$217)+SUMIF($B$3:$B$724,G424,$BQ$3:$BQ$724)</f>
        <v>0</v>
      </c>
      <c r="BK424" s="30">
        <f>SUMIF(Ingredients!$B$3:$B$217,H424,Ingredients!$G$3:$G$217)+SUMIF($B$3:$B$724,H424,$BQ$3:$BQ$724)</f>
        <v>0</v>
      </c>
      <c r="BL424" s="30">
        <f>SUMIF(Ingredients!$B$3:$B$217,I424,Ingredients!$G$3:$G$217)+SUMIF($B$3:$B$724,I424,$BQ$3:$BQ$724)</f>
        <v>0</v>
      </c>
      <c r="BM424" s="30">
        <f>SUMIF(Ingredients!$B$3:$B$217,J424,Ingredients!$G$3:$G$217)+SUMIF($B$3:$B$724,J424,$BQ$3:$BQ$724)</f>
        <v>0</v>
      </c>
      <c r="BN424" s="30">
        <f>SUMIF(Ingredients!$B$3:$B$217,K424,Ingredients!$G$3:$G$217)+SUMIF($B$3:$B$724,K424,$BQ$3:$BQ$724)</f>
        <v>0</v>
      </c>
      <c r="BO424" s="30">
        <f>SUMIF(Ingredients!$B$3:$B$217,L424,Ingredients!$G$3:$G$217)+SUMIF($B$3:$B$724,L424,$BQ$3:$BQ$724)</f>
        <v>0</v>
      </c>
      <c r="BP424" s="30">
        <f>SUMIF(Ingredients!$B$3:$B$217,M424,Ingredients!$G$3:$G$217)+SUMIF($B$3:$B$724,M424,$BQ$3:$BQ$724)</f>
        <v>0</v>
      </c>
      <c r="BQ424" s="36">
        <f t="shared" si="84"/>
        <v>0</v>
      </c>
      <c r="BR424" s="30">
        <f>SUMIF(Ingredients!$B$3:$B$217,F424,Ingredients!$H$3:$H$217)+SUMIF($B$3:$B$724,F424,$BZ$3:$BZ$724)</f>
        <v>1.5</v>
      </c>
      <c r="BS424" s="30">
        <f>SUMIF(Ingredients!$B$3:$B$217,G424,Ingredients!$H$3:$H$217)+SUMIF($B$3:$B$724,G424,$BZ$3:$BZ$724)</f>
        <v>0</v>
      </c>
      <c r="BT424" s="30">
        <f>SUMIF(Ingredients!$B$3:$B$217,H424,Ingredients!$H$3:$H$217)+SUMIF($B$3:$B$724,H424,$BZ$3:$BZ$724)</f>
        <v>0</v>
      </c>
      <c r="BU424" s="30">
        <f>SUMIF(Ingredients!$B$3:$B$217,I424,Ingredients!$H$3:$H$217)+SUMIF($B$3:$B$724,I424,$BZ$3:$BZ$724)</f>
        <v>0</v>
      </c>
      <c r="BV424" s="30">
        <f>SUMIF(Ingredients!$B$3:$B$217,J424,Ingredients!$H$3:$H$217)+SUMIF($B$3:$B$724,J424,$BZ$3:$BZ$724)</f>
        <v>0</v>
      </c>
      <c r="BW424" s="30">
        <f>SUMIF(Ingredients!$B$3:$B$217,K424,Ingredients!$H$3:$H$217)+SUMIF($B$3:$B$724,K424,$BZ$3:$BZ$724)</f>
        <v>0</v>
      </c>
      <c r="BX424" s="30">
        <f>SUMIF(Ingredients!$B$3:$B$217,L424,Ingredients!$H$3:$H$217)+SUMIF($B$3:$B$724,L424,$BZ$3:$BZ$724)</f>
        <v>0</v>
      </c>
      <c r="BY424" s="30">
        <f>SUMIF(Ingredients!$B$3:$B$217,M424,Ingredients!$H$3:$H$217)+SUMIF($B$3:$B$724,M424,$BZ$3:$BZ$724)</f>
        <v>0</v>
      </c>
      <c r="BZ424" s="42">
        <f t="shared" si="85"/>
        <v>1.5</v>
      </c>
      <c r="CA424" s="30">
        <f>SUMIF(Ingredients!$B$3:$B$217,F424,Ingredients!$I$3:$I$217)+SUMIF($B$3:$B$724,F424,$CI$3:$CI$724)</f>
        <v>0</v>
      </c>
      <c r="CB424" s="30">
        <f>SUMIF(Ingredients!$B$3:$B$217,G424,Ingredients!$I$3:$I$217)+SUMIF($B$3:$B$724,G424,$CI$3:$CI$724)</f>
        <v>0</v>
      </c>
      <c r="CC424" s="30">
        <f>SUMIF(Ingredients!$B$3:$B$217,H424,Ingredients!$I$3:$I$217)+SUMIF($B$3:$B$724,H424,$CI$3:$CI$724)</f>
        <v>0</v>
      </c>
      <c r="CD424" s="30">
        <f>SUMIF(Ingredients!$B$3:$B$217,I424,Ingredients!$I$3:$I$217)+SUMIF($B$3:$B$724,I424,$CI$3:$CI$724)</f>
        <v>0</v>
      </c>
      <c r="CE424" s="30">
        <f>SUMIF(Ingredients!$B$3:$B$217,J424,Ingredients!$I$3:$I$217)+SUMIF($B$3:$B$724,J424,$CI$3:$CI$724)</f>
        <v>0</v>
      </c>
      <c r="CF424" s="30">
        <f>SUMIF(Ingredients!$B$3:$B$217,K424,Ingredients!$I$3:$I$217)+SUMIF($B$3:$B$724,K424,$CI$3:$CI$724)</f>
        <v>0</v>
      </c>
      <c r="CG424" s="30">
        <f>SUMIF(Ingredients!$B$3:$B$217,L424,Ingredients!$I$3:$I$217)+SUMIF($B$3:$B$724,L424,$CI$3:$CI$724)</f>
        <v>0</v>
      </c>
      <c r="CH424" s="30">
        <f>SUMIF(Ingredients!$B$3:$B$217,M424,Ingredients!$I$3:$I$217)+SUMIF($B$3:$B$724,M424,$CI$3:$CI$724)</f>
        <v>0</v>
      </c>
      <c r="CI424" s="38">
        <f t="shared" si="86"/>
        <v>0</v>
      </c>
      <c r="CJ424" s="30">
        <f>SUMIF(Ingredients!$B$3:$B$217,F424,Ingredients!$J$3:$J$217)+SUMIF($B$3:$B$724,F424,$CR$3:$CR$724)</f>
        <v>1</v>
      </c>
      <c r="CK424" s="30">
        <f>SUMIF(Ingredients!$B$3:$B$217,G424,Ingredients!$J$3:$J$217)+SUMIF($B$3:$B$724,G424,$CR$3:$CR$724)</f>
        <v>0</v>
      </c>
      <c r="CL424" s="30">
        <f>SUMIF(Ingredients!$B$3:$B$217,H424,Ingredients!$J$3:$J$217)+SUMIF($B$3:$B$724,H424,$CR$3:$CR$724)</f>
        <v>0</v>
      </c>
      <c r="CM424" s="30">
        <f>SUMIF(Ingredients!$B$3:$B$217,I424,Ingredients!$J$3:$J$217)+SUMIF($B$3:$B$724,I424,$CR$3:$CR$724)</f>
        <v>0</v>
      </c>
      <c r="CN424" s="30">
        <f>SUMIF(Ingredients!$B$3:$B$217,J424,Ingredients!$J$3:$J$217)+SUMIF($B$3:$B$724,J424,$CR$3:$CR$724)</f>
        <v>0</v>
      </c>
      <c r="CO424" s="30">
        <f>SUMIF(Ingredients!$B$3:$B$217,K424,Ingredients!$J$3:$J$217)+SUMIF($B$3:$B$724,K424,$CR$3:$CR$724)</f>
        <v>0</v>
      </c>
      <c r="CP424" s="30">
        <f>SUMIF(Ingredients!$B$3:$B$217,L424,Ingredients!$J$3:$J$217)+SUMIF($B$3:$B$724,L424,$CR$3:$CR$724)</f>
        <v>0</v>
      </c>
      <c r="CQ424" s="30">
        <f>SUMIF(Ingredients!$B$3:$B$217,M424,Ingredients!$J$3:$J$217)+SUMIF($B$3:$B$724,M424,$CR$3:$CR$724)</f>
        <v>0</v>
      </c>
      <c r="CR424" s="43">
        <f t="shared" si="87"/>
        <v>1</v>
      </c>
      <c r="CS424" s="34">
        <v>20</v>
      </c>
      <c r="CT424" s="30">
        <v>0</v>
      </c>
      <c r="CU424" s="30">
        <v>21</v>
      </c>
      <c r="CV424" s="35">
        <v>1</v>
      </c>
      <c r="CW424" s="36">
        <v>0</v>
      </c>
      <c r="CX424" s="37">
        <v>1.5</v>
      </c>
      <c r="CY424" s="38">
        <v>0</v>
      </c>
      <c r="CZ424" s="39">
        <v>1.3</v>
      </c>
      <c r="DA424" t="s">
        <v>202</v>
      </c>
      <c r="DB424" t="str">
        <f t="shared" ca="1" si="88"/>
        <v>-</v>
      </c>
      <c r="DD424" t="s">
        <v>200</v>
      </c>
      <c r="DE424" t="str">
        <f t="shared" ca="1" si="89"/>
        <v>HONEYBUNITEM(MEAL, ItemRegistry.honeybunItem, 4 ,4f,0f,1f,1.5f,0f,0f,1.3f,1f),</v>
      </c>
      <c r="DF424" t="s">
        <v>2514</v>
      </c>
    </row>
    <row r="425" spans="2:110" x14ac:dyDescent="0.3">
      <c r="B425" t="s">
        <v>708</v>
      </c>
      <c r="C425" t="str">
        <f>INDEX('PH Itemnames'!$B$1:$B$723,MATCH(B425,'PH Itemnames'!$A$1:$A$723),1)</f>
        <v>honeyglazedcarrotsItem</v>
      </c>
      <c r="D425" t="s">
        <v>245</v>
      </c>
      <c r="E425" t="s">
        <v>1192</v>
      </c>
      <c r="F425" s="10" t="s">
        <v>61</v>
      </c>
      <c r="G425" s="11" t="s">
        <v>552</v>
      </c>
      <c r="H425" s="11" t="s">
        <v>247</v>
      </c>
      <c r="I425" s="11" t="s">
        <v>20</v>
      </c>
      <c r="J425" s="11"/>
      <c r="K425" s="11"/>
      <c r="L425" s="11"/>
      <c r="M425" s="11"/>
      <c r="N425" s="46">
        <f ca="1">SUMIF(Ingredients!$B$3:$B$217,'PH complex foods'!F425,Ingredients!$A$3:$A$119)+SUMIF($B$3:$B$724,F425,$V$3:$V$723)</f>
        <v>1</v>
      </c>
      <c r="O425" s="11">
        <f ca="1">SUMIF(Ingredients!$B$3:$B$217,'PH complex foods'!G425,Ingredients!$A$3:$A$119)+SUMIF($B$3:$B$724,G425,$V$3:$V$723)</f>
        <v>1</v>
      </c>
      <c r="P425" s="11">
        <f ca="1">SUMIF(Ingredients!$B$3:$B$217,'PH complex foods'!H425,Ingredients!$A$3:$A$119)+SUMIF($B$3:$B$724,H425,$V$3:$V$723)</f>
        <v>1</v>
      </c>
      <c r="Q425" s="11">
        <f ca="1">SUMIF(Ingredients!$B$3:$B$217,'PH complex foods'!I425,Ingredients!$A$3:$A$119)+SUMIF($B$3:$B$724,I425,$V$3:$V$723)</f>
        <v>1</v>
      </c>
      <c r="R425" s="11">
        <f ca="1">SUMIF(Ingredients!$B$3:$B$217,'PH complex foods'!J425,Ingredients!$A$3:$A$119)+SUMIF($B$3:$B$724,J425,$V$3:$V$723)</f>
        <v>0</v>
      </c>
      <c r="S425" s="11">
        <f ca="1">SUMIF(Ingredients!$B$3:$B$217,'PH complex foods'!K425,Ingredients!$A$3:$A$119)+SUMIF($B$3:$B$724,K425,$V$3:$V$723)</f>
        <v>0</v>
      </c>
      <c r="T425" s="11">
        <f ca="1">SUMIF(Ingredients!$B$3:$B$217,'PH complex foods'!L425,Ingredients!$A$3:$A$119)+SUMIF($B$3:$B$724,L425,$V$3:$V$723)</f>
        <v>0</v>
      </c>
      <c r="U425" s="11">
        <f ca="1">SUMIF(Ingredients!$B$3:$B$217,'PH complex foods'!M425,Ingredients!$A$3:$A$119)+SUMIF($B$3:$B$724,M425,$V$3:$V$723)</f>
        <v>0</v>
      </c>
      <c r="V425" s="10">
        <f t="shared" ca="1" si="90"/>
        <v>1</v>
      </c>
      <c r="W425" s="11">
        <f t="shared" si="79"/>
        <v>0</v>
      </c>
      <c r="X425" s="44" t="str">
        <f t="shared" ca="1" si="91"/>
        <v>Yes</v>
      </c>
      <c r="Y425" s="34">
        <f>SUMIF(Ingredients!$B$3:$B$217,F425,Ingredients!$C$3:$C$217)+SUMIF($B$3:$B$724,F425,$AG$3:$AG$724)</f>
        <v>10</v>
      </c>
      <c r="Z425" s="30">
        <f>SUMIF(Ingredients!$B$3:$B$217,G425,Ingredients!$C$3:$C$217)+SUMIF($B$3:$B$724,G425,$AG$3:$AG$724)</f>
        <v>1</v>
      </c>
      <c r="AA425" s="30">
        <f>SUMIF(Ingredients!$B$3:$B$217,H425,Ingredients!$C$3:$C$217)+SUMIF($B$3:$B$724,H425,$AG$3:$AG$724)</f>
        <v>5</v>
      </c>
      <c r="AB425" s="30">
        <f>SUMIF(Ingredients!$B$3:$B$217,I425,Ingredients!$C$3:$C$217)+SUMIF($B$3:$B$724,I425,$AG$3:$AG$724)</f>
        <v>1</v>
      </c>
      <c r="AC425" s="30">
        <f>SUMIF(Ingredients!$B$3:$B$217,J425,Ingredients!$C$3:$C$217)+SUMIF($B$3:$B$724,J425,$AG$3:$AG$724)</f>
        <v>0</v>
      </c>
      <c r="AD425" s="30">
        <f>SUMIF(Ingredients!$B$3:$B$217,K425,Ingredients!$C$3:$C$217)+SUMIF($B$3:$B$724,K425,$AG$3:$AG$724)</f>
        <v>0</v>
      </c>
      <c r="AE425" s="30">
        <f>SUMIF(Ingredients!$B$3:$B$217,L425,Ingredients!$C$3:$C$217)+SUMIF($B$3:$B$724,L425,$AG$3:$AG$724)</f>
        <v>0</v>
      </c>
      <c r="AF425" s="30">
        <f>SUMIF(Ingredients!$B$3:$B$217,M425,Ingredients!$C$3:$C$217)+SUMIF($B$3:$B$724,M425,$AG$3:$AG$724)</f>
        <v>0</v>
      </c>
      <c r="AG425" s="29">
        <f t="shared" si="80"/>
        <v>17</v>
      </c>
      <c r="AH425" s="30">
        <f>SUMIF(Ingredients!$B$3:$B$217,F425,Ingredients!$D$3:$D$217)+SUMIF($B$3:$B$724,F425,$AP$3:$AP$724)</f>
        <v>0</v>
      </c>
      <c r="AI425" s="30">
        <f>SUMIF(Ingredients!$B$3:$B$217,G425,Ingredients!$D$3:$D$217)+SUMIF($B$3:$B$724,G425,$AP$3:$AP$724)</f>
        <v>0</v>
      </c>
      <c r="AJ425" s="30">
        <f>SUMIF(Ingredients!$B$3:$B$217,H425,Ingredients!$D$3:$D$217)+SUMIF($B$3:$B$724,H425,$AP$3:$AP$724)</f>
        <v>0</v>
      </c>
      <c r="AK425" s="30">
        <f>SUMIF(Ingredients!$B$3:$B$217,I425,Ingredients!$D$3:$D$217)+SUMIF($B$3:$B$724,I425,$AP$3:$AP$724)</f>
        <v>5</v>
      </c>
      <c r="AL425" s="30">
        <f>SUMIF(Ingredients!$B$3:$B$217,J425,Ingredients!$D$3:$D$217)+SUMIF($B$3:$B$724,J425,$AP$3:$AP$724)</f>
        <v>0</v>
      </c>
      <c r="AM425" s="30">
        <f>SUMIF(Ingredients!$B$3:$B$217,K425,Ingredients!$D$3:$D$217)+SUMIF($B$3:$B$724,K425,$AP$3:$AP$724)</f>
        <v>0</v>
      </c>
      <c r="AN425" s="30">
        <f>SUMIF(Ingredients!$B$3:$B$217,L425,Ingredients!$D$3:$D$217)+SUMIF($B$3:$B$724,L425,$AP$3:$AP$724)</f>
        <v>0</v>
      </c>
      <c r="AO425" s="30">
        <f>SUMIF(Ingredients!$B$3:$B$217,M425,Ingredients!$D$3:$D$217)+SUMIF($B$3:$B$724,M425,$AP$3:$AP$724)</f>
        <v>0</v>
      </c>
      <c r="AP425" s="29">
        <f t="shared" si="81"/>
        <v>5</v>
      </c>
      <c r="AQ425" s="30">
        <f>SUMIF(Ingredients!$B$3:$B$217,F425,Ingredients!$E$3:$E$217)+SUMIF($B$3:$B$724,F425,$AY$3:$AY$727)</f>
        <v>31</v>
      </c>
      <c r="AR425" s="30">
        <f>SUMIF(Ingredients!$B$3:$B$217,G425,Ingredients!$E$3:$E$217)+SUMIF($B$3:$B$724,G425,$AY$3:$AY$727)</f>
        <v>30</v>
      </c>
      <c r="AS425" s="30">
        <f>SUMIF(Ingredients!$B$3:$B$217,H425,Ingredients!$E$3:$E$217)+SUMIF($B$3:$B$724,H425,$AY$3:$AY$727)</f>
        <v>12</v>
      </c>
      <c r="AT425" s="30">
        <f>SUMIF(Ingredients!$B$3:$B$217,I425,Ingredients!$E$3:$E$217)+SUMIF($B$3:$B$724,I425,$AY$3:$AY$727)</f>
        <v>10</v>
      </c>
      <c r="AU425" s="30">
        <f>SUMIF(Ingredients!$B$3:$B$217,J425,Ingredients!$E$3:$E$217)+SUMIF($B$3:$B$724,J425,$AY$3:$AY$727)</f>
        <v>0</v>
      </c>
      <c r="AV425" s="30">
        <f>SUMIF(Ingredients!$B$3:$B$217,K425,Ingredients!$E$3:$E$217)+SUMIF($B$3:$B$724,K425,$AY$3:$AY$727)</f>
        <v>0</v>
      </c>
      <c r="AW425" s="30">
        <f>SUMIF(Ingredients!$B$3:$B$217,L425,Ingredients!$E$3:$E$217)+SUMIF($B$3:$B$724,L425,$AY$3:$AY$727)</f>
        <v>0</v>
      </c>
      <c r="AX425" s="30">
        <f>SUMIF(Ingredients!$B$3:$B$217,M425,Ingredients!$E$3:$E$217)+SUMIF($B$3:$B$724,M425,$AY$3:$AY$727)</f>
        <v>0</v>
      </c>
      <c r="AY425" s="29">
        <f t="shared" si="82"/>
        <v>20.75</v>
      </c>
      <c r="AZ425" s="30">
        <f>SUMIF(Ingredients!$B$3:$B$217,F425,Ingredients!$F$3:$F$217)+SUMIF($B$3:$B$724,F425,$BH$3:$BH$724)</f>
        <v>0</v>
      </c>
      <c r="BA425" s="30">
        <f>SUMIF(Ingredients!$B$3:$B$217,G425,Ingredients!$F$3:$F$217)+SUMIF($B$3:$B$724,G425,$BH$3:$BH$724)</f>
        <v>0</v>
      </c>
      <c r="BB425" s="30">
        <f>SUMIF(Ingredients!$B$3:$B$217,H425,Ingredients!$F$3:$F$217)+SUMIF($B$3:$B$724,H425,$BH$3:$BH$724)</f>
        <v>0</v>
      </c>
      <c r="BC425" s="30">
        <f>SUMIF(Ingredients!$B$3:$B$217,I425,Ingredients!$F$3:$F$217)+SUMIF($B$3:$B$724,I425,$BH$3:$BH$724)</f>
        <v>0</v>
      </c>
      <c r="BD425" s="30">
        <f>SUMIF(Ingredients!$B$3:$B$217,J425,Ingredients!$F$3:$F$217)+SUMIF($B$3:$B$724,J425,$BH$3:$BH$724)</f>
        <v>0</v>
      </c>
      <c r="BE425" s="30">
        <f>SUMIF(Ingredients!$B$3:$B$217,K425,Ingredients!$F$3:$F$217)+SUMIF($B$3:$B$724,K425,$BH$3:$BH$724)</f>
        <v>0</v>
      </c>
      <c r="BF425" s="30">
        <f>SUMIF(Ingredients!$B$3:$B$217,L425,Ingredients!$F$3:$F$217)+SUMIF($B$3:$B$724,L425,$BH$3:$BH$724)</f>
        <v>0</v>
      </c>
      <c r="BG425" s="30">
        <f>SUMIF(Ingredients!$B$3:$B$217,M425,Ingredients!$F$3:$F$217)+SUMIF($B$3:$B$724,M425,$BH$3:$BH$724)</f>
        <v>0</v>
      </c>
      <c r="BH425" s="35">
        <f t="shared" si="83"/>
        <v>0</v>
      </c>
      <c r="BI425" s="30">
        <f>SUMIF(Ingredients!$B$3:$B$217,F425,Ingredients!$G$3:$G$217)+SUMIF($B$3:$B$724,F425,$BQ$3:$BQ$724)</f>
        <v>0</v>
      </c>
      <c r="BJ425" s="30">
        <f>SUMIF(Ingredients!$B$3:$B$217,G425,Ingredients!$G$3:$G$217)+SUMIF($B$3:$B$724,G425,$BQ$3:$BQ$724)</f>
        <v>0</v>
      </c>
      <c r="BK425" s="30">
        <f>SUMIF(Ingredients!$B$3:$B$217,H425,Ingredients!$G$3:$G$217)+SUMIF($B$3:$B$724,H425,$BQ$3:$BQ$724)</f>
        <v>0</v>
      </c>
      <c r="BL425" s="30">
        <f>SUMIF(Ingredients!$B$3:$B$217,I425,Ingredients!$G$3:$G$217)+SUMIF($B$3:$B$724,I425,$BQ$3:$BQ$724)</f>
        <v>0.8</v>
      </c>
      <c r="BM425" s="30">
        <f>SUMIF(Ingredients!$B$3:$B$217,J425,Ingredients!$G$3:$G$217)+SUMIF($B$3:$B$724,J425,$BQ$3:$BQ$724)</f>
        <v>0</v>
      </c>
      <c r="BN425" s="30">
        <f>SUMIF(Ingredients!$B$3:$B$217,K425,Ingredients!$G$3:$G$217)+SUMIF($B$3:$B$724,K425,$BQ$3:$BQ$724)</f>
        <v>0</v>
      </c>
      <c r="BO425" s="30">
        <f>SUMIF(Ingredients!$B$3:$B$217,L425,Ingredients!$G$3:$G$217)+SUMIF($B$3:$B$724,L425,$BQ$3:$BQ$724)</f>
        <v>0</v>
      </c>
      <c r="BP425" s="30">
        <f>SUMIF(Ingredients!$B$3:$B$217,M425,Ingredients!$G$3:$G$217)+SUMIF($B$3:$B$724,M425,$BQ$3:$BQ$724)</f>
        <v>0</v>
      </c>
      <c r="BQ425" s="36">
        <f t="shared" si="84"/>
        <v>0.8</v>
      </c>
      <c r="BR425" s="30">
        <f>SUMIF(Ingredients!$B$3:$B$217,F425,Ingredients!$H$3:$H$217)+SUMIF($B$3:$B$724,F425,$BZ$3:$BZ$724)</f>
        <v>1</v>
      </c>
      <c r="BS425" s="30">
        <f>SUMIF(Ingredients!$B$3:$B$217,G425,Ingredients!$H$3:$H$217)+SUMIF($B$3:$B$724,G425,$BZ$3:$BZ$724)</f>
        <v>0</v>
      </c>
      <c r="BT425" s="30">
        <f>SUMIF(Ingredients!$B$3:$B$217,H425,Ingredients!$H$3:$H$217)+SUMIF($B$3:$B$724,H425,$BZ$3:$BZ$724)</f>
        <v>0</v>
      </c>
      <c r="BU425" s="30">
        <f>SUMIF(Ingredients!$B$3:$B$217,I425,Ingredients!$H$3:$H$217)+SUMIF($B$3:$B$724,I425,$BZ$3:$BZ$724)</f>
        <v>0</v>
      </c>
      <c r="BV425" s="30">
        <f>SUMIF(Ingredients!$B$3:$B$217,J425,Ingredients!$H$3:$H$217)+SUMIF($B$3:$B$724,J425,$BZ$3:$BZ$724)</f>
        <v>0</v>
      </c>
      <c r="BW425" s="30">
        <f>SUMIF(Ingredients!$B$3:$B$217,K425,Ingredients!$H$3:$H$217)+SUMIF($B$3:$B$724,K425,$BZ$3:$BZ$724)</f>
        <v>0</v>
      </c>
      <c r="BX425" s="30">
        <f>SUMIF(Ingredients!$B$3:$B$217,L425,Ingredients!$H$3:$H$217)+SUMIF($B$3:$B$724,L425,$BZ$3:$BZ$724)</f>
        <v>0</v>
      </c>
      <c r="BY425" s="30">
        <f>SUMIF(Ingredients!$B$3:$B$217,M425,Ingredients!$H$3:$H$217)+SUMIF($B$3:$B$724,M425,$BZ$3:$BZ$724)</f>
        <v>0</v>
      </c>
      <c r="BZ425" s="42">
        <f t="shared" si="85"/>
        <v>1</v>
      </c>
      <c r="CA425" s="30">
        <f>SUMIF(Ingredients!$B$3:$B$217,F425,Ingredients!$I$3:$I$217)+SUMIF($B$3:$B$724,F425,$CI$3:$CI$724)</f>
        <v>0</v>
      </c>
      <c r="CB425" s="30">
        <f>SUMIF(Ingredients!$B$3:$B$217,G425,Ingredients!$I$3:$I$217)+SUMIF($B$3:$B$724,G425,$CI$3:$CI$724)</f>
        <v>0</v>
      </c>
      <c r="CC425" s="30">
        <f>SUMIF(Ingredients!$B$3:$B$217,H425,Ingredients!$I$3:$I$217)+SUMIF($B$3:$B$724,H425,$CI$3:$CI$724)</f>
        <v>0</v>
      </c>
      <c r="CD425" s="30">
        <f>SUMIF(Ingredients!$B$3:$B$217,I425,Ingredients!$I$3:$I$217)+SUMIF($B$3:$B$724,I425,$CI$3:$CI$724)</f>
        <v>0</v>
      </c>
      <c r="CE425" s="30">
        <f>SUMIF(Ingredients!$B$3:$B$217,J425,Ingredients!$I$3:$I$217)+SUMIF($B$3:$B$724,J425,$CI$3:$CI$724)</f>
        <v>0</v>
      </c>
      <c r="CF425" s="30">
        <f>SUMIF(Ingredients!$B$3:$B$217,K425,Ingredients!$I$3:$I$217)+SUMIF($B$3:$B$724,K425,$CI$3:$CI$724)</f>
        <v>0</v>
      </c>
      <c r="CG425" s="30">
        <f>SUMIF(Ingredients!$B$3:$B$217,L425,Ingredients!$I$3:$I$217)+SUMIF($B$3:$B$724,L425,$CI$3:$CI$724)</f>
        <v>0</v>
      </c>
      <c r="CH425" s="30">
        <f>SUMIF(Ingredients!$B$3:$B$217,M425,Ingredients!$I$3:$I$217)+SUMIF($B$3:$B$724,M425,$CI$3:$CI$724)</f>
        <v>0</v>
      </c>
      <c r="CI425" s="38">
        <f t="shared" si="86"/>
        <v>0</v>
      </c>
      <c r="CJ425" s="30">
        <f>SUMIF(Ingredients!$B$3:$B$217,F425,Ingredients!$J$3:$J$217)+SUMIF($B$3:$B$724,F425,$CR$3:$CR$724)</f>
        <v>0</v>
      </c>
      <c r="CK425" s="30">
        <f>SUMIF(Ingredients!$B$3:$B$217,G425,Ingredients!$J$3:$J$217)+SUMIF($B$3:$B$724,G425,$CR$3:$CR$724)</f>
        <v>0</v>
      </c>
      <c r="CL425" s="30">
        <f>SUMIF(Ingredients!$B$3:$B$217,H425,Ingredients!$J$3:$J$217)+SUMIF($B$3:$B$724,H425,$CR$3:$CR$724)</f>
        <v>1</v>
      </c>
      <c r="CM425" s="30">
        <f>SUMIF(Ingredients!$B$3:$B$217,I425,Ingredients!$J$3:$J$217)+SUMIF($B$3:$B$724,I425,$CR$3:$CR$724)</f>
        <v>0</v>
      </c>
      <c r="CN425" s="30">
        <f>SUMIF(Ingredients!$B$3:$B$217,J425,Ingredients!$J$3:$J$217)+SUMIF($B$3:$B$724,J425,$CR$3:$CR$724)</f>
        <v>0</v>
      </c>
      <c r="CO425" s="30">
        <f>SUMIF(Ingredients!$B$3:$B$217,K425,Ingredients!$J$3:$J$217)+SUMIF($B$3:$B$724,K425,$CR$3:$CR$724)</f>
        <v>0</v>
      </c>
      <c r="CP425" s="30">
        <f>SUMIF(Ingredients!$B$3:$B$217,L425,Ingredients!$J$3:$J$217)+SUMIF($B$3:$B$724,L425,$CR$3:$CR$724)</f>
        <v>0</v>
      </c>
      <c r="CQ425" s="30">
        <f>SUMIF(Ingredients!$B$3:$B$217,M425,Ingredients!$J$3:$J$217)+SUMIF($B$3:$B$724,M425,$CR$3:$CR$724)</f>
        <v>0</v>
      </c>
      <c r="CR425" s="43">
        <f t="shared" si="87"/>
        <v>1</v>
      </c>
      <c r="CS425" s="34">
        <v>15</v>
      </c>
      <c r="CT425" s="30">
        <v>0</v>
      </c>
      <c r="CU425" s="30">
        <v>18</v>
      </c>
      <c r="CV425" s="35">
        <v>0</v>
      </c>
      <c r="CW425" s="36">
        <v>0.8</v>
      </c>
      <c r="CX425" s="37">
        <v>1</v>
      </c>
      <c r="CY425" s="38">
        <v>0</v>
      </c>
      <c r="CZ425" s="39">
        <v>1</v>
      </c>
      <c r="DA425" t="s">
        <v>202</v>
      </c>
      <c r="DB425" t="str">
        <f t="shared" ca="1" si="88"/>
        <v>-</v>
      </c>
      <c r="DD425" t="s">
        <v>200</v>
      </c>
      <c r="DE425" t="str">
        <f t="shared" ca="1" si="89"/>
        <v>HONEYGLAZEDCARROTSITEM(MEAL, ItemRegistry.honeyglazedcarrotsItem, 4 ,3f,0f,0f,1f,0.8f,0f,1f,1.17f),</v>
      </c>
      <c r="DF425" t="s">
        <v>2515</v>
      </c>
    </row>
    <row r="426" spans="2:110" x14ac:dyDescent="0.3">
      <c r="B426" t="s">
        <v>709</v>
      </c>
      <c r="C426" t="str">
        <f>INDEX('PH Itemnames'!$B$1:$B$723,MATCH(B426,'PH Itemnames'!$A$1:$A$723),1)</f>
        <v>honeyglazedhamItem</v>
      </c>
      <c r="D426" t="s">
        <v>245</v>
      </c>
      <c r="E426" t="s">
        <v>1192</v>
      </c>
      <c r="F426" s="10" t="s">
        <v>76</v>
      </c>
      <c r="G426" s="11" t="s">
        <v>552</v>
      </c>
      <c r="H426" s="11" t="s">
        <v>401</v>
      </c>
      <c r="I426" s="11"/>
      <c r="J426" s="11"/>
      <c r="K426" s="11"/>
      <c r="L426" s="11"/>
      <c r="M426" s="11"/>
      <c r="N426" s="46">
        <f ca="1">SUMIF(Ingredients!$B$3:$B$217,'PH complex foods'!F426,Ingredients!$A$3:$A$119)+SUMIF($B$3:$B$724,F426,$V$3:$V$723)</f>
        <v>1</v>
      </c>
      <c r="O426" s="11">
        <f ca="1">SUMIF(Ingredients!$B$3:$B$217,'PH complex foods'!G426,Ingredients!$A$3:$A$119)+SUMIF($B$3:$B$724,G426,$V$3:$V$723)</f>
        <v>1</v>
      </c>
      <c r="P426" s="11">
        <f ca="1">SUMIF(Ingredients!$B$3:$B$217,'PH complex foods'!H426,Ingredients!$A$3:$A$119)+SUMIF($B$3:$B$724,H426,$V$3:$V$723)</f>
        <v>1</v>
      </c>
      <c r="Q426" s="11">
        <f ca="1">SUMIF(Ingredients!$B$3:$B$217,'PH complex foods'!I426,Ingredients!$A$3:$A$119)+SUMIF($B$3:$B$724,I426,$V$3:$V$723)</f>
        <v>0</v>
      </c>
      <c r="R426" s="11">
        <f ca="1">SUMIF(Ingredients!$B$3:$B$217,'PH complex foods'!J426,Ingredients!$A$3:$A$119)+SUMIF($B$3:$B$724,J426,$V$3:$V$723)</f>
        <v>0</v>
      </c>
      <c r="S426" s="11">
        <f ca="1">SUMIF(Ingredients!$B$3:$B$217,'PH complex foods'!K426,Ingredients!$A$3:$A$119)+SUMIF($B$3:$B$724,K426,$V$3:$V$723)</f>
        <v>0</v>
      </c>
      <c r="T426" s="11">
        <f ca="1">SUMIF(Ingredients!$B$3:$B$217,'PH complex foods'!L426,Ingredients!$A$3:$A$119)+SUMIF($B$3:$B$724,L426,$V$3:$V$723)</f>
        <v>0</v>
      </c>
      <c r="U426" s="11">
        <f ca="1">SUMIF(Ingredients!$B$3:$B$217,'PH complex foods'!M426,Ingredients!$A$3:$A$119)+SUMIF($B$3:$B$724,M426,$V$3:$V$723)</f>
        <v>0</v>
      </c>
      <c r="V426" s="10">
        <f t="shared" ca="1" si="90"/>
        <v>1</v>
      </c>
      <c r="W426" s="11">
        <f t="shared" si="79"/>
        <v>0</v>
      </c>
      <c r="X426" s="44" t="str">
        <f t="shared" ca="1" si="91"/>
        <v>Yes</v>
      </c>
      <c r="Y426" s="34">
        <f>SUMIF(Ingredients!$B$3:$B$217,F426,Ingredients!$C$3:$C$217)+SUMIF($B$3:$B$724,F426,$AG$3:$AG$724)</f>
        <v>10</v>
      </c>
      <c r="Z426" s="30">
        <f>SUMIF(Ingredients!$B$3:$B$217,G426,Ingredients!$C$3:$C$217)+SUMIF($B$3:$B$724,G426,$AG$3:$AG$724)</f>
        <v>1</v>
      </c>
      <c r="AA426" s="30">
        <f>SUMIF(Ingredients!$B$3:$B$217,H426,Ingredients!$C$3:$C$217)+SUMIF($B$3:$B$724,H426,$AG$3:$AG$724)</f>
        <v>0</v>
      </c>
      <c r="AB426" s="30">
        <f>SUMIF(Ingredients!$B$3:$B$217,I426,Ingredients!$C$3:$C$217)+SUMIF($B$3:$B$724,I426,$AG$3:$AG$724)</f>
        <v>0</v>
      </c>
      <c r="AC426" s="30">
        <f>SUMIF(Ingredients!$B$3:$B$217,J426,Ingredients!$C$3:$C$217)+SUMIF($B$3:$B$724,J426,$AG$3:$AG$724)</f>
        <v>0</v>
      </c>
      <c r="AD426" s="30">
        <f>SUMIF(Ingredients!$B$3:$B$217,K426,Ingredients!$C$3:$C$217)+SUMIF($B$3:$B$724,K426,$AG$3:$AG$724)</f>
        <v>0</v>
      </c>
      <c r="AE426" s="30">
        <f>SUMIF(Ingredients!$B$3:$B$217,L426,Ingredients!$C$3:$C$217)+SUMIF($B$3:$B$724,L426,$AG$3:$AG$724)</f>
        <v>0</v>
      </c>
      <c r="AF426" s="30">
        <f>SUMIF(Ingredients!$B$3:$B$217,M426,Ingredients!$C$3:$C$217)+SUMIF($B$3:$B$724,M426,$AG$3:$AG$724)</f>
        <v>0</v>
      </c>
      <c r="AG426" s="29">
        <f t="shared" si="80"/>
        <v>11</v>
      </c>
      <c r="AH426" s="30">
        <f>SUMIF(Ingredients!$B$3:$B$217,F426,Ingredients!$D$3:$D$217)+SUMIF($B$3:$B$724,F426,$AP$3:$AP$724)</f>
        <v>0</v>
      </c>
      <c r="AI426" s="30">
        <f>SUMIF(Ingredients!$B$3:$B$217,G426,Ingredients!$D$3:$D$217)+SUMIF($B$3:$B$724,G426,$AP$3:$AP$724)</f>
        <v>0</v>
      </c>
      <c r="AJ426" s="30">
        <f>SUMIF(Ingredients!$B$3:$B$217,H426,Ingredients!$D$3:$D$217)+SUMIF($B$3:$B$724,H426,$AP$3:$AP$724)</f>
        <v>0</v>
      </c>
      <c r="AK426" s="30">
        <f>SUMIF(Ingredients!$B$3:$B$217,I426,Ingredients!$D$3:$D$217)+SUMIF($B$3:$B$724,I426,$AP$3:$AP$724)</f>
        <v>0</v>
      </c>
      <c r="AL426" s="30">
        <f>SUMIF(Ingredients!$B$3:$B$217,J426,Ingredients!$D$3:$D$217)+SUMIF($B$3:$B$724,J426,$AP$3:$AP$724)</f>
        <v>0</v>
      </c>
      <c r="AM426" s="30">
        <f>SUMIF(Ingredients!$B$3:$B$217,K426,Ingredients!$D$3:$D$217)+SUMIF($B$3:$B$724,K426,$AP$3:$AP$724)</f>
        <v>0</v>
      </c>
      <c r="AN426" s="30">
        <f>SUMIF(Ingredients!$B$3:$B$217,L426,Ingredients!$D$3:$D$217)+SUMIF($B$3:$B$724,L426,$AP$3:$AP$724)</f>
        <v>0</v>
      </c>
      <c r="AO426" s="30">
        <f>SUMIF(Ingredients!$B$3:$B$217,M426,Ingredients!$D$3:$D$217)+SUMIF($B$3:$B$724,M426,$AP$3:$AP$724)</f>
        <v>0</v>
      </c>
      <c r="AP426" s="29">
        <f t="shared" si="81"/>
        <v>0</v>
      </c>
      <c r="AQ426" s="30">
        <f>SUMIF(Ingredients!$B$3:$B$217,F426,Ingredients!$E$3:$E$217)+SUMIF($B$3:$B$724,F426,$AY$3:$AY$727)</f>
        <v>10</v>
      </c>
      <c r="AR426" s="30">
        <f>SUMIF(Ingredients!$B$3:$B$217,G426,Ingredients!$E$3:$E$217)+SUMIF($B$3:$B$724,G426,$AY$3:$AY$727)</f>
        <v>30</v>
      </c>
      <c r="AS426" s="30">
        <f>SUMIF(Ingredients!$B$3:$B$217,H426,Ingredients!$E$3:$E$217)+SUMIF($B$3:$B$724,H426,$AY$3:$AY$727)</f>
        <v>0</v>
      </c>
      <c r="AT426" s="30">
        <f>SUMIF(Ingredients!$B$3:$B$217,I426,Ingredients!$E$3:$E$217)+SUMIF($B$3:$B$724,I426,$AY$3:$AY$727)</f>
        <v>0</v>
      </c>
      <c r="AU426" s="30">
        <f>SUMIF(Ingredients!$B$3:$B$217,J426,Ingredients!$E$3:$E$217)+SUMIF($B$3:$B$724,J426,$AY$3:$AY$727)</f>
        <v>0</v>
      </c>
      <c r="AV426" s="30">
        <f>SUMIF(Ingredients!$B$3:$B$217,K426,Ingredients!$E$3:$E$217)+SUMIF($B$3:$B$724,K426,$AY$3:$AY$727)</f>
        <v>0</v>
      </c>
      <c r="AW426" s="30">
        <f>SUMIF(Ingredients!$B$3:$B$217,L426,Ingredients!$E$3:$E$217)+SUMIF($B$3:$B$724,L426,$AY$3:$AY$727)</f>
        <v>0</v>
      </c>
      <c r="AX426" s="30">
        <f>SUMIF(Ingredients!$B$3:$B$217,M426,Ingredients!$E$3:$E$217)+SUMIF($B$3:$B$724,M426,$AY$3:$AY$727)</f>
        <v>0</v>
      </c>
      <c r="AY426" s="29">
        <f t="shared" si="82"/>
        <v>13.333333333333334</v>
      </c>
      <c r="AZ426" s="30">
        <f>SUMIF(Ingredients!$B$3:$B$217,F426,Ingredients!$F$3:$F$217)+SUMIF($B$3:$B$724,F426,$BH$3:$BH$724)</f>
        <v>0</v>
      </c>
      <c r="BA426" s="30">
        <f>SUMIF(Ingredients!$B$3:$B$217,G426,Ingredients!$F$3:$F$217)+SUMIF($B$3:$B$724,G426,$BH$3:$BH$724)</f>
        <v>0</v>
      </c>
      <c r="BB426" s="30">
        <f>SUMIF(Ingredients!$B$3:$B$217,H426,Ingredients!$F$3:$F$217)+SUMIF($B$3:$B$724,H426,$BH$3:$BH$724)</f>
        <v>0</v>
      </c>
      <c r="BC426" s="30">
        <f>SUMIF(Ingredients!$B$3:$B$217,I426,Ingredients!$F$3:$F$217)+SUMIF($B$3:$B$724,I426,$BH$3:$BH$724)</f>
        <v>0</v>
      </c>
      <c r="BD426" s="30">
        <f>SUMIF(Ingredients!$B$3:$B$217,J426,Ingredients!$F$3:$F$217)+SUMIF($B$3:$B$724,J426,$BH$3:$BH$724)</f>
        <v>0</v>
      </c>
      <c r="BE426" s="30">
        <f>SUMIF(Ingredients!$B$3:$B$217,K426,Ingredients!$F$3:$F$217)+SUMIF($B$3:$B$724,K426,$BH$3:$BH$724)</f>
        <v>0</v>
      </c>
      <c r="BF426" s="30">
        <f>SUMIF(Ingredients!$B$3:$B$217,L426,Ingredients!$F$3:$F$217)+SUMIF($B$3:$B$724,L426,$BH$3:$BH$724)</f>
        <v>0</v>
      </c>
      <c r="BG426" s="30">
        <f>SUMIF(Ingredients!$B$3:$B$217,M426,Ingredients!$F$3:$F$217)+SUMIF($B$3:$B$724,M426,$BH$3:$BH$724)</f>
        <v>0</v>
      </c>
      <c r="BH426" s="35">
        <f t="shared" si="83"/>
        <v>0</v>
      </c>
      <c r="BI426" s="30">
        <f>SUMIF(Ingredients!$B$3:$B$217,F426,Ingredients!$G$3:$G$217)+SUMIF($B$3:$B$724,F426,$BQ$3:$BQ$724)</f>
        <v>0</v>
      </c>
      <c r="BJ426" s="30">
        <f>SUMIF(Ingredients!$B$3:$B$217,G426,Ingredients!$G$3:$G$217)+SUMIF($B$3:$B$724,G426,$BQ$3:$BQ$724)</f>
        <v>0</v>
      </c>
      <c r="BK426" s="30">
        <f>SUMIF(Ingredients!$B$3:$B$217,H426,Ingredients!$G$3:$G$217)+SUMIF($B$3:$B$724,H426,$BQ$3:$BQ$724)</f>
        <v>0</v>
      </c>
      <c r="BL426" s="30">
        <f>SUMIF(Ingredients!$B$3:$B$217,I426,Ingredients!$G$3:$G$217)+SUMIF($B$3:$B$724,I426,$BQ$3:$BQ$724)</f>
        <v>0</v>
      </c>
      <c r="BM426" s="30">
        <f>SUMIF(Ingredients!$B$3:$B$217,J426,Ingredients!$G$3:$G$217)+SUMIF($B$3:$B$724,J426,$BQ$3:$BQ$724)</f>
        <v>0</v>
      </c>
      <c r="BN426" s="30">
        <f>SUMIF(Ingredients!$B$3:$B$217,K426,Ingredients!$G$3:$G$217)+SUMIF($B$3:$B$724,K426,$BQ$3:$BQ$724)</f>
        <v>0</v>
      </c>
      <c r="BO426" s="30">
        <f>SUMIF(Ingredients!$B$3:$B$217,L426,Ingredients!$G$3:$G$217)+SUMIF($B$3:$B$724,L426,$BQ$3:$BQ$724)</f>
        <v>0</v>
      </c>
      <c r="BP426" s="30">
        <f>SUMIF(Ingredients!$B$3:$B$217,M426,Ingredients!$G$3:$G$217)+SUMIF($B$3:$B$724,M426,$BQ$3:$BQ$724)</f>
        <v>0</v>
      </c>
      <c r="BQ426" s="36">
        <f t="shared" si="84"/>
        <v>0</v>
      </c>
      <c r="BR426" s="30">
        <f>SUMIF(Ingredients!$B$3:$B$217,F426,Ingredients!$H$3:$H$217)+SUMIF($B$3:$B$724,F426,$BZ$3:$BZ$724)</f>
        <v>0</v>
      </c>
      <c r="BS426" s="30">
        <f>SUMIF(Ingredients!$B$3:$B$217,G426,Ingredients!$H$3:$H$217)+SUMIF($B$3:$B$724,G426,$BZ$3:$BZ$724)</f>
        <v>0</v>
      </c>
      <c r="BT426" s="30">
        <f>SUMIF(Ingredients!$B$3:$B$217,H426,Ingredients!$H$3:$H$217)+SUMIF($B$3:$B$724,H426,$BZ$3:$BZ$724)</f>
        <v>0</v>
      </c>
      <c r="BU426" s="30">
        <f>SUMIF(Ingredients!$B$3:$B$217,I426,Ingredients!$H$3:$H$217)+SUMIF($B$3:$B$724,I426,$BZ$3:$BZ$724)</f>
        <v>0</v>
      </c>
      <c r="BV426" s="30">
        <f>SUMIF(Ingredients!$B$3:$B$217,J426,Ingredients!$H$3:$H$217)+SUMIF($B$3:$B$724,J426,$BZ$3:$BZ$724)</f>
        <v>0</v>
      </c>
      <c r="BW426" s="30">
        <f>SUMIF(Ingredients!$B$3:$B$217,K426,Ingredients!$H$3:$H$217)+SUMIF($B$3:$B$724,K426,$BZ$3:$BZ$724)</f>
        <v>0</v>
      </c>
      <c r="BX426" s="30">
        <f>SUMIF(Ingredients!$B$3:$B$217,L426,Ingredients!$H$3:$H$217)+SUMIF($B$3:$B$724,L426,$BZ$3:$BZ$724)</f>
        <v>0</v>
      </c>
      <c r="BY426" s="30">
        <f>SUMIF(Ingredients!$B$3:$B$217,M426,Ingredients!$H$3:$H$217)+SUMIF($B$3:$B$724,M426,$BZ$3:$BZ$724)</f>
        <v>0</v>
      </c>
      <c r="BZ426" s="42">
        <f t="shared" si="85"/>
        <v>0</v>
      </c>
      <c r="CA426" s="30">
        <f>SUMIF(Ingredients!$B$3:$B$217,F426,Ingredients!$I$3:$I$217)+SUMIF($B$3:$B$724,F426,$CI$3:$CI$724)</f>
        <v>1.5</v>
      </c>
      <c r="CB426" s="30">
        <f>SUMIF(Ingredients!$B$3:$B$217,G426,Ingredients!$I$3:$I$217)+SUMIF($B$3:$B$724,G426,$CI$3:$CI$724)</f>
        <v>0</v>
      </c>
      <c r="CC426" s="30">
        <f>SUMIF(Ingredients!$B$3:$B$217,H426,Ingredients!$I$3:$I$217)+SUMIF($B$3:$B$724,H426,$CI$3:$CI$724)</f>
        <v>0</v>
      </c>
      <c r="CD426" s="30">
        <f>SUMIF(Ingredients!$B$3:$B$217,I426,Ingredients!$I$3:$I$217)+SUMIF($B$3:$B$724,I426,$CI$3:$CI$724)</f>
        <v>0</v>
      </c>
      <c r="CE426" s="30">
        <f>SUMIF(Ingredients!$B$3:$B$217,J426,Ingredients!$I$3:$I$217)+SUMIF($B$3:$B$724,J426,$CI$3:$CI$724)</f>
        <v>0</v>
      </c>
      <c r="CF426" s="30">
        <f>SUMIF(Ingredients!$B$3:$B$217,K426,Ingredients!$I$3:$I$217)+SUMIF($B$3:$B$724,K426,$CI$3:$CI$724)</f>
        <v>0</v>
      </c>
      <c r="CG426" s="30">
        <f>SUMIF(Ingredients!$B$3:$B$217,L426,Ingredients!$I$3:$I$217)+SUMIF($B$3:$B$724,L426,$CI$3:$CI$724)</f>
        <v>0</v>
      </c>
      <c r="CH426" s="30">
        <f>SUMIF(Ingredients!$B$3:$B$217,M426,Ingredients!$I$3:$I$217)+SUMIF($B$3:$B$724,M426,$CI$3:$CI$724)</f>
        <v>0</v>
      </c>
      <c r="CI426" s="38">
        <f t="shared" si="86"/>
        <v>1.5</v>
      </c>
      <c r="CJ426" s="30">
        <f>SUMIF(Ingredients!$B$3:$B$217,F426,Ingredients!$J$3:$J$217)+SUMIF($B$3:$B$724,F426,$CR$3:$CR$724)</f>
        <v>0</v>
      </c>
      <c r="CK426" s="30">
        <f>SUMIF(Ingredients!$B$3:$B$217,G426,Ingredients!$J$3:$J$217)+SUMIF($B$3:$B$724,G426,$CR$3:$CR$724)</f>
        <v>0</v>
      </c>
      <c r="CL426" s="30">
        <f>SUMIF(Ingredients!$B$3:$B$217,H426,Ingredients!$J$3:$J$217)+SUMIF($B$3:$B$724,H426,$CR$3:$CR$724)</f>
        <v>0</v>
      </c>
      <c r="CM426" s="30">
        <f>SUMIF(Ingredients!$B$3:$B$217,I426,Ingredients!$J$3:$J$217)+SUMIF($B$3:$B$724,I426,$CR$3:$CR$724)</f>
        <v>0</v>
      </c>
      <c r="CN426" s="30">
        <f>SUMIF(Ingredients!$B$3:$B$217,J426,Ingredients!$J$3:$J$217)+SUMIF($B$3:$B$724,J426,$CR$3:$CR$724)</f>
        <v>0</v>
      </c>
      <c r="CO426" s="30">
        <f>SUMIF(Ingredients!$B$3:$B$217,K426,Ingredients!$J$3:$J$217)+SUMIF($B$3:$B$724,K426,$CR$3:$CR$724)</f>
        <v>0</v>
      </c>
      <c r="CP426" s="30">
        <f>SUMIF(Ingredients!$B$3:$B$217,L426,Ingredients!$J$3:$J$217)+SUMIF($B$3:$B$724,L426,$CR$3:$CR$724)</f>
        <v>0</v>
      </c>
      <c r="CQ426" s="30">
        <f>SUMIF(Ingredients!$B$3:$B$217,M426,Ingredients!$J$3:$J$217)+SUMIF($B$3:$B$724,M426,$CR$3:$CR$724)</f>
        <v>0</v>
      </c>
      <c r="CR426" s="43">
        <f t="shared" si="87"/>
        <v>0</v>
      </c>
      <c r="CS426" s="34">
        <v>15</v>
      </c>
      <c r="CT426" s="30">
        <v>0</v>
      </c>
      <c r="CU426" s="30">
        <v>18</v>
      </c>
      <c r="CV426" s="35">
        <v>0</v>
      </c>
      <c r="CW426" s="36">
        <v>0</v>
      </c>
      <c r="CX426" s="37">
        <v>0</v>
      </c>
      <c r="CY426" s="38">
        <v>1.5</v>
      </c>
      <c r="CZ426" s="39">
        <v>0</v>
      </c>
      <c r="DA426" t="s">
        <v>202</v>
      </c>
      <c r="DB426" t="str">
        <f t="shared" ca="1" si="88"/>
        <v>-</v>
      </c>
      <c r="DD426" t="s">
        <v>200</v>
      </c>
      <c r="DE426" t="str">
        <f t="shared" ca="1" si="89"/>
        <v>HONEYGLAZEDHAMITEM(MEAL, ItemRegistry.honeyglazedhamItem, 4 ,3f,0f,0f,0f,0f,1.5f,0f,1.17f),</v>
      </c>
      <c r="DF426" t="s">
        <v>2516</v>
      </c>
    </row>
    <row r="427" spans="2:110" x14ac:dyDescent="0.3">
      <c r="B427" t="s">
        <v>710</v>
      </c>
      <c r="C427" t="str">
        <f>INDEX('PH Itemnames'!$B$1:$B$723,MATCH(B427,'PH Itemnames'!$A$1:$A$723),1)</f>
        <v>honeysoyribsItem</v>
      </c>
      <c r="D427" t="s">
        <v>245</v>
      </c>
      <c r="E427" t="s">
        <v>1192</v>
      </c>
      <c r="F427" s="10" t="s">
        <v>76</v>
      </c>
      <c r="G427" s="11" t="s">
        <v>552</v>
      </c>
      <c r="H427" s="11" t="s">
        <v>663</v>
      </c>
      <c r="I427" s="11" t="s">
        <v>62</v>
      </c>
      <c r="J427" s="11" t="s">
        <v>351</v>
      </c>
      <c r="K427" s="11"/>
      <c r="L427" s="11"/>
      <c r="M427" s="11"/>
      <c r="N427" s="46">
        <f ca="1">SUMIF(Ingredients!$B$3:$B$217,'PH complex foods'!F427,Ingredients!$A$3:$A$119)+SUMIF($B$3:$B$724,F427,$V$3:$V$723)</f>
        <v>1</v>
      </c>
      <c r="O427" s="11">
        <f ca="1">SUMIF(Ingredients!$B$3:$B$217,'PH complex foods'!G427,Ingredients!$A$3:$A$119)+SUMIF($B$3:$B$724,G427,$V$3:$V$723)</f>
        <v>1</v>
      </c>
      <c r="P427" s="11">
        <f ca="1">SUMIF(Ingredients!$B$3:$B$217,'PH complex foods'!H427,Ingredients!$A$3:$A$119)+SUMIF($B$3:$B$724,H427,$V$3:$V$723)</f>
        <v>1</v>
      </c>
      <c r="Q427" s="11">
        <f ca="1">SUMIF(Ingredients!$B$3:$B$217,'PH complex foods'!I427,Ingredients!$A$3:$A$119)+SUMIF($B$3:$B$724,I427,$V$3:$V$723)</f>
        <v>1</v>
      </c>
      <c r="R427" s="11">
        <f ca="1">SUMIF(Ingredients!$B$3:$B$217,'PH complex foods'!J427,Ingredients!$A$3:$A$119)+SUMIF($B$3:$B$724,J427,$V$3:$V$723)</f>
        <v>1</v>
      </c>
      <c r="S427" s="11">
        <f ca="1">SUMIF(Ingredients!$B$3:$B$217,'PH complex foods'!K427,Ingredients!$A$3:$A$119)+SUMIF($B$3:$B$724,K427,$V$3:$V$723)</f>
        <v>0</v>
      </c>
      <c r="T427" s="11">
        <f ca="1">SUMIF(Ingredients!$B$3:$B$217,'PH complex foods'!L427,Ingredients!$A$3:$A$119)+SUMIF($B$3:$B$724,L427,$V$3:$V$723)</f>
        <v>0</v>
      </c>
      <c r="U427" s="11">
        <f ca="1">SUMIF(Ingredients!$B$3:$B$217,'PH complex foods'!M427,Ingredients!$A$3:$A$119)+SUMIF($B$3:$B$724,M427,$V$3:$V$723)</f>
        <v>0</v>
      </c>
      <c r="V427" s="10">
        <f t="shared" ca="1" si="90"/>
        <v>1</v>
      </c>
      <c r="W427" s="11">
        <f t="shared" si="79"/>
        <v>0</v>
      </c>
      <c r="X427" s="44" t="str">
        <f t="shared" ca="1" si="91"/>
        <v>Yes</v>
      </c>
      <c r="Y427" s="34">
        <f>SUMIF(Ingredients!$B$3:$B$217,F427,Ingredients!$C$3:$C$217)+SUMIF($B$3:$B$724,F427,$AG$3:$AG$724)</f>
        <v>10</v>
      </c>
      <c r="Z427" s="30">
        <f>SUMIF(Ingredients!$B$3:$B$217,G427,Ingredients!$C$3:$C$217)+SUMIF($B$3:$B$724,G427,$AG$3:$AG$724)</f>
        <v>1</v>
      </c>
      <c r="AA427" s="30">
        <f>SUMIF(Ingredients!$B$3:$B$217,H427,Ingredients!$C$3:$C$217)+SUMIF($B$3:$B$724,H427,$AG$3:$AG$724)</f>
        <v>10</v>
      </c>
      <c r="AB427" s="30">
        <f>SUMIF(Ingredients!$B$3:$B$217,I427,Ingredients!$C$3:$C$217)+SUMIF($B$3:$B$724,I427,$AG$3:$AG$724)</f>
        <v>2</v>
      </c>
      <c r="AC427" s="30">
        <f>SUMIF(Ingredients!$B$3:$B$217,J427,Ingredients!$C$3:$C$217)+SUMIF($B$3:$B$724,J427,$AG$3:$AG$724)</f>
        <v>0</v>
      </c>
      <c r="AD427" s="30">
        <f>SUMIF(Ingredients!$B$3:$B$217,K427,Ingredients!$C$3:$C$217)+SUMIF($B$3:$B$724,K427,$AG$3:$AG$724)</f>
        <v>0</v>
      </c>
      <c r="AE427" s="30">
        <f>SUMIF(Ingredients!$B$3:$B$217,L427,Ingredients!$C$3:$C$217)+SUMIF($B$3:$B$724,L427,$AG$3:$AG$724)</f>
        <v>0</v>
      </c>
      <c r="AF427" s="30">
        <f>SUMIF(Ingredients!$B$3:$B$217,M427,Ingredients!$C$3:$C$217)+SUMIF($B$3:$B$724,M427,$AG$3:$AG$724)</f>
        <v>0</v>
      </c>
      <c r="AG427" s="29">
        <f t="shared" si="80"/>
        <v>23</v>
      </c>
      <c r="AH427" s="30">
        <f>SUMIF(Ingredients!$B$3:$B$217,F427,Ingredients!$D$3:$D$217)+SUMIF($B$3:$B$724,F427,$AP$3:$AP$724)</f>
        <v>0</v>
      </c>
      <c r="AI427" s="30">
        <f>SUMIF(Ingredients!$B$3:$B$217,G427,Ingredients!$D$3:$D$217)+SUMIF($B$3:$B$724,G427,$AP$3:$AP$724)</f>
        <v>0</v>
      </c>
      <c r="AJ427" s="30">
        <f>SUMIF(Ingredients!$B$3:$B$217,H427,Ingredients!$D$3:$D$217)+SUMIF($B$3:$B$724,H427,$AP$3:$AP$724)</f>
        <v>10</v>
      </c>
      <c r="AK427" s="30">
        <f>SUMIF(Ingredients!$B$3:$B$217,I427,Ingredients!$D$3:$D$217)+SUMIF($B$3:$B$724,I427,$AP$3:$AP$724)</f>
        <v>0</v>
      </c>
      <c r="AL427" s="30">
        <f>SUMIF(Ingredients!$B$3:$B$217,J427,Ingredients!$D$3:$D$217)+SUMIF($B$3:$B$724,J427,$AP$3:$AP$724)</f>
        <v>0</v>
      </c>
      <c r="AM427" s="30">
        <f>SUMIF(Ingredients!$B$3:$B$217,K427,Ingredients!$D$3:$D$217)+SUMIF($B$3:$B$724,K427,$AP$3:$AP$724)</f>
        <v>0</v>
      </c>
      <c r="AN427" s="30">
        <f>SUMIF(Ingredients!$B$3:$B$217,L427,Ingredients!$D$3:$D$217)+SUMIF($B$3:$B$724,L427,$AP$3:$AP$724)</f>
        <v>0</v>
      </c>
      <c r="AO427" s="30">
        <f>SUMIF(Ingredients!$B$3:$B$217,M427,Ingredients!$D$3:$D$217)+SUMIF($B$3:$B$724,M427,$AP$3:$AP$724)</f>
        <v>0</v>
      </c>
      <c r="AP427" s="29">
        <f t="shared" si="81"/>
        <v>10</v>
      </c>
      <c r="AQ427" s="30">
        <f>SUMIF(Ingredients!$B$3:$B$217,F427,Ingredients!$E$3:$E$217)+SUMIF($B$3:$B$724,F427,$AY$3:$AY$727)</f>
        <v>10</v>
      </c>
      <c r="AR427" s="30">
        <f>SUMIF(Ingredients!$B$3:$B$217,G427,Ingredients!$E$3:$E$217)+SUMIF($B$3:$B$724,G427,$AY$3:$AY$727)</f>
        <v>30</v>
      </c>
      <c r="AS427" s="30">
        <f>SUMIF(Ingredients!$B$3:$B$217,H427,Ingredients!$E$3:$E$217)+SUMIF($B$3:$B$724,H427,$AY$3:$AY$727)</f>
        <v>12.666666666666666</v>
      </c>
      <c r="AT427" s="30">
        <f>SUMIF(Ingredients!$B$3:$B$217,I427,Ingredients!$E$3:$E$217)+SUMIF($B$3:$B$724,I427,$AY$3:$AY$727)</f>
        <v>54</v>
      </c>
      <c r="AU427" s="30">
        <f>SUMIF(Ingredients!$B$3:$B$217,J427,Ingredients!$E$3:$E$217)+SUMIF($B$3:$B$724,J427,$AY$3:$AY$727)</f>
        <v>30</v>
      </c>
      <c r="AV427" s="30">
        <f>SUMIF(Ingredients!$B$3:$B$217,K427,Ingredients!$E$3:$E$217)+SUMIF($B$3:$B$724,K427,$AY$3:$AY$727)</f>
        <v>0</v>
      </c>
      <c r="AW427" s="30">
        <f>SUMIF(Ingredients!$B$3:$B$217,L427,Ingredients!$E$3:$E$217)+SUMIF($B$3:$B$724,L427,$AY$3:$AY$727)</f>
        <v>0</v>
      </c>
      <c r="AX427" s="30">
        <f>SUMIF(Ingredients!$B$3:$B$217,M427,Ingredients!$E$3:$E$217)+SUMIF($B$3:$B$724,M427,$AY$3:$AY$727)</f>
        <v>0</v>
      </c>
      <c r="AY427" s="29">
        <f t="shared" si="82"/>
        <v>27.333333333333332</v>
      </c>
      <c r="AZ427" s="30">
        <f>SUMIF(Ingredients!$B$3:$B$217,F427,Ingredients!$F$3:$F$217)+SUMIF($B$3:$B$724,F427,$BH$3:$BH$724)</f>
        <v>0</v>
      </c>
      <c r="BA427" s="30">
        <f>SUMIF(Ingredients!$B$3:$B$217,G427,Ingredients!$F$3:$F$217)+SUMIF($B$3:$B$724,G427,$BH$3:$BH$724)</f>
        <v>0</v>
      </c>
      <c r="BB427" s="30">
        <f>SUMIF(Ingredients!$B$3:$B$217,H427,Ingredients!$F$3:$F$217)+SUMIF($B$3:$B$724,H427,$BH$3:$BH$724)</f>
        <v>0</v>
      </c>
      <c r="BC427" s="30">
        <f>SUMIF(Ingredients!$B$3:$B$217,I427,Ingredients!$F$3:$F$217)+SUMIF($B$3:$B$724,I427,$BH$3:$BH$724)</f>
        <v>0</v>
      </c>
      <c r="BD427" s="30">
        <f>SUMIF(Ingredients!$B$3:$B$217,J427,Ingredients!$F$3:$F$217)+SUMIF($B$3:$B$724,J427,$BH$3:$BH$724)</f>
        <v>0</v>
      </c>
      <c r="BE427" s="30">
        <f>SUMIF(Ingredients!$B$3:$B$217,K427,Ingredients!$F$3:$F$217)+SUMIF($B$3:$B$724,K427,$BH$3:$BH$724)</f>
        <v>0</v>
      </c>
      <c r="BF427" s="30">
        <f>SUMIF(Ingredients!$B$3:$B$217,L427,Ingredients!$F$3:$F$217)+SUMIF($B$3:$B$724,L427,$BH$3:$BH$724)</f>
        <v>0</v>
      </c>
      <c r="BG427" s="30">
        <f>SUMIF(Ingredients!$B$3:$B$217,M427,Ingredients!$F$3:$F$217)+SUMIF($B$3:$B$724,M427,$BH$3:$BH$724)</f>
        <v>0</v>
      </c>
      <c r="BH427" s="35">
        <f t="shared" si="83"/>
        <v>0</v>
      </c>
      <c r="BI427" s="30">
        <f>SUMIF(Ingredients!$B$3:$B$217,F427,Ingredients!$G$3:$G$217)+SUMIF($B$3:$B$724,F427,$BQ$3:$BQ$724)</f>
        <v>0</v>
      </c>
      <c r="BJ427" s="30">
        <f>SUMIF(Ingredients!$B$3:$B$217,G427,Ingredients!$G$3:$G$217)+SUMIF($B$3:$B$724,G427,$BQ$3:$BQ$724)</f>
        <v>0</v>
      </c>
      <c r="BK427" s="30">
        <f>SUMIF(Ingredients!$B$3:$B$217,H427,Ingredients!$G$3:$G$217)+SUMIF($B$3:$B$724,H427,$BQ$3:$BQ$724)</f>
        <v>0</v>
      </c>
      <c r="BL427" s="30">
        <f>SUMIF(Ingredients!$B$3:$B$217,I427,Ingredients!$G$3:$G$217)+SUMIF($B$3:$B$724,I427,$BQ$3:$BQ$724)</f>
        <v>0</v>
      </c>
      <c r="BM427" s="30">
        <f>SUMIF(Ingredients!$B$3:$B$217,J427,Ingredients!$G$3:$G$217)+SUMIF($B$3:$B$724,J427,$BQ$3:$BQ$724)</f>
        <v>0</v>
      </c>
      <c r="BN427" s="30">
        <f>SUMIF(Ingredients!$B$3:$B$217,K427,Ingredients!$G$3:$G$217)+SUMIF($B$3:$B$724,K427,$BQ$3:$BQ$724)</f>
        <v>0</v>
      </c>
      <c r="BO427" s="30">
        <f>SUMIF(Ingredients!$B$3:$B$217,L427,Ingredients!$G$3:$G$217)+SUMIF($B$3:$B$724,L427,$BQ$3:$BQ$724)</f>
        <v>0</v>
      </c>
      <c r="BP427" s="30">
        <f>SUMIF(Ingredients!$B$3:$B$217,M427,Ingredients!$G$3:$G$217)+SUMIF($B$3:$B$724,M427,$BQ$3:$BQ$724)</f>
        <v>0</v>
      </c>
      <c r="BQ427" s="36">
        <f t="shared" si="84"/>
        <v>0</v>
      </c>
      <c r="BR427" s="30">
        <f>SUMIF(Ingredients!$B$3:$B$217,F427,Ingredients!$H$3:$H$217)+SUMIF($B$3:$B$724,F427,$BZ$3:$BZ$724)</f>
        <v>0</v>
      </c>
      <c r="BS427" s="30">
        <f>SUMIF(Ingredients!$B$3:$B$217,G427,Ingredients!$H$3:$H$217)+SUMIF($B$3:$B$724,G427,$BZ$3:$BZ$724)</f>
        <v>0</v>
      </c>
      <c r="BT427" s="30">
        <f>SUMIF(Ingredients!$B$3:$B$217,H427,Ingredients!$H$3:$H$217)+SUMIF($B$3:$B$724,H427,$BZ$3:$BZ$724)</f>
        <v>0.5</v>
      </c>
      <c r="BU427" s="30">
        <f>SUMIF(Ingredients!$B$3:$B$217,I427,Ingredients!$H$3:$H$217)+SUMIF($B$3:$B$724,I427,$BZ$3:$BZ$724)</f>
        <v>2</v>
      </c>
      <c r="BV427" s="30">
        <f>SUMIF(Ingredients!$B$3:$B$217,J427,Ingredients!$H$3:$H$217)+SUMIF($B$3:$B$724,J427,$BZ$3:$BZ$724)</f>
        <v>0</v>
      </c>
      <c r="BW427" s="30">
        <f>SUMIF(Ingredients!$B$3:$B$217,K427,Ingredients!$H$3:$H$217)+SUMIF($B$3:$B$724,K427,$BZ$3:$BZ$724)</f>
        <v>0</v>
      </c>
      <c r="BX427" s="30">
        <f>SUMIF(Ingredients!$B$3:$B$217,L427,Ingredients!$H$3:$H$217)+SUMIF($B$3:$B$724,L427,$BZ$3:$BZ$724)</f>
        <v>0</v>
      </c>
      <c r="BY427" s="30">
        <f>SUMIF(Ingredients!$B$3:$B$217,M427,Ingredients!$H$3:$H$217)+SUMIF($B$3:$B$724,M427,$BZ$3:$BZ$724)</f>
        <v>0</v>
      </c>
      <c r="BZ427" s="42">
        <f t="shared" si="85"/>
        <v>2.5</v>
      </c>
      <c r="CA427" s="30">
        <f>SUMIF(Ingredients!$B$3:$B$217,F427,Ingredients!$I$3:$I$217)+SUMIF($B$3:$B$724,F427,$CI$3:$CI$724)</f>
        <v>1.5</v>
      </c>
      <c r="CB427" s="30">
        <f>SUMIF(Ingredients!$B$3:$B$217,G427,Ingredients!$I$3:$I$217)+SUMIF($B$3:$B$724,G427,$CI$3:$CI$724)</f>
        <v>0</v>
      </c>
      <c r="CC427" s="30">
        <f>SUMIF(Ingredients!$B$3:$B$217,H427,Ingredients!$I$3:$I$217)+SUMIF($B$3:$B$724,H427,$CI$3:$CI$724)</f>
        <v>1</v>
      </c>
      <c r="CD427" s="30">
        <f>SUMIF(Ingredients!$B$3:$B$217,I427,Ingredients!$I$3:$I$217)+SUMIF($B$3:$B$724,I427,$CI$3:$CI$724)</f>
        <v>0</v>
      </c>
      <c r="CE427" s="30">
        <f>SUMIF(Ingredients!$B$3:$B$217,J427,Ingredients!$I$3:$I$217)+SUMIF($B$3:$B$724,J427,$CI$3:$CI$724)</f>
        <v>0</v>
      </c>
      <c r="CF427" s="30">
        <f>SUMIF(Ingredients!$B$3:$B$217,K427,Ingredients!$I$3:$I$217)+SUMIF($B$3:$B$724,K427,$CI$3:$CI$724)</f>
        <v>0</v>
      </c>
      <c r="CG427" s="30">
        <f>SUMIF(Ingredients!$B$3:$B$217,L427,Ingredients!$I$3:$I$217)+SUMIF($B$3:$B$724,L427,$CI$3:$CI$724)</f>
        <v>0</v>
      </c>
      <c r="CH427" s="30">
        <f>SUMIF(Ingredients!$B$3:$B$217,M427,Ingredients!$I$3:$I$217)+SUMIF($B$3:$B$724,M427,$CI$3:$CI$724)</f>
        <v>0</v>
      </c>
      <c r="CI427" s="38">
        <f t="shared" si="86"/>
        <v>2.5</v>
      </c>
      <c r="CJ427" s="30">
        <f>SUMIF(Ingredients!$B$3:$B$217,F427,Ingredients!$J$3:$J$217)+SUMIF($B$3:$B$724,F427,$CR$3:$CR$724)</f>
        <v>0</v>
      </c>
      <c r="CK427" s="30">
        <f>SUMIF(Ingredients!$B$3:$B$217,G427,Ingredients!$J$3:$J$217)+SUMIF($B$3:$B$724,G427,$CR$3:$CR$724)</f>
        <v>0</v>
      </c>
      <c r="CL427" s="30">
        <f>SUMIF(Ingredients!$B$3:$B$217,H427,Ingredients!$J$3:$J$217)+SUMIF($B$3:$B$724,H427,$CR$3:$CR$724)</f>
        <v>0</v>
      </c>
      <c r="CM427" s="30">
        <f>SUMIF(Ingredients!$B$3:$B$217,I427,Ingredients!$J$3:$J$217)+SUMIF($B$3:$B$724,I427,$CR$3:$CR$724)</f>
        <v>0</v>
      </c>
      <c r="CN427" s="30">
        <f>SUMIF(Ingredients!$B$3:$B$217,J427,Ingredients!$J$3:$J$217)+SUMIF($B$3:$B$724,J427,$CR$3:$CR$724)</f>
        <v>0</v>
      </c>
      <c r="CO427" s="30">
        <f>SUMIF(Ingredients!$B$3:$B$217,K427,Ingredients!$J$3:$J$217)+SUMIF($B$3:$B$724,K427,$CR$3:$CR$724)</f>
        <v>0</v>
      </c>
      <c r="CP427" s="30">
        <f>SUMIF(Ingredients!$B$3:$B$217,L427,Ingredients!$J$3:$J$217)+SUMIF($B$3:$B$724,L427,$CR$3:$CR$724)</f>
        <v>0</v>
      </c>
      <c r="CQ427" s="30">
        <f>SUMIF(Ingredients!$B$3:$B$217,M427,Ingredients!$J$3:$J$217)+SUMIF($B$3:$B$724,M427,$CR$3:$CR$724)</f>
        <v>0</v>
      </c>
      <c r="CR427" s="43">
        <f t="shared" si="87"/>
        <v>0</v>
      </c>
      <c r="CS427" s="34">
        <v>25</v>
      </c>
      <c r="CT427" s="30">
        <v>0</v>
      </c>
      <c r="CU427" s="30">
        <v>18</v>
      </c>
      <c r="CV427" s="35">
        <v>0</v>
      </c>
      <c r="CW427" s="36">
        <v>0</v>
      </c>
      <c r="CX427" s="37">
        <v>2.5</v>
      </c>
      <c r="CY427" s="38">
        <v>2.5</v>
      </c>
      <c r="CZ427" s="39">
        <v>0</v>
      </c>
      <c r="DA427" t="s">
        <v>202</v>
      </c>
      <c r="DB427" t="str">
        <f t="shared" ca="1" si="88"/>
        <v>-</v>
      </c>
      <c r="DD427" t="s">
        <v>200</v>
      </c>
      <c r="DE427" t="str">
        <f t="shared" ca="1" si="89"/>
        <v>HONEYSOYRIBSITEM(MEAL, ItemRegistry.honeysoyribsItem, 4 ,5f,0f,0f,2.5f,0f,2.5f,0f,1.17f),</v>
      </c>
      <c r="DF427" t="s">
        <v>2517</v>
      </c>
    </row>
    <row r="428" spans="2:110" x14ac:dyDescent="0.3">
      <c r="B428" t="s">
        <v>711</v>
      </c>
      <c r="C428" t="str">
        <f>INDEX('PH Itemnames'!$B$1:$B$723,MATCH(B428,'PH Itemnames'!$A$1:$A$723),1)</f>
        <v>chocovoxelsItem</v>
      </c>
      <c r="D428" t="s">
        <v>240</v>
      </c>
      <c r="E428" t="s">
        <v>1192</v>
      </c>
      <c r="F428" s="10" t="s">
        <v>238</v>
      </c>
      <c r="G428" s="11" t="s">
        <v>712</v>
      </c>
      <c r="H428" s="11"/>
      <c r="I428" s="11"/>
      <c r="J428" s="11"/>
      <c r="K428" s="11"/>
      <c r="L428" s="11"/>
      <c r="M428" s="11"/>
      <c r="N428" s="46">
        <f ca="1">SUMIF(Ingredients!$B$3:$B$217,'PH complex foods'!F428,Ingredients!$A$3:$A$119)+SUMIF($B$3:$B$724,F428,$V$3:$V$723)</f>
        <v>1</v>
      </c>
      <c r="O428" s="11">
        <f ca="1">SUMIF(Ingredients!$B$3:$B$217,'PH complex foods'!G428,Ingredients!$A$3:$A$119)+SUMIF($B$3:$B$724,G428,$V$3:$V$723)</f>
        <v>0</v>
      </c>
      <c r="P428" s="11">
        <f ca="1">SUMIF(Ingredients!$B$3:$B$217,'PH complex foods'!H428,Ingredients!$A$3:$A$119)+SUMIF($B$3:$B$724,H428,$V$3:$V$723)</f>
        <v>0</v>
      </c>
      <c r="Q428" s="11">
        <f ca="1">SUMIF(Ingredients!$B$3:$B$217,'PH complex foods'!I428,Ingredients!$A$3:$A$119)+SUMIF($B$3:$B$724,I428,$V$3:$V$723)</f>
        <v>0</v>
      </c>
      <c r="R428" s="11">
        <f ca="1">SUMIF(Ingredients!$B$3:$B$217,'PH complex foods'!J428,Ingredients!$A$3:$A$119)+SUMIF($B$3:$B$724,J428,$V$3:$V$723)</f>
        <v>0</v>
      </c>
      <c r="S428" s="11">
        <f ca="1">SUMIF(Ingredients!$B$3:$B$217,'PH complex foods'!K428,Ingredients!$A$3:$A$119)+SUMIF($B$3:$B$724,K428,$V$3:$V$723)</f>
        <v>0</v>
      </c>
      <c r="T428" s="11">
        <f ca="1">SUMIF(Ingredients!$B$3:$B$217,'PH complex foods'!L428,Ingredients!$A$3:$A$119)+SUMIF($B$3:$B$724,L428,$V$3:$V$723)</f>
        <v>0</v>
      </c>
      <c r="U428" s="11">
        <f ca="1">SUMIF(Ingredients!$B$3:$B$217,'PH complex foods'!M428,Ingredients!$A$3:$A$119)+SUMIF($B$3:$B$724,M428,$V$3:$V$723)</f>
        <v>0</v>
      </c>
      <c r="V428" s="10">
        <f t="shared" ca="1" si="90"/>
        <v>0</v>
      </c>
      <c r="W428" s="11">
        <f t="shared" si="79"/>
        <v>0</v>
      </c>
      <c r="X428" s="44" t="str">
        <f t="shared" ca="1" si="91"/>
        <v>No</v>
      </c>
      <c r="Y428" s="34">
        <f>SUMIF(Ingredients!$B$3:$B$217,F428,Ingredients!$C$3:$C$217)+SUMIF($B$3:$B$724,F428,$AG$3:$AG$724)</f>
        <v>5</v>
      </c>
      <c r="Z428" s="30">
        <f>SUMIF(Ingredients!$B$3:$B$217,G428,Ingredients!$C$3:$C$217)+SUMIF($B$3:$B$724,G428,$AG$3:$AG$724)</f>
        <v>0</v>
      </c>
      <c r="AA428" s="30">
        <f>SUMIF(Ingredients!$B$3:$B$217,H428,Ingredients!$C$3:$C$217)+SUMIF($B$3:$B$724,H428,$AG$3:$AG$724)</f>
        <v>0</v>
      </c>
      <c r="AB428" s="30">
        <f>SUMIF(Ingredients!$B$3:$B$217,I428,Ingredients!$C$3:$C$217)+SUMIF($B$3:$B$724,I428,$AG$3:$AG$724)</f>
        <v>0</v>
      </c>
      <c r="AC428" s="30">
        <f>SUMIF(Ingredients!$B$3:$B$217,J428,Ingredients!$C$3:$C$217)+SUMIF($B$3:$B$724,J428,$AG$3:$AG$724)</f>
        <v>0</v>
      </c>
      <c r="AD428" s="30">
        <f>SUMIF(Ingredients!$B$3:$B$217,K428,Ingredients!$C$3:$C$217)+SUMIF($B$3:$B$724,K428,$AG$3:$AG$724)</f>
        <v>0</v>
      </c>
      <c r="AE428" s="30">
        <f>SUMIF(Ingredients!$B$3:$B$217,L428,Ingredients!$C$3:$C$217)+SUMIF($B$3:$B$724,L428,$AG$3:$AG$724)</f>
        <v>0</v>
      </c>
      <c r="AF428" s="30">
        <f>SUMIF(Ingredients!$B$3:$B$217,M428,Ingredients!$C$3:$C$217)+SUMIF($B$3:$B$724,M428,$AG$3:$AG$724)</f>
        <v>0</v>
      </c>
      <c r="AG428" s="29">
        <f t="shared" si="80"/>
        <v>5</v>
      </c>
      <c r="AH428" s="30">
        <f>SUMIF(Ingredients!$B$3:$B$217,F428,Ingredients!$D$3:$D$217)+SUMIF($B$3:$B$724,F428,$AP$3:$AP$724)</f>
        <v>5</v>
      </c>
      <c r="AI428" s="30">
        <f>SUMIF(Ingredients!$B$3:$B$217,G428,Ingredients!$D$3:$D$217)+SUMIF($B$3:$B$724,G428,$AP$3:$AP$724)</f>
        <v>0</v>
      </c>
      <c r="AJ428" s="30">
        <f>SUMIF(Ingredients!$B$3:$B$217,H428,Ingredients!$D$3:$D$217)+SUMIF($B$3:$B$724,H428,$AP$3:$AP$724)</f>
        <v>0</v>
      </c>
      <c r="AK428" s="30">
        <f>SUMIF(Ingredients!$B$3:$B$217,I428,Ingredients!$D$3:$D$217)+SUMIF($B$3:$B$724,I428,$AP$3:$AP$724)</f>
        <v>0</v>
      </c>
      <c r="AL428" s="30">
        <f>SUMIF(Ingredients!$B$3:$B$217,J428,Ingredients!$D$3:$D$217)+SUMIF($B$3:$B$724,J428,$AP$3:$AP$724)</f>
        <v>0</v>
      </c>
      <c r="AM428" s="30">
        <f>SUMIF(Ingredients!$B$3:$B$217,K428,Ingredients!$D$3:$D$217)+SUMIF($B$3:$B$724,K428,$AP$3:$AP$724)</f>
        <v>0</v>
      </c>
      <c r="AN428" s="30">
        <f>SUMIF(Ingredients!$B$3:$B$217,L428,Ingredients!$D$3:$D$217)+SUMIF($B$3:$B$724,L428,$AP$3:$AP$724)</f>
        <v>0</v>
      </c>
      <c r="AO428" s="30">
        <f>SUMIF(Ingredients!$B$3:$B$217,M428,Ingredients!$D$3:$D$217)+SUMIF($B$3:$B$724,M428,$AP$3:$AP$724)</f>
        <v>0</v>
      </c>
      <c r="AP428" s="29">
        <f t="shared" si="81"/>
        <v>5</v>
      </c>
      <c r="AQ428" s="30">
        <f>SUMIF(Ingredients!$B$3:$B$217,F428,Ingredients!$E$3:$E$217)+SUMIF($B$3:$B$724,F428,$AY$3:$AY$727)</f>
        <v>23</v>
      </c>
      <c r="AR428" s="30">
        <f>SUMIF(Ingredients!$B$3:$B$217,G428,Ingredients!$E$3:$E$217)+SUMIF($B$3:$B$724,G428,$AY$3:$AY$727)</f>
        <v>0</v>
      </c>
      <c r="AS428" s="30">
        <f>SUMIF(Ingredients!$B$3:$B$217,H428,Ingredients!$E$3:$E$217)+SUMIF($B$3:$B$724,H428,$AY$3:$AY$727)</f>
        <v>0</v>
      </c>
      <c r="AT428" s="30">
        <f>SUMIF(Ingredients!$B$3:$B$217,I428,Ingredients!$E$3:$E$217)+SUMIF($B$3:$B$724,I428,$AY$3:$AY$727)</f>
        <v>0</v>
      </c>
      <c r="AU428" s="30">
        <f>SUMIF(Ingredients!$B$3:$B$217,J428,Ingredients!$E$3:$E$217)+SUMIF($B$3:$B$724,J428,$AY$3:$AY$727)</f>
        <v>0</v>
      </c>
      <c r="AV428" s="30">
        <f>SUMIF(Ingredients!$B$3:$B$217,K428,Ingredients!$E$3:$E$217)+SUMIF($B$3:$B$724,K428,$AY$3:$AY$727)</f>
        <v>0</v>
      </c>
      <c r="AW428" s="30">
        <f>SUMIF(Ingredients!$B$3:$B$217,L428,Ingredients!$E$3:$E$217)+SUMIF($B$3:$B$724,L428,$AY$3:$AY$727)</f>
        <v>0</v>
      </c>
      <c r="AX428" s="30">
        <f>SUMIF(Ingredients!$B$3:$B$217,M428,Ingredients!$E$3:$E$217)+SUMIF($B$3:$B$724,M428,$AY$3:$AY$727)</f>
        <v>0</v>
      </c>
      <c r="AY428" s="29">
        <f t="shared" si="82"/>
        <v>11.5</v>
      </c>
      <c r="AZ428" s="30">
        <f>SUMIF(Ingredients!$B$3:$B$217,F428,Ingredients!$F$3:$F$217)+SUMIF($B$3:$B$724,F428,$BH$3:$BH$724)</f>
        <v>0</v>
      </c>
      <c r="BA428" s="30">
        <f>SUMIF(Ingredients!$B$3:$B$217,G428,Ingredients!$F$3:$F$217)+SUMIF($B$3:$B$724,G428,$BH$3:$BH$724)</f>
        <v>0</v>
      </c>
      <c r="BB428" s="30">
        <f>SUMIF(Ingredients!$B$3:$B$217,H428,Ingredients!$F$3:$F$217)+SUMIF($B$3:$B$724,H428,$BH$3:$BH$724)</f>
        <v>0</v>
      </c>
      <c r="BC428" s="30">
        <f>SUMIF(Ingredients!$B$3:$B$217,I428,Ingredients!$F$3:$F$217)+SUMIF($B$3:$B$724,I428,$BH$3:$BH$724)</f>
        <v>0</v>
      </c>
      <c r="BD428" s="30">
        <f>SUMIF(Ingredients!$B$3:$B$217,J428,Ingredients!$F$3:$F$217)+SUMIF($B$3:$B$724,J428,$BH$3:$BH$724)</f>
        <v>0</v>
      </c>
      <c r="BE428" s="30">
        <f>SUMIF(Ingredients!$B$3:$B$217,K428,Ingredients!$F$3:$F$217)+SUMIF($B$3:$B$724,K428,$BH$3:$BH$724)</f>
        <v>0</v>
      </c>
      <c r="BF428" s="30">
        <f>SUMIF(Ingredients!$B$3:$B$217,L428,Ingredients!$F$3:$F$217)+SUMIF($B$3:$B$724,L428,$BH$3:$BH$724)</f>
        <v>0</v>
      </c>
      <c r="BG428" s="30">
        <f>SUMIF(Ingredients!$B$3:$B$217,M428,Ingredients!$F$3:$F$217)+SUMIF($B$3:$B$724,M428,$BH$3:$BH$724)</f>
        <v>0</v>
      </c>
      <c r="BH428" s="35">
        <f t="shared" si="83"/>
        <v>0</v>
      </c>
      <c r="BI428" s="30">
        <f>SUMIF(Ingredients!$B$3:$B$217,F428,Ingredients!$G$3:$G$217)+SUMIF($B$3:$B$724,F428,$BQ$3:$BQ$724)</f>
        <v>0</v>
      </c>
      <c r="BJ428" s="30">
        <f>SUMIF(Ingredients!$B$3:$B$217,G428,Ingredients!$G$3:$G$217)+SUMIF($B$3:$B$724,G428,$BQ$3:$BQ$724)</f>
        <v>0</v>
      </c>
      <c r="BK428" s="30">
        <f>SUMIF(Ingredients!$B$3:$B$217,H428,Ingredients!$G$3:$G$217)+SUMIF($B$3:$B$724,H428,$BQ$3:$BQ$724)</f>
        <v>0</v>
      </c>
      <c r="BL428" s="30">
        <f>SUMIF(Ingredients!$B$3:$B$217,I428,Ingredients!$G$3:$G$217)+SUMIF($B$3:$B$724,I428,$BQ$3:$BQ$724)</f>
        <v>0</v>
      </c>
      <c r="BM428" s="30">
        <f>SUMIF(Ingredients!$B$3:$B$217,J428,Ingredients!$G$3:$G$217)+SUMIF($B$3:$B$724,J428,$BQ$3:$BQ$724)</f>
        <v>0</v>
      </c>
      <c r="BN428" s="30">
        <f>SUMIF(Ingredients!$B$3:$B$217,K428,Ingredients!$G$3:$G$217)+SUMIF($B$3:$B$724,K428,$BQ$3:$BQ$724)</f>
        <v>0</v>
      </c>
      <c r="BO428" s="30">
        <f>SUMIF(Ingredients!$B$3:$B$217,L428,Ingredients!$G$3:$G$217)+SUMIF($B$3:$B$724,L428,$BQ$3:$BQ$724)</f>
        <v>0</v>
      </c>
      <c r="BP428" s="30">
        <f>SUMIF(Ingredients!$B$3:$B$217,M428,Ingredients!$G$3:$G$217)+SUMIF($B$3:$B$724,M428,$BQ$3:$BQ$724)</f>
        <v>0</v>
      </c>
      <c r="BQ428" s="36">
        <f t="shared" si="84"/>
        <v>0</v>
      </c>
      <c r="BR428" s="30">
        <f>SUMIF(Ingredients!$B$3:$B$217,F428,Ingredients!$H$3:$H$217)+SUMIF($B$3:$B$724,F428,$BZ$3:$BZ$724)</f>
        <v>0</v>
      </c>
      <c r="BS428" s="30">
        <f>SUMIF(Ingredients!$B$3:$B$217,G428,Ingredients!$H$3:$H$217)+SUMIF($B$3:$B$724,G428,$BZ$3:$BZ$724)</f>
        <v>0</v>
      </c>
      <c r="BT428" s="30">
        <f>SUMIF(Ingredients!$B$3:$B$217,H428,Ingredients!$H$3:$H$217)+SUMIF($B$3:$B$724,H428,$BZ$3:$BZ$724)</f>
        <v>0</v>
      </c>
      <c r="BU428" s="30">
        <f>SUMIF(Ingredients!$B$3:$B$217,I428,Ingredients!$H$3:$H$217)+SUMIF($B$3:$B$724,I428,$BZ$3:$BZ$724)</f>
        <v>0</v>
      </c>
      <c r="BV428" s="30">
        <f>SUMIF(Ingredients!$B$3:$B$217,J428,Ingredients!$H$3:$H$217)+SUMIF($B$3:$B$724,J428,$BZ$3:$BZ$724)</f>
        <v>0</v>
      </c>
      <c r="BW428" s="30">
        <f>SUMIF(Ingredients!$B$3:$B$217,K428,Ingredients!$H$3:$H$217)+SUMIF($B$3:$B$724,K428,$BZ$3:$BZ$724)</f>
        <v>0</v>
      </c>
      <c r="BX428" s="30">
        <f>SUMIF(Ingredients!$B$3:$B$217,L428,Ingredients!$H$3:$H$217)+SUMIF($B$3:$B$724,L428,$BZ$3:$BZ$724)</f>
        <v>0</v>
      </c>
      <c r="BY428" s="30">
        <f>SUMIF(Ingredients!$B$3:$B$217,M428,Ingredients!$H$3:$H$217)+SUMIF($B$3:$B$724,M428,$BZ$3:$BZ$724)</f>
        <v>0</v>
      </c>
      <c r="BZ428" s="42">
        <f t="shared" si="85"/>
        <v>0</v>
      </c>
      <c r="CA428" s="30">
        <f>SUMIF(Ingredients!$B$3:$B$217,F428,Ingredients!$I$3:$I$217)+SUMIF($B$3:$B$724,F428,$CI$3:$CI$724)</f>
        <v>0</v>
      </c>
      <c r="CB428" s="30">
        <f>SUMIF(Ingredients!$B$3:$B$217,G428,Ingredients!$I$3:$I$217)+SUMIF($B$3:$B$724,G428,$CI$3:$CI$724)</f>
        <v>0</v>
      </c>
      <c r="CC428" s="30">
        <f>SUMIF(Ingredients!$B$3:$B$217,H428,Ingredients!$I$3:$I$217)+SUMIF($B$3:$B$724,H428,$CI$3:$CI$724)</f>
        <v>0</v>
      </c>
      <c r="CD428" s="30">
        <f>SUMIF(Ingredients!$B$3:$B$217,I428,Ingredients!$I$3:$I$217)+SUMIF($B$3:$B$724,I428,$CI$3:$CI$724)</f>
        <v>0</v>
      </c>
      <c r="CE428" s="30">
        <f>SUMIF(Ingredients!$B$3:$B$217,J428,Ingredients!$I$3:$I$217)+SUMIF($B$3:$B$724,J428,$CI$3:$CI$724)</f>
        <v>0</v>
      </c>
      <c r="CF428" s="30">
        <f>SUMIF(Ingredients!$B$3:$B$217,K428,Ingredients!$I$3:$I$217)+SUMIF($B$3:$B$724,K428,$CI$3:$CI$724)</f>
        <v>0</v>
      </c>
      <c r="CG428" s="30">
        <f>SUMIF(Ingredients!$B$3:$B$217,L428,Ingredients!$I$3:$I$217)+SUMIF($B$3:$B$724,L428,$CI$3:$CI$724)</f>
        <v>0</v>
      </c>
      <c r="CH428" s="30">
        <f>SUMIF(Ingredients!$B$3:$B$217,M428,Ingredients!$I$3:$I$217)+SUMIF($B$3:$B$724,M428,$CI$3:$CI$724)</f>
        <v>0</v>
      </c>
      <c r="CI428" s="38">
        <f t="shared" si="86"/>
        <v>0</v>
      </c>
      <c r="CJ428" s="30">
        <f>SUMIF(Ingredients!$B$3:$B$217,F428,Ingredients!$J$3:$J$217)+SUMIF($B$3:$B$724,F428,$CR$3:$CR$724)</f>
        <v>2</v>
      </c>
      <c r="CK428" s="30">
        <f>SUMIF(Ingredients!$B$3:$B$217,G428,Ingredients!$J$3:$J$217)+SUMIF($B$3:$B$724,G428,$CR$3:$CR$724)</f>
        <v>0</v>
      </c>
      <c r="CL428" s="30">
        <f>SUMIF(Ingredients!$B$3:$B$217,H428,Ingredients!$J$3:$J$217)+SUMIF($B$3:$B$724,H428,$CR$3:$CR$724)</f>
        <v>0</v>
      </c>
      <c r="CM428" s="30">
        <f>SUMIF(Ingredients!$B$3:$B$217,I428,Ingredients!$J$3:$J$217)+SUMIF($B$3:$B$724,I428,$CR$3:$CR$724)</f>
        <v>0</v>
      </c>
      <c r="CN428" s="30">
        <f>SUMIF(Ingredients!$B$3:$B$217,J428,Ingredients!$J$3:$J$217)+SUMIF($B$3:$B$724,J428,$CR$3:$CR$724)</f>
        <v>0</v>
      </c>
      <c r="CO428" s="30">
        <f>SUMIF(Ingredients!$B$3:$B$217,K428,Ingredients!$J$3:$J$217)+SUMIF($B$3:$B$724,K428,$CR$3:$CR$724)</f>
        <v>0</v>
      </c>
      <c r="CP428" s="30">
        <f>SUMIF(Ingredients!$B$3:$B$217,L428,Ingredients!$J$3:$J$217)+SUMIF($B$3:$B$724,L428,$CR$3:$CR$724)</f>
        <v>0</v>
      </c>
      <c r="CQ428" s="30">
        <f>SUMIF(Ingredients!$B$3:$B$217,M428,Ingredients!$J$3:$J$217)+SUMIF($B$3:$B$724,M428,$CR$3:$CR$724)</f>
        <v>0</v>
      </c>
      <c r="CR428" s="43">
        <f t="shared" si="87"/>
        <v>2</v>
      </c>
      <c r="CS428" s="34">
        <v>5</v>
      </c>
      <c r="CT428" s="30">
        <v>5</v>
      </c>
      <c r="CU428" s="30">
        <v>11.5</v>
      </c>
      <c r="CV428" s="35">
        <v>0</v>
      </c>
      <c r="CW428" s="36">
        <v>0</v>
      </c>
      <c r="CX428" s="37">
        <v>0</v>
      </c>
      <c r="CY428" s="38">
        <v>0</v>
      </c>
      <c r="CZ428" s="39">
        <v>2</v>
      </c>
      <c r="DA428" t="s">
        <v>199</v>
      </c>
      <c r="DB428" t="str">
        <f t="shared" ca="1" si="88"/>
        <v>No</v>
      </c>
      <c r="DD428" t="s">
        <v>200</v>
      </c>
      <c r="DE428" t="str">
        <f t="shared" ca="1" si="89"/>
        <v/>
      </c>
      <c r="DF428" t="s">
        <v>2272</v>
      </c>
    </row>
    <row r="429" spans="2:110" x14ac:dyDescent="0.3">
      <c r="B429" t="s">
        <v>713</v>
      </c>
      <c r="C429" t="str">
        <f>INDEX('PH Itemnames'!$B$1:$B$723,MATCH(B429,'PH Itemnames'!$A$1:$A$723),1)</f>
        <v>cinnamontoastItem</v>
      </c>
      <c r="D429" t="s">
        <v>240</v>
      </c>
      <c r="E429" t="s">
        <v>1192</v>
      </c>
      <c r="F429" s="10" t="s">
        <v>246</v>
      </c>
      <c r="G429" s="11" t="s">
        <v>400</v>
      </c>
      <c r="H429" s="11" t="s">
        <v>247</v>
      </c>
      <c r="I429" s="11" t="s">
        <v>210</v>
      </c>
      <c r="J429" s="11"/>
      <c r="K429" s="11"/>
      <c r="L429" s="11"/>
      <c r="M429" s="11"/>
      <c r="N429" s="46">
        <f ca="1">SUMIF(Ingredients!$B$3:$B$217,'PH complex foods'!F429,Ingredients!$A$3:$A$119)+SUMIF($B$3:$B$724,F429,$V$3:$V$723)</f>
        <v>1</v>
      </c>
      <c r="O429" s="11">
        <f ca="1">SUMIF(Ingredients!$B$3:$B$217,'PH complex foods'!G429,Ingredients!$A$3:$A$119)+SUMIF($B$3:$B$724,G429,$V$3:$V$723)</f>
        <v>0</v>
      </c>
      <c r="P429" s="11">
        <f ca="1">SUMIF(Ingredients!$B$3:$B$217,'PH complex foods'!H429,Ingredients!$A$3:$A$119)+SUMIF($B$3:$B$724,H429,$V$3:$V$723)</f>
        <v>1</v>
      </c>
      <c r="Q429" s="11">
        <f ca="1">SUMIF(Ingredients!$B$3:$B$217,'PH complex foods'!I429,Ingredients!$A$3:$A$119)+SUMIF($B$3:$B$724,I429,$V$3:$V$723)</f>
        <v>1</v>
      </c>
      <c r="R429" s="11">
        <f ca="1">SUMIF(Ingredients!$B$3:$B$217,'PH complex foods'!J429,Ingredients!$A$3:$A$119)+SUMIF($B$3:$B$724,J429,$V$3:$V$723)</f>
        <v>0</v>
      </c>
      <c r="S429" s="11">
        <f ca="1">SUMIF(Ingredients!$B$3:$B$217,'PH complex foods'!K429,Ingredients!$A$3:$A$119)+SUMIF($B$3:$B$724,K429,$V$3:$V$723)</f>
        <v>0</v>
      </c>
      <c r="T429" s="11">
        <f ca="1">SUMIF(Ingredients!$B$3:$B$217,'PH complex foods'!L429,Ingredients!$A$3:$A$119)+SUMIF($B$3:$B$724,L429,$V$3:$V$723)</f>
        <v>0</v>
      </c>
      <c r="U429" s="11">
        <f ca="1">SUMIF(Ingredients!$B$3:$B$217,'PH complex foods'!M429,Ingredients!$A$3:$A$119)+SUMIF($B$3:$B$724,M429,$V$3:$V$723)</f>
        <v>0</v>
      </c>
      <c r="V429" s="10">
        <f t="shared" ca="1" si="90"/>
        <v>0</v>
      </c>
      <c r="W429" s="11">
        <f t="shared" si="79"/>
        <v>0</v>
      </c>
      <c r="X429" s="44" t="str">
        <f t="shared" ca="1" si="91"/>
        <v>No</v>
      </c>
      <c r="Y429" s="34">
        <f>SUMIF(Ingredients!$B$3:$B$217,F429,Ingredients!$C$3:$C$217)+SUMIF($B$3:$B$724,F429,$AG$3:$AG$724)</f>
        <v>5</v>
      </c>
      <c r="Z429" s="30">
        <f>SUMIF(Ingredients!$B$3:$B$217,G429,Ingredients!$C$3:$C$217)+SUMIF($B$3:$B$724,G429,$AG$3:$AG$724)</f>
        <v>0</v>
      </c>
      <c r="AA429" s="30">
        <f>SUMIF(Ingredients!$B$3:$B$217,H429,Ingredients!$C$3:$C$217)+SUMIF($B$3:$B$724,H429,$AG$3:$AG$724)</f>
        <v>5</v>
      </c>
      <c r="AB429" s="30">
        <f>SUMIF(Ingredients!$B$3:$B$217,I429,Ingredients!$C$3:$C$217)+SUMIF($B$3:$B$724,I429,$AG$3:$AG$724)</f>
        <v>0</v>
      </c>
      <c r="AC429" s="30">
        <f>SUMIF(Ingredients!$B$3:$B$217,J429,Ingredients!$C$3:$C$217)+SUMIF($B$3:$B$724,J429,$AG$3:$AG$724)</f>
        <v>0</v>
      </c>
      <c r="AD429" s="30">
        <f>SUMIF(Ingredients!$B$3:$B$217,K429,Ingredients!$C$3:$C$217)+SUMIF($B$3:$B$724,K429,$AG$3:$AG$724)</f>
        <v>0</v>
      </c>
      <c r="AE429" s="30">
        <f>SUMIF(Ingredients!$B$3:$B$217,L429,Ingredients!$C$3:$C$217)+SUMIF($B$3:$B$724,L429,$AG$3:$AG$724)</f>
        <v>0</v>
      </c>
      <c r="AF429" s="30">
        <f>SUMIF(Ingredients!$B$3:$B$217,M429,Ingredients!$C$3:$C$217)+SUMIF($B$3:$B$724,M429,$AG$3:$AG$724)</f>
        <v>0</v>
      </c>
      <c r="AG429" s="29">
        <f t="shared" si="80"/>
        <v>10</v>
      </c>
      <c r="AH429" s="30">
        <f>SUMIF(Ingredients!$B$3:$B$217,F429,Ingredients!$D$3:$D$217)+SUMIF($B$3:$B$724,F429,$AP$3:$AP$724)</f>
        <v>0</v>
      </c>
      <c r="AI429" s="30">
        <f>SUMIF(Ingredients!$B$3:$B$217,G429,Ingredients!$D$3:$D$217)+SUMIF($B$3:$B$724,G429,$AP$3:$AP$724)</f>
        <v>0</v>
      </c>
      <c r="AJ429" s="30">
        <f>SUMIF(Ingredients!$B$3:$B$217,H429,Ingredients!$D$3:$D$217)+SUMIF($B$3:$B$724,H429,$AP$3:$AP$724)</f>
        <v>0</v>
      </c>
      <c r="AK429" s="30">
        <f>SUMIF(Ingredients!$B$3:$B$217,I429,Ingredients!$D$3:$D$217)+SUMIF($B$3:$B$724,I429,$AP$3:$AP$724)</f>
        <v>0</v>
      </c>
      <c r="AL429" s="30">
        <f>SUMIF(Ingredients!$B$3:$B$217,J429,Ingredients!$D$3:$D$217)+SUMIF($B$3:$B$724,J429,$AP$3:$AP$724)</f>
        <v>0</v>
      </c>
      <c r="AM429" s="30">
        <f>SUMIF(Ingredients!$B$3:$B$217,K429,Ingredients!$D$3:$D$217)+SUMIF($B$3:$B$724,K429,$AP$3:$AP$724)</f>
        <v>0</v>
      </c>
      <c r="AN429" s="30">
        <f>SUMIF(Ingredients!$B$3:$B$217,L429,Ingredients!$D$3:$D$217)+SUMIF($B$3:$B$724,L429,$AP$3:$AP$724)</f>
        <v>0</v>
      </c>
      <c r="AO429" s="30">
        <f>SUMIF(Ingredients!$B$3:$B$217,M429,Ingredients!$D$3:$D$217)+SUMIF($B$3:$B$724,M429,$AP$3:$AP$724)</f>
        <v>0</v>
      </c>
      <c r="AP429" s="29">
        <f t="shared" si="81"/>
        <v>0</v>
      </c>
      <c r="AQ429" s="30">
        <f>SUMIF(Ingredients!$B$3:$B$217,F429,Ingredients!$E$3:$E$217)+SUMIF($B$3:$B$724,F429,$AY$3:$AY$727)</f>
        <v>21</v>
      </c>
      <c r="AR429" s="30">
        <f>SUMIF(Ingredients!$B$3:$B$217,G429,Ingredients!$E$3:$E$217)+SUMIF($B$3:$B$724,G429,$AY$3:$AY$727)</f>
        <v>0</v>
      </c>
      <c r="AS429" s="30">
        <f>SUMIF(Ingredients!$B$3:$B$217,H429,Ingredients!$E$3:$E$217)+SUMIF($B$3:$B$724,H429,$AY$3:$AY$727)</f>
        <v>12</v>
      </c>
      <c r="AT429" s="30">
        <f>SUMIF(Ingredients!$B$3:$B$217,I429,Ingredients!$E$3:$E$217)+SUMIF($B$3:$B$724,I429,$AY$3:$AY$727)</f>
        <v>30</v>
      </c>
      <c r="AU429" s="30">
        <f>SUMIF(Ingredients!$B$3:$B$217,J429,Ingredients!$E$3:$E$217)+SUMIF($B$3:$B$724,J429,$AY$3:$AY$727)</f>
        <v>0</v>
      </c>
      <c r="AV429" s="30">
        <f>SUMIF(Ingredients!$B$3:$B$217,K429,Ingredients!$E$3:$E$217)+SUMIF($B$3:$B$724,K429,$AY$3:$AY$727)</f>
        <v>0</v>
      </c>
      <c r="AW429" s="30">
        <f>SUMIF(Ingredients!$B$3:$B$217,L429,Ingredients!$E$3:$E$217)+SUMIF($B$3:$B$724,L429,$AY$3:$AY$727)</f>
        <v>0</v>
      </c>
      <c r="AX429" s="30">
        <f>SUMIF(Ingredients!$B$3:$B$217,M429,Ingredients!$E$3:$E$217)+SUMIF($B$3:$B$724,M429,$AY$3:$AY$727)</f>
        <v>0</v>
      </c>
      <c r="AY429" s="29">
        <f t="shared" si="82"/>
        <v>15.75</v>
      </c>
      <c r="AZ429" s="30">
        <f>SUMIF(Ingredients!$B$3:$B$217,F429,Ingredients!$F$3:$F$217)+SUMIF($B$3:$B$724,F429,$BH$3:$BH$724)</f>
        <v>1.5</v>
      </c>
      <c r="BA429" s="30">
        <f>SUMIF(Ingredients!$B$3:$B$217,G429,Ingredients!$F$3:$F$217)+SUMIF($B$3:$B$724,G429,$BH$3:$BH$724)</f>
        <v>0</v>
      </c>
      <c r="BB429" s="30">
        <f>SUMIF(Ingredients!$B$3:$B$217,H429,Ingredients!$F$3:$F$217)+SUMIF($B$3:$B$724,H429,$BH$3:$BH$724)</f>
        <v>0</v>
      </c>
      <c r="BC429" s="30">
        <f>SUMIF(Ingredients!$B$3:$B$217,I429,Ingredients!$F$3:$F$217)+SUMIF($B$3:$B$724,I429,$BH$3:$BH$724)</f>
        <v>0</v>
      </c>
      <c r="BD429" s="30">
        <f>SUMIF(Ingredients!$B$3:$B$217,J429,Ingredients!$F$3:$F$217)+SUMIF($B$3:$B$724,J429,$BH$3:$BH$724)</f>
        <v>0</v>
      </c>
      <c r="BE429" s="30">
        <f>SUMIF(Ingredients!$B$3:$B$217,K429,Ingredients!$F$3:$F$217)+SUMIF($B$3:$B$724,K429,$BH$3:$BH$724)</f>
        <v>0</v>
      </c>
      <c r="BF429" s="30">
        <f>SUMIF(Ingredients!$B$3:$B$217,L429,Ingredients!$F$3:$F$217)+SUMIF($B$3:$B$724,L429,$BH$3:$BH$724)</f>
        <v>0</v>
      </c>
      <c r="BG429" s="30">
        <f>SUMIF(Ingredients!$B$3:$B$217,M429,Ingredients!$F$3:$F$217)+SUMIF($B$3:$B$724,M429,$BH$3:$BH$724)</f>
        <v>0</v>
      </c>
      <c r="BH429" s="35">
        <f t="shared" si="83"/>
        <v>1.5</v>
      </c>
      <c r="BI429" s="30">
        <f>SUMIF(Ingredients!$B$3:$B$217,F429,Ingredients!$G$3:$G$217)+SUMIF($B$3:$B$724,F429,$BQ$3:$BQ$724)</f>
        <v>0</v>
      </c>
      <c r="BJ429" s="30">
        <f>SUMIF(Ingredients!$B$3:$B$217,G429,Ingredients!$G$3:$G$217)+SUMIF($B$3:$B$724,G429,$BQ$3:$BQ$724)</f>
        <v>0</v>
      </c>
      <c r="BK429" s="30">
        <f>SUMIF(Ingredients!$B$3:$B$217,H429,Ingredients!$G$3:$G$217)+SUMIF($B$3:$B$724,H429,$BQ$3:$BQ$724)</f>
        <v>0</v>
      </c>
      <c r="BL429" s="30">
        <f>SUMIF(Ingredients!$B$3:$B$217,I429,Ingredients!$G$3:$G$217)+SUMIF($B$3:$B$724,I429,$BQ$3:$BQ$724)</f>
        <v>0</v>
      </c>
      <c r="BM429" s="30">
        <f>SUMIF(Ingredients!$B$3:$B$217,J429,Ingredients!$G$3:$G$217)+SUMIF($B$3:$B$724,J429,$BQ$3:$BQ$724)</f>
        <v>0</v>
      </c>
      <c r="BN429" s="30">
        <f>SUMIF(Ingredients!$B$3:$B$217,K429,Ingredients!$G$3:$G$217)+SUMIF($B$3:$B$724,K429,$BQ$3:$BQ$724)</f>
        <v>0</v>
      </c>
      <c r="BO429" s="30">
        <f>SUMIF(Ingredients!$B$3:$B$217,L429,Ingredients!$G$3:$G$217)+SUMIF($B$3:$B$724,L429,$BQ$3:$BQ$724)</f>
        <v>0</v>
      </c>
      <c r="BP429" s="30">
        <f>SUMIF(Ingredients!$B$3:$B$217,M429,Ingredients!$G$3:$G$217)+SUMIF($B$3:$B$724,M429,$BQ$3:$BQ$724)</f>
        <v>0</v>
      </c>
      <c r="BQ429" s="36">
        <f t="shared" si="84"/>
        <v>0</v>
      </c>
      <c r="BR429" s="30">
        <f>SUMIF(Ingredients!$B$3:$B$217,F429,Ingredients!$H$3:$H$217)+SUMIF($B$3:$B$724,F429,$BZ$3:$BZ$724)</f>
        <v>0</v>
      </c>
      <c r="BS429" s="30">
        <f>SUMIF(Ingredients!$B$3:$B$217,G429,Ingredients!$H$3:$H$217)+SUMIF($B$3:$B$724,G429,$BZ$3:$BZ$724)</f>
        <v>0</v>
      </c>
      <c r="BT429" s="30">
        <f>SUMIF(Ingredients!$B$3:$B$217,H429,Ingredients!$H$3:$H$217)+SUMIF($B$3:$B$724,H429,$BZ$3:$BZ$724)</f>
        <v>0</v>
      </c>
      <c r="BU429" s="30">
        <f>SUMIF(Ingredients!$B$3:$B$217,I429,Ingredients!$H$3:$H$217)+SUMIF($B$3:$B$724,I429,$BZ$3:$BZ$724)</f>
        <v>0</v>
      </c>
      <c r="BV429" s="30">
        <f>SUMIF(Ingredients!$B$3:$B$217,J429,Ingredients!$H$3:$H$217)+SUMIF($B$3:$B$724,J429,$BZ$3:$BZ$724)</f>
        <v>0</v>
      </c>
      <c r="BW429" s="30">
        <f>SUMIF(Ingredients!$B$3:$B$217,K429,Ingredients!$H$3:$H$217)+SUMIF($B$3:$B$724,K429,$BZ$3:$BZ$724)</f>
        <v>0</v>
      </c>
      <c r="BX429" s="30">
        <f>SUMIF(Ingredients!$B$3:$B$217,L429,Ingredients!$H$3:$H$217)+SUMIF($B$3:$B$724,L429,$BZ$3:$BZ$724)</f>
        <v>0</v>
      </c>
      <c r="BY429" s="30">
        <f>SUMIF(Ingredients!$B$3:$B$217,M429,Ingredients!$H$3:$H$217)+SUMIF($B$3:$B$724,M429,$BZ$3:$BZ$724)</f>
        <v>0</v>
      </c>
      <c r="BZ429" s="42">
        <f t="shared" si="85"/>
        <v>0</v>
      </c>
      <c r="CA429" s="30">
        <f>SUMIF(Ingredients!$B$3:$B$217,F429,Ingredients!$I$3:$I$217)+SUMIF($B$3:$B$724,F429,$CI$3:$CI$724)</f>
        <v>0</v>
      </c>
      <c r="CB429" s="30">
        <f>SUMIF(Ingredients!$B$3:$B$217,G429,Ingredients!$I$3:$I$217)+SUMIF($B$3:$B$724,G429,$CI$3:$CI$724)</f>
        <v>0</v>
      </c>
      <c r="CC429" s="30">
        <f>SUMIF(Ingredients!$B$3:$B$217,H429,Ingredients!$I$3:$I$217)+SUMIF($B$3:$B$724,H429,$CI$3:$CI$724)</f>
        <v>0</v>
      </c>
      <c r="CD429" s="30">
        <f>SUMIF(Ingredients!$B$3:$B$217,I429,Ingredients!$I$3:$I$217)+SUMIF($B$3:$B$724,I429,$CI$3:$CI$724)</f>
        <v>0</v>
      </c>
      <c r="CE429" s="30">
        <f>SUMIF(Ingredients!$B$3:$B$217,J429,Ingredients!$I$3:$I$217)+SUMIF($B$3:$B$724,J429,$CI$3:$CI$724)</f>
        <v>0</v>
      </c>
      <c r="CF429" s="30">
        <f>SUMIF(Ingredients!$B$3:$B$217,K429,Ingredients!$I$3:$I$217)+SUMIF($B$3:$B$724,K429,$CI$3:$CI$724)</f>
        <v>0</v>
      </c>
      <c r="CG429" s="30">
        <f>SUMIF(Ingredients!$B$3:$B$217,L429,Ingredients!$I$3:$I$217)+SUMIF($B$3:$B$724,L429,$CI$3:$CI$724)</f>
        <v>0</v>
      </c>
      <c r="CH429" s="30">
        <f>SUMIF(Ingredients!$B$3:$B$217,M429,Ingredients!$I$3:$I$217)+SUMIF($B$3:$B$724,M429,$CI$3:$CI$724)</f>
        <v>0</v>
      </c>
      <c r="CI429" s="38">
        <f t="shared" si="86"/>
        <v>0</v>
      </c>
      <c r="CJ429" s="30">
        <f>SUMIF(Ingredients!$B$3:$B$217,F429,Ingredients!$J$3:$J$217)+SUMIF($B$3:$B$724,F429,$CR$3:$CR$724)</f>
        <v>0</v>
      </c>
      <c r="CK429" s="30">
        <f>SUMIF(Ingredients!$B$3:$B$217,G429,Ingredients!$J$3:$J$217)+SUMIF($B$3:$B$724,G429,$CR$3:$CR$724)</f>
        <v>0</v>
      </c>
      <c r="CL429" s="30">
        <f>SUMIF(Ingredients!$B$3:$B$217,H429,Ingredients!$J$3:$J$217)+SUMIF($B$3:$B$724,H429,$CR$3:$CR$724)</f>
        <v>1</v>
      </c>
      <c r="CM429" s="30">
        <f>SUMIF(Ingredients!$B$3:$B$217,I429,Ingredients!$J$3:$J$217)+SUMIF($B$3:$B$724,I429,$CR$3:$CR$724)</f>
        <v>0</v>
      </c>
      <c r="CN429" s="30">
        <f>SUMIF(Ingredients!$B$3:$B$217,J429,Ingredients!$J$3:$J$217)+SUMIF($B$3:$B$724,J429,$CR$3:$CR$724)</f>
        <v>0</v>
      </c>
      <c r="CO429" s="30">
        <f>SUMIF(Ingredients!$B$3:$B$217,K429,Ingredients!$J$3:$J$217)+SUMIF($B$3:$B$724,K429,$CR$3:$CR$724)</f>
        <v>0</v>
      </c>
      <c r="CP429" s="30">
        <f>SUMIF(Ingredients!$B$3:$B$217,L429,Ingredients!$J$3:$J$217)+SUMIF($B$3:$B$724,L429,$CR$3:$CR$724)</f>
        <v>0</v>
      </c>
      <c r="CQ429" s="30">
        <f>SUMIF(Ingredients!$B$3:$B$217,M429,Ingredients!$J$3:$J$217)+SUMIF($B$3:$B$724,M429,$CR$3:$CR$724)</f>
        <v>0</v>
      </c>
      <c r="CR429" s="43">
        <f t="shared" si="87"/>
        <v>1</v>
      </c>
      <c r="CS429" s="34">
        <v>10</v>
      </c>
      <c r="CT429" s="30">
        <v>0</v>
      </c>
      <c r="CU429" s="30">
        <v>15.75</v>
      </c>
      <c r="CV429" s="35">
        <v>1.5</v>
      </c>
      <c r="CW429" s="36">
        <v>0</v>
      </c>
      <c r="CX429" s="37">
        <v>0</v>
      </c>
      <c r="CY429" s="38">
        <v>0</v>
      </c>
      <c r="CZ429" s="39">
        <v>1</v>
      </c>
      <c r="DA429" t="s">
        <v>199</v>
      </c>
      <c r="DB429" t="str">
        <f t="shared" ca="1" si="88"/>
        <v>No</v>
      </c>
      <c r="DD429" t="s">
        <v>200</v>
      </c>
      <c r="DE429" t="str">
        <f t="shared" ca="1" si="89"/>
        <v/>
      </c>
      <c r="DF429" t="s">
        <v>2272</v>
      </c>
    </row>
    <row r="430" spans="2:110" x14ac:dyDescent="0.3">
      <c r="B430" t="s">
        <v>714</v>
      </c>
      <c r="C430" t="str">
        <f>INDEX('PH Itemnames'!$B$1:$B$723,MATCH(B430,'PH Itemnames'!$A$1:$A$723),1)</f>
        <v>cornedbeefItem</v>
      </c>
      <c r="D430" t="s">
        <v>245</v>
      </c>
      <c r="E430" t="s">
        <v>1192</v>
      </c>
      <c r="F430" s="10" t="s">
        <v>75</v>
      </c>
      <c r="G430" s="11" t="s">
        <v>249</v>
      </c>
      <c r="H430" s="11" t="s">
        <v>210</v>
      </c>
      <c r="I430" s="11" t="s">
        <v>195</v>
      </c>
      <c r="J430" s="11" t="s">
        <v>125</v>
      </c>
      <c r="K430" s="11" t="s">
        <v>180</v>
      </c>
      <c r="L430" s="11" t="s">
        <v>122</v>
      </c>
      <c r="M430" s="11" t="s">
        <v>121</v>
      </c>
      <c r="N430" s="46">
        <f ca="1">SUMIF(Ingredients!$B$3:$B$217,'PH complex foods'!F430,Ingredients!$A$3:$A$119)+SUMIF($B$3:$B$724,F430,$V$3:$V$723)</f>
        <v>1</v>
      </c>
      <c r="O430" s="11">
        <f ca="1">SUMIF(Ingredients!$B$3:$B$217,'PH complex foods'!G430,Ingredients!$A$3:$A$119)+SUMIF($B$3:$B$724,G430,$V$3:$V$723)</f>
        <v>1</v>
      </c>
      <c r="P430" s="11">
        <f ca="1">SUMIF(Ingredients!$B$3:$B$217,'PH complex foods'!H430,Ingredients!$A$3:$A$119)+SUMIF($B$3:$B$724,H430,$V$3:$V$723)</f>
        <v>1</v>
      </c>
      <c r="Q430" s="11">
        <f ca="1">SUMIF(Ingredients!$B$3:$B$217,'PH complex foods'!I430,Ingredients!$A$3:$A$119)+SUMIF($B$3:$B$724,I430,$V$3:$V$723)</f>
        <v>0</v>
      </c>
      <c r="R430" s="11">
        <f ca="1">SUMIF(Ingredients!$B$3:$B$217,'PH complex foods'!J430,Ingredients!$A$3:$A$119)+SUMIF($B$3:$B$724,J430,$V$3:$V$723)</f>
        <v>1</v>
      </c>
      <c r="S430" s="11">
        <f ca="1">SUMIF(Ingredients!$B$3:$B$217,'PH complex foods'!K430,Ingredients!$A$3:$A$119)+SUMIF($B$3:$B$724,K430,$V$3:$V$723)</f>
        <v>1</v>
      </c>
      <c r="T430" s="11">
        <f ca="1">SUMIF(Ingredients!$B$3:$B$217,'PH complex foods'!L430,Ingredients!$A$3:$A$119)+SUMIF($B$3:$B$724,L430,$V$3:$V$723)</f>
        <v>1</v>
      </c>
      <c r="U430" s="11">
        <f ca="1">SUMIF(Ingredients!$B$3:$B$217,'PH complex foods'!M430,Ingredients!$A$3:$A$119)+SUMIF($B$3:$B$724,M430,$V$3:$V$723)</f>
        <v>1</v>
      </c>
      <c r="V430" s="10">
        <f t="shared" ca="1" si="90"/>
        <v>0</v>
      </c>
      <c r="W430" s="11">
        <f t="shared" si="79"/>
        <v>1</v>
      </c>
      <c r="X430" s="44" t="str">
        <f t="shared" ca="1" si="91"/>
        <v>No</v>
      </c>
      <c r="Y430" s="34">
        <f>SUMIF(Ingredients!$B$3:$B$217,F430,Ingredients!$C$3:$C$217)+SUMIF($B$3:$B$724,F430,$AG$3:$AG$724)</f>
        <v>10</v>
      </c>
      <c r="Z430" s="30">
        <f>SUMIF(Ingredients!$B$3:$B$217,G430,Ingredients!$C$3:$C$217)+SUMIF($B$3:$B$724,G430,$AG$3:$AG$724)</f>
        <v>0</v>
      </c>
      <c r="AA430" s="30">
        <f>SUMIF(Ingredients!$B$3:$B$217,H430,Ingredients!$C$3:$C$217)+SUMIF($B$3:$B$724,H430,$AG$3:$AG$724)</f>
        <v>0</v>
      </c>
      <c r="AB430" s="30">
        <f>SUMIF(Ingredients!$B$3:$B$217,I430,Ingredients!$C$3:$C$217)+SUMIF($B$3:$B$724,I430,$AG$3:$AG$724)</f>
        <v>0</v>
      </c>
      <c r="AC430" s="30">
        <f>SUMIF(Ingredients!$B$3:$B$217,J430,Ingredients!$C$3:$C$217)+SUMIF($B$3:$B$724,J430,$AG$3:$AG$724)</f>
        <v>0</v>
      </c>
      <c r="AD430" s="30">
        <f>SUMIF(Ingredients!$B$3:$B$217,K430,Ingredients!$C$3:$C$217)+SUMIF($B$3:$B$724,K430,$AG$3:$AG$724)</f>
        <v>0</v>
      </c>
      <c r="AE430" s="30">
        <f>SUMIF(Ingredients!$B$3:$B$217,L430,Ingredients!$C$3:$C$217)+SUMIF($B$3:$B$724,L430,$AG$3:$AG$724)</f>
        <v>0</v>
      </c>
      <c r="AF430" s="30">
        <f>SUMIF(Ingredients!$B$3:$B$217,M430,Ingredients!$C$3:$C$217)+SUMIF($B$3:$B$724,M430,$AG$3:$AG$724)</f>
        <v>2</v>
      </c>
      <c r="AG430" s="29">
        <f t="shared" si="80"/>
        <v>12</v>
      </c>
      <c r="AH430" s="30">
        <f>SUMIF(Ingredients!$B$3:$B$217,F430,Ingredients!$D$3:$D$217)+SUMIF($B$3:$B$724,F430,$AP$3:$AP$724)</f>
        <v>0</v>
      </c>
      <c r="AI430" s="30">
        <f>SUMIF(Ingredients!$B$3:$B$217,G430,Ingredients!$D$3:$D$217)+SUMIF($B$3:$B$724,G430,$AP$3:$AP$724)</f>
        <v>0</v>
      </c>
      <c r="AJ430" s="30">
        <f>SUMIF(Ingredients!$B$3:$B$217,H430,Ingredients!$D$3:$D$217)+SUMIF($B$3:$B$724,H430,$AP$3:$AP$724)</f>
        <v>0</v>
      </c>
      <c r="AK430" s="30">
        <f>SUMIF(Ingredients!$B$3:$B$217,I430,Ingredients!$D$3:$D$217)+SUMIF($B$3:$B$724,I430,$AP$3:$AP$724)</f>
        <v>0</v>
      </c>
      <c r="AL430" s="30">
        <f>SUMIF(Ingredients!$B$3:$B$217,J430,Ingredients!$D$3:$D$217)+SUMIF($B$3:$B$724,J430,$AP$3:$AP$724)</f>
        <v>0</v>
      </c>
      <c r="AM430" s="30">
        <f>SUMIF(Ingredients!$B$3:$B$217,K430,Ingredients!$D$3:$D$217)+SUMIF($B$3:$B$724,K430,$AP$3:$AP$724)</f>
        <v>0</v>
      </c>
      <c r="AN430" s="30">
        <f>SUMIF(Ingredients!$B$3:$B$217,L430,Ingredients!$D$3:$D$217)+SUMIF($B$3:$B$724,L430,$AP$3:$AP$724)</f>
        <v>0</v>
      </c>
      <c r="AO430" s="30">
        <f>SUMIF(Ingredients!$B$3:$B$217,M430,Ingredients!$D$3:$D$217)+SUMIF($B$3:$B$724,M430,$AP$3:$AP$724)</f>
        <v>0</v>
      </c>
      <c r="AP430" s="29">
        <f t="shared" si="81"/>
        <v>0</v>
      </c>
      <c r="AQ430" s="30">
        <f>SUMIF(Ingredients!$B$3:$B$217,F430,Ingredients!$E$3:$E$217)+SUMIF($B$3:$B$724,F430,$AY$3:$AY$727)</f>
        <v>10</v>
      </c>
      <c r="AR430" s="30">
        <f>SUMIF(Ingredients!$B$3:$B$217,G430,Ingredients!$E$3:$E$217)+SUMIF($B$3:$B$724,G430,$AY$3:$AY$727)</f>
        <v>30</v>
      </c>
      <c r="AS430" s="30">
        <f>SUMIF(Ingredients!$B$3:$B$217,H430,Ingredients!$E$3:$E$217)+SUMIF($B$3:$B$724,H430,$AY$3:$AY$727)</f>
        <v>30</v>
      </c>
      <c r="AT430" s="30">
        <f>SUMIF(Ingredients!$B$3:$B$217,I430,Ingredients!$E$3:$E$217)+SUMIF($B$3:$B$724,I430,$AY$3:$AY$727)</f>
        <v>0</v>
      </c>
      <c r="AU430" s="30">
        <f>SUMIF(Ingredients!$B$3:$B$217,J430,Ingredients!$E$3:$E$217)+SUMIF($B$3:$B$724,J430,$AY$3:$AY$727)</f>
        <v>48</v>
      </c>
      <c r="AV430" s="30">
        <f>SUMIF(Ingredients!$B$3:$B$217,K430,Ingredients!$E$3:$E$217)+SUMIF($B$3:$B$724,K430,$AY$3:$AY$727)</f>
        <v>48</v>
      </c>
      <c r="AW430" s="30">
        <f>SUMIF(Ingredients!$B$3:$B$217,L430,Ingredients!$E$3:$E$217)+SUMIF($B$3:$B$724,L430,$AY$3:$AY$727)</f>
        <v>48</v>
      </c>
      <c r="AX430" s="30">
        <f>SUMIF(Ingredients!$B$3:$B$217,M430,Ingredients!$E$3:$E$217)+SUMIF($B$3:$B$724,M430,$AY$3:$AY$727)</f>
        <v>24</v>
      </c>
      <c r="AY430" s="29">
        <f t="shared" si="82"/>
        <v>29.75</v>
      </c>
      <c r="AZ430" s="30">
        <f>SUMIF(Ingredients!$B$3:$B$217,F430,Ingredients!$F$3:$F$217)+SUMIF($B$3:$B$724,F430,$BH$3:$BH$724)</f>
        <v>0</v>
      </c>
      <c r="BA430" s="30">
        <f>SUMIF(Ingredients!$B$3:$B$217,G430,Ingredients!$F$3:$F$217)+SUMIF($B$3:$B$724,G430,$BH$3:$BH$724)</f>
        <v>0</v>
      </c>
      <c r="BB430" s="30">
        <f>SUMIF(Ingredients!$B$3:$B$217,H430,Ingredients!$F$3:$F$217)+SUMIF($B$3:$B$724,H430,$BH$3:$BH$724)</f>
        <v>0</v>
      </c>
      <c r="BC430" s="30">
        <f>SUMIF(Ingredients!$B$3:$B$217,I430,Ingredients!$F$3:$F$217)+SUMIF($B$3:$B$724,I430,$BH$3:$BH$724)</f>
        <v>0</v>
      </c>
      <c r="BD430" s="30">
        <f>SUMIF(Ingredients!$B$3:$B$217,J430,Ingredients!$F$3:$F$217)+SUMIF($B$3:$B$724,J430,$BH$3:$BH$724)</f>
        <v>0</v>
      </c>
      <c r="BE430" s="30">
        <f>SUMIF(Ingredients!$B$3:$B$217,K430,Ingredients!$F$3:$F$217)+SUMIF($B$3:$B$724,K430,$BH$3:$BH$724)</f>
        <v>0</v>
      </c>
      <c r="BF430" s="30">
        <f>SUMIF(Ingredients!$B$3:$B$217,L430,Ingredients!$F$3:$F$217)+SUMIF($B$3:$B$724,L430,$BH$3:$BH$724)</f>
        <v>0</v>
      </c>
      <c r="BG430" s="30">
        <f>SUMIF(Ingredients!$B$3:$B$217,M430,Ingredients!$F$3:$F$217)+SUMIF($B$3:$B$724,M430,$BH$3:$BH$724)</f>
        <v>0</v>
      </c>
      <c r="BH430" s="35">
        <f t="shared" si="83"/>
        <v>0</v>
      </c>
      <c r="BI430" s="30">
        <f>SUMIF(Ingredients!$B$3:$B$217,F430,Ingredients!$G$3:$G$217)+SUMIF($B$3:$B$724,F430,$BQ$3:$BQ$724)</f>
        <v>0</v>
      </c>
      <c r="BJ430" s="30">
        <f>SUMIF(Ingredients!$B$3:$B$217,G430,Ingredients!$G$3:$G$217)+SUMIF($B$3:$B$724,G430,$BQ$3:$BQ$724)</f>
        <v>0</v>
      </c>
      <c r="BK430" s="30">
        <f>SUMIF(Ingredients!$B$3:$B$217,H430,Ingredients!$G$3:$G$217)+SUMIF($B$3:$B$724,H430,$BQ$3:$BQ$724)</f>
        <v>0</v>
      </c>
      <c r="BL430" s="30">
        <f>SUMIF(Ingredients!$B$3:$B$217,I430,Ingredients!$G$3:$G$217)+SUMIF($B$3:$B$724,I430,$BQ$3:$BQ$724)</f>
        <v>0</v>
      </c>
      <c r="BM430" s="30">
        <f>SUMIF(Ingredients!$B$3:$B$217,J430,Ingredients!$G$3:$G$217)+SUMIF($B$3:$B$724,J430,$BQ$3:$BQ$724)</f>
        <v>0</v>
      </c>
      <c r="BN430" s="30">
        <f>SUMIF(Ingredients!$B$3:$B$217,K430,Ingredients!$G$3:$G$217)+SUMIF($B$3:$B$724,K430,$BQ$3:$BQ$724)</f>
        <v>0</v>
      </c>
      <c r="BO430" s="30">
        <f>SUMIF(Ingredients!$B$3:$B$217,L430,Ingredients!$G$3:$G$217)+SUMIF($B$3:$B$724,L430,$BQ$3:$BQ$724)</f>
        <v>0</v>
      </c>
      <c r="BP430" s="30">
        <f>SUMIF(Ingredients!$B$3:$B$217,M430,Ingredients!$G$3:$G$217)+SUMIF($B$3:$B$724,M430,$BQ$3:$BQ$724)</f>
        <v>0</v>
      </c>
      <c r="BQ430" s="36">
        <f t="shared" si="84"/>
        <v>0</v>
      </c>
      <c r="BR430" s="30">
        <f>SUMIF(Ingredients!$B$3:$B$217,F430,Ingredients!$H$3:$H$217)+SUMIF($B$3:$B$724,F430,$BZ$3:$BZ$724)</f>
        <v>0</v>
      </c>
      <c r="BS430" s="30">
        <f>SUMIF(Ingredients!$B$3:$B$217,G430,Ingredients!$H$3:$H$217)+SUMIF($B$3:$B$724,G430,$BZ$3:$BZ$724)</f>
        <v>0</v>
      </c>
      <c r="BT430" s="30">
        <f>SUMIF(Ingredients!$B$3:$B$217,H430,Ingredients!$H$3:$H$217)+SUMIF($B$3:$B$724,H430,$BZ$3:$BZ$724)</f>
        <v>0</v>
      </c>
      <c r="BU430" s="30">
        <f>SUMIF(Ingredients!$B$3:$B$217,I430,Ingredients!$H$3:$H$217)+SUMIF($B$3:$B$724,I430,$BZ$3:$BZ$724)</f>
        <v>0</v>
      </c>
      <c r="BV430" s="30">
        <f>SUMIF(Ingredients!$B$3:$B$217,J430,Ingredients!$H$3:$H$217)+SUMIF($B$3:$B$724,J430,$BZ$3:$BZ$724)</f>
        <v>0</v>
      </c>
      <c r="BW430" s="30">
        <f>SUMIF(Ingredients!$B$3:$B$217,K430,Ingredients!$H$3:$H$217)+SUMIF($B$3:$B$724,K430,$BZ$3:$BZ$724)</f>
        <v>0</v>
      </c>
      <c r="BX430" s="30">
        <f>SUMIF(Ingredients!$B$3:$B$217,L430,Ingredients!$H$3:$H$217)+SUMIF($B$3:$B$724,L430,$BZ$3:$BZ$724)</f>
        <v>0</v>
      </c>
      <c r="BY430" s="30">
        <f>SUMIF(Ingredients!$B$3:$B$217,M430,Ingredients!$H$3:$H$217)+SUMIF($B$3:$B$724,M430,$BZ$3:$BZ$724)</f>
        <v>0</v>
      </c>
      <c r="BZ430" s="42">
        <f t="shared" si="85"/>
        <v>0</v>
      </c>
      <c r="CA430" s="30">
        <f>SUMIF(Ingredients!$B$3:$B$217,F430,Ingredients!$I$3:$I$217)+SUMIF($B$3:$B$724,F430,$CI$3:$CI$724)</f>
        <v>2</v>
      </c>
      <c r="CB430" s="30">
        <f>SUMIF(Ingredients!$B$3:$B$217,G430,Ingredients!$I$3:$I$217)+SUMIF($B$3:$B$724,G430,$CI$3:$CI$724)</f>
        <v>0</v>
      </c>
      <c r="CC430" s="30">
        <f>SUMIF(Ingredients!$B$3:$B$217,H430,Ingredients!$I$3:$I$217)+SUMIF($B$3:$B$724,H430,$CI$3:$CI$724)</f>
        <v>0</v>
      </c>
      <c r="CD430" s="30">
        <f>SUMIF(Ingredients!$B$3:$B$217,I430,Ingredients!$I$3:$I$217)+SUMIF($B$3:$B$724,I430,$CI$3:$CI$724)</f>
        <v>0</v>
      </c>
      <c r="CE430" s="30">
        <f>SUMIF(Ingredients!$B$3:$B$217,J430,Ingredients!$I$3:$I$217)+SUMIF($B$3:$B$724,J430,$CI$3:$CI$724)</f>
        <v>0</v>
      </c>
      <c r="CF430" s="30">
        <f>SUMIF(Ingredients!$B$3:$B$217,K430,Ingredients!$I$3:$I$217)+SUMIF($B$3:$B$724,K430,$CI$3:$CI$724)</f>
        <v>0</v>
      </c>
      <c r="CG430" s="30">
        <f>SUMIF(Ingredients!$B$3:$B$217,L430,Ingredients!$I$3:$I$217)+SUMIF($B$3:$B$724,L430,$CI$3:$CI$724)</f>
        <v>0</v>
      </c>
      <c r="CH430" s="30">
        <f>SUMIF(Ingredients!$B$3:$B$217,M430,Ingredients!$I$3:$I$217)+SUMIF($B$3:$B$724,M430,$CI$3:$CI$724)</f>
        <v>0</v>
      </c>
      <c r="CI430" s="38">
        <f t="shared" si="86"/>
        <v>2</v>
      </c>
      <c r="CJ430" s="30">
        <f>SUMIF(Ingredients!$B$3:$B$217,F430,Ingredients!$J$3:$J$217)+SUMIF($B$3:$B$724,F430,$CR$3:$CR$724)</f>
        <v>0</v>
      </c>
      <c r="CK430" s="30">
        <f>SUMIF(Ingredients!$B$3:$B$217,G430,Ingredients!$J$3:$J$217)+SUMIF($B$3:$B$724,G430,$CR$3:$CR$724)</f>
        <v>0</v>
      </c>
      <c r="CL430" s="30">
        <f>SUMIF(Ingredients!$B$3:$B$217,H430,Ingredients!$J$3:$J$217)+SUMIF($B$3:$B$724,H430,$CR$3:$CR$724)</f>
        <v>0</v>
      </c>
      <c r="CM430" s="30">
        <f>SUMIF(Ingredients!$B$3:$B$217,I430,Ingredients!$J$3:$J$217)+SUMIF($B$3:$B$724,I430,$CR$3:$CR$724)</f>
        <v>0</v>
      </c>
      <c r="CN430" s="30">
        <f>SUMIF(Ingredients!$B$3:$B$217,J430,Ingredients!$J$3:$J$217)+SUMIF($B$3:$B$724,J430,$CR$3:$CR$724)</f>
        <v>0</v>
      </c>
      <c r="CO430" s="30">
        <f>SUMIF(Ingredients!$B$3:$B$217,K430,Ingredients!$J$3:$J$217)+SUMIF($B$3:$B$724,K430,$CR$3:$CR$724)</f>
        <v>0</v>
      </c>
      <c r="CP430" s="30">
        <f>SUMIF(Ingredients!$B$3:$B$217,L430,Ingredients!$J$3:$J$217)+SUMIF($B$3:$B$724,L430,$CR$3:$CR$724)</f>
        <v>0</v>
      </c>
      <c r="CQ430" s="30">
        <f>SUMIF(Ingredients!$B$3:$B$217,M430,Ingredients!$J$3:$J$217)+SUMIF($B$3:$B$724,M430,$CR$3:$CR$724)</f>
        <v>0</v>
      </c>
      <c r="CR430" s="43">
        <f t="shared" si="87"/>
        <v>0</v>
      </c>
      <c r="CS430" s="34">
        <v>12</v>
      </c>
      <c r="CT430" s="30">
        <v>0</v>
      </c>
      <c r="CU430" s="30">
        <v>11.75</v>
      </c>
      <c r="CV430" s="35">
        <v>0</v>
      </c>
      <c r="CW430" s="36">
        <v>0</v>
      </c>
      <c r="CX430" s="37">
        <v>0</v>
      </c>
      <c r="CY430" s="38">
        <v>2</v>
      </c>
      <c r="CZ430" s="39">
        <v>0</v>
      </c>
      <c r="DA430" t="s">
        <v>199</v>
      </c>
      <c r="DB430" t="str">
        <f t="shared" ca="1" si="88"/>
        <v>No</v>
      </c>
      <c r="DD430" t="s">
        <v>200</v>
      </c>
      <c r="DE430" t="str">
        <f t="shared" ca="1" si="89"/>
        <v/>
      </c>
      <c r="DF430" t="s">
        <v>2272</v>
      </c>
    </row>
    <row r="431" spans="2:110" x14ac:dyDescent="0.3">
      <c r="B431" t="s">
        <v>715</v>
      </c>
      <c r="C431" t="str">
        <f>INDEX('PH Itemnames'!$B$1:$B$723,MATCH(B431,'PH Itemnames'!$A$1:$A$723),1)</f>
        <v>cottoncandyItem</v>
      </c>
      <c r="D431" t="s">
        <v>240</v>
      </c>
      <c r="E431" t="s">
        <v>1192</v>
      </c>
      <c r="F431" s="10" t="s">
        <v>210</v>
      </c>
      <c r="G431" s="11" t="s">
        <v>9</v>
      </c>
      <c r="H431" s="11" t="s">
        <v>716</v>
      </c>
      <c r="I431" s="11" t="s">
        <v>717</v>
      </c>
      <c r="J431" s="11" t="s">
        <v>718</v>
      </c>
      <c r="K431" s="11"/>
      <c r="L431" s="11"/>
      <c r="M431" s="11"/>
      <c r="N431" s="46">
        <f ca="1">SUMIF(Ingredients!$B$3:$B$217,'PH complex foods'!F431,Ingredients!$A$3:$A$119)+SUMIF($B$3:$B$724,F431,$V$3:$V$723)</f>
        <v>1</v>
      </c>
      <c r="O431" s="11">
        <f ca="1">SUMIF(Ingredients!$B$3:$B$217,'PH complex foods'!G431,Ingredients!$A$3:$A$119)+SUMIF($B$3:$B$724,G431,$V$3:$V$723)</f>
        <v>1</v>
      </c>
      <c r="P431" s="11">
        <f ca="1">SUMIF(Ingredients!$B$3:$B$217,'PH complex foods'!H431,Ingredients!$A$3:$A$119)+SUMIF($B$3:$B$724,H431,$V$3:$V$723)</f>
        <v>0</v>
      </c>
      <c r="Q431" s="11">
        <f ca="1">SUMIF(Ingredients!$B$3:$B$217,'PH complex foods'!I431,Ingredients!$A$3:$A$119)+SUMIF($B$3:$B$724,I431,$V$3:$V$723)</f>
        <v>1</v>
      </c>
      <c r="R431" s="11">
        <f ca="1">SUMIF(Ingredients!$B$3:$B$217,'PH complex foods'!J431,Ingredients!$A$3:$A$119)+SUMIF($B$3:$B$724,J431,$V$3:$V$723)</f>
        <v>1</v>
      </c>
      <c r="S431" s="11">
        <f ca="1">SUMIF(Ingredients!$B$3:$B$217,'PH complex foods'!K431,Ingredients!$A$3:$A$119)+SUMIF($B$3:$B$724,K431,$V$3:$V$723)</f>
        <v>0</v>
      </c>
      <c r="T431" s="11">
        <f ca="1">SUMIF(Ingredients!$B$3:$B$217,'PH complex foods'!L431,Ingredients!$A$3:$A$119)+SUMIF($B$3:$B$724,L431,$V$3:$V$723)</f>
        <v>0</v>
      </c>
      <c r="U431" s="11">
        <f ca="1">SUMIF(Ingredients!$B$3:$B$217,'PH complex foods'!M431,Ingredients!$A$3:$A$119)+SUMIF($B$3:$B$724,M431,$V$3:$V$723)</f>
        <v>0</v>
      </c>
      <c r="V431" s="10">
        <f t="shared" ca="1" si="90"/>
        <v>0</v>
      </c>
      <c r="W431" s="11">
        <f t="shared" si="79"/>
        <v>0</v>
      </c>
      <c r="X431" s="44" t="str">
        <f t="shared" ca="1" si="91"/>
        <v>No</v>
      </c>
      <c r="Y431" s="34">
        <f>SUMIF(Ingredients!$B$3:$B$217,F431,Ingredients!$C$3:$C$217)+SUMIF($B$3:$B$724,F431,$AG$3:$AG$724)</f>
        <v>0</v>
      </c>
      <c r="Z431" s="30">
        <f>SUMIF(Ingredients!$B$3:$B$217,G431,Ingredients!$C$3:$C$217)+SUMIF($B$3:$B$724,G431,$AG$3:$AG$724)</f>
        <v>0</v>
      </c>
      <c r="AA431" s="30">
        <f>SUMIF(Ingredients!$B$3:$B$217,H431,Ingredients!$C$3:$C$217)+SUMIF($B$3:$B$724,H431,$AG$3:$AG$724)</f>
        <v>0</v>
      </c>
      <c r="AB431" s="30">
        <f>SUMIF(Ingredients!$B$3:$B$217,I431,Ingredients!$C$3:$C$217)+SUMIF($B$3:$B$724,I431,$AG$3:$AG$724)</f>
        <v>0</v>
      </c>
      <c r="AC431" s="30">
        <f>SUMIF(Ingredients!$B$3:$B$217,J431,Ingredients!$C$3:$C$217)+SUMIF($B$3:$B$724,J431,$AG$3:$AG$724)</f>
        <v>0</v>
      </c>
      <c r="AD431" s="30">
        <f>SUMIF(Ingredients!$B$3:$B$217,K431,Ingredients!$C$3:$C$217)+SUMIF($B$3:$B$724,K431,$AG$3:$AG$724)</f>
        <v>0</v>
      </c>
      <c r="AE431" s="30">
        <f>SUMIF(Ingredients!$B$3:$B$217,L431,Ingredients!$C$3:$C$217)+SUMIF($B$3:$B$724,L431,$AG$3:$AG$724)</f>
        <v>0</v>
      </c>
      <c r="AF431" s="30">
        <f>SUMIF(Ingredients!$B$3:$B$217,M431,Ingredients!$C$3:$C$217)+SUMIF($B$3:$B$724,M431,$AG$3:$AG$724)</f>
        <v>0</v>
      </c>
      <c r="AG431" s="29">
        <f t="shared" si="80"/>
        <v>0</v>
      </c>
      <c r="AH431" s="30">
        <f>SUMIF(Ingredients!$B$3:$B$217,F431,Ingredients!$D$3:$D$217)+SUMIF($B$3:$B$724,F431,$AP$3:$AP$724)</f>
        <v>0</v>
      </c>
      <c r="AI431" s="30">
        <f>SUMIF(Ingredients!$B$3:$B$217,G431,Ingredients!$D$3:$D$217)+SUMIF($B$3:$B$724,G431,$AP$3:$AP$724)</f>
        <v>10</v>
      </c>
      <c r="AJ431" s="30">
        <f>SUMIF(Ingredients!$B$3:$B$217,H431,Ingredients!$D$3:$D$217)+SUMIF($B$3:$B$724,H431,$AP$3:$AP$724)</f>
        <v>0</v>
      </c>
      <c r="AK431" s="30">
        <f>SUMIF(Ingredients!$B$3:$B$217,I431,Ingredients!$D$3:$D$217)+SUMIF($B$3:$B$724,I431,$AP$3:$AP$724)</f>
        <v>0</v>
      </c>
      <c r="AL431" s="30">
        <f>SUMIF(Ingredients!$B$3:$B$217,J431,Ingredients!$D$3:$D$217)+SUMIF($B$3:$B$724,J431,$AP$3:$AP$724)</f>
        <v>0</v>
      </c>
      <c r="AM431" s="30">
        <f>SUMIF(Ingredients!$B$3:$B$217,K431,Ingredients!$D$3:$D$217)+SUMIF($B$3:$B$724,K431,$AP$3:$AP$724)</f>
        <v>0</v>
      </c>
      <c r="AN431" s="30">
        <f>SUMIF(Ingredients!$B$3:$B$217,L431,Ingredients!$D$3:$D$217)+SUMIF($B$3:$B$724,L431,$AP$3:$AP$724)</f>
        <v>0</v>
      </c>
      <c r="AO431" s="30">
        <f>SUMIF(Ingredients!$B$3:$B$217,M431,Ingredients!$D$3:$D$217)+SUMIF($B$3:$B$724,M431,$AP$3:$AP$724)</f>
        <v>0</v>
      </c>
      <c r="AP431" s="29">
        <f t="shared" si="81"/>
        <v>10</v>
      </c>
      <c r="AQ431" s="30">
        <f>SUMIF(Ingredients!$B$3:$B$217,F431,Ingredients!$E$3:$E$217)+SUMIF($B$3:$B$724,F431,$AY$3:$AY$727)</f>
        <v>30</v>
      </c>
      <c r="AR431" s="30">
        <f>SUMIF(Ingredients!$B$3:$B$217,G431,Ingredients!$E$3:$E$217)+SUMIF($B$3:$B$724,G431,$AY$3:$AY$727)</f>
        <v>0</v>
      </c>
      <c r="AS431" s="30">
        <f>SUMIF(Ingredients!$B$3:$B$217,H431,Ingredients!$E$3:$E$217)+SUMIF($B$3:$B$724,H431,$AY$3:$AY$727)</f>
        <v>0</v>
      </c>
      <c r="AT431" s="30">
        <f>SUMIF(Ingredients!$B$3:$B$217,I431,Ingredients!$E$3:$E$217)+SUMIF($B$3:$B$724,I431,$AY$3:$AY$727)</f>
        <v>0</v>
      </c>
      <c r="AU431" s="30">
        <f>SUMIF(Ingredients!$B$3:$B$217,J431,Ingredients!$E$3:$E$217)+SUMIF($B$3:$B$724,J431,$AY$3:$AY$727)</f>
        <v>0</v>
      </c>
      <c r="AV431" s="30">
        <f>SUMIF(Ingredients!$B$3:$B$217,K431,Ingredients!$E$3:$E$217)+SUMIF($B$3:$B$724,K431,$AY$3:$AY$727)</f>
        <v>0</v>
      </c>
      <c r="AW431" s="30">
        <f>SUMIF(Ingredients!$B$3:$B$217,L431,Ingredients!$E$3:$E$217)+SUMIF($B$3:$B$724,L431,$AY$3:$AY$727)</f>
        <v>0</v>
      </c>
      <c r="AX431" s="30">
        <f>SUMIF(Ingredients!$B$3:$B$217,M431,Ingredients!$E$3:$E$217)+SUMIF($B$3:$B$724,M431,$AY$3:$AY$727)</f>
        <v>0</v>
      </c>
      <c r="AY431" s="29">
        <f t="shared" si="82"/>
        <v>6</v>
      </c>
      <c r="AZ431" s="30">
        <f>SUMIF(Ingredients!$B$3:$B$217,F431,Ingredients!$F$3:$F$217)+SUMIF($B$3:$B$724,F431,$BH$3:$BH$724)</f>
        <v>0</v>
      </c>
      <c r="BA431" s="30">
        <f>SUMIF(Ingredients!$B$3:$B$217,G431,Ingredients!$F$3:$F$217)+SUMIF($B$3:$B$724,G431,$BH$3:$BH$724)</f>
        <v>0</v>
      </c>
      <c r="BB431" s="30">
        <f>SUMIF(Ingredients!$B$3:$B$217,H431,Ingredients!$F$3:$F$217)+SUMIF($B$3:$B$724,H431,$BH$3:$BH$724)</f>
        <v>0</v>
      </c>
      <c r="BC431" s="30">
        <f>SUMIF(Ingredients!$B$3:$B$217,I431,Ingredients!$F$3:$F$217)+SUMIF($B$3:$B$724,I431,$BH$3:$BH$724)</f>
        <v>0</v>
      </c>
      <c r="BD431" s="30">
        <f>SUMIF(Ingredients!$B$3:$B$217,J431,Ingredients!$F$3:$F$217)+SUMIF($B$3:$B$724,J431,$BH$3:$BH$724)</f>
        <v>0</v>
      </c>
      <c r="BE431" s="30">
        <f>SUMIF(Ingredients!$B$3:$B$217,K431,Ingredients!$F$3:$F$217)+SUMIF($B$3:$B$724,K431,$BH$3:$BH$724)</f>
        <v>0</v>
      </c>
      <c r="BF431" s="30">
        <f>SUMIF(Ingredients!$B$3:$B$217,L431,Ingredients!$F$3:$F$217)+SUMIF($B$3:$B$724,L431,$BH$3:$BH$724)</f>
        <v>0</v>
      </c>
      <c r="BG431" s="30">
        <f>SUMIF(Ingredients!$B$3:$B$217,M431,Ingredients!$F$3:$F$217)+SUMIF($B$3:$B$724,M431,$BH$3:$BH$724)</f>
        <v>0</v>
      </c>
      <c r="BH431" s="35">
        <f t="shared" si="83"/>
        <v>0</v>
      </c>
      <c r="BI431" s="30">
        <f>SUMIF(Ingredients!$B$3:$B$217,F431,Ingredients!$G$3:$G$217)+SUMIF($B$3:$B$724,F431,$BQ$3:$BQ$724)</f>
        <v>0</v>
      </c>
      <c r="BJ431" s="30">
        <f>SUMIF(Ingredients!$B$3:$B$217,G431,Ingredients!$G$3:$G$217)+SUMIF($B$3:$B$724,G431,$BQ$3:$BQ$724)</f>
        <v>0</v>
      </c>
      <c r="BK431" s="30">
        <f>SUMIF(Ingredients!$B$3:$B$217,H431,Ingredients!$G$3:$G$217)+SUMIF($B$3:$B$724,H431,$BQ$3:$BQ$724)</f>
        <v>0</v>
      </c>
      <c r="BL431" s="30">
        <f>SUMIF(Ingredients!$B$3:$B$217,I431,Ingredients!$G$3:$G$217)+SUMIF($B$3:$B$724,I431,$BQ$3:$BQ$724)</f>
        <v>0</v>
      </c>
      <c r="BM431" s="30">
        <f>SUMIF(Ingredients!$B$3:$B$217,J431,Ingredients!$G$3:$G$217)+SUMIF($B$3:$B$724,J431,$BQ$3:$BQ$724)</f>
        <v>0</v>
      </c>
      <c r="BN431" s="30">
        <f>SUMIF(Ingredients!$B$3:$B$217,K431,Ingredients!$G$3:$G$217)+SUMIF($B$3:$B$724,K431,$BQ$3:$BQ$724)</f>
        <v>0</v>
      </c>
      <c r="BO431" s="30">
        <f>SUMIF(Ingredients!$B$3:$B$217,L431,Ingredients!$G$3:$G$217)+SUMIF($B$3:$B$724,L431,$BQ$3:$BQ$724)</f>
        <v>0</v>
      </c>
      <c r="BP431" s="30">
        <f>SUMIF(Ingredients!$B$3:$B$217,M431,Ingredients!$G$3:$G$217)+SUMIF($B$3:$B$724,M431,$BQ$3:$BQ$724)</f>
        <v>0</v>
      </c>
      <c r="BQ431" s="36">
        <f t="shared" si="84"/>
        <v>0</v>
      </c>
      <c r="BR431" s="30">
        <f>SUMIF(Ingredients!$B$3:$B$217,F431,Ingredients!$H$3:$H$217)+SUMIF($B$3:$B$724,F431,$BZ$3:$BZ$724)</f>
        <v>0</v>
      </c>
      <c r="BS431" s="30">
        <f>SUMIF(Ingredients!$B$3:$B$217,G431,Ingredients!$H$3:$H$217)+SUMIF($B$3:$B$724,G431,$BZ$3:$BZ$724)</f>
        <v>0</v>
      </c>
      <c r="BT431" s="30">
        <f>SUMIF(Ingredients!$B$3:$B$217,H431,Ingredients!$H$3:$H$217)+SUMIF($B$3:$B$724,H431,$BZ$3:$BZ$724)</f>
        <v>0</v>
      </c>
      <c r="BU431" s="30">
        <f>SUMIF(Ingredients!$B$3:$B$217,I431,Ingredients!$H$3:$H$217)+SUMIF($B$3:$B$724,I431,$BZ$3:$BZ$724)</f>
        <v>0</v>
      </c>
      <c r="BV431" s="30">
        <f>SUMIF(Ingredients!$B$3:$B$217,J431,Ingredients!$H$3:$H$217)+SUMIF($B$3:$B$724,J431,$BZ$3:$BZ$724)</f>
        <v>0</v>
      </c>
      <c r="BW431" s="30">
        <f>SUMIF(Ingredients!$B$3:$B$217,K431,Ingredients!$H$3:$H$217)+SUMIF($B$3:$B$724,K431,$BZ$3:$BZ$724)</f>
        <v>0</v>
      </c>
      <c r="BX431" s="30">
        <f>SUMIF(Ingredients!$B$3:$B$217,L431,Ingredients!$H$3:$H$217)+SUMIF($B$3:$B$724,L431,$BZ$3:$BZ$724)</f>
        <v>0</v>
      </c>
      <c r="BY431" s="30">
        <f>SUMIF(Ingredients!$B$3:$B$217,M431,Ingredients!$H$3:$H$217)+SUMIF($B$3:$B$724,M431,$BZ$3:$BZ$724)</f>
        <v>0</v>
      </c>
      <c r="BZ431" s="42">
        <f t="shared" si="85"/>
        <v>0</v>
      </c>
      <c r="CA431" s="30">
        <f>SUMIF(Ingredients!$B$3:$B$217,F431,Ingredients!$I$3:$I$217)+SUMIF($B$3:$B$724,F431,$CI$3:$CI$724)</f>
        <v>0</v>
      </c>
      <c r="CB431" s="30">
        <f>SUMIF(Ingredients!$B$3:$B$217,G431,Ingredients!$I$3:$I$217)+SUMIF($B$3:$B$724,G431,$CI$3:$CI$724)</f>
        <v>0</v>
      </c>
      <c r="CC431" s="30">
        <f>SUMIF(Ingredients!$B$3:$B$217,H431,Ingredients!$I$3:$I$217)+SUMIF($B$3:$B$724,H431,$CI$3:$CI$724)</f>
        <v>0</v>
      </c>
      <c r="CD431" s="30">
        <f>SUMIF(Ingredients!$B$3:$B$217,I431,Ingredients!$I$3:$I$217)+SUMIF($B$3:$B$724,I431,$CI$3:$CI$724)</f>
        <v>0</v>
      </c>
      <c r="CE431" s="30">
        <f>SUMIF(Ingredients!$B$3:$B$217,J431,Ingredients!$I$3:$I$217)+SUMIF($B$3:$B$724,J431,$CI$3:$CI$724)</f>
        <v>0</v>
      </c>
      <c r="CF431" s="30">
        <f>SUMIF(Ingredients!$B$3:$B$217,K431,Ingredients!$I$3:$I$217)+SUMIF($B$3:$B$724,K431,$CI$3:$CI$724)</f>
        <v>0</v>
      </c>
      <c r="CG431" s="30">
        <f>SUMIF(Ingredients!$B$3:$B$217,L431,Ingredients!$I$3:$I$217)+SUMIF($B$3:$B$724,L431,$CI$3:$CI$724)</f>
        <v>0</v>
      </c>
      <c r="CH431" s="30">
        <f>SUMIF(Ingredients!$B$3:$B$217,M431,Ingredients!$I$3:$I$217)+SUMIF($B$3:$B$724,M431,$CI$3:$CI$724)</f>
        <v>0</v>
      </c>
      <c r="CI431" s="38">
        <f t="shared" si="86"/>
        <v>0</v>
      </c>
      <c r="CJ431" s="30">
        <f>SUMIF(Ingredients!$B$3:$B$217,F431,Ingredients!$J$3:$J$217)+SUMIF($B$3:$B$724,F431,$CR$3:$CR$724)</f>
        <v>0</v>
      </c>
      <c r="CK431" s="30">
        <f>SUMIF(Ingredients!$B$3:$B$217,G431,Ingredients!$J$3:$J$217)+SUMIF($B$3:$B$724,G431,$CR$3:$CR$724)</f>
        <v>0</v>
      </c>
      <c r="CL431" s="30">
        <f>SUMIF(Ingredients!$B$3:$B$217,H431,Ingredients!$J$3:$J$217)+SUMIF($B$3:$B$724,H431,$CR$3:$CR$724)</f>
        <v>0</v>
      </c>
      <c r="CM431" s="30">
        <f>SUMIF(Ingredients!$B$3:$B$217,I431,Ingredients!$J$3:$J$217)+SUMIF($B$3:$B$724,I431,$CR$3:$CR$724)</f>
        <v>0</v>
      </c>
      <c r="CN431" s="30">
        <f>SUMIF(Ingredients!$B$3:$B$217,J431,Ingredients!$J$3:$J$217)+SUMIF($B$3:$B$724,J431,$CR$3:$CR$724)</f>
        <v>0</v>
      </c>
      <c r="CO431" s="30">
        <f>SUMIF(Ingredients!$B$3:$B$217,K431,Ingredients!$J$3:$J$217)+SUMIF($B$3:$B$724,K431,$CR$3:$CR$724)</f>
        <v>0</v>
      </c>
      <c r="CP431" s="30">
        <f>SUMIF(Ingredients!$B$3:$B$217,L431,Ingredients!$J$3:$J$217)+SUMIF($B$3:$B$724,L431,$CR$3:$CR$724)</f>
        <v>0</v>
      </c>
      <c r="CQ431" s="30">
        <f>SUMIF(Ingredients!$B$3:$B$217,M431,Ingredients!$J$3:$J$217)+SUMIF($B$3:$B$724,M431,$CR$3:$CR$724)</f>
        <v>0</v>
      </c>
      <c r="CR431" s="43">
        <f t="shared" si="87"/>
        <v>0</v>
      </c>
      <c r="CS431" s="34">
        <v>2</v>
      </c>
      <c r="CT431" s="30">
        <v>0</v>
      </c>
      <c r="CU431" s="30">
        <v>18</v>
      </c>
      <c r="CV431" s="35">
        <v>0</v>
      </c>
      <c r="CW431" s="36">
        <v>0</v>
      </c>
      <c r="CX431" s="37">
        <v>0</v>
      </c>
      <c r="CY431" s="38">
        <v>0</v>
      </c>
      <c r="CZ431" s="39">
        <v>0</v>
      </c>
      <c r="DA431" t="s">
        <v>202</v>
      </c>
      <c r="DB431" t="str">
        <f t="shared" ca="1" si="88"/>
        <v>No</v>
      </c>
      <c r="DC431" t="s">
        <v>1168</v>
      </c>
      <c r="DD431" t="s">
        <v>200</v>
      </c>
      <c r="DE431" t="str">
        <f t="shared" ca="1" si="89"/>
        <v/>
      </c>
      <c r="DF431" t="s">
        <v>2272</v>
      </c>
    </row>
    <row r="432" spans="2:110" x14ac:dyDescent="0.3">
      <c r="B432" t="s">
        <v>719</v>
      </c>
      <c r="C432" t="str">
        <f>INDEX('PH Itemnames'!$B$1:$B$723,MATCH(B432,'PH Itemnames'!$A$1:$A$723),1)</f>
        <v>crackersItem</v>
      </c>
      <c r="D432" t="s">
        <v>240</v>
      </c>
      <c r="E432" t="s">
        <v>1187</v>
      </c>
      <c r="F432" s="10" t="s">
        <v>209</v>
      </c>
      <c r="G432" s="11" t="s">
        <v>247</v>
      </c>
      <c r="H432" s="11" t="s">
        <v>249</v>
      </c>
      <c r="I432" s="11"/>
      <c r="J432" s="11"/>
      <c r="K432" s="11"/>
      <c r="L432" s="11"/>
      <c r="M432" s="11"/>
      <c r="N432" s="46">
        <f ca="1">SUMIF(Ingredients!$B$3:$B$217,'PH complex foods'!F432,Ingredients!$A$3:$A$119)+SUMIF($B$3:$B$724,F432,$V$3:$V$723)</f>
        <v>1</v>
      </c>
      <c r="O432" s="11">
        <f ca="1">SUMIF(Ingredients!$B$3:$B$217,'PH complex foods'!G432,Ingredients!$A$3:$A$119)+SUMIF($B$3:$B$724,G432,$V$3:$V$723)</f>
        <v>1</v>
      </c>
      <c r="P432" s="11">
        <f ca="1">SUMIF(Ingredients!$B$3:$B$217,'PH complex foods'!H432,Ingredients!$A$3:$A$119)+SUMIF($B$3:$B$724,H432,$V$3:$V$723)</f>
        <v>1</v>
      </c>
      <c r="Q432" s="11">
        <f ca="1">SUMIF(Ingredients!$B$3:$B$217,'PH complex foods'!I432,Ingredients!$A$3:$A$119)+SUMIF($B$3:$B$724,I432,$V$3:$V$723)</f>
        <v>0</v>
      </c>
      <c r="R432" s="11">
        <f ca="1">SUMIF(Ingredients!$B$3:$B$217,'PH complex foods'!J432,Ingredients!$A$3:$A$119)+SUMIF($B$3:$B$724,J432,$V$3:$V$723)</f>
        <v>0</v>
      </c>
      <c r="S432" s="11">
        <f ca="1">SUMIF(Ingredients!$B$3:$B$217,'PH complex foods'!K432,Ingredients!$A$3:$A$119)+SUMIF($B$3:$B$724,K432,$V$3:$V$723)</f>
        <v>0</v>
      </c>
      <c r="T432" s="11">
        <f ca="1">SUMIF(Ingredients!$B$3:$B$217,'PH complex foods'!L432,Ingredients!$A$3:$A$119)+SUMIF($B$3:$B$724,L432,$V$3:$V$723)</f>
        <v>0</v>
      </c>
      <c r="U432" s="11">
        <f ca="1">SUMIF(Ingredients!$B$3:$B$217,'PH complex foods'!M432,Ingredients!$A$3:$A$119)+SUMIF($B$3:$B$724,M432,$V$3:$V$723)</f>
        <v>0</v>
      </c>
      <c r="V432" s="10">
        <f t="shared" ca="1" si="90"/>
        <v>1</v>
      </c>
      <c r="W432" s="11">
        <f t="shared" si="79"/>
        <v>3</v>
      </c>
      <c r="X432" s="44" t="str">
        <f t="shared" ca="1" si="91"/>
        <v>Yes</v>
      </c>
      <c r="Y432" s="34">
        <f>SUMIF(Ingredients!$B$3:$B$217,F432,Ingredients!$C$3:$C$217)+SUMIF($B$3:$B$724,F432,$AG$3:$AG$724)</f>
        <v>5</v>
      </c>
      <c r="Z432" s="30">
        <f>SUMIF(Ingredients!$B$3:$B$217,G432,Ingredients!$C$3:$C$217)+SUMIF($B$3:$B$724,G432,$AG$3:$AG$724)</f>
        <v>5</v>
      </c>
      <c r="AA432" s="30">
        <f>SUMIF(Ingredients!$B$3:$B$217,H432,Ingredients!$C$3:$C$217)+SUMIF($B$3:$B$724,H432,$AG$3:$AG$724)</f>
        <v>0</v>
      </c>
      <c r="AB432" s="30">
        <f>SUMIF(Ingredients!$B$3:$B$217,I432,Ingredients!$C$3:$C$217)+SUMIF($B$3:$B$724,I432,$AG$3:$AG$724)</f>
        <v>0</v>
      </c>
      <c r="AC432" s="30">
        <f>SUMIF(Ingredients!$B$3:$B$217,J432,Ingredients!$C$3:$C$217)+SUMIF($B$3:$B$724,J432,$AG$3:$AG$724)</f>
        <v>0</v>
      </c>
      <c r="AD432" s="30">
        <f>SUMIF(Ingredients!$B$3:$B$217,K432,Ingredients!$C$3:$C$217)+SUMIF($B$3:$B$724,K432,$AG$3:$AG$724)</f>
        <v>0</v>
      </c>
      <c r="AE432" s="30">
        <f>SUMIF(Ingredients!$B$3:$B$217,L432,Ingredients!$C$3:$C$217)+SUMIF($B$3:$B$724,L432,$AG$3:$AG$724)</f>
        <v>0</v>
      </c>
      <c r="AF432" s="30">
        <f>SUMIF(Ingredients!$B$3:$B$217,M432,Ingredients!$C$3:$C$217)+SUMIF($B$3:$B$724,M432,$AG$3:$AG$724)</f>
        <v>0</v>
      </c>
      <c r="AG432" s="29">
        <f t="shared" si="80"/>
        <v>10</v>
      </c>
      <c r="AH432" s="30">
        <f>SUMIF(Ingredients!$B$3:$B$217,F432,Ingredients!$D$3:$D$217)+SUMIF($B$3:$B$724,F432,$AP$3:$AP$724)</f>
        <v>0</v>
      </c>
      <c r="AI432" s="30">
        <f>SUMIF(Ingredients!$B$3:$B$217,G432,Ingredients!$D$3:$D$217)+SUMIF($B$3:$B$724,G432,$AP$3:$AP$724)</f>
        <v>0</v>
      </c>
      <c r="AJ432" s="30">
        <f>SUMIF(Ingredients!$B$3:$B$217,H432,Ingredients!$D$3:$D$217)+SUMIF($B$3:$B$724,H432,$AP$3:$AP$724)</f>
        <v>0</v>
      </c>
      <c r="AK432" s="30">
        <f>SUMIF(Ingredients!$B$3:$B$217,I432,Ingredients!$D$3:$D$217)+SUMIF($B$3:$B$724,I432,$AP$3:$AP$724)</f>
        <v>0</v>
      </c>
      <c r="AL432" s="30">
        <f>SUMIF(Ingredients!$B$3:$B$217,J432,Ingredients!$D$3:$D$217)+SUMIF($B$3:$B$724,J432,$AP$3:$AP$724)</f>
        <v>0</v>
      </c>
      <c r="AM432" s="30">
        <f>SUMIF(Ingredients!$B$3:$B$217,K432,Ingredients!$D$3:$D$217)+SUMIF($B$3:$B$724,K432,$AP$3:$AP$724)</f>
        <v>0</v>
      </c>
      <c r="AN432" s="30">
        <f>SUMIF(Ingredients!$B$3:$B$217,L432,Ingredients!$D$3:$D$217)+SUMIF($B$3:$B$724,L432,$AP$3:$AP$724)</f>
        <v>0</v>
      </c>
      <c r="AO432" s="30">
        <f>SUMIF(Ingredients!$B$3:$B$217,M432,Ingredients!$D$3:$D$217)+SUMIF($B$3:$B$724,M432,$AP$3:$AP$724)</f>
        <v>0</v>
      </c>
      <c r="AP432" s="29">
        <f t="shared" si="81"/>
        <v>0</v>
      </c>
      <c r="AQ432" s="30">
        <f>SUMIF(Ingredients!$B$3:$B$217,F432,Ingredients!$E$3:$E$217)+SUMIF($B$3:$B$724,F432,$AY$3:$AY$727)</f>
        <v>7</v>
      </c>
      <c r="AR432" s="30">
        <f>SUMIF(Ingredients!$B$3:$B$217,G432,Ingredients!$E$3:$E$217)+SUMIF($B$3:$B$724,G432,$AY$3:$AY$727)</f>
        <v>12</v>
      </c>
      <c r="AS432" s="30">
        <f>SUMIF(Ingredients!$B$3:$B$217,H432,Ingredients!$E$3:$E$217)+SUMIF($B$3:$B$724,H432,$AY$3:$AY$727)</f>
        <v>30</v>
      </c>
      <c r="AT432" s="30">
        <f>SUMIF(Ingredients!$B$3:$B$217,I432,Ingredients!$E$3:$E$217)+SUMIF($B$3:$B$724,I432,$AY$3:$AY$727)</f>
        <v>0</v>
      </c>
      <c r="AU432" s="30">
        <f>SUMIF(Ingredients!$B$3:$B$217,J432,Ingredients!$E$3:$E$217)+SUMIF($B$3:$B$724,J432,$AY$3:$AY$727)</f>
        <v>0</v>
      </c>
      <c r="AV432" s="30">
        <f>SUMIF(Ingredients!$B$3:$B$217,K432,Ingredients!$E$3:$E$217)+SUMIF($B$3:$B$724,K432,$AY$3:$AY$727)</f>
        <v>0</v>
      </c>
      <c r="AW432" s="30">
        <f>SUMIF(Ingredients!$B$3:$B$217,L432,Ingredients!$E$3:$E$217)+SUMIF($B$3:$B$724,L432,$AY$3:$AY$727)</f>
        <v>0</v>
      </c>
      <c r="AX432" s="30">
        <f>SUMIF(Ingredients!$B$3:$B$217,M432,Ingredients!$E$3:$E$217)+SUMIF($B$3:$B$724,M432,$AY$3:$AY$727)</f>
        <v>0</v>
      </c>
      <c r="AY432" s="29">
        <f t="shared" si="82"/>
        <v>16.333333333333332</v>
      </c>
      <c r="AZ432" s="30">
        <f>SUMIF(Ingredients!$B$3:$B$217,F432,Ingredients!$F$3:$F$217)+SUMIF($B$3:$B$724,F432,$BH$3:$BH$724)</f>
        <v>1</v>
      </c>
      <c r="BA432" s="30">
        <f>SUMIF(Ingredients!$B$3:$B$217,G432,Ingredients!$F$3:$F$217)+SUMIF($B$3:$B$724,G432,$BH$3:$BH$724)</f>
        <v>0</v>
      </c>
      <c r="BB432" s="30">
        <f>SUMIF(Ingredients!$B$3:$B$217,H432,Ingredients!$F$3:$F$217)+SUMIF($B$3:$B$724,H432,$BH$3:$BH$724)</f>
        <v>0</v>
      </c>
      <c r="BC432" s="30">
        <f>SUMIF(Ingredients!$B$3:$B$217,I432,Ingredients!$F$3:$F$217)+SUMIF($B$3:$B$724,I432,$BH$3:$BH$724)</f>
        <v>0</v>
      </c>
      <c r="BD432" s="30">
        <f>SUMIF(Ingredients!$B$3:$B$217,J432,Ingredients!$F$3:$F$217)+SUMIF($B$3:$B$724,J432,$BH$3:$BH$724)</f>
        <v>0</v>
      </c>
      <c r="BE432" s="30">
        <f>SUMIF(Ingredients!$B$3:$B$217,K432,Ingredients!$F$3:$F$217)+SUMIF($B$3:$B$724,K432,$BH$3:$BH$724)</f>
        <v>0</v>
      </c>
      <c r="BF432" s="30">
        <f>SUMIF(Ingredients!$B$3:$B$217,L432,Ingredients!$F$3:$F$217)+SUMIF($B$3:$B$724,L432,$BH$3:$BH$724)</f>
        <v>0</v>
      </c>
      <c r="BG432" s="30">
        <f>SUMIF(Ingredients!$B$3:$B$217,M432,Ingredients!$F$3:$F$217)+SUMIF($B$3:$B$724,M432,$BH$3:$BH$724)</f>
        <v>0</v>
      </c>
      <c r="BH432" s="35">
        <f t="shared" si="83"/>
        <v>1</v>
      </c>
      <c r="BI432" s="30">
        <f>SUMIF(Ingredients!$B$3:$B$217,F432,Ingredients!$G$3:$G$217)+SUMIF($B$3:$B$724,F432,$BQ$3:$BQ$724)</f>
        <v>0</v>
      </c>
      <c r="BJ432" s="30">
        <f>SUMIF(Ingredients!$B$3:$B$217,G432,Ingredients!$G$3:$G$217)+SUMIF($B$3:$B$724,G432,$BQ$3:$BQ$724)</f>
        <v>0</v>
      </c>
      <c r="BK432" s="30">
        <f>SUMIF(Ingredients!$B$3:$B$217,H432,Ingredients!$G$3:$G$217)+SUMIF($B$3:$B$724,H432,$BQ$3:$BQ$724)</f>
        <v>0</v>
      </c>
      <c r="BL432" s="30">
        <f>SUMIF(Ingredients!$B$3:$B$217,I432,Ingredients!$G$3:$G$217)+SUMIF($B$3:$B$724,I432,$BQ$3:$BQ$724)</f>
        <v>0</v>
      </c>
      <c r="BM432" s="30">
        <f>SUMIF(Ingredients!$B$3:$B$217,J432,Ingredients!$G$3:$G$217)+SUMIF($B$3:$B$724,J432,$BQ$3:$BQ$724)</f>
        <v>0</v>
      </c>
      <c r="BN432" s="30">
        <f>SUMIF(Ingredients!$B$3:$B$217,K432,Ingredients!$G$3:$G$217)+SUMIF($B$3:$B$724,K432,$BQ$3:$BQ$724)</f>
        <v>0</v>
      </c>
      <c r="BO432" s="30">
        <f>SUMIF(Ingredients!$B$3:$B$217,L432,Ingredients!$G$3:$G$217)+SUMIF($B$3:$B$724,L432,$BQ$3:$BQ$724)</f>
        <v>0</v>
      </c>
      <c r="BP432" s="30">
        <f>SUMIF(Ingredients!$B$3:$B$217,M432,Ingredients!$G$3:$G$217)+SUMIF($B$3:$B$724,M432,$BQ$3:$BQ$724)</f>
        <v>0</v>
      </c>
      <c r="BQ432" s="36">
        <f t="shared" si="84"/>
        <v>0</v>
      </c>
      <c r="BR432" s="30">
        <f>SUMIF(Ingredients!$B$3:$B$217,F432,Ingredients!$H$3:$H$217)+SUMIF($B$3:$B$724,F432,$BZ$3:$BZ$724)</f>
        <v>0</v>
      </c>
      <c r="BS432" s="30">
        <f>SUMIF(Ingredients!$B$3:$B$217,G432,Ingredients!$H$3:$H$217)+SUMIF($B$3:$B$724,G432,$BZ$3:$BZ$724)</f>
        <v>0</v>
      </c>
      <c r="BT432" s="30">
        <f>SUMIF(Ingredients!$B$3:$B$217,H432,Ingredients!$H$3:$H$217)+SUMIF($B$3:$B$724,H432,$BZ$3:$BZ$724)</f>
        <v>0</v>
      </c>
      <c r="BU432" s="30">
        <f>SUMIF(Ingredients!$B$3:$B$217,I432,Ingredients!$H$3:$H$217)+SUMIF($B$3:$B$724,I432,$BZ$3:$BZ$724)</f>
        <v>0</v>
      </c>
      <c r="BV432" s="30">
        <f>SUMIF(Ingredients!$B$3:$B$217,J432,Ingredients!$H$3:$H$217)+SUMIF($B$3:$B$724,J432,$BZ$3:$BZ$724)</f>
        <v>0</v>
      </c>
      <c r="BW432" s="30">
        <f>SUMIF(Ingredients!$B$3:$B$217,K432,Ingredients!$H$3:$H$217)+SUMIF($B$3:$B$724,K432,$BZ$3:$BZ$724)</f>
        <v>0</v>
      </c>
      <c r="BX432" s="30">
        <f>SUMIF(Ingredients!$B$3:$B$217,L432,Ingredients!$H$3:$H$217)+SUMIF($B$3:$B$724,L432,$BZ$3:$BZ$724)</f>
        <v>0</v>
      </c>
      <c r="BY432" s="30">
        <f>SUMIF(Ingredients!$B$3:$B$217,M432,Ingredients!$H$3:$H$217)+SUMIF($B$3:$B$724,M432,$BZ$3:$BZ$724)</f>
        <v>0</v>
      </c>
      <c r="BZ432" s="42">
        <f t="shared" si="85"/>
        <v>0</v>
      </c>
      <c r="CA432" s="30">
        <f>SUMIF(Ingredients!$B$3:$B$217,F432,Ingredients!$I$3:$I$217)+SUMIF($B$3:$B$724,F432,$CI$3:$CI$724)</f>
        <v>0</v>
      </c>
      <c r="CB432" s="30">
        <f>SUMIF(Ingredients!$B$3:$B$217,G432,Ingredients!$I$3:$I$217)+SUMIF($B$3:$B$724,G432,$CI$3:$CI$724)</f>
        <v>0</v>
      </c>
      <c r="CC432" s="30">
        <f>SUMIF(Ingredients!$B$3:$B$217,H432,Ingredients!$I$3:$I$217)+SUMIF($B$3:$B$724,H432,$CI$3:$CI$724)</f>
        <v>0</v>
      </c>
      <c r="CD432" s="30">
        <f>SUMIF(Ingredients!$B$3:$B$217,I432,Ingredients!$I$3:$I$217)+SUMIF($B$3:$B$724,I432,$CI$3:$CI$724)</f>
        <v>0</v>
      </c>
      <c r="CE432" s="30">
        <f>SUMIF(Ingredients!$B$3:$B$217,J432,Ingredients!$I$3:$I$217)+SUMIF($B$3:$B$724,J432,$CI$3:$CI$724)</f>
        <v>0</v>
      </c>
      <c r="CF432" s="30">
        <f>SUMIF(Ingredients!$B$3:$B$217,K432,Ingredients!$I$3:$I$217)+SUMIF($B$3:$B$724,K432,$CI$3:$CI$724)</f>
        <v>0</v>
      </c>
      <c r="CG432" s="30">
        <f>SUMIF(Ingredients!$B$3:$B$217,L432,Ingredients!$I$3:$I$217)+SUMIF($B$3:$B$724,L432,$CI$3:$CI$724)</f>
        <v>0</v>
      </c>
      <c r="CH432" s="30">
        <f>SUMIF(Ingredients!$B$3:$B$217,M432,Ingredients!$I$3:$I$217)+SUMIF($B$3:$B$724,M432,$CI$3:$CI$724)</f>
        <v>0</v>
      </c>
      <c r="CI432" s="38">
        <f t="shared" si="86"/>
        <v>0</v>
      </c>
      <c r="CJ432" s="30">
        <f>SUMIF(Ingredients!$B$3:$B$217,F432,Ingredients!$J$3:$J$217)+SUMIF($B$3:$B$724,F432,$CR$3:$CR$724)</f>
        <v>0</v>
      </c>
      <c r="CK432" s="30">
        <f>SUMIF(Ingredients!$B$3:$B$217,G432,Ingredients!$J$3:$J$217)+SUMIF($B$3:$B$724,G432,$CR$3:$CR$724)</f>
        <v>1</v>
      </c>
      <c r="CL432" s="30">
        <f>SUMIF(Ingredients!$B$3:$B$217,H432,Ingredients!$J$3:$J$217)+SUMIF($B$3:$B$724,H432,$CR$3:$CR$724)</f>
        <v>0</v>
      </c>
      <c r="CM432" s="30">
        <f>SUMIF(Ingredients!$B$3:$B$217,I432,Ingredients!$J$3:$J$217)+SUMIF($B$3:$B$724,I432,$CR$3:$CR$724)</f>
        <v>0</v>
      </c>
      <c r="CN432" s="30">
        <f>SUMIF(Ingredients!$B$3:$B$217,J432,Ingredients!$J$3:$J$217)+SUMIF($B$3:$B$724,J432,$CR$3:$CR$724)</f>
        <v>0</v>
      </c>
      <c r="CO432" s="30">
        <f>SUMIF(Ingredients!$B$3:$B$217,K432,Ingredients!$J$3:$J$217)+SUMIF($B$3:$B$724,K432,$CR$3:$CR$724)</f>
        <v>0</v>
      </c>
      <c r="CP432" s="30">
        <f>SUMIF(Ingredients!$B$3:$B$217,L432,Ingredients!$J$3:$J$217)+SUMIF($B$3:$B$724,L432,$CR$3:$CR$724)</f>
        <v>0</v>
      </c>
      <c r="CQ432" s="30">
        <f>SUMIF(Ingredients!$B$3:$B$217,M432,Ingredients!$J$3:$J$217)+SUMIF($B$3:$B$724,M432,$CR$3:$CR$724)</f>
        <v>0</v>
      </c>
      <c r="CR432" s="43">
        <f t="shared" si="87"/>
        <v>1</v>
      </c>
      <c r="CS432" s="34">
        <v>10</v>
      </c>
      <c r="CT432" s="30">
        <v>0</v>
      </c>
      <c r="CU432" s="30">
        <v>21</v>
      </c>
      <c r="CV432" s="35">
        <v>1</v>
      </c>
      <c r="CW432" s="36">
        <v>0</v>
      </c>
      <c r="CX432" s="37">
        <v>0</v>
      </c>
      <c r="CY432" s="38">
        <v>0</v>
      </c>
      <c r="CZ432" s="39">
        <v>1</v>
      </c>
      <c r="DA432" t="s">
        <v>202</v>
      </c>
      <c r="DB432" t="str">
        <f t="shared" ca="1" si="88"/>
        <v>-</v>
      </c>
      <c r="DD432" t="s">
        <v>200</v>
      </c>
      <c r="DE432" t="str">
        <f t="shared" ca="1" si="89"/>
        <v>CRACKERSITEM(BREAD, ItemRegistry.crackersItem, 4 ,2f,0f,1f,0f,0f,0f,1f,1f),</v>
      </c>
      <c r="DF432" t="s">
        <v>2292</v>
      </c>
    </row>
    <row r="433" spans="2:110" x14ac:dyDescent="0.3">
      <c r="B433" t="s">
        <v>720</v>
      </c>
      <c r="C433" t="str">
        <f>INDEX('PH Itemnames'!$B$1:$B$723,MATCH(B433,'PH Itemnames'!$A$1:$A$723),1)</f>
        <v>creeperwingsItem</v>
      </c>
      <c r="D433" t="s">
        <v>240</v>
      </c>
      <c r="E433" t="s">
        <v>1192</v>
      </c>
      <c r="F433" s="10" t="s">
        <v>287</v>
      </c>
      <c r="G433" s="11" t="s">
        <v>377</v>
      </c>
      <c r="H433" s="11" t="s">
        <v>721</v>
      </c>
      <c r="I433" s="11"/>
      <c r="J433" s="11"/>
      <c r="K433" s="11"/>
      <c r="L433" s="11"/>
      <c r="M433" s="11"/>
      <c r="N433" s="46">
        <f ca="1">SUMIF(Ingredients!$B$3:$B$217,'PH complex foods'!F433,Ingredients!$A$3:$A$119)+SUMIF($B$3:$B$724,F433,$V$3:$V$723)</f>
        <v>1</v>
      </c>
      <c r="O433" s="11">
        <f ca="1">SUMIF(Ingredients!$B$3:$B$217,'PH complex foods'!G433,Ingredients!$A$3:$A$119)+SUMIF($B$3:$B$724,G433,$V$3:$V$723)</f>
        <v>1</v>
      </c>
      <c r="P433" s="11">
        <f ca="1">SUMIF(Ingredients!$B$3:$B$217,'PH complex foods'!H433,Ingredients!$A$3:$A$119)+SUMIF($B$3:$B$724,H433,$V$3:$V$723)</f>
        <v>0</v>
      </c>
      <c r="Q433" s="11">
        <f ca="1">SUMIF(Ingredients!$B$3:$B$217,'PH complex foods'!I433,Ingredients!$A$3:$A$119)+SUMIF($B$3:$B$724,I433,$V$3:$V$723)</f>
        <v>0</v>
      </c>
      <c r="R433" s="11">
        <f ca="1">SUMIF(Ingredients!$B$3:$B$217,'PH complex foods'!J433,Ingredients!$A$3:$A$119)+SUMIF($B$3:$B$724,J433,$V$3:$V$723)</f>
        <v>0</v>
      </c>
      <c r="S433" s="11">
        <f ca="1">SUMIF(Ingredients!$B$3:$B$217,'PH complex foods'!K433,Ingredients!$A$3:$A$119)+SUMIF($B$3:$B$724,K433,$V$3:$V$723)</f>
        <v>0</v>
      </c>
      <c r="T433" s="11">
        <f ca="1">SUMIF(Ingredients!$B$3:$B$217,'PH complex foods'!L433,Ingredients!$A$3:$A$119)+SUMIF($B$3:$B$724,L433,$V$3:$V$723)</f>
        <v>0</v>
      </c>
      <c r="U433" s="11">
        <f ca="1">SUMIF(Ingredients!$B$3:$B$217,'PH complex foods'!M433,Ingredients!$A$3:$A$119)+SUMIF($B$3:$B$724,M433,$V$3:$V$723)</f>
        <v>0</v>
      </c>
      <c r="V433" s="10">
        <f t="shared" ca="1" si="90"/>
        <v>0</v>
      </c>
      <c r="W433" s="11">
        <f t="shared" si="79"/>
        <v>0</v>
      </c>
      <c r="X433" s="44" t="str">
        <f t="shared" ca="1" si="91"/>
        <v>No</v>
      </c>
      <c r="Y433" s="34">
        <f>SUMIF(Ingredients!$B$3:$B$217,F433,Ingredients!$C$3:$C$217)+SUMIF($B$3:$B$724,F433,$AG$3:$AG$724)</f>
        <v>10</v>
      </c>
      <c r="Z433" s="30">
        <f>SUMIF(Ingredients!$B$3:$B$217,G433,Ingredients!$C$3:$C$217)+SUMIF($B$3:$B$724,G433,$AG$3:$AG$724)</f>
        <v>3</v>
      </c>
      <c r="AA433" s="30">
        <f>SUMIF(Ingredients!$B$3:$B$217,H433,Ingredients!$C$3:$C$217)+SUMIF($B$3:$B$724,H433,$AG$3:$AG$724)</f>
        <v>0</v>
      </c>
      <c r="AB433" s="30">
        <f>SUMIF(Ingredients!$B$3:$B$217,I433,Ingredients!$C$3:$C$217)+SUMIF($B$3:$B$724,I433,$AG$3:$AG$724)</f>
        <v>0</v>
      </c>
      <c r="AC433" s="30">
        <f>SUMIF(Ingredients!$B$3:$B$217,J433,Ingredients!$C$3:$C$217)+SUMIF($B$3:$B$724,J433,$AG$3:$AG$724)</f>
        <v>0</v>
      </c>
      <c r="AD433" s="30">
        <f>SUMIF(Ingredients!$B$3:$B$217,K433,Ingredients!$C$3:$C$217)+SUMIF($B$3:$B$724,K433,$AG$3:$AG$724)</f>
        <v>0</v>
      </c>
      <c r="AE433" s="30">
        <f>SUMIF(Ingredients!$B$3:$B$217,L433,Ingredients!$C$3:$C$217)+SUMIF($B$3:$B$724,L433,$AG$3:$AG$724)</f>
        <v>0</v>
      </c>
      <c r="AF433" s="30">
        <f>SUMIF(Ingredients!$B$3:$B$217,M433,Ingredients!$C$3:$C$217)+SUMIF($B$3:$B$724,M433,$AG$3:$AG$724)</f>
        <v>0</v>
      </c>
      <c r="AG433" s="29">
        <f t="shared" si="80"/>
        <v>13</v>
      </c>
      <c r="AH433" s="30">
        <f>SUMIF(Ingredients!$B$3:$B$217,F433,Ingredients!$D$3:$D$217)+SUMIF($B$3:$B$724,F433,$AP$3:$AP$724)</f>
        <v>0</v>
      </c>
      <c r="AI433" s="30">
        <f>SUMIF(Ingredients!$B$3:$B$217,G433,Ingredients!$D$3:$D$217)+SUMIF($B$3:$B$724,G433,$AP$3:$AP$724)</f>
        <v>10</v>
      </c>
      <c r="AJ433" s="30">
        <f>SUMIF(Ingredients!$B$3:$B$217,H433,Ingredients!$D$3:$D$217)+SUMIF($B$3:$B$724,H433,$AP$3:$AP$724)</f>
        <v>0</v>
      </c>
      <c r="AK433" s="30">
        <f>SUMIF(Ingredients!$B$3:$B$217,I433,Ingredients!$D$3:$D$217)+SUMIF($B$3:$B$724,I433,$AP$3:$AP$724)</f>
        <v>0</v>
      </c>
      <c r="AL433" s="30">
        <f>SUMIF(Ingredients!$B$3:$B$217,J433,Ingredients!$D$3:$D$217)+SUMIF($B$3:$B$724,J433,$AP$3:$AP$724)</f>
        <v>0</v>
      </c>
      <c r="AM433" s="30">
        <f>SUMIF(Ingredients!$B$3:$B$217,K433,Ingredients!$D$3:$D$217)+SUMIF($B$3:$B$724,K433,$AP$3:$AP$724)</f>
        <v>0</v>
      </c>
      <c r="AN433" s="30">
        <f>SUMIF(Ingredients!$B$3:$B$217,L433,Ingredients!$D$3:$D$217)+SUMIF($B$3:$B$724,L433,$AP$3:$AP$724)</f>
        <v>0</v>
      </c>
      <c r="AO433" s="30">
        <f>SUMIF(Ingredients!$B$3:$B$217,M433,Ingredients!$D$3:$D$217)+SUMIF($B$3:$B$724,M433,$AP$3:$AP$724)</f>
        <v>0</v>
      </c>
      <c r="AP433" s="29">
        <f t="shared" si="81"/>
        <v>10</v>
      </c>
      <c r="AQ433" s="30">
        <f>SUMIF(Ingredients!$B$3:$B$217,F433,Ingredients!$E$3:$E$217)+SUMIF($B$3:$B$724,F433,$AY$3:$AY$727)</f>
        <v>7</v>
      </c>
      <c r="AR433" s="30">
        <f>SUMIF(Ingredients!$B$3:$B$217,G433,Ingredients!$E$3:$E$217)+SUMIF($B$3:$B$724,G433,$AY$3:$AY$727)</f>
        <v>29.2</v>
      </c>
      <c r="AS433" s="30">
        <f>SUMIF(Ingredients!$B$3:$B$217,H433,Ingredients!$E$3:$E$217)+SUMIF($B$3:$B$724,H433,$AY$3:$AY$727)</f>
        <v>0</v>
      </c>
      <c r="AT433" s="30">
        <f>SUMIF(Ingredients!$B$3:$B$217,I433,Ingredients!$E$3:$E$217)+SUMIF($B$3:$B$724,I433,$AY$3:$AY$727)</f>
        <v>0</v>
      </c>
      <c r="AU433" s="30">
        <f>SUMIF(Ingredients!$B$3:$B$217,J433,Ingredients!$E$3:$E$217)+SUMIF($B$3:$B$724,J433,$AY$3:$AY$727)</f>
        <v>0</v>
      </c>
      <c r="AV433" s="30">
        <f>SUMIF(Ingredients!$B$3:$B$217,K433,Ingredients!$E$3:$E$217)+SUMIF($B$3:$B$724,K433,$AY$3:$AY$727)</f>
        <v>0</v>
      </c>
      <c r="AW433" s="30">
        <f>SUMIF(Ingredients!$B$3:$B$217,L433,Ingredients!$E$3:$E$217)+SUMIF($B$3:$B$724,L433,$AY$3:$AY$727)</f>
        <v>0</v>
      </c>
      <c r="AX433" s="30">
        <f>SUMIF(Ingredients!$B$3:$B$217,M433,Ingredients!$E$3:$E$217)+SUMIF($B$3:$B$724,M433,$AY$3:$AY$727)</f>
        <v>0</v>
      </c>
      <c r="AY433" s="29">
        <f t="shared" si="82"/>
        <v>12.066666666666668</v>
      </c>
      <c r="AZ433" s="30">
        <f>SUMIF(Ingredients!$B$3:$B$217,F433,Ingredients!$F$3:$F$217)+SUMIF($B$3:$B$724,F433,$BH$3:$BH$724)</f>
        <v>0</v>
      </c>
      <c r="BA433" s="30">
        <f>SUMIF(Ingredients!$B$3:$B$217,G433,Ingredients!$F$3:$F$217)+SUMIF($B$3:$B$724,G433,$BH$3:$BH$724)</f>
        <v>0</v>
      </c>
      <c r="BB433" s="30">
        <f>SUMIF(Ingredients!$B$3:$B$217,H433,Ingredients!$F$3:$F$217)+SUMIF($B$3:$B$724,H433,$BH$3:$BH$724)</f>
        <v>0</v>
      </c>
      <c r="BC433" s="30">
        <f>SUMIF(Ingredients!$B$3:$B$217,I433,Ingredients!$F$3:$F$217)+SUMIF($B$3:$B$724,I433,$BH$3:$BH$724)</f>
        <v>0</v>
      </c>
      <c r="BD433" s="30">
        <f>SUMIF(Ingredients!$B$3:$B$217,J433,Ingredients!$F$3:$F$217)+SUMIF($B$3:$B$724,J433,$BH$3:$BH$724)</f>
        <v>0</v>
      </c>
      <c r="BE433" s="30">
        <f>SUMIF(Ingredients!$B$3:$B$217,K433,Ingredients!$F$3:$F$217)+SUMIF($B$3:$B$724,K433,$BH$3:$BH$724)</f>
        <v>0</v>
      </c>
      <c r="BF433" s="30">
        <f>SUMIF(Ingredients!$B$3:$B$217,L433,Ingredients!$F$3:$F$217)+SUMIF($B$3:$B$724,L433,$BH$3:$BH$724)</f>
        <v>0</v>
      </c>
      <c r="BG433" s="30">
        <f>SUMIF(Ingredients!$B$3:$B$217,M433,Ingredients!$F$3:$F$217)+SUMIF($B$3:$B$724,M433,$BH$3:$BH$724)</f>
        <v>0</v>
      </c>
      <c r="BH433" s="35">
        <f t="shared" si="83"/>
        <v>0</v>
      </c>
      <c r="BI433" s="30">
        <f>SUMIF(Ingredients!$B$3:$B$217,F433,Ingredients!$G$3:$G$217)+SUMIF($B$3:$B$724,F433,$BQ$3:$BQ$724)</f>
        <v>0</v>
      </c>
      <c r="BJ433" s="30">
        <f>SUMIF(Ingredients!$B$3:$B$217,G433,Ingredients!$G$3:$G$217)+SUMIF($B$3:$B$724,G433,$BQ$3:$BQ$724)</f>
        <v>0</v>
      </c>
      <c r="BK433" s="30">
        <f>SUMIF(Ingredients!$B$3:$B$217,H433,Ingredients!$G$3:$G$217)+SUMIF($B$3:$B$724,H433,$BQ$3:$BQ$724)</f>
        <v>0</v>
      </c>
      <c r="BL433" s="30">
        <f>SUMIF(Ingredients!$B$3:$B$217,I433,Ingredients!$G$3:$G$217)+SUMIF($B$3:$B$724,I433,$BQ$3:$BQ$724)</f>
        <v>0</v>
      </c>
      <c r="BM433" s="30">
        <f>SUMIF(Ingredients!$B$3:$B$217,J433,Ingredients!$G$3:$G$217)+SUMIF($B$3:$B$724,J433,$BQ$3:$BQ$724)</f>
        <v>0</v>
      </c>
      <c r="BN433" s="30">
        <f>SUMIF(Ingredients!$B$3:$B$217,K433,Ingredients!$G$3:$G$217)+SUMIF($B$3:$B$724,K433,$BQ$3:$BQ$724)</f>
        <v>0</v>
      </c>
      <c r="BO433" s="30">
        <f>SUMIF(Ingredients!$B$3:$B$217,L433,Ingredients!$G$3:$G$217)+SUMIF($B$3:$B$724,L433,$BQ$3:$BQ$724)</f>
        <v>0</v>
      </c>
      <c r="BP433" s="30">
        <f>SUMIF(Ingredients!$B$3:$B$217,M433,Ingredients!$G$3:$G$217)+SUMIF($B$3:$B$724,M433,$BQ$3:$BQ$724)</f>
        <v>0</v>
      </c>
      <c r="BQ433" s="36">
        <f t="shared" si="84"/>
        <v>0</v>
      </c>
      <c r="BR433" s="30">
        <f>SUMIF(Ingredients!$B$3:$B$217,F433,Ingredients!$H$3:$H$217)+SUMIF($B$3:$B$724,F433,$BZ$3:$BZ$724)</f>
        <v>0</v>
      </c>
      <c r="BS433" s="30">
        <f>SUMIF(Ingredients!$B$3:$B$217,G433,Ingredients!$H$3:$H$217)+SUMIF($B$3:$B$724,G433,$BZ$3:$BZ$724)</f>
        <v>2.5</v>
      </c>
      <c r="BT433" s="30">
        <f>SUMIF(Ingredients!$B$3:$B$217,H433,Ingredients!$H$3:$H$217)+SUMIF($B$3:$B$724,H433,$BZ$3:$BZ$724)</f>
        <v>0</v>
      </c>
      <c r="BU433" s="30">
        <f>SUMIF(Ingredients!$B$3:$B$217,I433,Ingredients!$H$3:$H$217)+SUMIF($B$3:$B$724,I433,$BZ$3:$BZ$724)</f>
        <v>0</v>
      </c>
      <c r="BV433" s="30">
        <f>SUMIF(Ingredients!$B$3:$B$217,J433,Ingredients!$H$3:$H$217)+SUMIF($B$3:$B$724,J433,$BZ$3:$BZ$724)</f>
        <v>0</v>
      </c>
      <c r="BW433" s="30">
        <f>SUMIF(Ingredients!$B$3:$B$217,K433,Ingredients!$H$3:$H$217)+SUMIF($B$3:$B$724,K433,$BZ$3:$BZ$724)</f>
        <v>0</v>
      </c>
      <c r="BX433" s="30">
        <f>SUMIF(Ingredients!$B$3:$B$217,L433,Ingredients!$H$3:$H$217)+SUMIF($B$3:$B$724,L433,$BZ$3:$BZ$724)</f>
        <v>0</v>
      </c>
      <c r="BY433" s="30">
        <f>SUMIF(Ingredients!$B$3:$B$217,M433,Ingredients!$H$3:$H$217)+SUMIF($B$3:$B$724,M433,$BZ$3:$BZ$724)</f>
        <v>0</v>
      </c>
      <c r="BZ433" s="42">
        <f t="shared" si="85"/>
        <v>2.5</v>
      </c>
      <c r="CA433" s="30">
        <f>SUMIF(Ingredients!$B$3:$B$217,F433,Ingredients!$I$3:$I$217)+SUMIF($B$3:$B$724,F433,$CI$3:$CI$724)</f>
        <v>2.5</v>
      </c>
      <c r="CB433" s="30">
        <f>SUMIF(Ingredients!$B$3:$B$217,G433,Ingredients!$I$3:$I$217)+SUMIF($B$3:$B$724,G433,$CI$3:$CI$724)</f>
        <v>0</v>
      </c>
      <c r="CC433" s="30">
        <f>SUMIF(Ingredients!$B$3:$B$217,H433,Ingredients!$I$3:$I$217)+SUMIF($B$3:$B$724,H433,$CI$3:$CI$724)</f>
        <v>0</v>
      </c>
      <c r="CD433" s="30">
        <f>SUMIF(Ingredients!$B$3:$B$217,I433,Ingredients!$I$3:$I$217)+SUMIF($B$3:$B$724,I433,$CI$3:$CI$724)</f>
        <v>0</v>
      </c>
      <c r="CE433" s="30">
        <f>SUMIF(Ingredients!$B$3:$B$217,J433,Ingredients!$I$3:$I$217)+SUMIF($B$3:$B$724,J433,$CI$3:$CI$724)</f>
        <v>0</v>
      </c>
      <c r="CF433" s="30">
        <f>SUMIF(Ingredients!$B$3:$B$217,K433,Ingredients!$I$3:$I$217)+SUMIF($B$3:$B$724,K433,$CI$3:$CI$724)</f>
        <v>0</v>
      </c>
      <c r="CG433" s="30">
        <f>SUMIF(Ingredients!$B$3:$B$217,L433,Ingredients!$I$3:$I$217)+SUMIF($B$3:$B$724,L433,$CI$3:$CI$724)</f>
        <v>0</v>
      </c>
      <c r="CH433" s="30">
        <f>SUMIF(Ingredients!$B$3:$B$217,M433,Ingredients!$I$3:$I$217)+SUMIF($B$3:$B$724,M433,$CI$3:$CI$724)</f>
        <v>0</v>
      </c>
      <c r="CI433" s="38">
        <f t="shared" si="86"/>
        <v>2.5</v>
      </c>
      <c r="CJ433" s="30">
        <f>SUMIF(Ingredients!$B$3:$B$217,F433,Ingredients!$J$3:$J$217)+SUMIF($B$3:$B$724,F433,$CR$3:$CR$724)</f>
        <v>0</v>
      </c>
      <c r="CK433" s="30">
        <f>SUMIF(Ingredients!$B$3:$B$217,G433,Ingredients!$J$3:$J$217)+SUMIF($B$3:$B$724,G433,$CR$3:$CR$724)</f>
        <v>0</v>
      </c>
      <c r="CL433" s="30">
        <f>SUMIF(Ingredients!$B$3:$B$217,H433,Ingredients!$J$3:$J$217)+SUMIF($B$3:$B$724,H433,$CR$3:$CR$724)</f>
        <v>0</v>
      </c>
      <c r="CM433" s="30">
        <f>SUMIF(Ingredients!$B$3:$B$217,I433,Ingredients!$J$3:$J$217)+SUMIF($B$3:$B$724,I433,$CR$3:$CR$724)</f>
        <v>0</v>
      </c>
      <c r="CN433" s="30">
        <f>SUMIF(Ingredients!$B$3:$B$217,J433,Ingredients!$J$3:$J$217)+SUMIF($B$3:$B$724,J433,$CR$3:$CR$724)</f>
        <v>0</v>
      </c>
      <c r="CO433" s="30">
        <f>SUMIF(Ingredients!$B$3:$B$217,K433,Ingredients!$J$3:$J$217)+SUMIF($B$3:$B$724,K433,$CR$3:$CR$724)</f>
        <v>0</v>
      </c>
      <c r="CP433" s="30">
        <f>SUMIF(Ingredients!$B$3:$B$217,L433,Ingredients!$J$3:$J$217)+SUMIF($B$3:$B$724,L433,$CR$3:$CR$724)</f>
        <v>0</v>
      </c>
      <c r="CQ433" s="30">
        <f>SUMIF(Ingredients!$B$3:$B$217,M433,Ingredients!$J$3:$J$217)+SUMIF($B$3:$B$724,M433,$CR$3:$CR$724)</f>
        <v>0</v>
      </c>
      <c r="CR433" s="43">
        <f t="shared" si="87"/>
        <v>0</v>
      </c>
      <c r="CS433" s="34">
        <v>13</v>
      </c>
      <c r="CT433" s="30">
        <v>10</v>
      </c>
      <c r="CU433" s="30">
        <v>12.066666666666668</v>
      </c>
      <c r="CV433" s="35">
        <v>0</v>
      </c>
      <c r="CW433" s="36">
        <v>0</v>
      </c>
      <c r="CX433" s="37">
        <v>2.5</v>
      </c>
      <c r="CY433" s="38">
        <v>2.5</v>
      </c>
      <c r="CZ433" s="39">
        <v>0</v>
      </c>
      <c r="DA433" t="s">
        <v>199</v>
      </c>
      <c r="DB433" t="str">
        <f t="shared" ca="1" si="88"/>
        <v>No</v>
      </c>
      <c r="DD433" t="s">
        <v>200</v>
      </c>
      <c r="DE433" t="str">
        <f t="shared" ca="1" si="89"/>
        <v/>
      </c>
      <c r="DF433" t="s">
        <v>2272</v>
      </c>
    </row>
    <row r="434" spans="2:110" x14ac:dyDescent="0.3">
      <c r="B434" t="s">
        <v>722</v>
      </c>
      <c r="C434" t="str">
        <f>INDEX('PH Itemnames'!$B$1:$B$723,MATCH(B434,'PH Itemnames'!$A$1:$A$723),1)</f>
        <v>dhalItem</v>
      </c>
      <c r="D434" t="s">
        <v>245</v>
      </c>
      <c r="E434" t="s">
        <v>1192</v>
      </c>
      <c r="F434" s="10" t="s">
        <v>136</v>
      </c>
      <c r="G434" s="11" t="s">
        <v>683</v>
      </c>
      <c r="H434" s="11" t="s">
        <v>141</v>
      </c>
      <c r="I434" s="11" t="s">
        <v>125</v>
      </c>
      <c r="J434" s="11" t="s">
        <v>64</v>
      </c>
      <c r="K434" s="11" t="s">
        <v>70</v>
      </c>
      <c r="L434" s="11" t="s">
        <v>62</v>
      </c>
      <c r="M434" s="11"/>
      <c r="N434" s="46">
        <f ca="1">SUMIF(Ingredients!$B$3:$B$217,'PH complex foods'!F434,Ingredients!$A$3:$A$119)+SUMIF($B$3:$B$724,F434,$V$3:$V$723)</f>
        <v>1</v>
      </c>
      <c r="O434" s="11">
        <f ca="1">SUMIF(Ingredients!$B$3:$B$217,'PH complex foods'!G434,Ingredients!$A$3:$A$119)+SUMIF($B$3:$B$724,G434,$V$3:$V$723)</f>
        <v>-1</v>
      </c>
      <c r="P434" s="11">
        <f ca="1">SUMIF(Ingredients!$B$3:$B$217,'PH complex foods'!H434,Ingredients!$A$3:$A$119)+SUMIF($B$3:$B$724,H434,$V$3:$V$723)</f>
        <v>0</v>
      </c>
      <c r="Q434" s="11">
        <f ca="1">SUMIF(Ingredients!$B$3:$B$217,'PH complex foods'!I434,Ingredients!$A$3:$A$119)+SUMIF($B$3:$B$724,I434,$V$3:$V$723)</f>
        <v>1</v>
      </c>
      <c r="R434" s="11">
        <f ca="1">SUMIF(Ingredients!$B$3:$B$217,'PH complex foods'!J434,Ingredients!$A$3:$A$119)+SUMIF($B$3:$B$724,J434,$V$3:$V$723)</f>
        <v>1</v>
      </c>
      <c r="S434" s="11">
        <f ca="1">SUMIF(Ingredients!$B$3:$B$217,'PH complex foods'!K434,Ingredients!$A$3:$A$119)+SUMIF($B$3:$B$724,K434,$V$3:$V$723)</f>
        <v>1</v>
      </c>
      <c r="T434" s="11">
        <f ca="1">SUMIF(Ingredients!$B$3:$B$217,'PH complex foods'!L434,Ingredients!$A$3:$A$119)+SUMIF($B$3:$B$724,L434,$V$3:$V$723)</f>
        <v>1</v>
      </c>
      <c r="U434" s="11">
        <f ca="1">SUMIF(Ingredients!$B$3:$B$217,'PH complex foods'!M434,Ingredients!$A$3:$A$119)+SUMIF($B$3:$B$724,M434,$V$3:$V$723)</f>
        <v>0</v>
      </c>
      <c r="V434" s="10">
        <f t="shared" ca="1" si="90"/>
        <v>-2</v>
      </c>
      <c r="W434" s="11">
        <f t="shared" si="79"/>
        <v>0</v>
      </c>
      <c r="X434" s="44" t="str">
        <f t="shared" ca="1" si="91"/>
        <v>No</v>
      </c>
      <c r="Y434" s="34">
        <f>SUMIF(Ingredients!$B$3:$B$217,F434,Ingredients!$C$3:$C$217)+SUMIF($B$3:$B$724,F434,$AG$3:$AG$724)</f>
        <v>2</v>
      </c>
      <c r="Z434" s="30">
        <f>SUMIF(Ingredients!$B$3:$B$217,G434,Ingredients!$C$3:$C$217)+SUMIF($B$3:$B$724,G434,$AG$3:$AG$724)</f>
        <v>0</v>
      </c>
      <c r="AA434" s="30">
        <f>SUMIF(Ingredients!$B$3:$B$217,H434,Ingredients!$C$3:$C$217)+SUMIF($B$3:$B$724,H434,$AG$3:$AG$724)</f>
        <v>0</v>
      </c>
      <c r="AB434" s="30">
        <f>SUMIF(Ingredients!$B$3:$B$217,I434,Ingredients!$C$3:$C$217)+SUMIF($B$3:$B$724,I434,$AG$3:$AG$724)</f>
        <v>0</v>
      </c>
      <c r="AC434" s="30">
        <f>SUMIF(Ingredients!$B$3:$B$217,J434,Ingredients!$C$3:$C$217)+SUMIF($B$3:$B$724,J434,$AG$3:$AG$724)</f>
        <v>2</v>
      </c>
      <c r="AD434" s="30">
        <f>SUMIF(Ingredients!$B$3:$B$217,K434,Ingredients!$C$3:$C$217)+SUMIF($B$3:$B$724,K434,$AG$3:$AG$724)</f>
        <v>2</v>
      </c>
      <c r="AE434" s="30">
        <f>SUMIF(Ingredients!$B$3:$B$217,L434,Ingredients!$C$3:$C$217)+SUMIF($B$3:$B$724,L434,$AG$3:$AG$724)</f>
        <v>2</v>
      </c>
      <c r="AF434" s="30">
        <f>SUMIF(Ingredients!$B$3:$B$217,M434,Ingredients!$C$3:$C$217)+SUMIF($B$3:$B$724,M434,$AG$3:$AG$724)</f>
        <v>0</v>
      </c>
      <c r="AG434" s="29">
        <f t="shared" si="80"/>
        <v>8</v>
      </c>
      <c r="AH434" s="30">
        <f>SUMIF(Ingredients!$B$3:$B$217,F434,Ingredients!$D$3:$D$217)+SUMIF($B$3:$B$724,F434,$AP$3:$AP$724)</f>
        <v>0</v>
      </c>
      <c r="AI434" s="30">
        <f>SUMIF(Ingredients!$B$3:$B$217,G434,Ingredients!$D$3:$D$217)+SUMIF($B$3:$B$724,G434,$AP$3:$AP$724)</f>
        <v>0</v>
      </c>
      <c r="AJ434" s="30">
        <f>SUMIF(Ingredients!$B$3:$B$217,H434,Ingredients!$D$3:$D$217)+SUMIF($B$3:$B$724,H434,$AP$3:$AP$724)</f>
        <v>0</v>
      </c>
      <c r="AK434" s="30">
        <f>SUMIF(Ingredients!$B$3:$B$217,I434,Ingredients!$D$3:$D$217)+SUMIF($B$3:$B$724,I434,$AP$3:$AP$724)</f>
        <v>0</v>
      </c>
      <c r="AL434" s="30">
        <f>SUMIF(Ingredients!$B$3:$B$217,J434,Ingredients!$D$3:$D$217)+SUMIF($B$3:$B$724,J434,$AP$3:$AP$724)</f>
        <v>0</v>
      </c>
      <c r="AM434" s="30">
        <f>SUMIF(Ingredients!$B$3:$B$217,K434,Ingredients!$D$3:$D$217)+SUMIF($B$3:$B$724,K434,$AP$3:$AP$724)</f>
        <v>5</v>
      </c>
      <c r="AN434" s="30">
        <f>SUMIF(Ingredients!$B$3:$B$217,L434,Ingredients!$D$3:$D$217)+SUMIF($B$3:$B$724,L434,$AP$3:$AP$724)</f>
        <v>0</v>
      </c>
      <c r="AO434" s="30">
        <f>SUMIF(Ingredients!$B$3:$B$217,M434,Ingredients!$D$3:$D$217)+SUMIF($B$3:$B$724,M434,$AP$3:$AP$724)</f>
        <v>0</v>
      </c>
      <c r="AP434" s="29">
        <f t="shared" si="81"/>
        <v>5</v>
      </c>
      <c r="AQ434" s="30">
        <f>SUMIF(Ingredients!$B$3:$B$217,F434,Ingredients!$E$3:$E$217)+SUMIF($B$3:$B$724,F434,$AY$3:$AY$727)</f>
        <v>5</v>
      </c>
      <c r="AR434" s="30">
        <f>SUMIF(Ingredients!$B$3:$B$217,G434,Ingredients!$E$3:$E$217)+SUMIF($B$3:$B$724,G434,$AY$3:$AY$727)</f>
        <v>12</v>
      </c>
      <c r="AS434" s="30">
        <f>SUMIF(Ingredients!$B$3:$B$217,H434,Ingredients!$E$3:$E$217)+SUMIF($B$3:$B$724,H434,$AY$3:$AY$727)</f>
        <v>0</v>
      </c>
      <c r="AT434" s="30">
        <f>SUMIF(Ingredients!$B$3:$B$217,I434,Ingredients!$E$3:$E$217)+SUMIF($B$3:$B$724,I434,$AY$3:$AY$727)</f>
        <v>48</v>
      </c>
      <c r="AU434" s="30">
        <f>SUMIF(Ingredients!$B$3:$B$217,J434,Ingredients!$E$3:$E$217)+SUMIF($B$3:$B$724,J434,$AY$3:$AY$727)</f>
        <v>43</v>
      </c>
      <c r="AV434" s="30">
        <f>SUMIF(Ingredients!$B$3:$B$217,K434,Ingredients!$E$3:$E$217)+SUMIF($B$3:$B$724,K434,$AY$3:$AY$727)</f>
        <v>5</v>
      </c>
      <c r="AW434" s="30">
        <f>SUMIF(Ingredients!$B$3:$B$217,L434,Ingredients!$E$3:$E$217)+SUMIF($B$3:$B$724,L434,$AY$3:$AY$727)</f>
        <v>54</v>
      </c>
      <c r="AX434" s="30">
        <f>SUMIF(Ingredients!$B$3:$B$217,M434,Ingredients!$E$3:$E$217)+SUMIF($B$3:$B$724,M434,$AY$3:$AY$727)</f>
        <v>0</v>
      </c>
      <c r="AY434" s="29">
        <f t="shared" si="82"/>
        <v>23.857142857142858</v>
      </c>
      <c r="AZ434" s="30">
        <f>SUMIF(Ingredients!$B$3:$B$217,F434,Ingredients!$F$3:$F$217)+SUMIF($B$3:$B$724,F434,$BH$3:$BH$724)</f>
        <v>0</v>
      </c>
      <c r="BA434" s="30">
        <f>SUMIF(Ingredients!$B$3:$B$217,G434,Ingredients!$F$3:$F$217)+SUMIF($B$3:$B$724,G434,$BH$3:$BH$724)</f>
        <v>0</v>
      </c>
      <c r="BB434" s="30">
        <f>SUMIF(Ingredients!$B$3:$B$217,H434,Ingredients!$F$3:$F$217)+SUMIF($B$3:$B$724,H434,$BH$3:$BH$724)</f>
        <v>0</v>
      </c>
      <c r="BC434" s="30">
        <f>SUMIF(Ingredients!$B$3:$B$217,I434,Ingredients!$F$3:$F$217)+SUMIF($B$3:$B$724,I434,$BH$3:$BH$724)</f>
        <v>0</v>
      </c>
      <c r="BD434" s="30">
        <f>SUMIF(Ingredients!$B$3:$B$217,J434,Ingredients!$F$3:$F$217)+SUMIF($B$3:$B$724,J434,$BH$3:$BH$724)</f>
        <v>0</v>
      </c>
      <c r="BE434" s="30">
        <f>SUMIF(Ingredients!$B$3:$B$217,K434,Ingredients!$F$3:$F$217)+SUMIF($B$3:$B$724,K434,$BH$3:$BH$724)</f>
        <v>0</v>
      </c>
      <c r="BF434" s="30">
        <f>SUMIF(Ingredients!$B$3:$B$217,L434,Ingredients!$F$3:$F$217)+SUMIF($B$3:$B$724,L434,$BH$3:$BH$724)</f>
        <v>0</v>
      </c>
      <c r="BG434" s="30">
        <f>SUMIF(Ingredients!$B$3:$B$217,M434,Ingredients!$F$3:$F$217)+SUMIF($B$3:$B$724,M434,$BH$3:$BH$724)</f>
        <v>0</v>
      </c>
      <c r="BH434" s="35">
        <f t="shared" si="83"/>
        <v>0</v>
      </c>
      <c r="BI434" s="30">
        <f>SUMIF(Ingredients!$B$3:$B$217,F434,Ingredients!$G$3:$G$217)+SUMIF($B$3:$B$724,F434,$BQ$3:$BQ$724)</f>
        <v>0</v>
      </c>
      <c r="BJ434" s="30">
        <f>SUMIF(Ingredients!$B$3:$B$217,G434,Ingredients!$G$3:$G$217)+SUMIF($B$3:$B$724,G434,$BQ$3:$BQ$724)</f>
        <v>0</v>
      </c>
      <c r="BK434" s="30">
        <f>SUMIF(Ingredients!$B$3:$B$217,H434,Ingredients!$G$3:$G$217)+SUMIF($B$3:$B$724,H434,$BQ$3:$BQ$724)</f>
        <v>0</v>
      </c>
      <c r="BL434" s="30">
        <f>SUMIF(Ingredients!$B$3:$B$217,I434,Ingredients!$G$3:$G$217)+SUMIF($B$3:$B$724,I434,$BQ$3:$BQ$724)</f>
        <v>0</v>
      </c>
      <c r="BM434" s="30">
        <f>SUMIF(Ingredients!$B$3:$B$217,J434,Ingredients!$G$3:$G$217)+SUMIF($B$3:$B$724,J434,$BQ$3:$BQ$724)</f>
        <v>0</v>
      </c>
      <c r="BN434" s="30">
        <f>SUMIF(Ingredients!$B$3:$B$217,K434,Ingredients!$G$3:$G$217)+SUMIF($B$3:$B$724,K434,$BQ$3:$BQ$724)</f>
        <v>0</v>
      </c>
      <c r="BO434" s="30">
        <f>SUMIF(Ingredients!$B$3:$B$217,L434,Ingredients!$G$3:$G$217)+SUMIF($B$3:$B$724,L434,$BQ$3:$BQ$724)</f>
        <v>0</v>
      </c>
      <c r="BP434" s="30">
        <f>SUMIF(Ingredients!$B$3:$B$217,M434,Ingredients!$G$3:$G$217)+SUMIF($B$3:$B$724,M434,$BQ$3:$BQ$724)</f>
        <v>0</v>
      </c>
      <c r="BQ434" s="36">
        <f t="shared" si="84"/>
        <v>0</v>
      </c>
      <c r="BR434" s="30">
        <f>SUMIF(Ingredients!$B$3:$B$217,F434,Ingredients!$H$3:$H$217)+SUMIF($B$3:$B$724,F434,$BZ$3:$BZ$724)</f>
        <v>1</v>
      </c>
      <c r="BS434" s="30">
        <f>SUMIF(Ingredients!$B$3:$B$217,G434,Ingredients!$H$3:$H$217)+SUMIF($B$3:$B$724,G434,$BZ$3:$BZ$724)</f>
        <v>0</v>
      </c>
      <c r="BT434" s="30">
        <f>SUMIF(Ingredients!$B$3:$B$217,H434,Ingredients!$H$3:$H$217)+SUMIF($B$3:$B$724,H434,$BZ$3:$BZ$724)</f>
        <v>0</v>
      </c>
      <c r="BU434" s="30">
        <f>SUMIF(Ingredients!$B$3:$B$217,I434,Ingredients!$H$3:$H$217)+SUMIF($B$3:$B$724,I434,$BZ$3:$BZ$724)</f>
        <v>0</v>
      </c>
      <c r="BV434" s="30">
        <f>SUMIF(Ingredients!$B$3:$B$217,J434,Ingredients!$H$3:$H$217)+SUMIF($B$3:$B$724,J434,$BZ$3:$BZ$724)</f>
        <v>1</v>
      </c>
      <c r="BW434" s="30">
        <f>SUMIF(Ingredients!$B$3:$B$217,K434,Ingredients!$H$3:$H$217)+SUMIF($B$3:$B$724,K434,$BZ$3:$BZ$724)</f>
        <v>1.5</v>
      </c>
      <c r="BX434" s="30">
        <f>SUMIF(Ingredients!$B$3:$B$217,L434,Ingredients!$H$3:$H$217)+SUMIF($B$3:$B$724,L434,$BZ$3:$BZ$724)</f>
        <v>2</v>
      </c>
      <c r="BY434" s="30">
        <f>SUMIF(Ingredients!$B$3:$B$217,M434,Ingredients!$H$3:$H$217)+SUMIF($B$3:$B$724,M434,$BZ$3:$BZ$724)</f>
        <v>0</v>
      </c>
      <c r="BZ434" s="42">
        <f t="shared" si="85"/>
        <v>5.5</v>
      </c>
      <c r="CA434" s="30">
        <f>SUMIF(Ingredients!$B$3:$B$217,F434,Ingredients!$I$3:$I$217)+SUMIF($B$3:$B$724,F434,$CI$3:$CI$724)</f>
        <v>0</v>
      </c>
      <c r="CB434" s="30">
        <f>SUMIF(Ingredients!$B$3:$B$217,G434,Ingredients!$I$3:$I$217)+SUMIF($B$3:$B$724,G434,$CI$3:$CI$724)</f>
        <v>0</v>
      </c>
      <c r="CC434" s="30">
        <f>SUMIF(Ingredients!$B$3:$B$217,H434,Ingredients!$I$3:$I$217)+SUMIF($B$3:$B$724,H434,$CI$3:$CI$724)</f>
        <v>0</v>
      </c>
      <c r="CD434" s="30">
        <f>SUMIF(Ingredients!$B$3:$B$217,I434,Ingredients!$I$3:$I$217)+SUMIF($B$3:$B$724,I434,$CI$3:$CI$724)</f>
        <v>0</v>
      </c>
      <c r="CE434" s="30">
        <f>SUMIF(Ingredients!$B$3:$B$217,J434,Ingredients!$I$3:$I$217)+SUMIF($B$3:$B$724,J434,$CI$3:$CI$724)</f>
        <v>0</v>
      </c>
      <c r="CF434" s="30">
        <f>SUMIF(Ingredients!$B$3:$B$217,K434,Ingredients!$I$3:$I$217)+SUMIF($B$3:$B$724,K434,$CI$3:$CI$724)</f>
        <v>0</v>
      </c>
      <c r="CG434" s="30">
        <f>SUMIF(Ingredients!$B$3:$B$217,L434,Ingredients!$I$3:$I$217)+SUMIF($B$3:$B$724,L434,$CI$3:$CI$724)</f>
        <v>0</v>
      </c>
      <c r="CH434" s="30">
        <f>SUMIF(Ingredients!$B$3:$B$217,M434,Ingredients!$I$3:$I$217)+SUMIF($B$3:$B$724,M434,$CI$3:$CI$724)</f>
        <v>0</v>
      </c>
      <c r="CI434" s="38">
        <f t="shared" si="86"/>
        <v>0</v>
      </c>
      <c r="CJ434" s="30">
        <f>SUMIF(Ingredients!$B$3:$B$217,F434,Ingredients!$J$3:$J$217)+SUMIF($B$3:$B$724,F434,$CR$3:$CR$724)</f>
        <v>0</v>
      </c>
      <c r="CK434" s="30">
        <f>SUMIF(Ingredients!$B$3:$B$217,G434,Ingredients!$J$3:$J$217)+SUMIF($B$3:$B$724,G434,$CR$3:$CR$724)</f>
        <v>0</v>
      </c>
      <c r="CL434" s="30">
        <f>SUMIF(Ingredients!$B$3:$B$217,H434,Ingredients!$J$3:$J$217)+SUMIF($B$3:$B$724,H434,$CR$3:$CR$724)</f>
        <v>0</v>
      </c>
      <c r="CM434" s="30">
        <f>SUMIF(Ingredients!$B$3:$B$217,I434,Ingredients!$J$3:$J$217)+SUMIF($B$3:$B$724,I434,$CR$3:$CR$724)</f>
        <v>0</v>
      </c>
      <c r="CN434" s="30">
        <f>SUMIF(Ingredients!$B$3:$B$217,J434,Ingredients!$J$3:$J$217)+SUMIF($B$3:$B$724,J434,$CR$3:$CR$724)</f>
        <v>0</v>
      </c>
      <c r="CO434" s="30">
        <f>SUMIF(Ingredients!$B$3:$B$217,K434,Ingredients!$J$3:$J$217)+SUMIF($B$3:$B$724,K434,$CR$3:$CR$724)</f>
        <v>0</v>
      </c>
      <c r="CP434" s="30">
        <f>SUMIF(Ingredients!$B$3:$B$217,L434,Ingredients!$J$3:$J$217)+SUMIF($B$3:$B$724,L434,$CR$3:$CR$724)</f>
        <v>0</v>
      </c>
      <c r="CQ434" s="30">
        <f>SUMIF(Ingredients!$B$3:$B$217,M434,Ingredients!$J$3:$J$217)+SUMIF($B$3:$B$724,M434,$CR$3:$CR$724)</f>
        <v>0</v>
      </c>
      <c r="CR434" s="43">
        <f t="shared" si="87"/>
        <v>0</v>
      </c>
      <c r="CS434" s="34">
        <v>8</v>
      </c>
      <c r="CT434" s="30">
        <v>5</v>
      </c>
      <c r="CU434" s="30">
        <v>15.285714285714286</v>
      </c>
      <c r="CV434" s="35">
        <v>0</v>
      </c>
      <c r="CW434" s="36">
        <v>0</v>
      </c>
      <c r="CX434" s="37">
        <v>5.5</v>
      </c>
      <c r="CY434" s="38">
        <v>0</v>
      </c>
      <c r="CZ434" s="39">
        <v>0</v>
      </c>
      <c r="DA434" t="s">
        <v>199</v>
      </c>
      <c r="DB434" t="str">
        <f t="shared" ca="1" si="88"/>
        <v>No</v>
      </c>
      <c r="DD434" t="s">
        <v>200</v>
      </c>
      <c r="DE434" t="str">
        <f t="shared" ca="1" si="89"/>
        <v/>
      </c>
      <c r="DF434" t="s">
        <v>2272</v>
      </c>
    </row>
    <row r="435" spans="2:110" x14ac:dyDescent="0.3">
      <c r="B435" t="s">
        <v>723</v>
      </c>
      <c r="C435" t="str">
        <f>INDEX('PH Itemnames'!$B$1:$B$723,MATCH(B435,'PH Itemnames'!$A$1:$A$723),1)</f>
        <v>durianmilkshakeItem</v>
      </c>
      <c r="D435" t="s">
        <v>240</v>
      </c>
      <c r="E435" t="s">
        <v>1192</v>
      </c>
      <c r="F435" s="10" t="s">
        <v>238</v>
      </c>
      <c r="G435" s="11" t="s">
        <v>193</v>
      </c>
      <c r="H435" s="11" t="s">
        <v>250</v>
      </c>
      <c r="I435" s="11"/>
      <c r="J435" s="11"/>
      <c r="K435" s="11"/>
      <c r="L435" s="11"/>
      <c r="M435" s="11"/>
      <c r="N435" s="46">
        <f ca="1">SUMIF(Ingredients!$B$3:$B$217,'PH complex foods'!F435,Ingredients!$A$3:$A$119)+SUMIF($B$3:$B$724,F435,$V$3:$V$723)</f>
        <v>1</v>
      </c>
      <c r="O435" s="11">
        <f ca="1">SUMIF(Ingredients!$B$3:$B$217,'PH complex foods'!G435,Ingredients!$A$3:$A$119)+SUMIF($B$3:$B$724,G435,$V$3:$V$723)</f>
        <v>0</v>
      </c>
      <c r="P435" s="11">
        <f ca="1">SUMIF(Ingredients!$B$3:$B$217,'PH complex foods'!H435,Ingredients!$A$3:$A$119)+SUMIF($B$3:$B$724,H435,$V$3:$V$723)</f>
        <v>1</v>
      </c>
      <c r="Q435" s="11">
        <f ca="1">SUMIF(Ingredients!$B$3:$B$217,'PH complex foods'!I435,Ingredients!$A$3:$A$119)+SUMIF($B$3:$B$724,I435,$V$3:$V$723)</f>
        <v>0</v>
      </c>
      <c r="R435" s="11">
        <f ca="1">SUMIF(Ingredients!$B$3:$B$217,'PH complex foods'!J435,Ingredients!$A$3:$A$119)+SUMIF($B$3:$B$724,J435,$V$3:$V$723)</f>
        <v>0</v>
      </c>
      <c r="S435" s="11">
        <f ca="1">SUMIF(Ingredients!$B$3:$B$217,'PH complex foods'!K435,Ingredients!$A$3:$A$119)+SUMIF($B$3:$B$724,K435,$V$3:$V$723)</f>
        <v>0</v>
      </c>
      <c r="T435" s="11">
        <f ca="1">SUMIF(Ingredients!$B$3:$B$217,'PH complex foods'!L435,Ingredients!$A$3:$A$119)+SUMIF($B$3:$B$724,L435,$V$3:$V$723)</f>
        <v>0</v>
      </c>
      <c r="U435" s="11">
        <f ca="1">SUMIF(Ingredients!$B$3:$B$217,'PH complex foods'!M435,Ingredients!$A$3:$A$119)+SUMIF($B$3:$B$724,M435,$V$3:$V$723)</f>
        <v>0</v>
      </c>
      <c r="V435" s="10">
        <f t="shared" ca="1" si="90"/>
        <v>0</v>
      </c>
      <c r="W435" s="11">
        <f t="shared" si="79"/>
        <v>0</v>
      </c>
      <c r="X435" s="44" t="str">
        <f t="shared" ca="1" si="91"/>
        <v>No</v>
      </c>
      <c r="Y435" s="34">
        <f>SUMIF(Ingredients!$B$3:$B$217,F435,Ingredients!$C$3:$C$217)+SUMIF($B$3:$B$724,F435,$AG$3:$AG$724)</f>
        <v>5</v>
      </c>
      <c r="Z435" s="30">
        <f>SUMIF(Ingredients!$B$3:$B$217,G435,Ingredients!$C$3:$C$217)+SUMIF($B$3:$B$724,G435,$AG$3:$AG$724)</f>
        <v>0</v>
      </c>
      <c r="AA435" s="30">
        <f>SUMIF(Ingredients!$B$3:$B$217,H435,Ingredients!$C$3:$C$217)+SUMIF($B$3:$B$724,H435,$AG$3:$AG$724)</f>
        <v>0</v>
      </c>
      <c r="AB435" s="30">
        <f>SUMIF(Ingredients!$B$3:$B$217,I435,Ingredients!$C$3:$C$217)+SUMIF($B$3:$B$724,I435,$AG$3:$AG$724)</f>
        <v>0</v>
      </c>
      <c r="AC435" s="30">
        <f>SUMIF(Ingredients!$B$3:$B$217,J435,Ingredients!$C$3:$C$217)+SUMIF($B$3:$B$724,J435,$AG$3:$AG$724)</f>
        <v>0</v>
      </c>
      <c r="AD435" s="30">
        <f>SUMIF(Ingredients!$B$3:$B$217,K435,Ingredients!$C$3:$C$217)+SUMIF($B$3:$B$724,K435,$AG$3:$AG$724)</f>
        <v>0</v>
      </c>
      <c r="AE435" s="30">
        <f>SUMIF(Ingredients!$B$3:$B$217,L435,Ingredients!$C$3:$C$217)+SUMIF($B$3:$B$724,L435,$AG$3:$AG$724)</f>
        <v>0</v>
      </c>
      <c r="AF435" s="30">
        <f>SUMIF(Ingredients!$B$3:$B$217,M435,Ingredients!$C$3:$C$217)+SUMIF($B$3:$B$724,M435,$AG$3:$AG$724)</f>
        <v>0</v>
      </c>
      <c r="AG435" s="29">
        <f t="shared" si="80"/>
        <v>5</v>
      </c>
      <c r="AH435" s="30">
        <f>SUMIF(Ingredients!$B$3:$B$217,F435,Ingredients!$D$3:$D$217)+SUMIF($B$3:$B$724,F435,$AP$3:$AP$724)</f>
        <v>5</v>
      </c>
      <c r="AI435" s="30">
        <f>SUMIF(Ingredients!$B$3:$B$217,G435,Ingredients!$D$3:$D$217)+SUMIF($B$3:$B$724,G435,$AP$3:$AP$724)</f>
        <v>0</v>
      </c>
      <c r="AJ435" s="30">
        <f>SUMIF(Ingredients!$B$3:$B$217,H435,Ingredients!$D$3:$D$217)+SUMIF($B$3:$B$724,H435,$AP$3:$AP$724)</f>
        <v>5</v>
      </c>
      <c r="AK435" s="30">
        <f>SUMIF(Ingredients!$B$3:$B$217,I435,Ingredients!$D$3:$D$217)+SUMIF($B$3:$B$724,I435,$AP$3:$AP$724)</f>
        <v>0</v>
      </c>
      <c r="AL435" s="30">
        <f>SUMIF(Ingredients!$B$3:$B$217,J435,Ingredients!$D$3:$D$217)+SUMIF($B$3:$B$724,J435,$AP$3:$AP$724)</f>
        <v>0</v>
      </c>
      <c r="AM435" s="30">
        <f>SUMIF(Ingredients!$B$3:$B$217,K435,Ingredients!$D$3:$D$217)+SUMIF($B$3:$B$724,K435,$AP$3:$AP$724)</f>
        <v>0</v>
      </c>
      <c r="AN435" s="30">
        <f>SUMIF(Ingredients!$B$3:$B$217,L435,Ingredients!$D$3:$D$217)+SUMIF($B$3:$B$724,L435,$AP$3:$AP$724)</f>
        <v>0</v>
      </c>
      <c r="AO435" s="30">
        <f>SUMIF(Ingredients!$B$3:$B$217,M435,Ingredients!$D$3:$D$217)+SUMIF($B$3:$B$724,M435,$AP$3:$AP$724)</f>
        <v>0</v>
      </c>
      <c r="AP435" s="29">
        <f t="shared" si="81"/>
        <v>10</v>
      </c>
      <c r="AQ435" s="30">
        <f>SUMIF(Ingredients!$B$3:$B$217,F435,Ingredients!$E$3:$E$217)+SUMIF($B$3:$B$724,F435,$AY$3:$AY$727)</f>
        <v>23</v>
      </c>
      <c r="AR435" s="30">
        <f>SUMIF(Ingredients!$B$3:$B$217,G435,Ingredients!$E$3:$E$217)+SUMIF($B$3:$B$724,G435,$AY$3:$AY$727)</f>
        <v>0</v>
      </c>
      <c r="AS435" s="30">
        <f>SUMIF(Ingredients!$B$3:$B$217,H435,Ingredients!$E$3:$E$217)+SUMIF($B$3:$B$724,H435,$AY$3:$AY$727)</f>
        <v>0</v>
      </c>
      <c r="AT435" s="30">
        <f>SUMIF(Ingredients!$B$3:$B$217,I435,Ingredients!$E$3:$E$217)+SUMIF($B$3:$B$724,I435,$AY$3:$AY$727)</f>
        <v>0</v>
      </c>
      <c r="AU435" s="30">
        <f>SUMIF(Ingredients!$B$3:$B$217,J435,Ingredients!$E$3:$E$217)+SUMIF($B$3:$B$724,J435,$AY$3:$AY$727)</f>
        <v>0</v>
      </c>
      <c r="AV435" s="30">
        <f>SUMIF(Ingredients!$B$3:$B$217,K435,Ingredients!$E$3:$E$217)+SUMIF($B$3:$B$724,K435,$AY$3:$AY$727)</f>
        <v>0</v>
      </c>
      <c r="AW435" s="30">
        <f>SUMIF(Ingredients!$B$3:$B$217,L435,Ingredients!$E$3:$E$217)+SUMIF($B$3:$B$724,L435,$AY$3:$AY$727)</f>
        <v>0</v>
      </c>
      <c r="AX435" s="30">
        <f>SUMIF(Ingredients!$B$3:$B$217,M435,Ingredients!$E$3:$E$217)+SUMIF($B$3:$B$724,M435,$AY$3:$AY$727)</f>
        <v>0</v>
      </c>
      <c r="AY435" s="29">
        <f t="shared" si="82"/>
        <v>7.666666666666667</v>
      </c>
      <c r="AZ435" s="30">
        <f>SUMIF(Ingredients!$B$3:$B$217,F435,Ingredients!$F$3:$F$217)+SUMIF($B$3:$B$724,F435,$BH$3:$BH$724)</f>
        <v>0</v>
      </c>
      <c r="BA435" s="30">
        <f>SUMIF(Ingredients!$B$3:$B$217,G435,Ingredients!$F$3:$F$217)+SUMIF($B$3:$B$724,G435,$BH$3:$BH$724)</f>
        <v>0</v>
      </c>
      <c r="BB435" s="30">
        <f>SUMIF(Ingredients!$B$3:$B$217,H435,Ingredients!$F$3:$F$217)+SUMIF($B$3:$B$724,H435,$BH$3:$BH$724)</f>
        <v>0</v>
      </c>
      <c r="BC435" s="30">
        <f>SUMIF(Ingredients!$B$3:$B$217,I435,Ingredients!$F$3:$F$217)+SUMIF($B$3:$B$724,I435,$BH$3:$BH$724)</f>
        <v>0</v>
      </c>
      <c r="BD435" s="30">
        <f>SUMIF(Ingredients!$B$3:$B$217,J435,Ingredients!$F$3:$F$217)+SUMIF($B$3:$B$724,J435,$BH$3:$BH$724)</f>
        <v>0</v>
      </c>
      <c r="BE435" s="30">
        <f>SUMIF(Ingredients!$B$3:$B$217,K435,Ingredients!$F$3:$F$217)+SUMIF($B$3:$B$724,K435,$BH$3:$BH$724)</f>
        <v>0</v>
      </c>
      <c r="BF435" s="30">
        <f>SUMIF(Ingredients!$B$3:$B$217,L435,Ingredients!$F$3:$F$217)+SUMIF($B$3:$B$724,L435,$BH$3:$BH$724)</f>
        <v>0</v>
      </c>
      <c r="BG435" s="30">
        <f>SUMIF(Ingredients!$B$3:$B$217,M435,Ingredients!$F$3:$F$217)+SUMIF($B$3:$B$724,M435,$BH$3:$BH$724)</f>
        <v>0</v>
      </c>
      <c r="BH435" s="35">
        <f t="shared" si="83"/>
        <v>0</v>
      </c>
      <c r="BI435" s="30">
        <f>SUMIF(Ingredients!$B$3:$B$217,F435,Ingredients!$G$3:$G$217)+SUMIF($B$3:$B$724,F435,$BQ$3:$BQ$724)</f>
        <v>0</v>
      </c>
      <c r="BJ435" s="30">
        <f>SUMIF(Ingredients!$B$3:$B$217,G435,Ingredients!$G$3:$G$217)+SUMIF($B$3:$B$724,G435,$BQ$3:$BQ$724)</f>
        <v>0</v>
      </c>
      <c r="BK435" s="30">
        <f>SUMIF(Ingredients!$B$3:$B$217,H435,Ingredients!$G$3:$G$217)+SUMIF($B$3:$B$724,H435,$BQ$3:$BQ$724)</f>
        <v>0</v>
      </c>
      <c r="BL435" s="30">
        <f>SUMIF(Ingredients!$B$3:$B$217,I435,Ingredients!$G$3:$G$217)+SUMIF($B$3:$B$724,I435,$BQ$3:$BQ$724)</f>
        <v>0</v>
      </c>
      <c r="BM435" s="30">
        <f>SUMIF(Ingredients!$B$3:$B$217,J435,Ingredients!$G$3:$G$217)+SUMIF($B$3:$B$724,J435,$BQ$3:$BQ$724)</f>
        <v>0</v>
      </c>
      <c r="BN435" s="30">
        <f>SUMIF(Ingredients!$B$3:$B$217,K435,Ingredients!$G$3:$G$217)+SUMIF($B$3:$B$724,K435,$BQ$3:$BQ$724)</f>
        <v>0</v>
      </c>
      <c r="BO435" s="30">
        <f>SUMIF(Ingredients!$B$3:$B$217,L435,Ingredients!$G$3:$G$217)+SUMIF($B$3:$B$724,L435,$BQ$3:$BQ$724)</f>
        <v>0</v>
      </c>
      <c r="BP435" s="30">
        <f>SUMIF(Ingredients!$B$3:$B$217,M435,Ingredients!$G$3:$G$217)+SUMIF($B$3:$B$724,M435,$BQ$3:$BQ$724)</f>
        <v>0</v>
      </c>
      <c r="BQ435" s="36">
        <f t="shared" si="84"/>
        <v>0</v>
      </c>
      <c r="BR435" s="30">
        <f>SUMIF(Ingredients!$B$3:$B$217,F435,Ingredients!$H$3:$H$217)+SUMIF($B$3:$B$724,F435,$BZ$3:$BZ$724)</f>
        <v>0</v>
      </c>
      <c r="BS435" s="30">
        <f>SUMIF(Ingredients!$B$3:$B$217,G435,Ingredients!$H$3:$H$217)+SUMIF($B$3:$B$724,G435,$BZ$3:$BZ$724)</f>
        <v>0</v>
      </c>
      <c r="BT435" s="30">
        <f>SUMIF(Ingredients!$B$3:$B$217,H435,Ingredients!$H$3:$H$217)+SUMIF($B$3:$B$724,H435,$BZ$3:$BZ$724)</f>
        <v>0</v>
      </c>
      <c r="BU435" s="30">
        <f>SUMIF(Ingredients!$B$3:$B$217,I435,Ingredients!$H$3:$H$217)+SUMIF($B$3:$B$724,I435,$BZ$3:$BZ$724)</f>
        <v>0</v>
      </c>
      <c r="BV435" s="30">
        <f>SUMIF(Ingredients!$B$3:$B$217,J435,Ingredients!$H$3:$H$217)+SUMIF($B$3:$B$724,J435,$BZ$3:$BZ$724)</f>
        <v>0</v>
      </c>
      <c r="BW435" s="30">
        <f>SUMIF(Ingredients!$B$3:$B$217,K435,Ingredients!$H$3:$H$217)+SUMIF($B$3:$B$724,K435,$BZ$3:$BZ$724)</f>
        <v>0</v>
      </c>
      <c r="BX435" s="30">
        <f>SUMIF(Ingredients!$B$3:$B$217,L435,Ingredients!$H$3:$H$217)+SUMIF($B$3:$B$724,L435,$BZ$3:$BZ$724)</f>
        <v>0</v>
      </c>
      <c r="BY435" s="30">
        <f>SUMIF(Ingredients!$B$3:$B$217,M435,Ingredients!$H$3:$H$217)+SUMIF($B$3:$B$724,M435,$BZ$3:$BZ$724)</f>
        <v>0</v>
      </c>
      <c r="BZ435" s="42">
        <f t="shared" si="85"/>
        <v>0</v>
      </c>
      <c r="CA435" s="30">
        <f>SUMIF(Ingredients!$B$3:$B$217,F435,Ingredients!$I$3:$I$217)+SUMIF($B$3:$B$724,F435,$CI$3:$CI$724)</f>
        <v>0</v>
      </c>
      <c r="CB435" s="30">
        <f>SUMIF(Ingredients!$B$3:$B$217,G435,Ingredients!$I$3:$I$217)+SUMIF($B$3:$B$724,G435,$CI$3:$CI$724)</f>
        <v>0</v>
      </c>
      <c r="CC435" s="30">
        <f>SUMIF(Ingredients!$B$3:$B$217,H435,Ingredients!$I$3:$I$217)+SUMIF($B$3:$B$724,H435,$CI$3:$CI$724)</f>
        <v>0</v>
      </c>
      <c r="CD435" s="30">
        <f>SUMIF(Ingredients!$B$3:$B$217,I435,Ingredients!$I$3:$I$217)+SUMIF($B$3:$B$724,I435,$CI$3:$CI$724)</f>
        <v>0</v>
      </c>
      <c r="CE435" s="30">
        <f>SUMIF(Ingredients!$B$3:$B$217,J435,Ingredients!$I$3:$I$217)+SUMIF($B$3:$B$724,J435,$CI$3:$CI$724)</f>
        <v>0</v>
      </c>
      <c r="CF435" s="30">
        <f>SUMIF(Ingredients!$B$3:$B$217,K435,Ingredients!$I$3:$I$217)+SUMIF($B$3:$B$724,K435,$CI$3:$CI$724)</f>
        <v>0</v>
      </c>
      <c r="CG435" s="30">
        <f>SUMIF(Ingredients!$B$3:$B$217,L435,Ingredients!$I$3:$I$217)+SUMIF($B$3:$B$724,L435,$CI$3:$CI$724)</f>
        <v>0</v>
      </c>
      <c r="CH435" s="30">
        <f>SUMIF(Ingredients!$B$3:$B$217,M435,Ingredients!$I$3:$I$217)+SUMIF($B$3:$B$724,M435,$CI$3:$CI$724)</f>
        <v>0</v>
      </c>
      <c r="CI435" s="38">
        <f t="shared" si="86"/>
        <v>0</v>
      </c>
      <c r="CJ435" s="30">
        <f>SUMIF(Ingredients!$B$3:$B$217,F435,Ingredients!$J$3:$J$217)+SUMIF($B$3:$B$724,F435,$CR$3:$CR$724)</f>
        <v>2</v>
      </c>
      <c r="CK435" s="30">
        <f>SUMIF(Ingredients!$B$3:$B$217,G435,Ingredients!$J$3:$J$217)+SUMIF($B$3:$B$724,G435,$CR$3:$CR$724)</f>
        <v>0</v>
      </c>
      <c r="CL435" s="30">
        <f>SUMIF(Ingredients!$B$3:$B$217,H435,Ingredients!$J$3:$J$217)+SUMIF($B$3:$B$724,H435,$CR$3:$CR$724)</f>
        <v>0</v>
      </c>
      <c r="CM435" s="30">
        <f>SUMIF(Ingredients!$B$3:$B$217,I435,Ingredients!$J$3:$J$217)+SUMIF($B$3:$B$724,I435,$CR$3:$CR$724)</f>
        <v>0</v>
      </c>
      <c r="CN435" s="30">
        <f>SUMIF(Ingredients!$B$3:$B$217,J435,Ingredients!$J$3:$J$217)+SUMIF($B$3:$B$724,J435,$CR$3:$CR$724)</f>
        <v>0</v>
      </c>
      <c r="CO435" s="30">
        <f>SUMIF(Ingredients!$B$3:$B$217,K435,Ingredients!$J$3:$J$217)+SUMIF($B$3:$B$724,K435,$CR$3:$CR$724)</f>
        <v>0</v>
      </c>
      <c r="CP435" s="30">
        <f>SUMIF(Ingredients!$B$3:$B$217,L435,Ingredients!$J$3:$J$217)+SUMIF($B$3:$B$724,L435,$CR$3:$CR$724)</f>
        <v>0</v>
      </c>
      <c r="CQ435" s="30">
        <f>SUMIF(Ingredients!$B$3:$B$217,M435,Ingredients!$J$3:$J$217)+SUMIF($B$3:$B$724,M435,$CR$3:$CR$724)</f>
        <v>0</v>
      </c>
      <c r="CR435" s="43">
        <f t="shared" si="87"/>
        <v>2</v>
      </c>
      <c r="CS435" s="34">
        <v>5</v>
      </c>
      <c r="CT435" s="30">
        <v>10</v>
      </c>
      <c r="CU435" s="30">
        <v>7.666666666666667</v>
      </c>
      <c r="CV435" s="35">
        <v>0</v>
      </c>
      <c r="CW435" s="36">
        <v>0</v>
      </c>
      <c r="CX435" s="37">
        <v>0</v>
      </c>
      <c r="CY435" s="38">
        <v>0</v>
      </c>
      <c r="CZ435" s="39">
        <v>2</v>
      </c>
      <c r="DA435" t="s">
        <v>199</v>
      </c>
      <c r="DB435" t="str">
        <f t="shared" ca="1" si="88"/>
        <v>No</v>
      </c>
      <c r="DD435" t="s">
        <v>199</v>
      </c>
      <c r="DE435" t="str">
        <f t="shared" ca="1" si="89"/>
        <v/>
      </c>
      <c r="DF435" t="s">
        <v>2272</v>
      </c>
    </row>
    <row r="436" spans="2:110" x14ac:dyDescent="0.3">
      <c r="B436" t="s">
        <v>724</v>
      </c>
      <c r="C436" t="str">
        <f>INDEX('PH Itemnames'!$B$1:$B$723,MATCH(B436,'PH Itemnames'!$A$1:$A$723),1)</f>
        <v>durianmuffinItem</v>
      </c>
      <c r="D436" t="s">
        <v>240</v>
      </c>
      <c r="E436" t="s">
        <v>1192</v>
      </c>
      <c r="F436" s="10" t="s">
        <v>193</v>
      </c>
      <c r="G436" s="11" t="s">
        <v>216</v>
      </c>
      <c r="H436" s="11"/>
      <c r="I436" s="11"/>
      <c r="J436" s="11"/>
      <c r="K436" s="11"/>
      <c r="L436" s="11"/>
      <c r="M436" s="11"/>
      <c r="N436" s="46">
        <f ca="1">SUMIF(Ingredients!$B$3:$B$217,'PH complex foods'!F436,Ingredients!$A$3:$A$119)+SUMIF($B$3:$B$724,F436,$V$3:$V$723)</f>
        <v>0</v>
      </c>
      <c r="O436" s="11">
        <f ca="1">SUMIF(Ingredients!$B$3:$B$217,'PH complex foods'!G436,Ingredients!$A$3:$A$119)+SUMIF($B$3:$B$724,G436,$V$3:$V$723)</f>
        <v>1</v>
      </c>
      <c r="P436" s="11">
        <f ca="1">SUMIF(Ingredients!$B$3:$B$217,'PH complex foods'!H436,Ingredients!$A$3:$A$119)+SUMIF($B$3:$B$724,H436,$V$3:$V$723)</f>
        <v>0</v>
      </c>
      <c r="Q436" s="11">
        <f ca="1">SUMIF(Ingredients!$B$3:$B$217,'PH complex foods'!I436,Ingredients!$A$3:$A$119)+SUMIF($B$3:$B$724,I436,$V$3:$V$723)</f>
        <v>0</v>
      </c>
      <c r="R436" s="11">
        <f ca="1">SUMIF(Ingredients!$B$3:$B$217,'PH complex foods'!J436,Ingredients!$A$3:$A$119)+SUMIF($B$3:$B$724,J436,$V$3:$V$723)</f>
        <v>0</v>
      </c>
      <c r="S436" s="11">
        <f ca="1">SUMIF(Ingredients!$B$3:$B$217,'PH complex foods'!K436,Ingredients!$A$3:$A$119)+SUMIF($B$3:$B$724,K436,$V$3:$V$723)</f>
        <v>0</v>
      </c>
      <c r="T436" s="11">
        <f ca="1">SUMIF(Ingredients!$B$3:$B$217,'PH complex foods'!L436,Ingredients!$A$3:$A$119)+SUMIF($B$3:$B$724,L436,$V$3:$V$723)</f>
        <v>0</v>
      </c>
      <c r="U436" s="11">
        <f ca="1">SUMIF(Ingredients!$B$3:$B$217,'PH complex foods'!M436,Ingredients!$A$3:$A$119)+SUMIF($B$3:$B$724,M436,$V$3:$V$723)</f>
        <v>0</v>
      </c>
      <c r="V436" s="10">
        <f t="shared" ca="1" si="90"/>
        <v>0</v>
      </c>
      <c r="W436" s="11">
        <f t="shared" si="79"/>
        <v>0</v>
      </c>
      <c r="X436" s="44" t="str">
        <f t="shared" ca="1" si="91"/>
        <v>No</v>
      </c>
      <c r="Y436" s="34">
        <f>SUMIF(Ingredients!$B$3:$B$217,F436,Ingredients!$C$3:$C$217)+SUMIF($B$3:$B$724,F436,$AG$3:$AG$724)</f>
        <v>0</v>
      </c>
      <c r="Z436" s="30">
        <f>SUMIF(Ingredients!$B$3:$B$217,G436,Ingredients!$C$3:$C$217)+SUMIF($B$3:$B$724,G436,$AG$3:$AG$724)</f>
        <v>5</v>
      </c>
      <c r="AA436" s="30">
        <f>SUMIF(Ingredients!$B$3:$B$217,H436,Ingredients!$C$3:$C$217)+SUMIF($B$3:$B$724,H436,$AG$3:$AG$724)</f>
        <v>0</v>
      </c>
      <c r="AB436" s="30">
        <f>SUMIF(Ingredients!$B$3:$B$217,I436,Ingredients!$C$3:$C$217)+SUMIF($B$3:$B$724,I436,$AG$3:$AG$724)</f>
        <v>0</v>
      </c>
      <c r="AC436" s="30">
        <f>SUMIF(Ingredients!$B$3:$B$217,J436,Ingredients!$C$3:$C$217)+SUMIF($B$3:$B$724,J436,$AG$3:$AG$724)</f>
        <v>0</v>
      </c>
      <c r="AD436" s="30">
        <f>SUMIF(Ingredients!$B$3:$B$217,K436,Ingredients!$C$3:$C$217)+SUMIF($B$3:$B$724,K436,$AG$3:$AG$724)</f>
        <v>0</v>
      </c>
      <c r="AE436" s="30">
        <f>SUMIF(Ingredients!$B$3:$B$217,L436,Ingredients!$C$3:$C$217)+SUMIF($B$3:$B$724,L436,$AG$3:$AG$724)</f>
        <v>0</v>
      </c>
      <c r="AF436" s="30">
        <f>SUMIF(Ingredients!$B$3:$B$217,M436,Ingredients!$C$3:$C$217)+SUMIF($B$3:$B$724,M436,$AG$3:$AG$724)</f>
        <v>0</v>
      </c>
      <c r="AG436" s="29">
        <f t="shared" si="80"/>
        <v>5</v>
      </c>
      <c r="AH436" s="30">
        <f>SUMIF(Ingredients!$B$3:$B$217,F436,Ingredients!$D$3:$D$217)+SUMIF($B$3:$B$724,F436,$AP$3:$AP$724)</f>
        <v>0</v>
      </c>
      <c r="AI436" s="30">
        <f>SUMIF(Ingredients!$B$3:$B$217,G436,Ingredients!$D$3:$D$217)+SUMIF($B$3:$B$724,G436,$AP$3:$AP$724)</f>
        <v>0</v>
      </c>
      <c r="AJ436" s="30">
        <f>SUMIF(Ingredients!$B$3:$B$217,H436,Ingredients!$D$3:$D$217)+SUMIF($B$3:$B$724,H436,$AP$3:$AP$724)</f>
        <v>0</v>
      </c>
      <c r="AK436" s="30">
        <f>SUMIF(Ingredients!$B$3:$B$217,I436,Ingredients!$D$3:$D$217)+SUMIF($B$3:$B$724,I436,$AP$3:$AP$724)</f>
        <v>0</v>
      </c>
      <c r="AL436" s="30">
        <f>SUMIF(Ingredients!$B$3:$B$217,J436,Ingredients!$D$3:$D$217)+SUMIF($B$3:$B$724,J436,$AP$3:$AP$724)</f>
        <v>0</v>
      </c>
      <c r="AM436" s="30">
        <f>SUMIF(Ingredients!$B$3:$B$217,K436,Ingredients!$D$3:$D$217)+SUMIF($B$3:$B$724,K436,$AP$3:$AP$724)</f>
        <v>0</v>
      </c>
      <c r="AN436" s="30">
        <f>SUMIF(Ingredients!$B$3:$B$217,L436,Ingredients!$D$3:$D$217)+SUMIF($B$3:$B$724,L436,$AP$3:$AP$724)</f>
        <v>0</v>
      </c>
      <c r="AO436" s="30">
        <f>SUMIF(Ingredients!$B$3:$B$217,M436,Ingredients!$D$3:$D$217)+SUMIF($B$3:$B$724,M436,$AP$3:$AP$724)</f>
        <v>0</v>
      </c>
      <c r="AP436" s="29">
        <f t="shared" si="81"/>
        <v>0</v>
      </c>
      <c r="AQ436" s="30">
        <f>SUMIF(Ingredients!$B$3:$B$217,F436,Ingredients!$E$3:$E$217)+SUMIF($B$3:$B$724,F436,$AY$3:$AY$727)</f>
        <v>0</v>
      </c>
      <c r="AR436" s="30">
        <f>SUMIF(Ingredients!$B$3:$B$217,G436,Ingredients!$E$3:$E$217)+SUMIF($B$3:$B$724,G436,$AY$3:$AY$727)</f>
        <v>29.5</v>
      </c>
      <c r="AS436" s="30">
        <f>SUMIF(Ingredients!$B$3:$B$217,H436,Ingredients!$E$3:$E$217)+SUMIF($B$3:$B$724,H436,$AY$3:$AY$727)</f>
        <v>0</v>
      </c>
      <c r="AT436" s="30">
        <f>SUMIF(Ingredients!$B$3:$B$217,I436,Ingredients!$E$3:$E$217)+SUMIF($B$3:$B$724,I436,$AY$3:$AY$727)</f>
        <v>0</v>
      </c>
      <c r="AU436" s="30">
        <f>SUMIF(Ingredients!$B$3:$B$217,J436,Ingredients!$E$3:$E$217)+SUMIF($B$3:$B$724,J436,$AY$3:$AY$727)</f>
        <v>0</v>
      </c>
      <c r="AV436" s="30">
        <f>SUMIF(Ingredients!$B$3:$B$217,K436,Ingredients!$E$3:$E$217)+SUMIF($B$3:$B$724,K436,$AY$3:$AY$727)</f>
        <v>0</v>
      </c>
      <c r="AW436" s="30">
        <f>SUMIF(Ingredients!$B$3:$B$217,L436,Ingredients!$E$3:$E$217)+SUMIF($B$3:$B$724,L436,$AY$3:$AY$727)</f>
        <v>0</v>
      </c>
      <c r="AX436" s="30">
        <f>SUMIF(Ingredients!$B$3:$B$217,M436,Ingredients!$E$3:$E$217)+SUMIF($B$3:$B$724,M436,$AY$3:$AY$727)</f>
        <v>0</v>
      </c>
      <c r="AY436" s="29">
        <f t="shared" si="82"/>
        <v>14.75</v>
      </c>
      <c r="AZ436" s="30">
        <f>SUMIF(Ingredients!$B$3:$B$217,F436,Ingredients!$F$3:$F$217)+SUMIF($B$3:$B$724,F436,$BH$3:$BH$724)</f>
        <v>0</v>
      </c>
      <c r="BA436" s="30">
        <f>SUMIF(Ingredients!$B$3:$B$217,G436,Ingredients!$F$3:$F$217)+SUMIF($B$3:$B$724,G436,$BH$3:$BH$724)</f>
        <v>1</v>
      </c>
      <c r="BB436" s="30">
        <f>SUMIF(Ingredients!$B$3:$B$217,H436,Ingredients!$F$3:$F$217)+SUMIF($B$3:$B$724,H436,$BH$3:$BH$724)</f>
        <v>0</v>
      </c>
      <c r="BC436" s="30">
        <f>SUMIF(Ingredients!$B$3:$B$217,I436,Ingredients!$F$3:$F$217)+SUMIF($B$3:$B$724,I436,$BH$3:$BH$724)</f>
        <v>0</v>
      </c>
      <c r="BD436" s="30">
        <f>SUMIF(Ingredients!$B$3:$B$217,J436,Ingredients!$F$3:$F$217)+SUMIF($B$3:$B$724,J436,$BH$3:$BH$724)</f>
        <v>0</v>
      </c>
      <c r="BE436" s="30">
        <f>SUMIF(Ingredients!$B$3:$B$217,K436,Ingredients!$F$3:$F$217)+SUMIF($B$3:$B$724,K436,$BH$3:$BH$724)</f>
        <v>0</v>
      </c>
      <c r="BF436" s="30">
        <f>SUMIF(Ingredients!$B$3:$B$217,L436,Ingredients!$F$3:$F$217)+SUMIF($B$3:$B$724,L436,$BH$3:$BH$724)</f>
        <v>0</v>
      </c>
      <c r="BG436" s="30">
        <f>SUMIF(Ingredients!$B$3:$B$217,M436,Ingredients!$F$3:$F$217)+SUMIF($B$3:$B$724,M436,$BH$3:$BH$724)</f>
        <v>0</v>
      </c>
      <c r="BH436" s="35">
        <f t="shared" si="83"/>
        <v>1</v>
      </c>
      <c r="BI436" s="30">
        <f>SUMIF(Ingredients!$B$3:$B$217,F436,Ingredients!$G$3:$G$217)+SUMIF($B$3:$B$724,F436,$BQ$3:$BQ$724)</f>
        <v>0</v>
      </c>
      <c r="BJ436" s="30">
        <f>SUMIF(Ingredients!$B$3:$B$217,G436,Ingredients!$G$3:$G$217)+SUMIF($B$3:$B$724,G436,$BQ$3:$BQ$724)</f>
        <v>0</v>
      </c>
      <c r="BK436" s="30">
        <f>SUMIF(Ingredients!$B$3:$B$217,H436,Ingredients!$G$3:$G$217)+SUMIF($B$3:$B$724,H436,$BQ$3:$BQ$724)</f>
        <v>0</v>
      </c>
      <c r="BL436" s="30">
        <f>SUMIF(Ingredients!$B$3:$B$217,I436,Ingredients!$G$3:$G$217)+SUMIF($B$3:$B$724,I436,$BQ$3:$BQ$724)</f>
        <v>0</v>
      </c>
      <c r="BM436" s="30">
        <f>SUMIF(Ingredients!$B$3:$B$217,J436,Ingredients!$G$3:$G$217)+SUMIF($B$3:$B$724,J436,$BQ$3:$BQ$724)</f>
        <v>0</v>
      </c>
      <c r="BN436" s="30">
        <f>SUMIF(Ingredients!$B$3:$B$217,K436,Ingredients!$G$3:$G$217)+SUMIF($B$3:$B$724,K436,$BQ$3:$BQ$724)</f>
        <v>0</v>
      </c>
      <c r="BO436" s="30">
        <f>SUMIF(Ingredients!$B$3:$B$217,L436,Ingredients!$G$3:$G$217)+SUMIF($B$3:$B$724,L436,$BQ$3:$BQ$724)</f>
        <v>0</v>
      </c>
      <c r="BP436" s="30">
        <f>SUMIF(Ingredients!$B$3:$B$217,M436,Ingredients!$G$3:$G$217)+SUMIF($B$3:$B$724,M436,$BQ$3:$BQ$724)</f>
        <v>0</v>
      </c>
      <c r="BQ436" s="36">
        <f t="shared" si="84"/>
        <v>0</v>
      </c>
      <c r="BR436" s="30">
        <f>SUMIF(Ingredients!$B$3:$B$217,F436,Ingredients!$H$3:$H$217)+SUMIF($B$3:$B$724,F436,$BZ$3:$BZ$724)</f>
        <v>0</v>
      </c>
      <c r="BS436" s="30">
        <f>SUMIF(Ingredients!$B$3:$B$217,G436,Ingredients!$H$3:$H$217)+SUMIF($B$3:$B$724,G436,$BZ$3:$BZ$724)</f>
        <v>0</v>
      </c>
      <c r="BT436" s="30">
        <f>SUMIF(Ingredients!$B$3:$B$217,H436,Ingredients!$H$3:$H$217)+SUMIF($B$3:$B$724,H436,$BZ$3:$BZ$724)</f>
        <v>0</v>
      </c>
      <c r="BU436" s="30">
        <f>SUMIF(Ingredients!$B$3:$B$217,I436,Ingredients!$H$3:$H$217)+SUMIF($B$3:$B$724,I436,$BZ$3:$BZ$724)</f>
        <v>0</v>
      </c>
      <c r="BV436" s="30">
        <f>SUMIF(Ingredients!$B$3:$B$217,J436,Ingredients!$H$3:$H$217)+SUMIF($B$3:$B$724,J436,$BZ$3:$BZ$724)</f>
        <v>0</v>
      </c>
      <c r="BW436" s="30">
        <f>SUMIF(Ingredients!$B$3:$B$217,K436,Ingredients!$H$3:$H$217)+SUMIF($B$3:$B$724,K436,$BZ$3:$BZ$724)</f>
        <v>0</v>
      </c>
      <c r="BX436" s="30">
        <f>SUMIF(Ingredients!$B$3:$B$217,L436,Ingredients!$H$3:$H$217)+SUMIF($B$3:$B$724,L436,$BZ$3:$BZ$724)</f>
        <v>0</v>
      </c>
      <c r="BY436" s="30">
        <f>SUMIF(Ingredients!$B$3:$B$217,M436,Ingredients!$H$3:$H$217)+SUMIF($B$3:$B$724,M436,$BZ$3:$BZ$724)</f>
        <v>0</v>
      </c>
      <c r="BZ436" s="42">
        <f t="shared" si="85"/>
        <v>0</v>
      </c>
      <c r="CA436" s="30">
        <f>SUMIF(Ingredients!$B$3:$B$217,F436,Ingredients!$I$3:$I$217)+SUMIF($B$3:$B$724,F436,$CI$3:$CI$724)</f>
        <v>0</v>
      </c>
      <c r="CB436" s="30">
        <f>SUMIF(Ingredients!$B$3:$B$217,G436,Ingredients!$I$3:$I$217)+SUMIF($B$3:$B$724,G436,$CI$3:$CI$724)</f>
        <v>0</v>
      </c>
      <c r="CC436" s="30">
        <f>SUMIF(Ingredients!$B$3:$B$217,H436,Ingredients!$I$3:$I$217)+SUMIF($B$3:$B$724,H436,$CI$3:$CI$724)</f>
        <v>0</v>
      </c>
      <c r="CD436" s="30">
        <f>SUMIF(Ingredients!$B$3:$B$217,I436,Ingredients!$I$3:$I$217)+SUMIF($B$3:$B$724,I436,$CI$3:$CI$724)</f>
        <v>0</v>
      </c>
      <c r="CE436" s="30">
        <f>SUMIF(Ingredients!$B$3:$B$217,J436,Ingredients!$I$3:$I$217)+SUMIF($B$3:$B$724,J436,$CI$3:$CI$724)</f>
        <v>0</v>
      </c>
      <c r="CF436" s="30">
        <f>SUMIF(Ingredients!$B$3:$B$217,K436,Ingredients!$I$3:$I$217)+SUMIF($B$3:$B$724,K436,$CI$3:$CI$724)</f>
        <v>0</v>
      </c>
      <c r="CG436" s="30">
        <f>SUMIF(Ingredients!$B$3:$B$217,L436,Ingredients!$I$3:$I$217)+SUMIF($B$3:$B$724,L436,$CI$3:$CI$724)</f>
        <v>0</v>
      </c>
      <c r="CH436" s="30">
        <f>SUMIF(Ingredients!$B$3:$B$217,M436,Ingredients!$I$3:$I$217)+SUMIF($B$3:$B$724,M436,$CI$3:$CI$724)</f>
        <v>0</v>
      </c>
      <c r="CI436" s="38">
        <f t="shared" si="86"/>
        <v>0</v>
      </c>
      <c r="CJ436" s="30">
        <f>SUMIF(Ingredients!$B$3:$B$217,F436,Ingredients!$J$3:$J$217)+SUMIF($B$3:$B$724,F436,$CR$3:$CR$724)</f>
        <v>0</v>
      </c>
      <c r="CK436" s="30">
        <f>SUMIF(Ingredients!$B$3:$B$217,G436,Ingredients!$J$3:$J$217)+SUMIF($B$3:$B$724,G436,$CR$3:$CR$724)</f>
        <v>0</v>
      </c>
      <c r="CL436" s="30">
        <f>SUMIF(Ingredients!$B$3:$B$217,H436,Ingredients!$J$3:$J$217)+SUMIF($B$3:$B$724,H436,$CR$3:$CR$724)</f>
        <v>0</v>
      </c>
      <c r="CM436" s="30">
        <f>SUMIF(Ingredients!$B$3:$B$217,I436,Ingredients!$J$3:$J$217)+SUMIF($B$3:$B$724,I436,$CR$3:$CR$724)</f>
        <v>0</v>
      </c>
      <c r="CN436" s="30">
        <f>SUMIF(Ingredients!$B$3:$B$217,J436,Ingredients!$J$3:$J$217)+SUMIF($B$3:$B$724,J436,$CR$3:$CR$724)</f>
        <v>0</v>
      </c>
      <c r="CO436" s="30">
        <f>SUMIF(Ingredients!$B$3:$B$217,K436,Ingredients!$J$3:$J$217)+SUMIF($B$3:$B$724,K436,$CR$3:$CR$724)</f>
        <v>0</v>
      </c>
      <c r="CP436" s="30">
        <f>SUMIF(Ingredients!$B$3:$B$217,L436,Ingredients!$J$3:$J$217)+SUMIF($B$3:$B$724,L436,$CR$3:$CR$724)</f>
        <v>0</v>
      </c>
      <c r="CQ436" s="30">
        <f>SUMIF(Ingredients!$B$3:$B$217,M436,Ingredients!$J$3:$J$217)+SUMIF($B$3:$B$724,M436,$CR$3:$CR$724)</f>
        <v>0</v>
      </c>
      <c r="CR436" s="43">
        <f t="shared" si="87"/>
        <v>0</v>
      </c>
      <c r="CS436" s="34">
        <v>5</v>
      </c>
      <c r="CT436" s="30">
        <v>0</v>
      </c>
      <c r="CU436" s="30">
        <v>14.75</v>
      </c>
      <c r="CV436" s="35">
        <v>1</v>
      </c>
      <c r="CW436" s="36">
        <v>0</v>
      </c>
      <c r="CX436" s="37">
        <v>0</v>
      </c>
      <c r="CY436" s="38">
        <v>0</v>
      </c>
      <c r="CZ436" s="39">
        <v>0</v>
      </c>
      <c r="DA436" t="s">
        <v>199</v>
      </c>
      <c r="DB436" t="str">
        <f t="shared" ca="1" si="88"/>
        <v>No</v>
      </c>
      <c r="DD436" t="s">
        <v>200</v>
      </c>
      <c r="DE436" t="str">
        <f t="shared" ca="1" si="89"/>
        <v/>
      </c>
      <c r="DF436" t="s">
        <v>2272</v>
      </c>
    </row>
    <row r="437" spans="2:110" x14ac:dyDescent="0.3">
      <c r="B437" t="s">
        <v>377</v>
      </c>
      <c r="C437" t="str">
        <f>INDEX('PH Itemnames'!$B$1:$B$723,MATCH(B437,'PH Itemnames'!$A$1:$A$723),1)</f>
        <v>hotsauceItem</v>
      </c>
      <c r="D437" t="s">
        <v>240</v>
      </c>
      <c r="E437" t="s">
        <v>200</v>
      </c>
      <c r="F437" s="10" t="s">
        <v>9</v>
      </c>
      <c r="G437" s="11" t="s">
        <v>351</v>
      </c>
      <c r="H437" s="11" t="s">
        <v>133</v>
      </c>
      <c r="I437" s="11" t="s">
        <v>62</v>
      </c>
      <c r="J437" s="11" t="s">
        <v>249</v>
      </c>
      <c r="K437" s="11"/>
      <c r="L437" s="11"/>
      <c r="M437" s="11"/>
      <c r="N437" s="46">
        <f ca="1">SUMIF(Ingredients!$B$3:$B$217,'PH complex foods'!F437,Ingredients!$A$3:$A$119)+SUMIF($B$3:$B$724,F437,$V$3:$V$723)</f>
        <v>1</v>
      </c>
      <c r="O437" s="11">
        <f ca="1">SUMIF(Ingredients!$B$3:$B$217,'PH complex foods'!G437,Ingredients!$A$3:$A$119)+SUMIF($B$3:$B$724,G437,$V$3:$V$723)</f>
        <v>1</v>
      </c>
      <c r="P437" s="11">
        <f ca="1">SUMIF(Ingredients!$B$3:$B$217,'PH complex foods'!H437,Ingredients!$A$3:$A$119)+SUMIF($B$3:$B$724,H437,$V$3:$V$723)</f>
        <v>1</v>
      </c>
      <c r="Q437" s="11">
        <f ca="1">SUMIF(Ingredients!$B$3:$B$217,'PH complex foods'!I437,Ingredients!$A$3:$A$119)+SUMIF($B$3:$B$724,I437,$V$3:$V$723)</f>
        <v>1</v>
      </c>
      <c r="R437" s="11">
        <f ca="1">SUMIF(Ingredients!$B$3:$B$217,'PH complex foods'!J437,Ingredients!$A$3:$A$119)+SUMIF($B$3:$B$724,J437,$V$3:$V$723)</f>
        <v>1</v>
      </c>
      <c r="S437" s="11">
        <f ca="1">SUMIF(Ingredients!$B$3:$B$217,'PH complex foods'!K437,Ingredients!$A$3:$A$119)+SUMIF($B$3:$B$724,K437,$V$3:$V$723)</f>
        <v>0</v>
      </c>
      <c r="T437" s="11">
        <f ca="1">SUMIF(Ingredients!$B$3:$B$217,'PH complex foods'!L437,Ingredients!$A$3:$A$119)+SUMIF($B$3:$B$724,L437,$V$3:$V$723)</f>
        <v>0</v>
      </c>
      <c r="U437" s="11">
        <f ca="1">SUMIF(Ingredients!$B$3:$B$217,'PH complex foods'!M437,Ingredients!$A$3:$A$119)+SUMIF($B$3:$B$724,M437,$V$3:$V$723)</f>
        <v>0</v>
      </c>
      <c r="V437" s="10">
        <f t="shared" ca="1" si="90"/>
        <v>1</v>
      </c>
      <c r="W437" s="11">
        <f t="shared" si="79"/>
        <v>3</v>
      </c>
      <c r="X437" s="44" t="str">
        <f t="shared" ca="1" si="91"/>
        <v>Yes</v>
      </c>
      <c r="Y437" s="34">
        <f>SUMIF(Ingredients!$B$3:$B$217,F437,Ingredients!$C$3:$C$217)+SUMIF($B$3:$B$724,F437,$AG$3:$AG$724)</f>
        <v>0</v>
      </c>
      <c r="Z437" s="30">
        <f>SUMIF(Ingredients!$B$3:$B$217,G437,Ingredients!$C$3:$C$217)+SUMIF($B$3:$B$724,G437,$AG$3:$AG$724)</f>
        <v>0</v>
      </c>
      <c r="AA437" s="30">
        <f>SUMIF(Ingredients!$B$3:$B$217,H437,Ingredients!$C$3:$C$217)+SUMIF($B$3:$B$724,H437,$AG$3:$AG$724)</f>
        <v>1</v>
      </c>
      <c r="AB437" s="30">
        <f>SUMIF(Ingredients!$B$3:$B$217,I437,Ingredients!$C$3:$C$217)+SUMIF($B$3:$B$724,I437,$AG$3:$AG$724)</f>
        <v>2</v>
      </c>
      <c r="AC437" s="30">
        <f>SUMIF(Ingredients!$B$3:$B$217,J437,Ingredients!$C$3:$C$217)+SUMIF($B$3:$B$724,J437,$AG$3:$AG$724)</f>
        <v>0</v>
      </c>
      <c r="AD437" s="30">
        <f>SUMIF(Ingredients!$B$3:$B$217,K437,Ingredients!$C$3:$C$217)+SUMIF($B$3:$B$724,K437,$AG$3:$AG$724)</f>
        <v>0</v>
      </c>
      <c r="AE437" s="30">
        <f>SUMIF(Ingredients!$B$3:$B$217,L437,Ingredients!$C$3:$C$217)+SUMIF($B$3:$B$724,L437,$AG$3:$AG$724)</f>
        <v>0</v>
      </c>
      <c r="AF437" s="30">
        <f>SUMIF(Ingredients!$B$3:$B$217,M437,Ingredients!$C$3:$C$217)+SUMIF($B$3:$B$724,M437,$AG$3:$AG$724)</f>
        <v>0</v>
      </c>
      <c r="AG437" s="29">
        <f t="shared" si="80"/>
        <v>3</v>
      </c>
      <c r="AH437" s="30">
        <f>SUMIF(Ingredients!$B$3:$B$217,F437,Ingredients!$D$3:$D$217)+SUMIF($B$3:$B$724,F437,$AP$3:$AP$724)</f>
        <v>10</v>
      </c>
      <c r="AI437" s="30">
        <f>SUMIF(Ingredients!$B$3:$B$217,G437,Ingredients!$D$3:$D$217)+SUMIF($B$3:$B$724,G437,$AP$3:$AP$724)</f>
        <v>0</v>
      </c>
      <c r="AJ437" s="30">
        <f>SUMIF(Ingredients!$B$3:$B$217,H437,Ingredients!$D$3:$D$217)+SUMIF($B$3:$B$724,H437,$AP$3:$AP$724)</f>
        <v>0</v>
      </c>
      <c r="AK437" s="30">
        <f>SUMIF(Ingredients!$B$3:$B$217,I437,Ingredients!$D$3:$D$217)+SUMIF($B$3:$B$724,I437,$AP$3:$AP$724)</f>
        <v>0</v>
      </c>
      <c r="AL437" s="30">
        <f>SUMIF(Ingredients!$B$3:$B$217,J437,Ingredients!$D$3:$D$217)+SUMIF($B$3:$B$724,J437,$AP$3:$AP$724)</f>
        <v>0</v>
      </c>
      <c r="AM437" s="30">
        <f>SUMIF(Ingredients!$B$3:$B$217,K437,Ingredients!$D$3:$D$217)+SUMIF($B$3:$B$724,K437,$AP$3:$AP$724)</f>
        <v>0</v>
      </c>
      <c r="AN437" s="30">
        <f>SUMIF(Ingredients!$B$3:$B$217,L437,Ingredients!$D$3:$D$217)+SUMIF($B$3:$B$724,L437,$AP$3:$AP$724)</f>
        <v>0</v>
      </c>
      <c r="AO437" s="30">
        <f>SUMIF(Ingredients!$B$3:$B$217,M437,Ingredients!$D$3:$D$217)+SUMIF($B$3:$B$724,M437,$AP$3:$AP$724)</f>
        <v>0</v>
      </c>
      <c r="AP437" s="29">
        <f t="shared" si="81"/>
        <v>10</v>
      </c>
      <c r="AQ437" s="30">
        <f>SUMIF(Ingredients!$B$3:$B$217,F437,Ingredients!$E$3:$E$217)+SUMIF($B$3:$B$724,F437,$AY$3:$AY$727)</f>
        <v>0</v>
      </c>
      <c r="AR437" s="30">
        <f>SUMIF(Ingredients!$B$3:$B$217,G437,Ingredients!$E$3:$E$217)+SUMIF($B$3:$B$724,G437,$AY$3:$AY$727)</f>
        <v>30</v>
      </c>
      <c r="AS437" s="30">
        <f>SUMIF(Ingredients!$B$3:$B$217,H437,Ingredients!$E$3:$E$217)+SUMIF($B$3:$B$724,H437,$AY$3:$AY$727)</f>
        <v>32</v>
      </c>
      <c r="AT437" s="30">
        <f>SUMIF(Ingredients!$B$3:$B$217,I437,Ingredients!$E$3:$E$217)+SUMIF($B$3:$B$724,I437,$AY$3:$AY$727)</f>
        <v>54</v>
      </c>
      <c r="AU437" s="30">
        <f>SUMIF(Ingredients!$B$3:$B$217,J437,Ingredients!$E$3:$E$217)+SUMIF($B$3:$B$724,J437,$AY$3:$AY$727)</f>
        <v>30</v>
      </c>
      <c r="AV437" s="30">
        <f>SUMIF(Ingredients!$B$3:$B$217,K437,Ingredients!$E$3:$E$217)+SUMIF($B$3:$B$724,K437,$AY$3:$AY$727)</f>
        <v>0</v>
      </c>
      <c r="AW437" s="30">
        <f>SUMIF(Ingredients!$B$3:$B$217,L437,Ingredients!$E$3:$E$217)+SUMIF($B$3:$B$724,L437,$AY$3:$AY$727)</f>
        <v>0</v>
      </c>
      <c r="AX437" s="30">
        <f>SUMIF(Ingredients!$B$3:$B$217,M437,Ingredients!$E$3:$E$217)+SUMIF($B$3:$B$724,M437,$AY$3:$AY$727)</f>
        <v>0</v>
      </c>
      <c r="AY437" s="29">
        <f t="shared" si="82"/>
        <v>29.2</v>
      </c>
      <c r="AZ437" s="30">
        <f>SUMIF(Ingredients!$B$3:$B$217,F437,Ingredients!$F$3:$F$217)+SUMIF($B$3:$B$724,F437,$BH$3:$BH$724)</f>
        <v>0</v>
      </c>
      <c r="BA437" s="30">
        <f>SUMIF(Ingredients!$B$3:$B$217,G437,Ingredients!$F$3:$F$217)+SUMIF($B$3:$B$724,G437,$BH$3:$BH$724)</f>
        <v>0</v>
      </c>
      <c r="BB437" s="30">
        <f>SUMIF(Ingredients!$B$3:$B$217,H437,Ingredients!$F$3:$F$217)+SUMIF($B$3:$B$724,H437,$BH$3:$BH$724)</f>
        <v>0</v>
      </c>
      <c r="BC437" s="30">
        <f>SUMIF(Ingredients!$B$3:$B$217,I437,Ingredients!$F$3:$F$217)+SUMIF($B$3:$B$724,I437,$BH$3:$BH$724)</f>
        <v>0</v>
      </c>
      <c r="BD437" s="30">
        <f>SUMIF(Ingredients!$B$3:$B$217,J437,Ingredients!$F$3:$F$217)+SUMIF($B$3:$B$724,J437,$BH$3:$BH$724)</f>
        <v>0</v>
      </c>
      <c r="BE437" s="30">
        <f>SUMIF(Ingredients!$B$3:$B$217,K437,Ingredients!$F$3:$F$217)+SUMIF($B$3:$B$724,K437,$BH$3:$BH$724)</f>
        <v>0</v>
      </c>
      <c r="BF437" s="30">
        <f>SUMIF(Ingredients!$B$3:$B$217,L437,Ingredients!$F$3:$F$217)+SUMIF($B$3:$B$724,L437,$BH$3:$BH$724)</f>
        <v>0</v>
      </c>
      <c r="BG437" s="30">
        <f>SUMIF(Ingredients!$B$3:$B$217,M437,Ingredients!$F$3:$F$217)+SUMIF($B$3:$B$724,M437,$BH$3:$BH$724)</f>
        <v>0</v>
      </c>
      <c r="BH437" s="35">
        <f t="shared" si="83"/>
        <v>0</v>
      </c>
      <c r="BI437" s="30">
        <f>SUMIF(Ingredients!$B$3:$B$217,F437,Ingredients!$G$3:$G$217)+SUMIF($B$3:$B$724,F437,$BQ$3:$BQ$724)</f>
        <v>0</v>
      </c>
      <c r="BJ437" s="30">
        <f>SUMIF(Ingredients!$B$3:$B$217,G437,Ingredients!$G$3:$G$217)+SUMIF($B$3:$B$724,G437,$BQ$3:$BQ$724)</f>
        <v>0</v>
      </c>
      <c r="BK437" s="30">
        <f>SUMIF(Ingredients!$B$3:$B$217,H437,Ingredients!$G$3:$G$217)+SUMIF($B$3:$B$724,H437,$BQ$3:$BQ$724)</f>
        <v>0</v>
      </c>
      <c r="BL437" s="30">
        <f>SUMIF(Ingredients!$B$3:$B$217,I437,Ingredients!$G$3:$G$217)+SUMIF($B$3:$B$724,I437,$BQ$3:$BQ$724)</f>
        <v>0</v>
      </c>
      <c r="BM437" s="30">
        <f>SUMIF(Ingredients!$B$3:$B$217,J437,Ingredients!$G$3:$G$217)+SUMIF($B$3:$B$724,J437,$BQ$3:$BQ$724)</f>
        <v>0</v>
      </c>
      <c r="BN437" s="30">
        <f>SUMIF(Ingredients!$B$3:$B$217,K437,Ingredients!$G$3:$G$217)+SUMIF($B$3:$B$724,K437,$BQ$3:$BQ$724)</f>
        <v>0</v>
      </c>
      <c r="BO437" s="30">
        <f>SUMIF(Ingredients!$B$3:$B$217,L437,Ingredients!$G$3:$G$217)+SUMIF($B$3:$B$724,L437,$BQ$3:$BQ$724)</f>
        <v>0</v>
      </c>
      <c r="BP437" s="30">
        <f>SUMIF(Ingredients!$B$3:$B$217,M437,Ingredients!$G$3:$G$217)+SUMIF($B$3:$B$724,M437,$BQ$3:$BQ$724)</f>
        <v>0</v>
      </c>
      <c r="BQ437" s="36">
        <f t="shared" si="84"/>
        <v>0</v>
      </c>
      <c r="BR437" s="30">
        <f>SUMIF(Ingredients!$B$3:$B$217,F437,Ingredients!$H$3:$H$217)+SUMIF($B$3:$B$724,F437,$BZ$3:$BZ$724)</f>
        <v>0</v>
      </c>
      <c r="BS437" s="30">
        <f>SUMIF(Ingredients!$B$3:$B$217,G437,Ingredients!$H$3:$H$217)+SUMIF($B$3:$B$724,G437,$BZ$3:$BZ$724)</f>
        <v>0</v>
      </c>
      <c r="BT437" s="30">
        <f>SUMIF(Ingredients!$B$3:$B$217,H437,Ingredients!$H$3:$H$217)+SUMIF($B$3:$B$724,H437,$BZ$3:$BZ$724)</f>
        <v>0.5</v>
      </c>
      <c r="BU437" s="30">
        <f>SUMIF(Ingredients!$B$3:$B$217,I437,Ingredients!$H$3:$H$217)+SUMIF($B$3:$B$724,I437,$BZ$3:$BZ$724)</f>
        <v>2</v>
      </c>
      <c r="BV437" s="30">
        <f>SUMIF(Ingredients!$B$3:$B$217,J437,Ingredients!$H$3:$H$217)+SUMIF($B$3:$B$724,J437,$BZ$3:$BZ$724)</f>
        <v>0</v>
      </c>
      <c r="BW437" s="30">
        <f>SUMIF(Ingredients!$B$3:$B$217,K437,Ingredients!$H$3:$H$217)+SUMIF($B$3:$B$724,K437,$BZ$3:$BZ$724)</f>
        <v>0</v>
      </c>
      <c r="BX437" s="30">
        <f>SUMIF(Ingredients!$B$3:$B$217,L437,Ingredients!$H$3:$H$217)+SUMIF($B$3:$B$724,L437,$BZ$3:$BZ$724)</f>
        <v>0</v>
      </c>
      <c r="BY437" s="30">
        <f>SUMIF(Ingredients!$B$3:$B$217,M437,Ingredients!$H$3:$H$217)+SUMIF($B$3:$B$724,M437,$BZ$3:$BZ$724)</f>
        <v>0</v>
      </c>
      <c r="BZ437" s="42">
        <f t="shared" si="85"/>
        <v>2.5</v>
      </c>
      <c r="CA437" s="30">
        <f>SUMIF(Ingredients!$B$3:$B$217,F437,Ingredients!$I$3:$I$217)+SUMIF($B$3:$B$724,F437,$CI$3:$CI$724)</f>
        <v>0</v>
      </c>
      <c r="CB437" s="30">
        <f>SUMIF(Ingredients!$B$3:$B$217,G437,Ingredients!$I$3:$I$217)+SUMIF($B$3:$B$724,G437,$CI$3:$CI$724)</f>
        <v>0</v>
      </c>
      <c r="CC437" s="30">
        <f>SUMIF(Ingredients!$B$3:$B$217,H437,Ingredients!$I$3:$I$217)+SUMIF($B$3:$B$724,H437,$CI$3:$CI$724)</f>
        <v>0</v>
      </c>
      <c r="CD437" s="30">
        <f>SUMIF(Ingredients!$B$3:$B$217,I437,Ingredients!$I$3:$I$217)+SUMIF($B$3:$B$724,I437,$CI$3:$CI$724)</f>
        <v>0</v>
      </c>
      <c r="CE437" s="30">
        <f>SUMIF(Ingredients!$B$3:$B$217,J437,Ingredients!$I$3:$I$217)+SUMIF($B$3:$B$724,J437,$CI$3:$CI$724)</f>
        <v>0</v>
      </c>
      <c r="CF437" s="30">
        <f>SUMIF(Ingredients!$B$3:$B$217,K437,Ingredients!$I$3:$I$217)+SUMIF($B$3:$B$724,K437,$CI$3:$CI$724)</f>
        <v>0</v>
      </c>
      <c r="CG437" s="30">
        <f>SUMIF(Ingredients!$B$3:$B$217,L437,Ingredients!$I$3:$I$217)+SUMIF($B$3:$B$724,L437,$CI$3:$CI$724)</f>
        <v>0</v>
      </c>
      <c r="CH437" s="30">
        <f>SUMIF(Ingredients!$B$3:$B$217,M437,Ingredients!$I$3:$I$217)+SUMIF($B$3:$B$724,M437,$CI$3:$CI$724)</f>
        <v>0</v>
      </c>
      <c r="CI437" s="38">
        <f t="shared" si="86"/>
        <v>0</v>
      </c>
      <c r="CJ437" s="30">
        <f>SUMIF(Ingredients!$B$3:$B$217,F437,Ingredients!$J$3:$J$217)+SUMIF($B$3:$B$724,F437,$CR$3:$CR$724)</f>
        <v>0</v>
      </c>
      <c r="CK437" s="30">
        <f>SUMIF(Ingredients!$B$3:$B$217,G437,Ingredients!$J$3:$J$217)+SUMIF($B$3:$B$724,G437,$CR$3:$CR$724)</f>
        <v>0</v>
      </c>
      <c r="CL437" s="30">
        <f>SUMIF(Ingredients!$B$3:$B$217,H437,Ingredients!$J$3:$J$217)+SUMIF($B$3:$B$724,H437,$CR$3:$CR$724)</f>
        <v>0</v>
      </c>
      <c r="CM437" s="30">
        <f>SUMIF(Ingredients!$B$3:$B$217,I437,Ingredients!$J$3:$J$217)+SUMIF($B$3:$B$724,I437,$CR$3:$CR$724)</f>
        <v>0</v>
      </c>
      <c r="CN437" s="30">
        <f>SUMIF(Ingredients!$B$3:$B$217,J437,Ingredients!$J$3:$J$217)+SUMIF($B$3:$B$724,J437,$CR$3:$CR$724)</f>
        <v>0</v>
      </c>
      <c r="CO437" s="30">
        <f>SUMIF(Ingredients!$B$3:$B$217,K437,Ingredients!$J$3:$J$217)+SUMIF($B$3:$B$724,K437,$CR$3:$CR$724)</f>
        <v>0</v>
      </c>
      <c r="CP437" s="30">
        <f>SUMIF(Ingredients!$B$3:$B$217,L437,Ingredients!$J$3:$J$217)+SUMIF($B$3:$B$724,L437,$CR$3:$CR$724)</f>
        <v>0</v>
      </c>
      <c r="CQ437" s="30">
        <f>SUMIF(Ingredients!$B$3:$B$217,M437,Ingredients!$J$3:$J$217)+SUMIF($B$3:$B$724,M437,$CR$3:$CR$724)</f>
        <v>0</v>
      </c>
      <c r="CR437" s="43">
        <f t="shared" si="87"/>
        <v>0</v>
      </c>
      <c r="CS437" s="34">
        <v>3</v>
      </c>
      <c r="CT437" s="30">
        <v>10</v>
      </c>
      <c r="CU437" s="30">
        <v>29.2</v>
      </c>
      <c r="CV437" s="35">
        <v>0</v>
      </c>
      <c r="CW437" s="36">
        <v>0</v>
      </c>
      <c r="CX437" s="37">
        <v>2.5</v>
      </c>
      <c r="CY437" s="38">
        <v>0</v>
      </c>
      <c r="CZ437" s="39">
        <v>0</v>
      </c>
      <c r="DA437" t="s">
        <v>199</v>
      </c>
      <c r="DB437" t="str">
        <f t="shared" ca="1" si="88"/>
        <v>-</v>
      </c>
      <c r="DC437" t="s">
        <v>1143</v>
      </c>
      <c r="DD437" t="s">
        <v>199</v>
      </c>
      <c r="DE437" t="str">
        <f t="shared" ca="1" si="89"/>
        <v/>
      </c>
      <c r="DF437" t="s">
        <v>2272</v>
      </c>
    </row>
    <row r="438" spans="2:110" x14ac:dyDescent="0.3">
      <c r="B438" t="s">
        <v>725</v>
      </c>
      <c r="C438" t="str">
        <f>INDEX('PH Itemnames'!$B$1:$B$723,MATCH(B438,'PH Itemnames'!$A$1:$A$723),1)</f>
        <v>hummusItem</v>
      </c>
      <c r="D438" t="s">
        <v>240</v>
      </c>
      <c r="E438" t="s">
        <v>1192</v>
      </c>
      <c r="F438" s="10" t="s">
        <v>131</v>
      </c>
      <c r="G438" s="11" t="s">
        <v>62</v>
      </c>
      <c r="H438" s="11" t="s">
        <v>20</v>
      </c>
      <c r="I438" s="11" t="s">
        <v>62</v>
      </c>
      <c r="J438" s="11" t="s">
        <v>346</v>
      </c>
      <c r="K438" s="11" t="s">
        <v>142</v>
      </c>
      <c r="L438" s="11"/>
      <c r="M438" s="11"/>
      <c r="N438" s="46">
        <f ca="1">SUMIF(Ingredients!$B$3:$B$217,'PH complex foods'!F438,Ingredients!$A$3:$A$119)+SUMIF($B$3:$B$724,F438,$V$3:$V$723)</f>
        <v>1</v>
      </c>
      <c r="O438" s="11">
        <f ca="1">SUMIF(Ingredients!$B$3:$B$217,'PH complex foods'!G438,Ingredients!$A$3:$A$119)+SUMIF($B$3:$B$724,G438,$V$3:$V$723)</f>
        <v>1</v>
      </c>
      <c r="P438" s="11">
        <f ca="1">SUMIF(Ingredients!$B$3:$B$217,'PH complex foods'!H438,Ingredients!$A$3:$A$119)+SUMIF($B$3:$B$724,H438,$V$3:$V$723)</f>
        <v>1</v>
      </c>
      <c r="Q438" s="11">
        <f ca="1">SUMIF(Ingredients!$B$3:$B$217,'PH complex foods'!I438,Ingredients!$A$3:$A$119)+SUMIF($B$3:$B$724,I438,$V$3:$V$723)</f>
        <v>1</v>
      </c>
      <c r="R438" s="11">
        <f ca="1">SUMIF(Ingredients!$B$3:$B$217,'PH complex foods'!J438,Ingredients!$A$3:$A$119)+SUMIF($B$3:$B$724,J438,$V$3:$V$723)</f>
        <v>1</v>
      </c>
      <c r="S438" s="11">
        <f ca="1">SUMIF(Ingredients!$B$3:$B$217,'PH complex foods'!K438,Ingredients!$A$3:$A$119)+SUMIF($B$3:$B$724,K438,$V$3:$V$723)</f>
        <v>1</v>
      </c>
      <c r="T438" s="11">
        <f ca="1">SUMIF(Ingredients!$B$3:$B$217,'PH complex foods'!L438,Ingredients!$A$3:$A$119)+SUMIF($B$3:$B$724,L438,$V$3:$V$723)</f>
        <v>0</v>
      </c>
      <c r="U438" s="11">
        <f ca="1">SUMIF(Ingredients!$B$3:$B$217,'PH complex foods'!M438,Ingredients!$A$3:$A$119)+SUMIF($B$3:$B$724,M438,$V$3:$V$723)</f>
        <v>0</v>
      </c>
      <c r="V438" s="10">
        <f t="shared" ca="1" si="90"/>
        <v>1</v>
      </c>
      <c r="W438" s="11">
        <f t="shared" si="79"/>
        <v>0</v>
      </c>
      <c r="X438" s="44" t="str">
        <f t="shared" ca="1" si="91"/>
        <v>Yes</v>
      </c>
      <c r="Y438" s="34">
        <f>SUMIF(Ingredients!$B$3:$B$217,F438,Ingredients!$C$3:$C$217)+SUMIF($B$3:$B$724,F438,$AG$3:$AG$724)</f>
        <v>2</v>
      </c>
      <c r="Z438" s="30">
        <f>SUMIF(Ingredients!$B$3:$B$217,G438,Ingredients!$C$3:$C$217)+SUMIF($B$3:$B$724,G438,$AG$3:$AG$724)</f>
        <v>2</v>
      </c>
      <c r="AA438" s="30">
        <f>SUMIF(Ingredients!$B$3:$B$217,H438,Ingredients!$C$3:$C$217)+SUMIF($B$3:$B$724,H438,$AG$3:$AG$724)</f>
        <v>1</v>
      </c>
      <c r="AB438" s="30">
        <f>SUMIF(Ingredients!$B$3:$B$217,I438,Ingredients!$C$3:$C$217)+SUMIF($B$3:$B$724,I438,$AG$3:$AG$724)</f>
        <v>2</v>
      </c>
      <c r="AC438" s="30">
        <f>SUMIF(Ingredients!$B$3:$B$217,J438,Ingredients!$C$3:$C$217)+SUMIF($B$3:$B$724,J438,$AG$3:$AG$724)</f>
        <v>4</v>
      </c>
      <c r="AD438" s="30">
        <f>SUMIF(Ingredients!$B$3:$B$217,K438,Ingredients!$C$3:$C$217)+SUMIF($B$3:$B$724,K438,$AG$3:$AG$724)</f>
        <v>1</v>
      </c>
      <c r="AE438" s="30">
        <f>SUMIF(Ingredients!$B$3:$B$217,L438,Ingredients!$C$3:$C$217)+SUMIF($B$3:$B$724,L438,$AG$3:$AG$724)</f>
        <v>0</v>
      </c>
      <c r="AF438" s="30">
        <f>SUMIF(Ingredients!$B$3:$B$217,M438,Ingredients!$C$3:$C$217)+SUMIF($B$3:$B$724,M438,$AG$3:$AG$724)</f>
        <v>0</v>
      </c>
      <c r="AG438" s="29">
        <f t="shared" si="80"/>
        <v>12</v>
      </c>
      <c r="AH438" s="30">
        <f>SUMIF(Ingredients!$B$3:$B$217,F438,Ingredients!$D$3:$D$217)+SUMIF($B$3:$B$724,F438,$AP$3:$AP$724)</f>
        <v>0</v>
      </c>
      <c r="AI438" s="30">
        <f>SUMIF(Ingredients!$B$3:$B$217,G438,Ingredients!$D$3:$D$217)+SUMIF($B$3:$B$724,G438,$AP$3:$AP$724)</f>
        <v>0</v>
      </c>
      <c r="AJ438" s="30">
        <f>SUMIF(Ingredients!$B$3:$B$217,H438,Ingredients!$D$3:$D$217)+SUMIF($B$3:$B$724,H438,$AP$3:$AP$724)</f>
        <v>5</v>
      </c>
      <c r="AK438" s="30">
        <f>SUMIF(Ingredients!$B$3:$B$217,I438,Ingredients!$D$3:$D$217)+SUMIF($B$3:$B$724,I438,$AP$3:$AP$724)</f>
        <v>0</v>
      </c>
      <c r="AL438" s="30">
        <f>SUMIF(Ingredients!$B$3:$B$217,J438,Ingredients!$D$3:$D$217)+SUMIF($B$3:$B$724,J438,$AP$3:$AP$724)</f>
        <v>0</v>
      </c>
      <c r="AM438" s="30">
        <f>SUMIF(Ingredients!$B$3:$B$217,K438,Ingredients!$D$3:$D$217)+SUMIF($B$3:$B$724,K438,$AP$3:$AP$724)</f>
        <v>0</v>
      </c>
      <c r="AN438" s="30">
        <f>SUMIF(Ingredients!$B$3:$B$217,L438,Ingredients!$D$3:$D$217)+SUMIF($B$3:$B$724,L438,$AP$3:$AP$724)</f>
        <v>0</v>
      </c>
      <c r="AO438" s="30">
        <f>SUMIF(Ingredients!$B$3:$B$217,M438,Ingredients!$D$3:$D$217)+SUMIF($B$3:$B$724,M438,$AP$3:$AP$724)</f>
        <v>0</v>
      </c>
      <c r="AP438" s="29">
        <f t="shared" si="81"/>
        <v>5</v>
      </c>
      <c r="AQ438" s="30">
        <f>SUMIF(Ingredients!$B$3:$B$217,F438,Ingredients!$E$3:$E$217)+SUMIF($B$3:$B$724,F438,$AY$3:$AY$727)</f>
        <v>5</v>
      </c>
      <c r="AR438" s="30">
        <f>SUMIF(Ingredients!$B$3:$B$217,G438,Ingredients!$E$3:$E$217)+SUMIF($B$3:$B$724,G438,$AY$3:$AY$727)</f>
        <v>54</v>
      </c>
      <c r="AS438" s="30">
        <f>SUMIF(Ingredients!$B$3:$B$217,H438,Ingredients!$E$3:$E$217)+SUMIF($B$3:$B$724,H438,$AY$3:$AY$727)</f>
        <v>10</v>
      </c>
      <c r="AT438" s="30">
        <f>SUMIF(Ingredients!$B$3:$B$217,I438,Ingredients!$E$3:$E$217)+SUMIF($B$3:$B$724,I438,$AY$3:$AY$727)</f>
        <v>54</v>
      </c>
      <c r="AU438" s="30">
        <f>SUMIF(Ingredients!$B$3:$B$217,J438,Ingredients!$E$3:$E$217)+SUMIF($B$3:$B$724,J438,$AY$3:$AY$727)</f>
        <v>0</v>
      </c>
      <c r="AV438" s="30">
        <f>SUMIF(Ingredients!$B$3:$B$217,K438,Ingredients!$E$3:$E$217)+SUMIF($B$3:$B$724,K438,$AY$3:$AY$727)</f>
        <v>87</v>
      </c>
      <c r="AW438" s="30">
        <f>SUMIF(Ingredients!$B$3:$B$217,L438,Ingredients!$E$3:$E$217)+SUMIF($B$3:$B$724,L438,$AY$3:$AY$727)</f>
        <v>0</v>
      </c>
      <c r="AX438" s="30">
        <f>SUMIF(Ingredients!$B$3:$B$217,M438,Ingredients!$E$3:$E$217)+SUMIF($B$3:$B$724,M438,$AY$3:$AY$727)</f>
        <v>0</v>
      </c>
      <c r="AY438" s="29">
        <f t="shared" si="82"/>
        <v>35</v>
      </c>
      <c r="AZ438" s="30">
        <f>SUMIF(Ingredients!$B$3:$B$217,F438,Ingredients!$F$3:$F$217)+SUMIF($B$3:$B$724,F438,$BH$3:$BH$724)</f>
        <v>0</v>
      </c>
      <c r="BA438" s="30">
        <f>SUMIF(Ingredients!$B$3:$B$217,G438,Ingredients!$F$3:$F$217)+SUMIF($B$3:$B$724,G438,$BH$3:$BH$724)</f>
        <v>0</v>
      </c>
      <c r="BB438" s="30">
        <f>SUMIF(Ingredients!$B$3:$B$217,H438,Ingredients!$F$3:$F$217)+SUMIF($B$3:$B$724,H438,$BH$3:$BH$724)</f>
        <v>0</v>
      </c>
      <c r="BC438" s="30">
        <f>SUMIF(Ingredients!$B$3:$B$217,I438,Ingredients!$F$3:$F$217)+SUMIF($B$3:$B$724,I438,$BH$3:$BH$724)</f>
        <v>0</v>
      </c>
      <c r="BD438" s="30">
        <f>SUMIF(Ingredients!$B$3:$B$217,J438,Ingredients!$F$3:$F$217)+SUMIF($B$3:$B$724,J438,$BH$3:$BH$724)</f>
        <v>0</v>
      </c>
      <c r="BE438" s="30">
        <f>SUMIF(Ingredients!$B$3:$B$217,K438,Ingredients!$F$3:$F$217)+SUMIF($B$3:$B$724,K438,$BH$3:$BH$724)</f>
        <v>0.5</v>
      </c>
      <c r="BF438" s="30">
        <f>SUMIF(Ingredients!$B$3:$B$217,L438,Ingredients!$F$3:$F$217)+SUMIF($B$3:$B$724,L438,$BH$3:$BH$724)</f>
        <v>0</v>
      </c>
      <c r="BG438" s="30">
        <f>SUMIF(Ingredients!$B$3:$B$217,M438,Ingredients!$F$3:$F$217)+SUMIF($B$3:$B$724,M438,$BH$3:$BH$724)</f>
        <v>0</v>
      </c>
      <c r="BH438" s="35">
        <f t="shared" si="83"/>
        <v>0.5</v>
      </c>
      <c r="BI438" s="30">
        <f>SUMIF(Ingredients!$B$3:$B$217,F438,Ingredients!$G$3:$G$217)+SUMIF($B$3:$B$724,F438,$BQ$3:$BQ$724)</f>
        <v>0</v>
      </c>
      <c r="BJ438" s="30">
        <f>SUMIF(Ingredients!$B$3:$B$217,G438,Ingredients!$G$3:$G$217)+SUMIF($B$3:$B$724,G438,$BQ$3:$BQ$724)</f>
        <v>0</v>
      </c>
      <c r="BK438" s="30">
        <f>SUMIF(Ingredients!$B$3:$B$217,H438,Ingredients!$G$3:$G$217)+SUMIF($B$3:$B$724,H438,$BQ$3:$BQ$724)</f>
        <v>0.8</v>
      </c>
      <c r="BL438" s="30">
        <f>SUMIF(Ingredients!$B$3:$B$217,I438,Ingredients!$G$3:$G$217)+SUMIF($B$3:$B$724,I438,$BQ$3:$BQ$724)</f>
        <v>0</v>
      </c>
      <c r="BM438" s="30">
        <f>SUMIF(Ingredients!$B$3:$B$217,J438,Ingredients!$G$3:$G$217)+SUMIF($B$3:$B$724,J438,$BQ$3:$BQ$724)</f>
        <v>0</v>
      </c>
      <c r="BN438" s="30">
        <f>SUMIF(Ingredients!$B$3:$B$217,K438,Ingredients!$G$3:$G$217)+SUMIF($B$3:$B$724,K438,$BQ$3:$BQ$724)</f>
        <v>0</v>
      </c>
      <c r="BO438" s="30">
        <f>SUMIF(Ingredients!$B$3:$B$217,L438,Ingredients!$G$3:$G$217)+SUMIF($B$3:$B$724,L438,$BQ$3:$BQ$724)</f>
        <v>0</v>
      </c>
      <c r="BP438" s="30">
        <f>SUMIF(Ingredients!$B$3:$B$217,M438,Ingredients!$G$3:$G$217)+SUMIF($B$3:$B$724,M438,$BQ$3:$BQ$724)</f>
        <v>0</v>
      </c>
      <c r="BQ438" s="36">
        <f t="shared" si="84"/>
        <v>0.8</v>
      </c>
      <c r="BR438" s="30">
        <f>SUMIF(Ingredients!$B$3:$B$217,F438,Ingredients!$H$3:$H$217)+SUMIF($B$3:$B$724,F438,$BZ$3:$BZ$724)</f>
        <v>1</v>
      </c>
      <c r="BS438" s="30">
        <f>SUMIF(Ingredients!$B$3:$B$217,G438,Ingredients!$H$3:$H$217)+SUMIF($B$3:$B$724,G438,$BZ$3:$BZ$724)</f>
        <v>2</v>
      </c>
      <c r="BT438" s="30">
        <f>SUMIF(Ingredients!$B$3:$B$217,H438,Ingredients!$H$3:$H$217)+SUMIF($B$3:$B$724,H438,$BZ$3:$BZ$724)</f>
        <v>0</v>
      </c>
      <c r="BU438" s="30">
        <f>SUMIF(Ingredients!$B$3:$B$217,I438,Ingredients!$H$3:$H$217)+SUMIF($B$3:$B$724,I438,$BZ$3:$BZ$724)</f>
        <v>2</v>
      </c>
      <c r="BV438" s="30">
        <f>SUMIF(Ingredients!$B$3:$B$217,J438,Ingredients!$H$3:$H$217)+SUMIF($B$3:$B$724,J438,$BZ$3:$BZ$724)</f>
        <v>0</v>
      </c>
      <c r="BW438" s="30">
        <f>SUMIF(Ingredients!$B$3:$B$217,K438,Ingredients!$H$3:$H$217)+SUMIF($B$3:$B$724,K438,$BZ$3:$BZ$724)</f>
        <v>0</v>
      </c>
      <c r="BX438" s="30">
        <f>SUMIF(Ingredients!$B$3:$B$217,L438,Ingredients!$H$3:$H$217)+SUMIF($B$3:$B$724,L438,$BZ$3:$BZ$724)</f>
        <v>0</v>
      </c>
      <c r="BY438" s="30">
        <f>SUMIF(Ingredients!$B$3:$B$217,M438,Ingredients!$H$3:$H$217)+SUMIF($B$3:$B$724,M438,$BZ$3:$BZ$724)</f>
        <v>0</v>
      </c>
      <c r="BZ438" s="42">
        <f t="shared" si="85"/>
        <v>5</v>
      </c>
      <c r="CA438" s="30">
        <f>SUMIF(Ingredients!$B$3:$B$217,F438,Ingredients!$I$3:$I$217)+SUMIF($B$3:$B$724,F438,$CI$3:$CI$724)</f>
        <v>0</v>
      </c>
      <c r="CB438" s="30">
        <f>SUMIF(Ingredients!$B$3:$B$217,G438,Ingredients!$I$3:$I$217)+SUMIF($B$3:$B$724,G438,$CI$3:$CI$724)</f>
        <v>0</v>
      </c>
      <c r="CC438" s="30">
        <f>SUMIF(Ingredients!$B$3:$B$217,H438,Ingredients!$I$3:$I$217)+SUMIF($B$3:$B$724,H438,$CI$3:$CI$724)</f>
        <v>0</v>
      </c>
      <c r="CD438" s="30">
        <f>SUMIF(Ingredients!$B$3:$B$217,I438,Ingredients!$I$3:$I$217)+SUMIF($B$3:$B$724,I438,$CI$3:$CI$724)</f>
        <v>0</v>
      </c>
      <c r="CE438" s="30">
        <f>SUMIF(Ingredients!$B$3:$B$217,J438,Ingredients!$I$3:$I$217)+SUMIF($B$3:$B$724,J438,$CI$3:$CI$724)</f>
        <v>0</v>
      </c>
      <c r="CF438" s="30">
        <f>SUMIF(Ingredients!$B$3:$B$217,K438,Ingredients!$I$3:$I$217)+SUMIF($B$3:$B$724,K438,$CI$3:$CI$724)</f>
        <v>0</v>
      </c>
      <c r="CG438" s="30">
        <f>SUMIF(Ingredients!$B$3:$B$217,L438,Ingredients!$I$3:$I$217)+SUMIF($B$3:$B$724,L438,$CI$3:$CI$724)</f>
        <v>0</v>
      </c>
      <c r="CH438" s="30">
        <f>SUMIF(Ingredients!$B$3:$B$217,M438,Ingredients!$I$3:$I$217)+SUMIF($B$3:$B$724,M438,$CI$3:$CI$724)</f>
        <v>0</v>
      </c>
      <c r="CI438" s="38">
        <f t="shared" si="86"/>
        <v>0</v>
      </c>
      <c r="CJ438" s="30">
        <f>SUMIF(Ingredients!$B$3:$B$217,F438,Ingredients!$J$3:$J$217)+SUMIF($B$3:$B$724,F438,$CR$3:$CR$724)</f>
        <v>0</v>
      </c>
      <c r="CK438" s="30">
        <f>SUMIF(Ingredients!$B$3:$B$217,G438,Ingredients!$J$3:$J$217)+SUMIF($B$3:$B$724,G438,$CR$3:$CR$724)</f>
        <v>0</v>
      </c>
      <c r="CL438" s="30">
        <f>SUMIF(Ingredients!$B$3:$B$217,H438,Ingredients!$J$3:$J$217)+SUMIF($B$3:$B$724,H438,$CR$3:$CR$724)</f>
        <v>0</v>
      </c>
      <c r="CM438" s="30">
        <f>SUMIF(Ingredients!$B$3:$B$217,I438,Ingredients!$J$3:$J$217)+SUMIF($B$3:$B$724,I438,$CR$3:$CR$724)</f>
        <v>0</v>
      </c>
      <c r="CN438" s="30">
        <f>SUMIF(Ingredients!$B$3:$B$217,J438,Ingredients!$J$3:$J$217)+SUMIF($B$3:$B$724,J438,$CR$3:$CR$724)</f>
        <v>0</v>
      </c>
      <c r="CO438" s="30">
        <f>SUMIF(Ingredients!$B$3:$B$217,K438,Ingredients!$J$3:$J$217)+SUMIF($B$3:$B$724,K438,$CR$3:$CR$724)</f>
        <v>0</v>
      </c>
      <c r="CP438" s="30">
        <f>SUMIF(Ingredients!$B$3:$B$217,L438,Ingredients!$J$3:$J$217)+SUMIF($B$3:$B$724,L438,$CR$3:$CR$724)</f>
        <v>0</v>
      </c>
      <c r="CQ438" s="30">
        <f>SUMIF(Ingredients!$B$3:$B$217,M438,Ingredients!$J$3:$J$217)+SUMIF($B$3:$B$724,M438,$CR$3:$CR$724)</f>
        <v>0</v>
      </c>
      <c r="CR438" s="43">
        <f t="shared" si="87"/>
        <v>0</v>
      </c>
      <c r="CS438" s="34">
        <v>10</v>
      </c>
      <c r="CT438" s="30">
        <v>0</v>
      </c>
      <c r="CU438" s="30">
        <v>12</v>
      </c>
      <c r="CV438" s="35">
        <v>0.5</v>
      </c>
      <c r="CW438" s="36">
        <v>0.8</v>
      </c>
      <c r="CX438" s="37">
        <v>5</v>
      </c>
      <c r="CY438" s="38">
        <v>0</v>
      </c>
      <c r="CZ438" s="39">
        <v>0</v>
      </c>
      <c r="DA438" t="s">
        <v>202</v>
      </c>
      <c r="DB438" t="str">
        <f t="shared" ca="1" si="88"/>
        <v>-</v>
      </c>
      <c r="DD438" t="s">
        <v>200</v>
      </c>
      <c r="DE438" t="str">
        <f t="shared" ca="1" si="89"/>
        <v>HUMMUSITEM(MEAL, ItemRegistry.hummusItem, 4 ,2f,0f,0.5f,5f,0.8f,0f,0f,1.75f),</v>
      </c>
      <c r="DF438" t="s">
        <v>2518</v>
      </c>
    </row>
    <row r="439" spans="2:110" x14ac:dyDescent="0.3">
      <c r="B439" t="s">
        <v>726</v>
      </c>
      <c r="C439" t="str">
        <f>INDEX('PH Itemnames'!$B$1:$B$723,MATCH(B439,'PH Itemnames'!$A$1:$A$723),1)</f>
        <v>ironbrewItem</v>
      </c>
      <c r="D439" t="s">
        <v>240</v>
      </c>
      <c r="E439" t="s">
        <v>1192</v>
      </c>
      <c r="F439" s="10" t="s">
        <v>527</v>
      </c>
      <c r="G439" s="11" t="s">
        <v>210</v>
      </c>
      <c r="H439" s="11" t="s">
        <v>122</v>
      </c>
      <c r="I439" s="11" t="s">
        <v>620</v>
      </c>
      <c r="J439" s="11" t="s">
        <v>727</v>
      </c>
      <c r="K439" s="11"/>
      <c r="L439" s="11"/>
      <c r="M439" s="11"/>
      <c r="N439" s="46">
        <f ca="1">SUMIF(Ingredients!$B$3:$B$217,'PH complex foods'!F439,Ingredients!$A$3:$A$119)+SUMIF($B$3:$B$724,F439,$V$3:$V$723)</f>
        <v>1</v>
      </c>
      <c r="O439" s="11">
        <f ca="1">SUMIF(Ingredients!$B$3:$B$217,'PH complex foods'!G439,Ingredients!$A$3:$A$119)+SUMIF($B$3:$B$724,G439,$V$3:$V$723)</f>
        <v>1</v>
      </c>
      <c r="P439" s="11">
        <f ca="1">SUMIF(Ingredients!$B$3:$B$217,'PH complex foods'!H439,Ingredients!$A$3:$A$119)+SUMIF($B$3:$B$724,H439,$V$3:$V$723)</f>
        <v>1</v>
      </c>
      <c r="Q439" s="11">
        <f ca="1">SUMIF(Ingredients!$B$3:$B$217,'PH complex foods'!I439,Ingredients!$A$3:$A$119)+SUMIF($B$3:$B$724,I439,$V$3:$V$723)</f>
        <v>0</v>
      </c>
      <c r="R439" s="11">
        <f ca="1">SUMIF(Ingredients!$B$3:$B$217,'PH complex foods'!J439,Ingredients!$A$3:$A$119)+SUMIF($B$3:$B$724,J439,$V$3:$V$723)</f>
        <v>0</v>
      </c>
      <c r="S439" s="11">
        <f ca="1">SUMIF(Ingredients!$B$3:$B$217,'PH complex foods'!K439,Ingredients!$A$3:$A$119)+SUMIF($B$3:$B$724,K439,$V$3:$V$723)</f>
        <v>0</v>
      </c>
      <c r="T439" s="11">
        <f ca="1">SUMIF(Ingredients!$B$3:$B$217,'PH complex foods'!L439,Ingredients!$A$3:$A$119)+SUMIF($B$3:$B$724,L439,$V$3:$V$723)</f>
        <v>0</v>
      </c>
      <c r="U439" s="11">
        <f ca="1">SUMIF(Ingredients!$B$3:$B$217,'PH complex foods'!M439,Ingredients!$A$3:$A$119)+SUMIF($B$3:$B$724,M439,$V$3:$V$723)</f>
        <v>0</v>
      </c>
      <c r="V439" s="10">
        <f t="shared" ca="1" si="90"/>
        <v>-1</v>
      </c>
      <c r="W439" s="11">
        <f t="shared" si="79"/>
        <v>0</v>
      </c>
      <c r="X439" s="44" t="str">
        <f t="shared" ca="1" si="91"/>
        <v>No</v>
      </c>
      <c r="Y439" s="34">
        <f>SUMIF(Ingredients!$B$3:$B$217,F439,Ingredients!$C$3:$C$217)+SUMIF($B$3:$B$724,F439,$AG$3:$AG$724)</f>
        <v>0</v>
      </c>
      <c r="Z439" s="30">
        <f>SUMIF(Ingredients!$B$3:$B$217,G439,Ingredients!$C$3:$C$217)+SUMIF($B$3:$B$724,G439,$AG$3:$AG$724)</f>
        <v>0</v>
      </c>
      <c r="AA439" s="30">
        <f>SUMIF(Ingredients!$B$3:$B$217,H439,Ingredients!$C$3:$C$217)+SUMIF($B$3:$B$724,H439,$AG$3:$AG$724)</f>
        <v>0</v>
      </c>
      <c r="AB439" s="30">
        <f>SUMIF(Ingredients!$B$3:$B$217,I439,Ingredients!$C$3:$C$217)+SUMIF($B$3:$B$724,I439,$AG$3:$AG$724)</f>
        <v>0</v>
      </c>
      <c r="AC439" s="30">
        <f>SUMIF(Ingredients!$B$3:$B$217,J439,Ingredients!$C$3:$C$217)+SUMIF($B$3:$B$724,J439,$AG$3:$AG$724)</f>
        <v>0</v>
      </c>
      <c r="AD439" s="30">
        <f>SUMIF(Ingredients!$B$3:$B$217,K439,Ingredients!$C$3:$C$217)+SUMIF($B$3:$B$724,K439,$AG$3:$AG$724)</f>
        <v>0</v>
      </c>
      <c r="AE439" s="30">
        <f>SUMIF(Ingredients!$B$3:$B$217,L439,Ingredients!$C$3:$C$217)+SUMIF($B$3:$B$724,L439,$AG$3:$AG$724)</f>
        <v>0</v>
      </c>
      <c r="AF439" s="30">
        <f>SUMIF(Ingredients!$B$3:$B$217,M439,Ingredients!$C$3:$C$217)+SUMIF($B$3:$B$724,M439,$AG$3:$AG$724)</f>
        <v>0</v>
      </c>
      <c r="AG439" s="29">
        <f t="shared" si="80"/>
        <v>0</v>
      </c>
      <c r="AH439" s="30">
        <f>SUMIF(Ingredients!$B$3:$B$217,F439,Ingredients!$D$3:$D$217)+SUMIF($B$3:$B$724,F439,$AP$3:$AP$724)</f>
        <v>20</v>
      </c>
      <c r="AI439" s="30">
        <f>SUMIF(Ingredients!$B$3:$B$217,G439,Ingredients!$D$3:$D$217)+SUMIF($B$3:$B$724,G439,$AP$3:$AP$724)</f>
        <v>0</v>
      </c>
      <c r="AJ439" s="30">
        <f>SUMIF(Ingredients!$B$3:$B$217,H439,Ingredients!$D$3:$D$217)+SUMIF($B$3:$B$724,H439,$AP$3:$AP$724)</f>
        <v>0</v>
      </c>
      <c r="AK439" s="30">
        <f>SUMIF(Ingredients!$B$3:$B$217,I439,Ingredients!$D$3:$D$217)+SUMIF($B$3:$B$724,I439,$AP$3:$AP$724)</f>
        <v>0</v>
      </c>
      <c r="AL439" s="30">
        <f>SUMIF(Ingredients!$B$3:$B$217,J439,Ingredients!$D$3:$D$217)+SUMIF($B$3:$B$724,J439,$AP$3:$AP$724)</f>
        <v>0</v>
      </c>
      <c r="AM439" s="30">
        <f>SUMIF(Ingredients!$B$3:$B$217,K439,Ingredients!$D$3:$D$217)+SUMIF($B$3:$B$724,K439,$AP$3:$AP$724)</f>
        <v>0</v>
      </c>
      <c r="AN439" s="30">
        <f>SUMIF(Ingredients!$B$3:$B$217,L439,Ingredients!$D$3:$D$217)+SUMIF($B$3:$B$724,L439,$AP$3:$AP$724)</f>
        <v>0</v>
      </c>
      <c r="AO439" s="30">
        <f>SUMIF(Ingredients!$B$3:$B$217,M439,Ingredients!$D$3:$D$217)+SUMIF($B$3:$B$724,M439,$AP$3:$AP$724)</f>
        <v>0</v>
      </c>
      <c r="AP439" s="29">
        <f t="shared" si="81"/>
        <v>20</v>
      </c>
      <c r="AQ439" s="30">
        <f>SUMIF(Ingredients!$B$3:$B$217,F439,Ingredients!$E$3:$E$217)+SUMIF($B$3:$B$724,F439,$AY$3:$AY$727)</f>
        <v>0</v>
      </c>
      <c r="AR439" s="30">
        <f>SUMIF(Ingredients!$B$3:$B$217,G439,Ingredients!$E$3:$E$217)+SUMIF($B$3:$B$724,G439,$AY$3:$AY$727)</f>
        <v>30</v>
      </c>
      <c r="AS439" s="30">
        <f>SUMIF(Ingredients!$B$3:$B$217,H439,Ingredients!$E$3:$E$217)+SUMIF($B$3:$B$724,H439,$AY$3:$AY$727)</f>
        <v>48</v>
      </c>
      <c r="AT439" s="30">
        <f>SUMIF(Ingredients!$B$3:$B$217,I439,Ingredients!$E$3:$E$217)+SUMIF($B$3:$B$724,I439,$AY$3:$AY$727)</f>
        <v>0</v>
      </c>
      <c r="AU439" s="30">
        <f>SUMIF(Ingredients!$B$3:$B$217,J439,Ingredients!$E$3:$E$217)+SUMIF($B$3:$B$724,J439,$AY$3:$AY$727)</f>
        <v>0</v>
      </c>
      <c r="AV439" s="30">
        <f>SUMIF(Ingredients!$B$3:$B$217,K439,Ingredients!$E$3:$E$217)+SUMIF($B$3:$B$724,K439,$AY$3:$AY$727)</f>
        <v>0</v>
      </c>
      <c r="AW439" s="30">
        <f>SUMIF(Ingredients!$B$3:$B$217,L439,Ingredients!$E$3:$E$217)+SUMIF($B$3:$B$724,L439,$AY$3:$AY$727)</f>
        <v>0</v>
      </c>
      <c r="AX439" s="30">
        <f>SUMIF(Ingredients!$B$3:$B$217,M439,Ingredients!$E$3:$E$217)+SUMIF($B$3:$B$724,M439,$AY$3:$AY$727)</f>
        <v>0</v>
      </c>
      <c r="AY439" s="29">
        <f t="shared" si="82"/>
        <v>15.6</v>
      </c>
      <c r="AZ439" s="30">
        <f>SUMIF(Ingredients!$B$3:$B$217,F439,Ingredients!$F$3:$F$217)+SUMIF($B$3:$B$724,F439,$BH$3:$BH$724)</f>
        <v>0</v>
      </c>
      <c r="BA439" s="30">
        <f>SUMIF(Ingredients!$B$3:$B$217,G439,Ingredients!$F$3:$F$217)+SUMIF($B$3:$B$724,G439,$BH$3:$BH$724)</f>
        <v>0</v>
      </c>
      <c r="BB439" s="30">
        <f>SUMIF(Ingredients!$B$3:$B$217,H439,Ingredients!$F$3:$F$217)+SUMIF($B$3:$B$724,H439,$BH$3:$BH$724)</f>
        <v>0</v>
      </c>
      <c r="BC439" s="30">
        <f>SUMIF(Ingredients!$B$3:$B$217,I439,Ingredients!$F$3:$F$217)+SUMIF($B$3:$B$724,I439,$BH$3:$BH$724)</f>
        <v>0</v>
      </c>
      <c r="BD439" s="30">
        <f>SUMIF(Ingredients!$B$3:$B$217,J439,Ingredients!$F$3:$F$217)+SUMIF($B$3:$B$724,J439,$BH$3:$BH$724)</f>
        <v>0</v>
      </c>
      <c r="BE439" s="30">
        <f>SUMIF(Ingredients!$B$3:$B$217,K439,Ingredients!$F$3:$F$217)+SUMIF($B$3:$B$724,K439,$BH$3:$BH$724)</f>
        <v>0</v>
      </c>
      <c r="BF439" s="30">
        <f>SUMIF(Ingredients!$B$3:$B$217,L439,Ingredients!$F$3:$F$217)+SUMIF($B$3:$B$724,L439,$BH$3:$BH$724)</f>
        <v>0</v>
      </c>
      <c r="BG439" s="30">
        <f>SUMIF(Ingredients!$B$3:$B$217,M439,Ingredients!$F$3:$F$217)+SUMIF($B$3:$B$724,M439,$BH$3:$BH$724)</f>
        <v>0</v>
      </c>
      <c r="BH439" s="35">
        <f t="shared" si="83"/>
        <v>0</v>
      </c>
      <c r="BI439" s="30">
        <f>SUMIF(Ingredients!$B$3:$B$217,F439,Ingredients!$G$3:$G$217)+SUMIF($B$3:$B$724,F439,$BQ$3:$BQ$724)</f>
        <v>0</v>
      </c>
      <c r="BJ439" s="30">
        <f>SUMIF(Ingredients!$B$3:$B$217,G439,Ingredients!$G$3:$G$217)+SUMIF($B$3:$B$724,G439,$BQ$3:$BQ$724)</f>
        <v>0</v>
      </c>
      <c r="BK439" s="30">
        <f>SUMIF(Ingredients!$B$3:$B$217,H439,Ingredients!$G$3:$G$217)+SUMIF($B$3:$B$724,H439,$BQ$3:$BQ$724)</f>
        <v>0</v>
      </c>
      <c r="BL439" s="30">
        <f>SUMIF(Ingredients!$B$3:$B$217,I439,Ingredients!$G$3:$G$217)+SUMIF($B$3:$B$724,I439,$BQ$3:$BQ$724)</f>
        <v>0</v>
      </c>
      <c r="BM439" s="30">
        <f>SUMIF(Ingredients!$B$3:$B$217,J439,Ingredients!$G$3:$G$217)+SUMIF($B$3:$B$724,J439,$BQ$3:$BQ$724)</f>
        <v>0</v>
      </c>
      <c r="BN439" s="30">
        <f>SUMIF(Ingredients!$B$3:$B$217,K439,Ingredients!$G$3:$G$217)+SUMIF($B$3:$B$724,K439,$BQ$3:$BQ$724)</f>
        <v>0</v>
      </c>
      <c r="BO439" s="30">
        <f>SUMIF(Ingredients!$B$3:$B$217,L439,Ingredients!$G$3:$G$217)+SUMIF($B$3:$B$724,L439,$BQ$3:$BQ$724)</f>
        <v>0</v>
      </c>
      <c r="BP439" s="30">
        <f>SUMIF(Ingredients!$B$3:$B$217,M439,Ingredients!$G$3:$G$217)+SUMIF($B$3:$B$724,M439,$BQ$3:$BQ$724)</f>
        <v>0</v>
      </c>
      <c r="BQ439" s="36">
        <f t="shared" si="84"/>
        <v>0</v>
      </c>
      <c r="BR439" s="30">
        <f>SUMIF(Ingredients!$B$3:$B$217,F439,Ingredients!$H$3:$H$217)+SUMIF($B$3:$B$724,F439,$BZ$3:$BZ$724)</f>
        <v>0</v>
      </c>
      <c r="BS439" s="30">
        <f>SUMIF(Ingredients!$B$3:$B$217,G439,Ingredients!$H$3:$H$217)+SUMIF($B$3:$B$724,G439,$BZ$3:$BZ$724)</f>
        <v>0</v>
      </c>
      <c r="BT439" s="30">
        <f>SUMIF(Ingredients!$B$3:$B$217,H439,Ingredients!$H$3:$H$217)+SUMIF($B$3:$B$724,H439,$BZ$3:$BZ$724)</f>
        <v>0</v>
      </c>
      <c r="BU439" s="30">
        <f>SUMIF(Ingredients!$B$3:$B$217,I439,Ingredients!$H$3:$H$217)+SUMIF($B$3:$B$724,I439,$BZ$3:$BZ$724)</f>
        <v>0</v>
      </c>
      <c r="BV439" s="30">
        <f>SUMIF(Ingredients!$B$3:$B$217,J439,Ingredients!$H$3:$H$217)+SUMIF($B$3:$B$724,J439,$BZ$3:$BZ$724)</f>
        <v>0</v>
      </c>
      <c r="BW439" s="30">
        <f>SUMIF(Ingredients!$B$3:$B$217,K439,Ingredients!$H$3:$H$217)+SUMIF($B$3:$B$724,K439,$BZ$3:$BZ$724)</f>
        <v>0</v>
      </c>
      <c r="BX439" s="30">
        <f>SUMIF(Ingredients!$B$3:$B$217,L439,Ingredients!$H$3:$H$217)+SUMIF($B$3:$B$724,L439,$BZ$3:$BZ$724)</f>
        <v>0</v>
      </c>
      <c r="BY439" s="30">
        <f>SUMIF(Ingredients!$B$3:$B$217,M439,Ingredients!$H$3:$H$217)+SUMIF($B$3:$B$724,M439,$BZ$3:$BZ$724)</f>
        <v>0</v>
      </c>
      <c r="BZ439" s="42">
        <f t="shared" si="85"/>
        <v>0</v>
      </c>
      <c r="CA439" s="30">
        <f>SUMIF(Ingredients!$B$3:$B$217,F439,Ingredients!$I$3:$I$217)+SUMIF($B$3:$B$724,F439,$CI$3:$CI$724)</f>
        <v>0</v>
      </c>
      <c r="CB439" s="30">
        <f>SUMIF(Ingredients!$B$3:$B$217,G439,Ingredients!$I$3:$I$217)+SUMIF($B$3:$B$724,G439,$CI$3:$CI$724)</f>
        <v>0</v>
      </c>
      <c r="CC439" s="30">
        <f>SUMIF(Ingredients!$B$3:$B$217,H439,Ingredients!$I$3:$I$217)+SUMIF($B$3:$B$724,H439,$CI$3:$CI$724)</f>
        <v>0</v>
      </c>
      <c r="CD439" s="30">
        <f>SUMIF(Ingredients!$B$3:$B$217,I439,Ingredients!$I$3:$I$217)+SUMIF($B$3:$B$724,I439,$CI$3:$CI$724)</f>
        <v>0</v>
      </c>
      <c r="CE439" s="30">
        <f>SUMIF(Ingredients!$B$3:$B$217,J439,Ingredients!$I$3:$I$217)+SUMIF($B$3:$B$724,J439,$CI$3:$CI$724)</f>
        <v>0</v>
      </c>
      <c r="CF439" s="30">
        <f>SUMIF(Ingredients!$B$3:$B$217,K439,Ingredients!$I$3:$I$217)+SUMIF($B$3:$B$724,K439,$CI$3:$CI$724)</f>
        <v>0</v>
      </c>
      <c r="CG439" s="30">
        <f>SUMIF(Ingredients!$B$3:$B$217,L439,Ingredients!$I$3:$I$217)+SUMIF($B$3:$B$724,L439,$CI$3:$CI$724)</f>
        <v>0</v>
      </c>
      <c r="CH439" s="30">
        <f>SUMIF(Ingredients!$B$3:$B$217,M439,Ingredients!$I$3:$I$217)+SUMIF($B$3:$B$724,M439,$CI$3:$CI$724)</f>
        <v>0</v>
      </c>
      <c r="CI439" s="38">
        <f t="shared" si="86"/>
        <v>0</v>
      </c>
      <c r="CJ439" s="30">
        <f>SUMIF(Ingredients!$B$3:$B$217,F439,Ingredients!$J$3:$J$217)+SUMIF($B$3:$B$724,F439,$CR$3:$CR$724)</f>
        <v>0</v>
      </c>
      <c r="CK439" s="30">
        <f>SUMIF(Ingredients!$B$3:$B$217,G439,Ingredients!$J$3:$J$217)+SUMIF($B$3:$B$724,G439,$CR$3:$CR$724)</f>
        <v>0</v>
      </c>
      <c r="CL439" s="30">
        <f>SUMIF(Ingredients!$B$3:$B$217,H439,Ingredients!$J$3:$J$217)+SUMIF($B$3:$B$724,H439,$CR$3:$CR$724)</f>
        <v>0</v>
      </c>
      <c r="CM439" s="30">
        <f>SUMIF(Ingredients!$B$3:$B$217,I439,Ingredients!$J$3:$J$217)+SUMIF($B$3:$B$724,I439,$CR$3:$CR$724)</f>
        <v>0</v>
      </c>
      <c r="CN439" s="30">
        <f>SUMIF(Ingredients!$B$3:$B$217,J439,Ingredients!$J$3:$J$217)+SUMIF($B$3:$B$724,J439,$CR$3:$CR$724)</f>
        <v>0</v>
      </c>
      <c r="CO439" s="30">
        <f>SUMIF(Ingredients!$B$3:$B$217,K439,Ingredients!$J$3:$J$217)+SUMIF($B$3:$B$724,K439,$CR$3:$CR$724)</f>
        <v>0</v>
      </c>
      <c r="CP439" s="30">
        <f>SUMIF(Ingredients!$B$3:$B$217,L439,Ingredients!$J$3:$J$217)+SUMIF($B$3:$B$724,L439,$CR$3:$CR$724)</f>
        <v>0</v>
      </c>
      <c r="CQ439" s="30">
        <f>SUMIF(Ingredients!$B$3:$B$217,M439,Ingredients!$J$3:$J$217)+SUMIF($B$3:$B$724,M439,$CR$3:$CR$724)</f>
        <v>0</v>
      </c>
      <c r="CR439" s="43">
        <f t="shared" si="87"/>
        <v>0</v>
      </c>
      <c r="CS439" s="34">
        <v>0</v>
      </c>
      <c r="CT439" s="30">
        <v>20</v>
      </c>
      <c r="CU439" s="30">
        <v>6</v>
      </c>
      <c r="CV439" s="35">
        <v>0</v>
      </c>
      <c r="CW439" s="36">
        <v>0</v>
      </c>
      <c r="CX439" s="37">
        <v>0</v>
      </c>
      <c r="CY439" s="38">
        <v>0</v>
      </c>
      <c r="CZ439" s="39">
        <v>0</v>
      </c>
      <c r="DA439" t="s">
        <v>199</v>
      </c>
      <c r="DB439" t="str">
        <f t="shared" ca="1" si="88"/>
        <v>No</v>
      </c>
      <c r="DD439" t="s">
        <v>200</v>
      </c>
      <c r="DE439" t="str">
        <f t="shared" ca="1" si="89"/>
        <v/>
      </c>
      <c r="DF439" t="s">
        <v>2272</v>
      </c>
    </row>
    <row r="440" spans="2:110" x14ac:dyDescent="0.3">
      <c r="B440" t="s">
        <v>728</v>
      </c>
      <c r="C440" t="str">
        <f>INDEX('PH Itemnames'!$B$1:$B$723,MATCH(B440,'PH Itemnames'!$A$1:$A$723),1)</f>
        <v>lasagnaItem</v>
      </c>
      <c r="D440" t="s">
        <v>245</v>
      </c>
      <c r="E440" t="s">
        <v>1192</v>
      </c>
      <c r="F440" s="10" t="s">
        <v>267</v>
      </c>
      <c r="G440" s="11" t="s">
        <v>73</v>
      </c>
      <c r="H440" s="11" t="s">
        <v>70</v>
      </c>
      <c r="I440" s="11" t="s">
        <v>64</v>
      </c>
      <c r="J440" s="11" t="s">
        <v>62</v>
      </c>
      <c r="K440" s="11"/>
      <c r="L440" s="11"/>
      <c r="M440" s="11"/>
      <c r="N440" s="46">
        <f ca="1">SUMIF(Ingredients!$B$3:$B$217,'PH complex foods'!F440,Ingredients!$A$3:$A$119)+SUMIF($B$3:$B$724,F440,$V$3:$V$723)</f>
        <v>1</v>
      </c>
      <c r="O440" s="11">
        <f ca="1">SUMIF(Ingredients!$B$3:$B$217,'PH complex foods'!G440,Ingredients!$A$3:$A$119)+SUMIF($B$3:$B$724,G440,$V$3:$V$723)</f>
        <v>1</v>
      </c>
      <c r="P440" s="11">
        <f ca="1">SUMIF(Ingredients!$B$3:$B$217,'PH complex foods'!H440,Ingredients!$A$3:$A$119)+SUMIF($B$3:$B$724,H440,$V$3:$V$723)</f>
        <v>1</v>
      </c>
      <c r="Q440" s="11">
        <f ca="1">SUMIF(Ingredients!$B$3:$B$217,'PH complex foods'!I440,Ingredients!$A$3:$A$119)+SUMIF($B$3:$B$724,I440,$V$3:$V$723)</f>
        <v>1</v>
      </c>
      <c r="R440" s="11">
        <f ca="1">SUMIF(Ingredients!$B$3:$B$217,'PH complex foods'!J440,Ingredients!$A$3:$A$119)+SUMIF($B$3:$B$724,J440,$V$3:$V$723)</f>
        <v>1</v>
      </c>
      <c r="S440" s="11">
        <f ca="1">SUMIF(Ingredients!$B$3:$B$217,'PH complex foods'!K440,Ingredients!$A$3:$A$119)+SUMIF($B$3:$B$724,K440,$V$3:$V$723)</f>
        <v>0</v>
      </c>
      <c r="T440" s="11">
        <f ca="1">SUMIF(Ingredients!$B$3:$B$217,'PH complex foods'!L440,Ingredients!$A$3:$A$119)+SUMIF($B$3:$B$724,L440,$V$3:$V$723)</f>
        <v>0</v>
      </c>
      <c r="U440" s="11">
        <f ca="1">SUMIF(Ingredients!$B$3:$B$217,'PH complex foods'!M440,Ingredients!$A$3:$A$119)+SUMIF($B$3:$B$724,M440,$V$3:$V$723)</f>
        <v>0</v>
      </c>
      <c r="V440" s="10">
        <f t="shared" ca="1" si="90"/>
        <v>1</v>
      </c>
      <c r="W440" s="11">
        <f t="shared" si="79"/>
        <v>0</v>
      </c>
      <c r="X440" s="44" t="str">
        <f t="shared" ca="1" si="91"/>
        <v>Yes</v>
      </c>
      <c r="Y440" s="34">
        <f>SUMIF(Ingredients!$B$3:$B$217,F440,Ingredients!$C$3:$C$217)+SUMIF($B$3:$B$724,F440,$AG$3:$AG$724)</f>
        <v>10</v>
      </c>
      <c r="Z440" s="30">
        <f>SUMIF(Ingredients!$B$3:$B$217,G440,Ingredients!$C$3:$C$217)+SUMIF($B$3:$B$724,G440,$AG$3:$AG$724)</f>
        <v>10</v>
      </c>
      <c r="AA440" s="30">
        <f>SUMIF(Ingredients!$B$3:$B$217,H440,Ingredients!$C$3:$C$217)+SUMIF($B$3:$B$724,H440,$AG$3:$AG$724)</f>
        <v>2</v>
      </c>
      <c r="AB440" s="30">
        <f>SUMIF(Ingredients!$B$3:$B$217,I440,Ingredients!$C$3:$C$217)+SUMIF($B$3:$B$724,I440,$AG$3:$AG$724)</f>
        <v>2</v>
      </c>
      <c r="AC440" s="30">
        <f>SUMIF(Ingredients!$B$3:$B$217,J440,Ingredients!$C$3:$C$217)+SUMIF($B$3:$B$724,J440,$AG$3:$AG$724)</f>
        <v>2</v>
      </c>
      <c r="AD440" s="30">
        <f>SUMIF(Ingredients!$B$3:$B$217,K440,Ingredients!$C$3:$C$217)+SUMIF($B$3:$B$724,K440,$AG$3:$AG$724)</f>
        <v>0</v>
      </c>
      <c r="AE440" s="30">
        <f>SUMIF(Ingredients!$B$3:$B$217,L440,Ingredients!$C$3:$C$217)+SUMIF($B$3:$B$724,L440,$AG$3:$AG$724)</f>
        <v>0</v>
      </c>
      <c r="AF440" s="30">
        <f>SUMIF(Ingredients!$B$3:$B$217,M440,Ingredients!$C$3:$C$217)+SUMIF($B$3:$B$724,M440,$AG$3:$AG$724)</f>
        <v>0</v>
      </c>
      <c r="AG440" s="29">
        <f t="shared" si="80"/>
        <v>26</v>
      </c>
      <c r="AH440" s="30">
        <f>SUMIF(Ingredients!$B$3:$B$217,F440,Ingredients!$D$3:$D$217)+SUMIF($B$3:$B$724,F440,$AP$3:$AP$724)</f>
        <v>0</v>
      </c>
      <c r="AI440" s="30">
        <f>SUMIF(Ingredients!$B$3:$B$217,G440,Ingredients!$D$3:$D$217)+SUMIF($B$3:$B$724,G440,$AP$3:$AP$724)</f>
        <v>0</v>
      </c>
      <c r="AJ440" s="30">
        <f>SUMIF(Ingredients!$B$3:$B$217,H440,Ingredients!$D$3:$D$217)+SUMIF($B$3:$B$724,H440,$AP$3:$AP$724)</f>
        <v>5</v>
      </c>
      <c r="AK440" s="30">
        <f>SUMIF(Ingredients!$B$3:$B$217,I440,Ingredients!$D$3:$D$217)+SUMIF($B$3:$B$724,I440,$AP$3:$AP$724)</f>
        <v>0</v>
      </c>
      <c r="AL440" s="30">
        <f>SUMIF(Ingredients!$B$3:$B$217,J440,Ingredients!$D$3:$D$217)+SUMIF($B$3:$B$724,J440,$AP$3:$AP$724)</f>
        <v>0</v>
      </c>
      <c r="AM440" s="30">
        <f>SUMIF(Ingredients!$B$3:$B$217,K440,Ingredients!$D$3:$D$217)+SUMIF($B$3:$B$724,K440,$AP$3:$AP$724)</f>
        <v>0</v>
      </c>
      <c r="AN440" s="30">
        <f>SUMIF(Ingredients!$B$3:$B$217,L440,Ingredients!$D$3:$D$217)+SUMIF($B$3:$B$724,L440,$AP$3:$AP$724)</f>
        <v>0</v>
      </c>
      <c r="AO440" s="30">
        <f>SUMIF(Ingredients!$B$3:$B$217,M440,Ingredients!$D$3:$D$217)+SUMIF($B$3:$B$724,M440,$AP$3:$AP$724)</f>
        <v>0</v>
      </c>
      <c r="AP440" s="29">
        <f t="shared" si="81"/>
        <v>5</v>
      </c>
      <c r="AQ440" s="30">
        <f>SUMIF(Ingredients!$B$3:$B$217,F440,Ingredients!$E$3:$E$217)+SUMIF($B$3:$B$724,F440,$AY$3:$AY$727)</f>
        <v>9.5</v>
      </c>
      <c r="AR440" s="30">
        <f>SUMIF(Ingredients!$B$3:$B$217,G440,Ingredients!$E$3:$E$217)+SUMIF($B$3:$B$724,G440,$AY$3:$AY$727)</f>
        <v>73</v>
      </c>
      <c r="AS440" s="30">
        <f>SUMIF(Ingredients!$B$3:$B$217,H440,Ingredients!$E$3:$E$217)+SUMIF($B$3:$B$724,H440,$AY$3:$AY$727)</f>
        <v>5</v>
      </c>
      <c r="AT440" s="30">
        <f>SUMIF(Ingredients!$B$3:$B$217,I440,Ingredients!$E$3:$E$217)+SUMIF($B$3:$B$724,I440,$AY$3:$AY$727)</f>
        <v>43</v>
      </c>
      <c r="AU440" s="30">
        <f>SUMIF(Ingredients!$B$3:$B$217,J440,Ingredients!$E$3:$E$217)+SUMIF($B$3:$B$724,J440,$AY$3:$AY$727)</f>
        <v>54</v>
      </c>
      <c r="AV440" s="30">
        <f>SUMIF(Ingredients!$B$3:$B$217,K440,Ingredients!$E$3:$E$217)+SUMIF($B$3:$B$724,K440,$AY$3:$AY$727)</f>
        <v>0</v>
      </c>
      <c r="AW440" s="30">
        <f>SUMIF(Ingredients!$B$3:$B$217,L440,Ingredients!$E$3:$E$217)+SUMIF($B$3:$B$724,L440,$AY$3:$AY$727)</f>
        <v>0</v>
      </c>
      <c r="AX440" s="30">
        <f>SUMIF(Ingredients!$B$3:$B$217,M440,Ingredients!$E$3:$E$217)+SUMIF($B$3:$B$724,M440,$AY$3:$AY$727)</f>
        <v>0</v>
      </c>
      <c r="AY440" s="29">
        <f t="shared" si="82"/>
        <v>36.9</v>
      </c>
      <c r="AZ440" s="30">
        <f>SUMIF(Ingredients!$B$3:$B$217,F440,Ingredients!$F$3:$F$217)+SUMIF($B$3:$B$724,F440,$BH$3:$BH$724)</f>
        <v>1</v>
      </c>
      <c r="BA440" s="30">
        <f>SUMIF(Ingredients!$B$3:$B$217,G440,Ingredients!$F$3:$F$217)+SUMIF($B$3:$B$724,G440,$BH$3:$BH$724)</f>
        <v>0</v>
      </c>
      <c r="BB440" s="30">
        <f>SUMIF(Ingredients!$B$3:$B$217,H440,Ingredients!$F$3:$F$217)+SUMIF($B$3:$B$724,H440,$BH$3:$BH$724)</f>
        <v>0</v>
      </c>
      <c r="BC440" s="30">
        <f>SUMIF(Ingredients!$B$3:$B$217,I440,Ingredients!$F$3:$F$217)+SUMIF($B$3:$B$724,I440,$BH$3:$BH$724)</f>
        <v>0</v>
      </c>
      <c r="BD440" s="30">
        <f>SUMIF(Ingredients!$B$3:$B$217,J440,Ingredients!$F$3:$F$217)+SUMIF($B$3:$B$724,J440,$BH$3:$BH$724)</f>
        <v>0</v>
      </c>
      <c r="BE440" s="30">
        <f>SUMIF(Ingredients!$B$3:$B$217,K440,Ingredients!$F$3:$F$217)+SUMIF($B$3:$B$724,K440,$BH$3:$BH$724)</f>
        <v>0</v>
      </c>
      <c r="BF440" s="30">
        <f>SUMIF(Ingredients!$B$3:$B$217,L440,Ingredients!$F$3:$F$217)+SUMIF($B$3:$B$724,L440,$BH$3:$BH$724)</f>
        <v>0</v>
      </c>
      <c r="BG440" s="30">
        <f>SUMIF(Ingredients!$B$3:$B$217,M440,Ingredients!$F$3:$F$217)+SUMIF($B$3:$B$724,M440,$BH$3:$BH$724)</f>
        <v>0</v>
      </c>
      <c r="BH440" s="35">
        <f t="shared" si="83"/>
        <v>1</v>
      </c>
      <c r="BI440" s="30">
        <f>SUMIF(Ingredients!$B$3:$B$217,F440,Ingredients!$G$3:$G$217)+SUMIF($B$3:$B$724,F440,$BQ$3:$BQ$724)</f>
        <v>0</v>
      </c>
      <c r="BJ440" s="30">
        <f>SUMIF(Ingredients!$B$3:$B$217,G440,Ingredients!$G$3:$G$217)+SUMIF($B$3:$B$724,G440,$BQ$3:$BQ$724)</f>
        <v>0</v>
      </c>
      <c r="BK440" s="30">
        <f>SUMIF(Ingredients!$B$3:$B$217,H440,Ingredients!$G$3:$G$217)+SUMIF($B$3:$B$724,H440,$BQ$3:$BQ$724)</f>
        <v>0</v>
      </c>
      <c r="BL440" s="30">
        <f>SUMIF(Ingredients!$B$3:$B$217,I440,Ingredients!$G$3:$G$217)+SUMIF($B$3:$B$724,I440,$BQ$3:$BQ$724)</f>
        <v>0</v>
      </c>
      <c r="BM440" s="30">
        <f>SUMIF(Ingredients!$B$3:$B$217,J440,Ingredients!$G$3:$G$217)+SUMIF($B$3:$B$724,J440,$BQ$3:$BQ$724)</f>
        <v>0</v>
      </c>
      <c r="BN440" s="30">
        <f>SUMIF(Ingredients!$B$3:$B$217,K440,Ingredients!$G$3:$G$217)+SUMIF($B$3:$B$724,K440,$BQ$3:$BQ$724)</f>
        <v>0</v>
      </c>
      <c r="BO440" s="30">
        <f>SUMIF(Ingredients!$B$3:$B$217,L440,Ingredients!$G$3:$G$217)+SUMIF($B$3:$B$724,L440,$BQ$3:$BQ$724)</f>
        <v>0</v>
      </c>
      <c r="BP440" s="30">
        <f>SUMIF(Ingredients!$B$3:$B$217,M440,Ingredients!$G$3:$G$217)+SUMIF($B$3:$B$724,M440,$BQ$3:$BQ$724)</f>
        <v>0</v>
      </c>
      <c r="BQ440" s="36">
        <f t="shared" si="84"/>
        <v>0</v>
      </c>
      <c r="BR440" s="30">
        <f>SUMIF(Ingredients!$B$3:$B$217,F440,Ingredients!$H$3:$H$217)+SUMIF($B$3:$B$724,F440,$BZ$3:$BZ$724)</f>
        <v>0</v>
      </c>
      <c r="BS440" s="30">
        <f>SUMIF(Ingredients!$B$3:$B$217,G440,Ingredients!$H$3:$H$217)+SUMIF($B$3:$B$724,G440,$BZ$3:$BZ$724)</f>
        <v>0</v>
      </c>
      <c r="BT440" s="30">
        <f>SUMIF(Ingredients!$B$3:$B$217,H440,Ingredients!$H$3:$H$217)+SUMIF($B$3:$B$724,H440,$BZ$3:$BZ$724)</f>
        <v>1.5</v>
      </c>
      <c r="BU440" s="30">
        <f>SUMIF(Ingredients!$B$3:$B$217,I440,Ingredients!$H$3:$H$217)+SUMIF($B$3:$B$724,I440,$BZ$3:$BZ$724)</f>
        <v>1</v>
      </c>
      <c r="BV440" s="30">
        <f>SUMIF(Ingredients!$B$3:$B$217,J440,Ingredients!$H$3:$H$217)+SUMIF($B$3:$B$724,J440,$BZ$3:$BZ$724)</f>
        <v>2</v>
      </c>
      <c r="BW440" s="30">
        <f>SUMIF(Ingredients!$B$3:$B$217,K440,Ingredients!$H$3:$H$217)+SUMIF($B$3:$B$724,K440,$BZ$3:$BZ$724)</f>
        <v>0</v>
      </c>
      <c r="BX440" s="30">
        <f>SUMIF(Ingredients!$B$3:$B$217,L440,Ingredients!$H$3:$H$217)+SUMIF($B$3:$B$724,L440,$BZ$3:$BZ$724)</f>
        <v>0</v>
      </c>
      <c r="BY440" s="30">
        <f>SUMIF(Ingredients!$B$3:$B$217,M440,Ingredients!$H$3:$H$217)+SUMIF($B$3:$B$724,M440,$BZ$3:$BZ$724)</f>
        <v>0</v>
      </c>
      <c r="BZ440" s="42">
        <f t="shared" si="85"/>
        <v>4.5</v>
      </c>
      <c r="CA440" s="30">
        <f>SUMIF(Ingredients!$B$3:$B$217,F440,Ingredients!$I$3:$I$217)+SUMIF($B$3:$B$724,F440,$CI$3:$CI$724)</f>
        <v>0</v>
      </c>
      <c r="CB440" s="30">
        <f>SUMIF(Ingredients!$B$3:$B$217,G440,Ingredients!$I$3:$I$217)+SUMIF($B$3:$B$724,G440,$CI$3:$CI$724)</f>
        <v>0</v>
      </c>
      <c r="CC440" s="30">
        <f>SUMIF(Ingredients!$B$3:$B$217,H440,Ingredients!$I$3:$I$217)+SUMIF($B$3:$B$724,H440,$CI$3:$CI$724)</f>
        <v>0</v>
      </c>
      <c r="CD440" s="30">
        <f>SUMIF(Ingredients!$B$3:$B$217,I440,Ingredients!$I$3:$I$217)+SUMIF($B$3:$B$724,I440,$CI$3:$CI$724)</f>
        <v>0</v>
      </c>
      <c r="CE440" s="30">
        <f>SUMIF(Ingredients!$B$3:$B$217,J440,Ingredients!$I$3:$I$217)+SUMIF($B$3:$B$724,J440,$CI$3:$CI$724)</f>
        <v>0</v>
      </c>
      <c r="CF440" s="30">
        <f>SUMIF(Ingredients!$B$3:$B$217,K440,Ingredients!$I$3:$I$217)+SUMIF($B$3:$B$724,K440,$CI$3:$CI$724)</f>
        <v>0</v>
      </c>
      <c r="CG440" s="30">
        <f>SUMIF(Ingredients!$B$3:$B$217,L440,Ingredients!$I$3:$I$217)+SUMIF($B$3:$B$724,L440,$CI$3:$CI$724)</f>
        <v>0</v>
      </c>
      <c r="CH440" s="30">
        <f>SUMIF(Ingredients!$B$3:$B$217,M440,Ingredients!$I$3:$I$217)+SUMIF($B$3:$B$724,M440,$CI$3:$CI$724)</f>
        <v>0</v>
      </c>
      <c r="CI440" s="38">
        <f t="shared" si="86"/>
        <v>0</v>
      </c>
      <c r="CJ440" s="30">
        <f>SUMIF(Ingredients!$B$3:$B$217,F440,Ingredients!$J$3:$J$217)+SUMIF($B$3:$B$724,F440,$CR$3:$CR$724)</f>
        <v>1</v>
      </c>
      <c r="CK440" s="30">
        <f>SUMIF(Ingredients!$B$3:$B$217,G440,Ingredients!$J$3:$J$217)+SUMIF($B$3:$B$724,G440,$CR$3:$CR$724)</f>
        <v>3</v>
      </c>
      <c r="CL440" s="30">
        <f>SUMIF(Ingredients!$B$3:$B$217,H440,Ingredients!$J$3:$J$217)+SUMIF($B$3:$B$724,H440,$CR$3:$CR$724)</f>
        <v>0</v>
      </c>
      <c r="CM440" s="30">
        <f>SUMIF(Ingredients!$B$3:$B$217,I440,Ingredients!$J$3:$J$217)+SUMIF($B$3:$B$724,I440,$CR$3:$CR$724)</f>
        <v>0</v>
      </c>
      <c r="CN440" s="30">
        <f>SUMIF(Ingredients!$B$3:$B$217,J440,Ingredients!$J$3:$J$217)+SUMIF($B$3:$B$724,J440,$CR$3:$CR$724)</f>
        <v>0</v>
      </c>
      <c r="CO440" s="30">
        <f>SUMIF(Ingredients!$B$3:$B$217,K440,Ingredients!$J$3:$J$217)+SUMIF($B$3:$B$724,K440,$CR$3:$CR$724)</f>
        <v>0</v>
      </c>
      <c r="CP440" s="30">
        <f>SUMIF(Ingredients!$B$3:$B$217,L440,Ingredients!$J$3:$J$217)+SUMIF($B$3:$B$724,L440,$CR$3:$CR$724)</f>
        <v>0</v>
      </c>
      <c r="CQ440" s="30">
        <f>SUMIF(Ingredients!$B$3:$B$217,M440,Ingredients!$J$3:$J$217)+SUMIF($B$3:$B$724,M440,$CR$3:$CR$724)</f>
        <v>0</v>
      </c>
      <c r="CR440" s="43">
        <f t="shared" si="87"/>
        <v>4</v>
      </c>
      <c r="CS440" s="34">
        <v>25</v>
      </c>
      <c r="CT440" s="30">
        <v>0</v>
      </c>
      <c r="CU440" s="30">
        <v>12</v>
      </c>
      <c r="CV440" s="35">
        <v>1</v>
      </c>
      <c r="CW440" s="36">
        <v>0</v>
      </c>
      <c r="CX440" s="37">
        <v>4.5</v>
      </c>
      <c r="CY440" s="38">
        <v>0</v>
      </c>
      <c r="CZ440" s="39">
        <v>4</v>
      </c>
      <c r="DA440" t="s">
        <v>202</v>
      </c>
      <c r="DB440" t="str">
        <f t="shared" ca="1" si="88"/>
        <v>-</v>
      </c>
      <c r="DD440" t="s">
        <v>200</v>
      </c>
      <c r="DE440" t="str">
        <f t="shared" ca="1" si="89"/>
        <v>LASAGNAITEM(MEAL, ItemRegistry.lasagnaItem, 4 ,5f,0f,1f,4.5f,0f,0f,4f,1.75f),</v>
      </c>
      <c r="DF440" t="s">
        <v>2519</v>
      </c>
    </row>
    <row r="441" spans="2:110" x14ac:dyDescent="0.3">
      <c r="B441" t="s">
        <v>729</v>
      </c>
      <c r="C441" t="str">
        <f>INDEX('PH Itemnames'!$B$1:$B$723,MATCH(B441,'PH Itemnames'!$A$1:$A$723),1)</f>
        <v>netherwingsItem</v>
      </c>
      <c r="D441" t="s">
        <v>240</v>
      </c>
      <c r="E441" t="s">
        <v>1192</v>
      </c>
      <c r="F441" s="10" t="s">
        <v>79</v>
      </c>
      <c r="G441" s="11" t="s">
        <v>377</v>
      </c>
      <c r="H441" s="11" t="s">
        <v>730</v>
      </c>
      <c r="I441" s="11"/>
      <c r="J441" s="11"/>
      <c r="K441" s="11"/>
      <c r="L441" s="11"/>
      <c r="M441" s="11"/>
      <c r="N441" s="46">
        <f ca="1">SUMIF(Ingredients!$B$3:$B$217,'PH complex foods'!F441,Ingredients!$A$3:$A$119)+SUMIF($B$3:$B$724,F441,$V$3:$V$723)</f>
        <v>1</v>
      </c>
      <c r="O441" s="11">
        <f ca="1">SUMIF(Ingredients!$B$3:$B$217,'PH complex foods'!G441,Ingredients!$A$3:$A$119)+SUMIF($B$3:$B$724,G441,$V$3:$V$723)</f>
        <v>1</v>
      </c>
      <c r="P441" s="11">
        <f ca="1">SUMIF(Ingredients!$B$3:$B$217,'PH complex foods'!H441,Ingredients!$A$3:$A$119)+SUMIF($B$3:$B$724,H441,$V$3:$V$723)</f>
        <v>0</v>
      </c>
      <c r="Q441" s="11">
        <f ca="1">SUMIF(Ingredients!$B$3:$B$217,'PH complex foods'!I441,Ingredients!$A$3:$A$119)+SUMIF($B$3:$B$724,I441,$V$3:$V$723)</f>
        <v>0</v>
      </c>
      <c r="R441" s="11">
        <f ca="1">SUMIF(Ingredients!$B$3:$B$217,'PH complex foods'!J441,Ingredients!$A$3:$A$119)+SUMIF($B$3:$B$724,J441,$V$3:$V$723)</f>
        <v>0</v>
      </c>
      <c r="S441" s="11">
        <f ca="1">SUMIF(Ingredients!$B$3:$B$217,'PH complex foods'!K441,Ingredients!$A$3:$A$119)+SUMIF($B$3:$B$724,K441,$V$3:$V$723)</f>
        <v>0</v>
      </c>
      <c r="T441" s="11">
        <f ca="1">SUMIF(Ingredients!$B$3:$B$217,'PH complex foods'!L441,Ingredients!$A$3:$A$119)+SUMIF($B$3:$B$724,L441,$V$3:$V$723)</f>
        <v>0</v>
      </c>
      <c r="U441" s="11">
        <f ca="1">SUMIF(Ingredients!$B$3:$B$217,'PH complex foods'!M441,Ingredients!$A$3:$A$119)+SUMIF($B$3:$B$724,M441,$V$3:$V$723)</f>
        <v>0</v>
      </c>
      <c r="V441" s="10">
        <f t="shared" ca="1" si="90"/>
        <v>0</v>
      </c>
      <c r="W441" s="11">
        <f t="shared" si="79"/>
        <v>0</v>
      </c>
      <c r="X441" s="44" t="str">
        <f t="shared" ca="1" si="91"/>
        <v>No</v>
      </c>
      <c r="Y441" s="34">
        <f>SUMIF(Ingredients!$B$3:$B$217,F441,Ingredients!$C$3:$C$217)+SUMIF($B$3:$B$724,F441,$AG$3:$AG$724)</f>
        <v>10</v>
      </c>
      <c r="Z441" s="30">
        <f>SUMIF(Ingredients!$B$3:$B$217,G441,Ingredients!$C$3:$C$217)+SUMIF($B$3:$B$724,G441,$AG$3:$AG$724)</f>
        <v>3</v>
      </c>
      <c r="AA441" s="30">
        <f>SUMIF(Ingredients!$B$3:$B$217,H441,Ingredients!$C$3:$C$217)+SUMIF($B$3:$B$724,H441,$AG$3:$AG$724)</f>
        <v>0</v>
      </c>
      <c r="AB441" s="30">
        <f>SUMIF(Ingredients!$B$3:$B$217,I441,Ingredients!$C$3:$C$217)+SUMIF($B$3:$B$724,I441,$AG$3:$AG$724)</f>
        <v>0</v>
      </c>
      <c r="AC441" s="30">
        <f>SUMIF(Ingredients!$B$3:$B$217,J441,Ingredients!$C$3:$C$217)+SUMIF($B$3:$B$724,J441,$AG$3:$AG$724)</f>
        <v>0</v>
      </c>
      <c r="AD441" s="30">
        <f>SUMIF(Ingredients!$B$3:$B$217,K441,Ingredients!$C$3:$C$217)+SUMIF($B$3:$B$724,K441,$AG$3:$AG$724)</f>
        <v>0</v>
      </c>
      <c r="AE441" s="30">
        <f>SUMIF(Ingredients!$B$3:$B$217,L441,Ingredients!$C$3:$C$217)+SUMIF($B$3:$B$724,L441,$AG$3:$AG$724)</f>
        <v>0</v>
      </c>
      <c r="AF441" s="30">
        <f>SUMIF(Ingredients!$B$3:$B$217,M441,Ingredients!$C$3:$C$217)+SUMIF($B$3:$B$724,M441,$AG$3:$AG$724)</f>
        <v>0</v>
      </c>
      <c r="AG441" s="29">
        <f t="shared" si="80"/>
        <v>13</v>
      </c>
      <c r="AH441" s="30">
        <f>SUMIF(Ingredients!$B$3:$B$217,F441,Ingredients!$D$3:$D$217)+SUMIF($B$3:$B$724,F441,$AP$3:$AP$724)</f>
        <v>0</v>
      </c>
      <c r="AI441" s="30">
        <f>SUMIF(Ingredients!$B$3:$B$217,G441,Ingredients!$D$3:$D$217)+SUMIF($B$3:$B$724,G441,$AP$3:$AP$724)</f>
        <v>10</v>
      </c>
      <c r="AJ441" s="30">
        <f>SUMIF(Ingredients!$B$3:$B$217,H441,Ingredients!$D$3:$D$217)+SUMIF($B$3:$B$724,H441,$AP$3:$AP$724)</f>
        <v>0</v>
      </c>
      <c r="AK441" s="30">
        <f>SUMIF(Ingredients!$B$3:$B$217,I441,Ingredients!$D$3:$D$217)+SUMIF($B$3:$B$724,I441,$AP$3:$AP$724)</f>
        <v>0</v>
      </c>
      <c r="AL441" s="30">
        <f>SUMIF(Ingredients!$B$3:$B$217,J441,Ingredients!$D$3:$D$217)+SUMIF($B$3:$B$724,J441,$AP$3:$AP$724)</f>
        <v>0</v>
      </c>
      <c r="AM441" s="30">
        <f>SUMIF(Ingredients!$B$3:$B$217,K441,Ingredients!$D$3:$D$217)+SUMIF($B$3:$B$724,K441,$AP$3:$AP$724)</f>
        <v>0</v>
      </c>
      <c r="AN441" s="30">
        <f>SUMIF(Ingredients!$B$3:$B$217,L441,Ingredients!$D$3:$D$217)+SUMIF($B$3:$B$724,L441,$AP$3:$AP$724)</f>
        <v>0</v>
      </c>
      <c r="AO441" s="30">
        <f>SUMIF(Ingredients!$B$3:$B$217,M441,Ingredients!$D$3:$D$217)+SUMIF($B$3:$B$724,M441,$AP$3:$AP$724)</f>
        <v>0</v>
      </c>
      <c r="AP441" s="29">
        <f t="shared" si="81"/>
        <v>10</v>
      </c>
      <c r="AQ441" s="30">
        <f>SUMIF(Ingredients!$B$3:$B$217,F441,Ingredients!$E$3:$E$217)+SUMIF($B$3:$B$724,F441,$AY$3:$AY$727)</f>
        <v>9</v>
      </c>
      <c r="AR441" s="30">
        <f>SUMIF(Ingredients!$B$3:$B$217,G441,Ingredients!$E$3:$E$217)+SUMIF($B$3:$B$724,G441,$AY$3:$AY$727)</f>
        <v>29.2</v>
      </c>
      <c r="AS441" s="30">
        <f>SUMIF(Ingredients!$B$3:$B$217,H441,Ingredients!$E$3:$E$217)+SUMIF($B$3:$B$724,H441,$AY$3:$AY$727)</f>
        <v>0</v>
      </c>
      <c r="AT441" s="30">
        <f>SUMIF(Ingredients!$B$3:$B$217,I441,Ingredients!$E$3:$E$217)+SUMIF($B$3:$B$724,I441,$AY$3:$AY$727)</f>
        <v>0</v>
      </c>
      <c r="AU441" s="30">
        <f>SUMIF(Ingredients!$B$3:$B$217,J441,Ingredients!$E$3:$E$217)+SUMIF($B$3:$B$724,J441,$AY$3:$AY$727)</f>
        <v>0</v>
      </c>
      <c r="AV441" s="30">
        <f>SUMIF(Ingredients!$B$3:$B$217,K441,Ingredients!$E$3:$E$217)+SUMIF($B$3:$B$724,K441,$AY$3:$AY$727)</f>
        <v>0</v>
      </c>
      <c r="AW441" s="30">
        <f>SUMIF(Ingredients!$B$3:$B$217,L441,Ingredients!$E$3:$E$217)+SUMIF($B$3:$B$724,L441,$AY$3:$AY$727)</f>
        <v>0</v>
      </c>
      <c r="AX441" s="30">
        <f>SUMIF(Ingredients!$B$3:$B$217,M441,Ingredients!$E$3:$E$217)+SUMIF($B$3:$B$724,M441,$AY$3:$AY$727)</f>
        <v>0</v>
      </c>
      <c r="AY441" s="29">
        <f t="shared" si="82"/>
        <v>12.733333333333334</v>
      </c>
      <c r="AZ441" s="30">
        <f>SUMIF(Ingredients!$B$3:$B$217,F441,Ingredients!$F$3:$F$217)+SUMIF($B$3:$B$724,F441,$BH$3:$BH$724)</f>
        <v>0</v>
      </c>
      <c r="BA441" s="30">
        <f>SUMIF(Ingredients!$B$3:$B$217,G441,Ingredients!$F$3:$F$217)+SUMIF($B$3:$B$724,G441,$BH$3:$BH$724)</f>
        <v>0</v>
      </c>
      <c r="BB441" s="30">
        <f>SUMIF(Ingredients!$B$3:$B$217,H441,Ingredients!$F$3:$F$217)+SUMIF($B$3:$B$724,H441,$BH$3:$BH$724)</f>
        <v>0</v>
      </c>
      <c r="BC441" s="30">
        <f>SUMIF(Ingredients!$B$3:$B$217,I441,Ingredients!$F$3:$F$217)+SUMIF($B$3:$B$724,I441,$BH$3:$BH$724)</f>
        <v>0</v>
      </c>
      <c r="BD441" s="30">
        <f>SUMIF(Ingredients!$B$3:$B$217,J441,Ingredients!$F$3:$F$217)+SUMIF($B$3:$B$724,J441,$BH$3:$BH$724)</f>
        <v>0</v>
      </c>
      <c r="BE441" s="30">
        <f>SUMIF(Ingredients!$B$3:$B$217,K441,Ingredients!$F$3:$F$217)+SUMIF($B$3:$B$724,K441,$BH$3:$BH$724)</f>
        <v>0</v>
      </c>
      <c r="BF441" s="30">
        <f>SUMIF(Ingredients!$B$3:$B$217,L441,Ingredients!$F$3:$F$217)+SUMIF($B$3:$B$724,L441,$BH$3:$BH$724)</f>
        <v>0</v>
      </c>
      <c r="BG441" s="30">
        <f>SUMIF(Ingredients!$B$3:$B$217,M441,Ingredients!$F$3:$F$217)+SUMIF($B$3:$B$724,M441,$BH$3:$BH$724)</f>
        <v>0</v>
      </c>
      <c r="BH441" s="35">
        <f t="shared" si="83"/>
        <v>0</v>
      </c>
      <c r="BI441" s="30">
        <f>SUMIF(Ingredients!$B$3:$B$217,F441,Ingredients!$G$3:$G$217)+SUMIF($B$3:$B$724,F441,$BQ$3:$BQ$724)</f>
        <v>0</v>
      </c>
      <c r="BJ441" s="30">
        <f>SUMIF(Ingredients!$B$3:$B$217,G441,Ingredients!$G$3:$G$217)+SUMIF($B$3:$B$724,G441,$BQ$3:$BQ$724)</f>
        <v>0</v>
      </c>
      <c r="BK441" s="30">
        <f>SUMIF(Ingredients!$B$3:$B$217,H441,Ingredients!$G$3:$G$217)+SUMIF($B$3:$B$724,H441,$BQ$3:$BQ$724)</f>
        <v>0</v>
      </c>
      <c r="BL441" s="30">
        <f>SUMIF(Ingredients!$B$3:$B$217,I441,Ingredients!$G$3:$G$217)+SUMIF($B$3:$B$724,I441,$BQ$3:$BQ$724)</f>
        <v>0</v>
      </c>
      <c r="BM441" s="30">
        <f>SUMIF(Ingredients!$B$3:$B$217,J441,Ingredients!$G$3:$G$217)+SUMIF($B$3:$B$724,J441,$BQ$3:$BQ$724)</f>
        <v>0</v>
      </c>
      <c r="BN441" s="30">
        <f>SUMIF(Ingredients!$B$3:$B$217,K441,Ingredients!$G$3:$G$217)+SUMIF($B$3:$B$724,K441,$BQ$3:$BQ$724)</f>
        <v>0</v>
      </c>
      <c r="BO441" s="30">
        <f>SUMIF(Ingredients!$B$3:$B$217,L441,Ingredients!$G$3:$G$217)+SUMIF($B$3:$B$724,L441,$BQ$3:$BQ$724)</f>
        <v>0</v>
      </c>
      <c r="BP441" s="30">
        <f>SUMIF(Ingredients!$B$3:$B$217,M441,Ingredients!$G$3:$G$217)+SUMIF($B$3:$B$724,M441,$BQ$3:$BQ$724)</f>
        <v>0</v>
      </c>
      <c r="BQ441" s="36">
        <f t="shared" si="84"/>
        <v>0</v>
      </c>
      <c r="BR441" s="30">
        <f>SUMIF(Ingredients!$B$3:$B$217,F441,Ingredients!$H$3:$H$217)+SUMIF($B$3:$B$724,F441,$BZ$3:$BZ$724)</f>
        <v>0</v>
      </c>
      <c r="BS441" s="30">
        <f>SUMIF(Ingredients!$B$3:$B$217,G441,Ingredients!$H$3:$H$217)+SUMIF($B$3:$B$724,G441,$BZ$3:$BZ$724)</f>
        <v>2.5</v>
      </c>
      <c r="BT441" s="30">
        <f>SUMIF(Ingredients!$B$3:$B$217,H441,Ingredients!$H$3:$H$217)+SUMIF($B$3:$B$724,H441,$BZ$3:$BZ$724)</f>
        <v>0</v>
      </c>
      <c r="BU441" s="30">
        <f>SUMIF(Ingredients!$B$3:$B$217,I441,Ingredients!$H$3:$H$217)+SUMIF($B$3:$B$724,I441,$BZ$3:$BZ$724)</f>
        <v>0</v>
      </c>
      <c r="BV441" s="30">
        <f>SUMIF(Ingredients!$B$3:$B$217,J441,Ingredients!$H$3:$H$217)+SUMIF($B$3:$B$724,J441,$BZ$3:$BZ$724)</f>
        <v>0</v>
      </c>
      <c r="BW441" s="30">
        <f>SUMIF(Ingredients!$B$3:$B$217,K441,Ingredients!$H$3:$H$217)+SUMIF($B$3:$B$724,K441,$BZ$3:$BZ$724)</f>
        <v>0</v>
      </c>
      <c r="BX441" s="30">
        <f>SUMIF(Ingredients!$B$3:$B$217,L441,Ingredients!$H$3:$H$217)+SUMIF($B$3:$B$724,L441,$BZ$3:$BZ$724)</f>
        <v>0</v>
      </c>
      <c r="BY441" s="30">
        <f>SUMIF(Ingredients!$B$3:$B$217,M441,Ingredients!$H$3:$H$217)+SUMIF($B$3:$B$724,M441,$BZ$3:$BZ$724)</f>
        <v>0</v>
      </c>
      <c r="BZ441" s="42">
        <f t="shared" si="85"/>
        <v>2.5</v>
      </c>
      <c r="CA441" s="30">
        <f>SUMIF(Ingredients!$B$3:$B$217,F441,Ingredients!$I$3:$I$217)+SUMIF($B$3:$B$724,F441,$CI$3:$CI$724)</f>
        <v>2.5</v>
      </c>
      <c r="CB441" s="30">
        <f>SUMIF(Ingredients!$B$3:$B$217,G441,Ingredients!$I$3:$I$217)+SUMIF($B$3:$B$724,G441,$CI$3:$CI$724)</f>
        <v>0</v>
      </c>
      <c r="CC441" s="30">
        <f>SUMIF(Ingredients!$B$3:$B$217,H441,Ingredients!$I$3:$I$217)+SUMIF($B$3:$B$724,H441,$CI$3:$CI$724)</f>
        <v>0</v>
      </c>
      <c r="CD441" s="30">
        <f>SUMIF(Ingredients!$B$3:$B$217,I441,Ingredients!$I$3:$I$217)+SUMIF($B$3:$B$724,I441,$CI$3:$CI$724)</f>
        <v>0</v>
      </c>
      <c r="CE441" s="30">
        <f>SUMIF(Ingredients!$B$3:$B$217,J441,Ingredients!$I$3:$I$217)+SUMIF($B$3:$B$724,J441,$CI$3:$CI$724)</f>
        <v>0</v>
      </c>
      <c r="CF441" s="30">
        <f>SUMIF(Ingredients!$B$3:$B$217,K441,Ingredients!$I$3:$I$217)+SUMIF($B$3:$B$724,K441,$CI$3:$CI$724)</f>
        <v>0</v>
      </c>
      <c r="CG441" s="30">
        <f>SUMIF(Ingredients!$B$3:$B$217,L441,Ingredients!$I$3:$I$217)+SUMIF($B$3:$B$724,L441,$CI$3:$CI$724)</f>
        <v>0</v>
      </c>
      <c r="CH441" s="30">
        <f>SUMIF(Ingredients!$B$3:$B$217,M441,Ingredients!$I$3:$I$217)+SUMIF($B$3:$B$724,M441,$CI$3:$CI$724)</f>
        <v>0</v>
      </c>
      <c r="CI441" s="38">
        <f t="shared" si="86"/>
        <v>2.5</v>
      </c>
      <c r="CJ441" s="30">
        <f>SUMIF(Ingredients!$B$3:$B$217,F441,Ingredients!$J$3:$J$217)+SUMIF($B$3:$B$724,F441,$CR$3:$CR$724)</f>
        <v>0</v>
      </c>
      <c r="CK441" s="30">
        <f>SUMIF(Ingredients!$B$3:$B$217,G441,Ingredients!$J$3:$J$217)+SUMIF($B$3:$B$724,G441,$CR$3:$CR$724)</f>
        <v>0</v>
      </c>
      <c r="CL441" s="30">
        <f>SUMIF(Ingredients!$B$3:$B$217,H441,Ingredients!$J$3:$J$217)+SUMIF($B$3:$B$724,H441,$CR$3:$CR$724)</f>
        <v>0</v>
      </c>
      <c r="CM441" s="30">
        <f>SUMIF(Ingredients!$B$3:$B$217,I441,Ingredients!$J$3:$J$217)+SUMIF($B$3:$B$724,I441,$CR$3:$CR$724)</f>
        <v>0</v>
      </c>
      <c r="CN441" s="30">
        <f>SUMIF(Ingredients!$B$3:$B$217,J441,Ingredients!$J$3:$J$217)+SUMIF($B$3:$B$724,J441,$CR$3:$CR$724)</f>
        <v>0</v>
      </c>
      <c r="CO441" s="30">
        <f>SUMIF(Ingredients!$B$3:$B$217,K441,Ingredients!$J$3:$J$217)+SUMIF($B$3:$B$724,K441,$CR$3:$CR$724)</f>
        <v>0</v>
      </c>
      <c r="CP441" s="30">
        <f>SUMIF(Ingredients!$B$3:$B$217,L441,Ingredients!$J$3:$J$217)+SUMIF($B$3:$B$724,L441,$CR$3:$CR$724)</f>
        <v>0</v>
      </c>
      <c r="CQ441" s="30">
        <f>SUMIF(Ingredients!$B$3:$B$217,M441,Ingredients!$J$3:$J$217)+SUMIF($B$3:$B$724,M441,$CR$3:$CR$724)</f>
        <v>0</v>
      </c>
      <c r="CR441" s="43">
        <f t="shared" si="87"/>
        <v>0</v>
      </c>
      <c r="CS441" s="34">
        <v>13</v>
      </c>
      <c r="CT441" s="30">
        <v>10</v>
      </c>
      <c r="CU441" s="30">
        <v>12.733333333333334</v>
      </c>
      <c r="CV441" s="35">
        <v>0</v>
      </c>
      <c r="CW441" s="36">
        <v>0</v>
      </c>
      <c r="CX441" s="37">
        <v>2.5</v>
      </c>
      <c r="CY441" s="38">
        <v>2.5</v>
      </c>
      <c r="CZ441" s="39">
        <v>0</v>
      </c>
      <c r="DA441" t="s">
        <v>199</v>
      </c>
      <c r="DB441" t="str">
        <f t="shared" ca="1" si="88"/>
        <v>No</v>
      </c>
      <c r="DC441" t="s">
        <v>731</v>
      </c>
      <c r="DD441" t="s">
        <v>200</v>
      </c>
      <c r="DE441" t="str">
        <f t="shared" ca="1" si="89"/>
        <v/>
      </c>
      <c r="DF441" t="s">
        <v>2272</v>
      </c>
    </row>
    <row r="442" spans="2:110" x14ac:dyDescent="0.3">
      <c r="B442" t="s">
        <v>732</v>
      </c>
      <c r="C442" t="str">
        <f>INDEX('PH Itemnames'!$B$1:$B$723,MATCH(B442,'PH Itemnames'!$A$1:$A$723),1)</f>
        <v>pizzasoupItem</v>
      </c>
      <c r="D442" t="s">
        <v>245</v>
      </c>
      <c r="E442" t="s">
        <v>1192</v>
      </c>
      <c r="F442" s="10" t="s">
        <v>321</v>
      </c>
      <c r="G442" s="11" t="s">
        <v>64</v>
      </c>
      <c r="H442" s="11" t="s">
        <v>132</v>
      </c>
      <c r="I442" s="11" t="s">
        <v>284</v>
      </c>
      <c r="J442" s="11" t="s">
        <v>62</v>
      </c>
      <c r="K442" s="11" t="s">
        <v>73</v>
      </c>
      <c r="L442" s="11"/>
      <c r="M442" s="11"/>
      <c r="N442" s="46">
        <f ca="1">SUMIF(Ingredients!$B$3:$B$217,'PH complex foods'!F442,Ingredients!$A$3:$A$119)+SUMIF($B$3:$B$724,F442,$V$3:$V$723)</f>
        <v>1</v>
      </c>
      <c r="O442" s="11">
        <f ca="1">SUMIF(Ingredients!$B$3:$B$217,'PH complex foods'!G442,Ingredients!$A$3:$A$119)+SUMIF($B$3:$B$724,G442,$V$3:$V$723)</f>
        <v>1</v>
      </c>
      <c r="P442" s="11">
        <f ca="1">SUMIF(Ingredients!$B$3:$B$217,'PH complex foods'!H442,Ingredients!$A$3:$A$119)+SUMIF($B$3:$B$724,H442,$V$3:$V$723)</f>
        <v>1</v>
      </c>
      <c r="Q442" s="11">
        <f ca="1">SUMIF(Ingredients!$B$3:$B$217,'PH complex foods'!I442,Ingredients!$A$3:$A$119)+SUMIF($B$3:$B$724,I442,$V$3:$V$723)</f>
        <v>1</v>
      </c>
      <c r="R442" s="11">
        <f ca="1">SUMIF(Ingredients!$B$3:$B$217,'PH complex foods'!J442,Ingredients!$A$3:$A$119)+SUMIF($B$3:$B$724,J442,$V$3:$V$723)</f>
        <v>1</v>
      </c>
      <c r="S442" s="11">
        <f ca="1">SUMIF(Ingredients!$B$3:$B$217,'PH complex foods'!K442,Ingredients!$A$3:$A$119)+SUMIF($B$3:$B$724,K442,$V$3:$V$723)</f>
        <v>1</v>
      </c>
      <c r="T442" s="11">
        <f ca="1">SUMIF(Ingredients!$B$3:$B$217,'PH complex foods'!L442,Ingredients!$A$3:$A$119)+SUMIF($B$3:$B$724,L442,$V$3:$V$723)</f>
        <v>0</v>
      </c>
      <c r="U442" s="11">
        <f ca="1">SUMIF(Ingredients!$B$3:$B$217,'PH complex foods'!M442,Ingredients!$A$3:$A$119)+SUMIF($B$3:$B$724,M442,$V$3:$V$723)</f>
        <v>0</v>
      </c>
      <c r="V442" s="10">
        <f t="shared" ca="1" si="90"/>
        <v>1</v>
      </c>
      <c r="W442" s="11">
        <f t="shared" si="79"/>
        <v>0</v>
      </c>
      <c r="X442" s="44" t="str">
        <f t="shared" ca="1" si="91"/>
        <v>Yes</v>
      </c>
      <c r="Y442" s="34">
        <f>SUMIF(Ingredients!$B$3:$B$217,F442,Ingredients!$C$3:$C$217)+SUMIF($B$3:$B$724,F442,$AG$3:$AG$724)</f>
        <v>14.30952380952381</v>
      </c>
      <c r="Z442" s="30">
        <f>SUMIF(Ingredients!$B$3:$B$217,G442,Ingredients!$C$3:$C$217)+SUMIF($B$3:$B$724,G442,$AG$3:$AG$724)</f>
        <v>2</v>
      </c>
      <c r="AA442" s="30">
        <f>SUMIF(Ingredients!$B$3:$B$217,H442,Ingredients!$C$3:$C$217)+SUMIF($B$3:$B$724,H442,$AG$3:$AG$724)</f>
        <v>4</v>
      </c>
      <c r="AB442" s="30">
        <f>SUMIF(Ingredients!$B$3:$B$217,I442,Ingredients!$C$3:$C$217)+SUMIF($B$3:$B$724,I442,$AG$3:$AG$724)</f>
        <v>2</v>
      </c>
      <c r="AC442" s="30">
        <f>SUMIF(Ingredients!$B$3:$B$217,J442,Ingredients!$C$3:$C$217)+SUMIF($B$3:$B$724,J442,$AG$3:$AG$724)</f>
        <v>2</v>
      </c>
      <c r="AD442" s="30">
        <f>SUMIF(Ingredients!$B$3:$B$217,K442,Ingredients!$C$3:$C$217)+SUMIF($B$3:$B$724,K442,$AG$3:$AG$724)</f>
        <v>10</v>
      </c>
      <c r="AE442" s="30">
        <f>SUMIF(Ingredients!$B$3:$B$217,L442,Ingredients!$C$3:$C$217)+SUMIF($B$3:$B$724,L442,$AG$3:$AG$724)</f>
        <v>0</v>
      </c>
      <c r="AF442" s="30">
        <f>SUMIF(Ingredients!$B$3:$B$217,M442,Ingredients!$C$3:$C$217)+SUMIF($B$3:$B$724,M442,$AG$3:$AG$724)</f>
        <v>0</v>
      </c>
      <c r="AG442" s="29">
        <f t="shared" si="80"/>
        <v>34.30952380952381</v>
      </c>
      <c r="AH442" s="30">
        <f>SUMIF(Ingredients!$B$3:$B$217,F442,Ingredients!$D$3:$D$217)+SUMIF($B$3:$B$724,F442,$AP$3:$AP$724)</f>
        <v>5.3571428571428568</v>
      </c>
      <c r="AI442" s="30">
        <f>SUMIF(Ingredients!$B$3:$B$217,G442,Ingredients!$D$3:$D$217)+SUMIF($B$3:$B$724,G442,$AP$3:$AP$724)</f>
        <v>0</v>
      </c>
      <c r="AJ442" s="30">
        <f>SUMIF(Ingredients!$B$3:$B$217,H442,Ingredients!$D$3:$D$217)+SUMIF($B$3:$B$724,H442,$AP$3:$AP$724)</f>
        <v>0</v>
      </c>
      <c r="AK442" s="30">
        <f>SUMIF(Ingredients!$B$3:$B$217,I442,Ingredients!$D$3:$D$217)+SUMIF($B$3:$B$724,I442,$AP$3:$AP$724)</f>
        <v>0</v>
      </c>
      <c r="AL442" s="30">
        <f>SUMIF(Ingredients!$B$3:$B$217,J442,Ingredients!$D$3:$D$217)+SUMIF($B$3:$B$724,J442,$AP$3:$AP$724)</f>
        <v>0</v>
      </c>
      <c r="AM442" s="30">
        <f>SUMIF(Ingredients!$B$3:$B$217,K442,Ingredients!$D$3:$D$217)+SUMIF($B$3:$B$724,K442,$AP$3:$AP$724)</f>
        <v>0</v>
      </c>
      <c r="AN442" s="30">
        <f>SUMIF(Ingredients!$B$3:$B$217,L442,Ingredients!$D$3:$D$217)+SUMIF($B$3:$B$724,L442,$AP$3:$AP$724)</f>
        <v>0</v>
      </c>
      <c r="AO442" s="30">
        <f>SUMIF(Ingredients!$B$3:$B$217,M442,Ingredients!$D$3:$D$217)+SUMIF($B$3:$B$724,M442,$AP$3:$AP$724)</f>
        <v>0</v>
      </c>
      <c r="AP442" s="29">
        <f t="shared" si="81"/>
        <v>5.3571428571428568</v>
      </c>
      <c r="AQ442" s="30">
        <f>SUMIF(Ingredients!$B$3:$B$217,F442,Ingredients!$E$3:$E$217)+SUMIF($B$3:$B$724,F442,$AY$3:$AY$727)</f>
        <v>7.7142857142857144</v>
      </c>
      <c r="AR442" s="30">
        <f>SUMIF(Ingredients!$B$3:$B$217,G442,Ingredients!$E$3:$E$217)+SUMIF($B$3:$B$724,G442,$AY$3:$AY$727)</f>
        <v>43</v>
      </c>
      <c r="AS442" s="30">
        <f>SUMIF(Ingredients!$B$3:$B$217,H442,Ingredients!$E$3:$E$217)+SUMIF($B$3:$B$724,H442,$AY$3:$AY$727)</f>
        <v>7.666666666666667</v>
      </c>
      <c r="AT442" s="30">
        <f>SUMIF(Ingredients!$B$3:$B$217,I442,Ingredients!$E$3:$E$217)+SUMIF($B$3:$B$724,I442,$AY$3:$AY$727)</f>
        <v>24</v>
      </c>
      <c r="AU442" s="30">
        <f>SUMIF(Ingredients!$B$3:$B$217,J442,Ingredients!$E$3:$E$217)+SUMIF($B$3:$B$724,J442,$AY$3:$AY$727)</f>
        <v>54</v>
      </c>
      <c r="AV442" s="30">
        <f>SUMIF(Ingredients!$B$3:$B$217,K442,Ingredients!$E$3:$E$217)+SUMIF($B$3:$B$724,K442,$AY$3:$AY$727)</f>
        <v>73</v>
      </c>
      <c r="AW442" s="30">
        <f>SUMIF(Ingredients!$B$3:$B$217,L442,Ingredients!$E$3:$E$217)+SUMIF($B$3:$B$724,L442,$AY$3:$AY$727)</f>
        <v>0</v>
      </c>
      <c r="AX442" s="30">
        <f>SUMIF(Ingredients!$B$3:$B$217,M442,Ingredients!$E$3:$E$217)+SUMIF($B$3:$B$724,M442,$AY$3:$AY$727)</f>
        <v>0</v>
      </c>
      <c r="AY442" s="29">
        <f t="shared" si="82"/>
        <v>34.896825396825399</v>
      </c>
      <c r="AZ442" s="30">
        <f>SUMIF(Ingredients!$B$3:$B$217,F442,Ingredients!$F$3:$F$217)+SUMIF($B$3:$B$724,F442,$BH$3:$BH$724)</f>
        <v>0</v>
      </c>
      <c r="BA442" s="30">
        <f>SUMIF(Ingredients!$B$3:$B$217,G442,Ingredients!$F$3:$F$217)+SUMIF($B$3:$B$724,G442,$BH$3:$BH$724)</f>
        <v>0</v>
      </c>
      <c r="BB442" s="30">
        <f>SUMIF(Ingredients!$B$3:$B$217,H442,Ingredients!$F$3:$F$217)+SUMIF($B$3:$B$724,H442,$BH$3:$BH$724)</f>
        <v>0</v>
      </c>
      <c r="BC442" s="30">
        <f>SUMIF(Ingredients!$B$3:$B$217,I442,Ingredients!$F$3:$F$217)+SUMIF($B$3:$B$724,I442,$BH$3:$BH$724)</f>
        <v>0</v>
      </c>
      <c r="BD442" s="30">
        <f>SUMIF(Ingredients!$B$3:$B$217,J442,Ingredients!$F$3:$F$217)+SUMIF($B$3:$B$724,J442,$BH$3:$BH$724)</f>
        <v>0</v>
      </c>
      <c r="BE442" s="30">
        <f>SUMIF(Ingredients!$B$3:$B$217,K442,Ingredients!$F$3:$F$217)+SUMIF($B$3:$B$724,K442,$BH$3:$BH$724)</f>
        <v>0</v>
      </c>
      <c r="BF442" s="30">
        <f>SUMIF(Ingredients!$B$3:$B$217,L442,Ingredients!$F$3:$F$217)+SUMIF($B$3:$B$724,L442,$BH$3:$BH$724)</f>
        <v>0</v>
      </c>
      <c r="BG442" s="30">
        <f>SUMIF(Ingredients!$B$3:$B$217,M442,Ingredients!$F$3:$F$217)+SUMIF($B$3:$B$724,M442,$BH$3:$BH$724)</f>
        <v>0</v>
      </c>
      <c r="BH442" s="35">
        <f t="shared" si="83"/>
        <v>0</v>
      </c>
      <c r="BI442" s="30">
        <f>SUMIF(Ingredients!$B$3:$B$217,F442,Ingredients!$G$3:$G$217)+SUMIF($B$3:$B$724,F442,$BQ$3:$BQ$724)</f>
        <v>0</v>
      </c>
      <c r="BJ442" s="30">
        <f>SUMIF(Ingredients!$B$3:$B$217,G442,Ingredients!$G$3:$G$217)+SUMIF($B$3:$B$724,G442,$BQ$3:$BQ$724)</f>
        <v>0</v>
      </c>
      <c r="BK442" s="30">
        <f>SUMIF(Ingredients!$B$3:$B$217,H442,Ingredients!$G$3:$G$217)+SUMIF($B$3:$B$724,H442,$BQ$3:$BQ$724)</f>
        <v>0</v>
      </c>
      <c r="BL442" s="30">
        <f>SUMIF(Ingredients!$B$3:$B$217,I442,Ingredients!$G$3:$G$217)+SUMIF($B$3:$B$724,I442,$BQ$3:$BQ$724)</f>
        <v>0</v>
      </c>
      <c r="BM442" s="30">
        <f>SUMIF(Ingredients!$B$3:$B$217,J442,Ingredients!$G$3:$G$217)+SUMIF($B$3:$B$724,J442,$BQ$3:$BQ$724)</f>
        <v>0</v>
      </c>
      <c r="BN442" s="30">
        <f>SUMIF(Ingredients!$B$3:$B$217,K442,Ingredients!$G$3:$G$217)+SUMIF($B$3:$B$724,K442,$BQ$3:$BQ$724)</f>
        <v>0</v>
      </c>
      <c r="BO442" s="30">
        <f>SUMIF(Ingredients!$B$3:$B$217,L442,Ingredients!$G$3:$G$217)+SUMIF($B$3:$B$724,L442,$BQ$3:$BQ$724)</f>
        <v>0</v>
      </c>
      <c r="BP442" s="30">
        <f>SUMIF(Ingredients!$B$3:$B$217,M442,Ingredients!$G$3:$G$217)+SUMIF($B$3:$B$724,M442,$BQ$3:$BQ$724)</f>
        <v>0</v>
      </c>
      <c r="BQ442" s="36">
        <f t="shared" si="84"/>
        <v>0</v>
      </c>
      <c r="BR442" s="30">
        <f>SUMIF(Ingredients!$B$3:$B$217,F442,Ingredients!$H$3:$H$217)+SUMIF($B$3:$B$724,F442,$BZ$3:$BZ$724)</f>
        <v>2.6428571428571428</v>
      </c>
      <c r="BS442" s="30">
        <f>SUMIF(Ingredients!$B$3:$B$217,G442,Ingredients!$H$3:$H$217)+SUMIF($B$3:$B$724,G442,$BZ$3:$BZ$724)</f>
        <v>1</v>
      </c>
      <c r="BT442" s="30">
        <f>SUMIF(Ingredients!$B$3:$B$217,H442,Ingredients!$H$3:$H$217)+SUMIF($B$3:$B$724,H442,$BZ$3:$BZ$724)</f>
        <v>1</v>
      </c>
      <c r="BU442" s="30">
        <f>SUMIF(Ingredients!$B$3:$B$217,I442,Ingredients!$H$3:$H$217)+SUMIF($B$3:$B$724,I442,$BZ$3:$BZ$724)</f>
        <v>0</v>
      </c>
      <c r="BV442" s="30">
        <f>SUMIF(Ingredients!$B$3:$B$217,J442,Ingredients!$H$3:$H$217)+SUMIF($B$3:$B$724,J442,$BZ$3:$BZ$724)</f>
        <v>2</v>
      </c>
      <c r="BW442" s="30">
        <f>SUMIF(Ingredients!$B$3:$B$217,K442,Ingredients!$H$3:$H$217)+SUMIF($B$3:$B$724,K442,$BZ$3:$BZ$724)</f>
        <v>0</v>
      </c>
      <c r="BX442" s="30">
        <f>SUMIF(Ingredients!$B$3:$B$217,L442,Ingredients!$H$3:$H$217)+SUMIF($B$3:$B$724,L442,$BZ$3:$BZ$724)</f>
        <v>0</v>
      </c>
      <c r="BY442" s="30">
        <f>SUMIF(Ingredients!$B$3:$B$217,M442,Ingredients!$H$3:$H$217)+SUMIF($B$3:$B$724,M442,$BZ$3:$BZ$724)</f>
        <v>0</v>
      </c>
      <c r="BZ442" s="42">
        <f t="shared" si="85"/>
        <v>6.6428571428571423</v>
      </c>
      <c r="CA442" s="30">
        <f>SUMIF(Ingredients!$B$3:$B$217,F442,Ingredients!$I$3:$I$217)+SUMIF($B$3:$B$724,F442,$CI$3:$CI$724)</f>
        <v>2.5</v>
      </c>
      <c r="CB442" s="30">
        <f>SUMIF(Ingredients!$B$3:$B$217,G442,Ingredients!$I$3:$I$217)+SUMIF($B$3:$B$724,G442,$CI$3:$CI$724)</f>
        <v>0</v>
      </c>
      <c r="CC442" s="30">
        <f>SUMIF(Ingredients!$B$3:$B$217,H442,Ingredients!$I$3:$I$217)+SUMIF($B$3:$B$724,H442,$CI$3:$CI$724)</f>
        <v>0</v>
      </c>
      <c r="CD442" s="30">
        <f>SUMIF(Ingredients!$B$3:$B$217,I442,Ingredients!$I$3:$I$217)+SUMIF($B$3:$B$724,I442,$CI$3:$CI$724)</f>
        <v>0.5</v>
      </c>
      <c r="CE442" s="30">
        <f>SUMIF(Ingredients!$B$3:$B$217,J442,Ingredients!$I$3:$I$217)+SUMIF($B$3:$B$724,J442,$CI$3:$CI$724)</f>
        <v>0</v>
      </c>
      <c r="CF442" s="30">
        <f>SUMIF(Ingredients!$B$3:$B$217,K442,Ingredients!$I$3:$I$217)+SUMIF($B$3:$B$724,K442,$CI$3:$CI$724)</f>
        <v>0</v>
      </c>
      <c r="CG442" s="30">
        <f>SUMIF(Ingredients!$B$3:$B$217,L442,Ingredients!$I$3:$I$217)+SUMIF($B$3:$B$724,L442,$CI$3:$CI$724)</f>
        <v>0</v>
      </c>
      <c r="CH442" s="30">
        <f>SUMIF(Ingredients!$B$3:$B$217,M442,Ingredients!$I$3:$I$217)+SUMIF($B$3:$B$724,M442,$CI$3:$CI$724)</f>
        <v>0</v>
      </c>
      <c r="CI442" s="38">
        <f t="shared" si="86"/>
        <v>3</v>
      </c>
      <c r="CJ442" s="30">
        <f>SUMIF(Ingredients!$B$3:$B$217,F442,Ingredients!$J$3:$J$217)+SUMIF($B$3:$B$724,F442,$CR$3:$CR$724)</f>
        <v>0</v>
      </c>
      <c r="CK442" s="30">
        <f>SUMIF(Ingredients!$B$3:$B$217,G442,Ingredients!$J$3:$J$217)+SUMIF($B$3:$B$724,G442,$CR$3:$CR$724)</f>
        <v>0</v>
      </c>
      <c r="CL442" s="30">
        <f>SUMIF(Ingredients!$B$3:$B$217,H442,Ingredients!$J$3:$J$217)+SUMIF($B$3:$B$724,H442,$CR$3:$CR$724)</f>
        <v>0</v>
      </c>
      <c r="CM442" s="30">
        <f>SUMIF(Ingredients!$B$3:$B$217,I442,Ingredients!$J$3:$J$217)+SUMIF($B$3:$B$724,I442,$CR$3:$CR$724)</f>
        <v>0</v>
      </c>
      <c r="CN442" s="30">
        <f>SUMIF(Ingredients!$B$3:$B$217,J442,Ingredients!$J$3:$J$217)+SUMIF($B$3:$B$724,J442,$CR$3:$CR$724)</f>
        <v>0</v>
      </c>
      <c r="CO442" s="30">
        <f>SUMIF(Ingredients!$B$3:$B$217,K442,Ingredients!$J$3:$J$217)+SUMIF($B$3:$B$724,K442,$CR$3:$CR$724)</f>
        <v>3</v>
      </c>
      <c r="CP442" s="30">
        <f>SUMIF(Ingredients!$B$3:$B$217,L442,Ingredients!$J$3:$J$217)+SUMIF($B$3:$B$724,L442,$CR$3:$CR$724)</f>
        <v>0</v>
      </c>
      <c r="CQ442" s="30">
        <f>SUMIF(Ingredients!$B$3:$B$217,M442,Ingredients!$J$3:$J$217)+SUMIF($B$3:$B$724,M442,$CR$3:$CR$724)</f>
        <v>0</v>
      </c>
      <c r="CR442" s="43">
        <f t="shared" si="87"/>
        <v>3</v>
      </c>
      <c r="CS442" s="34">
        <v>35</v>
      </c>
      <c r="CT442" s="30">
        <v>15</v>
      </c>
      <c r="CU442" s="30">
        <v>6</v>
      </c>
      <c r="CV442" s="35">
        <v>0</v>
      </c>
      <c r="CW442" s="36">
        <v>0</v>
      </c>
      <c r="CX442" s="37">
        <v>6</v>
      </c>
      <c r="CY442" s="38">
        <v>3</v>
      </c>
      <c r="CZ442" s="39">
        <v>3</v>
      </c>
      <c r="DA442" t="s">
        <v>202</v>
      </c>
      <c r="DB442" t="str">
        <f t="shared" ca="1" si="88"/>
        <v>-</v>
      </c>
      <c r="DD442" t="s">
        <v>200</v>
      </c>
      <c r="DE442" t="str">
        <f t="shared" ca="1" si="89"/>
        <v>PIZZASOUPITEM(MEAL, ItemRegistry.pizzasoupItem, 4 ,7f,15f,0f,6f,0f,3f,3f,3.5f),</v>
      </c>
      <c r="DF442" t="s">
        <v>2520</v>
      </c>
    </row>
    <row r="443" spans="2:110" x14ac:dyDescent="0.3">
      <c r="B443" t="s">
        <v>733</v>
      </c>
      <c r="C443" t="str">
        <f>INDEX('PH Itemnames'!$B$1:$B$723,MATCH(B443,'PH Itemnames'!$A$1:$A$723),1)</f>
        <v>poutineItem</v>
      </c>
      <c r="D443" t="s">
        <v>240</v>
      </c>
      <c r="E443" t="s">
        <v>1192</v>
      </c>
      <c r="F443" s="10" t="s">
        <v>282</v>
      </c>
      <c r="G443" s="11" t="s">
        <v>73</v>
      </c>
      <c r="H443" s="11" t="s">
        <v>685</v>
      </c>
      <c r="I443" s="11"/>
      <c r="J443" s="11"/>
      <c r="K443" s="11"/>
      <c r="L443" s="11"/>
      <c r="M443" s="11"/>
      <c r="N443" s="46">
        <f ca="1">SUMIF(Ingredients!$B$3:$B$217,'PH complex foods'!F443,Ingredients!$A$3:$A$119)+SUMIF($B$3:$B$724,F443,$V$3:$V$723)</f>
        <v>1</v>
      </c>
      <c r="O443" s="11">
        <f ca="1">SUMIF(Ingredients!$B$3:$B$217,'PH complex foods'!G443,Ingredients!$A$3:$A$119)+SUMIF($B$3:$B$724,G443,$V$3:$V$723)</f>
        <v>1</v>
      </c>
      <c r="P443" s="11">
        <f ca="1">SUMIF(Ingredients!$B$3:$B$217,'PH complex foods'!H443,Ingredients!$A$3:$A$119)+SUMIF($B$3:$B$724,H443,$V$3:$V$723)</f>
        <v>1</v>
      </c>
      <c r="Q443" s="11">
        <f ca="1">SUMIF(Ingredients!$B$3:$B$217,'PH complex foods'!I443,Ingredients!$A$3:$A$119)+SUMIF($B$3:$B$724,I443,$V$3:$V$723)</f>
        <v>0</v>
      </c>
      <c r="R443" s="11">
        <f ca="1">SUMIF(Ingredients!$B$3:$B$217,'PH complex foods'!J443,Ingredients!$A$3:$A$119)+SUMIF($B$3:$B$724,J443,$V$3:$V$723)</f>
        <v>0</v>
      </c>
      <c r="S443" s="11">
        <f ca="1">SUMIF(Ingredients!$B$3:$B$217,'PH complex foods'!K443,Ingredients!$A$3:$A$119)+SUMIF($B$3:$B$724,K443,$V$3:$V$723)</f>
        <v>0</v>
      </c>
      <c r="T443" s="11">
        <f ca="1">SUMIF(Ingredients!$B$3:$B$217,'PH complex foods'!L443,Ingredients!$A$3:$A$119)+SUMIF($B$3:$B$724,L443,$V$3:$V$723)</f>
        <v>0</v>
      </c>
      <c r="U443" s="11">
        <f ca="1">SUMIF(Ingredients!$B$3:$B$217,'PH complex foods'!M443,Ingredients!$A$3:$A$119)+SUMIF($B$3:$B$724,M443,$V$3:$V$723)</f>
        <v>0</v>
      </c>
      <c r="V443" s="10">
        <f t="shared" ca="1" si="90"/>
        <v>1</v>
      </c>
      <c r="W443" s="11">
        <f t="shared" si="79"/>
        <v>0</v>
      </c>
      <c r="X443" s="44" t="str">
        <f t="shared" ca="1" si="91"/>
        <v>Yes</v>
      </c>
      <c r="Y443" s="34">
        <f>SUMIF(Ingredients!$B$3:$B$217,F443,Ingredients!$C$3:$C$217)+SUMIF($B$3:$B$724,F443,$AG$3:$AG$724)</f>
        <v>10</v>
      </c>
      <c r="Z443" s="30">
        <f>SUMIF(Ingredients!$B$3:$B$217,G443,Ingredients!$C$3:$C$217)+SUMIF($B$3:$B$724,G443,$AG$3:$AG$724)</f>
        <v>10</v>
      </c>
      <c r="AA443" s="30">
        <f>SUMIF(Ingredients!$B$3:$B$217,H443,Ingredients!$C$3:$C$217)+SUMIF($B$3:$B$724,H443,$AG$3:$AG$724)</f>
        <v>17.30952380952381</v>
      </c>
      <c r="AB443" s="30">
        <f>SUMIF(Ingredients!$B$3:$B$217,I443,Ingredients!$C$3:$C$217)+SUMIF($B$3:$B$724,I443,$AG$3:$AG$724)</f>
        <v>0</v>
      </c>
      <c r="AC443" s="30">
        <f>SUMIF(Ingredients!$B$3:$B$217,J443,Ingredients!$C$3:$C$217)+SUMIF($B$3:$B$724,J443,$AG$3:$AG$724)</f>
        <v>0</v>
      </c>
      <c r="AD443" s="30">
        <f>SUMIF(Ingredients!$B$3:$B$217,K443,Ingredients!$C$3:$C$217)+SUMIF($B$3:$B$724,K443,$AG$3:$AG$724)</f>
        <v>0</v>
      </c>
      <c r="AE443" s="30">
        <f>SUMIF(Ingredients!$B$3:$B$217,L443,Ingredients!$C$3:$C$217)+SUMIF($B$3:$B$724,L443,$AG$3:$AG$724)</f>
        <v>0</v>
      </c>
      <c r="AF443" s="30">
        <f>SUMIF(Ingredients!$B$3:$B$217,M443,Ingredients!$C$3:$C$217)+SUMIF($B$3:$B$724,M443,$AG$3:$AG$724)</f>
        <v>0</v>
      </c>
      <c r="AG443" s="29">
        <f t="shared" si="80"/>
        <v>37.30952380952381</v>
      </c>
      <c r="AH443" s="30">
        <f>SUMIF(Ingredients!$B$3:$B$217,F443,Ingredients!$D$3:$D$217)+SUMIF($B$3:$B$724,F443,$AP$3:$AP$724)</f>
        <v>0</v>
      </c>
      <c r="AI443" s="30">
        <f>SUMIF(Ingredients!$B$3:$B$217,G443,Ingredients!$D$3:$D$217)+SUMIF($B$3:$B$724,G443,$AP$3:$AP$724)</f>
        <v>0</v>
      </c>
      <c r="AJ443" s="30">
        <f>SUMIF(Ingredients!$B$3:$B$217,H443,Ingredients!$D$3:$D$217)+SUMIF($B$3:$B$724,H443,$AP$3:$AP$724)</f>
        <v>0.35714285714285715</v>
      </c>
      <c r="AK443" s="30">
        <f>SUMIF(Ingredients!$B$3:$B$217,I443,Ingredients!$D$3:$D$217)+SUMIF($B$3:$B$724,I443,$AP$3:$AP$724)</f>
        <v>0</v>
      </c>
      <c r="AL443" s="30">
        <f>SUMIF(Ingredients!$B$3:$B$217,J443,Ingredients!$D$3:$D$217)+SUMIF($B$3:$B$724,J443,$AP$3:$AP$724)</f>
        <v>0</v>
      </c>
      <c r="AM443" s="30">
        <f>SUMIF(Ingredients!$B$3:$B$217,K443,Ingredients!$D$3:$D$217)+SUMIF($B$3:$B$724,K443,$AP$3:$AP$724)</f>
        <v>0</v>
      </c>
      <c r="AN443" s="30">
        <f>SUMIF(Ingredients!$B$3:$B$217,L443,Ingredients!$D$3:$D$217)+SUMIF($B$3:$B$724,L443,$AP$3:$AP$724)</f>
        <v>0</v>
      </c>
      <c r="AO443" s="30">
        <f>SUMIF(Ingredients!$B$3:$B$217,M443,Ingredients!$D$3:$D$217)+SUMIF($B$3:$B$724,M443,$AP$3:$AP$724)</f>
        <v>0</v>
      </c>
      <c r="AP443" s="29">
        <f t="shared" si="81"/>
        <v>0.35714285714285715</v>
      </c>
      <c r="AQ443" s="30">
        <f>SUMIF(Ingredients!$B$3:$B$217,F443,Ingredients!$E$3:$E$217)+SUMIF($B$3:$B$724,F443,$AY$3:$AY$727)</f>
        <v>31</v>
      </c>
      <c r="AR443" s="30">
        <f>SUMIF(Ingredients!$B$3:$B$217,G443,Ingredients!$E$3:$E$217)+SUMIF($B$3:$B$724,G443,$AY$3:$AY$727)</f>
        <v>73</v>
      </c>
      <c r="AS443" s="30">
        <f>SUMIF(Ingredients!$B$3:$B$217,H443,Ingredients!$E$3:$E$217)+SUMIF($B$3:$B$724,H443,$AY$3:$AY$727)</f>
        <v>26.714285714285715</v>
      </c>
      <c r="AT443" s="30">
        <f>SUMIF(Ingredients!$B$3:$B$217,I443,Ingredients!$E$3:$E$217)+SUMIF($B$3:$B$724,I443,$AY$3:$AY$727)</f>
        <v>0</v>
      </c>
      <c r="AU443" s="30">
        <f>SUMIF(Ingredients!$B$3:$B$217,J443,Ingredients!$E$3:$E$217)+SUMIF($B$3:$B$724,J443,$AY$3:$AY$727)</f>
        <v>0</v>
      </c>
      <c r="AV443" s="30">
        <f>SUMIF(Ingredients!$B$3:$B$217,K443,Ingredients!$E$3:$E$217)+SUMIF($B$3:$B$724,K443,$AY$3:$AY$727)</f>
        <v>0</v>
      </c>
      <c r="AW443" s="30">
        <f>SUMIF(Ingredients!$B$3:$B$217,L443,Ingredients!$E$3:$E$217)+SUMIF($B$3:$B$724,L443,$AY$3:$AY$727)</f>
        <v>0</v>
      </c>
      <c r="AX443" s="30">
        <f>SUMIF(Ingredients!$B$3:$B$217,M443,Ingredients!$E$3:$E$217)+SUMIF($B$3:$B$724,M443,$AY$3:$AY$727)</f>
        <v>0</v>
      </c>
      <c r="AY443" s="29">
        <f t="shared" si="82"/>
        <v>43.571428571428577</v>
      </c>
      <c r="AZ443" s="30">
        <f>SUMIF(Ingredients!$B$3:$B$217,F443,Ingredients!$F$3:$F$217)+SUMIF($B$3:$B$724,F443,$BH$3:$BH$724)</f>
        <v>0</v>
      </c>
      <c r="BA443" s="30">
        <f>SUMIF(Ingredients!$B$3:$B$217,G443,Ingredients!$F$3:$F$217)+SUMIF($B$3:$B$724,G443,$BH$3:$BH$724)</f>
        <v>0</v>
      </c>
      <c r="BB443" s="30">
        <f>SUMIF(Ingredients!$B$3:$B$217,H443,Ingredients!$F$3:$F$217)+SUMIF($B$3:$B$724,H443,$BH$3:$BH$724)</f>
        <v>1</v>
      </c>
      <c r="BC443" s="30">
        <f>SUMIF(Ingredients!$B$3:$B$217,I443,Ingredients!$F$3:$F$217)+SUMIF($B$3:$B$724,I443,$BH$3:$BH$724)</f>
        <v>0</v>
      </c>
      <c r="BD443" s="30">
        <f>SUMIF(Ingredients!$B$3:$B$217,J443,Ingredients!$F$3:$F$217)+SUMIF($B$3:$B$724,J443,$BH$3:$BH$724)</f>
        <v>0</v>
      </c>
      <c r="BE443" s="30">
        <f>SUMIF(Ingredients!$B$3:$B$217,K443,Ingredients!$F$3:$F$217)+SUMIF($B$3:$B$724,K443,$BH$3:$BH$724)</f>
        <v>0</v>
      </c>
      <c r="BF443" s="30">
        <f>SUMIF(Ingredients!$B$3:$B$217,L443,Ingredients!$F$3:$F$217)+SUMIF($B$3:$B$724,L443,$BH$3:$BH$724)</f>
        <v>0</v>
      </c>
      <c r="BG443" s="30">
        <f>SUMIF(Ingredients!$B$3:$B$217,M443,Ingredients!$F$3:$F$217)+SUMIF($B$3:$B$724,M443,$BH$3:$BH$724)</f>
        <v>0</v>
      </c>
      <c r="BH443" s="35">
        <f t="shared" si="83"/>
        <v>1</v>
      </c>
      <c r="BI443" s="30">
        <f>SUMIF(Ingredients!$B$3:$B$217,F443,Ingredients!$G$3:$G$217)+SUMIF($B$3:$B$724,F443,$BQ$3:$BQ$724)</f>
        <v>0</v>
      </c>
      <c r="BJ443" s="30">
        <f>SUMIF(Ingredients!$B$3:$B$217,G443,Ingredients!$G$3:$G$217)+SUMIF($B$3:$B$724,G443,$BQ$3:$BQ$724)</f>
        <v>0</v>
      </c>
      <c r="BK443" s="30">
        <f>SUMIF(Ingredients!$B$3:$B$217,H443,Ingredients!$G$3:$G$217)+SUMIF($B$3:$B$724,H443,$BQ$3:$BQ$724)</f>
        <v>0</v>
      </c>
      <c r="BL443" s="30">
        <f>SUMIF(Ingredients!$B$3:$B$217,I443,Ingredients!$G$3:$G$217)+SUMIF($B$3:$B$724,I443,$BQ$3:$BQ$724)</f>
        <v>0</v>
      </c>
      <c r="BM443" s="30">
        <f>SUMIF(Ingredients!$B$3:$B$217,J443,Ingredients!$G$3:$G$217)+SUMIF($B$3:$B$724,J443,$BQ$3:$BQ$724)</f>
        <v>0</v>
      </c>
      <c r="BN443" s="30">
        <f>SUMIF(Ingredients!$B$3:$B$217,K443,Ingredients!$G$3:$G$217)+SUMIF($B$3:$B$724,K443,$BQ$3:$BQ$724)</f>
        <v>0</v>
      </c>
      <c r="BO443" s="30">
        <f>SUMIF(Ingredients!$B$3:$B$217,L443,Ingredients!$G$3:$G$217)+SUMIF($B$3:$B$724,L443,$BQ$3:$BQ$724)</f>
        <v>0</v>
      </c>
      <c r="BP443" s="30">
        <f>SUMIF(Ingredients!$B$3:$B$217,M443,Ingredients!$G$3:$G$217)+SUMIF($B$3:$B$724,M443,$BQ$3:$BQ$724)</f>
        <v>0</v>
      </c>
      <c r="BQ443" s="36">
        <f t="shared" si="84"/>
        <v>0</v>
      </c>
      <c r="BR443" s="30">
        <f>SUMIF(Ingredients!$B$3:$B$217,F443,Ingredients!$H$3:$H$217)+SUMIF($B$3:$B$724,F443,$BZ$3:$BZ$724)</f>
        <v>1.5</v>
      </c>
      <c r="BS443" s="30">
        <f>SUMIF(Ingredients!$B$3:$B$217,G443,Ingredients!$H$3:$H$217)+SUMIF($B$3:$B$724,G443,$BZ$3:$BZ$724)</f>
        <v>0</v>
      </c>
      <c r="BT443" s="30">
        <f>SUMIF(Ingredients!$B$3:$B$217,H443,Ingredients!$H$3:$H$217)+SUMIF($B$3:$B$724,H443,$BZ$3:$BZ$724)</f>
        <v>1.1428571428571428</v>
      </c>
      <c r="BU443" s="30">
        <f>SUMIF(Ingredients!$B$3:$B$217,I443,Ingredients!$H$3:$H$217)+SUMIF($B$3:$B$724,I443,$BZ$3:$BZ$724)</f>
        <v>0</v>
      </c>
      <c r="BV443" s="30">
        <f>SUMIF(Ingredients!$B$3:$B$217,J443,Ingredients!$H$3:$H$217)+SUMIF($B$3:$B$724,J443,$BZ$3:$BZ$724)</f>
        <v>0</v>
      </c>
      <c r="BW443" s="30">
        <f>SUMIF(Ingredients!$B$3:$B$217,K443,Ingredients!$H$3:$H$217)+SUMIF($B$3:$B$724,K443,$BZ$3:$BZ$724)</f>
        <v>0</v>
      </c>
      <c r="BX443" s="30">
        <f>SUMIF(Ingredients!$B$3:$B$217,L443,Ingredients!$H$3:$H$217)+SUMIF($B$3:$B$724,L443,$BZ$3:$BZ$724)</f>
        <v>0</v>
      </c>
      <c r="BY443" s="30">
        <f>SUMIF(Ingredients!$B$3:$B$217,M443,Ingredients!$H$3:$H$217)+SUMIF($B$3:$B$724,M443,$BZ$3:$BZ$724)</f>
        <v>0</v>
      </c>
      <c r="BZ443" s="42">
        <f t="shared" si="85"/>
        <v>2.6428571428571428</v>
      </c>
      <c r="CA443" s="30">
        <f>SUMIF(Ingredients!$B$3:$B$217,F443,Ingredients!$I$3:$I$217)+SUMIF($B$3:$B$724,F443,$CI$3:$CI$724)</f>
        <v>0</v>
      </c>
      <c r="CB443" s="30">
        <f>SUMIF(Ingredients!$B$3:$B$217,G443,Ingredients!$I$3:$I$217)+SUMIF($B$3:$B$724,G443,$CI$3:$CI$724)</f>
        <v>0</v>
      </c>
      <c r="CC443" s="30">
        <f>SUMIF(Ingredients!$B$3:$B$217,H443,Ingredients!$I$3:$I$217)+SUMIF($B$3:$B$724,H443,$CI$3:$CI$724)</f>
        <v>2.5</v>
      </c>
      <c r="CD443" s="30">
        <f>SUMIF(Ingredients!$B$3:$B$217,I443,Ingredients!$I$3:$I$217)+SUMIF($B$3:$B$724,I443,$CI$3:$CI$724)</f>
        <v>0</v>
      </c>
      <c r="CE443" s="30">
        <f>SUMIF(Ingredients!$B$3:$B$217,J443,Ingredients!$I$3:$I$217)+SUMIF($B$3:$B$724,J443,$CI$3:$CI$724)</f>
        <v>0</v>
      </c>
      <c r="CF443" s="30">
        <f>SUMIF(Ingredients!$B$3:$B$217,K443,Ingredients!$I$3:$I$217)+SUMIF($B$3:$B$724,K443,$CI$3:$CI$724)</f>
        <v>0</v>
      </c>
      <c r="CG443" s="30">
        <f>SUMIF(Ingredients!$B$3:$B$217,L443,Ingredients!$I$3:$I$217)+SUMIF($B$3:$B$724,L443,$CI$3:$CI$724)</f>
        <v>0</v>
      </c>
      <c r="CH443" s="30">
        <f>SUMIF(Ingredients!$B$3:$B$217,M443,Ingredients!$I$3:$I$217)+SUMIF($B$3:$B$724,M443,$CI$3:$CI$724)</f>
        <v>0</v>
      </c>
      <c r="CI443" s="38">
        <f t="shared" si="86"/>
        <v>2.5</v>
      </c>
      <c r="CJ443" s="30">
        <f>SUMIF(Ingredients!$B$3:$B$217,F443,Ingredients!$J$3:$J$217)+SUMIF($B$3:$B$724,F443,$CR$3:$CR$724)</f>
        <v>0</v>
      </c>
      <c r="CK443" s="30">
        <f>SUMIF(Ingredients!$B$3:$B$217,G443,Ingredients!$J$3:$J$217)+SUMIF($B$3:$B$724,G443,$CR$3:$CR$724)</f>
        <v>3</v>
      </c>
      <c r="CL443" s="30">
        <f>SUMIF(Ingredients!$B$3:$B$217,H443,Ingredients!$J$3:$J$217)+SUMIF($B$3:$B$724,H443,$CR$3:$CR$724)</f>
        <v>0</v>
      </c>
      <c r="CM443" s="30">
        <f>SUMIF(Ingredients!$B$3:$B$217,I443,Ingredients!$J$3:$J$217)+SUMIF($B$3:$B$724,I443,$CR$3:$CR$724)</f>
        <v>0</v>
      </c>
      <c r="CN443" s="30">
        <f>SUMIF(Ingredients!$B$3:$B$217,J443,Ingredients!$J$3:$J$217)+SUMIF($B$3:$B$724,J443,$CR$3:$CR$724)</f>
        <v>0</v>
      </c>
      <c r="CO443" s="30">
        <f>SUMIF(Ingredients!$B$3:$B$217,K443,Ingredients!$J$3:$J$217)+SUMIF($B$3:$B$724,K443,$CR$3:$CR$724)</f>
        <v>0</v>
      </c>
      <c r="CP443" s="30">
        <f>SUMIF(Ingredients!$B$3:$B$217,L443,Ingredients!$J$3:$J$217)+SUMIF($B$3:$B$724,L443,$CR$3:$CR$724)</f>
        <v>0</v>
      </c>
      <c r="CQ443" s="30">
        <f>SUMIF(Ingredients!$B$3:$B$217,M443,Ingredients!$J$3:$J$217)+SUMIF($B$3:$B$724,M443,$CR$3:$CR$724)</f>
        <v>0</v>
      </c>
      <c r="CR443" s="43">
        <f t="shared" si="87"/>
        <v>3</v>
      </c>
      <c r="CS443" s="34">
        <v>35</v>
      </c>
      <c r="CT443" s="30">
        <v>0.35714285714285715</v>
      </c>
      <c r="CU443" s="30">
        <v>18</v>
      </c>
      <c r="CV443" s="35">
        <v>1</v>
      </c>
      <c r="CW443" s="36">
        <v>0</v>
      </c>
      <c r="CX443" s="37">
        <v>2.5</v>
      </c>
      <c r="CY443" s="38">
        <v>2.5</v>
      </c>
      <c r="CZ443" s="39">
        <v>3</v>
      </c>
      <c r="DA443" t="s">
        <v>202</v>
      </c>
      <c r="DB443" t="str">
        <f t="shared" ca="1" si="88"/>
        <v>-</v>
      </c>
      <c r="DD443" t="s">
        <v>200</v>
      </c>
      <c r="DE443" t="str">
        <f t="shared" ca="1" si="89"/>
        <v>POUTINEITEM(MEAL, ItemRegistry.poutineItem, 4 ,7f,0.36f,1f,2.5f,0f,2.5f,3f,1.17f),</v>
      </c>
      <c r="DF443" t="s">
        <v>2521</v>
      </c>
    </row>
    <row r="444" spans="2:110" x14ac:dyDescent="0.3">
      <c r="B444" t="s">
        <v>734</v>
      </c>
      <c r="C444" t="str">
        <f>INDEX('PH Itemnames'!$B$1:$B$723,MATCH(B444,'PH Itemnames'!$A$1:$A$723),1)</f>
        <v>lemondrizzlecakeItem</v>
      </c>
      <c r="D444" t="s">
        <v>220</v>
      </c>
      <c r="E444" t="s">
        <v>1192</v>
      </c>
      <c r="F444" s="10" t="s">
        <v>20</v>
      </c>
      <c r="G444" s="11" t="s">
        <v>247</v>
      </c>
      <c r="H444" s="11" t="s">
        <v>210</v>
      </c>
      <c r="I444" s="11" t="s">
        <v>216</v>
      </c>
      <c r="J444" s="11"/>
      <c r="K444" s="11"/>
      <c r="L444" s="11"/>
      <c r="M444" s="11"/>
      <c r="N444" s="46">
        <f ca="1">SUMIF(Ingredients!$B$3:$B$217,'PH complex foods'!F444,Ingredients!$A$3:$A$119)+SUMIF($B$3:$B$724,F444,$V$3:$V$723)</f>
        <v>1</v>
      </c>
      <c r="O444" s="11">
        <f ca="1">SUMIF(Ingredients!$B$3:$B$217,'PH complex foods'!G444,Ingredients!$A$3:$A$119)+SUMIF($B$3:$B$724,G444,$V$3:$V$723)</f>
        <v>1</v>
      </c>
      <c r="P444" s="11">
        <f ca="1">SUMIF(Ingredients!$B$3:$B$217,'PH complex foods'!H444,Ingredients!$A$3:$A$119)+SUMIF($B$3:$B$724,H444,$V$3:$V$723)</f>
        <v>1</v>
      </c>
      <c r="Q444" s="11">
        <f ca="1">SUMIF(Ingredients!$B$3:$B$217,'PH complex foods'!I444,Ingredients!$A$3:$A$119)+SUMIF($B$3:$B$724,I444,$V$3:$V$723)</f>
        <v>1</v>
      </c>
      <c r="R444" s="11">
        <f ca="1">SUMIF(Ingredients!$B$3:$B$217,'PH complex foods'!J444,Ingredients!$A$3:$A$119)+SUMIF($B$3:$B$724,J444,$V$3:$V$723)</f>
        <v>0</v>
      </c>
      <c r="S444" s="11">
        <f ca="1">SUMIF(Ingredients!$B$3:$B$217,'PH complex foods'!K444,Ingredients!$A$3:$A$119)+SUMIF($B$3:$B$724,K444,$V$3:$V$723)</f>
        <v>0</v>
      </c>
      <c r="T444" s="11">
        <f ca="1">SUMIF(Ingredients!$B$3:$B$217,'PH complex foods'!L444,Ingredients!$A$3:$A$119)+SUMIF($B$3:$B$724,L444,$V$3:$V$723)</f>
        <v>0</v>
      </c>
      <c r="U444" s="11">
        <f ca="1">SUMIF(Ingredients!$B$3:$B$217,'PH complex foods'!M444,Ingredients!$A$3:$A$119)+SUMIF($B$3:$B$724,M444,$V$3:$V$723)</f>
        <v>0</v>
      </c>
      <c r="V444" s="10">
        <f t="shared" ca="1" si="90"/>
        <v>1</v>
      </c>
      <c r="W444" s="11">
        <f t="shared" si="79"/>
        <v>0</v>
      </c>
      <c r="X444" s="44" t="str">
        <f t="shared" ca="1" si="91"/>
        <v>Yes</v>
      </c>
      <c r="Y444" s="34">
        <f>SUMIF(Ingredients!$B$3:$B$217,F444,Ingredients!$C$3:$C$217)+SUMIF($B$3:$B$724,F444,$AG$3:$AG$724)</f>
        <v>1</v>
      </c>
      <c r="Z444" s="30">
        <f>SUMIF(Ingredients!$B$3:$B$217,G444,Ingredients!$C$3:$C$217)+SUMIF($B$3:$B$724,G444,$AG$3:$AG$724)</f>
        <v>5</v>
      </c>
      <c r="AA444" s="30">
        <f>SUMIF(Ingredients!$B$3:$B$217,H444,Ingredients!$C$3:$C$217)+SUMIF($B$3:$B$724,H444,$AG$3:$AG$724)</f>
        <v>0</v>
      </c>
      <c r="AB444" s="30">
        <f>SUMIF(Ingredients!$B$3:$B$217,I444,Ingredients!$C$3:$C$217)+SUMIF($B$3:$B$724,I444,$AG$3:$AG$724)</f>
        <v>5</v>
      </c>
      <c r="AC444" s="30">
        <f>SUMIF(Ingredients!$B$3:$B$217,J444,Ingredients!$C$3:$C$217)+SUMIF($B$3:$B$724,J444,$AG$3:$AG$724)</f>
        <v>0</v>
      </c>
      <c r="AD444" s="30">
        <f>SUMIF(Ingredients!$B$3:$B$217,K444,Ingredients!$C$3:$C$217)+SUMIF($B$3:$B$724,K444,$AG$3:$AG$724)</f>
        <v>0</v>
      </c>
      <c r="AE444" s="30">
        <f>SUMIF(Ingredients!$B$3:$B$217,L444,Ingredients!$C$3:$C$217)+SUMIF($B$3:$B$724,L444,$AG$3:$AG$724)</f>
        <v>0</v>
      </c>
      <c r="AF444" s="30">
        <f>SUMIF(Ingredients!$B$3:$B$217,M444,Ingredients!$C$3:$C$217)+SUMIF($B$3:$B$724,M444,$AG$3:$AG$724)</f>
        <v>0</v>
      </c>
      <c r="AG444" s="29">
        <f t="shared" si="80"/>
        <v>11</v>
      </c>
      <c r="AH444" s="30">
        <f>SUMIF(Ingredients!$B$3:$B$217,F444,Ingredients!$D$3:$D$217)+SUMIF($B$3:$B$724,F444,$AP$3:$AP$724)</f>
        <v>5</v>
      </c>
      <c r="AI444" s="30">
        <f>SUMIF(Ingredients!$B$3:$B$217,G444,Ingredients!$D$3:$D$217)+SUMIF($B$3:$B$724,G444,$AP$3:$AP$724)</f>
        <v>0</v>
      </c>
      <c r="AJ444" s="30">
        <f>SUMIF(Ingredients!$B$3:$B$217,H444,Ingredients!$D$3:$D$217)+SUMIF($B$3:$B$724,H444,$AP$3:$AP$724)</f>
        <v>0</v>
      </c>
      <c r="AK444" s="30">
        <f>SUMIF(Ingredients!$B$3:$B$217,I444,Ingredients!$D$3:$D$217)+SUMIF($B$3:$B$724,I444,$AP$3:$AP$724)</f>
        <v>0</v>
      </c>
      <c r="AL444" s="30">
        <f>SUMIF(Ingredients!$B$3:$B$217,J444,Ingredients!$D$3:$D$217)+SUMIF($B$3:$B$724,J444,$AP$3:$AP$724)</f>
        <v>0</v>
      </c>
      <c r="AM444" s="30">
        <f>SUMIF(Ingredients!$B$3:$B$217,K444,Ingredients!$D$3:$D$217)+SUMIF($B$3:$B$724,K444,$AP$3:$AP$724)</f>
        <v>0</v>
      </c>
      <c r="AN444" s="30">
        <f>SUMIF(Ingredients!$B$3:$B$217,L444,Ingredients!$D$3:$D$217)+SUMIF($B$3:$B$724,L444,$AP$3:$AP$724)</f>
        <v>0</v>
      </c>
      <c r="AO444" s="30">
        <f>SUMIF(Ingredients!$B$3:$B$217,M444,Ingredients!$D$3:$D$217)+SUMIF($B$3:$B$724,M444,$AP$3:$AP$724)</f>
        <v>0</v>
      </c>
      <c r="AP444" s="29">
        <f t="shared" si="81"/>
        <v>5</v>
      </c>
      <c r="AQ444" s="30">
        <f>SUMIF(Ingredients!$B$3:$B$217,F444,Ingredients!$E$3:$E$217)+SUMIF($B$3:$B$724,F444,$AY$3:$AY$727)</f>
        <v>10</v>
      </c>
      <c r="AR444" s="30">
        <f>SUMIF(Ingredients!$B$3:$B$217,G444,Ingredients!$E$3:$E$217)+SUMIF($B$3:$B$724,G444,$AY$3:$AY$727)</f>
        <v>12</v>
      </c>
      <c r="AS444" s="30">
        <f>SUMIF(Ingredients!$B$3:$B$217,H444,Ingredients!$E$3:$E$217)+SUMIF($B$3:$B$724,H444,$AY$3:$AY$727)</f>
        <v>30</v>
      </c>
      <c r="AT444" s="30">
        <f>SUMIF(Ingredients!$B$3:$B$217,I444,Ingredients!$E$3:$E$217)+SUMIF($B$3:$B$724,I444,$AY$3:$AY$727)</f>
        <v>29.5</v>
      </c>
      <c r="AU444" s="30">
        <f>SUMIF(Ingredients!$B$3:$B$217,J444,Ingredients!$E$3:$E$217)+SUMIF($B$3:$B$724,J444,$AY$3:$AY$727)</f>
        <v>0</v>
      </c>
      <c r="AV444" s="30">
        <f>SUMIF(Ingredients!$B$3:$B$217,K444,Ingredients!$E$3:$E$217)+SUMIF($B$3:$B$724,K444,$AY$3:$AY$727)</f>
        <v>0</v>
      </c>
      <c r="AW444" s="30">
        <f>SUMIF(Ingredients!$B$3:$B$217,L444,Ingredients!$E$3:$E$217)+SUMIF($B$3:$B$724,L444,$AY$3:$AY$727)</f>
        <v>0</v>
      </c>
      <c r="AX444" s="30">
        <f>SUMIF(Ingredients!$B$3:$B$217,M444,Ingredients!$E$3:$E$217)+SUMIF($B$3:$B$724,M444,$AY$3:$AY$727)</f>
        <v>0</v>
      </c>
      <c r="AY444" s="29">
        <f t="shared" si="82"/>
        <v>20.375</v>
      </c>
      <c r="AZ444" s="30">
        <f>SUMIF(Ingredients!$B$3:$B$217,F444,Ingredients!$F$3:$F$217)+SUMIF($B$3:$B$724,F444,$BH$3:$BH$724)</f>
        <v>0</v>
      </c>
      <c r="BA444" s="30">
        <f>SUMIF(Ingredients!$B$3:$B$217,G444,Ingredients!$F$3:$F$217)+SUMIF($B$3:$B$724,G444,$BH$3:$BH$724)</f>
        <v>0</v>
      </c>
      <c r="BB444" s="30">
        <f>SUMIF(Ingredients!$B$3:$B$217,H444,Ingredients!$F$3:$F$217)+SUMIF($B$3:$B$724,H444,$BH$3:$BH$724)</f>
        <v>0</v>
      </c>
      <c r="BC444" s="30">
        <f>SUMIF(Ingredients!$B$3:$B$217,I444,Ingredients!$F$3:$F$217)+SUMIF($B$3:$B$724,I444,$BH$3:$BH$724)</f>
        <v>1</v>
      </c>
      <c r="BD444" s="30">
        <f>SUMIF(Ingredients!$B$3:$B$217,J444,Ingredients!$F$3:$F$217)+SUMIF($B$3:$B$724,J444,$BH$3:$BH$724)</f>
        <v>0</v>
      </c>
      <c r="BE444" s="30">
        <f>SUMIF(Ingredients!$B$3:$B$217,K444,Ingredients!$F$3:$F$217)+SUMIF($B$3:$B$724,K444,$BH$3:$BH$724)</f>
        <v>0</v>
      </c>
      <c r="BF444" s="30">
        <f>SUMIF(Ingredients!$B$3:$B$217,L444,Ingredients!$F$3:$F$217)+SUMIF($B$3:$B$724,L444,$BH$3:$BH$724)</f>
        <v>0</v>
      </c>
      <c r="BG444" s="30">
        <f>SUMIF(Ingredients!$B$3:$B$217,M444,Ingredients!$F$3:$F$217)+SUMIF($B$3:$B$724,M444,$BH$3:$BH$724)</f>
        <v>0</v>
      </c>
      <c r="BH444" s="35">
        <f t="shared" si="83"/>
        <v>1</v>
      </c>
      <c r="BI444" s="30">
        <f>SUMIF(Ingredients!$B$3:$B$217,F444,Ingredients!$G$3:$G$217)+SUMIF($B$3:$B$724,F444,$BQ$3:$BQ$724)</f>
        <v>0.8</v>
      </c>
      <c r="BJ444" s="30">
        <f>SUMIF(Ingredients!$B$3:$B$217,G444,Ingredients!$G$3:$G$217)+SUMIF($B$3:$B$724,G444,$BQ$3:$BQ$724)</f>
        <v>0</v>
      </c>
      <c r="BK444" s="30">
        <f>SUMIF(Ingredients!$B$3:$B$217,H444,Ingredients!$G$3:$G$217)+SUMIF($B$3:$B$724,H444,$BQ$3:$BQ$724)</f>
        <v>0</v>
      </c>
      <c r="BL444" s="30">
        <f>SUMIF(Ingredients!$B$3:$B$217,I444,Ingredients!$G$3:$G$217)+SUMIF($B$3:$B$724,I444,$BQ$3:$BQ$724)</f>
        <v>0</v>
      </c>
      <c r="BM444" s="30">
        <f>SUMIF(Ingredients!$B$3:$B$217,J444,Ingredients!$G$3:$G$217)+SUMIF($B$3:$B$724,J444,$BQ$3:$BQ$724)</f>
        <v>0</v>
      </c>
      <c r="BN444" s="30">
        <f>SUMIF(Ingredients!$B$3:$B$217,K444,Ingredients!$G$3:$G$217)+SUMIF($B$3:$B$724,K444,$BQ$3:$BQ$724)</f>
        <v>0</v>
      </c>
      <c r="BO444" s="30">
        <f>SUMIF(Ingredients!$B$3:$B$217,L444,Ingredients!$G$3:$G$217)+SUMIF($B$3:$B$724,L444,$BQ$3:$BQ$724)</f>
        <v>0</v>
      </c>
      <c r="BP444" s="30">
        <f>SUMIF(Ingredients!$B$3:$B$217,M444,Ingredients!$G$3:$G$217)+SUMIF($B$3:$B$724,M444,$BQ$3:$BQ$724)</f>
        <v>0</v>
      </c>
      <c r="BQ444" s="36">
        <f t="shared" si="84"/>
        <v>0.8</v>
      </c>
      <c r="BR444" s="30">
        <f>SUMIF(Ingredients!$B$3:$B$217,F444,Ingredients!$H$3:$H$217)+SUMIF($B$3:$B$724,F444,$BZ$3:$BZ$724)</f>
        <v>0</v>
      </c>
      <c r="BS444" s="30">
        <f>SUMIF(Ingredients!$B$3:$B$217,G444,Ingredients!$H$3:$H$217)+SUMIF($B$3:$B$724,G444,$BZ$3:$BZ$724)</f>
        <v>0</v>
      </c>
      <c r="BT444" s="30">
        <f>SUMIF(Ingredients!$B$3:$B$217,H444,Ingredients!$H$3:$H$217)+SUMIF($B$3:$B$724,H444,$BZ$3:$BZ$724)</f>
        <v>0</v>
      </c>
      <c r="BU444" s="30">
        <f>SUMIF(Ingredients!$B$3:$B$217,I444,Ingredients!$H$3:$H$217)+SUMIF($B$3:$B$724,I444,$BZ$3:$BZ$724)</f>
        <v>0</v>
      </c>
      <c r="BV444" s="30">
        <f>SUMIF(Ingredients!$B$3:$B$217,J444,Ingredients!$H$3:$H$217)+SUMIF($B$3:$B$724,J444,$BZ$3:$BZ$724)</f>
        <v>0</v>
      </c>
      <c r="BW444" s="30">
        <f>SUMIF(Ingredients!$B$3:$B$217,K444,Ingredients!$H$3:$H$217)+SUMIF($B$3:$B$724,K444,$BZ$3:$BZ$724)</f>
        <v>0</v>
      </c>
      <c r="BX444" s="30">
        <f>SUMIF(Ingredients!$B$3:$B$217,L444,Ingredients!$H$3:$H$217)+SUMIF($B$3:$B$724,L444,$BZ$3:$BZ$724)</f>
        <v>0</v>
      </c>
      <c r="BY444" s="30">
        <f>SUMIF(Ingredients!$B$3:$B$217,M444,Ingredients!$H$3:$H$217)+SUMIF($B$3:$B$724,M444,$BZ$3:$BZ$724)</f>
        <v>0</v>
      </c>
      <c r="BZ444" s="42">
        <f t="shared" si="85"/>
        <v>0</v>
      </c>
      <c r="CA444" s="30">
        <f>SUMIF(Ingredients!$B$3:$B$217,F444,Ingredients!$I$3:$I$217)+SUMIF($B$3:$B$724,F444,$CI$3:$CI$724)</f>
        <v>0</v>
      </c>
      <c r="CB444" s="30">
        <f>SUMIF(Ingredients!$B$3:$B$217,G444,Ingredients!$I$3:$I$217)+SUMIF($B$3:$B$724,G444,$CI$3:$CI$724)</f>
        <v>0</v>
      </c>
      <c r="CC444" s="30">
        <f>SUMIF(Ingredients!$B$3:$B$217,H444,Ingredients!$I$3:$I$217)+SUMIF($B$3:$B$724,H444,$CI$3:$CI$724)</f>
        <v>0</v>
      </c>
      <c r="CD444" s="30">
        <f>SUMIF(Ingredients!$B$3:$B$217,I444,Ingredients!$I$3:$I$217)+SUMIF($B$3:$B$724,I444,$CI$3:$CI$724)</f>
        <v>0</v>
      </c>
      <c r="CE444" s="30">
        <f>SUMIF(Ingredients!$B$3:$B$217,J444,Ingredients!$I$3:$I$217)+SUMIF($B$3:$B$724,J444,$CI$3:$CI$724)</f>
        <v>0</v>
      </c>
      <c r="CF444" s="30">
        <f>SUMIF(Ingredients!$B$3:$B$217,K444,Ingredients!$I$3:$I$217)+SUMIF($B$3:$B$724,K444,$CI$3:$CI$724)</f>
        <v>0</v>
      </c>
      <c r="CG444" s="30">
        <f>SUMIF(Ingredients!$B$3:$B$217,L444,Ingredients!$I$3:$I$217)+SUMIF($B$3:$B$724,L444,$CI$3:$CI$724)</f>
        <v>0</v>
      </c>
      <c r="CH444" s="30">
        <f>SUMIF(Ingredients!$B$3:$B$217,M444,Ingredients!$I$3:$I$217)+SUMIF($B$3:$B$724,M444,$CI$3:$CI$724)</f>
        <v>0</v>
      </c>
      <c r="CI444" s="38">
        <f t="shared" si="86"/>
        <v>0</v>
      </c>
      <c r="CJ444" s="30">
        <f>SUMIF(Ingredients!$B$3:$B$217,F444,Ingredients!$J$3:$J$217)+SUMIF($B$3:$B$724,F444,$CR$3:$CR$724)</f>
        <v>0</v>
      </c>
      <c r="CK444" s="30">
        <f>SUMIF(Ingredients!$B$3:$B$217,G444,Ingredients!$J$3:$J$217)+SUMIF($B$3:$B$724,G444,$CR$3:$CR$724)</f>
        <v>1</v>
      </c>
      <c r="CL444" s="30">
        <f>SUMIF(Ingredients!$B$3:$B$217,H444,Ingredients!$J$3:$J$217)+SUMIF($B$3:$B$724,H444,$CR$3:$CR$724)</f>
        <v>0</v>
      </c>
      <c r="CM444" s="30">
        <f>SUMIF(Ingredients!$B$3:$B$217,I444,Ingredients!$J$3:$J$217)+SUMIF($B$3:$B$724,I444,$CR$3:$CR$724)</f>
        <v>0</v>
      </c>
      <c r="CN444" s="30">
        <f>SUMIF(Ingredients!$B$3:$B$217,J444,Ingredients!$J$3:$J$217)+SUMIF($B$3:$B$724,J444,$CR$3:$CR$724)</f>
        <v>0</v>
      </c>
      <c r="CO444" s="30">
        <f>SUMIF(Ingredients!$B$3:$B$217,K444,Ingredients!$J$3:$J$217)+SUMIF($B$3:$B$724,K444,$CR$3:$CR$724)</f>
        <v>0</v>
      </c>
      <c r="CP444" s="30">
        <f>SUMIF(Ingredients!$B$3:$B$217,L444,Ingredients!$J$3:$J$217)+SUMIF($B$3:$B$724,L444,$CR$3:$CR$724)</f>
        <v>0</v>
      </c>
      <c r="CQ444" s="30">
        <f>SUMIF(Ingredients!$B$3:$B$217,M444,Ingredients!$J$3:$J$217)+SUMIF($B$3:$B$724,M444,$CR$3:$CR$724)</f>
        <v>0</v>
      </c>
      <c r="CR444" s="43">
        <f t="shared" si="87"/>
        <v>1</v>
      </c>
      <c r="CS444" s="34">
        <v>15</v>
      </c>
      <c r="CT444" s="30">
        <v>0</v>
      </c>
      <c r="CU444" s="30">
        <v>20.375</v>
      </c>
      <c r="CV444" s="35">
        <v>1</v>
      </c>
      <c r="CW444" s="36">
        <v>0.8</v>
      </c>
      <c r="CX444" s="37">
        <v>0</v>
      </c>
      <c r="CY444" s="38">
        <v>0</v>
      </c>
      <c r="CZ444" s="39">
        <v>1</v>
      </c>
      <c r="DA444" t="s">
        <v>202</v>
      </c>
      <c r="DB444" t="str">
        <f t="shared" ca="1" si="88"/>
        <v>-</v>
      </c>
      <c r="DD444" t="s">
        <v>200</v>
      </c>
      <c r="DE444" t="str">
        <f t="shared" ca="1" si="89"/>
        <v>LEMONDRIZZLECAKEITEM(MEAL, ItemRegistry.lemondrizzlecakeItem, 4 ,3f,0f,1f,0f,0.8f,0f,1f,1.03f),</v>
      </c>
      <c r="DF444" t="s">
        <v>2522</v>
      </c>
    </row>
    <row r="445" spans="2:110" x14ac:dyDescent="0.3">
      <c r="B445" t="s">
        <v>735</v>
      </c>
      <c r="C445" t="str">
        <f>INDEX('PH Itemnames'!$B$1:$B$723,MATCH(B445,'PH Itemnames'!$A$1:$A$723),1)</f>
        <v>meatloafItem</v>
      </c>
      <c r="D445" t="s">
        <v>245</v>
      </c>
      <c r="E445" t="s">
        <v>1192</v>
      </c>
      <c r="F445" s="10" t="s">
        <v>75</v>
      </c>
      <c r="G445" s="11" t="s">
        <v>246</v>
      </c>
      <c r="H445" s="11" t="s">
        <v>64</v>
      </c>
      <c r="I445" s="11" t="s">
        <v>62</v>
      </c>
      <c r="J445" s="11" t="s">
        <v>322</v>
      </c>
      <c r="K445" s="11"/>
      <c r="L445" s="11"/>
      <c r="M445" s="11"/>
      <c r="N445" s="46">
        <f ca="1">SUMIF(Ingredients!$B$3:$B$217,'PH complex foods'!F445,Ingredients!$A$3:$A$119)+SUMIF($B$3:$B$724,F445,$V$3:$V$723)</f>
        <v>1</v>
      </c>
      <c r="O445" s="11">
        <f ca="1">SUMIF(Ingredients!$B$3:$B$217,'PH complex foods'!G445,Ingredients!$A$3:$A$119)+SUMIF($B$3:$B$724,G445,$V$3:$V$723)</f>
        <v>1</v>
      </c>
      <c r="P445" s="11">
        <f ca="1">SUMIF(Ingredients!$B$3:$B$217,'PH complex foods'!H445,Ingredients!$A$3:$A$119)+SUMIF($B$3:$B$724,H445,$V$3:$V$723)</f>
        <v>1</v>
      </c>
      <c r="Q445" s="11">
        <f ca="1">SUMIF(Ingredients!$B$3:$B$217,'PH complex foods'!I445,Ingredients!$A$3:$A$119)+SUMIF($B$3:$B$724,I445,$V$3:$V$723)</f>
        <v>1</v>
      </c>
      <c r="R445" s="11">
        <f ca="1">SUMIF(Ingredients!$B$3:$B$217,'PH complex foods'!J445,Ingredients!$A$3:$A$119)+SUMIF($B$3:$B$724,J445,$V$3:$V$723)</f>
        <v>1</v>
      </c>
      <c r="S445" s="11">
        <f ca="1">SUMIF(Ingredients!$B$3:$B$217,'PH complex foods'!K445,Ingredients!$A$3:$A$119)+SUMIF($B$3:$B$724,K445,$V$3:$V$723)</f>
        <v>0</v>
      </c>
      <c r="T445" s="11">
        <f ca="1">SUMIF(Ingredients!$B$3:$B$217,'PH complex foods'!L445,Ingredients!$A$3:$A$119)+SUMIF($B$3:$B$724,L445,$V$3:$V$723)</f>
        <v>0</v>
      </c>
      <c r="U445" s="11">
        <f ca="1">SUMIF(Ingredients!$B$3:$B$217,'PH complex foods'!M445,Ingredients!$A$3:$A$119)+SUMIF($B$3:$B$724,M445,$V$3:$V$723)</f>
        <v>0</v>
      </c>
      <c r="V445" s="10">
        <f t="shared" ca="1" si="90"/>
        <v>1</v>
      </c>
      <c r="W445" s="11">
        <f t="shared" si="79"/>
        <v>1</v>
      </c>
      <c r="X445" s="44" t="str">
        <f t="shared" ca="1" si="91"/>
        <v>Yes</v>
      </c>
      <c r="Y445" s="34">
        <f>SUMIF(Ingredients!$B$3:$B$217,F445,Ingredients!$C$3:$C$217)+SUMIF($B$3:$B$724,F445,$AG$3:$AG$724)</f>
        <v>10</v>
      </c>
      <c r="Z445" s="30">
        <f>SUMIF(Ingredients!$B$3:$B$217,G445,Ingredients!$C$3:$C$217)+SUMIF($B$3:$B$724,G445,$AG$3:$AG$724)</f>
        <v>5</v>
      </c>
      <c r="AA445" s="30">
        <f>SUMIF(Ingredients!$B$3:$B$217,H445,Ingredients!$C$3:$C$217)+SUMIF($B$3:$B$724,H445,$AG$3:$AG$724)</f>
        <v>2</v>
      </c>
      <c r="AB445" s="30">
        <f>SUMIF(Ingredients!$B$3:$B$217,I445,Ingredients!$C$3:$C$217)+SUMIF($B$3:$B$724,I445,$AG$3:$AG$724)</f>
        <v>2</v>
      </c>
      <c r="AC445" s="30">
        <f>SUMIF(Ingredients!$B$3:$B$217,J445,Ingredients!$C$3:$C$217)+SUMIF($B$3:$B$724,J445,$AG$3:$AG$724)</f>
        <v>2</v>
      </c>
      <c r="AD445" s="30">
        <f>SUMIF(Ingredients!$B$3:$B$217,K445,Ingredients!$C$3:$C$217)+SUMIF($B$3:$B$724,K445,$AG$3:$AG$724)</f>
        <v>0</v>
      </c>
      <c r="AE445" s="30">
        <f>SUMIF(Ingredients!$B$3:$B$217,L445,Ingredients!$C$3:$C$217)+SUMIF($B$3:$B$724,L445,$AG$3:$AG$724)</f>
        <v>0</v>
      </c>
      <c r="AF445" s="30">
        <f>SUMIF(Ingredients!$B$3:$B$217,M445,Ingredients!$C$3:$C$217)+SUMIF($B$3:$B$724,M445,$AG$3:$AG$724)</f>
        <v>0</v>
      </c>
      <c r="AG445" s="29">
        <f t="shared" si="80"/>
        <v>21</v>
      </c>
      <c r="AH445" s="30">
        <f>SUMIF(Ingredients!$B$3:$B$217,F445,Ingredients!$D$3:$D$217)+SUMIF($B$3:$B$724,F445,$AP$3:$AP$724)</f>
        <v>0</v>
      </c>
      <c r="AI445" s="30">
        <f>SUMIF(Ingredients!$B$3:$B$217,G445,Ingredients!$D$3:$D$217)+SUMIF($B$3:$B$724,G445,$AP$3:$AP$724)</f>
        <v>0</v>
      </c>
      <c r="AJ445" s="30">
        <f>SUMIF(Ingredients!$B$3:$B$217,H445,Ingredients!$D$3:$D$217)+SUMIF($B$3:$B$724,H445,$AP$3:$AP$724)</f>
        <v>0</v>
      </c>
      <c r="AK445" s="30">
        <f>SUMIF(Ingredients!$B$3:$B$217,I445,Ingredients!$D$3:$D$217)+SUMIF($B$3:$B$724,I445,$AP$3:$AP$724)</f>
        <v>0</v>
      </c>
      <c r="AL445" s="30">
        <f>SUMIF(Ingredients!$B$3:$B$217,J445,Ingredients!$D$3:$D$217)+SUMIF($B$3:$B$724,J445,$AP$3:$AP$724)</f>
        <v>5</v>
      </c>
      <c r="AM445" s="30">
        <f>SUMIF(Ingredients!$B$3:$B$217,K445,Ingredients!$D$3:$D$217)+SUMIF($B$3:$B$724,K445,$AP$3:$AP$724)</f>
        <v>0</v>
      </c>
      <c r="AN445" s="30">
        <f>SUMIF(Ingredients!$B$3:$B$217,L445,Ingredients!$D$3:$D$217)+SUMIF($B$3:$B$724,L445,$AP$3:$AP$724)</f>
        <v>0</v>
      </c>
      <c r="AO445" s="30">
        <f>SUMIF(Ingredients!$B$3:$B$217,M445,Ingredients!$D$3:$D$217)+SUMIF($B$3:$B$724,M445,$AP$3:$AP$724)</f>
        <v>0</v>
      </c>
      <c r="AP445" s="29">
        <f t="shared" si="81"/>
        <v>5</v>
      </c>
      <c r="AQ445" s="30">
        <f>SUMIF(Ingredients!$B$3:$B$217,F445,Ingredients!$E$3:$E$217)+SUMIF($B$3:$B$724,F445,$AY$3:$AY$727)</f>
        <v>10</v>
      </c>
      <c r="AR445" s="30">
        <f>SUMIF(Ingredients!$B$3:$B$217,G445,Ingredients!$E$3:$E$217)+SUMIF($B$3:$B$724,G445,$AY$3:$AY$727)</f>
        <v>21</v>
      </c>
      <c r="AS445" s="30">
        <f>SUMIF(Ingredients!$B$3:$B$217,H445,Ingredients!$E$3:$E$217)+SUMIF($B$3:$B$724,H445,$AY$3:$AY$727)</f>
        <v>43</v>
      </c>
      <c r="AT445" s="30">
        <f>SUMIF(Ingredients!$B$3:$B$217,I445,Ingredients!$E$3:$E$217)+SUMIF($B$3:$B$724,I445,$AY$3:$AY$727)</f>
        <v>54</v>
      </c>
      <c r="AU445" s="30">
        <f>SUMIF(Ingredients!$B$3:$B$217,J445,Ingredients!$E$3:$E$217)+SUMIF($B$3:$B$724,J445,$AY$3:$AY$727)</f>
        <v>5</v>
      </c>
      <c r="AV445" s="30">
        <f>SUMIF(Ingredients!$B$3:$B$217,K445,Ingredients!$E$3:$E$217)+SUMIF($B$3:$B$724,K445,$AY$3:$AY$727)</f>
        <v>0</v>
      </c>
      <c r="AW445" s="30">
        <f>SUMIF(Ingredients!$B$3:$B$217,L445,Ingredients!$E$3:$E$217)+SUMIF($B$3:$B$724,L445,$AY$3:$AY$727)</f>
        <v>0</v>
      </c>
      <c r="AX445" s="30">
        <f>SUMIF(Ingredients!$B$3:$B$217,M445,Ingredients!$E$3:$E$217)+SUMIF($B$3:$B$724,M445,$AY$3:$AY$727)</f>
        <v>0</v>
      </c>
      <c r="AY445" s="29">
        <f t="shared" si="82"/>
        <v>26.6</v>
      </c>
      <c r="AZ445" s="30">
        <f>SUMIF(Ingredients!$B$3:$B$217,F445,Ingredients!$F$3:$F$217)+SUMIF($B$3:$B$724,F445,$BH$3:$BH$724)</f>
        <v>0</v>
      </c>
      <c r="BA445" s="30">
        <f>SUMIF(Ingredients!$B$3:$B$217,G445,Ingredients!$F$3:$F$217)+SUMIF($B$3:$B$724,G445,$BH$3:$BH$724)</f>
        <v>1.5</v>
      </c>
      <c r="BB445" s="30">
        <f>SUMIF(Ingredients!$B$3:$B$217,H445,Ingredients!$F$3:$F$217)+SUMIF($B$3:$B$724,H445,$BH$3:$BH$724)</f>
        <v>0</v>
      </c>
      <c r="BC445" s="30">
        <f>SUMIF(Ingredients!$B$3:$B$217,I445,Ingredients!$F$3:$F$217)+SUMIF($B$3:$B$724,I445,$BH$3:$BH$724)</f>
        <v>0</v>
      </c>
      <c r="BD445" s="30">
        <f>SUMIF(Ingredients!$B$3:$B$217,J445,Ingredients!$F$3:$F$217)+SUMIF($B$3:$B$724,J445,$BH$3:$BH$724)</f>
        <v>0</v>
      </c>
      <c r="BE445" s="30">
        <f>SUMIF(Ingredients!$B$3:$B$217,K445,Ingredients!$F$3:$F$217)+SUMIF($B$3:$B$724,K445,$BH$3:$BH$724)</f>
        <v>0</v>
      </c>
      <c r="BF445" s="30">
        <f>SUMIF(Ingredients!$B$3:$B$217,L445,Ingredients!$F$3:$F$217)+SUMIF($B$3:$B$724,L445,$BH$3:$BH$724)</f>
        <v>0</v>
      </c>
      <c r="BG445" s="30">
        <f>SUMIF(Ingredients!$B$3:$B$217,M445,Ingredients!$F$3:$F$217)+SUMIF($B$3:$B$724,M445,$BH$3:$BH$724)</f>
        <v>0</v>
      </c>
      <c r="BH445" s="35">
        <f t="shared" si="83"/>
        <v>1.5</v>
      </c>
      <c r="BI445" s="30">
        <f>SUMIF(Ingredients!$B$3:$B$217,F445,Ingredients!$G$3:$G$217)+SUMIF($B$3:$B$724,F445,$BQ$3:$BQ$724)</f>
        <v>0</v>
      </c>
      <c r="BJ445" s="30">
        <f>SUMIF(Ingredients!$B$3:$B$217,G445,Ingredients!$G$3:$G$217)+SUMIF($B$3:$B$724,G445,$BQ$3:$BQ$724)</f>
        <v>0</v>
      </c>
      <c r="BK445" s="30">
        <f>SUMIF(Ingredients!$B$3:$B$217,H445,Ingredients!$G$3:$G$217)+SUMIF($B$3:$B$724,H445,$BQ$3:$BQ$724)</f>
        <v>0</v>
      </c>
      <c r="BL445" s="30">
        <f>SUMIF(Ingredients!$B$3:$B$217,I445,Ingredients!$G$3:$G$217)+SUMIF($B$3:$B$724,I445,$BQ$3:$BQ$724)</f>
        <v>0</v>
      </c>
      <c r="BM445" s="30">
        <f>SUMIF(Ingredients!$B$3:$B$217,J445,Ingredients!$G$3:$G$217)+SUMIF($B$3:$B$724,J445,$BQ$3:$BQ$724)</f>
        <v>0</v>
      </c>
      <c r="BN445" s="30">
        <f>SUMIF(Ingredients!$B$3:$B$217,K445,Ingredients!$G$3:$G$217)+SUMIF($B$3:$B$724,K445,$BQ$3:$BQ$724)</f>
        <v>0</v>
      </c>
      <c r="BO445" s="30">
        <f>SUMIF(Ingredients!$B$3:$B$217,L445,Ingredients!$G$3:$G$217)+SUMIF($B$3:$B$724,L445,$BQ$3:$BQ$724)</f>
        <v>0</v>
      </c>
      <c r="BP445" s="30">
        <f>SUMIF(Ingredients!$B$3:$B$217,M445,Ingredients!$G$3:$G$217)+SUMIF($B$3:$B$724,M445,$BQ$3:$BQ$724)</f>
        <v>0</v>
      </c>
      <c r="BQ445" s="36">
        <f t="shared" si="84"/>
        <v>0</v>
      </c>
      <c r="BR445" s="30">
        <f>SUMIF(Ingredients!$B$3:$B$217,F445,Ingredients!$H$3:$H$217)+SUMIF($B$3:$B$724,F445,$BZ$3:$BZ$724)</f>
        <v>0</v>
      </c>
      <c r="BS445" s="30">
        <f>SUMIF(Ingredients!$B$3:$B$217,G445,Ingredients!$H$3:$H$217)+SUMIF($B$3:$B$724,G445,$BZ$3:$BZ$724)</f>
        <v>0</v>
      </c>
      <c r="BT445" s="30">
        <f>SUMIF(Ingredients!$B$3:$B$217,H445,Ingredients!$H$3:$H$217)+SUMIF($B$3:$B$724,H445,$BZ$3:$BZ$724)</f>
        <v>1</v>
      </c>
      <c r="BU445" s="30">
        <f>SUMIF(Ingredients!$B$3:$B$217,I445,Ingredients!$H$3:$H$217)+SUMIF($B$3:$B$724,I445,$BZ$3:$BZ$724)</f>
        <v>2</v>
      </c>
      <c r="BV445" s="30">
        <f>SUMIF(Ingredients!$B$3:$B$217,J445,Ingredients!$H$3:$H$217)+SUMIF($B$3:$B$724,J445,$BZ$3:$BZ$724)</f>
        <v>1.5</v>
      </c>
      <c r="BW445" s="30">
        <f>SUMIF(Ingredients!$B$3:$B$217,K445,Ingredients!$H$3:$H$217)+SUMIF($B$3:$B$724,K445,$BZ$3:$BZ$724)</f>
        <v>0</v>
      </c>
      <c r="BX445" s="30">
        <f>SUMIF(Ingredients!$B$3:$B$217,L445,Ingredients!$H$3:$H$217)+SUMIF($B$3:$B$724,L445,$BZ$3:$BZ$724)</f>
        <v>0</v>
      </c>
      <c r="BY445" s="30">
        <f>SUMIF(Ingredients!$B$3:$B$217,M445,Ingredients!$H$3:$H$217)+SUMIF($B$3:$B$724,M445,$BZ$3:$BZ$724)</f>
        <v>0</v>
      </c>
      <c r="BZ445" s="42">
        <f t="shared" si="85"/>
        <v>4.5</v>
      </c>
      <c r="CA445" s="30">
        <f>SUMIF(Ingredients!$B$3:$B$217,F445,Ingredients!$I$3:$I$217)+SUMIF($B$3:$B$724,F445,$CI$3:$CI$724)</f>
        <v>2</v>
      </c>
      <c r="CB445" s="30">
        <f>SUMIF(Ingredients!$B$3:$B$217,G445,Ingredients!$I$3:$I$217)+SUMIF($B$3:$B$724,G445,$CI$3:$CI$724)</f>
        <v>0</v>
      </c>
      <c r="CC445" s="30">
        <f>SUMIF(Ingredients!$B$3:$B$217,H445,Ingredients!$I$3:$I$217)+SUMIF($B$3:$B$724,H445,$CI$3:$CI$724)</f>
        <v>0</v>
      </c>
      <c r="CD445" s="30">
        <f>SUMIF(Ingredients!$B$3:$B$217,I445,Ingredients!$I$3:$I$217)+SUMIF($B$3:$B$724,I445,$CI$3:$CI$724)</f>
        <v>0</v>
      </c>
      <c r="CE445" s="30">
        <f>SUMIF(Ingredients!$B$3:$B$217,J445,Ingredients!$I$3:$I$217)+SUMIF($B$3:$B$724,J445,$CI$3:$CI$724)</f>
        <v>0</v>
      </c>
      <c r="CF445" s="30">
        <f>SUMIF(Ingredients!$B$3:$B$217,K445,Ingredients!$I$3:$I$217)+SUMIF($B$3:$B$724,K445,$CI$3:$CI$724)</f>
        <v>0</v>
      </c>
      <c r="CG445" s="30">
        <f>SUMIF(Ingredients!$B$3:$B$217,L445,Ingredients!$I$3:$I$217)+SUMIF($B$3:$B$724,L445,$CI$3:$CI$724)</f>
        <v>0</v>
      </c>
      <c r="CH445" s="30">
        <f>SUMIF(Ingredients!$B$3:$B$217,M445,Ingredients!$I$3:$I$217)+SUMIF($B$3:$B$724,M445,$CI$3:$CI$724)</f>
        <v>0</v>
      </c>
      <c r="CI445" s="38">
        <f t="shared" si="86"/>
        <v>2</v>
      </c>
      <c r="CJ445" s="30">
        <f>SUMIF(Ingredients!$B$3:$B$217,F445,Ingredients!$J$3:$J$217)+SUMIF($B$3:$B$724,F445,$CR$3:$CR$724)</f>
        <v>0</v>
      </c>
      <c r="CK445" s="30">
        <f>SUMIF(Ingredients!$B$3:$B$217,G445,Ingredients!$J$3:$J$217)+SUMIF($B$3:$B$724,G445,$CR$3:$CR$724)</f>
        <v>0</v>
      </c>
      <c r="CL445" s="30">
        <f>SUMIF(Ingredients!$B$3:$B$217,H445,Ingredients!$J$3:$J$217)+SUMIF($B$3:$B$724,H445,$CR$3:$CR$724)</f>
        <v>0</v>
      </c>
      <c r="CM445" s="30">
        <f>SUMIF(Ingredients!$B$3:$B$217,I445,Ingredients!$J$3:$J$217)+SUMIF($B$3:$B$724,I445,$CR$3:$CR$724)</f>
        <v>0</v>
      </c>
      <c r="CN445" s="30">
        <f>SUMIF(Ingredients!$B$3:$B$217,J445,Ingredients!$J$3:$J$217)+SUMIF($B$3:$B$724,J445,$CR$3:$CR$724)</f>
        <v>0</v>
      </c>
      <c r="CO445" s="30">
        <f>SUMIF(Ingredients!$B$3:$B$217,K445,Ingredients!$J$3:$J$217)+SUMIF($B$3:$B$724,K445,$CR$3:$CR$724)</f>
        <v>0</v>
      </c>
      <c r="CP445" s="30">
        <f>SUMIF(Ingredients!$B$3:$B$217,L445,Ingredients!$J$3:$J$217)+SUMIF($B$3:$B$724,L445,$CR$3:$CR$724)</f>
        <v>0</v>
      </c>
      <c r="CQ445" s="30">
        <f>SUMIF(Ingredients!$B$3:$B$217,M445,Ingredients!$J$3:$J$217)+SUMIF($B$3:$B$724,M445,$CR$3:$CR$724)</f>
        <v>0</v>
      </c>
      <c r="CR445" s="43">
        <f t="shared" si="87"/>
        <v>0</v>
      </c>
      <c r="CS445" s="34">
        <v>20</v>
      </c>
      <c r="CT445" s="30">
        <v>0</v>
      </c>
      <c r="CU445" s="30">
        <v>21</v>
      </c>
      <c r="CV445" s="35">
        <v>1.5</v>
      </c>
      <c r="CW445" s="36">
        <v>0</v>
      </c>
      <c r="CX445" s="37">
        <v>4.5</v>
      </c>
      <c r="CY445" s="38">
        <v>2</v>
      </c>
      <c r="CZ445" s="39">
        <v>0</v>
      </c>
      <c r="DA445" t="s">
        <v>202</v>
      </c>
      <c r="DB445" t="str">
        <f t="shared" ca="1" si="88"/>
        <v>-</v>
      </c>
      <c r="DD445" t="s">
        <v>200</v>
      </c>
      <c r="DE445" t="str">
        <f t="shared" ca="1" si="89"/>
        <v>MEATLOAFITEM(MEAL, ItemRegistry.meatloafItem, 4 ,4f,0f,1.5f,4.5f,0f,2f,0f,1f),</v>
      </c>
      <c r="DF445" t="s">
        <v>2523</v>
      </c>
    </row>
    <row r="446" spans="2:110" x14ac:dyDescent="0.3">
      <c r="B446" t="s">
        <v>736</v>
      </c>
      <c r="C446" t="str">
        <f>INDEX('PH Itemnames'!$B$1:$B$723,MATCH(B446,'PH Itemnames'!$A$1:$A$723),1)</f>
        <v>mushroomlasagnaItem</v>
      </c>
      <c r="D446" t="s">
        <v>245</v>
      </c>
      <c r="E446" t="s">
        <v>1192</v>
      </c>
      <c r="F446" s="10" t="s">
        <v>267</v>
      </c>
      <c r="G446" s="11" t="s">
        <v>73</v>
      </c>
      <c r="H446" s="11" t="s">
        <v>70</v>
      </c>
      <c r="I446" s="11" t="s">
        <v>64</v>
      </c>
      <c r="J446" s="11" t="s">
        <v>62</v>
      </c>
      <c r="K446" s="11" t="s">
        <v>284</v>
      </c>
      <c r="L446" s="11"/>
      <c r="M446" s="11"/>
      <c r="N446" s="46">
        <f ca="1">SUMIF(Ingredients!$B$3:$B$217,'PH complex foods'!F446,Ingredients!$A$3:$A$119)+SUMIF($B$3:$B$724,F446,$V$3:$V$723)</f>
        <v>1</v>
      </c>
      <c r="O446" s="11">
        <f ca="1">SUMIF(Ingredients!$B$3:$B$217,'PH complex foods'!G446,Ingredients!$A$3:$A$119)+SUMIF($B$3:$B$724,G446,$V$3:$V$723)</f>
        <v>1</v>
      </c>
      <c r="P446" s="11">
        <f ca="1">SUMIF(Ingredients!$B$3:$B$217,'PH complex foods'!H446,Ingredients!$A$3:$A$119)+SUMIF($B$3:$B$724,H446,$V$3:$V$723)</f>
        <v>1</v>
      </c>
      <c r="Q446" s="11">
        <f ca="1">SUMIF(Ingredients!$B$3:$B$217,'PH complex foods'!I446,Ingredients!$A$3:$A$119)+SUMIF($B$3:$B$724,I446,$V$3:$V$723)</f>
        <v>1</v>
      </c>
      <c r="R446" s="11">
        <f ca="1">SUMIF(Ingredients!$B$3:$B$217,'PH complex foods'!J446,Ingredients!$A$3:$A$119)+SUMIF($B$3:$B$724,J446,$V$3:$V$723)</f>
        <v>1</v>
      </c>
      <c r="S446" s="11">
        <f ca="1">SUMIF(Ingredients!$B$3:$B$217,'PH complex foods'!K446,Ingredients!$A$3:$A$119)+SUMIF($B$3:$B$724,K446,$V$3:$V$723)</f>
        <v>1</v>
      </c>
      <c r="T446" s="11">
        <f ca="1">SUMIF(Ingredients!$B$3:$B$217,'PH complex foods'!L446,Ingredients!$A$3:$A$119)+SUMIF($B$3:$B$724,L446,$V$3:$V$723)</f>
        <v>0</v>
      </c>
      <c r="U446" s="11">
        <f ca="1">SUMIF(Ingredients!$B$3:$B$217,'PH complex foods'!M446,Ingredients!$A$3:$A$119)+SUMIF($B$3:$B$724,M446,$V$3:$V$723)</f>
        <v>0</v>
      </c>
      <c r="V446" s="10">
        <f t="shared" ca="1" si="90"/>
        <v>1</v>
      </c>
      <c r="W446" s="11">
        <f t="shared" si="79"/>
        <v>0</v>
      </c>
      <c r="X446" s="44" t="str">
        <f t="shared" ca="1" si="91"/>
        <v>Yes</v>
      </c>
      <c r="Y446" s="34">
        <f>SUMIF(Ingredients!$B$3:$B$217,F446,Ingredients!$C$3:$C$217)+SUMIF($B$3:$B$724,F446,$AG$3:$AG$724)</f>
        <v>10</v>
      </c>
      <c r="Z446" s="30">
        <f>SUMIF(Ingredients!$B$3:$B$217,G446,Ingredients!$C$3:$C$217)+SUMIF($B$3:$B$724,G446,$AG$3:$AG$724)</f>
        <v>10</v>
      </c>
      <c r="AA446" s="30">
        <f>SUMIF(Ingredients!$B$3:$B$217,H446,Ingredients!$C$3:$C$217)+SUMIF($B$3:$B$724,H446,$AG$3:$AG$724)</f>
        <v>2</v>
      </c>
      <c r="AB446" s="30">
        <f>SUMIF(Ingredients!$B$3:$B$217,I446,Ingredients!$C$3:$C$217)+SUMIF($B$3:$B$724,I446,$AG$3:$AG$724)</f>
        <v>2</v>
      </c>
      <c r="AC446" s="30">
        <f>SUMIF(Ingredients!$B$3:$B$217,J446,Ingredients!$C$3:$C$217)+SUMIF($B$3:$B$724,J446,$AG$3:$AG$724)</f>
        <v>2</v>
      </c>
      <c r="AD446" s="30">
        <f>SUMIF(Ingredients!$B$3:$B$217,K446,Ingredients!$C$3:$C$217)+SUMIF($B$3:$B$724,K446,$AG$3:$AG$724)</f>
        <v>2</v>
      </c>
      <c r="AE446" s="30">
        <f>SUMIF(Ingredients!$B$3:$B$217,L446,Ingredients!$C$3:$C$217)+SUMIF($B$3:$B$724,L446,$AG$3:$AG$724)</f>
        <v>0</v>
      </c>
      <c r="AF446" s="30">
        <f>SUMIF(Ingredients!$B$3:$B$217,M446,Ingredients!$C$3:$C$217)+SUMIF($B$3:$B$724,M446,$AG$3:$AG$724)</f>
        <v>0</v>
      </c>
      <c r="AG446" s="29">
        <f t="shared" si="80"/>
        <v>28</v>
      </c>
      <c r="AH446" s="30">
        <f>SUMIF(Ingredients!$B$3:$B$217,F446,Ingredients!$D$3:$D$217)+SUMIF($B$3:$B$724,F446,$AP$3:$AP$724)</f>
        <v>0</v>
      </c>
      <c r="AI446" s="30">
        <f>SUMIF(Ingredients!$B$3:$B$217,G446,Ingredients!$D$3:$D$217)+SUMIF($B$3:$B$724,G446,$AP$3:$AP$724)</f>
        <v>0</v>
      </c>
      <c r="AJ446" s="30">
        <f>SUMIF(Ingredients!$B$3:$B$217,H446,Ingredients!$D$3:$D$217)+SUMIF($B$3:$B$724,H446,$AP$3:$AP$724)</f>
        <v>5</v>
      </c>
      <c r="AK446" s="30">
        <f>SUMIF(Ingredients!$B$3:$B$217,I446,Ingredients!$D$3:$D$217)+SUMIF($B$3:$B$724,I446,$AP$3:$AP$724)</f>
        <v>0</v>
      </c>
      <c r="AL446" s="30">
        <f>SUMIF(Ingredients!$B$3:$B$217,J446,Ingredients!$D$3:$D$217)+SUMIF($B$3:$B$724,J446,$AP$3:$AP$724)</f>
        <v>0</v>
      </c>
      <c r="AM446" s="30">
        <f>SUMIF(Ingredients!$B$3:$B$217,K446,Ingredients!$D$3:$D$217)+SUMIF($B$3:$B$724,K446,$AP$3:$AP$724)</f>
        <v>0</v>
      </c>
      <c r="AN446" s="30">
        <f>SUMIF(Ingredients!$B$3:$B$217,L446,Ingredients!$D$3:$D$217)+SUMIF($B$3:$B$724,L446,$AP$3:$AP$724)</f>
        <v>0</v>
      </c>
      <c r="AO446" s="30">
        <f>SUMIF(Ingredients!$B$3:$B$217,M446,Ingredients!$D$3:$D$217)+SUMIF($B$3:$B$724,M446,$AP$3:$AP$724)</f>
        <v>0</v>
      </c>
      <c r="AP446" s="29">
        <f t="shared" si="81"/>
        <v>5</v>
      </c>
      <c r="AQ446" s="30">
        <f>SUMIF(Ingredients!$B$3:$B$217,F446,Ingredients!$E$3:$E$217)+SUMIF($B$3:$B$724,F446,$AY$3:$AY$727)</f>
        <v>9.5</v>
      </c>
      <c r="AR446" s="30">
        <f>SUMIF(Ingredients!$B$3:$B$217,G446,Ingredients!$E$3:$E$217)+SUMIF($B$3:$B$724,G446,$AY$3:$AY$727)</f>
        <v>73</v>
      </c>
      <c r="AS446" s="30">
        <f>SUMIF(Ingredients!$B$3:$B$217,H446,Ingredients!$E$3:$E$217)+SUMIF($B$3:$B$724,H446,$AY$3:$AY$727)</f>
        <v>5</v>
      </c>
      <c r="AT446" s="30">
        <f>SUMIF(Ingredients!$B$3:$B$217,I446,Ingredients!$E$3:$E$217)+SUMIF($B$3:$B$724,I446,$AY$3:$AY$727)</f>
        <v>43</v>
      </c>
      <c r="AU446" s="30">
        <f>SUMIF(Ingredients!$B$3:$B$217,J446,Ingredients!$E$3:$E$217)+SUMIF($B$3:$B$724,J446,$AY$3:$AY$727)</f>
        <v>54</v>
      </c>
      <c r="AV446" s="30">
        <f>SUMIF(Ingredients!$B$3:$B$217,K446,Ingredients!$E$3:$E$217)+SUMIF($B$3:$B$724,K446,$AY$3:$AY$727)</f>
        <v>24</v>
      </c>
      <c r="AW446" s="30">
        <f>SUMIF(Ingredients!$B$3:$B$217,L446,Ingredients!$E$3:$E$217)+SUMIF($B$3:$B$724,L446,$AY$3:$AY$727)</f>
        <v>0</v>
      </c>
      <c r="AX446" s="30">
        <f>SUMIF(Ingredients!$B$3:$B$217,M446,Ingredients!$E$3:$E$217)+SUMIF($B$3:$B$724,M446,$AY$3:$AY$727)</f>
        <v>0</v>
      </c>
      <c r="AY446" s="29">
        <f t="shared" si="82"/>
        <v>34.75</v>
      </c>
      <c r="AZ446" s="30">
        <f>SUMIF(Ingredients!$B$3:$B$217,F446,Ingredients!$F$3:$F$217)+SUMIF($B$3:$B$724,F446,$BH$3:$BH$724)</f>
        <v>1</v>
      </c>
      <c r="BA446" s="30">
        <f>SUMIF(Ingredients!$B$3:$B$217,G446,Ingredients!$F$3:$F$217)+SUMIF($B$3:$B$724,G446,$BH$3:$BH$724)</f>
        <v>0</v>
      </c>
      <c r="BB446" s="30">
        <f>SUMIF(Ingredients!$B$3:$B$217,H446,Ingredients!$F$3:$F$217)+SUMIF($B$3:$B$724,H446,$BH$3:$BH$724)</f>
        <v>0</v>
      </c>
      <c r="BC446" s="30">
        <f>SUMIF(Ingredients!$B$3:$B$217,I446,Ingredients!$F$3:$F$217)+SUMIF($B$3:$B$724,I446,$BH$3:$BH$724)</f>
        <v>0</v>
      </c>
      <c r="BD446" s="30">
        <f>SUMIF(Ingredients!$B$3:$B$217,J446,Ingredients!$F$3:$F$217)+SUMIF($B$3:$B$724,J446,$BH$3:$BH$724)</f>
        <v>0</v>
      </c>
      <c r="BE446" s="30">
        <f>SUMIF(Ingredients!$B$3:$B$217,K446,Ingredients!$F$3:$F$217)+SUMIF($B$3:$B$724,K446,$BH$3:$BH$724)</f>
        <v>0</v>
      </c>
      <c r="BF446" s="30">
        <f>SUMIF(Ingredients!$B$3:$B$217,L446,Ingredients!$F$3:$F$217)+SUMIF($B$3:$B$724,L446,$BH$3:$BH$724)</f>
        <v>0</v>
      </c>
      <c r="BG446" s="30">
        <f>SUMIF(Ingredients!$B$3:$B$217,M446,Ingredients!$F$3:$F$217)+SUMIF($B$3:$B$724,M446,$BH$3:$BH$724)</f>
        <v>0</v>
      </c>
      <c r="BH446" s="35">
        <f t="shared" si="83"/>
        <v>1</v>
      </c>
      <c r="BI446" s="30">
        <f>SUMIF(Ingredients!$B$3:$B$217,F446,Ingredients!$G$3:$G$217)+SUMIF($B$3:$B$724,F446,$BQ$3:$BQ$724)</f>
        <v>0</v>
      </c>
      <c r="BJ446" s="30">
        <f>SUMIF(Ingredients!$B$3:$B$217,G446,Ingredients!$G$3:$G$217)+SUMIF($B$3:$B$724,G446,$BQ$3:$BQ$724)</f>
        <v>0</v>
      </c>
      <c r="BK446" s="30">
        <f>SUMIF(Ingredients!$B$3:$B$217,H446,Ingredients!$G$3:$G$217)+SUMIF($B$3:$B$724,H446,$BQ$3:$BQ$724)</f>
        <v>0</v>
      </c>
      <c r="BL446" s="30">
        <f>SUMIF(Ingredients!$B$3:$B$217,I446,Ingredients!$G$3:$G$217)+SUMIF($B$3:$B$724,I446,$BQ$3:$BQ$724)</f>
        <v>0</v>
      </c>
      <c r="BM446" s="30">
        <f>SUMIF(Ingredients!$B$3:$B$217,J446,Ingredients!$G$3:$G$217)+SUMIF($B$3:$B$724,J446,$BQ$3:$BQ$724)</f>
        <v>0</v>
      </c>
      <c r="BN446" s="30">
        <f>SUMIF(Ingredients!$B$3:$B$217,K446,Ingredients!$G$3:$G$217)+SUMIF($B$3:$B$724,K446,$BQ$3:$BQ$724)</f>
        <v>0</v>
      </c>
      <c r="BO446" s="30">
        <f>SUMIF(Ingredients!$B$3:$B$217,L446,Ingredients!$G$3:$G$217)+SUMIF($B$3:$B$724,L446,$BQ$3:$BQ$724)</f>
        <v>0</v>
      </c>
      <c r="BP446" s="30">
        <f>SUMIF(Ingredients!$B$3:$B$217,M446,Ingredients!$G$3:$G$217)+SUMIF($B$3:$B$724,M446,$BQ$3:$BQ$724)</f>
        <v>0</v>
      </c>
      <c r="BQ446" s="36">
        <f t="shared" si="84"/>
        <v>0</v>
      </c>
      <c r="BR446" s="30">
        <f>SUMIF(Ingredients!$B$3:$B$217,F446,Ingredients!$H$3:$H$217)+SUMIF($B$3:$B$724,F446,$BZ$3:$BZ$724)</f>
        <v>0</v>
      </c>
      <c r="BS446" s="30">
        <f>SUMIF(Ingredients!$B$3:$B$217,G446,Ingredients!$H$3:$H$217)+SUMIF($B$3:$B$724,G446,$BZ$3:$BZ$724)</f>
        <v>0</v>
      </c>
      <c r="BT446" s="30">
        <f>SUMIF(Ingredients!$B$3:$B$217,H446,Ingredients!$H$3:$H$217)+SUMIF($B$3:$B$724,H446,$BZ$3:$BZ$724)</f>
        <v>1.5</v>
      </c>
      <c r="BU446" s="30">
        <f>SUMIF(Ingredients!$B$3:$B$217,I446,Ingredients!$H$3:$H$217)+SUMIF($B$3:$B$724,I446,$BZ$3:$BZ$724)</f>
        <v>1</v>
      </c>
      <c r="BV446" s="30">
        <f>SUMIF(Ingredients!$B$3:$B$217,J446,Ingredients!$H$3:$H$217)+SUMIF($B$3:$B$724,J446,$BZ$3:$BZ$724)</f>
        <v>2</v>
      </c>
      <c r="BW446" s="30">
        <f>SUMIF(Ingredients!$B$3:$B$217,K446,Ingredients!$H$3:$H$217)+SUMIF($B$3:$B$724,K446,$BZ$3:$BZ$724)</f>
        <v>0</v>
      </c>
      <c r="BX446" s="30">
        <f>SUMIF(Ingredients!$B$3:$B$217,L446,Ingredients!$H$3:$H$217)+SUMIF($B$3:$B$724,L446,$BZ$3:$BZ$724)</f>
        <v>0</v>
      </c>
      <c r="BY446" s="30">
        <f>SUMIF(Ingredients!$B$3:$B$217,M446,Ingredients!$H$3:$H$217)+SUMIF($B$3:$B$724,M446,$BZ$3:$BZ$724)</f>
        <v>0</v>
      </c>
      <c r="BZ446" s="42">
        <f t="shared" si="85"/>
        <v>4.5</v>
      </c>
      <c r="CA446" s="30">
        <f>SUMIF(Ingredients!$B$3:$B$217,F446,Ingredients!$I$3:$I$217)+SUMIF($B$3:$B$724,F446,$CI$3:$CI$724)</f>
        <v>0</v>
      </c>
      <c r="CB446" s="30">
        <f>SUMIF(Ingredients!$B$3:$B$217,G446,Ingredients!$I$3:$I$217)+SUMIF($B$3:$B$724,G446,$CI$3:$CI$724)</f>
        <v>0</v>
      </c>
      <c r="CC446" s="30">
        <f>SUMIF(Ingredients!$B$3:$B$217,H446,Ingredients!$I$3:$I$217)+SUMIF($B$3:$B$724,H446,$CI$3:$CI$724)</f>
        <v>0</v>
      </c>
      <c r="CD446" s="30">
        <f>SUMIF(Ingredients!$B$3:$B$217,I446,Ingredients!$I$3:$I$217)+SUMIF($B$3:$B$724,I446,$CI$3:$CI$724)</f>
        <v>0</v>
      </c>
      <c r="CE446" s="30">
        <f>SUMIF(Ingredients!$B$3:$B$217,J446,Ingredients!$I$3:$I$217)+SUMIF($B$3:$B$724,J446,$CI$3:$CI$724)</f>
        <v>0</v>
      </c>
      <c r="CF446" s="30">
        <f>SUMIF(Ingredients!$B$3:$B$217,K446,Ingredients!$I$3:$I$217)+SUMIF($B$3:$B$724,K446,$CI$3:$CI$724)</f>
        <v>0.5</v>
      </c>
      <c r="CG446" s="30">
        <f>SUMIF(Ingredients!$B$3:$B$217,L446,Ingredients!$I$3:$I$217)+SUMIF($B$3:$B$724,L446,$CI$3:$CI$724)</f>
        <v>0</v>
      </c>
      <c r="CH446" s="30">
        <f>SUMIF(Ingredients!$B$3:$B$217,M446,Ingredients!$I$3:$I$217)+SUMIF($B$3:$B$724,M446,$CI$3:$CI$724)</f>
        <v>0</v>
      </c>
      <c r="CI446" s="38">
        <f t="shared" si="86"/>
        <v>0.5</v>
      </c>
      <c r="CJ446" s="30">
        <f>SUMIF(Ingredients!$B$3:$B$217,F446,Ingredients!$J$3:$J$217)+SUMIF($B$3:$B$724,F446,$CR$3:$CR$724)</f>
        <v>1</v>
      </c>
      <c r="CK446" s="30">
        <f>SUMIF(Ingredients!$B$3:$B$217,G446,Ingredients!$J$3:$J$217)+SUMIF($B$3:$B$724,G446,$CR$3:$CR$724)</f>
        <v>3</v>
      </c>
      <c r="CL446" s="30">
        <f>SUMIF(Ingredients!$B$3:$B$217,H446,Ingredients!$J$3:$J$217)+SUMIF($B$3:$B$724,H446,$CR$3:$CR$724)</f>
        <v>0</v>
      </c>
      <c r="CM446" s="30">
        <f>SUMIF(Ingredients!$B$3:$B$217,I446,Ingredients!$J$3:$J$217)+SUMIF($B$3:$B$724,I446,$CR$3:$CR$724)</f>
        <v>0</v>
      </c>
      <c r="CN446" s="30">
        <f>SUMIF(Ingredients!$B$3:$B$217,J446,Ingredients!$J$3:$J$217)+SUMIF($B$3:$B$724,J446,$CR$3:$CR$724)</f>
        <v>0</v>
      </c>
      <c r="CO446" s="30">
        <f>SUMIF(Ingredients!$B$3:$B$217,K446,Ingredients!$J$3:$J$217)+SUMIF($B$3:$B$724,K446,$CR$3:$CR$724)</f>
        <v>0</v>
      </c>
      <c r="CP446" s="30">
        <f>SUMIF(Ingredients!$B$3:$B$217,L446,Ingredients!$J$3:$J$217)+SUMIF($B$3:$B$724,L446,$CR$3:$CR$724)</f>
        <v>0</v>
      </c>
      <c r="CQ446" s="30">
        <f>SUMIF(Ingredients!$B$3:$B$217,M446,Ingredients!$J$3:$J$217)+SUMIF($B$3:$B$724,M446,$CR$3:$CR$724)</f>
        <v>0</v>
      </c>
      <c r="CR446" s="43">
        <f t="shared" si="87"/>
        <v>4</v>
      </c>
      <c r="CS446" s="34">
        <v>25</v>
      </c>
      <c r="CT446" s="30">
        <v>0</v>
      </c>
      <c r="CU446" s="30">
        <v>18</v>
      </c>
      <c r="CV446" s="35">
        <v>1</v>
      </c>
      <c r="CW446" s="36">
        <v>0</v>
      </c>
      <c r="CX446" s="37">
        <v>4.5</v>
      </c>
      <c r="CY446" s="38">
        <v>0.5</v>
      </c>
      <c r="CZ446" s="39">
        <v>4</v>
      </c>
      <c r="DA446" t="s">
        <v>202</v>
      </c>
      <c r="DB446" t="str">
        <f t="shared" ca="1" si="88"/>
        <v>-</v>
      </c>
      <c r="DD446" t="s">
        <v>200</v>
      </c>
      <c r="DE446" t="str">
        <f t="shared" ca="1" si="89"/>
        <v>MUSHROOMLASAGNAITEM(MEAL, ItemRegistry.mushroomlasagnaItem, 4 ,5f,0f,1f,4.5f,0f,0.5f,4f,1.17f),</v>
      </c>
      <c r="DF446" t="s">
        <v>2524</v>
      </c>
    </row>
    <row r="447" spans="2:110" x14ac:dyDescent="0.3">
      <c r="B447" t="s">
        <v>737</v>
      </c>
      <c r="C447" t="str">
        <f>INDEX('PH Itemnames'!$B$1:$B$723,MATCH(B447,'PH Itemnames'!$A$1:$A$723),1)</f>
        <v>salsaItem</v>
      </c>
      <c r="D447" t="s">
        <v>245</v>
      </c>
      <c r="E447" t="s">
        <v>1192</v>
      </c>
      <c r="F447" s="10" t="s">
        <v>70</v>
      </c>
      <c r="G447" s="11" t="s">
        <v>64</v>
      </c>
      <c r="H447" s="11" t="s">
        <v>122</v>
      </c>
      <c r="I447" s="11" t="s">
        <v>179</v>
      </c>
      <c r="J447" s="11" t="s">
        <v>62</v>
      </c>
      <c r="K447" s="11"/>
      <c r="L447" s="11"/>
      <c r="M447" s="11"/>
      <c r="N447" s="46">
        <f ca="1">SUMIF(Ingredients!$B$3:$B$217,'PH complex foods'!F447,Ingredients!$A$3:$A$119)+SUMIF($B$3:$B$724,F447,$V$3:$V$723)</f>
        <v>1</v>
      </c>
      <c r="O447" s="11">
        <f ca="1">SUMIF(Ingredients!$B$3:$B$217,'PH complex foods'!G447,Ingredients!$A$3:$A$119)+SUMIF($B$3:$B$724,G447,$V$3:$V$723)</f>
        <v>1</v>
      </c>
      <c r="P447" s="11">
        <f ca="1">SUMIF(Ingredients!$B$3:$B$217,'PH complex foods'!H447,Ingredients!$A$3:$A$119)+SUMIF($B$3:$B$724,H447,$V$3:$V$723)</f>
        <v>1</v>
      </c>
      <c r="Q447" s="11">
        <f ca="1">SUMIF(Ingredients!$B$3:$B$217,'PH complex foods'!I447,Ingredients!$A$3:$A$119)+SUMIF($B$3:$B$724,I447,$V$3:$V$723)</f>
        <v>0</v>
      </c>
      <c r="R447" s="11">
        <f ca="1">SUMIF(Ingredients!$B$3:$B$217,'PH complex foods'!J447,Ingredients!$A$3:$A$119)+SUMIF($B$3:$B$724,J447,$V$3:$V$723)</f>
        <v>1</v>
      </c>
      <c r="S447" s="11">
        <f ca="1">SUMIF(Ingredients!$B$3:$B$217,'PH complex foods'!K447,Ingredients!$A$3:$A$119)+SUMIF($B$3:$B$724,K447,$V$3:$V$723)</f>
        <v>0</v>
      </c>
      <c r="T447" s="11">
        <f ca="1">SUMIF(Ingredients!$B$3:$B$217,'PH complex foods'!L447,Ingredients!$A$3:$A$119)+SUMIF($B$3:$B$724,L447,$V$3:$V$723)</f>
        <v>0</v>
      </c>
      <c r="U447" s="11">
        <f ca="1">SUMIF(Ingredients!$B$3:$B$217,'PH complex foods'!M447,Ingredients!$A$3:$A$119)+SUMIF($B$3:$B$724,M447,$V$3:$V$723)</f>
        <v>0</v>
      </c>
      <c r="V447" s="10">
        <f t="shared" ca="1" si="90"/>
        <v>0</v>
      </c>
      <c r="W447" s="11">
        <f t="shared" si="79"/>
        <v>3</v>
      </c>
      <c r="X447" s="44" t="str">
        <f t="shared" ca="1" si="91"/>
        <v>No</v>
      </c>
      <c r="Y447" s="34">
        <f>SUMIF(Ingredients!$B$3:$B$217,F447,Ingredients!$C$3:$C$217)+SUMIF($B$3:$B$724,F447,$AG$3:$AG$724)</f>
        <v>2</v>
      </c>
      <c r="Z447" s="30">
        <f>SUMIF(Ingredients!$B$3:$B$217,G447,Ingredients!$C$3:$C$217)+SUMIF($B$3:$B$724,G447,$AG$3:$AG$724)</f>
        <v>2</v>
      </c>
      <c r="AA447" s="30">
        <f>SUMIF(Ingredients!$B$3:$B$217,H447,Ingredients!$C$3:$C$217)+SUMIF($B$3:$B$724,H447,$AG$3:$AG$724)</f>
        <v>0</v>
      </c>
      <c r="AB447" s="30">
        <f>SUMIF(Ingredients!$B$3:$B$217,I447,Ingredients!$C$3:$C$217)+SUMIF($B$3:$B$724,I447,$AG$3:$AG$724)</f>
        <v>1</v>
      </c>
      <c r="AC447" s="30">
        <f>SUMIF(Ingredients!$B$3:$B$217,J447,Ingredients!$C$3:$C$217)+SUMIF($B$3:$B$724,J447,$AG$3:$AG$724)</f>
        <v>2</v>
      </c>
      <c r="AD447" s="30">
        <f>SUMIF(Ingredients!$B$3:$B$217,K447,Ingredients!$C$3:$C$217)+SUMIF($B$3:$B$724,K447,$AG$3:$AG$724)</f>
        <v>0</v>
      </c>
      <c r="AE447" s="30">
        <f>SUMIF(Ingredients!$B$3:$B$217,L447,Ingredients!$C$3:$C$217)+SUMIF($B$3:$B$724,L447,$AG$3:$AG$724)</f>
        <v>0</v>
      </c>
      <c r="AF447" s="30">
        <f>SUMIF(Ingredients!$B$3:$B$217,M447,Ingredients!$C$3:$C$217)+SUMIF($B$3:$B$724,M447,$AG$3:$AG$724)</f>
        <v>0</v>
      </c>
      <c r="AG447" s="29">
        <f t="shared" si="80"/>
        <v>7</v>
      </c>
      <c r="AH447" s="30">
        <f>SUMIF(Ingredients!$B$3:$B$217,F447,Ingredients!$D$3:$D$217)+SUMIF($B$3:$B$724,F447,$AP$3:$AP$724)</f>
        <v>5</v>
      </c>
      <c r="AI447" s="30">
        <f>SUMIF(Ingredients!$B$3:$B$217,G447,Ingredients!$D$3:$D$217)+SUMIF($B$3:$B$724,G447,$AP$3:$AP$724)</f>
        <v>0</v>
      </c>
      <c r="AJ447" s="30">
        <f>SUMIF(Ingredients!$B$3:$B$217,H447,Ingredients!$D$3:$D$217)+SUMIF($B$3:$B$724,H447,$AP$3:$AP$724)</f>
        <v>0</v>
      </c>
      <c r="AK447" s="30">
        <f>SUMIF(Ingredients!$B$3:$B$217,I447,Ingredients!$D$3:$D$217)+SUMIF($B$3:$B$724,I447,$AP$3:$AP$724)</f>
        <v>5</v>
      </c>
      <c r="AL447" s="30">
        <f>SUMIF(Ingredients!$B$3:$B$217,J447,Ingredients!$D$3:$D$217)+SUMIF($B$3:$B$724,J447,$AP$3:$AP$724)</f>
        <v>0</v>
      </c>
      <c r="AM447" s="30">
        <f>SUMIF(Ingredients!$B$3:$B$217,K447,Ingredients!$D$3:$D$217)+SUMIF($B$3:$B$724,K447,$AP$3:$AP$724)</f>
        <v>0</v>
      </c>
      <c r="AN447" s="30">
        <f>SUMIF(Ingredients!$B$3:$B$217,L447,Ingredients!$D$3:$D$217)+SUMIF($B$3:$B$724,L447,$AP$3:$AP$724)</f>
        <v>0</v>
      </c>
      <c r="AO447" s="30">
        <f>SUMIF(Ingredients!$B$3:$B$217,M447,Ingredients!$D$3:$D$217)+SUMIF($B$3:$B$724,M447,$AP$3:$AP$724)</f>
        <v>0</v>
      </c>
      <c r="AP447" s="29">
        <f t="shared" si="81"/>
        <v>10</v>
      </c>
      <c r="AQ447" s="30">
        <f>SUMIF(Ingredients!$B$3:$B$217,F447,Ingredients!$E$3:$E$217)+SUMIF($B$3:$B$724,F447,$AY$3:$AY$727)</f>
        <v>5</v>
      </c>
      <c r="AR447" s="30">
        <f>SUMIF(Ingredients!$B$3:$B$217,G447,Ingredients!$E$3:$E$217)+SUMIF($B$3:$B$724,G447,$AY$3:$AY$727)</f>
        <v>43</v>
      </c>
      <c r="AS447" s="30">
        <f>SUMIF(Ingredients!$B$3:$B$217,H447,Ingredients!$E$3:$E$217)+SUMIF($B$3:$B$724,H447,$AY$3:$AY$727)</f>
        <v>48</v>
      </c>
      <c r="AT447" s="30">
        <f>SUMIF(Ingredients!$B$3:$B$217,I447,Ingredients!$E$3:$E$217)+SUMIF($B$3:$B$724,I447,$AY$3:$AY$727)</f>
        <v>10</v>
      </c>
      <c r="AU447" s="30">
        <f>SUMIF(Ingredients!$B$3:$B$217,J447,Ingredients!$E$3:$E$217)+SUMIF($B$3:$B$724,J447,$AY$3:$AY$727)</f>
        <v>54</v>
      </c>
      <c r="AV447" s="30">
        <f>SUMIF(Ingredients!$B$3:$B$217,K447,Ingredients!$E$3:$E$217)+SUMIF($B$3:$B$724,K447,$AY$3:$AY$727)</f>
        <v>0</v>
      </c>
      <c r="AW447" s="30">
        <f>SUMIF(Ingredients!$B$3:$B$217,L447,Ingredients!$E$3:$E$217)+SUMIF($B$3:$B$724,L447,$AY$3:$AY$727)</f>
        <v>0</v>
      </c>
      <c r="AX447" s="30">
        <f>SUMIF(Ingredients!$B$3:$B$217,M447,Ingredients!$E$3:$E$217)+SUMIF($B$3:$B$724,M447,$AY$3:$AY$727)</f>
        <v>0</v>
      </c>
      <c r="AY447" s="29">
        <f t="shared" si="82"/>
        <v>32</v>
      </c>
      <c r="AZ447" s="30">
        <f>SUMIF(Ingredients!$B$3:$B$217,F447,Ingredients!$F$3:$F$217)+SUMIF($B$3:$B$724,F447,$BH$3:$BH$724)</f>
        <v>0</v>
      </c>
      <c r="BA447" s="30">
        <f>SUMIF(Ingredients!$B$3:$B$217,G447,Ingredients!$F$3:$F$217)+SUMIF($B$3:$B$724,G447,$BH$3:$BH$724)</f>
        <v>0</v>
      </c>
      <c r="BB447" s="30">
        <f>SUMIF(Ingredients!$B$3:$B$217,H447,Ingredients!$F$3:$F$217)+SUMIF($B$3:$B$724,H447,$BH$3:$BH$724)</f>
        <v>0</v>
      </c>
      <c r="BC447" s="30">
        <f>SUMIF(Ingredients!$B$3:$B$217,I447,Ingredients!$F$3:$F$217)+SUMIF($B$3:$B$724,I447,$BH$3:$BH$724)</f>
        <v>0</v>
      </c>
      <c r="BD447" s="30">
        <f>SUMIF(Ingredients!$B$3:$B$217,J447,Ingredients!$F$3:$F$217)+SUMIF($B$3:$B$724,J447,$BH$3:$BH$724)</f>
        <v>0</v>
      </c>
      <c r="BE447" s="30">
        <f>SUMIF(Ingredients!$B$3:$B$217,K447,Ingredients!$F$3:$F$217)+SUMIF($B$3:$B$724,K447,$BH$3:$BH$724)</f>
        <v>0</v>
      </c>
      <c r="BF447" s="30">
        <f>SUMIF(Ingredients!$B$3:$B$217,L447,Ingredients!$F$3:$F$217)+SUMIF($B$3:$B$724,L447,$BH$3:$BH$724)</f>
        <v>0</v>
      </c>
      <c r="BG447" s="30">
        <f>SUMIF(Ingredients!$B$3:$B$217,M447,Ingredients!$F$3:$F$217)+SUMIF($B$3:$B$724,M447,$BH$3:$BH$724)</f>
        <v>0</v>
      </c>
      <c r="BH447" s="35">
        <f t="shared" si="83"/>
        <v>0</v>
      </c>
      <c r="BI447" s="30">
        <f>SUMIF(Ingredients!$B$3:$B$217,F447,Ingredients!$G$3:$G$217)+SUMIF($B$3:$B$724,F447,$BQ$3:$BQ$724)</f>
        <v>0</v>
      </c>
      <c r="BJ447" s="30">
        <f>SUMIF(Ingredients!$B$3:$B$217,G447,Ingredients!$G$3:$G$217)+SUMIF($B$3:$B$724,G447,$BQ$3:$BQ$724)</f>
        <v>0</v>
      </c>
      <c r="BK447" s="30">
        <f>SUMIF(Ingredients!$B$3:$B$217,H447,Ingredients!$G$3:$G$217)+SUMIF($B$3:$B$724,H447,$BQ$3:$BQ$724)</f>
        <v>0</v>
      </c>
      <c r="BL447" s="30">
        <f>SUMIF(Ingredients!$B$3:$B$217,I447,Ingredients!$G$3:$G$217)+SUMIF($B$3:$B$724,I447,$BQ$3:$BQ$724)</f>
        <v>0.8</v>
      </c>
      <c r="BM447" s="30">
        <f>SUMIF(Ingredients!$B$3:$B$217,J447,Ingredients!$G$3:$G$217)+SUMIF($B$3:$B$724,J447,$BQ$3:$BQ$724)</f>
        <v>0</v>
      </c>
      <c r="BN447" s="30">
        <f>SUMIF(Ingredients!$B$3:$B$217,K447,Ingredients!$G$3:$G$217)+SUMIF($B$3:$B$724,K447,$BQ$3:$BQ$724)</f>
        <v>0</v>
      </c>
      <c r="BO447" s="30">
        <f>SUMIF(Ingredients!$B$3:$B$217,L447,Ingredients!$G$3:$G$217)+SUMIF($B$3:$B$724,L447,$BQ$3:$BQ$724)</f>
        <v>0</v>
      </c>
      <c r="BP447" s="30">
        <f>SUMIF(Ingredients!$B$3:$B$217,M447,Ingredients!$G$3:$G$217)+SUMIF($B$3:$B$724,M447,$BQ$3:$BQ$724)</f>
        <v>0</v>
      </c>
      <c r="BQ447" s="36">
        <f t="shared" si="84"/>
        <v>0.8</v>
      </c>
      <c r="BR447" s="30">
        <f>SUMIF(Ingredients!$B$3:$B$217,F447,Ingredients!$H$3:$H$217)+SUMIF($B$3:$B$724,F447,$BZ$3:$BZ$724)</f>
        <v>1.5</v>
      </c>
      <c r="BS447" s="30">
        <f>SUMIF(Ingredients!$B$3:$B$217,G447,Ingredients!$H$3:$H$217)+SUMIF($B$3:$B$724,G447,$BZ$3:$BZ$724)</f>
        <v>1</v>
      </c>
      <c r="BT447" s="30">
        <f>SUMIF(Ingredients!$B$3:$B$217,H447,Ingredients!$H$3:$H$217)+SUMIF($B$3:$B$724,H447,$BZ$3:$BZ$724)</f>
        <v>0</v>
      </c>
      <c r="BU447" s="30">
        <f>SUMIF(Ingredients!$B$3:$B$217,I447,Ingredients!$H$3:$H$217)+SUMIF($B$3:$B$724,I447,$BZ$3:$BZ$724)</f>
        <v>0</v>
      </c>
      <c r="BV447" s="30">
        <f>SUMIF(Ingredients!$B$3:$B$217,J447,Ingredients!$H$3:$H$217)+SUMIF($B$3:$B$724,J447,$BZ$3:$BZ$724)</f>
        <v>2</v>
      </c>
      <c r="BW447" s="30">
        <f>SUMIF(Ingredients!$B$3:$B$217,K447,Ingredients!$H$3:$H$217)+SUMIF($B$3:$B$724,K447,$BZ$3:$BZ$724)</f>
        <v>0</v>
      </c>
      <c r="BX447" s="30">
        <f>SUMIF(Ingredients!$B$3:$B$217,L447,Ingredients!$H$3:$H$217)+SUMIF($B$3:$B$724,L447,$BZ$3:$BZ$724)</f>
        <v>0</v>
      </c>
      <c r="BY447" s="30">
        <f>SUMIF(Ingredients!$B$3:$B$217,M447,Ingredients!$H$3:$H$217)+SUMIF($B$3:$B$724,M447,$BZ$3:$BZ$724)</f>
        <v>0</v>
      </c>
      <c r="BZ447" s="42">
        <f t="shared" si="85"/>
        <v>4.5</v>
      </c>
      <c r="CA447" s="30">
        <f>SUMIF(Ingredients!$B$3:$B$217,F447,Ingredients!$I$3:$I$217)+SUMIF($B$3:$B$724,F447,$CI$3:$CI$724)</f>
        <v>0</v>
      </c>
      <c r="CB447" s="30">
        <f>SUMIF(Ingredients!$B$3:$B$217,G447,Ingredients!$I$3:$I$217)+SUMIF($B$3:$B$724,G447,$CI$3:$CI$724)</f>
        <v>0</v>
      </c>
      <c r="CC447" s="30">
        <f>SUMIF(Ingredients!$B$3:$B$217,H447,Ingredients!$I$3:$I$217)+SUMIF($B$3:$B$724,H447,$CI$3:$CI$724)</f>
        <v>0</v>
      </c>
      <c r="CD447" s="30">
        <f>SUMIF(Ingredients!$B$3:$B$217,I447,Ingredients!$I$3:$I$217)+SUMIF($B$3:$B$724,I447,$CI$3:$CI$724)</f>
        <v>0</v>
      </c>
      <c r="CE447" s="30">
        <f>SUMIF(Ingredients!$B$3:$B$217,J447,Ingredients!$I$3:$I$217)+SUMIF($B$3:$B$724,J447,$CI$3:$CI$724)</f>
        <v>0</v>
      </c>
      <c r="CF447" s="30">
        <f>SUMIF(Ingredients!$B$3:$B$217,K447,Ingredients!$I$3:$I$217)+SUMIF($B$3:$B$724,K447,$CI$3:$CI$724)</f>
        <v>0</v>
      </c>
      <c r="CG447" s="30">
        <f>SUMIF(Ingredients!$B$3:$B$217,L447,Ingredients!$I$3:$I$217)+SUMIF($B$3:$B$724,L447,$CI$3:$CI$724)</f>
        <v>0</v>
      </c>
      <c r="CH447" s="30">
        <f>SUMIF(Ingredients!$B$3:$B$217,M447,Ingredients!$I$3:$I$217)+SUMIF($B$3:$B$724,M447,$CI$3:$CI$724)</f>
        <v>0</v>
      </c>
      <c r="CI447" s="38">
        <f t="shared" si="86"/>
        <v>0</v>
      </c>
      <c r="CJ447" s="30">
        <f>SUMIF(Ingredients!$B$3:$B$217,F447,Ingredients!$J$3:$J$217)+SUMIF($B$3:$B$724,F447,$CR$3:$CR$724)</f>
        <v>0</v>
      </c>
      <c r="CK447" s="30">
        <f>SUMIF(Ingredients!$B$3:$B$217,G447,Ingredients!$J$3:$J$217)+SUMIF($B$3:$B$724,G447,$CR$3:$CR$724)</f>
        <v>0</v>
      </c>
      <c r="CL447" s="30">
        <f>SUMIF(Ingredients!$B$3:$B$217,H447,Ingredients!$J$3:$J$217)+SUMIF($B$3:$B$724,H447,$CR$3:$CR$724)</f>
        <v>0</v>
      </c>
      <c r="CM447" s="30">
        <f>SUMIF(Ingredients!$B$3:$B$217,I447,Ingredients!$J$3:$J$217)+SUMIF($B$3:$B$724,I447,$CR$3:$CR$724)</f>
        <v>0</v>
      </c>
      <c r="CN447" s="30">
        <f>SUMIF(Ingredients!$B$3:$B$217,J447,Ingredients!$J$3:$J$217)+SUMIF($B$3:$B$724,J447,$CR$3:$CR$724)</f>
        <v>0</v>
      </c>
      <c r="CO447" s="30">
        <f>SUMIF(Ingredients!$B$3:$B$217,K447,Ingredients!$J$3:$J$217)+SUMIF($B$3:$B$724,K447,$CR$3:$CR$724)</f>
        <v>0</v>
      </c>
      <c r="CP447" s="30">
        <f>SUMIF(Ingredients!$B$3:$B$217,L447,Ingredients!$J$3:$J$217)+SUMIF($B$3:$B$724,L447,$CR$3:$CR$724)</f>
        <v>0</v>
      </c>
      <c r="CQ447" s="30">
        <f>SUMIF(Ingredients!$B$3:$B$217,M447,Ingredients!$J$3:$J$217)+SUMIF($B$3:$B$724,M447,$CR$3:$CR$724)</f>
        <v>0</v>
      </c>
      <c r="CR447" s="43">
        <f t="shared" si="87"/>
        <v>0</v>
      </c>
      <c r="CS447" s="34">
        <v>7</v>
      </c>
      <c r="CT447" s="30">
        <v>0</v>
      </c>
      <c r="CU447" s="30">
        <v>11</v>
      </c>
      <c r="CV447" s="35">
        <v>0</v>
      </c>
      <c r="CW447" s="36">
        <v>0.8</v>
      </c>
      <c r="CX447" s="37">
        <v>4.5</v>
      </c>
      <c r="CY447" s="38">
        <v>0</v>
      </c>
      <c r="CZ447" s="39">
        <v>0</v>
      </c>
      <c r="DA447" t="s">
        <v>202</v>
      </c>
      <c r="DB447" t="str">
        <f t="shared" ca="1" si="88"/>
        <v>No</v>
      </c>
      <c r="DD447" t="s">
        <v>200</v>
      </c>
      <c r="DE447" t="str">
        <f t="shared" ca="1" si="89"/>
        <v/>
      </c>
      <c r="DF447" t="s">
        <v>2525</v>
      </c>
    </row>
    <row r="448" spans="2:110" x14ac:dyDescent="0.3">
      <c r="B448" t="s">
        <v>738</v>
      </c>
      <c r="C448" t="str">
        <f>INDEX('PH Itemnames'!$B$1:$B$723,MATCH(B448,'PH Itemnames'!$A$1:$A$723),1)</f>
        <v>sardinesinhotsauceItem</v>
      </c>
      <c r="D448" t="s">
        <v>240</v>
      </c>
      <c r="E448" t="s">
        <v>1192</v>
      </c>
      <c r="F448" s="10" t="s">
        <v>739</v>
      </c>
      <c r="G448" s="11" t="s">
        <v>377</v>
      </c>
      <c r="H448" s="11"/>
      <c r="I448" s="11"/>
      <c r="J448" s="11"/>
      <c r="K448" s="11"/>
      <c r="L448" s="11"/>
      <c r="M448" s="11"/>
      <c r="N448" s="46">
        <f ca="1">SUMIF(Ingredients!$B$3:$B$217,'PH complex foods'!F448,Ingredients!$A$3:$A$119)+SUMIF($B$3:$B$724,F448,$V$3:$V$723)</f>
        <v>0</v>
      </c>
      <c r="O448" s="11">
        <f ca="1">SUMIF(Ingredients!$B$3:$B$217,'PH complex foods'!G448,Ingredients!$A$3:$A$119)+SUMIF($B$3:$B$724,G448,$V$3:$V$723)</f>
        <v>1</v>
      </c>
      <c r="P448" s="11">
        <f ca="1">SUMIF(Ingredients!$B$3:$B$217,'PH complex foods'!H448,Ingredients!$A$3:$A$119)+SUMIF($B$3:$B$724,H448,$V$3:$V$723)</f>
        <v>0</v>
      </c>
      <c r="Q448" s="11">
        <f ca="1">SUMIF(Ingredients!$B$3:$B$217,'PH complex foods'!I448,Ingredients!$A$3:$A$119)+SUMIF($B$3:$B$724,I448,$V$3:$V$723)</f>
        <v>0</v>
      </c>
      <c r="R448" s="11">
        <f ca="1">SUMIF(Ingredients!$B$3:$B$217,'PH complex foods'!J448,Ingredients!$A$3:$A$119)+SUMIF($B$3:$B$724,J448,$V$3:$V$723)</f>
        <v>0</v>
      </c>
      <c r="S448" s="11">
        <f ca="1">SUMIF(Ingredients!$B$3:$B$217,'PH complex foods'!K448,Ingredients!$A$3:$A$119)+SUMIF($B$3:$B$724,K448,$V$3:$V$723)</f>
        <v>0</v>
      </c>
      <c r="T448" s="11">
        <f ca="1">SUMIF(Ingredients!$B$3:$B$217,'PH complex foods'!L448,Ingredients!$A$3:$A$119)+SUMIF($B$3:$B$724,L448,$V$3:$V$723)</f>
        <v>0</v>
      </c>
      <c r="U448" s="11">
        <f ca="1">SUMIF(Ingredients!$B$3:$B$217,'PH complex foods'!M448,Ingredients!$A$3:$A$119)+SUMIF($B$3:$B$724,M448,$V$3:$V$723)</f>
        <v>0</v>
      </c>
      <c r="V448" s="10">
        <f t="shared" ca="1" si="90"/>
        <v>0</v>
      </c>
      <c r="W448" s="11">
        <f t="shared" si="79"/>
        <v>0</v>
      </c>
      <c r="X448" s="44" t="str">
        <f t="shared" ca="1" si="91"/>
        <v>No</v>
      </c>
      <c r="Y448" s="34">
        <f>SUMIF(Ingredients!$B$3:$B$217,F448,Ingredients!$C$3:$C$217)+SUMIF($B$3:$B$724,F448,$AG$3:$AG$724)</f>
        <v>5</v>
      </c>
      <c r="Z448" s="30">
        <f>SUMIF(Ingredients!$B$3:$B$217,G448,Ingredients!$C$3:$C$217)+SUMIF($B$3:$B$724,G448,$AG$3:$AG$724)</f>
        <v>3</v>
      </c>
      <c r="AA448" s="30">
        <f>SUMIF(Ingredients!$B$3:$B$217,H448,Ingredients!$C$3:$C$217)+SUMIF($B$3:$B$724,H448,$AG$3:$AG$724)</f>
        <v>0</v>
      </c>
      <c r="AB448" s="30">
        <f>SUMIF(Ingredients!$B$3:$B$217,I448,Ingredients!$C$3:$C$217)+SUMIF($B$3:$B$724,I448,$AG$3:$AG$724)</f>
        <v>0</v>
      </c>
      <c r="AC448" s="30">
        <f>SUMIF(Ingredients!$B$3:$B$217,J448,Ingredients!$C$3:$C$217)+SUMIF($B$3:$B$724,J448,$AG$3:$AG$724)</f>
        <v>0</v>
      </c>
      <c r="AD448" s="30">
        <f>SUMIF(Ingredients!$B$3:$B$217,K448,Ingredients!$C$3:$C$217)+SUMIF($B$3:$B$724,K448,$AG$3:$AG$724)</f>
        <v>0</v>
      </c>
      <c r="AE448" s="30">
        <f>SUMIF(Ingredients!$B$3:$B$217,L448,Ingredients!$C$3:$C$217)+SUMIF($B$3:$B$724,L448,$AG$3:$AG$724)</f>
        <v>0</v>
      </c>
      <c r="AF448" s="30">
        <f>SUMIF(Ingredients!$B$3:$B$217,M448,Ingredients!$C$3:$C$217)+SUMIF($B$3:$B$724,M448,$AG$3:$AG$724)</f>
        <v>0</v>
      </c>
      <c r="AG448" s="29">
        <f t="shared" si="80"/>
        <v>8</v>
      </c>
      <c r="AH448" s="30">
        <f>SUMIF(Ingredients!$B$3:$B$217,F448,Ingredients!$D$3:$D$217)+SUMIF($B$3:$B$724,F448,$AP$3:$AP$724)</f>
        <v>0</v>
      </c>
      <c r="AI448" s="30">
        <f>SUMIF(Ingredients!$B$3:$B$217,G448,Ingredients!$D$3:$D$217)+SUMIF($B$3:$B$724,G448,$AP$3:$AP$724)</f>
        <v>10</v>
      </c>
      <c r="AJ448" s="30">
        <f>SUMIF(Ingredients!$B$3:$B$217,H448,Ingredients!$D$3:$D$217)+SUMIF($B$3:$B$724,H448,$AP$3:$AP$724)</f>
        <v>0</v>
      </c>
      <c r="AK448" s="30">
        <f>SUMIF(Ingredients!$B$3:$B$217,I448,Ingredients!$D$3:$D$217)+SUMIF($B$3:$B$724,I448,$AP$3:$AP$724)</f>
        <v>0</v>
      </c>
      <c r="AL448" s="30">
        <f>SUMIF(Ingredients!$B$3:$B$217,J448,Ingredients!$D$3:$D$217)+SUMIF($B$3:$B$724,J448,$AP$3:$AP$724)</f>
        <v>0</v>
      </c>
      <c r="AM448" s="30">
        <f>SUMIF(Ingredients!$B$3:$B$217,K448,Ingredients!$D$3:$D$217)+SUMIF($B$3:$B$724,K448,$AP$3:$AP$724)</f>
        <v>0</v>
      </c>
      <c r="AN448" s="30">
        <f>SUMIF(Ingredients!$B$3:$B$217,L448,Ingredients!$D$3:$D$217)+SUMIF($B$3:$B$724,L448,$AP$3:$AP$724)</f>
        <v>0</v>
      </c>
      <c r="AO448" s="30">
        <f>SUMIF(Ingredients!$B$3:$B$217,M448,Ingredients!$D$3:$D$217)+SUMIF($B$3:$B$724,M448,$AP$3:$AP$724)</f>
        <v>0</v>
      </c>
      <c r="AP448" s="29">
        <f t="shared" si="81"/>
        <v>10</v>
      </c>
      <c r="AQ448" s="30">
        <f>SUMIF(Ingredients!$B$3:$B$217,F448,Ingredients!$E$3:$E$217)+SUMIF($B$3:$B$724,F448,$AY$3:$AY$727)</f>
        <v>7</v>
      </c>
      <c r="AR448" s="30">
        <f>SUMIF(Ingredients!$B$3:$B$217,G448,Ingredients!$E$3:$E$217)+SUMIF($B$3:$B$724,G448,$AY$3:$AY$727)</f>
        <v>29.2</v>
      </c>
      <c r="AS448" s="30">
        <f>SUMIF(Ingredients!$B$3:$B$217,H448,Ingredients!$E$3:$E$217)+SUMIF($B$3:$B$724,H448,$AY$3:$AY$727)</f>
        <v>0</v>
      </c>
      <c r="AT448" s="30">
        <f>SUMIF(Ingredients!$B$3:$B$217,I448,Ingredients!$E$3:$E$217)+SUMIF($B$3:$B$724,I448,$AY$3:$AY$727)</f>
        <v>0</v>
      </c>
      <c r="AU448" s="30">
        <f>SUMIF(Ingredients!$B$3:$B$217,J448,Ingredients!$E$3:$E$217)+SUMIF($B$3:$B$724,J448,$AY$3:$AY$727)</f>
        <v>0</v>
      </c>
      <c r="AV448" s="30">
        <f>SUMIF(Ingredients!$B$3:$B$217,K448,Ingredients!$E$3:$E$217)+SUMIF($B$3:$B$724,K448,$AY$3:$AY$727)</f>
        <v>0</v>
      </c>
      <c r="AW448" s="30">
        <f>SUMIF(Ingredients!$B$3:$B$217,L448,Ingredients!$E$3:$E$217)+SUMIF($B$3:$B$724,L448,$AY$3:$AY$727)</f>
        <v>0</v>
      </c>
      <c r="AX448" s="30">
        <f>SUMIF(Ingredients!$B$3:$B$217,M448,Ingredients!$E$3:$E$217)+SUMIF($B$3:$B$724,M448,$AY$3:$AY$727)</f>
        <v>0</v>
      </c>
      <c r="AY448" s="29">
        <f t="shared" si="82"/>
        <v>18.100000000000001</v>
      </c>
      <c r="AZ448" s="30">
        <f>SUMIF(Ingredients!$B$3:$B$217,F448,Ingredients!$F$3:$F$217)+SUMIF($B$3:$B$724,F448,$BH$3:$BH$724)</f>
        <v>0</v>
      </c>
      <c r="BA448" s="30">
        <f>SUMIF(Ingredients!$B$3:$B$217,G448,Ingredients!$F$3:$F$217)+SUMIF($B$3:$B$724,G448,$BH$3:$BH$724)</f>
        <v>0</v>
      </c>
      <c r="BB448" s="30">
        <f>SUMIF(Ingredients!$B$3:$B$217,H448,Ingredients!$F$3:$F$217)+SUMIF($B$3:$B$724,H448,$BH$3:$BH$724)</f>
        <v>0</v>
      </c>
      <c r="BC448" s="30">
        <f>SUMIF(Ingredients!$B$3:$B$217,I448,Ingredients!$F$3:$F$217)+SUMIF($B$3:$B$724,I448,$BH$3:$BH$724)</f>
        <v>0</v>
      </c>
      <c r="BD448" s="30">
        <f>SUMIF(Ingredients!$B$3:$B$217,J448,Ingredients!$F$3:$F$217)+SUMIF($B$3:$B$724,J448,$BH$3:$BH$724)</f>
        <v>0</v>
      </c>
      <c r="BE448" s="30">
        <f>SUMIF(Ingredients!$B$3:$B$217,K448,Ingredients!$F$3:$F$217)+SUMIF($B$3:$B$724,K448,$BH$3:$BH$724)</f>
        <v>0</v>
      </c>
      <c r="BF448" s="30">
        <f>SUMIF(Ingredients!$B$3:$B$217,L448,Ingredients!$F$3:$F$217)+SUMIF($B$3:$B$724,L448,$BH$3:$BH$724)</f>
        <v>0</v>
      </c>
      <c r="BG448" s="30">
        <f>SUMIF(Ingredients!$B$3:$B$217,M448,Ingredients!$F$3:$F$217)+SUMIF($B$3:$B$724,M448,$BH$3:$BH$724)</f>
        <v>0</v>
      </c>
      <c r="BH448" s="35">
        <f t="shared" si="83"/>
        <v>0</v>
      </c>
      <c r="BI448" s="30">
        <f>SUMIF(Ingredients!$B$3:$B$217,F448,Ingredients!$G$3:$G$217)+SUMIF($B$3:$B$724,F448,$BQ$3:$BQ$724)</f>
        <v>0</v>
      </c>
      <c r="BJ448" s="30">
        <f>SUMIF(Ingredients!$B$3:$B$217,G448,Ingredients!$G$3:$G$217)+SUMIF($B$3:$B$724,G448,$BQ$3:$BQ$724)</f>
        <v>0</v>
      </c>
      <c r="BK448" s="30">
        <f>SUMIF(Ingredients!$B$3:$B$217,H448,Ingredients!$G$3:$G$217)+SUMIF($B$3:$B$724,H448,$BQ$3:$BQ$724)</f>
        <v>0</v>
      </c>
      <c r="BL448" s="30">
        <f>SUMIF(Ingredients!$B$3:$B$217,I448,Ingredients!$G$3:$G$217)+SUMIF($B$3:$B$724,I448,$BQ$3:$BQ$724)</f>
        <v>0</v>
      </c>
      <c r="BM448" s="30">
        <f>SUMIF(Ingredients!$B$3:$B$217,J448,Ingredients!$G$3:$G$217)+SUMIF($B$3:$B$724,J448,$BQ$3:$BQ$724)</f>
        <v>0</v>
      </c>
      <c r="BN448" s="30">
        <f>SUMIF(Ingredients!$B$3:$B$217,K448,Ingredients!$G$3:$G$217)+SUMIF($B$3:$B$724,K448,$BQ$3:$BQ$724)</f>
        <v>0</v>
      </c>
      <c r="BO448" s="30">
        <f>SUMIF(Ingredients!$B$3:$B$217,L448,Ingredients!$G$3:$G$217)+SUMIF($B$3:$B$724,L448,$BQ$3:$BQ$724)</f>
        <v>0</v>
      </c>
      <c r="BP448" s="30">
        <f>SUMIF(Ingredients!$B$3:$B$217,M448,Ingredients!$G$3:$G$217)+SUMIF($B$3:$B$724,M448,$BQ$3:$BQ$724)</f>
        <v>0</v>
      </c>
      <c r="BQ448" s="36">
        <f t="shared" si="84"/>
        <v>0</v>
      </c>
      <c r="BR448" s="30">
        <f>SUMIF(Ingredients!$B$3:$B$217,F448,Ingredients!$H$3:$H$217)+SUMIF($B$3:$B$724,F448,$BZ$3:$BZ$724)</f>
        <v>0</v>
      </c>
      <c r="BS448" s="30">
        <f>SUMIF(Ingredients!$B$3:$B$217,G448,Ingredients!$H$3:$H$217)+SUMIF($B$3:$B$724,G448,$BZ$3:$BZ$724)</f>
        <v>2.5</v>
      </c>
      <c r="BT448" s="30">
        <f>SUMIF(Ingredients!$B$3:$B$217,H448,Ingredients!$H$3:$H$217)+SUMIF($B$3:$B$724,H448,$BZ$3:$BZ$724)</f>
        <v>0</v>
      </c>
      <c r="BU448" s="30">
        <f>SUMIF(Ingredients!$B$3:$B$217,I448,Ingredients!$H$3:$H$217)+SUMIF($B$3:$B$724,I448,$BZ$3:$BZ$724)</f>
        <v>0</v>
      </c>
      <c r="BV448" s="30">
        <f>SUMIF(Ingredients!$B$3:$B$217,J448,Ingredients!$H$3:$H$217)+SUMIF($B$3:$B$724,J448,$BZ$3:$BZ$724)</f>
        <v>0</v>
      </c>
      <c r="BW448" s="30">
        <f>SUMIF(Ingredients!$B$3:$B$217,K448,Ingredients!$H$3:$H$217)+SUMIF($B$3:$B$724,K448,$BZ$3:$BZ$724)</f>
        <v>0</v>
      </c>
      <c r="BX448" s="30">
        <f>SUMIF(Ingredients!$B$3:$B$217,L448,Ingredients!$H$3:$H$217)+SUMIF($B$3:$B$724,L448,$BZ$3:$BZ$724)</f>
        <v>0</v>
      </c>
      <c r="BY448" s="30">
        <f>SUMIF(Ingredients!$B$3:$B$217,M448,Ingredients!$H$3:$H$217)+SUMIF($B$3:$B$724,M448,$BZ$3:$BZ$724)</f>
        <v>0</v>
      </c>
      <c r="BZ448" s="42">
        <f t="shared" si="85"/>
        <v>2.5</v>
      </c>
      <c r="CA448" s="30">
        <f>SUMIF(Ingredients!$B$3:$B$217,F448,Ingredients!$I$3:$I$217)+SUMIF($B$3:$B$724,F448,$CI$3:$CI$724)</f>
        <v>1</v>
      </c>
      <c r="CB448" s="30">
        <f>SUMIF(Ingredients!$B$3:$B$217,G448,Ingredients!$I$3:$I$217)+SUMIF($B$3:$B$724,G448,$CI$3:$CI$724)</f>
        <v>0</v>
      </c>
      <c r="CC448" s="30">
        <f>SUMIF(Ingredients!$B$3:$B$217,H448,Ingredients!$I$3:$I$217)+SUMIF($B$3:$B$724,H448,$CI$3:$CI$724)</f>
        <v>0</v>
      </c>
      <c r="CD448" s="30">
        <f>SUMIF(Ingredients!$B$3:$B$217,I448,Ingredients!$I$3:$I$217)+SUMIF($B$3:$B$724,I448,$CI$3:$CI$724)</f>
        <v>0</v>
      </c>
      <c r="CE448" s="30">
        <f>SUMIF(Ingredients!$B$3:$B$217,J448,Ingredients!$I$3:$I$217)+SUMIF($B$3:$B$724,J448,$CI$3:$CI$724)</f>
        <v>0</v>
      </c>
      <c r="CF448" s="30">
        <f>SUMIF(Ingredients!$B$3:$B$217,K448,Ingredients!$I$3:$I$217)+SUMIF($B$3:$B$724,K448,$CI$3:$CI$724)</f>
        <v>0</v>
      </c>
      <c r="CG448" s="30">
        <f>SUMIF(Ingredients!$B$3:$B$217,L448,Ingredients!$I$3:$I$217)+SUMIF($B$3:$B$724,L448,$CI$3:$CI$724)</f>
        <v>0</v>
      </c>
      <c r="CH448" s="30">
        <f>SUMIF(Ingredients!$B$3:$B$217,M448,Ingredients!$I$3:$I$217)+SUMIF($B$3:$B$724,M448,$CI$3:$CI$724)</f>
        <v>0</v>
      </c>
      <c r="CI448" s="38">
        <f t="shared" si="86"/>
        <v>1</v>
      </c>
      <c r="CJ448" s="30">
        <f>SUMIF(Ingredients!$B$3:$B$217,F448,Ingredients!$J$3:$J$217)+SUMIF($B$3:$B$724,F448,$CR$3:$CR$724)</f>
        <v>0</v>
      </c>
      <c r="CK448" s="30">
        <f>SUMIF(Ingredients!$B$3:$B$217,G448,Ingredients!$J$3:$J$217)+SUMIF($B$3:$B$724,G448,$CR$3:$CR$724)</f>
        <v>0</v>
      </c>
      <c r="CL448" s="30">
        <f>SUMIF(Ingredients!$B$3:$B$217,H448,Ingredients!$J$3:$J$217)+SUMIF($B$3:$B$724,H448,$CR$3:$CR$724)</f>
        <v>0</v>
      </c>
      <c r="CM448" s="30">
        <f>SUMIF(Ingredients!$B$3:$B$217,I448,Ingredients!$J$3:$J$217)+SUMIF($B$3:$B$724,I448,$CR$3:$CR$724)</f>
        <v>0</v>
      </c>
      <c r="CN448" s="30">
        <f>SUMIF(Ingredients!$B$3:$B$217,J448,Ingredients!$J$3:$J$217)+SUMIF($B$3:$B$724,J448,$CR$3:$CR$724)</f>
        <v>0</v>
      </c>
      <c r="CO448" s="30">
        <f>SUMIF(Ingredients!$B$3:$B$217,K448,Ingredients!$J$3:$J$217)+SUMIF($B$3:$B$724,K448,$CR$3:$CR$724)</f>
        <v>0</v>
      </c>
      <c r="CP448" s="30">
        <f>SUMIF(Ingredients!$B$3:$B$217,L448,Ingredients!$J$3:$J$217)+SUMIF($B$3:$B$724,L448,$CR$3:$CR$724)</f>
        <v>0</v>
      </c>
      <c r="CQ448" s="30">
        <f>SUMIF(Ingredients!$B$3:$B$217,M448,Ingredients!$J$3:$J$217)+SUMIF($B$3:$B$724,M448,$CR$3:$CR$724)</f>
        <v>0</v>
      </c>
      <c r="CR448" s="43">
        <f t="shared" si="87"/>
        <v>0</v>
      </c>
      <c r="CS448" s="34">
        <v>10</v>
      </c>
      <c r="CT448" s="30">
        <v>0</v>
      </c>
      <c r="CU448" s="30">
        <v>18.100000000000001</v>
      </c>
      <c r="CV448" s="35">
        <v>0</v>
      </c>
      <c r="CW448" s="36">
        <v>0</v>
      </c>
      <c r="CX448" s="37">
        <v>2.5</v>
      </c>
      <c r="CY448" s="38">
        <v>1</v>
      </c>
      <c r="CZ448" s="39">
        <v>0</v>
      </c>
      <c r="DA448" t="s">
        <v>202</v>
      </c>
      <c r="DB448" t="str">
        <f t="shared" ca="1" si="88"/>
        <v>No</v>
      </c>
      <c r="DD448" t="s">
        <v>200</v>
      </c>
      <c r="DE448" t="str">
        <f t="shared" ca="1" si="89"/>
        <v/>
      </c>
      <c r="DF448" t="s">
        <v>2272</v>
      </c>
    </row>
    <row r="449" spans="2:110" x14ac:dyDescent="0.3">
      <c r="B449" t="s">
        <v>740</v>
      </c>
      <c r="C449" t="str">
        <f>INDEX('PH Itemnames'!$B$1:$B$723,MATCH(B449,'PH Itemnames'!$A$1:$A$723),1)</f>
        <v>teriyakichickenItem</v>
      </c>
      <c r="D449" t="s">
        <v>245</v>
      </c>
      <c r="E449" t="s">
        <v>1192</v>
      </c>
      <c r="F449" s="10" t="s">
        <v>287</v>
      </c>
      <c r="G449" s="11" t="s">
        <v>44</v>
      </c>
      <c r="H449" s="11" t="s">
        <v>663</v>
      </c>
      <c r="I449" s="11" t="s">
        <v>552</v>
      </c>
      <c r="J449" s="11" t="s">
        <v>129</v>
      </c>
      <c r="K449" s="11" t="s">
        <v>346</v>
      </c>
      <c r="L449" s="11"/>
      <c r="M449" s="11"/>
      <c r="N449" s="46">
        <f ca="1">SUMIF(Ingredients!$B$3:$B$217,'PH complex foods'!F449,Ingredients!$A$3:$A$119)+SUMIF($B$3:$B$724,F449,$V$3:$V$723)</f>
        <v>1</v>
      </c>
      <c r="O449" s="11">
        <f ca="1">SUMIF(Ingredients!$B$3:$B$217,'PH complex foods'!G449,Ingredients!$A$3:$A$119)+SUMIF($B$3:$B$724,G449,$V$3:$V$723)</f>
        <v>1</v>
      </c>
      <c r="P449" s="11">
        <f ca="1">SUMIF(Ingredients!$B$3:$B$217,'PH complex foods'!H449,Ingredients!$A$3:$A$119)+SUMIF($B$3:$B$724,H449,$V$3:$V$723)</f>
        <v>1</v>
      </c>
      <c r="Q449" s="11">
        <f ca="1">SUMIF(Ingredients!$B$3:$B$217,'PH complex foods'!I449,Ingredients!$A$3:$A$119)+SUMIF($B$3:$B$724,I449,$V$3:$V$723)</f>
        <v>1</v>
      </c>
      <c r="R449" s="11">
        <f ca="1">SUMIF(Ingredients!$B$3:$B$217,'PH complex foods'!J449,Ingredients!$A$3:$A$119)+SUMIF($B$3:$B$724,J449,$V$3:$V$723)</f>
        <v>1</v>
      </c>
      <c r="S449" s="11">
        <f ca="1">SUMIF(Ingredients!$B$3:$B$217,'PH complex foods'!K449,Ingredients!$A$3:$A$119)+SUMIF($B$3:$B$724,K449,$V$3:$V$723)</f>
        <v>1</v>
      </c>
      <c r="T449" s="11">
        <f ca="1">SUMIF(Ingredients!$B$3:$B$217,'PH complex foods'!L449,Ingredients!$A$3:$A$119)+SUMIF($B$3:$B$724,L449,$V$3:$V$723)</f>
        <v>0</v>
      </c>
      <c r="U449" s="11">
        <f ca="1">SUMIF(Ingredients!$B$3:$B$217,'PH complex foods'!M449,Ingredients!$A$3:$A$119)+SUMIF($B$3:$B$724,M449,$V$3:$V$723)</f>
        <v>0</v>
      </c>
      <c r="V449" s="10">
        <f t="shared" ca="1" si="90"/>
        <v>1</v>
      </c>
      <c r="W449" s="11">
        <f t="shared" si="79"/>
        <v>1</v>
      </c>
      <c r="X449" s="44" t="str">
        <f t="shared" ca="1" si="91"/>
        <v>Yes</v>
      </c>
      <c r="Y449" s="34">
        <f>SUMIF(Ingredients!$B$3:$B$217,F449,Ingredients!$C$3:$C$217)+SUMIF($B$3:$B$724,F449,$AG$3:$AG$724)</f>
        <v>10</v>
      </c>
      <c r="Z449" s="30">
        <f>SUMIF(Ingredients!$B$3:$B$217,G449,Ingredients!$C$3:$C$217)+SUMIF($B$3:$B$724,G449,$AG$3:$AG$724)</f>
        <v>0</v>
      </c>
      <c r="AA449" s="30">
        <f>SUMIF(Ingredients!$B$3:$B$217,H449,Ingredients!$C$3:$C$217)+SUMIF($B$3:$B$724,H449,$AG$3:$AG$724)</f>
        <v>10</v>
      </c>
      <c r="AB449" s="30">
        <f>SUMIF(Ingredients!$B$3:$B$217,I449,Ingredients!$C$3:$C$217)+SUMIF($B$3:$B$724,I449,$AG$3:$AG$724)</f>
        <v>1</v>
      </c>
      <c r="AC449" s="30">
        <f>SUMIF(Ingredients!$B$3:$B$217,J449,Ingredients!$C$3:$C$217)+SUMIF($B$3:$B$724,J449,$AG$3:$AG$724)</f>
        <v>2</v>
      </c>
      <c r="AD449" s="30">
        <f>SUMIF(Ingredients!$B$3:$B$217,K449,Ingredients!$C$3:$C$217)+SUMIF($B$3:$B$724,K449,$AG$3:$AG$724)</f>
        <v>4</v>
      </c>
      <c r="AE449" s="30">
        <f>SUMIF(Ingredients!$B$3:$B$217,L449,Ingredients!$C$3:$C$217)+SUMIF($B$3:$B$724,L449,$AG$3:$AG$724)</f>
        <v>0</v>
      </c>
      <c r="AF449" s="30">
        <f>SUMIF(Ingredients!$B$3:$B$217,M449,Ingredients!$C$3:$C$217)+SUMIF($B$3:$B$724,M449,$AG$3:$AG$724)</f>
        <v>0</v>
      </c>
      <c r="AG449" s="29">
        <f t="shared" si="80"/>
        <v>27</v>
      </c>
      <c r="AH449" s="30">
        <f>SUMIF(Ingredients!$B$3:$B$217,F449,Ingredients!$D$3:$D$217)+SUMIF($B$3:$B$724,F449,$AP$3:$AP$724)</f>
        <v>0</v>
      </c>
      <c r="AI449" s="30">
        <f>SUMIF(Ingredients!$B$3:$B$217,G449,Ingredients!$D$3:$D$217)+SUMIF($B$3:$B$724,G449,$AP$3:$AP$724)</f>
        <v>0</v>
      </c>
      <c r="AJ449" s="30">
        <f>SUMIF(Ingredients!$B$3:$B$217,H449,Ingredients!$D$3:$D$217)+SUMIF($B$3:$B$724,H449,$AP$3:$AP$724)</f>
        <v>10</v>
      </c>
      <c r="AK449" s="30">
        <f>SUMIF(Ingredients!$B$3:$B$217,I449,Ingredients!$D$3:$D$217)+SUMIF($B$3:$B$724,I449,$AP$3:$AP$724)</f>
        <v>0</v>
      </c>
      <c r="AL449" s="30">
        <f>SUMIF(Ingredients!$B$3:$B$217,J449,Ingredients!$D$3:$D$217)+SUMIF($B$3:$B$724,J449,$AP$3:$AP$724)</f>
        <v>0</v>
      </c>
      <c r="AM449" s="30">
        <f>SUMIF(Ingredients!$B$3:$B$217,K449,Ingredients!$D$3:$D$217)+SUMIF($B$3:$B$724,K449,$AP$3:$AP$724)</f>
        <v>0</v>
      </c>
      <c r="AN449" s="30">
        <f>SUMIF(Ingredients!$B$3:$B$217,L449,Ingredients!$D$3:$D$217)+SUMIF($B$3:$B$724,L449,$AP$3:$AP$724)</f>
        <v>0</v>
      </c>
      <c r="AO449" s="30">
        <f>SUMIF(Ingredients!$B$3:$B$217,M449,Ingredients!$D$3:$D$217)+SUMIF($B$3:$B$724,M449,$AP$3:$AP$724)</f>
        <v>0</v>
      </c>
      <c r="AP449" s="29">
        <f t="shared" si="81"/>
        <v>10</v>
      </c>
      <c r="AQ449" s="30">
        <f>SUMIF(Ingredients!$B$3:$B$217,F449,Ingredients!$E$3:$E$217)+SUMIF($B$3:$B$724,F449,$AY$3:$AY$727)</f>
        <v>7</v>
      </c>
      <c r="AR449" s="30">
        <f>SUMIF(Ingredients!$B$3:$B$217,G449,Ingredients!$E$3:$E$217)+SUMIF($B$3:$B$724,G449,$AY$3:$AY$727)</f>
        <v>10</v>
      </c>
      <c r="AS449" s="30">
        <f>SUMIF(Ingredients!$B$3:$B$217,H449,Ingredients!$E$3:$E$217)+SUMIF($B$3:$B$724,H449,$AY$3:$AY$727)</f>
        <v>12.666666666666666</v>
      </c>
      <c r="AT449" s="30">
        <f>SUMIF(Ingredients!$B$3:$B$217,I449,Ingredients!$E$3:$E$217)+SUMIF($B$3:$B$724,I449,$AY$3:$AY$727)</f>
        <v>30</v>
      </c>
      <c r="AU449" s="30">
        <f>SUMIF(Ingredients!$B$3:$B$217,J449,Ingredients!$E$3:$E$217)+SUMIF($B$3:$B$724,J449,$AY$3:$AY$727)</f>
        <v>12</v>
      </c>
      <c r="AV449" s="30">
        <f>SUMIF(Ingredients!$B$3:$B$217,K449,Ingredients!$E$3:$E$217)+SUMIF($B$3:$B$724,K449,$AY$3:$AY$727)</f>
        <v>0</v>
      </c>
      <c r="AW449" s="30">
        <f>SUMIF(Ingredients!$B$3:$B$217,L449,Ingredients!$E$3:$E$217)+SUMIF($B$3:$B$724,L449,$AY$3:$AY$727)</f>
        <v>0</v>
      </c>
      <c r="AX449" s="30">
        <f>SUMIF(Ingredients!$B$3:$B$217,M449,Ingredients!$E$3:$E$217)+SUMIF($B$3:$B$724,M449,$AY$3:$AY$727)</f>
        <v>0</v>
      </c>
      <c r="AY449" s="29">
        <f t="shared" si="82"/>
        <v>11.944444444444443</v>
      </c>
      <c r="AZ449" s="30">
        <f>SUMIF(Ingredients!$B$3:$B$217,F449,Ingredients!$F$3:$F$217)+SUMIF($B$3:$B$724,F449,$BH$3:$BH$724)</f>
        <v>0</v>
      </c>
      <c r="BA449" s="30">
        <f>SUMIF(Ingredients!$B$3:$B$217,G449,Ingredients!$F$3:$F$217)+SUMIF($B$3:$B$724,G449,$BH$3:$BH$724)</f>
        <v>0</v>
      </c>
      <c r="BB449" s="30">
        <f>SUMIF(Ingredients!$B$3:$B$217,H449,Ingredients!$F$3:$F$217)+SUMIF($B$3:$B$724,H449,$BH$3:$BH$724)</f>
        <v>0</v>
      </c>
      <c r="BC449" s="30">
        <f>SUMIF(Ingredients!$B$3:$B$217,I449,Ingredients!$F$3:$F$217)+SUMIF($B$3:$B$724,I449,$BH$3:$BH$724)</f>
        <v>0</v>
      </c>
      <c r="BD449" s="30">
        <f>SUMIF(Ingredients!$B$3:$B$217,J449,Ingredients!$F$3:$F$217)+SUMIF($B$3:$B$724,J449,$BH$3:$BH$724)</f>
        <v>0</v>
      </c>
      <c r="BE449" s="30">
        <f>SUMIF(Ingredients!$B$3:$B$217,K449,Ingredients!$F$3:$F$217)+SUMIF($B$3:$B$724,K449,$BH$3:$BH$724)</f>
        <v>0</v>
      </c>
      <c r="BF449" s="30">
        <f>SUMIF(Ingredients!$B$3:$B$217,L449,Ingredients!$F$3:$F$217)+SUMIF($B$3:$B$724,L449,$BH$3:$BH$724)</f>
        <v>0</v>
      </c>
      <c r="BG449" s="30">
        <f>SUMIF(Ingredients!$B$3:$B$217,M449,Ingredients!$F$3:$F$217)+SUMIF($B$3:$B$724,M449,$BH$3:$BH$724)</f>
        <v>0</v>
      </c>
      <c r="BH449" s="35">
        <f t="shared" si="83"/>
        <v>0</v>
      </c>
      <c r="BI449" s="30">
        <f>SUMIF(Ingredients!$B$3:$B$217,F449,Ingredients!$G$3:$G$217)+SUMIF($B$3:$B$724,F449,$BQ$3:$BQ$724)</f>
        <v>0</v>
      </c>
      <c r="BJ449" s="30">
        <f>SUMIF(Ingredients!$B$3:$B$217,G449,Ingredients!$G$3:$G$217)+SUMIF($B$3:$B$724,G449,$BQ$3:$BQ$724)</f>
        <v>0</v>
      </c>
      <c r="BK449" s="30">
        <f>SUMIF(Ingredients!$B$3:$B$217,H449,Ingredients!$G$3:$G$217)+SUMIF($B$3:$B$724,H449,$BQ$3:$BQ$724)</f>
        <v>0</v>
      </c>
      <c r="BL449" s="30">
        <f>SUMIF(Ingredients!$B$3:$B$217,I449,Ingredients!$G$3:$G$217)+SUMIF($B$3:$B$724,I449,$BQ$3:$BQ$724)</f>
        <v>0</v>
      </c>
      <c r="BM449" s="30">
        <f>SUMIF(Ingredients!$B$3:$B$217,J449,Ingredients!$G$3:$G$217)+SUMIF($B$3:$B$724,J449,$BQ$3:$BQ$724)</f>
        <v>0</v>
      </c>
      <c r="BN449" s="30">
        <f>SUMIF(Ingredients!$B$3:$B$217,K449,Ingredients!$G$3:$G$217)+SUMIF($B$3:$B$724,K449,$BQ$3:$BQ$724)</f>
        <v>0</v>
      </c>
      <c r="BO449" s="30">
        <f>SUMIF(Ingredients!$B$3:$B$217,L449,Ingredients!$G$3:$G$217)+SUMIF($B$3:$B$724,L449,$BQ$3:$BQ$724)</f>
        <v>0</v>
      </c>
      <c r="BP449" s="30">
        <f>SUMIF(Ingredients!$B$3:$B$217,M449,Ingredients!$G$3:$G$217)+SUMIF($B$3:$B$724,M449,$BQ$3:$BQ$724)</f>
        <v>0</v>
      </c>
      <c r="BQ449" s="36">
        <f t="shared" si="84"/>
        <v>0</v>
      </c>
      <c r="BR449" s="30">
        <f>SUMIF(Ingredients!$B$3:$B$217,F449,Ingredients!$H$3:$H$217)+SUMIF($B$3:$B$724,F449,$BZ$3:$BZ$724)</f>
        <v>0</v>
      </c>
      <c r="BS449" s="30">
        <f>SUMIF(Ingredients!$B$3:$B$217,G449,Ingredients!$H$3:$H$217)+SUMIF($B$3:$B$724,G449,$BZ$3:$BZ$724)</f>
        <v>0</v>
      </c>
      <c r="BT449" s="30">
        <f>SUMIF(Ingredients!$B$3:$B$217,H449,Ingredients!$H$3:$H$217)+SUMIF($B$3:$B$724,H449,$BZ$3:$BZ$724)</f>
        <v>0.5</v>
      </c>
      <c r="BU449" s="30">
        <f>SUMIF(Ingredients!$B$3:$B$217,I449,Ingredients!$H$3:$H$217)+SUMIF($B$3:$B$724,I449,$BZ$3:$BZ$724)</f>
        <v>0</v>
      </c>
      <c r="BV449" s="30">
        <f>SUMIF(Ingredients!$B$3:$B$217,J449,Ingredients!$H$3:$H$217)+SUMIF($B$3:$B$724,J449,$BZ$3:$BZ$724)</f>
        <v>1</v>
      </c>
      <c r="BW449" s="30">
        <f>SUMIF(Ingredients!$B$3:$B$217,K449,Ingredients!$H$3:$H$217)+SUMIF($B$3:$B$724,K449,$BZ$3:$BZ$724)</f>
        <v>0</v>
      </c>
      <c r="BX449" s="30">
        <f>SUMIF(Ingredients!$B$3:$B$217,L449,Ingredients!$H$3:$H$217)+SUMIF($B$3:$B$724,L449,$BZ$3:$BZ$724)</f>
        <v>0</v>
      </c>
      <c r="BY449" s="30">
        <f>SUMIF(Ingredients!$B$3:$B$217,M449,Ingredients!$H$3:$H$217)+SUMIF($B$3:$B$724,M449,$BZ$3:$BZ$724)</f>
        <v>0</v>
      </c>
      <c r="BZ449" s="42">
        <f t="shared" si="85"/>
        <v>1.5</v>
      </c>
      <c r="CA449" s="30">
        <f>SUMIF(Ingredients!$B$3:$B$217,F449,Ingredients!$I$3:$I$217)+SUMIF($B$3:$B$724,F449,$CI$3:$CI$724)</f>
        <v>2.5</v>
      </c>
      <c r="CB449" s="30">
        <f>SUMIF(Ingredients!$B$3:$B$217,G449,Ingredients!$I$3:$I$217)+SUMIF($B$3:$B$724,G449,$CI$3:$CI$724)</f>
        <v>0</v>
      </c>
      <c r="CC449" s="30">
        <f>SUMIF(Ingredients!$B$3:$B$217,H449,Ingredients!$I$3:$I$217)+SUMIF($B$3:$B$724,H449,$CI$3:$CI$724)</f>
        <v>1</v>
      </c>
      <c r="CD449" s="30">
        <f>SUMIF(Ingredients!$B$3:$B$217,I449,Ingredients!$I$3:$I$217)+SUMIF($B$3:$B$724,I449,$CI$3:$CI$724)</f>
        <v>0</v>
      </c>
      <c r="CE449" s="30">
        <f>SUMIF(Ingredients!$B$3:$B$217,J449,Ingredients!$I$3:$I$217)+SUMIF($B$3:$B$724,J449,$CI$3:$CI$724)</f>
        <v>0</v>
      </c>
      <c r="CF449" s="30">
        <f>SUMIF(Ingredients!$B$3:$B$217,K449,Ingredients!$I$3:$I$217)+SUMIF($B$3:$B$724,K449,$CI$3:$CI$724)</f>
        <v>0</v>
      </c>
      <c r="CG449" s="30">
        <f>SUMIF(Ingredients!$B$3:$B$217,L449,Ingredients!$I$3:$I$217)+SUMIF($B$3:$B$724,L449,$CI$3:$CI$724)</f>
        <v>0</v>
      </c>
      <c r="CH449" s="30">
        <f>SUMIF(Ingredients!$B$3:$B$217,M449,Ingredients!$I$3:$I$217)+SUMIF($B$3:$B$724,M449,$CI$3:$CI$724)</f>
        <v>0</v>
      </c>
      <c r="CI449" s="38">
        <f t="shared" si="86"/>
        <v>3.5</v>
      </c>
      <c r="CJ449" s="30">
        <f>SUMIF(Ingredients!$B$3:$B$217,F449,Ingredients!$J$3:$J$217)+SUMIF($B$3:$B$724,F449,$CR$3:$CR$724)</f>
        <v>0</v>
      </c>
      <c r="CK449" s="30">
        <f>SUMIF(Ingredients!$B$3:$B$217,G449,Ingredients!$J$3:$J$217)+SUMIF($B$3:$B$724,G449,$CR$3:$CR$724)</f>
        <v>0</v>
      </c>
      <c r="CL449" s="30">
        <f>SUMIF(Ingredients!$B$3:$B$217,H449,Ingredients!$J$3:$J$217)+SUMIF($B$3:$B$724,H449,$CR$3:$CR$724)</f>
        <v>0</v>
      </c>
      <c r="CM449" s="30">
        <f>SUMIF(Ingredients!$B$3:$B$217,I449,Ingredients!$J$3:$J$217)+SUMIF($B$3:$B$724,I449,$CR$3:$CR$724)</f>
        <v>0</v>
      </c>
      <c r="CN449" s="30">
        <f>SUMIF(Ingredients!$B$3:$B$217,J449,Ingredients!$J$3:$J$217)+SUMIF($B$3:$B$724,J449,$CR$3:$CR$724)</f>
        <v>0</v>
      </c>
      <c r="CO449" s="30">
        <f>SUMIF(Ingredients!$B$3:$B$217,K449,Ingredients!$J$3:$J$217)+SUMIF($B$3:$B$724,K449,$CR$3:$CR$724)</f>
        <v>0</v>
      </c>
      <c r="CP449" s="30">
        <f>SUMIF(Ingredients!$B$3:$B$217,L449,Ingredients!$J$3:$J$217)+SUMIF($B$3:$B$724,L449,$CR$3:$CR$724)</f>
        <v>0</v>
      </c>
      <c r="CQ449" s="30">
        <f>SUMIF(Ingredients!$B$3:$B$217,M449,Ingredients!$J$3:$J$217)+SUMIF($B$3:$B$724,M449,$CR$3:$CR$724)</f>
        <v>0</v>
      </c>
      <c r="CR449" s="43">
        <f t="shared" si="87"/>
        <v>0</v>
      </c>
      <c r="CS449" s="34">
        <v>25</v>
      </c>
      <c r="CT449" s="30">
        <v>0</v>
      </c>
      <c r="CU449" s="30">
        <v>11.944444444444443</v>
      </c>
      <c r="CV449" s="35">
        <v>0</v>
      </c>
      <c r="CW449" s="36">
        <v>0</v>
      </c>
      <c r="CX449" s="37">
        <v>1.5</v>
      </c>
      <c r="CY449" s="38">
        <v>3.5</v>
      </c>
      <c r="CZ449" s="39">
        <v>0</v>
      </c>
      <c r="DA449" t="s">
        <v>202</v>
      </c>
      <c r="DB449" t="str">
        <f t="shared" ca="1" si="88"/>
        <v>-</v>
      </c>
      <c r="DD449" t="s">
        <v>200</v>
      </c>
      <c r="DE449" t="str">
        <f t="shared" ca="1" si="89"/>
        <v>TERIYAKICHICKENITEM(MEAL, ItemRegistry.teriyakichickenItem, 4 ,5f,0f,0f,1.5f,0f,3.5f,0f,1.76f),</v>
      </c>
      <c r="DF449" t="s">
        <v>2526</v>
      </c>
    </row>
    <row r="450" spans="2:110" x14ac:dyDescent="0.3">
      <c r="B450" t="s">
        <v>741</v>
      </c>
      <c r="C450" t="str">
        <f>INDEX('PH Itemnames'!$B$1:$B$723,MATCH(B450,'PH Itemnames'!$A$1:$A$723),1)</f>
        <v>turkishdelightItem</v>
      </c>
      <c r="D450" t="s">
        <v>240</v>
      </c>
      <c r="E450" t="s">
        <v>1192</v>
      </c>
      <c r="F450" s="10" t="s">
        <v>9</v>
      </c>
      <c r="G450" s="11" t="s">
        <v>210</v>
      </c>
      <c r="H450" s="11" t="s">
        <v>22</v>
      </c>
      <c r="I450" s="11" t="s">
        <v>742</v>
      </c>
      <c r="J450" s="11" t="s">
        <v>177</v>
      </c>
      <c r="K450" s="11"/>
      <c r="L450" s="11"/>
      <c r="M450" s="11"/>
      <c r="N450" s="46">
        <f ca="1">SUMIF(Ingredients!$B$3:$B$217,'PH complex foods'!F450,Ingredients!$A$3:$A$119)+SUMIF($B$3:$B$724,F450,$V$3:$V$723)</f>
        <v>1</v>
      </c>
      <c r="O450" s="11">
        <f ca="1">SUMIF(Ingredients!$B$3:$B$217,'PH complex foods'!G450,Ingredients!$A$3:$A$119)+SUMIF($B$3:$B$724,G450,$V$3:$V$723)</f>
        <v>1</v>
      </c>
      <c r="P450" s="11">
        <f ca="1">SUMIF(Ingredients!$B$3:$B$217,'PH complex foods'!H450,Ingredients!$A$3:$A$119)+SUMIF($B$3:$B$724,H450,$V$3:$V$723)</f>
        <v>1</v>
      </c>
      <c r="Q450" s="11">
        <f ca="1">SUMIF(Ingredients!$B$3:$B$217,'PH complex foods'!I450,Ingredients!$A$3:$A$119)+SUMIF($B$3:$B$724,I450,$V$3:$V$723)</f>
        <v>0</v>
      </c>
      <c r="R450" s="11">
        <f ca="1">SUMIF(Ingredients!$B$3:$B$217,'PH complex foods'!J450,Ingredients!$A$3:$A$119)+SUMIF($B$3:$B$724,J450,$V$3:$V$723)</f>
        <v>0</v>
      </c>
      <c r="S450" s="11">
        <f ca="1">SUMIF(Ingredients!$B$3:$B$217,'PH complex foods'!K450,Ingredients!$A$3:$A$119)+SUMIF($B$3:$B$724,K450,$V$3:$V$723)</f>
        <v>0</v>
      </c>
      <c r="T450" s="11">
        <f ca="1">SUMIF(Ingredients!$B$3:$B$217,'PH complex foods'!L450,Ingredients!$A$3:$A$119)+SUMIF($B$3:$B$724,L450,$V$3:$V$723)</f>
        <v>0</v>
      </c>
      <c r="U450" s="11">
        <f ca="1">SUMIF(Ingredients!$B$3:$B$217,'PH complex foods'!M450,Ingredients!$A$3:$A$119)+SUMIF($B$3:$B$724,M450,$V$3:$V$723)</f>
        <v>0</v>
      </c>
      <c r="V450" s="10">
        <f t="shared" ca="1" si="90"/>
        <v>-1</v>
      </c>
      <c r="W450" s="11">
        <f t="shared" si="79"/>
        <v>0</v>
      </c>
      <c r="X450" s="44" t="str">
        <f t="shared" ca="1" si="91"/>
        <v>No</v>
      </c>
      <c r="Y450" s="34">
        <f>SUMIF(Ingredients!$B$3:$B$217,F450,Ingredients!$C$3:$C$217)+SUMIF($B$3:$B$724,F450,$AG$3:$AG$724)</f>
        <v>0</v>
      </c>
      <c r="Z450" s="30">
        <f>SUMIF(Ingredients!$B$3:$B$217,G450,Ingredients!$C$3:$C$217)+SUMIF($B$3:$B$724,G450,$AG$3:$AG$724)</f>
        <v>0</v>
      </c>
      <c r="AA450" s="30">
        <f>SUMIF(Ingredients!$B$3:$B$217,H450,Ingredients!$C$3:$C$217)+SUMIF($B$3:$B$724,H450,$AG$3:$AG$724)</f>
        <v>2</v>
      </c>
      <c r="AB450" s="30">
        <f>SUMIF(Ingredients!$B$3:$B$217,I450,Ingredients!$C$3:$C$217)+SUMIF($B$3:$B$724,I450,$AG$3:$AG$724)</f>
        <v>0</v>
      </c>
      <c r="AC450" s="30">
        <f>SUMIF(Ingredients!$B$3:$B$217,J450,Ingredients!$C$3:$C$217)+SUMIF($B$3:$B$724,J450,$AG$3:$AG$724)</f>
        <v>0</v>
      </c>
      <c r="AD450" s="30">
        <f>SUMIF(Ingredients!$B$3:$B$217,K450,Ingredients!$C$3:$C$217)+SUMIF($B$3:$B$724,K450,$AG$3:$AG$724)</f>
        <v>0</v>
      </c>
      <c r="AE450" s="30">
        <f>SUMIF(Ingredients!$B$3:$B$217,L450,Ingredients!$C$3:$C$217)+SUMIF($B$3:$B$724,L450,$AG$3:$AG$724)</f>
        <v>0</v>
      </c>
      <c r="AF450" s="30">
        <f>SUMIF(Ingredients!$B$3:$B$217,M450,Ingredients!$C$3:$C$217)+SUMIF($B$3:$B$724,M450,$AG$3:$AG$724)</f>
        <v>0</v>
      </c>
      <c r="AG450" s="29">
        <f t="shared" si="80"/>
        <v>2</v>
      </c>
      <c r="AH450" s="30">
        <f>SUMIF(Ingredients!$B$3:$B$217,F450,Ingredients!$D$3:$D$217)+SUMIF($B$3:$B$724,F450,$AP$3:$AP$724)</f>
        <v>10</v>
      </c>
      <c r="AI450" s="30">
        <f>SUMIF(Ingredients!$B$3:$B$217,G450,Ingredients!$D$3:$D$217)+SUMIF($B$3:$B$724,G450,$AP$3:$AP$724)</f>
        <v>0</v>
      </c>
      <c r="AJ450" s="30">
        <f>SUMIF(Ingredients!$B$3:$B$217,H450,Ingredients!$D$3:$D$217)+SUMIF($B$3:$B$724,H450,$AP$3:$AP$724)</f>
        <v>10</v>
      </c>
      <c r="AK450" s="30">
        <f>SUMIF(Ingredients!$B$3:$B$217,I450,Ingredients!$D$3:$D$217)+SUMIF($B$3:$B$724,I450,$AP$3:$AP$724)</f>
        <v>0</v>
      </c>
      <c r="AL450" s="30">
        <f>SUMIF(Ingredients!$B$3:$B$217,J450,Ingredients!$D$3:$D$217)+SUMIF($B$3:$B$724,J450,$AP$3:$AP$724)</f>
        <v>0</v>
      </c>
      <c r="AM450" s="30">
        <f>SUMIF(Ingredients!$B$3:$B$217,K450,Ingredients!$D$3:$D$217)+SUMIF($B$3:$B$724,K450,$AP$3:$AP$724)</f>
        <v>0</v>
      </c>
      <c r="AN450" s="30">
        <f>SUMIF(Ingredients!$B$3:$B$217,L450,Ingredients!$D$3:$D$217)+SUMIF($B$3:$B$724,L450,$AP$3:$AP$724)</f>
        <v>0</v>
      </c>
      <c r="AO450" s="30">
        <f>SUMIF(Ingredients!$B$3:$B$217,M450,Ingredients!$D$3:$D$217)+SUMIF($B$3:$B$724,M450,$AP$3:$AP$724)</f>
        <v>0</v>
      </c>
      <c r="AP450" s="29">
        <f t="shared" si="81"/>
        <v>20</v>
      </c>
      <c r="AQ450" s="30">
        <f>SUMIF(Ingredients!$B$3:$B$217,F450,Ingredients!$E$3:$E$217)+SUMIF($B$3:$B$724,F450,$AY$3:$AY$727)</f>
        <v>0</v>
      </c>
      <c r="AR450" s="30">
        <f>SUMIF(Ingredients!$B$3:$B$217,G450,Ingredients!$E$3:$E$217)+SUMIF($B$3:$B$724,G450,$AY$3:$AY$727)</f>
        <v>30</v>
      </c>
      <c r="AS450" s="30">
        <f>SUMIF(Ingredients!$B$3:$B$217,H450,Ingredients!$E$3:$E$217)+SUMIF($B$3:$B$724,H450,$AY$3:$AY$727)</f>
        <v>9</v>
      </c>
      <c r="AT450" s="30">
        <f>SUMIF(Ingredients!$B$3:$B$217,I450,Ingredients!$E$3:$E$217)+SUMIF($B$3:$B$724,I450,$AY$3:$AY$727)</f>
        <v>0</v>
      </c>
      <c r="AU450" s="30">
        <f>SUMIF(Ingredients!$B$3:$B$217,J450,Ingredients!$E$3:$E$217)+SUMIF($B$3:$B$724,J450,$AY$3:$AY$727)</f>
        <v>0</v>
      </c>
      <c r="AV450" s="30">
        <f>SUMIF(Ingredients!$B$3:$B$217,K450,Ingredients!$E$3:$E$217)+SUMIF($B$3:$B$724,K450,$AY$3:$AY$727)</f>
        <v>0</v>
      </c>
      <c r="AW450" s="30">
        <f>SUMIF(Ingredients!$B$3:$B$217,L450,Ingredients!$E$3:$E$217)+SUMIF($B$3:$B$724,L450,$AY$3:$AY$727)</f>
        <v>0</v>
      </c>
      <c r="AX450" s="30">
        <f>SUMIF(Ingredients!$B$3:$B$217,M450,Ingredients!$E$3:$E$217)+SUMIF($B$3:$B$724,M450,$AY$3:$AY$727)</f>
        <v>0</v>
      </c>
      <c r="AY450" s="29">
        <f t="shared" si="82"/>
        <v>7.8</v>
      </c>
      <c r="AZ450" s="30">
        <f>SUMIF(Ingredients!$B$3:$B$217,F450,Ingredients!$F$3:$F$217)+SUMIF($B$3:$B$724,F450,$BH$3:$BH$724)</f>
        <v>0</v>
      </c>
      <c r="BA450" s="30">
        <f>SUMIF(Ingredients!$B$3:$B$217,G450,Ingredients!$F$3:$F$217)+SUMIF($B$3:$B$724,G450,$BH$3:$BH$724)</f>
        <v>0</v>
      </c>
      <c r="BB450" s="30">
        <f>SUMIF(Ingredients!$B$3:$B$217,H450,Ingredients!$F$3:$F$217)+SUMIF($B$3:$B$724,H450,$BH$3:$BH$724)</f>
        <v>0</v>
      </c>
      <c r="BC450" s="30">
        <f>SUMIF(Ingredients!$B$3:$B$217,I450,Ingredients!$F$3:$F$217)+SUMIF($B$3:$B$724,I450,$BH$3:$BH$724)</f>
        <v>0</v>
      </c>
      <c r="BD450" s="30">
        <f>SUMIF(Ingredients!$B$3:$B$217,J450,Ingredients!$F$3:$F$217)+SUMIF($B$3:$B$724,J450,$BH$3:$BH$724)</f>
        <v>0</v>
      </c>
      <c r="BE450" s="30">
        <f>SUMIF(Ingredients!$B$3:$B$217,K450,Ingredients!$F$3:$F$217)+SUMIF($B$3:$B$724,K450,$BH$3:$BH$724)</f>
        <v>0</v>
      </c>
      <c r="BF450" s="30">
        <f>SUMIF(Ingredients!$B$3:$B$217,L450,Ingredients!$F$3:$F$217)+SUMIF($B$3:$B$724,L450,$BH$3:$BH$724)</f>
        <v>0</v>
      </c>
      <c r="BG450" s="30">
        <f>SUMIF(Ingredients!$B$3:$B$217,M450,Ingredients!$F$3:$F$217)+SUMIF($B$3:$B$724,M450,$BH$3:$BH$724)</f>
        <v>0</v>
      </c>
      <c r="BH450" s="35">
        <f t="shared" si="83"/>
        <v>0</v>
      </c>
      <c r="BI450" s="30">
        <f>SUMIF(Ingredients!$B$3:$B$217,F450,Ingredients!$G$3:$G$217)+SUMIF($B$3:$B$724,F450,$BQ$3:$BQ$724)</f>
        <v>0</v>
      </c>
      <c r="BJ450" s="30">
        <f>SUMIF(Ingredients!$B$3:$B$217,G450,Ingredients!$G$3:$G$217)+SUMIF($B$3:$B$724,G450,$BQ$3:$BQ$724)</f>
        <v>0</v>
      </c>
      <c r="BK450" s="30">
        <f>SUMIF(Ingredients!$B$3:$B$217,H450,Ingredients!$G$3:$G$217)+SUMIF($B$3:$B$724,H450,$BQ$3:$BQ$724)</f>
        <v>0.5</v>
      </c>
      <c r="BL450" s="30">
        <f>SUMIF(Ingredients!$B$3:$B$217,I450,Ingredients!$G$3:$G$217)+SUMIF($B$3:$B$724,I450,$BQ$3:$BQ$724)</f>
        <v>0</v>
      </c>
      <c r="BM450" s="30">
        <f>SUMIF(Ingredients!$B$3:$B$217,J450,Ingredients!$G$3:$G$217)+SUMIF($B$3:$B$724,J450,$BQ$3:$BQ$724)</f>
        <v>0</v>
      </c>
      <c r="BN450" s="30">
        <f>SUMIF(Ingredients!$B$3:$B$217,K450,Ingredients!$G$3:$G$217)+SUMIF($B$3:$B$724,K450,$BQ$3:$BQ$724)</f>
        <v>0</v>
      </c>
      <c r="BO450" s="30">
        <f>SUMIF(Ingredients!$B$3:$B$217,L450,Ingredients!$G$3:$G$217)+SUMIF($B$3:$B$724,L450,$BQ$3:$BQ$724)</f>
        <v>0</v>
      </c>
      <c r="BP450" s="30">
        <f>SUMIF(Ingredients!$B$3:$B$217,M450,Ingredients!$G$3:$G$217)+SUMIF($B$3:$B$724,M450,$BQ$3:$BQ$724)</f>
        <v>0</v>
      </c>
      <c r="BQ450" s="36">
        <f t="shared" si="84"/>
        <v>0.5</v>
      </c>
      <c r="BR450" s="30">
        <f>SUMIF(Ingredients!$B$3:$B$217,F450,Ingredients!$H$3:$H$217)+SUMIF($B$3:$B$724,F450,$BZ$3:$BZ$724)</f>
        <v>0</v>
      </c>
      <c r="BS450" s="30">
        <f>SUMIF(Ingredients!$B$3:$B$217,G450,Ingredients!$H$3:$H$217)+SUMIF($B$3:$B$724,G450,$BZ$3:$BZ$724)</f>
        <v>0</v>
      </c>
      <c r="BT450" s="30">
        <f>SUMIF(Ingredients!$B$3:$B$217,H450,Ingredients!$H$3:$H$217)+SUMIF($B$3:$B$724,H450,$BZ$3:$BZ$724)</f>
        <v>0</v>
      </c>
      <c r="BU450" s="30">
        <f>SUMIF(Ingredients!$B$3:$B$217,I450,Ingredients!$H$3:$H$217)+SUMIF($B$3:$B$724,I450,$BZ$3:$BZ$724)</f>
        <v>0</v>
      </c>
      <c r="BV450" s="30">
        <f>SUMIF(Ingredients!$B$3:$B$217,J450,Ingredients!$H$3:$H$217)+SUMIF($B$3:$B$724,J450,$BZ$3:$BZ$724)</f>
        <v>0</v>
      </c>
      <c r="BW450" s="30">
        <f>SUMIF(Ingredients!$B$3:$B$217,K450,Ingredients!$H$3:$H$217)+SUMIF($B$3:$B$724,K450,$BZ$3:$BZ$724)</f>
        <v>0</v>
      </c>
      <c r="BX450" s="30">
        <f>SUMIF(Ingredients!$B$3:$B$217,L450,Ingredients!$H$3:$H$217)+SUMIF($B$3:$B$724,L450,$BZ$3:$BZ$724)</f>
        <v>0</v>
      </c>
      <c r="BY450" s="30">
        <f>SUMIF(Ingredients!$B$3:$B$217,M450,Ingredients!$H$3:$H$217)+SUMIF($B$3:$B$724,M450,$BZ$3:$BZ$724)</f>
        <v>0</v>
      </c>
      <c r="BZ450" s="42">
        <f t="shared" si="85"/>
        <v>0</v>
      </c>
      <c r="CA450" s="30">
        <f>SUMIF(Ingredients!$B$3:$B$217,F450,Ingredients!$I$3:$I$217)+SUMIF($B$3:$B$724,F450,$CI$3:$CI$724)</f>
        <v>0</v>
      </c>
      <c r="CB450" s="30">
        <f>SUMIF(Ingredients!$B$3:$B$217,G450,Ingredients!$I$3:$I$217)+SUMIF($B$3:$B$724,G450,$CI$3:$CI$724)</f>
        <v>0</v>
      </c>
      <c r="CC450" s="30">
        <f>SUMIF(Ingredients!$B$3:$B$217,H450,Ingredients!$I$3:$I$217)+SUMIF($B$3:$B$724,H450,$CI$3:$CI$724)</f>
        <v>0</v>
      </c>
      <c r="CD450" s="30">
        <f>SUMIF(Ingredients!$B$3:$B$217,I450,Ingredients!$I$3:$I$217)+SUMIF($B$3:$B$724,I450,$CI$3:$CI$724)</f>
        <v>0</v>
      </c>
      <c r="CE450" s="30">
        <f>SUMIF(Ingredients!$B$3:$B$217,J450,Ingredients!$I$3:$I$217)+SUMIF($B$3:$B$724,J450,$CI$3:$CI$724)</f>
        <v>0</v>
      </c>
      <c r="CF450" s="30">
        <f>SUMIF(Ingredients!$B$3:$B$217,K450,Ingredients!$I$3:$I$217)+SUMIF($B$3:$B$724,K450,$CI$3:$CI$724)</f>
        <v>0</v>
      </c>
      <c r="CG450" s="30">
        <f>SUMIF(Ingredients!$B$3:$B$217,L450,Ingredients!$I$3:$I$217)+SUMIF($B$3:$B$724,L450,$CI$3:$CI$724)</f>
        <v>0</v>
      </c>
      <c r="CH450" s="30">
        <f>SUMIF(Ingredients!$B$3:$B$217,M450,Ingredients!$I$3:$I$217)+SUMIF($B$3:$B$724,M450,$CI$3:$CI$724)</f>
        <v>0</v>
      </c>
      <c r="CI450" s="38">
        <f t="shared" si="86"/>
        <v>0</v>
      </c>
      <c r="CJ450" s="30">
        <f>SUMIF(Ingredients!$B$3:$B$217,F450,Ingredients!$J$3:$J$217)+SUMIF($B$3:$B$724,F450,$CR$3:$CR$724)</f>
        <v>0</v>
      </c>
      <c r="CK450" s="30">
        <f>SUMIF(Ingredients!$B$3:$B$217,G450,Ingredients!$J$3:$J$217)+SUMIF($B$3:$B$724,G450,$CR$3:$CR$724)</f>
        <v>0</v>
      </c>
      <c r="CL450" s="30">
        <f>SUMIF(Ingredients!$B$3:$B$217,H450,Ingredients!$J$3:$J$217)+SUMIF($B$3:$B$724,H450,$CR$3:$CR$724)</f>
        <v>0</v>
      </c>
      <c r="CM450" s="30">
        <f>SUMIF(Ingredients!$B$3:$B$217,I450,Ingredients!$J$3:$J$217)+SUMIF($B$3:$B$724,I450,$CR$3:$CR$724)</f>
        <v>0</v>
      </c>
      <c r="CN450" s="30">
        <f>SUMIF(Ingredients!$B$3:$B$217,J450,Ingredients!$J$3:$J$217)+SUMIF($B$3:$B$724,J450,$CR$3:$CR$724)</f>
        <v>0</v>
      </c>
      <c r="CO450" s="30">
        <f>SUMIF(Ingredients!$B$3:$B$217,K450,Ingredients!$J$3:$J$217)+SUMIF($B$3:$B$724,K450,$CR$3:$CR$724)</f>
        <v>0</v>
      </c>
      <c r="CP450" s="30">
        <f>SUMIF(Ingredients!$B$3:$B$217,L450,Ingredients!$J$3:$J$217)+SUMIF($B$3:$B$724,L450,$CR$3:$CR$724)</f>
        <v>0</v>
      </c>
      <c r="CQ450" s="30">
        <f>SUMIF(Ingredients!$B$3:$B$217,M450,Ingredients!$J$3:$J$217)+SUMIF($B$3:$B$724,M450,$CR$3:$CR$724)</f>
        <v>0</v>
      </c>
      <c r="CR450" s="43">
        <f t="shared" si="87"/>
        <v>0</v>
      </c>
      <c r="CS450" s="34">
        <v>2</v>
      </c>
      <c r="CT450" s="30">
        <v>20</v>
      </c>
      <c r="CU450" s="30">
        <v>7.8</v>
      </c>
      <c r="CV450" s="35">
        <v>0</v>
      </c>
      <c r="CW450" s="36">
        <v>0.5</v>
      </c>
      <c r="CX450" s="37">
        <v>0</v>
      </c>
      <c r="CY450" s="38">
        <v>0</v>
      </c>
      <c r="CZ450" s="39">
        <v>0</v>
      </c>
      <c r="DA450" t="s">
        <v>199</v>
      </c>
      <c r="DB450" t="str">
        <f t="shared" ca="1" si="88"/>
        <v>No</v>
      </c>
      <c r="DD450" t="s">
        <v>200</v>
      </c>
      <c r="DE450" t="str">
        <f t="shared" ca="1" si="89"/>
        <v/>
      </c>
      <c r="DF450" t="s">
        <v>2272</v>
      </c>
    </row>
    <row r="451" spans="2:110" x14ac:dyDescent="0.3">
      <c r="B451" t="s">
        <v>743</v>
      </c>
      <c r="C451" t="str">
        <f>INDEX('PH Itemnames'!$B$1:$B$723,MATCH(B451,'PH Itemnames'!$A$1:$A$723),1)</f>
        <v>greeneggsandhamItem</v>
      </c>
      <c r="D451" t="s">
        <v>245</v>
      </c>
      <c r="E451" t="s">
        <v>1192</v>
      </c>
      <c r="F451" s="10" t="s">
        <v>77</v>
      </c>
      <c r="G451" s="11" t="s">
        <v>226</v>
      </c>
      <c r="H451" s="11" t="s">
        <v>223</v>
      </c>
      <c r="I451" s="11"/>
      <c r="J451" s="11"/>
      <c r="K451" s="11"/>
      <c r="L451" s="11"/>
      <c r="M451" s="11"/>
      <c r="N451" s="46">
        <f ca="1">SUMIF(Ingredients!$B$3:$B$217,'PH complex foods'!F451,Ingredients!$A$3:$A$119)+SUMIF($B$3:$B$724,F451,$V$3:$V$723)</f>
        <v>1</v>
      </c>
      <c r="O451" s="11">
        <f ca="1">SUMIF(Ingredients!$B$3:$B$217,'PH complex foods'!G451,Ingredients!$A$3:$A$119)+SUMIF($B$3:$B$724,G451,$V$3:$V$723)</f>
        <v>1</v>
      </c>
      <c r="P451" s="11">
        <f ca="1">SUMIF(Ingredients!$B$3:$B$217,'PH complex foods'!H451,Ingredients!$A$3:$A$119)+SUMIF($B$3:$B$724,H451,$V$3:$V$723)</f>
        <v>1</v>
      </c>
      <c r="Q451" s="11">
        <f ca="1">SUMIF(Ingredients!$B$3:$B$217,'PH complex foods'!I451,Ingredients!$A$3:$A$119)+SUMIF($B$3:$B$724,I451,$V$3:$V$723)</f>
        <v>0</v>
      </c>
      <c r="R451" s="11">
        <f ca="1">SUMIF(Ingredients!$B$3:$B$217,'PH complex foods'!J451,Ingredients!$A$3:$A$119)+SUMIF($B$3:$B$724,J451,$V$3:$V$723)</f>
        <v>0</v>
      </c>
      <c r="S451" s="11">
        <f ca="1">SUMIF(Ingredients!$B$3:$B$217,'PH complex foods'!K451,Ingredients!$A$3:$A$119)+SUMIF($B$3:$B$724,K451,$V$3:$V$723)</f>
        <v>0</v>
      </c>
      <c r="T451" s="11">
        <f ca="1">SUMIF(Ingredients!$B$3:$B$217,'PH complex foods'!L451,Ingredients!$A$3:$A$119)+SUMIF($B$3:$B$724,L451,$V$3:$V$723)</f>
        <v>0</v>
      </c>
      <c r="U451" s="11">
        <f ca="1">SUMIF(Ingredients!$B$3:$B$217,'PH complex foods'!M451,Ingredients!$A$3:$A$119)+SUMIF($B$3:$B$724,M451,$V$3:$V$723)</f>
        <v>0</v>
      </c>
      <c r="V451" s="10">
        <f t="shared" ca="1" si="90"/>
        <v>1</v>
      </c>
      <c r="W451" s="11">
        <f t="shared" si="79"/>
        <v>0</v>
      </c>
      <c r="X451" s="44" t="str">
        <f t="shared" ca="1" si="91"/>
        <v>Yes</v>
      </c>
      <c r="Y451" s="34">
        <f>SUMIF(Ingredients!$B$3:$B$217,F451,Ingredients!$C$3:$C$217)+SUMIF($B$3:$B$724,F451,$AG$3:$AG$724)</f>
        <v>10</v>
      </c>
      <c r="Z451" s="30">
        <f>SUMIF(Ingredients!$B$3:$B$217,G451,Ingredients!$C$3:$C$217)+SUMIF($B$3:$B$724,G451,$AG$3:$AG$724)</f>
        <v>0</v>
      </c>
      <c r="AA451" s="30">
        <f>SUMIF(Ingredients!$B$3:$B$217,H451,Ingredients!$C$3:$C$217)+SUMIF($B$3:$B$724,H451,$AG$3:$AG$724)</f>
        <v>0</v>
      </c>
      <c r="AB451" s="30">
        <f>SUMIF(Ingredients!$B$3:$B$217,I451,Ingredients!$C$3:$C$217)+SUMIF($B$3:$B$724,I451,$AG$3:$AG$724)</f>
        <v>0</v>
      </c>
      <c r="AC451" s="30">
        <f>SUMIF(Ingredients!$B$3:$B$217,J451,Ingredients!$C$3:$C$217)+SUMIF($B$3:$B$724,J451,$AG$3:$AG$724)</f>
        <v>0</v>
      </c>
      <c r="AD451" s="30">
        <f>SUMIF(Ingredients!$B$3:$B$217,K451,Ingredients!$C$3:$C$217)+SUMIF($B$3:$B$724,K451,$AG$3:$AG$724)</f>
        <v>0</v>
      </c>
      <c r="AE451" s="30">
        <f>SUMIF(Ingredients!$B$3:$B$217,L451,Ingredients!$C$3:$C$217)+SUMIF($B$3:$B$724,L451,$AG$3:$AG$724)</f>
        <v>0</v>
      </c>
      <c r="AF451" s="30">
        <f>SUMIF(Ingredients!$B$3:$B$217,M451,Ingredients!$C$3:$C$217)+SUMIF($B$3:$B$724,M451,$AG$3:$AG$724)</f>
        <v>0</v>
      </c>
      <c r="AG451" s="29">
        <f t="shared" si="80"/>
        <v>10</v>
      </c>
      <c r="AH451" s="30">
        <f>SUMIF(Ingredients!$B$3:$B$217,F451,Ingredients!$D$3:$D$217)+SUMIF($B$3:$B$724,F451,$AP$3:$AP$724)</f>
        <v>0</v>
      </c>
      <c r="AI451" s="30">
        <f>SUMIF(Ingredients!$B$3:$B$217,G451,Ingredients!$D$3:$D$217)+SUMIF($B$3:$B$724,G451,$AP$3:$AP$724)</f>
        <v>0</v>
      </c>
      <c r="AJ451" s="30">
        <f>SUMIF(Ingredients!$B$3:$B$217,H451,Ingredients!$D$3:$D$217)+SUMIF($B$3:$B$724,H451,$AP$3:$AP$724)</f>
        <v>0</v>
      </c>
      <c r="AK451" s="30">
        <f>SUMIF(Ingredients!$B$3:$B$217,I451,Ingredients!$D$3:$D$217)+SUMIF($B$3:$B$724,I451,$AP$3:$AP$724)</f>
        <v>0</v>
      </c>
      <c r="AL451" s="30">
        <f>SUMIF(Ingredients!$B$3:$B$217,J451,Ingredients!$D$3:$D$217)+SUMIF($B$3:$B$724,J451,$AP$3:$AP$724)</f>
        <v>0</v>
      </c>
      <c r="AM451" s="30">
        <f>SUMIF(Ingredients!$B$3:$B$217,K451,Ingredients!$D$3:$D$217)+SUMIF($B$3:$B$724,K451,$AP$3:$AP$724)</f>
        <v>0</v>
      </c>
      <c r="AN451" s="30">
        <f>SUMIF(Ingredients!$B$3:$B$217,L451,Ingredients!$D$3:$D$217)+SUMIF($B$3:$B$724,L451,$AP$3:$AP$724)</f>
        <v>0</v>
      </c>
      <c r="AO451" s="30">
        <f>SUMIF(Ingredients!$B$3:$B$217,M451,Ingredients!$D$3:$D$217)+SUMIF($B$3:$B$724,M451,$AP$3:$AP$724)</f>
        <v>0</v>
      </c>
      <c r="AP451" s="29">
        <f t="shared" si="81"/>
        <v>0</v>
      </c>
      <c r="AQ451" s="30">
        <f>SUMIF(Ingredients!$B$3:$B$217,F451,Ingredients!$E$3:$E$217)+SUMIF($B$3:$B$724,F451,$AY$3:$AY$727)</f>
        <v>14</v>
      </c>
      <c r="AR451" s="30">
        <f>SUMIF(Ingredients!$B$3:$B$217,G451,Ingredients!$E$3:$E$217)+SUMIF($B$3:$B$724,G451,$AY$3:$AY$727)</f>
        <v>16</v>
      </c>
      <c r="AS451" s="30">
        <f>SUMIF(Ingredients!$B$3:$B$217,H451,Ingredients!$E$3:$E$217)+SUMIF($B$3:$B$724,H451,$AY$3:$AY$727)</f>
        <v>0</v>
      </c>
      <c r="AT451" s="30">
        <f>SUMIF(Ingredients!$B$3:$B$217,I451,Ingredients!$E$3:$E$217)+SUMIF($B$3:$B$724,I451,$AY$3:$AY$727)</f>
        <v>0</v>
      </c>
      <c r="AU451" s="30">
        <f>SUMIF(Ingredients!$B$3:$B$217,J451,Ingredients!$E$3:$E$217)+SUMIF($B$3:$B$724,J451,$AY$3:$AY$727)</f>
        <v>0</v>
      </c>
      <c r="AV451" s="30">
        <f>SUMIF(Ingredients!$B$3:$B$217,K451,Ingredients!$E$3:$E$217)+SUMIF($B$3:$B$724,K451,$AY$3:$AY$727)</f>
        <v>0</v>
      </c>
      <c r="AW451" s="30">
        <f>SUMIF(Ingredients!$B$3:$B$217,L451,Ingredients!$E$3:$E$217)+SUMIF($B$3:$B$724,L451,$AY$3:$AY$727)</f>
        <v>0</v>
      </c>
      <c r="AX451" s="30">
        <f>SUMIF(Ingredients!$B$3:$B$217,M451,Ingredients!$E$3:$E$217)+SUMIF($B$3:$B$724,M451,$AY$3:$AY$727)</f>
        <v>0</v>
      </c>
      <c r="AY451" s="29">
        <f t="shared" si="82"/>
        <v>10</v>
      </c>
      <c r="AZ451" s="30">
        <f>SUMIF(Ingredients!$B$3:$B$217,F451,Ingredients!$F$3:$F$217)+SUMIF($B$3:$B$724,F451,$BH$3:$BH$724)</f>
        <v>0</v>
      </c>
      <c r="BA451" s="30">
        <f>SUMIF(Ingredients!$B$3:$B$217,G451,Ingredients!$F$3:$F$217)+SUMIF($B$3:$B$724,G451,$BH$3:$BH$724)</f>
        <v>0</v>
      </c>
      <c r="BB451" s="30">
        <f>SUMIF(Ingredients!$B$3:$B$217,H451,Ingredients!$F$3:$F$217)+SUMIF($B$3:$B$724,H451,$BH$3:$BH$724)</f>
        <v>0</v>
      </c>
      <c r="BC451" s="30">
        <f>SUMIF(Ingredients!$B$3:$B$217,I451,Ingredients!$F$3:$F$217)+SUMIF($B$3:$B$724,I451,$BH$3:$BH$724)</f>
        <v>0</v>
      </c>
      <c r="BD451" s="30">
        <f>SUMIF(Ingredients!$B$3:$B$217,J451,Ingredients!$F$3:$F$217)+SUMIF($B$3:$B$724,J451,$BH$3:$BH$724)</f>
        <v>0</v>
      </c>
      <c r="BE451" s="30">
        <f>SUMIF(Ingredients!$B$3:$B$217,K451,Ingredients!$F$3:$F$217)+SUMIF($B$3:$B$724,K451,$BH$3:$BH$724)</f>
        <v>0</v>
      </c>
      <c r="BF451" s="30">
        <f>SUMIF(Ingredients!$B$3:$B$217,L451,Ingredients!$F$3:$F$217)+SUMIF($B$3:$B$724,L451,$BH$3:$BH$724)</f>
        <v>0</v>
      </c>
      <c r="BG451" s="30">
        <f>SUMIF(Ingredients!$B$3:$B$217,M451,Ingredients!$F$3:$F$217)+SUMIF($B$3:$B$724,M451,$BH$3:$BH$724)</f>
        <v>0</v>
      </c>
      <c r="BH451" s="35">
        <f t="shared" si="83"/>
        <v>0</v>
      </c>
      <c r="BI451" s="30">
        <f>SUMIF(Ingredients!$B$3:$B$217,F451,Ingredients!$G$3:$G$217)+SUMIF($B$3:$B$724,F451,$BQ$3:$BQ$724)</f>
        <v>0</v>
      </c>
      <c r="BJ451" s="30">
        <f>SUMIF(Ingredients!$B$3:$B$217,G451,Ingredients!$G$3:$G$217)+SUMIF($B$3:$B$724,G451,$BQ$3:$BQ$724)</f>
        <v>0</v>
      </c>
      <c r="BK451" s="30">
        <f>SUMIF(Ingredients!$B$3:$B$217,H451,Ingredients!$G$3:$G$217)+SUMIF($B$3:$B$724,H451,$BQ$3:$BQ$724)</f>
        <v>0</v>
      </c>
      <c r="BL451" s="30">
        <f>SUMIF(Ingredients!$B$3:$B$217,I451,Ingredients!$G$3:$G$217)+SUMIF($B$3:$B$724,I451,$BQ$3:$BQ$724)</f>
        <v>0</v>
      </c>
      <c r="BM451" s="30">
        <f>SUMIF(Ingredients!$B$3:$B$217,J451,Ingredients!$G$3:$G$217)+SUMIF($B$3:$B$724,J451,$BQ$3:$BQ$724)</f>
        <v>0</v>
      </c>
      <c r="BN451" s="30">
        <f>SUMIF(Ingredients!$B$3:$B$217,K451,Ingredients!$G$3:$G$217)+SUMIF($B$3:$B$724,K451,$BQ$3:$BQ$724)</f>
        <v>0</v>
      </c>
      <c r="BO451" s="30">
        <f>SUMIF(Ingredients!$B$3:$B$217,L451,Ingredients!$G$3:$G$217)+SUMIF($B$3:$B$724,L451,$BQ$3:$BQ$724)</f>
        <v>0</v>
      </c>
      <c r="BP451" s="30">
        <f>SUMIF(Ingredients!$B$3:$B$217,M451,Ingredients!$G$3:$G$217)+SUMIF($B$3:$B$724,M451,$BQ$3:$BQ$724)</f>
        <v>0</v>
      </c>
      <c r="BQ451" s="36">
        <f t="shared" si="84"/>
        <v>0</v>
      </c>
      <c r="BR451" s="30">
        <f>SUMIF(Ingredients!$B$3:$B$217,F451,Ingredients!$H$3:$H$217)+SUMIF($B$3:$B$724,F451,$BZ$3:$BZ$724)</f>
        <v>0</v>
      </c>
      <c r="BS451" s="30">
        <f>SUMIF(Ingredients!$B$3:$B$217,G451,Ingredients!$H$3:$H$217)+SUMIF($B$3:$B$724,G451,$BZ$3:$BZ$724)</f>
        <v>0</v>
      </c>
      <c r="BT451" s="30">
        <f>SUMIF(Ingredients!$B$3:$B$217,H451,Ingredients!$H$3:$H$217)+SUMIF($B$3:$B$724,H451,$BZ$3:$BZ$724)</f>
        <v>0</v>
      </c>
      <c r="BU451" s="30">
        <f>SUMIF(Ingredients!$B$3:$B$217,I451,Ingredients!$H$3:$H$217)+SUMIF($B$3:$B$724,I451,$BZ$3:$BZ$724)</f>
        <v>0</v>
      </c>
      <c r="BV451" s="30">
        <f>SUMIF(Ingredients!$B$3:$B$217,J451,Ingredients!$H$3:$H$217)+SUMIF($B$3:$B$724,J451,$BZ$3:$BZ$724)</f>
        <v>0</v>
      </c>
      <c r="BW451" s="30">
        <f>SUMIF(Ingredients!$B$3:$B$217,K451,Ingredients!$H$3:$H$217)+SUMIF($B$3:$B$724,K451,$BZ$3:$BZ$724)</f>
        <v>0</v>
      </c>
      <c r="BX451" s="30">
        <f>SUMIF(Ingredients!$B$3:$B$217,L451,Ingredients!$H$3:$H$217)+SUMIF($B$3:$B$724,L451,$BZ$3:$BZ$724)</f>
        <v>0</v>
      </c>
      <c r="BY451" s="30">
        <f>SUMIF(Ingredients!$B$3:$B$217,M451,Ingredients!$H$3:$H$217)+SUMIF($B$3:$B$724,M451,$BZ$3:$BZ$724)</f>
        <v>0</v>
      </c>
      <c r="BZ451" s="42">
        <f t="shared" si="85"/>
        <v>0</v>
      </c>
      <c r="CA451" s="30">
        <f>SUMIF(Ingredients!$B$3:$B$217,F451,Ingredients!$I$3:$I$217)+SUMIF($B$3:$B$724,F451,$CI$3:$CI$724)</f>
        <v>2.5</v>
      </c>
      <c r="CB451" s="30">
        <f>SUMIF(Ingredients!$B$3:$B$217,G451,Ingredients!$I$3:$I$217)+SUMIF($B$3:$B$724,G451,$CI$3:$CI$724)</f>
        <v>0</v>
      </c>
      <c r="CC451" s="30">
        <f>SUMIF(Ingredients!$B$3:$B$217,H451,Ingredients!$I$3:$I$217)+SUMIF($B$3:$B$724,H451,$CI$3:$CI$724)</f>
        <v>0</v>
      </c>
      <c r="CD451" s="30">
        <f>SUMIF(Ingredients!$B$3:$B$217,I451,Ingredients!$I$3:$I$217)+SUMIF($B$3:$B$724,I451,$CI$3:$CI$724)</f>
        <v>0</v>
      </c>
      <c r="CE451" s="30">
        <f>SUMIF(Ingredients!$B$3:$B$217,J451,Ingredients!$I$3:$I$217)+SUMIF($B$3:$B$724,J451,$CI$3:$CI$724)</f>
        <v>0</v>
      </c>
      <c r="CF451" s="30">
        <f>SUMIF(Ingredients!$B$3:$B$217,K451,Ingredients!$I$3:$I$217)+SUMIF($B$3:$B$724,K451,$CI$3:$CI$724)</f>
        <v>0</v>
      </c>
      <c r="CG451" s="30">
        <f>SUMIF(Ingredients!$B$3:$B$217,L451,Ingredients!$I$3:$I$217)+SUMIF($B$3:$B$724,L451,$CI$3:$CI$724)</f>
        <v>0</v>
      </c>
      <c r="CH451" s="30">
        <f>SUMIF(Ingredients!$B$3:$B$217,M451,Ingredients!$I$3:$I$217)+SUMIF($B$3:$B$724,M451,$CI$3:$CI$724)</f>
        <v>0</v>
      </c>
      <c r="CI451" s="38">
        <f t="shared" si="86"/>
        <v>2.5</v>
      </c>
      <c r="CJ451" s="30">
        <f>SUMIF(Ingredients!$B$3:$B$217,F451,Ingredients!$J$3:$J$217)+SUMIF($B$3:$B$724,F451,$CR$3:$CR$724)</f>
        <v>0</v>
      </c>
      <c r="CK451" s="30">
        <f>SUMIF(Ingredients!$B$3:$B$217,G451,Ingredients!$J$3:$J$217)+SUMIF($B$3:$B$724,G451,$CR$3:$CR$724)</f>
        <v>0</v>
      </c>
      <c r="CL451" s="30">
        <f>SUMIF(Ingredients!$B$3:$B$217,H451,Ingredients!$J$3:$J$217)+SUMIF($B$3:$B$724,H451,$CR$3:$CR$724)</f>
        <v>0</v>
      </c>
      <c r="CM451" s="30">
        <f>SUMIF(Ingredients!$B$3:$B$217,I451,Ingredients!$J$3:$J$217)+SUMIF($B$3:$B$724,I451,$CR$3:$CR$724)</f>
        <v>0</v>
      </c>
      <c r="CN451" s="30">
        <f>SUMIF(Ingredients!$B$3:$B$217,J451,Ingredients!$J$3:$J$217)+SUMIF($B$3:$B$724,J451,$CR$3:$CR$724)</f>
        <v>0</v>
      </c>
      <c r="CO451" s="30">
        <f>SUMIF(Ingredients!$B$3:$B$217,K451,Ingredients!$J$3:$J$217)+SUMIF($B$3:$B$724,K451,$CR$3:$CR$724)</f>
        <v>0</v>
      </c>
      <c r="CP451" s="30">
        <f>SUMIF(Ingredients!$B$3:$B$217,L451,Ingredients!$J$3:$J$217)+SUMIF($B$3:$B$724,L451,$CR$3:$CR$724)</f>
        <v>0</v>
      </c>
      <c r="CQ451" s="30">
        <f>SUMIF(Ingredients!$B$3:$B$217,M451,Ingredients!$J$3:$J$217)+SUMIF($B$3:$B$724,M451,$CR$3:$CR$724)</f>
        <v>0</v>
      </c>
      <c r="CR451" s="43">
        <f t="shared" si="87"/>
        <v>0</v>
      </c>
      <c r="CS451" s="34">
        <v>10</v>
      </c>
      <c r="CT451" s="30">
        <v>0</v>
      </c>
      <c r="CU451" s="30">
        <v>10</v>
      </c>
      <c r="CV451" s="35">
        <v>0</v>
      </c>
      <c r="CW451" s="36">
        <v>0</v>
      </c>
      <c r="CX451" s="37">
        <v>0</v>
      </c>
      <c r="CY451" s="38">
        <v>2.5</v>
      </c>
      <c r="CZ451" s="39">
        <v>0.3</v>
      </c>
      <c r="DA451" t="s">
        <v>202</v>
      </c>
      <c r="DB451" t="str">
        <f t="shared" ca="1" si="88"/>
        <v>-</v>
      </c>
      <c r="DD451" t="s">
        <v>200</v>
      </c>
      <c r="DE451" t="str">
        <f t="shared" ca="1" si="89"/>
        <v>GREENEGGSANDHAMITEM(MEAL, ItemRegistry.greeneggsandhamItem, 4 ,2f,0f,0f,0f,0f,2.5f,0.3f,2.1f),</v>
      </c>
      <c r="DF451" t="s">
        <v>2527</v>
      </c>
    </row>
    <row r="452" spans="2:110" x14ac:dyDescent="0.3">
      <c r="B452" t="s">
        <v>1140</v>
      </c>
      <c r="C452" t="str">
        <f>INDEX('PH Itemnames'!$B$1:$B$723,MATCH(B452,'PH Itemnames'!$A$1:$A$723),1)</f>
        <v>theatreboxItem</v>
      </c>
      <c r="D452" t="s">
        <v>240</v>
      </c>
      <c r="E452" t="s">
        <v>1192</v>
      </c>
      <c r="F452" s="10" t="s">
        <v>34</v>
      </c>
      <c r="G452" s="11" t="s">
        <v>247</v>
      </c>
      <c r="H452" s="11" t="s">
        <v>230</v>
      </c>
      <c r="I452" s="11" t="s">
        <v>744</v>
      </c>
      <c r="J452" s="11"/>
      <c r="K452" s="11"/>
      <c r="L452" s="11"/>
      <c r="M452" s="11"/>
      <c r="N452" s="46">
        <f ca="1">SUMIF(Ingredients!$B$3:$B$217,'PH complex foods'!F452,Ingredients!$A$3:$A$119)+SUMIF($B$3:$B$724,F452,$V$3:$V$723)</f>
        <v>1</v>
      </c>
      <c r="O452" s="11">
        <f ca="1">SUMIF(Ingredients!$B$3:$B$217,'PH complex foods'!G452,Ingredients!$A$3:$A$119)+SUMIF($B$3:$B$724,G452,$V$3:$V$723)</f>
        <v>1</v>
      </c>
      <c r="P452" s="11">
        <f ca="1">SUMIF(Ingredients!$B$3:$B$217,'PH complex foods'!H452,Ingredients!$A$3:$A$119)+SUMIF($B$3:$B$724,H452,$V$3:$V$723)</f>
        <v>0</v>
      </c>
      <c r="Q452" s="11">
        <f ca="1">SUMIF(Ingredients!$B$3:$B$217,'PH complex foods'!I452,Ingredients!$A$3:$A$119)+SUMIF($B$3:$B$724,I452,$V$3:$V$723)</f>
        <v>1</v>
      </c>
      <c r="R452" s="11">
        <f ca="1">SUMIF(Ingredients!$B$3:$B$217,'PH complex foods'!J452,Ingredients!$A$3:$A$119)+SUMIF($B$3:$B$724,J452,$V$3:$V$723)</f>
        <v>0</v>
      </c>
      <c r="S452" s="11">
        <f ca="1">SUMIF(Ingredients!$B$3:$B$217,'PH complex foods'!K452,Ingredients!$A$3:$A$119)+SUMIF($B$3:$B$724,K452,$V$3:$V$723)</f>
        <v>0</v>
      </c>
      <c r="T452" s="11">
        <f ca="1">SUMIF(Ingredients!$B$3:$B$217,'PH complex foods'!L452,Ingredients!$A$3:$A$119)+SUMIF($B$3:$B$724,L452,$V$3:$V$723)</f>
        <v>0</v>
      </c>
      <c r="U452" s="11">
        <f ca="1">SUMIF(Ingredients!$B$3:$B$217,'PH complex foods'!M452,Ingredients!$A$3:$A$119)+SUMIF($B$3:$B$724,M452,$V$3:$V$723)</f>
        <v>0</v>
      </c>
      <c r="V452" s="10">
        <f t="shared" ca="1" si="90"/>
        <v>0</v>
      </c>
      <c r="W452" s="11">
        <f t="shared" ref="W452:W515" si="92">COUNTIF(F452:M1174,B452)</f>
        <v>0</v>
      </c>
      <c r="X452" s="44" t="str">
        <f t="shared" ca="1" si="91"/>
        <v>No</v>
      </c>
      <c r="Y452" s="34">
        <f>SUMIF(Ingredients!$B$3:$B$217,F452,Ingredients!$C$3:$C$217)+SUMIF($B$3:$B$724,F452,$AG$3:$AG$724)</f>
        <v>0</v>
      </c>
      <c r="Z452" s="30">
        <f>SUMIF(Ingredients!$B$3:$B$217,G452,Ingredients!$C$3:$C$217)+SUMIF($B$3:$B$724,G452,$AG$3:$AG$724)</f>
        <v>5</v>
      </c>
      <c r="AA452" s="30">
        <f>SUMIF(Ingredients!$B$3:$B$217,H452,Ingredients!$C$3:$C$217)+SUMIF($B$3:$B$724,H452,$AG$3:$AG$724)</f>
        <v>10</v>
      </c>
      <c r="AB452" s="30">
        <f>SUMIF(Ingredients!$B$3:$B$217,I452,Ingredients!$C$3:$C$217)+SUMIF($B$3:$B$724,I452,$AG$3:$AG$724)</f>
        <v>0</v>
      </c>
      <c r="AC452" s="30">
        <f>SUMIF(Ingredients!$B$3:$B$217,J452,Ingredients!$C$3:$C$217)+SUMIF($B$3:$B$724,J452,$AG$3:$AG$724)</f>
        <v>0</v>
      </c>
      <c r="AD452" s="30">
        <f>SUMIF(Ingredients!$B$3:$B$217,K452,Ingredients!$C$3:$C$217)+SUMIF($B$3:$B$724,K452,$AG$3:$AG$724)</f>
        <v>0</v>
      </c>
      <c r="AE452" s="30">
        <f>SUMIF(Ingredients!$B$3:$B$217,L452,Ingredients!$C$3:$C$217)+SUMIF($B$3:$B$724,L452,$AG$3:$AG$724)</f>
        <v>0</v>
      </c>
      <c r="AF452" s="30">
        <f>SUMIF(Ingredients!$B$3:$B$217,M452,Ingredients!$C$3:$C$217)+SUMIF($B$3:$B$724,M452,$AG$3:$AG$724)</f>
        <v>0</v>
      </c>
      <c r="AG452" s="29">
        <f t="shared" ref="AG452:AG515" si="93">SUM(Y452:AF452)</f>
        <v>15</v>
      </c>
      <c r="AH452" s="30">
        <f>SUMIF(Ingredients!$B$3:$B$217,F452,Ingredients!$D$3:$D$217)+SUMIF($B$3:$B$724,F452,$AP$3:$AP$724)</f>
        <v>0</v>
      </c>
      <c r="AI452" s="30">
        <f>SUMIF(Ingredients!$B$3:$B$217,G452,Ingredients!$D$3:$D$217)+SUMIF($B$3:$B$724,G452,$AP$3:$AP$724)</f>
        <v>0</v>
      </c>
      <c r="AJ452" s="30">
        <f>SUMIF(Ingredients!$B$3:$B$217,H452,Ingredients!$D$3:$D$217)+SUMIF($B$3:$B$724,H452,$AP$3:$AP$724)</f>
        <v>5</v>
      </c>
      <c r="AK452" s="30">
        <f>SUMIF(Ingredients!$B$3:$B$217,I452,Ingredients!$D$3:$D$217)+SUMIF($B$3:$B$724,I452,$AP$3:$AP$724)</f>
        <v>20</v>
      </c>
      <c r="AL452" s="30">
        <f>SUMIF(Ingredients!$B$3:$B$217,J452,Ingredients!$D$3:$D$217)+SUMIF($B$3:$B$724,J452,$AP$3:$AP$724)</f>
        <v>0</v>
      </c>
      <c r="AM452" s="30">
        <f>SUMIF(Ingredients!$B$3:$B$217,K452,Ingredients!$D$3:$D$217)+SUMIF($B$3:$B$724,K452,$AP$3:$AP$724)</f>
        <v>0</v>
      </c>
      <c r="AN452" s="30">
        <f>SUMIF(Ingredients!$B$3:$B$217,L452,Ingredients!$D$3:$D$217)+SUMIF($B$3:$B$724,L452,$AP$3:$AP$724)</f>
        <v>0</v>
      </c>
      <c r="AO452" s="30">
        <f>SUMIF(Ingredients!$B$3:$B$217,M452,Ingredients!$D$3:$D$217)+SUMIF($B$3:$B$724,M452,$AP$3:$AP$724)</f>
        <v>0</v>
      </c>
      <c r="AP452" s="29">
        <f t="shared" ref="AP452:AP515" si="94">SUM(AH452:AO452)</f>
        <v>25</v>
      </c>
      <c r="AQ452" s="30">
        <f>SUMIF(Ingredients!$B$3:$B$217,F452,Ingredients!$E$3:$E$217)+SUMIF($B$3:$B$724,F452,$AY$3:$AY$727)</f>
        <v>10</v>
      </c>
      <c r="AR452" s="30">
        <f>SUMIF(Ingredients!$B$3:$B$217,G452,Ingredients!$E$3:$E$217)+SUMIF($B$3:$B$724,G452,$AY$3:$AY$727)</f>
        <v>12</v>
      </c>
      <c r="AS452" s="30">
        <f>SUMIF(Ingredients!$B$3:$B$217,H452,Ingredients!$E$3:$E$217)+SUMIF($B$3:$B$724,H452,$AY$3:$AY$727)</f>
        <v>11.666666666666666</v>
      </c>
      <c r="AT452" s="30">
        <f>SUMIF(Ingredients!$B$3:$B$217,I452,Ingredients!$E$3:$E$217)+SUMIF($B$3:$B$724,I452,$AY$3:$AY$727)</f>
        <v>30</v>
      </c>
      <c r="AU452" s="30">
        <f>SUMIF(Ingredients!$B$3:$B$217,J452,Ingredients!$E$3:$E$217)+SUMIF($B$3:$B$724,J452,$AY$3:$AY$727)</f>
        <v>0</v>
      </c>
      <c r="AV452" s="30">
        <f>SUMIF(Ingredients!$B$3:$B$217,K452,Ingredients!$E$3:$E$217)+SUMIF($B$3:$B$724,K452,$AY$3:$AY$727)</f>
        <v>0</v>
      </c>
      <c r="AW452" s="30">
        <f>SUMIF(Ingredients!$B$3:$B$217,L452,Ingredients!$E$3:$E$217)+SUMIF($B$3:$B$724,L452,$AY$3:$AY$727)</f>
        <v>0</v>
      </c>
      <c r="AX452" s="30">
        <f>SUMIF(Ingredients!$B$3:$B$217,M452,Ingredients!$E$3:$E$217)+SUMIF($B$3:$B$724,M452,$AY$3:$AY$727)</f>
        <v>0</v>
      </c>
      <c r="AY452" s="29">
        <f t="shared" ref="AY452:AY515" si="95">SUM(AQ452:AX452)/COUNTA(F452:M452)</f>
        <v>15.916666666666666</v>
      </c>
      <c r="AZ452" s="30">
        <f>SUMIF(Ingredients!$B$3:$B$217,F452,Ingredients!$F$3:$F$217)+SUMIF($B$3:$B$724,F452,$BH$3:$BH$724)</f>
        <v>0</v>
      </c>
      <c r="BA452" s="30">
        <f>SUMIF(Ingredients!$B$3:$B$217,G452,Ingredients!$F$3:$F$217)+SUMIF($B$3:$B$724,G452,$BH$3:$BH$724)</f>
        <v>0</v>
      </c>
      <c r="BB452" s="30">
        <f>SUMIF(Ingredients!$B$3:$B$217,H452,Ingredients!$F$3:$F$217)+SUMIF($B$3:$B$724,H452,$BH$3:$BH$724)</f>
        <v>0</v>
      </c>
      <c r="BC452" s="30">
        <f>SUMIF(Ingredients!$B$3:$B$217,I452,Ingredients!$F$3:$F$217)+SUMIF($B$3:$B$724,I452,$BH$3:$BH$724)</f>
        <v>0</v>
      </c>
      <c r="BD452" s="30">
        <f>SUMIF(Ingredients!$B$3:$B$217,J452,Ingredients!$F$3:$F$217)+SUMIF($B$3:$B$724,J452,$BH$3:$BH$724)</f>
        <v>0</v>
      </c>
      <c r="BE452" s="30">
        <f>SUMIF(Ingredients!$B$3:$B$217,K452,Ingredients!$F$3:$F$217)+SUMIF($B$3:$B$724,K452,$BH$3:$BH$724)</f>
        <v>0</v>
      </c>
      <c r="BF452" s="30">
        <f>SUMIF(Ingredients!$B$3:$B$217,L452,Ingredients!$F$3:$F$217)+SUMIF($B$3:$B$724,L452,$BH$3:$BH$724)</f>
        <v>0</v>
      </c>
      <c r="BG452" s="30">
        <f>SUMIF(Ingredients!$B$3:$B$217,M452,Ingredients!$F$3:$F$217)+SUMIF($B$3:$B$724,M452,$BH$3:$BH$724)</f>
        <v>0</v>
      </c>
      <c r="BH452" s="35">
        <f t="shared" ref="BH452:BH515" si="96">SUM(AZ452:BG452)</f>
        <v>0</v>
      </c>
      <c r="BI452" s="30">
        <f>SUMIF(Ingredients!$B$3:$B$217,F452,Ingredients!$G$3:$G$217)+SUMIF($B$3:$B$724,F452,$BQ$3:$BQ$724)</f>
        <v>0</v>
      </c>
      <c r="BJ452" s="30">
        <f>SUMIF(Ingredients!$B$3:$B$217,G452,Ingredients!$G$3:$G$217)+SUMIF($B$3:$B$724,G452,$BQ$3:$BQ$724)</f>
        <v>0</v>
      </c>
      <c r="BK452" s="30">
        <f>SUMIF(Ingredients!$B$3:$B$217,H452,Ingredients!$G$3:$G$217)+SUMIF($B$3:$B$724,H452,$BQ$3:$BQ$724)</f>
        <v>0</v>
      </c>
      <c r="BL452" s="30">
        <f>SUMIF(Ingredients!$B$3:$B$217,I452,Ingredients!$G$3:$G$217)+SUMIF($B$3:$B$724,I452,$BQ$3:$BQ$724)</f>
        <v>0</v>
      </c>
      <c r="BM452" s="30">
        <f>SUMIF(Ingredients!$B$3:$B$217,J452,Ingredients!$G$3:$G$217)+SUMIF($B$3:$B$724,J452,$BQ$3:$BQ$724)</f>
        <v>0</v>
      </c>
      <c r="BN452" s="30">
        <f>SUMIF(Ingredients!$B$3:$B$217,K452,Ingredients!$G$3:$G$217)+SUMIF($B$3:$B$724,K452,$BQ$3:$BQ$724)</f>
        <v>0</v>
      </c>
      <c r="BO452" s="30">
        <f>SUMIF(Ingredients!$B$3:$B$217,L452,Ingredients!$G$3:$G$217)+SUMIF($B$3:$B$724,L452,$BQ$3:$BQ$724)</f>
        <v>0</v>
      </c>
      <c r="BP452" s="30">
        <f>SUMIF(Ingredients!$B$3:$B$217,M452,Ingredients!$G$3:$G$217)+SUMIF($B$3:$B$724,M452,$BQ$3:$BQ$724)</f>
        <v>0</v>
      </c>
      <c r="BQ452" s="36">
        <f t="shared" ref="BQ452:BQ515" si="97">SUM(BI452:BP452)</f>
        <v>0</v>
      </c>
      <c r="BR452" s="30">
        <f>SUMIF(Ingredients!$B$3:$B$217,F452,Ingredients!$H$3:$H$217)+SUMIF($B$3:$B$724,F452,$BZ$3:$BZ$724)</f>
        <v>0</v>
      </c>
      <c r="BS452" s="30">
        <f>SUMIF(Ingredients!$B$3:$B$217,G452,Ingredients!$H$3:$H$217)+SUMIF($B$3:$B$724,G452,$BZ$3:$BZ$724)</f>
        <v>0</v>
      </c>
      <c r="BT452" s="30">
        <f>SUMIF(Ingredients!$B$3:$B$217,H452,Ingredients!$H$3:$H$217)+SUMIF($B$3:$B$724,H452,$BZ$3:$BZ$724)</f>
        <v>0</v>
      </c>
      <c r="BU452" s="30">
        <f>SUMIF(Ingredients!$B$3:$B$217,I452,Ingredients!$H$3:$H$217)+SUMIF($B$3:$B$724,I452,$BZ$3:$BZ$724)</f>
        <v>0</v>
      </c>
      <c r="BV452" s="30">
        <f>SUMIF(Ingredients!$B$3:$B$217,J452,Ingredients!$H$3:$H$217)+SUMIF($B$3:$B$724,J452,$BZ$3:$BZ$724)</f>
        <v>0</v>
      </c>
      <c r="BW452" s="30">
        <f>SUMIF(Ingredients!$B$3:$B$217,K452,Ingredients!$H$3:$H$217)+SUMIF($B$3:$B$724,K452,$BZ$3:$BZ$724)</f>
        <v>0</v>
      </c>
      <c r="BX452" s="30">
        <f>SUMIF(Ingredients!$B$3:$B$217,L452,Ingredients!$H$3:$H$217)+SUMIF($B$3:$B$724,L452,$BZ$3:$BZ$724)</f>
        <v>0</v>
      </c>
      <c r="BY452" s="30">
        <f>SUMIF(Ingredients!$B$3:$B$217,M452,Ingredients!$H$3:$H$217)+SUMIF($B$3:$B$724,M452,$BZ$3:$BZ$724)</f>
        <v>0</v>
      </c>
      <c r="BZ452" s="42">
        <f t="shared" ref="BZ452:BZ515" si="98">SUM(BR452:BY452)</f>
        <v>0</v>
      </c>
      <c r="CA452" s="30">
        <f>SUMIF(Ingredients!$B$3:$B$217,F452,Ingredients!$I$3:$I$217)+SUMIF($B$3:$B$724,F452,$CI$3:$CI$724)</f>
        <v>0</v>
      </c>
      <c r="CB452" s="30">
        <f>SUMIF(Ingredients!$B$3:$B$217,G452,Ingredients!$I$3:$I$217)+SUMIF($B$3:$B$724,G452,$CI$3:$CI$724)</f>
        <v>0</v>
      </c>
      <c r="CC452" s="30">
        <f>SUMIF(Ingredients!$B$3:$B$217,H452,Ingredients!$I$3:$I$217)+SUMIF($B$3:$B$724,H452,$CI$3:$CI$724)</f>
        <v>0</v>
      </c>
      <c r="CD452" s="30">
        <f>SUMIF(Ingredients!$B$3:$B$217,I452,Ingredients!$I$3:$I$217)+SUMIF($B$3:$B$724,I452,$CI$3:$CI$724)</f>
        <v>0</v>
      </c>
      <c r="CE452" s="30">
        <f>SUMIF(Ingredients!$B$3:$B$217,J452,Ingredients!$I$3:$I$217)+SUMIF($B$3:$B$724,J452,$CI$3:$CI$724)</f>
        <v>0</v>
      </c>
      <c r="CF452" s="30">
        <f>SUMIF(Ingredients!$B$3:$B$217,K452,Ingredients!$I$3:$I$217)+SUMIF($B$3:$B$724,K452,$CI$3:$CI$724)</f>
        <v>0</v>
      </c>
      <c r="CG452" s="30">
        <f>SUMIF(Ingredients!$B$3:$B$217,L452,Ingredients!$I$3:$I$217)+SUMIF($B$3:$B$724,L452,$CI$3:$CI$724)</f>
        <v>0</v>
      </c>
      <c r="CH452" s="30">
        <f>SUMIF(Ingredients!$B$3:$B$217,M452,Ingredients!$I$3:$I$217)+SUMIF($B$3:$B$724,M452,$CI$3:$CI$724)</f>
        <v>0</v>
      </c>
      <c r="CI452" s="38">
        <f t="shared" ref="CI452:CI515" si="99">SUM(CA452:CH452)</f>
        <v>0</v>
      </c>
      <c r="CJ452" s="30">
        <f>SUMIF(Ingredients!$B$3:$B$217,F452,Ingredients!$J$3:$J$217)+SUMIF($B$3:$B$724,F452,$CR$3:$CR$724)</f>
        <v>0</v>
      </c>
      <c r="CK452" s="30">
        <f>SUMIF(Ingredients!$B$3:$B$217,G452,Ingredients!$J$3:$J$217)+SUMIF($B$3:$B$724,G452,$CR$3:$CR$724)</f>
        <v>1</v>
      </c>
      <c r="CL452" s="30">
        <f>SUMIF(Ingredients!$B$3:$B$217,H452,Ingredients!$J$3:$J$217)+SUMIF($B$3:$B$724,H452,$CR$3:$CR$724)</f>
        <v>3</v>
      </c>
      <c r="CM452" s="30">
        <f>SUMIF(Ingredients!$B$3:$B$217,I452,Ingredients!$J$3:$J$217)+SUMIF($B$3:$B$724,I452,$CR$3:$CR$724)</f>
        <v>0</v>
      </c>
      <c r="CN452" s="30">
        <f>SUMIF(Ingredients!$B$3:$B$217,J452,Ingredients!$J$3:$J$217)+SUMIF($B$3:$B$724,J452,$CR$3:$CR$724)</f>
        <v>0</v>
      </c>
      <c r="CO452" s="30">
        <f>SUMIF(Ingredients!$B$3:$B$217,K452,Ingredients!$J$3:$J$217)+SUMIF($B$3:$B$724,K452,$CR$3:$CR$724)</f>
        <v>0</v>
      </c>
      <c r="CP452" s="30">
        <f>SUMIF(Ingredients!$B$3:$B$217,L452,Ingredients!$J$3:$J$217)+SUMIF($B$3:$B$724,L452,$CR$3:$CR$724)</f>
        <v>0</v>
      </c>
      <c r="CQ452" s="30">
        <f>SUMIF(Ingredients!$B$3:$B$217,M452,Ingredients!$J$3:$J$217)+SUMIF($B$3:$B$724,M452,$CR$3:$CR$724)</f>
        <v>0</v>
      </c>
      <c r="CR452" s="43">
        <f t="shared" ref="CR452:CR515" si="100">SUM(CJ452:CQ452)</f>
        <v>4</v>
      </c>
      <c r="CS452" s="34">
        <v>15</v>
      </c>
      <c r="CT452" s="30">
        <v>25</v>
      </c>
      <c r="CU452" s="30">
        <v>15.916666666666666</v>
      </c>
      <c r="CV452" s="35">
        <v>0</v>
      </c>
      <c r="CW452" s="36">
        <v>0</v>
      </c>
      <c r="CX452" s="37">
        <v>0</v>
      </c>
      <c r="CY452" s="38">
        <v>0</v>
      </c>
      <c r="CZ452" s="39">
        <v>4</v>
      </c>
      <c r="DA452" t="s">
        <v>199</v>
      </c>
      <c r="DB452" t="str">
        <f t="shared" ref="DB452:DB515" ca="1" si="101">IF(X452="No", "No", "-")</f>
        <v>No</v>
      </c>
      <c r="DC452" t="s">
        <v>1158</v>
      </c>
      <c r="DD452" t="s">
        <v>200</v>
      </c>
      <c r="DE452" t="str">
        <f t="shared" ref="DE452:DE515" ca="1" si="102">IF(AND(X452="Yes",NOT(DD452="No")),CONCATENATE(UPPER(C452), "(", E452, ", ItemRegistry.",C452,", ",4," ,", ROUND(CS452/5,2),"f,",ROUND(CT452,2),"f,",ROUND(CV452,2),"f,",ROUND(CX452,2),"f,",ROUND(CW452,2),"f,",ROUND(CY452,2),"f,",ROUND(CZ452,2),"f,",ROUND(21/CU452,2), "f),"),"")</f>
        <v/>
      </c>
      <c r="DF452" t="s">
        <v>2272</v>
      </c>
    </row>
    <row r="453" spans="2:110" x14ac:dyDescent="0.3">
      <c r="B453" t="s">
        <v>745</v>
      </c>
      <c r="C453" t="str">
        <f>INDEX('PH Itemnames'!$B$1:$B$723,MATCH(B453,'PH Itemnames'!$A$1:$A$723),1)</f>
        <v>cookiesandmilkItem</v>
      </c>
      <c r="D453" t="s">
        <v>240</v>
      </c>
      <c r="E453" t="s">
        <v>1192</v>
      </c>
      <c r="F453" s="10" t="s">
        <v>238</v>
      </c>
      <c r="G453" s="11" t="s">
        <v>746</v>
      </c>
      <c r="H453" s="11"/>
      <c r="I453" s="11"/>
      <c r="J453" s="11"/>
      <c r="K453" s="11"/>
      <c r="L453" s="11"/>
      <c r="M453" s="11"/>
      <c r="N453" s="46">
        <f ca="1">SUMIF(Ingredients!$B$3:$B$217,'PH complex foods'!F453,Ingredients!$A$3:$A$119)+SUMIF($B$3:$B$724,F453,$V$3:$V$723)</f>
        <v>1</v>
      </c>
      <c r="O453" s="11">
        <f ca="1">SUMIF(Ingredients!$B$3:$B$217,'PH complex foods'!G453,Ingredients!$A$3:$A$119)+SUMIF($B$3:$B$724,G453,$V$3:$V$723)</f>
        <v>0</v>
      </c>
      <c r="P453" s="11">
        <f ca="1">SUMIF(Ingredients!$B$3:$B$217,'PH complex foods'!H453,Ingredients!$A$3:$A$119)+SUMIF($B$3:$B$724,H453,$V$3:$V$723)</f>
        <v>0</v>
      </c>
      <c r="Q453" s="11">
        <f ca="1">SUMIF(Ingredients!$B$3:$B$217,'PH complex foods'!I453,Ingredients!$A$3:$A$119)+SUMIF($B$3:$B$724,I453,$V$3:$V$723)</f>
        <v>0</v>
      </c>
      <c r="R453" s="11">
        <f ca="1">SUMIF(Ingredients!$B$3:$B$217,'PH complex foods'!J453,Ingredients!$A$3:$A$119)+SUMIF($B$3:$B$724,J453,$V$3:$V$723)</f>
        <v>0</v>
      </c>
      <c r="S453" s="11">
        <f ca="1">SUMIF(Ingredients!$B$3:$B$217,'PH complex foods'!K453,Ingredients!$A$3:$A$119)+SUMIF($B$3:$B$724,K453,$V$3:$V$723)</f>
        <v>0</v>
      </c>
      <c r="T453" s="11">
        <f ca="1">SUMIF(Ingredients!$B$3:$B$217,'PH complex foods'!L453,Ingredients!$A$3:$A$119)+SUMIF($B$3:$B$724,L453,$V$3:$V$723)</f>
        <v>0</v>
      </c>
      <c r="U453" s="11">
        <f ca="1">SUMIF(Ingredients!$B$3:$B$217,'PH complex foods'!M453,Ingredients!$A$3:$A$119)+SUMIF($B$3:$B$724,M453,$V$3:$V$723)</f>
        <v>0</v>
      </c>
      <c r="V453" s="10">
        <f t="shared" ca="1" si="90"/>
        <v>0</v>
      </c>
      <c r="W453" s="11">
        <f t="shared" si="92"/>
        <v>0</v>
      </c>
      <c r="X453" s="44" t="str">
        <f t="shared" ca="1" si="91"/>
        <v>No</v>
      </c>
      <c r="Y453" s="34">
        <f>SUMIF(Ingredients!$B$3:$B$217,F453,Ingredients!$C$3:$C$217)+SUMIF($B$3:$B$724,F453,$AG$3:$AG$724)</f>
        <v>5</v>
      </c>
      <c r="Z453" s="30">
        <f>SUMIF(Ingredients!$B$3:$B$217,G453,Ingredients!$C$3:$C$217)+SUMIF($B$3:$B$724,G453,$AG$3:$AG$724)</f>
        <v>0</v>
      </c>
      <c r="AA453" s="30">
        <f>SUMIF(Ingredients!$B$3:$B$217,H453,Ingredients!$C$3:$C$217)+SUMIF($B$3:$B$724,H453,$AG$3:$AG$724)</f>
        <v>0</v>
      </c>
      <c r="AB453" s="30">
        <f>SUMIF(Ingredients!$B$3:$B$217,I453,Ingredients!$C$3:$C$217)+SUMIF($B$3:$B$724,I453,$AG$3:$AG$724)</f>
        <v>0</v>
      </c>
      <c r="AC453" s="30">
        <f>SUMIF(Ingredients!$B$3:$B$217,J453,Ingredients!$C$3:$C$217)+SUMIF($B$3:$B$724,J453,$AG$3:$AG$724)</f>
        <v>0</v>
      </c>
      <c r="AD453" s="30">
        <f>SUMIF(Ingredients!$B$3:$B$217,K453,Ingredients!$C$3:$C$217)+SUMIF($B$3:$B$724,K453,$AG$3:$AG$724)</f>
        <v>0</v>
      </c>
      <c r="AE453" s="30">
        <f>SUMIF(Ingredients!$B$3:$B$217,L453,Ingredients!$C$3:$C$217)+SUMIF($B$3:$B$724,L453,$AG$3:$AG$724)</f>
        <v>0</v>
      </c>
      <c r="AF453" s="30">
        <f>SUMIF(Ingredients!$B$3:$B$217,M453,Ingredients!$C$3:$C$217)+SUMIF($B$3:$B$724,M453,$AG$3:$AG$724)</f>
        <v>0</v>
      </c>
      <c r="AG453" s="29">
        <f t="shared" si="93"/>
        <v>5</v>
      </c>
      <c r="AH453" s="30">
        <f>SUMIF(Ingredients!$B$3:$B$217,F453,Ingredients!$D$3:$D$217)+SUMIF($B$3:$B$724,F453,$AP$3:$AP$724)</f>
        <v>5</v>
      </c>
      <c r="AI453" s="30">
        <f>SUMIF(Ingredients!$B$3:$B$217,G453,Ingredients!$D$3:$D$217)+SUMIF($B$3:$B$724,G453,$AP$3:$AP$724)</f>
        <v>0</v>
      </c>
      <c r="AJ453" s="30">
        <f>SUMIF(Ingredients!$B$3:$B$217,H453,Ingredients!$D$3:$D$217)+SUMIF($B$3:$B$724,H453,$AP$3:$AP$724)</f>
        <v>0</v>
      </c>
      <c r="AK453" s="30">
        <f>SUMIF(Ingredients!$B$3:$B$217,I453,Ingredients!$D$3:$D$217)+SUMIF($B$3:$B$724,I453,$AP$3:$AP$724)</f>
        <v>0</v>
      </c>
      <c r="AL453" s="30">
        <f>SUMIF(Ingredients!$B$3:$B$217,J453,Ingredients!$D$3:$D$217)+SUMIF($B$3:$B$724,J453,$AP$3:$AP$724)</f>
        <v>0</v>
      </c>
      <c r="AM453" s="30">
        <f>SUMIF(Ingredients!$B$3:$B$217,K453,Ingredients!$D$3:$D$217)+SUMIF($B$3:$B$724,K453,$AP$3:$AP$724)</f>
        <v>0</v>
      </c>
      <c r="AN453" s="30">
        <f>SUMIF(Ingredients!$B$3:$B$217,L453,Ingredients!$D$3:$D$217)+SUMIF($B$3:$B$724,L453,$AP$3:$AP$724)</f>
        <v>0</v>
      </c>
      <c r="AO453" s="30">
        <f>SUMIF(Ingredients!$B$3:$B$217,M453,Ingredients!$D$3:$D$217)+SUMIF($B$3:$B$724,M453,$AP$3:$AP$724)</f>
        <v>0</v>
      </c>
      <c r="AP453" s="29">
        <f t="shared" si="94"/>
        <v>5</v>
      </c>
      <c r="AQ453" s="30">
        <f>SUMIF(Ingredients!$B$3:$B$217,F453,Ingredients!$E$3:$E$217)+SUMIF($B$3:$B$724,F453,$AY$3:$AY$727)</f>
        <v>23</v>
      </c>
      <c r="AR453" s="30">
        <f>SUMIF(Ingredients!$B$3:$B$217,G453,Ingredients!$E$3:$E$217)+SUMIF($B$3:$B$724,G453,$AY$3:$AY$727)</f>
        <v>0</v>
      </c>
      <c r="AS453" s="30">
        <f>SUMIF(Ingredients!$B$3:$B$217,H453,Ingredients!$E$3:$E$217)+SUMIF($B$3:$B$724,H453,$AY$3:$AY$727)</f>
        <v>0</v>
      </c>
      <c r="AT453" s="30">
        <f>SUMIF(Ingredients!$B$3:$B$217,I453,Ingredients!$E$3:$E$217)+SUMIF($B$3:$B$724,I453,$AY$3:$AY$727)</f>
        <v>0</v>
      </c>
      <c r="AU453" s="30">
        <f>SUMIF(Ingredients!$B$3:$B$217,J453,Ingredients!$E$3:$E$217)+SUMIF($B$3:$B$724,J453,$AY$3:$AY$727)</f>
        <v>0</v>
      </c>
      <c r="AV453" s="30">
        <f>SUMIF(Ingredients!$B$3:$B$217,K453,Ingredients!$E$3:$E$217)+SUMIF($B$3:$B$724,K453,$AY$3:$AY$727)</f>
        <v>0</v>
      </c>
      <c r="AW453" s="30">
        <f>SUMIF(Ingredients!$B$3:$B$217,L453,Ingredients!$E$3:$E$217)+SUMIF($B$3:$B$724,L453,$AY$3:$AY$727)</f>
        <v>0</v>
      </c>
      <c r="AX453" s="30">
        <f>SUMIF(Ingredients!$B$3:$B$217,M453,Ingredients!$E$3:$E$217)+SUMIF($B$3:$B$724,M453,$AY$3:$AY$727)</f>
        <v>0</v>
      </c>
      <c r="AY453" s="29">
        <f t="shared" si="95"/>
        <v>11.5</v>
      </c>
      <c r="AZ453" s="30">
        <f>SUMIF(Ingredients!$B$3:$B$217,F453,Ingredients!$F$3:$F$217)+SUMIF($B$3:$B$724,F453,$BH$3:$BH$724)</f>
        <v>0</v>
      </c>
      <c r="BA453" s="30">
        <f>SUMIF(Ingredients!$B$3:$B$217,G453,Ingredients!$F$3:$F$217)+SUMIF($B$3:$B$724,G453,$BH$3:$BH$724)</f>
        <v>0</v>
      </c>
      <c r="BB453" s="30">
        <f>SUMIF(Ingredients!$B$3:$B$217,H453,Ingredients!$F$3:$F$217)+SUMIF($B$3:$B$724,H453,$BH$3:$BH$724)</f>
        <v>0</v>
      </c>
      <c r="BC453" s="30">
        <f>SUMIF(Ingredients!$B$3:$B$217,I453,Ingredients!$F$3:$F$217)+SUMIF($B$3:$B$724,I453,$BH$3:$BH$724)</f>
        <v>0</v>
      </c>
      <c r="BD453" s="30">
        <f>SUMIF(Ingredients!$B$3:$B$217,J453,Ingredients!$F$3:$F$217)+SUMIF($B$3:$B$724,J453,$BH$3:$BH$724)</f>
        <v>0</v>
      </c>
      <c r="BE453" s="30">
        <f>SUMIF(Ingredients!$B$3:$B$217,K453,Ingredients!$F$3:$F$217)+SUMIF($B$3:$B$724,K453,$BH$3:$BH$724)</f>
        <v>0</v>
      </c>
      <c r="BF453" s="30">
        <f>SUMIF(Ingredients!$B$3:$B$217,L453,Ingredients!$F$3:$F$217)+SUMIF($B$3:$B$724,L453,$BH$3:$BH$724)</f>
        <v>0</v>
      </c>
      <c r="BG453" s="30">
        <f>SUMIF(Ingredients!$B$3:$B$217,M453,Ingredients!$F$3:$F$217)+SUMIF($B$3:$B$724,M453,$BH$3:$BH$724)</f>
        <v>0</v>
      </c>
      <c r="BH453" s="35">
        <f t="shared" si="96"/>
        <v>0</v>
      </c>
      <c r="BI453" s="30">
        <f>SUMIF(Ingredients!$B$3:$B$217,F453,Ingredients!$G$3:$G$217)+SUMIF($B$3:$B$724,F453,$BQ$3:$BQ$724)</f>
        <v>0</v>
      </c>
      <c r="BJ453" s="30">
        <f>SUMIF(Ingredients!$B$3:$B$217,G453,Ingredients!$G$3:$G$217)+SUMIF($B$3:$B$724,G453,$BQ$3:$BQ$724)</f>
        <v>0</v>
      </c>
      <c r="BK453" s="30">
        <f>SUMIF(Ingredients!$B$3:$B$217,H453,Ingredients!$G$3:$G$217)+SUMIF($B$3:$B$724,H453,$BQ$3:$BQ$724)</f>
        <v>0</v>
      </c>
      <c r="BL453" s="30">
        <f>SUMIF(Ingredients!$B$3:$B$217,I453,Ingredients!$G$3:$G$217)+SUMIF($B$3:$B$724,I453,$BQ$3:$BQ$724)</f>
        <v>0</v>
      </c>
      <c r="BM453" s="30">
        <f>SUMIF(Ingredients!$B$3:$B$217,J453,Ingredients!$G$3:$G$217)+SUMIF($B$3:$B$724,J453,$BQ$3:$BQ$724)</f>
        <v>0</v>
      </c>
      <c r="BN453" s="30">
        <f>SUMIF(Ingredients!$B$3:$B$217,K453,Ingredients!$G$3:$G$217)+SUMIF($B$3:$B$724,K453,$BQ$3:$BQ$724)</f>
        <v>0</v>
      </c>
      <c r="BO453" s="30">
        <f>SUMIF(Ingredients!$B$3:$B$217,L453,Ingredients!$G$3:$G$217)+SUMIF($B$3:$B$724,L453,$BQ$3:$BQ$724)</f>
        <v>0</v>
      </c>
      <c r="BP453" s="30">
        <f>SUMIF(Ingredients!$B$3:$B$217,M453,Ingredients!$G$3:$G$217)+SUMIF($B$3:$B$724,M453,$BQ$3:$BQ$724)</f>
        <v>0</v>
      </c>
      <c r="BQ453" s="36">
        <f t="shared" si="97"/>
        <v>0</v>
      </c>
      <c r="BR453" s="30">
        <f>SUMIF(Ingredients!$B$3:$B$217,F453,Ingredients!$H$3:$H$217)+SUMIF($B$3:$B$724,F453,$BZ$3:$BZ$724)</f>
        <v>0</v>
      </c>
      <c r="BS453" s="30">
        <f>SUMIF(Ingredients!$B$3:$B$217,G453,Ingredients!$H$3:$H$217)+SUMIF($B$3:$B$724,G453,$BZ$3:$BZ$724)</f>
        <v>0</v>
      </c>
      <c r="BT453" s="30">
        <f>SUMIF(Ingredients!$B$3:$B$217,H453,Ingredients!$H$3:$H$217)+SUMIF($B$3:$B$724,H453,$BZ$3:$BZ$724)</f>
        <v>0</v>
      </c>
      <c r="BU453" s="30">
        <f>SUMIF(Ingredients!$B$3:$B$217,I453,Ingredients!$H$3:$H$217)+SUMIF($B$3:$B$724,I453,$BZ$3:$BZ$724)</f>
        <v>0</v>
      </c>
      <c r="BV453" s="30">
        <f>SUMIF(Ingredients!$B$3:$B$217,J453,Ingredients!$H$3:$H$217)+SUMIF($B$3:$B$724,J453,$BZ$3:$BZ$724)</f>
        <v>0</v>
      </c>
      <c r="BW453" s="30">
        <f>SUMIF(Ingredients!$B$3:$B$217,K453,Ingredients!$H$3:$H$217)+SUMIF($B$3:$B$724,K453,$BZ$3:$BZ$724)</f>
        <v>0</v>
      </c>
      <c r="BX453" s="30">
        <f>SUMIF(Ingredients!$B$3:$B$217,L453,Ingredients!$H$3:$H$217)+SUMIF($B$3:$B$724,L453,$BZ$3:$BZ$724)</f>
        <v>0</v>
      </c>
      <c r="BY453" s="30">
        <f>SUMIF(Ingredients!$B$3:$B$217,M453,Ingredients!$H$3:$H$217)+SUMIF($B$3:$B$724,M453,$BZ$3:$BZ$724)</f>
        <v>0</v>
      </c>
      <c r="BZ453" s="42">
        <f t="shared" si="98"/>
        <v>0</v>
      </c>
      <c r="CA453" s="30">
        <f>SUMIF(Ingredients!$B$3:$B$217,F453,Ingredients!$I$3:$I$217)+SUMIF($B$3:$B$724,F453,$CI$3:$CI$724)</f>
        <v>0</v>
      </c>
      <c r="CB453" s="30">
        <f>SUMIF(Ingredients!$B$3:$B$217,G453,Ingredients!$I$3:$I$217)+SUMIF($B$3:$B$724,G453,$CI$3:$CI$724)</f>
        <v>0</v>
      </c>
      <c r="CC453" s="30">
        <f>SUMIF(Ingredients!$B$3:$B$217,H453,Ingredients!$I$3:$I$217)+SUMIF($B$3:$B$724,H453,$CI$3:$CI$724)</f>
        <v>0</v>
      </c>
      <c r="CD453" s="30">
        <f>SUMIF(Ingredients!$B$3:$B$217,I453,Ingredients!$I$3:$I$217)+SUMIF($B$3:$B$724,I453,$CI$3:$CI$724)</f>
        <v>0</v>
      </c>
      <c r="CE453" s="30">
        <f>SUMIF(Ingredients!$B$3:$B$217,J453,Ingredients!$I$3:$I$217)+SUMIF($B$3:$B$724,J453,$CI$3:$CI$724)</f>
        <v>0</v>
      </c>
      <c r="CF453" s="30">
        <f>SUMIF(Ingredients!$B$3:$B$217,K453,Ingredients!$I$3:$I$217)+SUMIF($B$3:$B$724,K453,$CI$3:$CI$724)</f>
        <v>0</v>
      </c>
      <c r="CG453" s="30">
        <f>SUMIF(Ingredients!$B$3:$B$217,L453,Ingredients!$I$3:$I$217)+SUMIF($B$3:$B$724,L453,$CI$3:$CI$724)</f>
        <v>0</v>
      </c>
      <c r="CH453" s="30">
        <f>SUMIF(Ingredients!$B$3:$B$217,M453,Ingredients!$I$3:$I$217)+SUMIF($B$3:$B$724,M453,$CI$3:$CI$724)</f>
        <v>0</v>
      </c>
      <c r="CI453" s="38">
        <f t="shared" si="99"/>
        <v>0</v>
      </c>
      <c r="CJ453" s="30">
        <f>SUMIF(Ingredients!$B$3:$B$217,F453,Ingredients!$J$3:$J$217)+SUMIF($B$3:$B$724,F453,$CR$3:$CR$724)</f>
        <v>2</v>
      </c>
      <c r="CK453" s="30">
        <f>SUMIF(Ingredients!$B$3:$B$217,G453,Ingredients!$J$3:$J$217)+SUMIF($B$3:$B$724,G453,$CR$3:$CR$724)</f>
        <v>0</v>
      </c>
      <c r="CL453" s="30">
        <f>SUMIF(Ingredients!$B$3:$B$217,H453,Ingredients!$J$3:$J$217)+SUMIF($B$3:$B$724,H453,$CR$3:$CR$724)</f>
        <v>0</v>
      </c>
      <c r="CM453" s="30">
        <f>SUMIF(Ingredients!$B$3:$B$217,I453,Ingredients!$J$3:$J$217)+SUMIF($B$3:$B$724,I453,$CR$3:$CR$724)</f>
        <v>0</v>
      </c>
      <c r="CN453" s="30">
        <f>SUMIF(Ingredients!$B$3:$B$217,J453,Ingredients!$J$3:$J$217)+SUMIF($B$3:$B$724,J453,$CR$3:$CR$724)</f>
        <v>0</v>
      </c>
      <c r="CO453" s="30">
        <f>SUMIF(Ingredients!$B$3:$B$217,K453,Ingredients!$J$3:$J$217)+SUMIF($B$3:$B$724,K453,$CR$3:$CR$724)</f>
        <v>0</v>
      </c>
      <c r="CP453" s="30">
        <f>SUMIF(Ingredients!$B$3:$B$217,L453,Ingredients!$J$3:$J$217)+SUMIF($B$3:$B$724,L453,$CR$3:$CR$724)</f>
        <v>0</v>
      </c>
      <c r="CQ453" s="30">
        <f>SUMIF(Ingredients!$B$3:$B$217,M453,Ingredients!$J$3:$J$217)+SUMIF($B$3:$B$724,M453,$CR$3:$CR$724)</f>
        <v>0</v>
      </c>
      <c r="CR453" s="43">
        <f t="shared" si="100"/>
        <v>2</v>
      </c>
      <c r="CS453" s="34">
        <v>5</v>
      </c>
      <c r="CT453" s="30">
        <v>5</v>
      </c>
      <c r="CU453" s="30">
        <v>11.5</v>
      </c>
      <c r="CV453" s="35">
        <v>0</v>
      </c>
      <c r="CW453" s="36">
        <v>0</v>
      </c>
      <c r="CX453" s="37">
        <v>0</v>
      </c>
      <c r="CY453" s="38">
        <v>0</v>
      </c>
      <c r="CZ453" s="39">
        <v>2</v>
      </c>
      <c r="DA453" t="s">
        <v>199</v>
      </c>
      <c r="DB453" t="str">
        <f t="shared" ca="1" si="101"/>
        <v>No</v>
      </c>
      <c r="DC453" t="s">
        <v>1159</v>
      </c>
      <c r="DD453" t="s">
        <v>200</v>
      </c>
      <c r="DE453" t="str">
        <f t="shared" ca="1" si="102"/>
        <v/>
      </c>
      <c r="DF453" t="s">
        <v>2272</v>
      </c>
    </row>
    <row r="454" spans="2:110" x14ac:dyDescent="0.3">
      <c r="B454" t="s">
        <v>747</v>
      </c>
      <c r="C454" t="str">
        <f>INDEX('PH Itemnames'!$B$1:$B$723,MATCH(B454,'PH Itemnames'!$A$1:$A$723),1)</f>
        <v>crackersandcheeseItem</v>
      </c>
      <c r="D454" t="s">
        <v>240</v>
      </c>
      <c r="E454" t="s">
        <v>1192</v>
      </c>
      <c r="F454" s="10" t="s">
        <v>73</v>
      </c>
      <c r="G454" s="11" t="s">
        <v>719</v>
      </c>
      <c r="H454" s="11"/>
      <c r="I454" s="11"/>
      <c r="J454" s="11"/>
      <c r="K454" s="11"/>
      <c r="L454" s="11"/>
      <c r="M454" s="11"/>
      <c r="N454" s="46">
        <f ca="1">SUMIF(Ingredients!$B$3:$B$217,'PH complex foods'!F454,Ingredients!$A$3:$A$119)+SUMIF($B$3:$B$724,F454,$V$3:$V$723)</f>
        <v>1</v>
      </c>
      <c r="O454" s="11">
        <f ca="1">SUMIF(Ingredients!$B$3:$B$217,'PH complex foods'!G454,Ingredients!$A$3:$A$119)+SUMIF($B$3:$B$724,G454,$V$3:$V$723)</f>
        <v>1</v>
      </c>
      <c r="P454" s="11">
        <f ca="1">SUMIF(Ingredients!$B$3:$B$217,'PH complex foods'!H454,Ingredients!$A$3:$A$119)+SUMIF($B$3:$B$724,H454,$V$3:$V$723)</f>
        <v>0</v>
      </c>
      <c r="Q454" s="11">
        <f ca="1">SUMIF(Ingredients!$B$3:$B$217,'PH complex foods'!I454,Ingredients!$A$3:$A$119)+SUMIF($B$3:$B$724,I454,$V$3:$V$723)</f>
        <v>0</v>
      </c>
      <c r="R454" s="11">
        <f ca="1">SUMIF(Ingredients!$B$3:$B$217,'PH complex foods'!J454,Ingredients!$A$3:$A$119)+SUMIF($B$3:$B$724,J454,$V$3:$V$723)</f>
        <v>0</v>
      </c>
      <c r="S454" s="11">
        <f ca="1">SUMIF(Ingredients!$B$3:$B$217,'PH complex foods'!K454,Ingredients!$A$3:$A$119)+SUMIF($B$3:$B$724,K454,$V$3:$V$723)</f>
        <v>0</v>
      </c>
      <c r="T454" s="11">
        <f ca="1">SUMIF(Ingredients!$B$3:$B$217,'PH complex foods'!L454,Ingredients!$A$3:$A$119)+SUMIF($B$3:$B$724,L454,$V$3:$V$723)</f>
        <v>0</v>
      </c>
      <c r="U454" s="11">
        <f ca="1">SUMIF(Ingredients!$B$3:$B$217,'PH complex foods'!M454,Ingredients!$A$3:$A$119)+SUMIF($B$3:$B$724,M454,$V$3:$V$723)</f>
        <v>0</v>
      </c>
      <c r="V454" s="10">
        <f t="shared" ref="V454:V517" ca="1" si="103">SUM(N454:U454)-COUNTA(F454:M454)+1</f>
        <v>1</v>
      </c>
      <c r="W454" s="11">
        <f t="shared" si="92"/>
        <v>0</v>
      </c>
      <c r="X454" s="44" t="str">
        <f t="shared" ca="1" si="91"/>
        <v>Yes</v>
      </c>
      <c r="Y454" s="34">
        <f>SUMIF(Ingredients!$B$3:$B$217,F454,Ingredients!$C$3:$C$217)+SUMIF($B$3:$B$724,F454,$AG$3:$AG$724)</f>
        <v>10</v>
      </c>
      <c r="Z454" s="30">
        <f>SUMIF(Ingredients!$B$3:$B$217,G454,Ingredients!$C$3:$C$217)+SUMIF($B$3:$B$724,G454,$AG$3:$AG$724)</f>
        <v>10</v>
      </c>
      <c r="AA454" s="30">
        <f>SUMIF(Ingredients!$B$3:$B$217,H454,Ingredients!$C$3:$C$217)+SUMIF($B$3:$B$724,H454,$AG$3:$AG$724)</f>
        <v>0</v>
      </c>
      <c r="AB454" s="30">
        <f>SUMIF(Ingredients!$B$3:$B$217,I454,Ingredients!$C$3:$C$217)+SUMIF($B$3:$B$724,I454,$AG$3:$AG$724)</f>
        <v>0</v>
      </c>
      <c r="AC454" s="30">
        <f>SUMIF(Ingredients!$B$3:$B$217,J454,Ingredients!$C$3:$C$217)+SUMIF($B$3:$B$724,J454,$AG$3:$AG$724)</f>
        <v>0</v>
      </c>
      <c r="AD454" s="30">
        <f>SUMIF(Ingredients!$B$3:$B$217,K454,Ingredients!$C$3:$C$217)+SUMIF($B$3:$B$724,K454,$AG$3:$AG$724)</f>
        <v>0</v>
      </c>
      <c r="AE454" s="30">
        <f>SUMIF(Ingredients!$B$3:$B$217,L454,Ingredients!$C$3:$C$217)+SUMIF($B$3:$B$724,L454,$AG$3:$AG$724)</f>
        <v>0</v>
      </c>
      <c r="AF454" s="30">
        <f>SUMIF(Ingredients!$B$3:$B$217,M454,Ingredients!$C$3:$C$217)+SUMIF($B$3:$B$724,M454,$AG$3:$AG$724)</f>
        <v>0</v>
      </c>
      <c r="AG454" s="29">
        <f t="shared" si="93"/>
        <v>20</v>
      </c>
      <c r="AH454" s="30">
        <f>SUMIF(Ingredients!$B$3:$B$217,F454,Ingredients!$D$3:$D$217)+SUMIF($B$3:$B$724,F454,$AP$3:$AP$724)</f>
        <v>0</v>
      </c>
      <c r="AI454" s="30">
        <f>SUMIF(Ingredients!$B$3:$B$217,G454,Ingredients!$D$3:$D$217)+SUMIF($B$3:$B$724,G454,$AP$3:$AP$724)</f>
        <v>0</v>
      </c>
      <c r="AJ454" s="30">
        <f>SUMIF(Ingredients!$B$3:$B$217,H454,Ingredients!$D$3:$D$217)+SUMIF($B$3:$B$724,H454,$AP$3:$AP$724)</f>
        <v>0</v>
      </c>
      <c r="AK454" s="30">
        <f>SUMIF(Ingredients!$B$3:$B$217,I454,Ingredients!$D$3:$D$217)+SUMIF($B$3:$B$724,I454,$AP$3:$AP$724)</f>
        <v>0</v>
      </c>
      <c r="AL454" s="30">
        <f>SUMIF(Ingredients!$B$3:$B$217,J454,Ingredients!$D$3:$D$217)+SUMIF($B$3:$B$724,J454,$AP$3:$AP$724)</f>
        <v>0</v>
      </c>
      <c r="AM454" s="30">
        <f>SUMIF(Ingredients!$B$3:$B$217,K454,Ingredients!$D$3:$D$217)+SUMIF($B$3:$B$724,K454,$AP$3:$AP$724)</f>
        <v>0</v>
      </c>
      <c r="AN454" s="30">
        <f>SUMIF(Ingredients!$B$3:$B$217,L454,Ingredients!$D$3:$D$217)+SUMIF($B$3:$B$724,L454,$AP$3:$AP$724)</f>
        <v>0</v>
      </c>
      <c r="AO454" s="30">
        <f>SUMIF(Ingredients!$B$3:$B$217,M454,Ingredients!$D$3:$D$217)+SUMIF($B$3:$B$724,M454,$AP$3:$AP$724)</f>
        <v>0</v>
      </c>
      <c r="AP454" s="29">
        <f t="shared" si="94"/>
        <v>0</v>
      </c>
      <c r="AQ454" s="30">
        <f>SUMIF(Ingredients!$B$3:$B$217,F454,Ingredients!$E$3:$E$217)+SUMIF($B$3:$B$724,F454,$AY$3:$AY$727)</f>
        <v>73</v>
      </c>
      <c r="AR454" s="30">
        <f>SUMIF(Ingredients!$B$3:$B$217,G454,Ingredients!$E$3:$E$217)+SUMIF($B$3:$B$724,G454,$AY$3:$AY$727)</f>
        <v>16.333333333333332</v>
      </c>
      <c r="AS454" s="30">
        <f>SUMIF(Ingredients!$B$3:$B$217,H454,Ingredients!$E$3:$E$217)+SUMIF($B$3:$B$724,H454,$AY$3:$AY$727)</f>
        <v>0</v>
      </c>
      <c r="AT454" s="30">
        <f>SUMIF(Ingredients!$B$3:$B$217,I454,Ingredients!$E$3:$E$217)+SUMIF($B$3:$B$724,I454,$AY$3:$AY$727)</f>
        <v>0</v>
      </c>
      <c r="AU454" s="30">
        <f>SUMIF(Ingredients!$B$3:$B$217,J454,Ingredients!$E$3:$E$217)+SUMIF($B$3:$B$724,J454,$AY$3:$AY$727)</f>
        <v>0</v>
      </c>
      <c r="AV454" s="30">
        <f>SUMIF(Ingredients!$B$3:$B$217,K454,Ingredients!$E$3:$E$217)+SUMIF($B$3:$B$724,K454,$AY$3:$AY$727)</f>
        <v>0</v>
      </c>
      <c r="AW454" s="30">
        <f>SUMIF(Ingredients!$B$3:$B$217,L454,Ingredients!$E$3:$E$217)+SUMIF($B$3:$B$724,L454,$AY$3:$AY$727)</f>
        <v>0</v>
      </c>
      <c r="AX454" s="30">
        <f>SUMIF(Ingredients!$B$3:$B$217,M454,Ingredients!$E$3:$E$217)+SUMIF($B$3:$B$724,M454,$AY$3:$AY$727)</f>
        <v>0</v>
      </c>
      <c r="AY454" s="29">
        <f t="shared" si="95"/>
        <v>44.666666666666664</v>
      </c>
      <c r="AZ454" s="30">
        <f>SUMIF(Ingredients!$B$3:$B$217,F454,Ingredients!$F$3:$F$217)+SUMIF($B$3:$B$724,F454,$BH$3:$BH$724)</f>
        <v>0</v>
      </c>
      <c r="BA454" s="30">
        <f>SUMIF(Ingredients!$B$3:$B$217,G454,Ingredients!$F$3:$F$217)+SUMIF($B$3:$B$724,G454,$BH$3:$BH$724)</f>
        <v>1</v>
      </c>
      <c r="BB454" s="30">
        <f>SUMIF(Ingredients!$B$3:$B$217,H454,Ingredients!$F$3:$F$217)+SUMIF($B$3:$B$724,H454,$BH$3:$BH$724)</f>
        <v>0</v>
      </c>
      <c r="BC454" s="30">
        <f>SUMIF(Ingredients!$B$3:$B$217,I454,Ingredients!$F$3:$F$217)+SUMIF($B$3:$B$724,I454,$BH$3:$BH$724)</f>
        <v>0</v>
      </c>
      <c r="BD454" s="30">
        <f>SUMIF(Ingredients!$B$3:$B$217,J454,Ingredients!$F$3:$F$217)+SUMIF($B$3:$B$724,J454,$BH$3:$BH$724)</f>
        <v>0</v>
      </c>
      <c r="BE454" s="30">
        <f>SUMIF(Ingredients!$B$3:$B$217,K454,Ingredients!$F$3:$F$217)+SUMIF($B$3:$B$724,K454,$BH$3:$BH$724)</f>
        <v>0</v>
      </c>
      <c r="BF454" s="30">
        <f>SUMIF(Ingredients!$B$3:$B$217,L454,Ingredients!$F$3:$F$217)+SUMIF($B$3:$B$724,L454,$BH$3:$BH$724)</f>
        <v>0</v>
      </c>
      <c r="BG454" s="30">
        <f>SUMIF(Ingredients!$B$3:$B$217,M454,Ingredients!$F$3:$F$217)+SUMIF($B$3:$B$724,M454,$BH$3:$BH$724)</f>
        <v>0</v>
      </c>
      <c r="BH454" s="35">
        <f t="shared" si="96"/>
        <v>1</v>
      </c>
      <c r="BI454" s="30">
        <f>SUMIF(Ingredients!$B$3:$B$217,F454,Ingredients!$G$3:$G$217)+SUMIF($B$3:$B$724,F454,$BQ$3:$BQ$724)</f>
        <v>0</v>
      </c>
      <c r="BJ454" s="30">
        <f>SUMIF(Ingredients!$B$3:$B$217,G454,Ingredients!$G$3:$G$217)+SUMIF($B$3:$B$724,G454,$BQ$3:$BQ$724)</f>
        <v>0</v>
      </c>
      <c r="BK454" s="30">
        <f>SUMIF(Ingredients!$B$3:$B$217,H454,Ingredients!$G$3:$G$217)+SUMIF($B$3:$B$724,H454,$BQ$3:$BQ$724)</f>
        <v>0</v>
      </c>
      <c r="BL454" s="30">
        <f>SUMIF(Ingredients!$B$3:$B$217,I454,Ingredients!$G$3:$G$217)+SUMIF($B$3:$B$724,I454,$BQ$3:$BQ$724)</f>
        <v>0</v>
      </c>
      <c r="BM454" s="30">
        <f>SUMIF(Ingredients!$B$3:$B$217,J454,Ingredients!$G$3:$G$217)+SUMIF($B$3:$B$724,J454,$BQ$3:$BQ$724)</f>
        <v>0</v>
      </c>
      <c r="BN454" s="30">
        <f>SUMIF(Ingredients!$B$3:$B$217,K454,Ingredients!$G$3:$G$217)+SUMIF($B$3:$B$724,K454,$BQ$3:$BQ$724)</f>
        <v>0</v>
      </c>
      <c r="BO454" s="30">
        <f>SUMIF(Ingredients!$B$3:$B$217,L454,Ingredients!$G$3:$G$217)+SUMIF($B$3:$B$724,L454,$BQ$3:$BQ$724)</f>
        <v>0</v>
      </c>
      <c r="BP454" s="30">
        <f>SUMIF(Ingredients!$B$3:$B$217,M454,Ingredients!$G$3:$G$217)+SUMIF($B$3:$B$724,M454,$BQ$3:$BQ$724)</f>
        <v>0</v>
      </c>
      <c r="BQ454" s="36">
        <f t="shared" si="97"/>
        <v>0</v>
      </c>
      <c r="BR454" s="30">
        <f>SUMIF(Ingredients!$B$3:$B$217,F454,Ingredients!$H$3:$H$217)+SUMIF($B$3:$B$724,F454,$BZ$3:$BZ$724)</f>
        <v>0</v>
      </c>
      <c r="BS454" s="30">
        <f>SUMIF(Ingredients!$B$3:$B$217,G454,Ingredients!$H$3:$H$217)+SUMIF($B$3:$B$724,G454,$BZ$3:$BZ$724)</f>
        <v>0</v>
      </c>
      <c r="BT454" s="30">
        <f>SUMIF(Ingredients!$B$3:$B$217,H454,Ingredients!$H$3:$H$217)+SUMIF($B$3:$B$724,H454,$BZ$3:$BZ$724)</f>
        <v>0</v>
      </c>
      <c r="BU454" s="30">
        <f>SUMIF(Ingredients!$B$3:$B$217,I454,Ingredients!$H$3:$H$217)+SUMIF($B$3:$B$724,I454,$BZ$3:$BZ$724)</f>
        <v>0</v>
      </c>
      <c r="BV454" s="30">
        <f>SUMIF(Ingredients!$B$3:$B$217,J454,Ingredients!$H$3:$H$217)+SUMIF($B$3:$B$724,J454,$BZ$3:$BZ$724)</f>
        <v>0</v>
      </c>
      <c r="BW454" s="30">
        <f>SUMIF(Ingredients!$B$3:$B$217,K454,Ingredients!$H$3:$H$217)+SUMIF($B$3:$B$724,K454,$BZ$3:$BZ$724)</f>
        <v>0</v>
      </c>
      <c r="BX454" s="30">
        <f>SUMIF(Ingredients!$B$3:$B$217,L454,Ingredients!$H$3:$H$217)+SUMIF($B$3:$B$724,L454,$BZ$3:$BZ$724)</f>
        <v>0</v>
      </c>
      <c r="BY454" s="30">
        <f>SUMIF(Ingredients!$B$3:$B$217,M454,Ingredients!$H$3:$H$217)+SUMIF($B$3:$B$724,M454,$BZ$3:$BZ$724)</f>
        <v>0</v>
      </c>
      <c r="BZ454" s="42">
        <f t="shared" si="98"/>
        <v>0</v>
      </c>
      <c r="CA454" s="30">
        <f>SUMIF(Ingredients!$B$3:$B$217,F454,Ingredients!$I$3:$I$217)+SUMIF($B$3:$B$724,F454,$CI$3:$CI$724)</f>
        <v>0</v>
      </c>
      <c r="CB454" s="30">
        <f>SUMIF(Ingredients!$B$3:$B$217,G454,Ingredients!$I$3:$I$217)+SUMIF($B$3:$B$724,G454,$CI$3:$CI$724)</f>
        <v>0</v>
      </c>
      <c r="CC454" s="30">
        <f>SUMIF(Ingredients!$B$3:$B$217,H454,Ingredients!$I$3:$I$217)+SUMIF($B$3:$B$724,H454,$CI$3:$CI$724)</f>
        <v>0</v>
      </c>
      <c r="CD454" s="30">
        <f>SUMIF(Ingredients!$B$3:$B$217,I454,Ingredients!$I$3:$I$217)+SUMIF($B$3:$B$724,I454,$CI$3:$CI$724)</f>
        <v>0</v>
      </c>
      <c r="CE454" s="30">
        <f>SUMIF(Ingredients!$B$3:$B$217,J454,Ingredients!$I$3:$I$217)+SUMIF($B$3:$B$724,J454,$CI$3:$CI$724)</f>
        <v>0</v>
      </c>
      <c r="CF454" s="30">
        <f>SUMIF(Ingredients!$B$3:$B$217,K454,Ingredients!$I$3:$I$217)+SUMIF($B$3:$B$724,K454,$CI$3:$CI$724)</f>
        <v>0</v>
      </c>
      <c r="CG454" s="30">
        <f>SUMIF(Ingredients!$B$3:$B$217,L454,Ingredients!$I$3:$I$217)+SUMIF($B$3:$B$724,L454,$CI$3:$CI$724)</f>
        <v>0</v>
      </c>
      <c r="CH454" s="30">
        <f>SUMIF(Ingredients!$B$3:$B$217,M454,Ingredients!$I$3:$I$217)+SUMIF($B$3:$B$724,M454,$CI$3:$CI$724)</f>
        <v>0</v>
      </c>
      <c r="CI454" s="38">
        <f t="shared" si="99"/>
        <v>0</v>
      </c>
      <c r="CJ454" s="30">
        <f>SUMIF(Ingredients!$B$3:$B$217,F454,Ingredients!$J$3:$J$217)+SUMIF($B$3:$B$724,F454,$CR$3:$CR$724)</f>
        <v>3</v>
      </c>
      <c r="CK454" s="30">
        <f>SUMIF(Ingredients!$B$3:$B$217,G454,Ingredients!$J$3:$J$217)+SUMIF($B$3:$B$724,G454,$CR$3:$CR$724)</f>
        <v>1</v>
      </c>
      <c r="CL454" s="30">
        <f>SUMIF(Ingredients!$B$3:$B$217,H454,Ingredients!$J$3:$J$217)+SUMIF($B$3:$B$724,H454,$CR$3:$CR$724)</f>
        <v>0</v>
      </c>
      <c r="CM454" s="30">
        <f>SUMIF(Ingredients!$B$3:$B$217,I454,Ingredients!$J$3:$J$217)+SUMIF($B$3:$B$724,I454,$CR$3:$CR$724)</f>
        <v>0</v>
      </c>
      <c r="CN454" s="30">
        <f>SUMIF(Ingredients!$B$3:$B$217,J454,Ingredients!$J$3:$J$217)+SUMIF($B$3:$B$724,J454,$CR$3:$CR$724)</f>
        <v>0</v>
      </c>
      <c r="CO454" s="30">
        <f>SUMIF(Ingredients!$B$3:$B$217,K454,Ingredients!$J$3:$J$217)+SUMIF($B$3:$B$724,K454,$CR$3:$CR$724)</f>
        <v>0</v>
      </c>
      <c r="CP454" s="30">
        <f>SUMIF(Ingredients!$B$3:$B$217,L454,Ingredients!$J$3:$J$217)+SUMIF($B$3:$B$724,L454,$CR$3:$CR$724)</f>
        <v>0</v>
      </c>
      <c r="CQ454" s="30">
        <f>SUMIF(Ingredients!$B$3:$B$217,M454,Ingredients!$J$3:$J$217)+SUMIF($B$3:$B$724,M454,$CR$3:$CR$724)</f>
        <v>0</v>
      </c>
      <c r="CR454" s="43">
        <f t="shared" si="100"/>
        <v>4</v>
      </c>
      <c r="CS454" s="34">
        <v>20</v>
      </c>
      <c r="CT454" s="30">
        <v>0</v>
      </c>
      <c r="CU454" s="30">
        <v>21</v>
      </c>
      <c r="CV454" s="35">
        <v>1</v>
      </c>
      <c r="CW454" s="36">
        <v>0</v>
      </c>
      <c r="CX454" s="37">
        <v>0</v>
      </c>
      <c r="CY454" s="38">
        <v>0</v>
      </c>
      <c r="CZ454" s="39">
        <v>4</v>
      </c>
      <c r="DA454" t="s">
        <v>202</v>
      </c>
      <c r="DB454" t="str">
        <f t="shared" ca="1" si="101"/>
        <v>-</v>
      </c>
      <c r="DD454" t="s">
        <v>200</v>
      </c>
      <c r="DE454" t="str">
        <f t="shared" ca="1" si="102"/>
        <v>CRACKERSANDCHEESEITEM(MEAL, ItemRegistry.crackersandcheeseItem, 4 ,4f,0f,1f,0f,0f,0f,4f,1f),</v>
      </c>
      <c r="DF454" t="s">
        <v>2293</v>
      </c>
    </row>
    <row r="455" spans="2:110" x14ac:dyDescent="0.3">
      <c r="B455" t="s">
        <v>748</v>
      </c>
      <c r="C455" t="str">
        <f>INDEX('PH Itemnames'!$B$1:$B$723,MATCH(B455,'PH Itemnames'!$A$1:$A$723),1)</f>
        <v>chickendinnerItem</v>
      </c>
      <c r="D455" t="s">
        <v>245</v>
      </c>
      <c r="E455" t="s">
        <v>1192</v>
      </c>
      <c r="F455" s="10" t="s">
        <v>287</v>
      </c>
      <c r="G455" s="11" t="s">
        <v>278</v>
      </c>
      <c r="H455" s="11" t="s">
        <v>132</v>
      </c>
      <c r="I455" s="11" t="s">
        <v>238</v>
      </c>
      <c r="J455" s="11"/>
      <c r="K455" s="11"/>
      <c r="L455" s="11"/>
      <c r="M455" s="11"/>
      <c r="N455" s="46">
        <f ca="1">SUMIF(Ingredients!$B$3:$B$217,'PH complex foods'!F455,Ingredients!$A$3:$A$119)+SUMIF($B$3:$B$724,F455,$V$3:$V$723)</f>
        <v>1</v>
      </c>
      <c r="O455" s="11">
        <f ca="1">SUMIF(Ingredients!$B$3:$B$217,'PH complex foods'!G455,Ingredients!$A$3:$A$119)+SUMIF($B$3:$B$724,G455,$V$3:$V$723)</f>
        <v>1</v>
      </c>
      <c r="P455" s="11">
        <f ca="1">SUMIF(Ingredients!$B$3:$B$217,'PH complex foods'!H455,Ingredients!$A$3:$A$119)+SUMIF($B$3:$B$724,H455,$V$3:$V$723)</f>
        <v>1</v>
      </c>
      <c r="Q455" s="11">
        <f ca="1">SUMIF(Ingredients!$B$3:$B$217,'PH complex foods'!I455,Ingredients!$A$3:$A$119)+SUMIF($B$3:$B$724,I455,$V$3:$V$723)</f>
        <v>1</v>
      </c>
      <c r="R455" s="11">
        <f ca="1">SUMIF(Ingredients!$B$3:$B$217,'PH complex foods'!J455,Ingredients!$A$3:$A$119)+SUMIF($B$3:$B$724,J455,$V$3:$V$723)</f>
        <v>0</v>
      </c>
      <c r="S455" s="11">
        <f ca="1">SUMIF(Ingredients!$B$3:$B$217,'PH complex foods'!K455,Ingredients!$A$3:$A$119)+SUMIF($B$3:$B$724,K455,$V$3:$V$723)</f>
        <v>0</v>
      </c>
      <c r="T455" s="11">
        <f ca="1">SUMIF(Ingredients!$B$3:$B$217,'PH complex foods'!L455,Ingredients!$A$3:$A$119)+SUMIF($B$3:$B$724,L455,$V$3:$V$723)</f>
        <v>0</v>
      </c>
      <c r="U455" s="11">
        <f ca="1">SUMIF(Ingredients!$B$3:$B$217,'PH complex foods'!M455,Ingredients!$A$3:$A$119)+SUMIF($B$3:$B$724,M455,$V$3:$V$723)</f>
        <v>0</v>
      </c>
      <c r="V455" s="10">
        <f t="shared" ca="1" si="103"/>
        <v>1</v>
      </c>
      <c r="W455" s="11">
        <f t="shared" si="92"/>
        <v>0</v>
      </c>
      <c r="X455" s="44" t="str">
        <f t="shared" ref="X455:X518" ca="1" si="104">IF(V455=1,"Yes","No")</f>
        <v>Yes</v>
      </c>
      <c r="Y455" s="34">
        <f>SUMIF(Ingredients!$B$3:$B$217,F455,Ingredients!$C$3:$C$217)+SUMIF($B$3:$B$724,F455,$AG$3:$AG$724)</f>
        <v>10</v>
      </c>
      <c r="Z455" s="30">
        <f>SUMIF(Ingredients!$B$3:$B$217,G455,Ingredients!$C$3:$C$217)+SUMIF($B$3:$B$724,G455,$AG$3:$AG$724)</f>
        <v>15</v>
      </c>
      <c r="AA455" s="30">
        <f>SUMIF(Ingredients!$B$3:$B$217,H455,Ingredients!$C$3:$C$217)+SUMIF($B$3:$B$724,H455,$AG$3:$AG$724)</f>
        <v>4</v>
      </c>
      <c r="AB455" s="30">
        <f>SUMIF(Ingredients!$B$3:$B$217,I455,Ingredients!$C$3:$C$217)+SUMIF($B$3:$B$724,I455,$AG$3:$AG$724)</f>
        <v>5</v>
      </c>
      <c r="AC455" s="30">
        <f>SUMIF(Ingredients!$B$3:$B$217,J455,Ingredients!$C$3:$C$217)+SUMIF($B$3:$B$724,J455,$AG$3:$AG$724)</f>
        <v>0</v>
      </c>
      <c r="AD455" s="30">
        <f>SUMIF(Ingredients!$B$3:$B$217,K455,Ingredients!$C$3:$C$217)+SUMIF($B$3:$B$724,K455,$AG$3:$AG$724)</f>
        <v>0</v>
      </c>
      <c r="AE455" s="30">
        <f>SUMIF(Ingredients!$B$3:$B$217,L455,Ingredients!$C$3:$C$217)+SUMIF($B$3:$B$724,L455,$AG$3:$AG$724)</f>
        <v>0</v>
      </c>
      <c r="AF455" s="30">
        <f>SUMIF(Ingredients!$B$3:$B$217,M455,Ingredients!$C$3:$C$217)+SUMIF($B$3:$B$724,M455,$AG$3:$AG$724)</f>
        <v>0</v>
      </c>
      <c r="AG455" s="29">
        <f t="shared" si="93"/>
        <v>34</v>
      </c>
      <c r="AH455" s="30">
        <f>SUMIF(Ingredients!$B$3:$B$217,F455,Ingredients!$D$3:$D$217)+SUMIF($B$3:$B$724,F455,$AP$3:$AP$724)</f>
        <v>0</v>
      </c>
      <c r="AI455" s="30">
        <f>SUMIF(Ingredients!$B$3:$B$217,G455,Ingredients!$D$3:$D$217)+SUMIF($B$3:$B$724,G455,$AP$3:$AP$724)</f>
        <v>0</v>
      </c>
      <c r="AJ455" s="30">
        <f>SUMIF(Ingredients!$B$3:$B$217,H455,Ingredients!$D$3:$D$217)+SUMIF($B$3:$B$724,H455,$AP$3:$AP$724)</f>
        <v>0</v>
      </c>
      <c r="AK455" s="30">
        <f>SUMIF(Ingredients!$B$3:$B$217,I455,Ingredients!$D$3:$D$217)+SUMIF($B$3:$B$724,I455,$AP$3:$AP$724)</f>
        <v>5</v>
      </c>
      <c r="AL455" s="30">
        <f>SUMIF(Ingredients!$B$3:$B$217,J455,Ingredients!$D$3:$D$217)+SUMIF($B$3:$B$724,J455,$AP$3:$AP$724)</f>
        <v>0</v>
      </c>
      <c r="AM455" s="30">
        <f>SUMIF(Ingredients!$B$3:$B$217,K455,Ingredients!$D$3:$D$217)+SUMIF($B$3:$B$724,K455,$AP$3:$AP$724)</f>
        <v>0</v>
      </c>
      <c r="AN455" s="30">
        <f>SUMIF(Ingredients!$B$3:$B$217,L455,Ingredients!$D$3:$D$217)+SUMIF($B$3:$B$724,L455,$AP$3:$AP$724)</f>
        <v>0</v>
      </c>
      <c r="AO455" s="30">
        <f>SUMIF(Ingredients!$B$3:$B$217,M455,Ingredients!$D$3:$D$217)+SUMIF($B$3:$B$724,M455,$AP$3:$AP$724)</f>
        <v>0</v>
      </c>
      <c r="AP455" s="29">
        <f t="shared" si="94"/>
        <v>5</v>
      </c>
      <c r="AQ455" s="30">
        <f>SUMIF(Ingredients!$B$3:$B$217,F455,Ingredients!$E$3:$E$217)+SUMIF($B$3:$B$724,F455,$AY$3:$AY$727)</f>
        <v>7</v>
      </c>
      <c r="AR455" s="30">
        <f>SUMIF(Ingredients!$B$3:$B$217,G455,Ingredients!$E$3:$E$217)+SUMIF($B$3:$B$724,G455,$AY$3:$AY$727)</f>
        <v>26</v>
      </c>
      <c r="AS455" s="30">
        <f>SUMIF(Ingredients!$B$3:$B$217,H455,Ingredients!$E$3:$E$217)+SUMIF($B$3:$B$724,H455,$AY$3:$AY$727)</f>
        <v>7.666666666666667</v>
      </c>
      <c r="AT455" s="30">
        <f>SUMIF(Ingredients!$B$3:$B$217,I455,Ingredients!$E$3:$E$217)+SUMIF($B$3:$B$724,I455,$AY$3:$AY$727)</f>
        <v>23</v>
      </c>
      <c r="AU455" s="30">
        <f>SUMIF(Ingredients!$B$3:$B$217,J455,Ingredients!$E$3:$E$217)+SUMIF($B$3:$B$724,J455,$AY$3:$AY$727)</f>
        <v>0</v>
      </c>
      <c r="AV455" s="30">
        <f>SUMIF(Ingredients!$B$3:$B$217,K455,Ingredients!$E$3:$E$217)+SUMIF($B$3:$B$724,K455,$AY$3:$AY$727)</f>
        <v>0</v>
      </c>
      <c r="AW455" s="30">
        <f>SUMIF(Ingredients!$B$3:$B$217,L455,Ingredients!$E$3:$E$217)+SUMIF($B$3:$B$724,L455,$AY$3:$AY$727)</f>
        <v>0</v>
      </c>
      <c r="AX455" s="30">
        <f>SUMIF(Ingredients!$B$3:$B$217,M455,Ingredients!$E$3:$E$217)+SUMIF($B$3:$B$724,M455,$AY$3:$AY$727)</f>
        <v>0</v>
      </c>
      <c r="AY455" s="29">
        <f t="shared" si="95"/>
        <v>15.916666666666666</v>
      </c>
      <c r="AZ455" s="30">
        <f>SUMIF(Ingredients!$B$3:$B$217,F455,Ingredients!$F$3:$F$217)+SUMIF($B$3:$B$724,F455,$BH$3:$BH$724)</f>
        <v>0</v>
      </c>
      <c r="BA455" s="30">
        <f>SUMIF(Ingredients!$B$3:$B$217,G455,Ingredients!$F$3:$F$217)+SUMIF($B$3:$B$724,G455,$BH$3:$BH$724)</f>
        <v>0</v>
      </c>
      <c r="BB455" s="30">
        <f>SUMIF(Ingredients!$B$3:$B$217,H455,Ingredients!$F$3:$F$217)+SUMIF($B$3:$B$724,H455,$BH$3:$BH$724)</f>
        <v>0</v>
      </c>
      <c r="BC455" s="30">
        <f>SUMIF(Ingredients!$B$3:$B$217,I455,Ingredients!$F$3:$F$217)+SUMIF($B$3:$B$724,I455,$BH$3:$BH$724)</f>
        <v>0</v>
      </c>
      <c r="BD455" s="30">
        <f>SUMIF(Ingredients!$B$3:$B$217,J455,Ingredients!$F$3:$F$217)+SUMIF($B$3:$B$724,J455,$BH$3:$BH$724)</f>
        <v>0</v>
      </c>
      <c r="BE455" s="30">
        <f>SUMIF(Ingredients!$B$3:$B$217,K455,Ingredients!$F$3:$F$217)+SUMIF($B$3:$B$724,K455,$BH$3:$BH$724)</f>
        <v>0</v>
      </c>
      <c r="BF455" s="30">
        <f>SUMIF(Ingredients!$B$3:$B$217,L455,Ingredients!$F$3:$F$217)+SUMIF($B$3:$B$724,L455,$BH$3:$BH$724)</f>
        <v>0</v>
      </c>
      <c r="BG455" s="30">
        <f>SUMIF(Ingredients!$B$3:$B$217,M455,Ingredients!$F$3:$F$217)+SUMIF($B$3:$B$724,M455,$BH$3:$BH$724)</f>
        <v>0</v>
      </c>
      <c r="BH455" s="35">
        <f t="shared" si="96"/>
        <v>0</v>
      </c>
      <c r="BI455" s="30">
        <f>SUMIF(Ingredients!$B$3:$B$217,F455,Ingredients!$G$3:$G$217)+SUMIF($B$3:$B$724,F455,$BQ$3:$BQ$724)</f>
        <v>0</v>
      </c>
      <c r="BJ455" s="30">
        <f>SUMIF(Ingredients!$B$3:$B$217,G455,Ingredients!$G$3:$G$217)+SUMIF($B$3:$B$724,G455,$BQ$3:$BQ$724)</f>
        <v>0</v>
      </c>
      <c r="BK455" s="30">
        <f>SUMIF(Ingredients!$B$3:$B$217,H455,Ingredients!$G$3:$G$217)+SUMIF($B$3:$B$724,H455,$BQ$3:$BQ$724)</f>
        <v>0</v>
      </c>
      <c r="BL455" s="30">
        <f>SUMIF(Ingredients!$B$3:$B$217,I455,Ingredients!$G$3:$G$217)+SUMIF($B$3:$B$724,I455,$BQ$3:$BQ$724)</f>
        <v>0</v>
      </c>
      <c r="BM455" s="30">
        <f>SUMIF(Ingredients!$B$3:$B$217,J455,Ingredients!$G$3:$G$217)+SUMIF($B$3:$B$724,J455,$BQ$3:$BQ$724)</f>
        <v>0</v>
      </c>
      <c r="BN455" s="30">
        <f>SUMIF(Ingredients!$B$3:$B$217,K455,Ingredients!$G$3:$G$217)+SUMIF($B$3:$B$724,K455,$BQ$3:$BQ$724)</f>
        <v>0</v>
      </c>
      <c r="BO455" s="30">
        <f>SUMIF(Ingredients!$B$3:$B$217,L455,Ingredients!$G$3:$G$217)+SUMIF($B$3:$B$724,L455,$BQ$3:$BQ$724)</f>
        <v>0</v>
      </c>
      <c r="BP455" s="30">
        <f>SUMIF(Ingredients!$B$3:$B$217,M455,Ingredients!$G$3:$G$217)+SUMIF($B$3:$B$724,M455,$BQ$3:$BQ$724)</f>
        <v>0</v>
      </c>
      <c r="BQ455" s="36">
        <f t="shared" si="97"/>
        <v>0</v>
      </c>
      <c r="BR455" s="30">
        <f>SUMIF(Ingredients!$B$3:$B$217,F455,Ingredients!$H$3:$H$217)+SUMIF($B$3:$B$724,F455,$BZ$3:$BZ$724)</f>
        <v>0</v>
      </c>
      <c r="BS455" s="30">
        <f>SUMIF(Ingredients!$B$3:$B$217,G455,Ingredients!$H$3:$H$217)+SUMIF($B$3:$B$724,G455,$BZ$3:$BZ$724)</f>
        <v>1.5</v>
      </c>
      <c r="BT455" s="30">
        <f>SUMIF(Ingredients!$B$3:$B$217,H455,Ingredients!$H$3:$H$217)+SUMIF($B$3:$B$724,H455,$BZ$3:$BZ$724)</f>
        <v>1</v>
      </c>
      <c r="BU455" s="30">
        <f>SUMIF(Ingredients!$B$3:$B$217,I455,Ingredients!$H$3:$H$217)+SUMIF($B$3:$B$724,I455,$BZ$3:$BZ$724)</f>
        <v>0</v>
      </c>
      <c r="BV455" s="30">
        <f>SUMIF(Ingredients!$B$3:$B$217,J455,Ingredients!$H$3:$H$217)+SUMIF($B$3:$B$724,J455,$BZ$3:$BZ$724)</f>
        <v>0</v>
      </c>
      <c r="BW455" s="30">
        <f>SUMIF(Ingredients!$B$3:$B$217,K455,Ingredients!$H$3:$H$217)+SUMIF($B$3:$B$724,K455,$BZ$3:$BZ$724)</f>
        <v>0</v>
      </c>
      <c r="BX455" s="30">
        <f>SUMIF(Ingredients!$B$3:$B$217,L455,Ingredients!$H$3:$H$217)+SUMIF($B$3:$B$724,L455,$BZ$3:$BZ$724)</f>
        <v>0</v>
      </c>
      <c r="BY455" s="30">
        <f>SUMIF(Ingredients!$B$3:$B$217,M455,Ingredients!$H$3:$H$217)+SUMIF($B$3:$B$724,M455,$BZ$3:$BZ$724)</f>
        <v>0</v>
      </c>
      <c r="BZ455" s="42">
        <f t="shared" si="98"/>
        <v>2.5</v>
      </c>
      <c r="CA455" s="30">
        <f>SUMIF(Ingredients!$B$3:$B$217,F455,Ingredients!$I$3:$I$217)+SUMIF($B$3:$B$724,F455,$CI$3:$CI$724)</f>
        <v>2.5</v>
      </c>
      <c r="CB455" s="30">
        <f>SUMIF(Ingredients!$B$3:$B$217,G455,Ingredients!$I$3:$I$217)+SUMIF($B$3:$B$724,G455,$CI$3:$CI$724)</f>
        <v>0</v>
      </c>
      <c r="CC455" s="30">
        <f>SUMIF(Ingredients!$B$3:$B$217,H455,Ingredients!$I$3:$I$217)+SUMIF($B$3:$B$724,H455,$CI$3:$CI$724)</f>
        <v>0</v>
      </c>
      <c r="CD455" s="30">
        <f>SUMIF(Ingredients!$B$3:$B$217,I455,Ingredients!$I$3:$I$217)+SUMIF($B$3:$B$724,I455,$CI$3:$CI$724)</f>
        <v>0</v>
      </c>
      <c r="CE455" s="30">
        <f>SUMIF(Ingredients!$B$3:$B$217,J455,Ingredients!$I$3:$I$217)+SUMIF($B$3:$B$724,J455,$CI$3:$CI$724)</f>
        <v>0</v>
      </c>
      <c r="CF455" s="30">
        <f>SUMIF(Ingredients!$B$3:$B$217,K455,Ingredients!$I$3:$I$217)+SUMIF($B$3:$B$724,K455,$CI$3:$CI$724)</f>
        <v>0</v>
      </c>
      <c r="CG455" s="30">
        <f>SUMIF(Ingredients!$B$3:$B$217,L455,Ingredients!$I$3:$I$217)+SUMIF($B$3:$B$724,L455,$CI$3:$CI$724)</f>
        <v>0</v>
      </c>
      <c r="CH455" s="30">
        <f>SUMIF(Ingredients!$B$3:$B$217,M455,Ingredients!$I$3:$I$217)+SUMIF($B$3:$B$724,M455,$CI$3:$CI$724)</f>
        <v>0</v>
      </c>
      <c r="CI455" s="38">
        <f t="shared" si="99"/>
        <v>2.5</v>
      </c>
      <c r="CJ455" s="30">
        <f>SUMIF(Ingredients!$B$3:$B$217,F455,Ingredients!$J$3:$J$217)+SUMIF($B$3:$B$724,F455,$CR$3:$CR$724)</f>
        <v>0</v>
      </c>
      <c r="CK455" s="30">
        <f>SUMIF(Ingredients!$B$3:$B$217,G455,Ingredients!$J$3:$J$217)+SUMIF($B$3:$B$724,G455,$CR$3:$CR$724)</f>
        <v>1</v>
      </c>
      <c r="CL455" s="30">
        <f>SUMIF(Ingredients!$B$3:$B$217,H455,Ingredients!$J$3:$J$217)+SUMIF($B$3:$B$724,H455,$CR$3:$CR$724)</f>
        <v>0</v>
      </c>
      <c r="CM455" s="30">
        <f>SUMIF(Ingredients!$B$3:$B$217,I455,Ingredients!$J$3:$J$217)+SUMIF($B$3:$B$724,I455,$CR$3:$CR$724)</f>
        <v>2</v>
      </c>
      <c r="CN455" s="30">
        <f>SUMIF(Ingredients!$B$3:$B$217,J455,Ingredients!$J$3:$J$217)+SUMIF($B$3:$B$724,J455,$CR$3:$CR$724)</f>
        <v>0</v>
      </c>
      <c r="CO455" s="30">
        <f>SUMIF(Ingredients!$B$3:$B$217,K455,Ingredients!$J$3:$J$217)+SUMIF($B$3:$B$724,K455,$CR$3:$CR$724)</f>
        <v>0</v>
      </c>
      <c r="CP455" s="30">
        <f>SUMIF(Ingredients!$B$3:$B$217,L455,Ingredients!$J$3:$J$217)+SUMIF($B$3:$B$724,L455,$CR$3:$CR$724)</f>
        <v>0</v>
      </c>
      <c r="CQ455" s="30">
        <f>SUMIF(Ingredients!$B$3:$B$217,M455,Ingredients!$J$3:$J$217)+SUMIF($B$3:$B$724,M455,$CR$3:$CR$724)</f>
        <v>0</v>
      </c>
      <c r="CR455" s="43">
        <f t="shared" si="100"/>
        <v>3</v>
      </c>
      <c r="CS455" s="34">
        <v>35</v>
      </c>
      <c r="CT455" s="30">
        <v>5</v>
      </c>
      <c r="CU455" s="30">
        <v>12</v>
      </c>
      <c r="CV455" s="35">
        <v>0</v>
      </c>
      <c r="CW455" s="36">
        <v>0</v>
      </c>
      <c r="CX455" s="37">
        <v>2.5</v>
      </c>
      <c r="CY455" s="38">
        <v>2.5</v>
      </c>
      <c r="CZ455" s="39">
        <v>3</v>
      </c>
      <c r="DA455" t="s">
        <v>202</v>
      </c>
      <c r="DB455" t="str">
        <f t="shared" ca="1" si="101"/>
        <v>-</v>
      </c>
      <c r="DD455" t="s">
        <v>200</v>
      </c>
      <c r="DE455" t="str">
        <f t="shared" ca="1" si="102"/>
        <v>CHICKENDINNERITEM(MEAL, ItemRegistry.chickendinnerItem, 4 ,7f,5f,0f,2.5f,0f,2.5f,3f,1.75f),</v>
      </c>
      <c r="DF455" t="s">
        <v>2528</v>
      </c>
    </row>
    <row r="456" spans="2:110" x14ac:dyDescent="0.3">
      <c r="B456" t="s">
        <v>749</v>
      </c>
      <c r="C456" t="str">
        <f>INDEX('PH Itemnames'!$B$1:$B$723,MATCH(B456,'PH Itemnames'!$A$1:$A$723),1)</f>
        <v>corndogItem</v>
      </c>
      <c r="D456" t="s">
        <v>240</v>
      </c>
      <c r="E456" t="s">
        <v>1192</v>
      </c>
      <c r="F456" s="10" t="s">
        <v>216</v>
      </c>
      <c r="G456" s="11" t="s">
        <v>76</v>
      </c>
      <c r="H456" s="11"/>
      <c r="I456" s="11"/>
      <c r="J456" s="11"/>
      <c r="K456" s="11"/>
      <c r="L456" s="11"/>
      <c r="M456" s="11"/>
      <c r="N456" s="46">
        <f ca="1">SUMIF(Ingredients!$B$3:$B$217,'PH complex foods'!F456,Ingredients!$A$3:$A$119)+SUMIF($B$3:$B$724,F456,$V$3:$V$723)</f>
        <v>1</v>
      </c>
      <c r="O456" s="11">
        <f ca="1">SUMIF(Ingredients!$B$3:$B$217,'PH complex foods'!G456,Ingredients!$A$3:$A$119)+SUMIF($B$3:$B$724,G456,$V$3:$V$723)</f>
        <v>1</v>
      </c>
      <c r="P456" s="11">
        <f ca="1">SUMIF(Ingredients!$B$3:$B$217,'PH complex foods'!H456,Ingredients!$A$3:$A$119)+SUMIF($B$3:$B$724,H456,$V$3:$V$723)</f>
        <v>0</v>
      </c>
      <c r="Q456" s="11">
        <f ca="1">SUMIF(Ingredients!$B$3:$B$217,'PH complex foods'!I456,Ingredients!$A$3:$A$119)+SUMIF($B$3:$B$724,I456,$V$3:$V$723)</f>
        <v>0</v>
      </c>
      <c r="R456" s="11">
        <f ca="1">SUMIF(Ingredients!$B$3:$B$217,'PH complex foods'!J456,Ingredients!$A$3:$A$119)+SUMIF($B$3:$B$724,J456,$V$3:$V$723)</f>
        <v>0</v>
      </c>
      <c r="S456" s="11">
        <f ca="1">SUMIF(Ingredients!$B$3:$B$217,'PH complex foods'!K456,Ingredients!$A$3:$A$119)+SUMIF($B$3:$B$724,K456,$V$3:$V$723)</f>
        <v>0</v>
      </c>
      <c r="T456" s="11">
        <f ca="1">SUMIF(Ingredients!$B$3:$B$217,'PH complex foods'!L456,Ingredients!$A$3:$A$119)+SUMIF($B$3:$B$724,L456,$V$3:$V$723)</f>
        <v>0</v>
      </c>
      <c r="U456" s="11">
        <f ca="1">SUMIF(Ingredients!$B$3:$B$217,'PH complex foods'!M456,Ingredients!$A$3:$A$119)+SUMIF($B$3:$B$724,M456,$V$3:$V$723)</f>
        <v>0</v>
      </c>
      <c r="V456" s="10">
        <f t="shared" ca="1" si="103"/>
        <v>1</v>
      </c>
      <c r="W456" s="11">
        <f t="shared" si="92"/>
        <v>0</v>
      </c>
      <c r="X456" s="44" t="str">
        <f t="shared" ca="1" si="104"/>
        <v>Yes</v>
      </c>
      <c r="Y456" s="34">
        <f>SUMIF(Ingredients!$B$3:$B$217,F456,Ingredients!$C$3:$C$217)+SUMIF($B$3:$B$724,F456,$AG$3:$AG$724)</f>
        <v>5</v>
      </c>
      <c r="Z456" s="30">
        <f>SUMIF(Ingredients!$B$3:$B$217,G456,Ingredients!$C$3:$C$217)+SUMIF($B$3:$B$724,G456,$AG$3:$AG$724)</f>
        <v>10</v>
      </c>
      <c r="AA456" s="30">
        <f>SUMIF(Ingredients!$B$3:$B$217,H456,Ingredients!$C$3:$C$217)+SUMIF($B$3:$B$724,H456,$AG$3:$AG$724)</f>
        <v>0</v>
      </c>
      <c r="AB456" s="30">
        <f>SUMIF(Ingredients!$B$3:$B$217,I456,Ingredients!$C$3:$C$217)+SUMIF($B$3:$B$724,I456,$AG$3:$AG$724)</f>
        <v>0</v>
      </c>
      <c r="AC456" s="30">
        <f>SUMIF(Ingredients!$B$3:$B$217,J456,Ingredients!$C$3:$C$217)+SUMIF($B$3:$B$724,J456,$AG$3:$AG$724)</f>
        <v>0</v>
      </c>
      <c r="AD456" s="30">
        <f>SUMIF(Ingredients!$B$3:$B$217,K456,Ingredients!$C$3:$C$217)+SUMIF($B$3:$B$724,K456,$AG$3:$AG$724)</f>
        <v>0</v>
      </c>
      <c r="AE456" s="30">
        <f>SUMIF(Ingredients!$B$3:$B$217,L456,Ingredients!$C$3:$C$217)+SUMIF($B$3:$B$724,L456,$AG$3:$AG$724)</f>
        <v>0</v>
      </c>
      <c r="AF456" s="30">
        <f>SUMIF(Ingredients!$B$3:$B$217,M456,Ingredients!$C$3:$C$217)+SUMIF($B$3:$B$724,M456,$AG$3:$AG$724)</f>
        <v>0</v>
      </c>
      <c r="AG456" s="29">
        <f t="shared" si="93"/>
        <v>15</v>
      </c>
      <c r="AH456" s="30">
        <f>SUMIF(Ingredients!$B$3:$B$217,F456,Ingredients!$D$3:$D$217)+SUMIF($B$3:$B$724,F456,$AP$3:$AP$724)</f>
        <v>0</v>
      </c>
      <c r="AI456" s="30">
        <f>SUMIF(Ingredients!$B$3:$B$217,G456,Ingredients!$D$3:$D$217)+SUMIF($B$3:$B$724,G456,$AP$3:$AP$724)</f>
        <v>0</v>
      </c>
      <c r="AJ456" s="30">
        <f>SUMIF(Ingredients!$B$3:$B$217,H456,Ingredients!$D$3:$D$217)+SUMIF($B$3:$B$724,H456,$AP$3:$AP$724)</f>
        <v>0</v>
      </c>
      <c r="AK456" s="30">
        <f>SUMIF(Ingredients!$B$3:$B$217,I456,Ingredients!$D$3:$D$217)+SUMIF($B$3:$B$724,I456,$AP$3:$AP$724)</f>
        <v>0</v>
      </c>
      <c r="AL456" s="30">
        <f>SUMIF(Ingredients!$B$3:$B$217,J456,Ingredients!$D$3:$D$217)+SUMIF($B$3:$B$724,J456,$AP$3:$AP$724)</f>
        <v>0</v>
      </c>
      <c r="AM456" s="30">
        <f>SUMIF(Ingredients!$B$3:$B$217,K456,Ingredients!$D$3:$D$217)+SUMIF($B$3:$B$724,K456,$AP$3:$AP$724)</f>
        <v>0</v>
      </c>
      <c r="AN456" s="30">
        <f>SUMIF(Ingredients!$B$3:$B$217,L456,Ingredients!$D$3:$D$217)+SUMIF($B$3:$B$724,L456,$AP$3:$AP$724)</f>
        <v>0</v>
      </c>
      <c r="AO456" s="30">
        <f>SUMIF(Ingredients!$B$3:$B$217,M456,Ingredients!$D$3:$D$217)+SUMIF($B$3:$B$724,M456,$AP$3:$AP$724)</f>
        <v>0</v>
      </c>
      <c r="AP456" s="29">
        <f t="shared" si="94"/>
        <v>0</v>
      </c>
      <c r="AQ456" s="30">
        <f>SUMIF(Ingredients!$B$3:$B$217,F456,Ingredients!$E$3:$E$217)+SUMIF($B$3:$B$724,F456,$AY$3:$AY$727)</f>
        <v>29.5</v>
      </c>
      <c r="AR456" s="30">
        <f>SUMIF(Ingredients!$B$3:$B$217,G456,Ingredients!$E$3:$E$217)+SUMIF($B$3:$B$724,G456,$AY$3:$AY$727)</f>
        <v>10</v>
      </c>
      <c r="AS456" s="30">
        <f>SUMIF(Ingredients!$B$3:$B$217,H456,Ingredients!$E$3:$E$217)+SUMIF($B$3:$B$724,H456,$AY$3:$AY$727)</f>
        <v>0</v>
      </c>
      <c r="AT456" s="30">
        <f>SUMIF(Ingredients!$B$3:$B$217,I456,Ingredients!$E$3:$E$217)+SUMIF($B$3:$B$724,I456,$AY$3:$AY$727)</f>
        <v>0</v>
      </c>
      <c r="AU456" s="30">
        <f>SUMIF(Ingredients!$B$3:$B$217,J456,Ingredients!$E$3:$E$217)+SUMIF($B$3:$B$724,J456,$AY$3:$AY$727)</f>
        <v>0</v>
      </c>
      <c r="AV456" s="30">
        <f>SUMIF(Ingredients!$B$3:$B$217,K456,Ingredients!$E$3:$E$217)+SUMIF($B$3:$B$724,K456,$AY$3:$AY$727)</f>
        <v>0</v>
      </c>
      <c r="AW456" s="30">
        <f>SUMIF(Ingredients!$B$3:$B$217,L456,Ingredients!$E$3:$E$217)+SUMIF($B$3:$B$724,L456,$AY$3:$AY$727)</f>
        <v>0</v>
      </c>
      <c r="AX456" s="30">
        <f>SUMIF(Ingredients!$B$3:$B$217,M456,Ingredients!$E$3:$E$217)+SUMIF($B$3:$B$724,M456,$AY$3:$AY$727)</f>
        <v>0</v>
      </c>
      <c r="AY456" s="29">
        <f t="shared" si="95"/>
        <v>19.75</v>
      </c>
      <c r="AZ456" s="30">
        <f>SUMIF(Ingredients!$B$3:$B$217,F456,Ingredients!$F$3:$F$217)+SUMIF($B$3:$B$724,F456,$BH$3:$BH$724)</f>
        <v>1</v>
      </c>
      <c r="BA456" s="30">
        <f>SUMIF(Ingredients!$B$3:$B$217,G456,Ingredients!$F$3:$F$217)+SUMIF($B$3:$B$724,G456,$BH$3:$BH$724)</f>
        <v>0</v>
      </c>
      <c r="BB456" s="30">
        <f>SUMIF(Ingredients!$B$3:$B$217,H456,Ingredients!$F$3:$F$217)+SUMIF($B$3:$B$724,H456,$BH$3:$BH$724)</f>
        <v>0</v>
      </c>
      <c r="BC456" s="30">
        <f>SUMIF(Ingredients!$B$3:$B$217,I456,Ingredients!$F$3:$F$217)+SUMIF($B$3:$B$724,I456,$BH$3:$BH$724)</f>
        <v>0</v>
      </c>
      <c r="BD456" s="30">
        <f>SUMIF(Ingredients!$B$3:$B$217,J456,Ingredients!$F$3:$F$217)+SUMIF($B$3:$B$724,J456,$BH$3:$BH$724)</f>
        <v>0</v>
      </c>
      <c r="BE456" s="30">
        <f>SUMIF(Ingredients!$B$3:$B$217,K456,Ingredients!$F$3:$F$217)+SUMIF($B$3:$B$724,K456,$BH$3:$BH$724)</f>
        <v>0</v>
      </c>
      <c r="BF456" s="30">
        <f>SUMIF(Ingredients!$B$3:$B$217,L456,Ingredients!$F$3:$F$217)+SUMIF($B$3:$B$724,L456,$BH$3:$BH$724)</f>
        <v>0</v>
      </c>
      <c r="BG456" s="30">
        <f>SUMIF(Ingredients!$B$3:$B$217,M456,Ingredients!$F$3:$F$217)+SUMIF($B$3:$B$724,M456,$BH$3:$BH$724)</f>
        <v>0</v>
      </c>
      <c r="BH456" s="35">
        <f t="shared" si="96"/>
        <v>1</v>
      </c>
      <c r="BI456" s="30">
        <f>SUMIF(Ingredients!$B$3:$B$217,F456,Ingredients!$G$3:$G$217)+SUMIF($B$3:$B$724,F456,$BQ$3:$BQ$724)</f>
        <v>0</v>
      </c>
      <c r="BJ456" s="30">
        <f>SUMIF(Ingredients!$B$3:$B$217,G456,Ingredients!$G$3:$G$217)+SUMIF($B$3:$B$724,G456,$BQ$3:$BQ$724)</f>
        <v>0</v>
      </c>
      <c r="BK456" s="30">
        <f>SUMIF(Ingredients!$B$3:$B$217,H456,Ingredients!$G$3:$G$217)+SUMIF($B$3:$B$724,H456,$BQ$3:$BQ$724)</f>
        <v>0</v>
      </c>
      <c r="BL456" s="30">
        <f>SUMIF(Ingredients!$B$3:$B$217,I456,Ingredients!$G$3:$G$217)+SUMIF($B$3:$B$724,I456,$BQ$3:$BQ$724)</f>
        <v>0</v>
      </c>
      <c r="BM456" s="30">
        <f>SUMIF(Ingredients!$B$3:$B$217,J456,Ingredients!$G$3:$G$217)+SUMIF($B$3:$B$724,J456,$BQ$3:$BQ$724)</f>
        <v>0</v>
      </c>
      <c r="BN456" s="30">
        <f>SUMIF(Ingredients!$B$3:$B$217,K456,Ingredients!$G$3:$G$217)+SUMIF($B$3:$B$724,K456,$BQ$3:$BQ$724)</f>
        <v>0</v>
      </c>
      <c r="BO456" s="30">
        <f>SUMIF(Ingredients!$B$3:$B$217,L456,Ingredients!$G$3:$G$217)+SUMIF($B$3:$B$724,L456,$BQ$3:$BQ$724)</f>
        <v>0</v>
      </c>
      <c r="BP456" s="30">
        <f>SUMIF(Ingredients!$B$3:$B$217,M456,Ingredients!$G$3:$G$217)+SUMIF($B$3:$B$724,M456,$BQ$3:$BQ$724)</f>
        <v>0</v>
      </c>
      <c r="BQ456" s="36">
        <f t="shared" si="97"/>
        <v>0</v>
      </c>
      <c r="BR456" s="30">
        <f>SUMIF(Ingredients!$B$3:$B$217,F456,Ingredients!$H$3:$H$217)+SUMIF($B$3:$B$724,F456,$BZ$3:$BZ$724)</f>
        <v>0</v>
      </c>
      <c r="BS456" s="30">
        <f>SUMIF(Ingredients!$B$3:$B$217,G456,Ingredients!$H$3:$H$217)+SUMIF($B$3:$B$724,G456,$BZ$3:$BZ$724)</f>
        <v>0</v>
      </c>
      <c r="BT456" s="30">
        <f>SUMIF(Ingredients!$B$3:$B$217,H456,Ingredients!$H$3:$H$217)+SUMIF($B$3:$B$724,H456,$BZ$3:$BZ$724)</f>
        <v>0</v>
      </c>
      <c r="BU456" s="30">
        <f>SUMIF(Ingredients!$B$3:$B$217,I456,Ingredients!$H$3:$H$217)+SUMIF($B$3:$B$724,I456,$BZ$3:$BZ$724)</f>
        <v>0</v>
      </c>
      <c r="BV456" s="30">
        <f>SUMIF(Ingredients!$B$3:$B$217,J456,Ingredients!$H$3:$H$217)+SUMIF($B$3:$B$724,J456,$BZ$3:$BZ$724)</f>
        <v>0</v>
      </c>
      <c r="BW456" s="30">
        <f>SUMIF(Ingredients!$B$3:$B$217,K456,Ingredients!$H$3:$H$217)+SUMIF($B$3:$B$724,K456,$BZ$3:$BZ$724)</f>
        <v>0</v>
      </c>
      <c r="BX456" s="30">
        <f>SUMIF(Ingredients!$B$3:$B$217,L456,Ingredients!$H$3:$H$217)+SUMIF($B$3:$B$724,L456,$BZ$3:$BZ$724)</f>
        <v>0</v>
      </c>
      <c r="BY456" s="30">
        <f>SUMIF(Ingredients!$B$3:$B$217,M456,Ingredients!$H$3:$H$217)+SUMIF($B$3:$B$724,M456,$BZ$3:$BZ$724)</f>
        <v>0</v>
      </c>
      <c r="BZ456" s="42">
        <f t="shared" si="98"/>
        <v>0</v>
      </c>
      <c r="CA456" s="30">
        <f>SUMIF(Ingredients!$B$3:$B$217,F456,Ingredients!$I$3:$I$217)+SUMIF($B$3:$B$724,F456,$CI$3:$CI$724)</f>
        <v>0</v>
      </c>
      <c r="CB456" s="30">
        <f>SUMIF(Ingredients!$B$3:$B$217,G456,Ingredients!$I$3:$I$217)+SUMIF($B$3:$B$724,G456,$CI$3:$CI$724)</f>
        <v>1.5</v>
      </c>
      <c r="CC456" s="30">
        <f>SUMIF(Ingredients!$B$3:$B$217,H456,Ingredients!$I$3:$I$217)+SUMIF($B$3:$B$724,H456,$CI$3:$CI$724)</f>
        <v>0</v>
      </c>
      <c r="CD456" s="30">
        <f>SUMIF(Ingredients!$B$3:$B$217,I456,Ingredients!$I$3:$I$217)+SUMIF($B$3:$B$724,I456,$CI$3:$CI$724)</f>
        <v>0</v>
      </c>
      <c r="CE456" s="30">
        <f>SUMIF(Ingredients!$B$3:$B$217,J456,Ingredients!$I$3:$I$217)+SUMIF($B$3:$B$724,J456,$CI$3:$CI$724)</f>
        <v>0</v>
      </c>
      <c r="CF456" s="30">
        <f>SUMIF(Ingredients!$B$3:$B$217,K456,Ingredients!$I$3:$I$217)+SUMIF($B$3:$B$724,K456,$CI$3:$CI$724)</f>
        <v>0</v>
      </c>
      <c r="CG456" s="30">
        <f>SUMIF(Ingredients!$B$3:$B$217,L456,Ingredients!$I$3:$I$217)+SUMIF($B$3:$B$724,L456,$CI$3:$CI$724)</f>
        <v>0</v>
      </c>
      <c r="CH456" s="30">
        <f>SUMIF(Ingredients!$B$3:$B$217,M456,Ingredients!$I$3:$I$217)+SUMIF($B$3:$B$724,M456,$CI$3:$CI$724)</f>
        <v>0</v>
      </c>
      <c r="CI456" s="38">
        <f t="shared" si="99"/>
        <v>1.5</v>
      </c>
      <c r="CJ456" s="30">
        <f>SUMIF(Ingredients!$B$3:$B$217,F456,Ingredients!$J$3:$J$217)+SUMIF($B$3:$B$724,F456,$CR$3:$CR$724)</f>
        <v>0</v>
      </c>
      <c r="CK456" s="30">
        <f>SUMIF(Ingredients!$B$3:$B$217,G456,Ingredients!$J$3:$J$217)+SUMIF($B$3:$B$724,G456,$CR$3:$CR$724)</f>
        <v>0</v>
      </c>
      <c r="CL456" s="30">
        <f>SUMIF(Ingredients!$B$3:$B$217,H456,Ingredients!$J$3:$J$217)+SUMIF($B$3:$B$724,H456,$CR$3:$CR$724)</f>
        <v>0</v>
      </c>
      <c r="CM456" s="30">
        <f>SUMIF(Ingredients!$B$3:$B$217,I456,Ingredients!$J$3:$J$217)+SUMIF($B$3:$B$724,I456,$CR$3:$CR$724)</f>
        <v>0</v>
      </c>
      <c r="CN456" s="30">
        <f>SUMIF(Ingredients!$B$3:$B$217,J456,Ingredients!$J$3:$J$217)+SUMIF($B$3:$B$724,J456,$CR$3:$CR$724)</f>
        <v>0</v>
      </c>
      <c r="CO456" s="30">
        <f>SUMIF(Ingredients!$B$3:$B$217,K456,Ingredients!$J$3:$J$217)+SUMIF($B$3:$B$724,K456,$CR$3:$CR$724)</f>
        <v>0</v>
      </c>
      <c r="CP456" s="30">
        <f>SUMIF(Ingredients!$B$3:$B$217,L456,Ingredients!$J$3:$J$217)+SUMIF($B$3:$B$724,L456,$CR$3:$CR$724)</f>
        <v>0</v>
      </c>
      <c r="CQ456" s="30">
        <f>SUMIF(Ingredients!$B$3:$B$217,M456,Ingredients!$J$3:$J$217)+SUMIF($B$3:$B$724,M456,$CR$3:$CR$724)</f>
        <v>0</v>
      </c>
      <c r="CR456" s="43">
        <f t="shared" si="100"/>
        <v>0</v>
      </c>
      <c r="CS456" s="34">
        <v>15</v>
      </c>
      <c r="CT456" s="30">
        <v>0</v>
      </c>
      <c r="CU456" s="30">
        <v>19.75</v>
      </c>
      <c r="CV456" s="35">
        <v>1</v>
      </c>
      <c r="CW456" s="36">
        <v>0</v>
      </c>
      <c r="CX456" s="37">
        <v>0</v>
      </c>
      <c r="CY456" s="38">
        <v>1.5</v>
      </c>
      <c r="CZ456" s="39">
        <v>0</v>
      </c>
      <c r="DA456" t="s">
        <v>202</v>
      </c>
      <c r="DB456" t="str">
        <f t="shared" ca="1" si="101"/>
        <v>-</v>
      </c>
      <c r="DD456" t="s">
        <v>200</v>
      </c>
      <c r="DE456" t="str">
        <f t="shared" ca="1" si="102"/>
        <v>CORNDOGITEM(MEAL, ItemRegistry.corndogItem, 4 ,3f,0f,1f,0f,0f,1.5f,0f,1.06f),</v>
      </c>
      <c r="DF456" t="s">
        <v>2529</v>
      </c>
    </row>
    <row r="457" spans="2:110" x14ac:dyDescent="0.3">
      <c r="B457" t="s">
        <v>750</v>
      </c>
      <c r="C457" t="str">
        <f>INDEX('PH Itemnames'!$B$1:$B$723,MATCH(B457,'PH Itemnames'!$A$1:$A$723),1)</f>
        <v>hamandcheesesandwichItem</v>
      </c>
      <c r="D457" t="s">
        <v>240</v>
      </c>
      <c r="E457" t="s">
        <v>1192</v>
      </c>
      <c r="F457" s="10" t="s">
        <v>246</v>
      </c>
      <c r="G457" s="11" t="s">
        <v>368</v>
      </c>
      <c r="H457" s="11" t="s">
        <v>73</v>
      </c>
      <c r="I457" s="11"/>
      <c r="J457" s="11"/>
      <c r="K457" s="11"/>
      <c r="L457" s="11"/>
      <c r="M457" s="11"/>
      <c r="N457" s="46">
        <f ca="1">SUMIF(Ingredients!$B$3:$B$217,'PH complex foods'!F457,Ingredients!$A$3:$A$119)+SUMIF($B$3:$B$724,F457,$V$3:$V$723)</f>
        <v>1</v>
      </c>
      <c r="O457" s="11">
        <f ca="1">SUMIF(Ingredients!$B$3:$B$217,'PH complex foods'!G457,Ingredients!$A$3:$A$119)+SUMIF($B$3:$B$724,G457,$V$3:$V$723)</f>
        <v>1</v>
      </c>
      <c r="P457" s="11">
        <f ca="1">SUMIF(Ingredients!$B$3:$B$217,'PH complex foods'!H457,Ingredients!$A$3:$A$119)+SUMIF($B$3:$B$724,H457,$V$3:$V$723)</f>
        <v>1</v>
      </c>
      <c r="Q457" s="11">
        <f ca="1">SUMIF(Ingredients!$B$3:$B$217,'PH complex foods'!I457,Ingredients!$A$3:$A$119)+SUMIF($B$3:$B$724,I457,$V$3:$V$723)</f>
        <v>0</v>
      </c>
      <c r="R457" s="11">
        <f ca="1">SUMIF(Ingredients!$B$3:$B$217,'PH complex foods'!J457,Ingredients!$A$3:$A$119)+SUMIF($B$3:$B$724,J457,$V$3:$V$723)</f>
        <v>0</v>
      </c>
      <c r="S457" s="11">
        <f ca="1">SUMIF(Ingredients!$B$3:$B$217,'PH complex foods'!K457,Ingredients!$A$3:$A$119)+SUMIF($B$3:$B$724,K457,$V$3:$V$723)</f>
        <v>0</v>
      </c>
      <c r="T457" s="11">
        <f ca="1">SUMIF(Ingredients!$B$3:$B$217,'PH complex foods'!L457,Ingredients!$A$3:$A$119)+SUMIF($B$3:$B$724,L457,$V$3:$V$723)</f>
        <v>0</v>
      </c>
      <c r="U457" s="11">
        <f ca="1">SUMIF(Ingredients!$B$3:$B$217,'PH complex foods'!M457,Ingredients!$A$3:$A$119)+SUMIF($B$3:$B$724,M457,$V$3:$V$723)</f>
        <v>0</v>
      </c>
      <c r="V457" s="10">
        <f t="shared" ca="1" si="103"/>
        <v>1</v>
      </c>
      <c r="W457" s="11">
        <f t="shared" si="92"/>
        <v>0</v>
      </c>
      <c r="X457" s="44" t="str">
        <f t="shared" ca="1" si="104"/>
        <v>Yes</v>
      </c>
      <c r="Y457" s="34">
        <f>SUMIF(Ingredients!$B$3:$B$217,F457,Ingredients!$C$3:$C$217)+SUMIF($B$3:$B$724,F457,$AG$3:$AG$724)</f>
        <v>5</v>
      </c>
      <c r="Z457" s="30">
        <f>SUMIF(Ingredients!$B$3:$B$217,G457,Ingredients!$C$3:$C$217)+SUMIF($B$3:$B$724,G457,$AG$3:$AG$724)</f>
        <v>10</v>
      </c>
      <c r="AA457" s="30">
        <f>SUMIF(Ingredients!$B$3:$B$217,H457,Ingredients!$C$3:$C$217)+SUMIF($B$3:$B$724,H457,$AG$3:$AG$724)</f>
        <v>10</v>
      </c>
      <c r="AB457" s="30">
        <f>SUMIF(Ingredients!$B$3:$B$217,I457,Ingredients!$C$3:$C$217)+SUMIF($B$3:$B$724,I457,$AG$3:$AG$724)</f>
        <v>0</v>
      </c>
      <c r="AC457" s="30">
        <f>SUMIF(Ingredients!$B$3:$B$217,J457,Ingredients!$C$3:$C$217)+SUMIF($B$3:$B$724,J457,$AG$3:$AG$724)</f>
        <v>0</v>
      </c>
      <c r="AD457" s="30">
        <f>SUMIF(Ingredients!$B$3:$B$217,K457,Ingredients!$C$3:$C$217)+SUMIF($B$3:$B$724,K457,$AG$3:$AG$724)</f>
        <v>0</v>
      </c>
      <c r="AE457" s="30">
        <f>SUMIF(Ingredients!$B$3:$B$217,L457,Ingredients!$C$3:$C$217)+SUMIF($B$3:$B$724,L457,$AG$3:$AG$724)</f>
        <v>0</v>
      </c>
      <c r="AF457" s="30">
        <f>SUMIF(Ingredients!$B$3:$B$217,M457,Ingredients!$C$3:$C$217)+SUMIF($B$3:$B$724,M457,$AG$3:$AG$724)</f>
        <v>0</v>
      </c>
      <c r="AG457" s="29">
        <f t="shared" si="93"/>
        <v>25</v>
      </c>
      <c r="AH457" s="30">
        <f>SUMIF(Ingredients!$B$3:$B$217,F457,Ingredients!$D$3:$D$217)+SUMIF($B$3:$B$724,F457,$AP$3:$AP$724)</f>
        <v>0</v>
      </c>
      <c r="AI457" s="30">
        <f>SUMIF(Ingredients!$B$3:$B$217,G457,Ingredients!$D$3:$D$217)+SUMIF($B$3:$B$724,G457,$AP$3:$AP$724)</f>
        <v>0</v>
      </c>
      <c r="AJ457" s="30">
        <f>SUMIF(Ingredients!$B$3:$B$217,H457,Ingredients!$D$3:$D$217)+SUMIF($B$3:$B$724,H457,$AP$3:$AP$724)</f>
        <v>0</v>
      </c>
      <c r="AK457" s="30">
        <f>SUMIF(Ingredients!$B$3:$B$217,I457,Ingredients!$D$3:$D$217)+SUMIF($B$3:$B$724,I457,$AP$3:$AP$724)</f>
        <v>0</v>
      </c>
      <c r="AL457" s="30">
        <f>SUMIF(Ingredients!$B$3:$B$217,J457,Ingredients!$D$3:$D$217)+SUMIF($B$3:$B$724,J457,$AP$3:$AP$724)</f>
        <v>0</v>
      </c>
      <c r="AM457" s="30">
        <f>SUMIF(Ingredients!$B$3:$B$217,K457,Ingredients!$D$3:$D$217)+SUMIF($B$3:$B$724,K457,$AP$3:$AP$724)</f>
        <v>0</v>
      </c>
      <c r="AN457" s="30">
        <f>SUMIF(Ingredients!$B$3:$B$217,L457,Ingredients!$D$3:$D$217)+SUMIF($B$3:$B$724,L457,$AP$3:$AP$724)</f>
        <v>0</v>
      </c>
      <c r="AO457" s="30">
        <f>SUMIF(Ingredients!$B$3:$B$217,M457,Ingredients!$D$3:$D$217)+SUMIF($B$3:$B$724,M457,$AP$3:$AP$724)</f>
        <v>0</v>
      </c>
      <c r="AP457" s="29">
        <f t="shared" si="94"/>
        <v>0</v>
      </c>
      <c r="AQ457" s="30">
        <f>SUMIF(Ingredients!$B$3:$B$217,F457,Ingredients!$E$3:$E$217)+SUMIF($B$3:$B$724,F457,$AY$3:$AY$727)</f>
        <v>21</v>
      </c>
      <c r="AR457" s="30">
        <f>SUMIF(Ingredients!$B$3:$B$217,G457,Ingredients!$E$3:$E$217)+SUMIF($B$3:$B$724,G457,$AY$3:$AY$727)</f>
        <v>14</v>
      </c>
      <c r="AS457" s="30">
        <f>SUMIF(Ingredients!$B$3:$B$217,H457,Ingredients!$E$3:$E$217)+SUMIF($B$3:$B$724,H457,$AY$3:$AY$727)</f>
        <v>73</v>
      </c>
      <c r="AT457" s="30">
        <f>SUMIF(Ingredients!$B$3:$B$217,I457,Ingredients!$E$3:$E$217)+SUMIF($B$3:$B$724,I457,$AY$3:$AY$727)</f>
        <v>0</v>
      </c>
      <c r="AU457" s="30">
        <f>SUMIF(Ingredients!$B$3:$B$217,J457,Ingredients!$E$3:$E$217)+SUMIF($B$3:$B$724,J457,$AY$3:$AY$727)</f>
        <v>0</v>
      </c>
      <c r="AV457" s="30">
        <f>SUMIF(Ingredients!$B$3:$B$217,K457,Ingredients!$E$3:$E$217)+SUMIF($B$3:$B$724,K457,$AY$3:$AY$727)</f>
        <v>0</v>
      </c>
      <c r="AW457" s="30">
        <f>SUMIF(Ingredients!$B$3:$B$217,L457,Ingredients!$E$3:$E$217)+SUMIF($B$3:$B$724,L457,$AY$3:$AY$727)</f>
        <v>0</v>
      </c>
      <c r="AX457" s="30">
        <f>SUMIF(Ingredients!$B$3:$B$217,M457,Ingredients!$E$3:$E$217)+SUMIF($B$3:$B$724,M457,$AY$3:$AY$727)</f>
        <v>0</v>
      </c>
      <c r="AY457" s="29">
        <f t="shared" si="95"/>
        <v>36</v>
      </c>
      <c r="AZ457" s="30">
        <f>SUMIF(Ingredients!$B$3:$B$217,F457,Ingredients!$F$3:$F$217)+SUMIF($B$3:$B$724,F457,$BH$3:$BH$724)</f>
        <v>1.5</v>
      </c>
      <c r="BA457" s="30">
        <f>SUMIF(Ingredients!$B$3:$B$217,G457,Ingredients!$F$3:$F$217)+SUMIF($B$3:$B$724,G457,$BH$3:$BH$724)</f>
        <v>0</v>
      </c>
      <c r="BB457" s="30">
        <f>SUMIF(Ingredients!$B$3:$B$217,H457,Ingredients!$F$3:$F$217)+SUMIF($B$3:$B$724,H457,$BH$3:$BH$724)</f>
        <v>0</v>
      </c>
      <c r="BC457" s="30">
        <f>SUMIF(Ingredients!$B$3:$B$217,I457,Ingredients!$F$3:$F$217)+SUMIF($B$3:$B$724,I457,$BH$3:$BH$724)</f>
        <v>0</v>
      </c>
      <c r="BD457" s="30">
        <f>SUMIF(Ingredients!$B$3:$B$217,J457,Ingredients!$F$3:$F$217)+SUMIF($B$3:$B$724,J457,$BH$3:$BH$724)</f>
        <v>0</v>
      </c>
      <c r="BE457" s="30">
        <f>SUMIF(Ingredients!$B$3:$B$217,K457,Ingredients!$F$3:$F$217)+SUMIF($B$3:$B$724,K457,$BH$3:$BH$724)</f>
        <v>0</v>
      </c>
      <c r="BF457" s="30">
        <f>SUMIF(Ingredients!$B$3:$B$217,L457,Ingredients!$F$3:$F$217)+SUMIF($B$3:$B$724,L457,$BH$3:$BH$724)</f>
        <v>0</v>
      </c>
      <c r="BG457" s="30">
        <f>SUMIF(Ingredients!$B$3:$B$217,M457,Ingredients!$F$3:$F$217)+SUMIF($B$3:$B$724,M457,$BH$3:$BH$724)</f>
        <v>0</v>
      </c>
      <c r="BH457" s="35">
        <f t="shared" si="96"/>
        <v>1.5</v>
      </c>
      <c r="BI457" s="30">
        <f>SUMIF(Ingredients!$B$3:$B$217,F457,Ingredients!$G$3:$G$217)+SUMIF($B$3:$B$724,F457,$BQ$3:$BQ$724)</f>
        <v>0</v>
      </c>
      <c r="BJ457" s="30">
        <f>SUMIF(Ingredients!$B$3:$B$217,G457,Ingredients!$G$3:$G$217)+SUMIF($B$3:$B$724,G457,$BQ$3:$BQ$724)</f>
        <v>0</v>
      </c>
      <c r="BK457" s="30">
        <f>SUMIF(Ingredients!$B$3:$B$217,H457,Ingredients!$G$3:$G$217)+SUMIF($B$3:$B$724,H457,$BQ$3:$BQ$724)</f>
        <v>0</v>
      </c>
      <c r="BL457" s="30">
        <f>SUMIF(Ingredients!$B$3:$B$217,I457,Ingredients!$G$3:$G$217)+SUMIF($B$3:$B$724,I457,$BQ$3:$BQ$724)</f>
        <v>0</v>
      </c>
      <c r="BM457" s="30">
        <f>SUMIF(Ingredients!$B$3:$B$217,J457,Ingredients!$G$3:$G$217)+SUMIF($B$3:$B$724,J457,$BQ$3:$BQ$724)</f>
        <v>0</v>
      </c>
      <c r="BN457" s="30">
        <f>SUMIF(Ingredients!$B$3:$B$217,K457,Ingredients!$G$3:$G$217)+SUMIF($B$3:$B$724,K457,$BQ$3:$BQ$724)</f>
        <v>0</v>
      </c>
      <c r="BO457" s="30">
        <f>SUMIF(Ingredients!$B$3:$B$217,L457,Ingredients!$G$3:$G$217)+SUMIF($B$3:$B$724,L457,$BQ$3:$BQ$724)</f>
        <v>0</v>
      </c>
      <c r="BP457" s="30">
        <f>SUMIF(Ingredients!$B$3:$B$217,M457,Ingredients!$G$3:$G$217)+SUMIF($B$3:$B$724,M457,$BQ$3:$BQ$724)</f>
        <v>0</v>
      </c>
      <c r="BQ457" s="36">
        <f t="shared" si="97"/>
        <v>0</v>
      </c>
      <c r="BR457" s="30">
        <f>SUMIF(Ingredients!$B$3:$B$217,F457,Ingredients!$H$3:$H$217)+SUMIF($B$3:$B$724,F457,$BZ$3:$BZ$724)</f>
        <v>0</v>
      </c>
      <c r="BS457" s="30">
        <f>SUMIF(Ingredients!$B$3:$B$217,G457,Ingredients!$H$3:$H$217)+SUMIF($B$3:$B$724,G457,$BZ$3:$BZ$724)</f>
        <v>0</v>
      </c>
      <c r="BT457" s="30">
        <f>SUMIF(Ingredients!$B$3:$B$217,H457,Ingredients!$H$3:$H$217)+SUMIF($B$3:$B$724,H457,$BZ$3:$BZ$724)</f>
        <v>0</v>
      </c>
      <c r="BU457" s="30">
        <f>SUMIF(Ingredients!$B$3:$B$217,I457,Ingredients!$H$3:$H$217)+SUMIF($B$3:$B$724,I457,$BZ$3:$BZ$724)</f>
        <v>0</v>
      </c>
      <c r="BV457" s="30">
        <f>SUMIF(Ingredients!$B$3:$B$217,J457,Ingredients!$H$3:$H$217)+SUMIF($B$3:$B$724,J457,$BZ$3:$BZ$724)</f>
        <v>0</v>
      </c>
      <c r="BW457" s="30">
        <f>SUMIF(Ingredients!$B$3:$B$217,K457,Ingredients!$H$3:$H$217)+SUMIF($B$3:$B$724,K457,$BZ$3:$BZ$724)</f>
        <v>0</v>
      </c>
      <c r="BX457" s="30">
        <f>SUMIF(Ingredients!$B$3:$B$217,L457,Ingredients!$H$3:$H$217)+SUMIF($B$3:$B$724,L457,$BZ$3:$BZ$724)</f>
        <v>0</v>
      </c>
      <c r="BY457" s="30">
        <f>SUMIF(Ingredients!$B$3:$B$217,M457,Ingredients!$H$3:$H$217)+SUMIF($B$3:$B$724,M457,$BZ$3:$BZ$724)</f>
        <v>0</v>
      </c>
      <c r="BZ457" s="42">
        <f t="shared" si="98"/>
        <v>0</v>
      </c>
      <c r="CA457" s="30">
        <f>SUMIF(Ingredients!$B$3:$B$217,F457,Ingredients!$I$3:$I$217)+SUMIF($B$3:$B$724,F457,$CI$3:$CI$724)</f>
        <v>0</v>
      </c>
      <c r="CB457" s="30">
        <f>SUMIF(Ingredients!$B$3:$B$217,G457,Ingredients!$I$3:$I$217)+SUMIF($B$3:$B$724,G457,$CI$3:$CI$724)</f>
        <v>2.5</v>
      </c>
      <c r="CC457" s="30">
        <f>SUMIF(Ingredients!$B$3:$B$217,H457,Ingredients!$I$3:$I$217)+SUMIF($B$3:$B$724,H457,$CI$3:$CI$724)</f>
        <v>0</v>
      </c>
      <c r="CD457" s="30">
        <f>SUMIF(Ingredients!$B$3:$B$217,I457,Ingredients!$I$3:$I$217)+SUMIF($B$3:$B$724,I457,$CI$3:$CI$724)</f>
        <v>0</v>
      </c>
      <c r="CE457" s="30">
        <f>SUMIF(Ingredients!$B$3:$B$217,J457,Ingredients!$I$3:$I$217)+SUMIF($B$3:$B$724,J457,$CI$3:$CI$724)</f>
        <v>0</v>
      </c>
      <c r="CF457" s="30">
        <f>SUMIF(Ingredients!$B$3:$B$217,K457,Ingredients!$I$3:$I$217)+SUMIF($B$3:$B$724,K457,$CI$3:$CI$724)</f>
        <v>0</v>
      </c>
      <c r="CG457" s="30">
        <f>SUMIF(Ingredients!$B$3:$B$217,L457,Ingredients!$I$3:$I$217)+SUMIF($B$3:$B$724,L457,$CI$3:$CI$724)</f>
        <v>0</v>
      </c>
      <c r="CH457" s="30">
        <f>SUMIF(Ingredients!$B$3:$B$217,M457,Ingredients!$I$3:$I$217)+SUMIF($B$3:$B$724,M457,$CI$3:$CI$724)</f>
        <v>0</v>
      </c>
      <c r="CI457" s="38">
        <f t="shared" si="99"/>
        <v>2.5</v>
      </c>
      <c r="CJ457" s="30">
        <f>SUMIF(Ingredients!$B$3:$B$217,F457,Ingredients!$J$3:$J$217)+SUMIF($B$3:$B$724,F457,$CR$3:$CR$724)</f>
        <v>0</v>
      </c>
      <c r="CK457" s="30">
        <f>SUMIF(Ingredients!$B$3:$B$217,G457,Ingredients!$J$3:$J$217)+SUMIF($B$3:$B$724,G457,$CR$3:$CR$724)</f>
        <v>0</v>
      </c>
      <c r="CL457" s="30">
        <f>SUMIF(Ingredients!$B$3:$B$217,H457,Ingredients!$J$3:$J$217)+SUMIF($B$3:$B$724,H457,$CR$3:$CR$724)</f>
        <v>3</v>
      </c>
      <c r="CM457" s="30">
        <f>SUMIF(Ingredients!$B$3:$B$217,I457,Ingredients!$J$3:$J$217)+SUMIF($B$3:$B$724,I457,$CR$3:$CR$724)</f>
        <v>0</v>
      </c>
      <c r="CN457" s="30">
        <f>SUMIF(Ingredients!$B$3:$B$217,J457,Ingredients!$J$3:$J$217)+SUMIF($B$3:$B$724,J457,$CR$3:$CR$724)</f>
        <v>0</v>
      </c>
      <c r="CO457" s="30">
        <f>SUMIF(Ingredients!$B$3:$B$217,K457,Ingredients!$J$3:$J$217)+SUMIF($B$3:$B$724,K457,$CR$3:$CR$724)</f>
        <v>0</v>
      </c>
      <c r="CP457" s="30">
        <f>SUMIF(Ingredients!$B$3:$B$217,L457,Ingredients!$J$3:$J$217)+SUMIF($B$3:$B$724,L457,$CR$3:$CR$724)</f>
        <v>0</v>
      </c>
      <c r="CQ457" s="30">
        <f>SUMIF(Ingredients!$B$3:$B$217,M457,Ingredients!$J$3:$J$217)+SUMIF($B$3:$B$724,M457,$CR$3:$CR$724)</f>
        <v>0</v>
      </c>
      <c r="CR457" s="43">
        <f t="shared" si="100"/>
        <v>3</v>
      </c>
      <c r="CS457" s="34">
        <v>25</v>
      </c>
      <c r="CT457" s="30">
        <v>0</v>
      </c>
      <c r="CU457" s="30">
        <v>18</v>
      </c>
      <c r="CV457" s="35">
        <v>1.5</v>
      </c>
      <c r="CW457" s="36">
        <v>0</v>
      </c>
      <c r="CX457" s="37">
        <v>0</v>
      </c>
      <c r="CY457" s="38">
        <v>2.5</v>
      </c>
      <c r="CZ457" s="39">
        <v>3</v>
      </c>
      <c r="DA457" t="s">
        <v>202</v>
      </c>
      <c r="DB457" t="str">
        <f t="shared" ca="1" si="101"/>
        <v>-</v>
      </c>
      <c r="DD457" t="s">
        <v>200</v>
      </c>
      <c r="DE457" t="str">
        <f t="shared" ca="1" si="102"/>
        <v>HAMANDCHEESESANDWICHITEM(MEAL, ItemRegistry.hamandcheesesandwichItem, 4 ,5f,0f,1.5f,0f,0f,2.5f,3f,1.17f),</v>
      </c>
      <c r="DF457" t="s">
        <v>2530</v>
      </c>
    </row>
    <row r="458" spans="2:110" x14ac:dyDescent="0.3">
      <c r="B458" t="s">
        <v>751</v>
      </c>
      <c r="C458" t="str">
        <f>INDEX('PH Itemnames'!$B$1:$B$723,MATCH(B458,'PH Itemnames'!$A$1:$A$723),1)</f>
        <v>tunasaladItem</v>
      </c>
      <c r="D458" t="s">
        <v>245</v>
      </c>
      <c r="E458" t="s">
        <v>1192</v>
      </c>
      <c r="F458" s="10" t="s">
        <v>752</v>
      </c>
      <c r="G458" s="11" t="s">
        <v>350</v>
      </c>
      <c r="H458" s="11" t="s">
        <v>280</v>
      </c>
      <c r="I458" s="11" t="s">
        <v>120</v>
      </c>
      <c r="J458" s="11" t="s">
        <v>401</v>
      </c>
      <c r="K458" s="11"/>
      <c r="L458" s="11"/>
      <c r="M458" s="11"/>
      <c r="N458" s="46">
        <f ca="1">SUMIF(Ingredients!$B$3:$B$217,'PH complex foods'!F458,Ingredients!$A$3:$A$119)+SUMIF($B$3:$B$724,F458,$V$3:$V$723)</f>
        <v>0</v>
      </c>
      <c r="O458" s="11">
        <f ca="1">SUMIF(Ingredients!$B$3:$B$217,'PH complex foods'!G458,Ingredients!$A$3:$A$119)+SUMIF($B$3:$B$724,G458,$V$3:$V$723)</f>
        <v>1</v>
      </c>
      <c r="P458" s="11">
        <f ca="1">SUMIF(Ingredients!$B$3:$B$217,'PH complex foods'!H458,Ingredients!$A$3:$A$119)+SUMIF($B$3:$B$724,H458,$V$3:$V$723)</f>
        <v>1</v>
      </c>
      <c r="Q458" s="11">
        <f ca="1">SUMIF(Ingredients!$B$3:$B$217,'PH complex foods'!I458,Ingredients!$A$3:$A$119)+SUMIF($B$3:$B$724,I458,$V$3:$V$723)</f>
        <v>1</v>
      </c>
      <c r="R458" s="11">
        <f ca="1">SUMIF(Ingredients!$B$3:$B$217,'PH complex foods'!J458,Ingredients!$A$3:$A$119)+SUMIF($B$3:$B$724,J458,$V$3:$V$723)</f>
        <v>1</v>
      </c>
      <c r="S458" s="11">
        <f ca="1">SUMIF(Ingredients!$B$3:$B$217,'PH complex foods'!K458,Ingredients!$A$3:$A$119)+SUMIF($B$3:$B$724,K458,$V$3:$V$723)</f>
        <v>0</v>
      </c>
      <c r="T458" s="11">
        <f ca="1">SUMIF(Ingredients!$B$3:$B$217,'PH complex foods'!L458,Ingredients!$A$3:$A$119)+SUMIF($B$3:$B$724,L458,$V$3:$V$723)</f>
        <v>0</v>
      </c>
      <c r="U458" s="11">
        <f ca="1">SUMIF(Ingredients!$B$3:$B$217,'PH complex foods'!M458,Ingredients!$A$3:$A$119)+SUMIF($B$3:$B$724,M458,$V$3:$V$723)</f>
        <v>0</v>
      </c>
      <c r="V458" s="10">
        <f t="shared" ca="1" si="103"/>
        <v>0</v>
      </c>
      <c r="W458" s="11">
        <f t="shared" si="92"/>
        <v>0</v>
      </c>
      <c r="X458" s="44" t="str">
        <f t="shared" ca="1" si="104"/>
        <v>No</v>
      </c>
      <c r="Y458" s="34">
        <f>SUMIF(Ingredients!$B$3:$B$217,F458,Ingredients!$C$3:$C$217)+SUMIF($B$3:$B$724,F458,$AG$3:$AG$724)</f>
        <v>5</v>
      </c>
      <c r="Z458" s="30">
        <f>SUMIF(Ingredients!$B$3:$B$217,G458,Ingredients!$C$3:$C$217)+SUMIF($B$3:$B$724,G458,$AG$3:$AG$724)</f>
        <v>2</v>
      </c>
      <c r="AA458" s="30">
        <f>SUMIF(Ingredients!$B$3:$B$217,H458,Ingredients!$C$3:$C$217)+SUMIF($B$3:$B$724,H458,$AG$3:$AG$724)</f>
        <v>0</v>
      </c>
      <c r="AB458" s="30">
        <f>SUMIF(Ingredients!$B$3:$B$217,I458,Ingredients!$C$3:$C$217)+SUMIF($B$3:$B$724,I458,$AG$3:$AG$724)</f>
        <v>5</v>
      </c>
      <c r="AC458" s="30">
        <f>SUMIF(Ingredients!$B$3:$B$217,J458,Ingredients!$C$3:$C$217)+SUMIF($B$3:$B$724,J458,$AG$3:$AG$724)</f>
        <v>0</v>
      </c>
      <c r="AD458" s="30">
        <f>SUMIF(Ingredients!$B$3:$B$217,K458,Ingredients!$C$3:$C$217)+SUMIF($B$3:$B$724,K458,$AG$3:$AG$724)</f>
        <v>0</v>
      </c>
      <c r="AE458" s="30">
        <f>SUMIF(Ingredients!$B$3:$B$217,L458,Ingredients!$C$3:$C$217)+SUMIF($B$3:$B$724,L458,$AG$3:$AG$724)</f>
        <v>0</v>
      </c>
      <c r="AF458" s="30">
        <f>SUMIF(Ingredients!$B$3:$B$217,M458,Ingredients!$C$3:$C$217)+SUMIF($B$3:$B$724,M458,$AG$3:$AG$724)</f>
        <v>0</v>
      </c>
      <c r="AG458" s="29">
        <f t="shared" si="93"/>
        <v>12</v>
      </c>
      <c r="AH458" s="30">
        <f>SUMIF(Ingredients!$B$3:$B$217,F458,Ingredients!$D$3:$D$217)+SUMIF($B$3:$B$724,F458,$AP$3:$AP$724)</f>
        <v>0</v>
      </c>
      <c r="AI458" s="30">
        <f>SUMIF(Ingredients!$B$3:$B$217,G458,Ingredients!$D$3:$D$217)+SUMIF($B$3:$B$724,G458,$AP$3:$AP$724)</f>
        <v>5</v>
      </c>
      <c r="AJ458" s="30">
        <f>SUMIF(Ingredients!$B$3:$B$217,H458,Ingredients!$D$3:$D$217)+SUMIF($B$3:$B$724,H458,$AP$3:$AP$724)</f>
        <v>0</v>
      </c>
      <c r="AK458" s="30">
        <f>SUMIF(Ingredients!$B$3:$B$217,I458,Ingredients!$D$3:$D$217)+SUMIF($B$3:$B$724,I458,$AP$3:$AP$724)</f>
        <v>0</v>
      </c>
      <c r="AL458" s="30">
        <f>SUMIF(Ingredients!$B$3:$B$217,J458,Ingredients!$D$3:$D$217)+SUMIF($B$3:$B$724,J458,$AP$3:$AP$724)</f>
        <v>0</v>
      </c>
      <c r="AM458" s="30">
        <f>SUMIF(Ingredients!$B$3:$B$217,K458,Ingredients!$D$3:$D$217)+SUMIF($B$3:$B$724,K458,$AP$3:$AP$724)</f>
        <v>0</v>
      </c>
      <c r="AN458" s="30">
        <f>SUMIF(Ingredients!$B$3:$B$217,L458,Ingredients!$D$3:$D$217)+SUMIF($B$3:$B$724,L458,$AP$3:$AP$724)</f>
        <v>0</v>
      </c>
      <c r="AO458" s="30">
        <f>SUMIF(Ingredients!$B$3:$B$217,M458,Ingredients!$D$3:$D$217)+SUMIF($B$3:$B$724,M458,$AP$3:$AP$724)</f>
        <v>0</v>
      </c>
      <c r="AP458" s="29">
        <f t="shared" si="94"/>
        <v>5</v>
      </c>
      <c r="AQ458" s="30">
        <f>SUMIF(Ingredients!$B$3:$B$217,F458,Ingredients!$E$3:$E$217)+SUMIF($B$3:$B$724,F458,$AY$3:$AY$727)</f>
        <v>7</v>
      </c>
      <c r="AR458" s="30">
        <f>SUMIF(Ingredients!$B$3:$B$217,G458,Ingredients!$E$3:$E$217)+SUMIF($B$3:$B$724,G458,$AY$3:$AY$727)</f>
        <v>22.333333333333332</v>
      </c>
      <c r="AS458" s="30">
        <f>SUMIF(Ingredients!$B$3:$B$217,H458,Ingredients!$E$3:$E$217)+SUMIF($B$3:$B$724,H458,$AY$3:$AY$727)</f>
        <v>16</v>
      </c>
      <c r="AT458" s="30">
        <f>SUMIF(Ingredients!$B$3:$B$217,I458,Ingredients!$E$3:$E$217)+SUMIF($B$3:$B$724,I458,$AY$3:$AY$727)</f>
        <v>7</v>
      </c>
      <c r="AU458" s="30">
        <f>SUMIF(Ingredients!$B$3:$B$217,J458,Ingredients!$E$3:$E$217)+SUMIF($B$3:$B$724,J458,$AY$3:$AY$727)</f>
        <v>0</v>
      </c>
      <c r="AV458" s="30">
        <f>SUMIF(Ingredients!$B$3:$B$217,K458,Ingredients!$E$3:$E$217)+SUMIF($B$3:$B$724,K458,$AY$3:$AY$727)</f>
        <v>0</v>
      </c>
      <c r="AW458" s="30">
        <f>SUMIF(Ingredients!$B$3:$B$217,L458,Ingredients!$E$3:$E$217)+SUMIF($B$3:$B$724,L458,$AY$3:$AY$727)</f>
        <v>0</v>
      </c>
      <c r="AX458" s="30">
        <f>SUMIF(Ingredients!$B$3:$B$217,M458,Ingredients!$E$3:$E$217)+SUMIF($B$3:$B$724,M458,$AY$3:$AY$727)</f>
        <v>0</v>
      </c>
      <c r="AY458" s="29">
        <f t="shared" si="95"/>
        <v>10.466666666666665</v>
      </c>
      <c r="AZ458" s="30">
        <f>SUMIF(Ingredients!$B$3:$B$217,F458,Ingredients!$F$3:$F$217)+SUMIF($B$3:$B$724,F458,$BH$3:$BH$724)</f>
        <v>0</v>
      </c>
      <c r="BA458" s="30">
        <f>SUMIF(Ingredients!$B$3:$B$217,G458,Ingredients!$F$3:$F$217)+SUMIF($B$3:$B$724,G458,$BH$3:$BH$724)</f>
        <v>0</v>
      </c>
      <c r="BB458" s="30">
        <f>SUMIF(Ingredients!$B$3:$B$217,H458,Ingredients!$F$3:$F$217)+SUMIF($B$3:$B$724,H458,$BH$3:$BH$724)</f>
        <v>0</v>
      </c>
      <c r="BC458" s="30">
        <f>SUMIF(Ingredients!$B$3:$B$217,I458,Ingredients!$F$3:$F$217)+SUMIF($B$3:$B$724,I458,$BH$3:$BH$724)</f>
        <v>0</v>
      </c>
      <c r="BD458" s="30">
        <f>SUMIF(Ingredients!$B$3:$B$217,J458,Ingredients!$F$3:$F$217)+SUMIF($B$3:$B$724,J458,$BH$3:$BH$724)</f>
        <v>0</v>
      </c>
      <c r="BE458" s="30">
        <f>SUMIF(Ingredients!$B$3:$B$217,K458,Ingredients!$F$3:$F$217)+SUMIF($B$3:$B$724,K458,$BH$3:$BH$724)</f>
        <v>0</v>
      </c>
      <c r="BF458" s="30">
        <f>SUMIF(Ingredients!$B$3:$B$217,L458,Ingredients!$F$3:$F$217)+SUMIF($B$3:$B$724,L458,$BH$3:$BH$724)</f>
        <v>0</v>
      </c>
      <c r="BG458" s="30">
        <f>SUMIF(Ingredients!$B$3:$B$217,M458,Ingredients!$F$3:$F$217)+SUMIF($B$3:$B$724,M458,$BH$3:$BH$724)</f>
        <v>0</v>
      </c>
      <c r="BH458" s="35">
        <f t="shared" si="96"/>
        <v>0</v>
      </c>
      <c r="BI458" s="30">
        <f>SUMIF(Ingredients!$B$3:$B$217,F458,Ingredients!$G$3:$G$217)+SUMIF($B$3:$B$724,F458,$BQ$3:$BQ$724)</f>
        <v>0</v>
      </c>
      <c r="BJ458" s="30">
        <f>SUMIF(Ingredients!$B$3:$B$217,G458,Ingredients!$G$3:$G$217)+SUMIF($B$3:$B$724,G458,$BQ$3:$BQ$724)</f>
        <v>0</v>
      </c>
      <c r="BK458" s="30">
        <f>SUMIF(Ingredients!$B$3:$B$217,H458,Ingredients!$G$3:$G$217)+SUMIF($B$3:$B$724,H458,$BQ$3:$BQ$724)</f>
        <v>0</v>
      </c>
      <c r="BL458" s="30">
        <f>SUMIF(Ingredients!$B$3:$B$217,I458,Ingredients!$G$3:$G$217)+SUMIF($B$3:$B$724,I458,$BQ$3:$BQ$724)</f>
        <v>0</v>
      </c>
      <c r="BM458" s="30">
        <f>SUMIF(Ingredients!$B$3:$B$217,J458,Ingredients!$G$3:$G$217)+SUMIF($B$3:$B$724,J458,$BQ$3:$BQ$724)</f>
        <v>0</v>
      </c>
      <c r="BN458" s="30">
        <f>SUMIF(Ingredients!$B$3:$B$217,K458,Ingredients!$G$3:$G$217)+SUMIF($B$3:$B$724,K458,$BQ$3:$BQ$724)</f>
        <v>0</v>
      </c>
      <c r="BO458" s="30">
        <f>SUMIF(Ingredients!$B$3:$B$217,L458,Ingredients!$G$3:$G$217)+SUMIF($B$3:$B$724,L458,$BQ$3:$BQ$724)</f>
        <v>0</v>
      </c>
      <c r="BP458" s="30">
        <f>SUMIF(Ingredients!$B$3:$B$217,M458,Ingredients!$G$3:$G$217)+SUMIF($B$3:$B$724,M458,$BQ$3:$BQ$724)</f>
        <v>0</v>
      </c>
      <c r="BQ458" s="36">
        <f t="shared" si="97"/>
        <v>0</v>
      </c>
      <c r="BR458" s="30">
        <f>SUMIF(Ingredients!$B$3:$B$217,F458,Ingredients!$H$3:$H$217)+SUMIF($B$3:$B$724,F458,$BZ$3:$BZ$724)</f>
        <v>0</v>
      </c>
      <c r="BS458" s="30">
        <f>SUMIF(Ingredients!$B$3:$B$217,G458,Ingredients!$H$3:$H$217)+SUMIF($B$3:$B$724,G458,$BZ$3:$BZ$724)</f>
        <v>1.5</v>
      </c>
      <c r="BT458" s="30">
        <f>SUMIF(Ingredients!$B$3:$B$217,H458,Ingredients!$H$3:$H$217)+SUMIF($B$3:$B$724,H458,$BZ$3:$BZ$724)</f>
        <v>0</v>
      </c>
      <c r="BU458" s="30">
        <f>SUMIF(Ingredients!$B$3:$B$217,I458,Ingredients!$H$3:$H$217)+SUMIF($B$3:$B$724,I458,$BZ$3:$BZ$724)</f>
        <v>1</v>
      </c>
      <c r="BV458" s="30">
        <f>SUMIF(Ingredients!$B$3:$B$217,J458,Ingredients!$H$3:$H$217)+SUMIF($B$3:$B$724,J458,$BZ$3:$BZ$724)</f>
        <v>0</v>
      </c>
      <c r="BW458" s="30">
        <f>SUMIF(Ingredients!$B$3:$B$217,K458,Ingredients!$H$3:$H$217)+SUMIF($B$3:$B$724,K458,$BZ$3:$BZ$724)</f>
        <v>0</v>
      </c>
      <c r="BX458" s="30">
        <f>SUMIF(Ingredients!$B$3:$B$217,L458,Ingredients!$H$3:$H$217)+SUMIF($B$3:$B$724,L458,$BZ$3:$BZ$724)</f>
        <v>0</v>
      </c>
      <c r="BY458" s="30">
        <f>SUMIF(Ingredients!$B$3:$B$217,M458,Ingredients!$H$3:$H$217)+SUMIF($B$3:$B$724,M458,$BZ$3:$BZ$724)</f>
        <v>0</v>
      </c>
      <c r="BZ458" s="42">
        <f t="shared" si="98"/>
        <v>2.5</v>
      </c>
      <c r="CA458" s="30">
        <f>SUMIF(Ingredients!$B$3:$B$217,F458,Ingredients!$I$3:$I$217)+SUMIF($B$3:$B$724,F458,$CI$3:$CI$724)</f>
        <v>1</v>
      </c>
      <c r="CB458" s="30">
        <f>SUMIF(Ingredients!$B$3:$B$217,G458,Ingredients!$I$3:$I$217)+SUMIF($B$3:$B$724,G458,$CI$3:$CI$724)</f>
        <v>0</v>
      </c>
      <c r="CC458" s="30">
        <f>SUMIF(Ingredients!$B$3:$B$217,H458,Ingredients!$I$3:$I$217)+SUMIF($B$3:$B$724,H458,$CI$3:$CI$724)</f>
        <v>0</v>
      </c>
      <c r="CD458" s="30">
        <f>SUMIF(Ingredients!$B$3:$B$217,I458,Ingredients!$I$3:$I$217)+SUMIF($B$3:$B$724,I458,$CI$3:$CI$724)</f>
        <v>0</v>
      </c>
      <c r="CE458" s="30">
        <f>SUMIF(Ingredients!$B$3:$B$217,J458,Ingredients!$I$3:$I$217)+SUMIF($B$3:$B$724,J458,$CI$3:$CI$724)</f>
        <v>0</v>
      </c>
      <c r="CF458" s="30">
        <f>SUMIF(Ingredients!$B$3:$B$217,K458,Ingredients!$I$3:$I$217)+SUMIF($B$3:$B$724,K458,$CI$3:$CI$724)</f>
        <v>0</v>
      </c>
      <c r="CG458" s="30">
        <f>SUMIF(Ingredients!$B$3:$B$217,L458,Ingredients!$I$3:$I$217)+SUMIF($B$3:$B$724,L458,$CI$3:$CI$724)</f>
        <v>0</v>
      </c>
      <c r="CH458" s="30">
        <f>SUMIF(Ingredients!$B$3:$B$217,M458,Ingredients!$I$3:$I$217)+SUMIF($B$3:$B$724,M458,$CI$3:$CI$724)</f>
        <v>0</v>
      </c>
      <c r="CI458" s="38">
        <f t="shared" si="99"/>
        <v>1</v>
      </c>
      <c r="CJ458" s="30">
        <f>SUMIF(Ingredients!$B$3:$B$217,F458,Ingredients!$J$3:$J$217)+SUMIF($B$3:$B$724,F458,$CR$3:$CR$724)</f>
        <v>0</v>
      </c>
      <c r="CK458" s="30">
        <f>SUMIF(Ingredients!$B$3:$B$217,G458,Ingredients!$J$3:$J$217)+SUMIF($B$3:$B$724,G458,$CR$3:$CR$724)</f>
        <v>0</v>
      </c>
      <c r="CL458" s="30">
        <f>SUMIF(Ingredients!$B$3:$B$217,H458,Ingredients!$J$3:$J$217)+SUMIF($B$3:$B$724,H458,$CR$3:$CR$724)</f>
        <v>0</v>
      </c>
      <c r="CM458" s="30">
        <f>SUMIF(Ingredients!$B$3:$B$217,I458,Ingredients!$J$3:$J$217)+SUMIF($B$3:$B$724,I458,$CR$3:$CR$724)</f>
        <v>0</v>
      </c>
      <c r="CN458" s="30">
        <f>SUMIF(Ingredients!$B$3:$B$217,J458,Ingredients!$J$3:$J$217)+SUMIF($B$3:$B$724,J458,$CR$3:$CR$724)</f>
        <v>0</v>
      </c>
      <c r="CO458" s="30">
        <f>SUMIF(Ingredients!$B$3:$B$217,K458,Ingredients!$J$3:$J$217)+SUMIF($B$3:$B$724,K458,$CR$3:$CR$724)</f>
        <v>0</v>
      </c>
      <c r="CP458" s="30">
        <f>SUMIF(Ingredients!$B$3:$B$217,L458,Ingredients!$J$3:$J$217)+SUMIF($B$3:$B$724,L458,$CR$3:$CR$724)</f>
        <v>0</v>
      </c>
      <c r="CQ458" s="30">
        <f>SUMIF(Ingredients!$B$3:$B$217,M458,Ingredients!$J$3:$J$217)+SUMIF($B$3:$B$724,M458,$CR$3:$CR$724)</f>
        <v>0</v>
      </c>
      <c r="CR458" s="43">
        <f t="shared" si="100"/>
        <v>0</v>
      </c>
      <c r="CS458" s="34">
        <v>10</v>
      </c>
      <c r="CT458" s="30">
        <v>0</v>
      </c>
      <c r="CU458" s="30">
        <v>10.466666666666665</v>
      </c>
      <c r="CV458" s="35">
        <v>0</v>
      </c>
      <c r="CW458" s="36">
        <v>0</v>
      </c>
      <c r="CX458" s="37">
        <v>2.5</v>
      </c>
      <c r="CY458" s="38">
        <v>1</v>
      </c>
      <c r="CZ458" s="39">
        <v>0</v>
      </c>
      <c r="DA458" t="s">
        <v>202</v>
      </c>
      <c r="DB458" t="str">
        <f t="shared" ca="1" si="101"/>
        <v>No</v>
      </c>
      <c r="DD458" t="s">
        <v>200</v>
      </c>
      <c r="DE458" t="str">
        <f t="shared" ca="1" si="102"/>
        <v/>
      </c>
      <c r="DF458" t="s">
        <v>2272</v>
      </c>
    </row>
    <row r="459" spans="2:110" x14ac:dyDescent="0.3">
      <c r="B459" t="s">
        <v>753</v>
      </c>
      <c r="C459" t="str">
        <f>INDEX('PH Itemnames'!$B$1:$B$723,MATCH(B459,'PH Itemnames'!$A$1:$A$723),1)</f>
        <v>gritsItem</v>
      </c>
      <c r="D459" t="s">
        <v>245</v>
      </c>
      <c r="E459" t="s">
        <v>1192</v>
      </c>
      <c r="F459" s="10" t="s">
        <v>36</v>
      </c>
      <c r="G459" s="11" t="s">
        <v>238</v>
      </c>
      <c r="H459" s="11" t="s">
        <v>9</v>
      </c>
      <c r="I459" s="11" t="s">
        <v>249</v>
      </c>
      <c r="J459" s="11"/>
      <c r="K459" s="11"/>
      <c r="L459" s="11"/>
      <c r="M459" s="11"/>
      <c r="N459" s="46">
        <f ca="1">SUMIF(Ingredients!$B$3:$B$217,'PH complex foods'!F459,Ingredients!$A$3:$A$119)+SUMIF($B$3:$B$724,F459,$V$3:$V$723)</f>
        <v>1</v>
      </c>
      <c r="O459" s="11">
        <f ca="1">SUMIF(Ingredients!$B$3:$B$217,'PH complex foods'!G459,Ingredients!$A$3:$A$119)+SUMIF($B$3:$B$724,G459,$V$3:$V$723)</f>
        <v>1</v>
      </c>
      <c r="P459" s="11">
        <f ca="1">SUMIF(Ingredients!$B$3:$B$217,'PH complex foods'!H459,Ingredients!$A$3:$A$119)+SUMIF($B$3:$B$724,H459,$V$3:$V$723)</f>
        <v>1</v>
      </c>
      <c r="Q459" s="11">
        <f ca="1">SUMIF(Ingredients!$B$3:$B$217,'PH complex foods'!I459,Ingredients!$A$3:$A$119)+SUMIF($B$3:$B$724,I459,$V$3:$V$723)</f>
        <v>1</v>
      </c>
      <c r="R459" s="11">
        <f ca="1">SUMIF(Ingredients!$B$3:$B$217,'PH complex foods'!J459,Ingredients!$A$3:$A$119)+SUMIF($B$3:$B$724,J459,$V$3:$V$723)</f>
        <v>0</v>
      </c>
      <c r="S459" s="11">
        <f ca="1">SUMIF(Ingredients!$B$3:$B$217,'PH complex foods'!K459,Ingredients!$A$3:$A$119)+SUMIF($B$3:$B$724,K459,$V$3:$V$723)</f>
        <v>0</v>
      </c>
      <c r="T459" s="11">
        <f ca="1">SUMIF(Ingredients!$B$3:$B$217,'PH complex foods'!L459,Ingredients!$A$3:$A$119)+SUMIF($B$3:$B$724,L459,$V$3:$V$723)</f>
        <v>0</v>
      </c>
      <c r="U459" s="11">
        <f ca="1">SUMIF(Ingredients!$B$3:$B$217,'PH complex foods'!M459,Ingredients!$A$3:$A$119)+SUMIF($B$3:$B$724,M459,$V$3:$V$723)</f>
        <v>0</v>
      </c>
      <c r="V459" s="10">
        <f t="shared" ca="1" si="103"/>
        <v>1</v>
      </c>
      <c r="W459" s="11">
        <f t="shared" si="92"/>
        <v>1</v>
      </c>
      <c r="X459" s="44" t="str">
        <f t="shared" ca="1" si="104"/>
        <v>Yes</v>
      </c>
      <c r="Y459" s="34">
        <f>SUMIF(Ingredients!$B$3:$B$217,F459,Ingredients!$C$3:$C$217)+SUMIF($B$3:$B$724,F459,$AG$3:$AG$724)</f>
        <v>0</v>
      </c>
      <c r="Z459" s="30">
        <f>SUMIF(Ingredients!$B$3:$B$217,G459,Ingredients!$C$3:$C$217)+SUMIF($B$3:$B$724,G459,$AG$3:$AG$724)</f>
        <v>5</v>
      </c>
      <c r="AA459" s="30">
        <f>SUMIF(Ingredients!$B$3:$B$217,H459,Ingredients!$C$3:$C$217)+SUMIF($B$3:$B$724,H459,$AG$3:$AG$724)</f>
        <v>0</v>
      </c>
      <c r="AB459" s="30">
        <f>SUMIF(Ingredients!$B$3:$B$217,I459,Ingredients!$C$3:$C$217)+SUMIF($B$3:$B$724,I459,$AG$3:$AG$724)</f>
        <v>0</v>
      </c>
      <c r="AC459" s="30">
        <f>SUMIF(Ingredients!$B$3:$B$217,J459,Ingredients!$C$3:$C$217)+SUMIF($B$3:$B$724,J459,$AG$3:$AG$724)</f>
        <v>0</v>
      </c>
      <c r="AD459" s="30">
        <f>SUMIF(Ingredients!$B$3:$B$217,K459,Ingredients!$C$3:$C$217)+SUMIF($B$3:$B$724,K459,$AG$3:$AG$724)</f>
        <v>0</v>
      </c>
      <c r="AE459" s="30">
        <f>SUMIF(Ingredients!$B$3:$B$217,L459,Ingredients!$C$3:$C$217)+SUMIF($B$3:$B$724,L459,$AG$3:$AG$724)</f>
        <v>0</v>
      </c>
      <c r="AF459" s="30">
        <f>SUMIF(Ingredients!$B$3:$B$217,M459,Ingredients!$C$3:$C$217)+SUMIF($B$3:$B$724,M459,$AG$3:$AG$724)</f>
        <v>0</v>
      </c>
      <c r="AG459" s="29">
        <f t="shared" si="93"/>
        <v>5</v>
      </c>
      <c r="AH459" s="30">
        <f>SUMIF(Ingredients!$B$3:$B$217,F459,Ingredients!$D$3:$D$217)+SUMIF($B$3:$B$724,F459,$AP$3:$AP$724)</f>
        <v>0</v>
      </c>
      <c r="AI459" s="30">
        <f>SUMIF(Ingredients!$B$3:$B$217,G459,Ingredients!$D$3:$D$217)+SUMIF($B$3:$B$724,G459,$AP$3:$AP$724)</f>
        <v>5</v>
      </c>
      <c r="AJ459" s="30">
        <f>SUMIF(Ingredients!$B$3:$B$217,H459,Ingredients!$D$3:$D$217)+SUMIF($B$3:$B$724,H459,$AP$3:$AP$724)</f>
        <v>10</v>
      </c>
      <c r="AK459" s="30">
        <f>SUMIF(Ingredients!$B$3:$B$217,I459,Ingredients!$D$3:$D$217)+SUMIF($B$3:$B$724,I459,$AP$3:$AP$724)</f>
        <v>0</v>
      </c>
      <c r="AL459" s="30">
        <f>SUMIF(Ingredients!$B$3:$B$217,J459,Ingredients!$D$3:$D$217)+SUMIF($B$3:$B$724,J459,$AP$3:$AP$724)</f>
        <v>0</v>
      </c>
      <c r="AM459" s="30">
        <f>SUMIF(Ingredients!$B$3:$B$217,K459,Ingredients!$D$3:$D$217)+SUMIF($B$3:$B$724,K459,$AP$3:$AP$724)</f>
        <v>0</v>
      </c>
      <c r="AN459" s="30">
        <f>SUMIF(Ingredients!$B$3:$B$217,L459,Ingredients!$D$3:$D$217)+SUMIF($B$3:$B$724,L459,$AP$3:$AP$724)</f>
        <v>0</v>
      </c>
      <c r="AO459" s="30">
        <f>SUMIF(Ingredients!$B$3:$B$217,M459,Ingredients!$D$3:$D$217)+SUMIF($B$3:$B$724,M459,$AP$3:$AP$724)</f>
        <v>0</v>
      </c>
      <c r="AP459" s="29">
        <f t="shared" si="94"/>
        <v>15</v>
      </c>
      <c r="AQ459" s="30">
        <f>SUMIF(Ingredients!$B$3:$B$217,F459,Ingredients!$E$3:$E$217)+SUMIF($B$3:$B$724,F459,$AY$3:$AY$727)</f>
        <v>43</v>
      </c>
      <c r="AR459" s="30">
        <f>SUMIF(Ingredients!$B$3:$B$217,G459,Ingredients!$E$3:$E$217)+SUMIF($B$3:$B$724,G459,$AY$3:$AY$727)</f>
        <v>23</v>
      </c>
      <c r="AS459" s="30">
        <f>SUMIF(Ingredients!$B$3:$B$217,H459,Ingredients!$E$3:$E$217)+SUMIF($B$3:$B$724,H459,$AY$3:$AY$727)</f>
        <v>0</v>
      </c>
      <c r="AT459" s="30">
        <f>SUMIF(Ingredients!$B$3:$B$217,I459,Ingredients!$E$3:$E$217)+SUMIF($B$3:$B$724,I459,$AY$3:$AY$727)</f>
        <v>30</v>
      </c>
      <c r="AU459" s="30">
        <f>SUMIF(Ingredients!$B$3:$B$217,J459,Ingredients!$E$3:$E$217)+SUMIF($B$3:$B$724,J459,$AY$3:$AY$727)</f>
        <v>0</v>
      </c>
      <c r="AV459" s="30">
        <f>SUMIF(Ingredients!$B$3:$B$217,K459,Ingredients!$E$3:$E$217)+SUMIF($B$3:$B$724,K459,$AY$3:$AY$727)</f>
        <v>0</v>
      </c>
      <c r="AW459" s="30">
        <f>SUMIF(Ingredients!$B$3:$B$217,L459,Ingredients!$E$3:$E$217)+SUMIF($B$3:$B$724,L459,$AY$3:$AY$727)</f>
        <v>0</v>
      </c>
      <c r="AX459" s="30">
        <f>SUMIF(Ingredients!$B$3:$B$217,M459,Ingredients!$E$3:$E$217)+SUMIF($B$3:$B$724,M459,$AY$3:$AY$727)</f>
        <v>0</v>
      </c>
      <c r="AY459" s="29">
        <f t="shared" si="95"/>
        <v>24</v>
      </c>
      <c r="AZ459" s="30">
        <f>SUMIF(Ingredients!$B$3:$B$217,F459,Ingredients!$F$3:$F$217)+SUMIF($B$3:$B$724,F459,$BH$3:$BH$724)</f>
        <v>0</v>
      </c>
      <c r="BA459" s="30">
        <f>SUMIF(Ingredients!$B$3:$B$217,G459,Ingredients!$F$3:$F$217)+SUMIF($B$3:$B$724,G459,$BH$3:$BH$724)</f>
        <v>0</v>
      </c>
      <c r="BB459" s="30">
        <f>SUMIF(Ingredients!$B$3:$B$217,H459,Ingredients!$F$3:$F$217)+SUMIF($B$3:$B$724,H459,$BH$3:$BH$724)</f>
        <v>0</v>
      </c>
      <c r="BC459" s="30">
        <f>SUMIF(Ingredients!$B$3:$B$217,I459,Ingredients!$F$3:$F$217)+SUMIF($B$3:$B$724,I459,$BH$3:$BH$724)</f>
        <v>0</v>
      </c>
      <c r="BD459" s="30">
        <f>SUMIF(Ingredients!$B$3:$B$217,J459,Ingredients!$F$3:$F$217)+SUMIF($B$3:$B$724,J459,$BH$3:$BH$724)</f>
        <v>0</v>
      </c>
      <c r="BE459" s="30">
        <f>SUMIF(Ingredients!$B$3:$B$217,K459,Ingredients!$F$3:$F$217)+SUMIF($B$3:$B$724,K459,$BH$3:$BH$724)</f>
        <v>0</v>
      </c>
      <c r="BF459" s="30">
        <f>SUMIF(Ingredients!$B$3:$B$217,L459,Ingredients!$F$3:$F$217)+SUMIF($B$3:$B$724,L459,$BH$3:$BH$724)</f>
        <v>0</v>
      </c>
      <c r="BG459" s="30">
        <f>SUMIF(Ingredients!$B$3:$B$217,M459,Ingredients!$F$3:$F$217)+SUMIF($B$3:$B$724,M459,$BH$3:$BH$724)</f>
        <v>0</v>
      </c>
      <c r="BH459" s="35">
        <f t="shared" si="96"/>
        <v>0</v>
      </c>
      <c r="BI459" s="30">
        <f>SUMIF(Ingredients!$B$3:$B$217,F459,Ingredients!$G$3:$G$217)+SUMIF($B$3:$B$724,F459,$BQ$3:$BQ$724)</f>
        <v>0</v>
      </c>
      <c r="BJ459" s="30">
        <f>SUMIF(Ingredients!$B$3:$B$217,G459,Ingredients!$G$3:$G$217)+SUMIF($B$3:$B$724,G459,$BQ$3:$BQ$724)</f>
        <v>0</v>
      </c>
      <c r="BK459" s="30">
        <f>SUMIF(Ingredients!$B$3:$B$217,H459,Ingredients!$G$3:$G$217)+SUMIF($B$3:$B$724,H459,$BQ$3:$BQ$724)</f>
        <v>0</v>
      </c>
      <c r="BL459" s="30">
        <f>SUMIF(Ingredients!$B$3:$B$217,I459,Ingredients!$G$3:$G$217)+SUMIF($B$3:$B$724,I459,$BQ$3:$BQ$724)</f>
        <v>0</v>
      </c>
      <c r="BM459" s="30">
        <f>SUMIF(Ingredients!$B$3:$B$217,J459,Ingredients!$G$3:$G$217)+SUMIF($B$3:$B$724,J459,$BQ$3:$BQ$724)</f>
        <v>0</v>
      </c>
      <c r="BN459" s="30">
        <f>SUMIF(Ingredients!$B$3:$B$217,K459,Ingredients!$G$3:$G$217)+SUMIF($B$3:$B$724,K459,$BQ$3:$BQ$724)</f>
        <v>0</v>
      </c>
      <c r="BO459" s="30">
        <f>SUMIF(Ingredients!$B$3:$B$217,L459,Ingredients!$G$3:$G$217)+SUMIF($B$3:$B$724,L459,$BQ$3:$BQ$724)</f>
        <v>0</v>
      </c>
      <c r="BP459" s="30">
        <f>SUMIF(Ingredients!$B$3:$B$217,M459,Ingredients!$G$3:$G$217)+SUMIF($B$3:$B$724,M459,$BQ$3:$BQ$724)</f>
        <v>0</v>
      </c>
      <c r="BQ459" s="36">
        <f t="shared" si="97"/>
        <v>0</v>
      </c>
      <c r="BR459" s="30">
        <f>SUMIF(Ingredients!$B$3:$B$217,F459,Ingredients!$H$3:$H$217)+SUMIF($B$3:$B$724,F459,$BZ$3:$BZ$724)</f>
        <v>0</v>
      </c>
      <c r="BS459" s="30">
        <f>SUMIF(Ingredients!$B$3:$B$217,G459,Ingredients!$H$3:$H$217)+SUMIF($B$3:$B$724,G459,$BZ$3:$BZ$724)</f>
        <v>0</v>
      </c>
      <c r="BT459" s="30">
        <f>SUMIF(Ingredients!$B$3:$B$217,H459,Ingredients!$H$3:$H$217)+SUMIF($B$3:$B$724,H459,$BZ$3:$BZ$724)</f>
        <v>0</v>
      </c>
      <c r="BU459" s="30">
        <f>SUMIF(Ingredients!$B$3:$B$217,I459,Ingredients!$H$3:$H$217)+SUMIF($B$3:$B$724,I459,$BZ$3:$BZ$724)</f>
        <v>0</v>
      </c>
      <c r="BV459" s="30">
        <f>SUMIF(Ingredients!$B$3:$B$217,J459,Ingredients!$H$3:$H$217)+SUMIF($B$3:$B$724,J459,$BZ$3:$BZ$724)</f>
        <v>0</v>
      </c>
      <c r="BW459" s="30">
        <f>SUMIF(Ingredients!$B$3:$B$217,K459,Ingredients!$H$3:$H$217)+SUMIF($B$3:$B$724,K459,$BZ$3:$BZ$724)</f>
        <v>0</v>
      </c>
      <c r="BX459" s="30">
        <f>SUMIF(Ingredients!$B$3:$B$217,L459,Ingredients!$H$3:$H$217)+SUMIF($B$3:$B$724,L459,$BZ$3:$BZ$724)</f>
        <v>0</v>
      </c>
      <c r="BY459" s="30">
        <f>SUMIF(Ingredients!$B$3:$B$217,M459,Ingredients!$H$3:$H$217)+SUMIF($B$3:$B$724,M459,$BZ$3:$BZ$724)</f>
        <v>0</v>
      </c>
      <c r="BZ459" s="42">
        <f t="shared" si="98"/>
        <v>0</v>
      </c>
      <c r="CA459" s="30">
        <f>SUMIF(Ingredients!$B$3:$B$217,F459,Ingredients!$I$3:$I$217)+SUMIF($B$3:$B$724,F459,$CI$3:$CI$724)</f>
        <v>0</v>
      </c>
      <c r="CB459" s="30">
        <f>SUMIF(Ingredients!$B$3:$B$217,G459,Ingredients!$I$3:$I$217)+SUMIF($B$3:$B$724,G459,$CI$3:$CI$724)</f>
        <v>0</v>
      </c>
      <c r="CC459" s="30">
        <f>SUMIF(Ingredients!$B$3:$B$217,H459,Ingredients!$I$3:$I$217)+SUMIF($B$3:$B$724,H459,$CI$3:$CI$724)</f>
        <v>0</v>
      </c>
      <c r="CD459" s="30">
        <f>SUMIF(Ingredients!$B$3:$B$217,I459,Ingredients!$I$3:$I$217)+SUMIF($B$3:$B$724,I459,$CI$3:$CI$724)</f>
        <v>0</v>
      </c>
      <c r="CE459" s="30">
        <f>SUMIF(Ingredients!$B$3:$B$217,J459,Ingredients!$I$3:$I$217)+SUMIF($B$3:$B$724,J459,$CI$3:$CI$724)</f>
        <v>0</v>
      </c>
      <c r="CF459" s="30">
        <f>SUMIF(Ingredients!$B$3:$B$217,K459,Ingredients!$I$3:$I$217)+SUMIF($B$3:$B$724,K459,$CI$3:$CI$724)</f>
        <v>0</v>
      </c>
      <c r="CG459" s="30">
        <f>SUMIF(Ingredients!$B$3:$B$217,L459,Ingredients!$I$3:$I$217)+SUMIF($B$3:$B$724,L459,$CI$3:$CI$724)</f>
        <v>0</v>
      </c>
      <c r="CH459" s="30">
        <f>SUMIF(Ingredients!$B$3:$B$217,M459,Ingredients!$I$3:$I$217)+SUMIF($B$3:$B$724,M459,$CI$3:$CI$724)</f>
        <v>0</v>
      </c>
      <c r="CI459" s="38">
        <f t="shared" si="99"/>
        <v>0</v>
      </c>
      <c r="CJ459" s="30">
        <f>SUMIF(Ingredients!$B$3:$B$217,F459,Ingredients!$J$3:$J$217)+SUMIF($B$3:$B$724,F459,$CR$3:$CR$724)</f>
        <v>0</v>
      </c>
      <c r="CK459" s="30">
        <f>SUMIF(Ingredients!$B$3:$B$217,G459,Ingredients!$J$3:$J$217)+SUMIF($B$3:$B$724,G459,$CR$3:$CR$724)</f>
        <v>2</v>
      </c>
      <c r="CL459" s="30">
        <f>SUMIF(Ingredients!$B$3:$B$217,H459,Ingredients!$J$3:$J$217)+SUMIF($B$3:$B$724,H459,$CR$3:$CR$724)</f>
        <v>0</v>
      </c>
      <c r="CM459" s="30">
        <f>SUMIF(Ingredients!$B$3:$B$217,I459,Ingredients!$J$3:$J$217)+SUMIF($B$3:$B$724,I459,$CR$3:$CR$724)</f>
        <v>0</v>
      </c>
      <c r="CN459" s="30">
        <f>SUMIF(Ingredients!$B$3:$B$217,J459,Ingredients!$J$3:$J$217)+SUMIF($B$3:$B$724,J459,$CR$3:$CR$724)</f>
        <v>0</v>
      </c>
      <c r="CO459" s="30">
        <f>SUMIF(Ingredients!$B$3:$B$217,K459,Ingredients!$J$3:$J$217)+SUMIF($B$3:$B$724,K459,$CR$3:$CR$724)</f>
        <v>0</v>
      </c>
      <c r="CP459" s="30">
        <f>SUMIF(Ingredients!$B$3:$B$217,L459,Ingredients!$J$3:$J$217)+SUMIF($B$3:$B$724,L459,$CR$3:$CR$724)</f>
        <v>0</v>
      </c>
      <c r="CQ459" s="30">
        <f>SUMIF(Ingredients!$B$3:$B$217,M459,Ingredients!$J$3:$J$217)+SUMIF($B$3:$B$724,M459,$CR$3:$CR$724)</f>
        <v>0</v>
      </c>
      <c r="CR459" s="43">
        <f t="shared" si="100"/>
        <v>2</v>
      </c>
      <c r="CS459" s="34">
        <v>5</v>
      </c>
      <c r="CT459" s="30">
        <v>0</v>
      </c>
      <c r="CU459" s="30">
        <v>24</v>
      </c>
      <c r="CV459" s="35">
        <v>1</v>
      </c>
      <c r="CW459" s="36">
        <v>0</v>
      </c>
      <c r="CX459" s="37">
        <v>0</v>
      </c>
      <c r="CY459" s="38">
        <v>0</v>
      </c>
      <c r="CZ459" s="39">
        <v>2</v>
      </c>
      <c r="DA459" t="s">
        <v>202</v>
      </c>
      <c r="DB459" t="str">
        <f t="shared" ca="1" si="101"/>
        <v>-</v>
      </c>
      <c r="DD459" t="s">
        <v>200</v>
      </c>
      <c r="DE459" t="str">
        <f t="shared" ca="1" si="102"/>
        <v>GRITSITEM(MEAL, ItemRegistry.gritsItem, 4 ,1f,0f,1f,0f,0f,0f,2f,0.88f),</v>
      </c>
      <c r="DF459" t="s">
        <v>2531</v>
      </c>
    </row>
    <row r="460" spans="2:110" x14ac:dyDescent="0.3">
      <c r="B460" t="s">
        <v>754</v>
      </c>
      <c r="C460" t="str">
        <f>INDEX('PH Itemnames'!$B$1:$B$723,MATCH(B460,'PH Itemnames'!$A$1:$A$723),1)</f>
        <v>buttercookieItem</v>
      </c>
      <c r="D460" t="s">
        <v>240</v>
      </c>
      <c r="E460" t="s">
        <v>1192</v>
      </c>
      <c r="F460" s="10" t="s">
        <v>264</v>
      </c>
      <c r="G460" s="11" t="s">
        <v>249</v>
      </c>
      <c r="H460" s="11" t="s">
        <v>173</v>
      </c>
      <c r="I460" s="11" t="s">
        <v>247</v>
      </c>
      <c r="J460" s="11" t="s">
        <v>210</v>
      </c>
      <c r="K460" s="11" t="s">
        <v>226</v>
      </c>
      <c r="L460" s="11"/>
      <c r="M460" s="11"/>
      <c r="N460" s="46">
        <f ca="1">SUMIF(Ingredients!$B$3:$B$217,'PH complex foods'!F460,Ingredients!$A$3:$A$119)+SUMIF($B$3:$B$724,F460,$V$3:$V$723)</f>
        <v>1</v>
      </c>
      <c r="O460" s="11">
        <f ca="1">SUMIF(Ingredients!$B$3:$B$217,'PH complex foods'!G460,Ingredients!$A$3:$A$119)+SUMIF($B$3:$B$724,G460,$V$3:$V$723)</f>
        <v>1</v>
      </c>
      <c r="P460" s="11">
        <f ca="1">SUMIF(Ingredients!$B$3:$B$217,'PH complex foods'!H460,Ingredients!$A$3:$A$119)+SUMIF($B$3:$B$724,H460,$V$3:$V$723)</f>
        <v>0</v>
      </c>
      <c r="Q460" s="11">
        <f ca="1">SUMIF(Ingredients!$B$3:$B$217,'PH complex foods'!I460,Ingredients!$A$3:$A$119)+SUMIF($B$3:$B$724,I460,$V$3:$V$723)</f>
        <v>1</v>
      </c>
      <c r="R460" s="11">
        <f ca="1">SUMIF(Ingredients!$B$3:$B$217,'PH complex foods'!J460,Ingredients!$A$3:$A$119)+SUMIF($B$3:$B$724,J460,$V$3:$V$723)</f>
        <v>1</v>
      </c>
      <c r="S460" s="11">
        <f ca="1">SUMIF(Ingredients!$B$3:$B$217,'PH complex foods'!K460,Ingredients!$A$3:$A$119)+SUMIF($B$3:$B$724,K460,$V$3:$V$723)</f>
        <v>1</v>
      </c>
      <c r="T460" s="11">
        <f ca="1">SUMIF(Ingredients!$B$3:$B$217,'PH complex foods'!L460,Ingredients!$A$3:$A$119)+SUMIF($B$3:$B$724,L460,$V$3:$V$723)</f>
        <v>0</v>
      </c>
      <c r="U460" s="11">
        <f ca="1">SUMIF(Ingredients!$B$3:$B$217,'PH complex foods'!M460,Ingredients!$A$3:$A$119)+SUMIF($B$3:$B$724,M460,$V$3:$V$723)</f>
        <v>0</v>
      </c>
      <c r="V460" s="10">
        <f t="shared" ca="1" si="103"/>
        <v>0</v>
      </c>
      <c r="W460" s="11">
        <f t="shared" si="92"/>
        <v>0</v>
      </c>
      <c r="X460" s="44" t="str">
        <f t="shared" ca="1" si="104"/>
        <v>No</v>
      </c>
      <c r="Y460" s="34">
        <f>SUMIF(Ingredients!$B$3:$B$217,F460,Ingredients!$C$3:$C$217)+SUMIF($B$3:$B$724,F460,$AG$3:$AG$724)</f>
        <v>5</v>
      </c>
      <c r="Z460" s="30">
        <f>SUMIF(Ingredients!$B$3:$B$217,G460,Ingredients!$C$3:$C$217)+SUMIF($B$3:$B$724,G460,$AG$3:$AG$724)</f>
        <v>0</v>
      </c>
      <c r="AA460" s="30">
        <f>SUMIF(Ingredients!$B$3:$B$217,H460,Ingredients!$C$3:$C$217)+SUMIF($B$3:$B$724,H460,$AG$3:$AG$724)</f>
        <v>1</v>
      </c>
      <c r="AB460" s="30">
        <f>SUMIF(Ingredients!$B$3:$B$217,I460,Ingredients!$C$3:$C$217)+SUMIF($B$3:$B$724,I460,$AG$3:$AG$724)</f>
        <v>5</v>
      </c>
      <c r="AC460" s="30">
        <f>SUMIF(Ingredients!$B$3:$B$217,J460,Ingredients!$C$3:$C$217)+SUMIF($B$3:$B$724,J460,$AG$3:$AG$724)</f>
        <v>0</v>
      </c>
      <c r="AD460" s="30">
        <f>SUMIF(Ingredients!$B$3:$B$217,K460,Ingredients!$C$3:$C$217)+SUMIF($B$3:$B$724,K460,$AG$3:$AG$724)</f>
        <v>0</v>
      </c>
      <c r="AE460" s="30">
        <f>SUMIF(Ingredients!$B$3:$B$217,L460,Ingredients!$C$3:$C$217)+SUMIF($B$3:$B$724,L460,$AG$3:$AG$724)</f>
        <v>0</v>
      </c>
      <c r="AF460" s="30">
        <f>SUMIF(Ingredients!$B$3:$B$217,M460,Ingredients!$C$3:$C$217)+SUMIF($B$3:$B$724,M460,$AG$3:$AG$724)</f>
        <v>0</v>
      </c>
      <c r="AG460" s="29">
        <f t="shared" si="93"/>
        <v>11</v>
      </c>
      <c r="AH460" s="30">
        <f>SUMIF(Ingredients!$B$3:$B$217,F460,Ingredients!$D$3:$D$217)+SUMIF($B$3:$B$724,F460,$AP$3:$AP$724)</f>
        <v>0</v>
      </c>
      <c r="AI460" s="30">
        <f>SUMIF(Ingredients!$B$3:$B$217,G460,Ingredients!$D$3:$D$217)+SUMIF($B$3:$B$724,G460,$AP$3:$AP$724)</f>
        <v>0</v>
      </c>
      <c r="AJ460" s="30">
        <f>SUMIF(Ingredients!$B$3:$B$217,H460,Ingredients!$D$3:$D$217)+SUMIF($B$3:$B$724,H460,$AP$3:$AP$724)</f>
        <v>0</v>
      </c>
      <c r="AK460" s="30">
        <f>SUMIF(Ingredients!$B$3:$B$217,I460,Ingredients!$D$3:$D$217)+SUMIF($B$3:$B$724,I460,$AP$3:$AP$724)</f>
        <v>0</v>
      </c>
      <c r="AL460" s="30">
        <f>SUMIF(Ingredients!$B$3:$B$217,J460,Ingredients!$D$3:$D$217)+SUMIF($B$3:$B$724,J460,$AP$3:$AP$724)</f>
        <v>0</v>
      </c>
      <c r="AM460" s="30">
        <f>SUMIF(Ingredients!$B$3:$B$217,K460,Ingredients!$D$3:$D$217)+SUMIF($B$3:$B$724,K460,$AP$3:$AP$724)</f>
        <v>0</v>
      </c>
      <c r="AN460" s="30">
        <f>SUMIF(Ingredients!$B$3:$B$217,L460,Ingredients!$D$3:$D$217)+SUMIF($B$3:$B$724,L460,$AP$3:$AP$724)</f>
        <v>0</v>
      </c>
      <c r="AO460" s="30">
        <f>SUMIF(Ingredients!$B$3:$B$217,M460,Ingredients!$D$3:$D$217)+SUMIF($B$3:$B$724,M460,$AP$3:$AP$724)</f>
        <v>0</v>
      </c>
      <c r="AP460" s="29">
        <f t="shared" si="94"/>
        <v>0</v>
      </c>
      <c r="AQ460" s="30">
        <f>SUMIF(Ingredients!$B$3:$B$217,F460,Ingredients!$E$3:$E$217)+SUMIF($B$3:$B$724,F460,$AY$3:$AY$727)</f>
        <v>43</v>
      </c>
      <c r="AR460" s="30">
        <f>SUMIF(Ingredients!$B$3:$B$217,G460,Ingredients!$E$3:$E$217)+SUMIF($B$3:$B$724,G460,$AY$3:$AY$727)</f>
        <v>30</v>
      </c>
      <c r="AS460" s="30">
        <f>SUMIF(Ingredients!$B$3:$B$217,H460,Ingredients!$E$3:$E$217)+SUMIF($B$3:$B$724,H460,$AY$3:$AY$727)</f>
        <v>18</v>
      </c>
      <c r="AT460" s="30">
        <f>SUMIF(Ingredients!$B$3:$B$217,I460,Ingredients!$E$3:$E$217)+SUMIF($B$3:$B$724,I460,$AY$3:$AY$727)</f>
        <v>12</v>
      </c>
      <c r="AU460" s="30">
        <f>SUMIF(Ingredients!$B$3:$B$217,J460,Ingredients!$E$3:$E$217)+SUMIF($B$3:$B$724,J460,$AY$3:$AY$727)</f>
        <v>30</v>
      </c>
      <c r="AV460" s="30">
        <f>SUMIF(Ingredients!$B$3:$B$217,K460,Ingredients!$E$3:$E$217)+SUMIF($B$3:$B$724,K460,$AY$3:$AY$727)</f>
        <v>16</v>
      </c>
      <c r="AW460" s="30">
        <f>SUMIF(Ingredients!$B$3:$B$217,L460,Ingredients!$E$3:$E$217)+SUMIF($B$3:$B$724,L460,$AY$3:$AY$727)</f>
        <v>0</v>
      </c>
      <c r="AX460" s="30">
        <f>SUMIF(Ingredients!$B$3:$B$217,M460,Ingredients!$E$3:$E$217)+SUMIF($B$3:$B$724,M460,$AY$3:$AY$727)</f>
        <v>0</v>
      </c>
      <c r="AY460" s="29">
        <f t="shared" si="95"/>
        <v>24.833333333333332</v>
      </c>
      <c r="AZ460" s="30">
        <f>SUMIF(Ingredients!$B$3:$B$217,F460,Ingredients!$F$3:$F$217)+SUMIF($B$3:$B$724,F460,$BH$3:$BH$724)</f>
        <v>1</v>
      </c>
      <c r="BA460" s="30">
        <f>SUMIF(Ingredients!$B$3:$B$217,G460,Ingredients!$F$3:$F$217)+SUMIF($B$3:$B$724,G460,$BH$3:$BH$724)</f>
        <v>0</v>
      </c>
      <c r="BB460" s="30">
        <f>SUMIF(Ingredients!$B$3:$B$217,H460,Ingredients!$F$3:$F$217)+SUMIF($B$3:$B$724,H460,$BH$3:$BH$724)</f>
        <v>0</v>
      </c>
      <c r="BC460" s="30">
        <f>SUMIF(Ingredients!$B$3:$B$217,I460,Ingredients!$F$3:$F$217)+SUMIF($B$3:$B$724,I460,$BH$3:$BH$724)</f>
        <v>0</v>
      </c>
      <c r="BD460" s="30">
        <f>SUMIF(Ingredients!$B$3:$B$217,J460,Ingredients!$F$3:$F$217)+SUMIF($B$3:$B$724,J460,$BH$3:$BH$724)</f>
        <v>0</v>
      </c>
      <c r="BE460" s="30">
        <f>SUMIF(Ingredients!$B$3:$B$217,K460,Ingredients!$F$3:$F$217)+SUMIF($B$3:$B$724,K460,$BH$3:$BH$724)</f>
        <v>0</v>
      </c>
      <c r="BF460" s="30">
        <f>SUMIF(Ingredients!$B$3:$B$217,L460,Ingredients!$F$3:$F$217)+SUMIF($B$3:$B$724,L460,$BH$3:$BH$724)</f>
        <v>0</v>
      </c>
      <c r="BG460" s="30">
        <f>SUMIF(Ingredients!$B$3:$B$217,M460,Ingredients!$F$3:$F$217)+SUMIF($B$3:$B$724,M460,$BH$3:$BH$724)</f>
        <v>0</v>
      </c>
      <c r="BH460" s="35">
        <f t="shared" si="96"/>
        <v>1</v>
      </c>
      <c r="BI460" s="30">
        <f>SUMIF(Ingredients!$B$3:$B$217,F460,Ingredients!$G$3:$G$217)+SUMIF($B$3:$B$724,F460,$BQ$3:$BQ$724)</f>
        <v>0</v>
      </c>
      <c r="BJ460" s="30">
        <f>SUMIF(Ingredients!$B$3:$B$217,G460,Ingredients!$G$3:$G$217)+SUMIF($B$3:$B$724,G460,$BQ$3:$BQ$724)</f>
        <v>0</v>
      </c>
      <c r="BK460" s="30">
        <f>SUMIF(Ingredients!$B$3:$B$217,H460,Ingredients!$G$3:$G$217)+SUMIF($B$3:$B$724,H460,$BQ$3:$BQ$724)</f>
        <v>0</v>
      </c>
      <c r="BL460" s="30">
        <f>SUMIF(Ingredients!$B$3:$B$217,I460,Ingredients!$G$3:$G$217)+SUMIF($B$3:$B$724,I460,$BQ$3:$BQ$724)</f>
        <v>0</v>
      </c>
      <c r="BM460" s="30">
        <f>SUMIF(Ingredients!$B$3:$B$217,J460,Ingredients!$G$3:$G$217)+SUMIF($B$3:$B$724,J460,$BQ$3:$BQ$724)</f>
        <v>0</v>
      </c>
      <c r="BN460" s="30">
        <f>SUMIF(Ingredients!$B$3:$B$217,K460,Ingredients!$G$3:$G$217)+SUMIF($B$3:$B$724,K460,$BQ$3:$BQ$724)</f>
        <v>0</v>
      </c>
      <c r="BO460" s="30">
        <f>SUMIF(Ingredients!$B$3:$B$217,L460,Ingredients!$G$3:$G$217)+SUMIF($B$3:$B$724,L460,$BQ$3:$BQ$724)</f>
        <v>0</v>
      </c>
      <c r="BP460" s="30">
        <f>SUMIF(Ingredients!$B$3:$B$217,M460,Ingredients!$G$3:$G$217)+SUMIF($B$3:$B$724,M460,$BQ$3:$BQ$724)</f>
        <v>0</v>
      </c>
      <c r="BQ460" s="36">
        <f t="shared" si="97"/>
        <v>0</v>
      </c>
      <c r="BR460" s="30">
        <f>SUMIF(Ingredients!$B$3:$B$217,F460,Ingredients!$H$3:$H$217)+SUMIF($B$3:$B$724,F460,$BZ$3:$BZ$724)</f>
        <v>0</v>
      </c>
      <c r="BS460" s="30">
        <f>SUMIF(Ingredients!$B$3:$B$217,G460,Ingredients!$H$3:$H$217)+SUMIF($B$3:$B$724,G460,$BZ$3:$BZ$724)</f>
        <v>0</v>
      </c>
      <c r="BT460" s="30">
        <f>SUMIF(Ingredients!$B$3:$B$217,H460,Ingredients!$H$3:$H$217)+SUMIF($B$3:$B$724,H460,$BZ$3:$BZ$724)</f>
        <v>0</v>
      </c>
      <c r="BU460" s="30">
        <f>SUMIF(Ingredients!$B$3:$B$217,I460,Ingredients!$H$3:$H$217)+SUMIF($B$3:$B$724,I460,$BZ$3:$BZ$724)</f>
        <v>0</v>
      </c>
      <c r="BV460" s="30">
        <f>SUMIF(Ingredients!$B$3:$B$217,J460,Ingredients!$H$3:$H$217)+SUMIF($B$3:$B$724,J460,$BZ$3:$BZ$724)</f>
        <v>0</v>
      </c>
      <c r="BW460" s="30">
        <f>SUMIF(Ingredients!$B$3:$B$217,K460,Ingredients!$H$3:$H$217)+SUMIF($B$3:$B$724,K460,$BZ$3:$BZ$724)</f>
        <v>0</v>
      </c>
      <c r="BX460" s="30">
        <f>SUMIF(Ingredients!$B$3:$B$217,L460,Ingredients!$H$3:$H$217)+SUMIF($B$3:$B$724,L460,$BZ$3:$BZ$724)</f>
        <v>0</v>
      </c>
      <c r="BY460" s="30">
        <f>SUMIF(Ingredients!$B$3:$B$217,M460,Ingredients!$H$3:$H$217)+SUMIF($B$3:$B$724,M460,$BZ$3:$BZ$724)</f>
        <v>0</v>
      </c>
      <c r="BZ460" s="42">
        <f t="shared" si="98"/>
        <v>0</v>
      </c>
      <c r="CA460" s="30">
        <f>SUMIF(Ingredients!$B$3:$B$217,F460,Ingredients!$I$3:$I$217)+SUMIF($B$3:$B$724,F460,$CI$3:$CI$724)</f>
        <v>0</v>
      </c>
      <c r="CB460" s="30">
        <f>SUMIF(Ingredients!$B$3:$B$217,G460,Ingredients!$I$3:$I$217)+SUMIF($B$3:$B$724,G460,$CI$3:$CI$724)</f>
        <v>0</v>
      </c>
      <c r="CC460" s="30">
        <f>SUMIF(Ingredients!$B$3:$B$217,H460,Ingredients!$I$3:$I$217)+SUMIF($B$3:$B$724,H460,$CI$3:$CI$724)</f>
        <v>0</v>
      </c>
      <c r="CD460" s="30">
        <f>SUMIF(Ingredients!$B$3:$B$217,I460,Ingredients!$I$3:$I$217)+SUMIF($B$3:$B$724,I460,$CI$3:$CI$724)</f>
        <v>0</v>
      </c>
      <c r="CE460" s="30">
        <f>SUMIF(Ingredients!$B$3:$B$217,J460,Ingredients!$I$3:$I$217)+SUMIF($B$3:$B$724,J460,$CI$3:$CI$724)</f>
        <v>0</v>
      </c>
      <c r="CF460" s="30">
        <f>SUMIF(Ingredients!$B$3:$B$217,K460,Ingredients!$I$3:$I$217)+SUMIF($B$3:$B$724,K460,$CI$3:$CI$724)</f>
        <v>0</v>
      </c>
      <c r="CG460" s="30">
        <f>SUMIF(Ingredients!$B$3:$B$217,L460,Ingredients!$I$3:$I$217)+SUMIF($B$3:$B$724,L460,$CI$3:$CI$724)</f>
        <v>0</v>
      </c>
      <c r="CH460" s="30">
        <f>SUMIF(Ingredients!$B$3:$B$217,M460,Ingredients!$I$3:$I$217)+SUMIF($B$3:$B$724,M460,$CI$3:$CI$724)</f>
        <v>0</v>
      </c>
      <c r="CI460" s="38">
        <f t="shared" si="99"/>
        <v>0</v>
      </c>
      <c r="CJ460" s="30">
        <f>SUMIF(Ingredients!$B$3:$B$217,F460,Ingredients!$J$3:$J$217)+SUMIF($B$3:$B$724,F460,$CR$3:$CR$724)</f>
        <v>0</v>
      </c>
      <c r="CK460" s="30">
        <f>SUMIF(Ingredients!$B$3:$B$217,G460,Ingredients!$J$3:$J$217)+SUMIF($B$3:$B$724,G460,$CR$3:$CR$724)</f>
        <v>0</v>
      </c>
      <c r="CL460" s="30">
        <f>SUMIF(Ingredients!$B$3:$B$217,H460,Ingredients!$J$3:$J$217)+SUMIF($B$3:$B$724,H460,$CR$3:$CR$724)</f>
        <v>0</v>
      </c>
      <c r="CM460" s="30">
        <f>SUMIF(Ingredients!$B$3:$B$217,I460,Ingredients!$J$3:$J$217)+SUMIF($B$3:$B$724,I460,$CR$3:$CR$724)</f>
        <v>1</v>
      </c>
      <c r="CN460" s="30">
        <f>SUMIF(Ingredients!$B$3:$B$217,J460,Ingredients!$J$3:$J$217)+SUMIF($B$3:$B$724,J460,$CR$3:$CR$724)</f>
        <v>0</v>
      </c>
      <c r="CO460" s="30">
        <f>SUMIF(Ingredients!$B$3:$B$217,K460,Ingredients!$J$3:$J$217)+SUMIF($B$3:$B$724,K460,$CR$3:$CR$724)</f>
        <v>0</v>
      </c>
      <c r="CP460" s="30">
        <f>SUMIF(Ingredients!$B$3:$B$217,L460,Ingredients!$J$3:$J$217)+SUMIF($B$3:$B$724,L460,$CR$3:$CR$724)</f>
        <v>0</v>
      </c>
      <c r="CQ460" s="30">
        <f>SUMIF(Ingredients!$B$3:$B$217,M460,Ingredients!$J$3:$J$217)+SUMIF($B$3:$B$724,M460,$CR$3:$CR$724)</f>
        <v>0</v>
      </c>
      <c r="CR460" s="43">
        <f t="shared" si="100"/>
        <v>1</v>
      </c>
      <c r="CS460" s="34">
        <v>11</v>
      </c>
      <c r="CT460" s="30">
        <v>0</v>
      </c>
      <c r="CU460" s="30">
        <v>24.833333333333332</v>
      </c>
      <c r="CV460" s="35">
        <v>1</v>
      </c>
      <c r="CW460" s="36">
        <v>0</v>
      </c>
      <c r="CX460" s="37">
        <v>0</v>
      </c>
      <c r="CY460" s="38">
        <v>0</v>
      </c>
      <c r="CZ460" s="39">
        <v>1</v>
      </c>
      <c r="DA460" t="s">
        <v>199</v>
      </c>
      <c r="DB460" t="str">
        <f t="shared" ca="1" si="101"/>
        <v>No</v>
      </c>
      <c r="DD460" t="s">
        <v>200</v>
      </c>
      <c r="DE460" t="str">
        <f t="shared" ca="1" si="102"/>
        <v/>
      </c>
      <c r="DF460" t="s">
        <v>2272</v>
      </c>
    </row>
    <row r="461" spans="2:110" x14ac:dyDescent="0.3">
      <c r="B461" t="s">
        <v>755</v>
      </c>
      <c r="C461" t="str">
        <f>INDEX('PH Itemnames'!$B$1:$B$723,MATCH(B461,'PH Itemnames'!$A$1:$A$723),1)</f>
        <v>sugarcookieItem</v>
      </c>
      <c r="D461" t="s">
        <v>240</v>
      </c>
      <c r="E461" t="s">
        <v>1192</v>
      </c>
      <c r="F461" s="10" t="s">
        <v>264</v>
      </c>
      <c r="G461" s="11" t="s">
        <v>247</v>
      </c>
      <c r="H461" s="11" t="s">
        <v>210</v>
      </c>
      <c r="I461" s="11" t="s">
        <v>210</v>
      </c>
      <c r="J461" s="11" t="s">
        <v>226</v>
      </c>
      <c r="K461" s="11"/>
      <c r="L461" s="11"/>
      <c r="M461" s="11"/>
      <c r="N461" s="46">
        <f ca="1">SUMIF(Ingredients!$B$3:$B$217,'PH complex foods'!F461,Ingredients!$A$3:$A$119)+SUMIF($B$3:$B$724,F461,$V$3:$V$723)</f>
        <v>1</v>
      </c>
      <c r="O461" s="11">
        <f ca="1">SUMIF(Ingredients!$B$3:$B$217,'PH complex foods'!G461,Ingredients!$A$3:$A$119)+SUMIF($B$3:$B$724,G461,$V$3:$V$723)</f>
        <v>1</v>
      </c>
      <c r="P461" s="11">
        <f ca="1">SUMIF(Ingredients!$B$3:$B$217,'PH complex foods'!H461,Ingredients!$A$3:$A$119)+SUMIF($B$3:$B$724,H461,$V$3:$V$723)</f>
        <v>1</v>
      </c>
      <c r="Q461" s="11">
        <f ca="1">SUMIF(Ingredients!$B$3:$B$217,'PH complex foods'!I461,Ingredients!$A$3:$A$119)+SUMIF($B$3:$B$724,I461,$V$3:$V$723)</f>
        <v>1</v>
      </c>
      <c r="R461" s="11">
        <f ca="1">SUMIF(Ingredients!$B$3:$B$217,'PH complex foods'!J461,Ingredients!$A$3:$A$119)+SUMIF($B$3:$B$724,J461,$V$3:$V$723)</f>
        <v>1</v>
      </c>
      <c r="S461" s="11">
        <f ca="1">SUMIF(Ingredients!$B$3:$B$217,'PH complex foods'!K461,Ingredients!$A$3:$A$119)+SUMIF($B$3:$B$724,K461,$V$3:$V$723)</f>
        <v>0</v>
      </c>
      <c r="T461" s="11">
        <f ca="1">SUMIF(Ingredients!$B$3:$B$217,'PH complex foods'!L461,Ingredients!$A$3:$A$119)+SUMIF($B$3:$B$724,L461,$V$3:$V$723)</f>
        <v>0</v>
      </c>
      <c r="U461" s="11">
        <f ca="1">SUMIF(Ingredients!$B$3:$B$217,'PH complex foods'!M461,Ingredients!$A$3:$A$119)+SUMIF($B$3:$B$724,M461,$V$3:$V$723)</f>
        <v>0</v>
      </c>
      <c r="V461" s="10">
        <f t="shared" ca="1" si="103"/>
        <v>1</v>
      </c>
      <c r="W461" s="11">
        <f t="shared" si="92"/>
        <v>0</v>
      </c>
      <c r="X461" s="44" t="str">
        <f t="shared" ca="1" si="104"/>
        <v>Yes</v>
      </c>
      <c r="Y461" s="34">
        <f>SUMIF(Ingredients!$B$3:$B$217,F461,Ingredients!$C$3:$C$217)+SUMIF($B$3:$B$724,F461,$AG$3:$AG$724)</f>
        <v>5</v>
      </c>
      <c r="Z461" s="30">
        <f>SUMIF(Ingredients!$B$3:$B$217,G461,Ingredients!$C$3:$C$217)+SUMIF($B$3:$B$724,G461,$AG$3:$AG$724)</f>
        <v>5</v>
      </c>
      <c r="AA461" s="30">
        <f>SUMIF(Ingredients!$B$3:$B$217,H461,Ingredients!$C$3:$C$217)+SUMIF($B$3:$B$724,H461,$AG$3:$AG$724)</f>
        <v>0</v>
      </c>
      <c r="AB461" s="30">
        <f>SUMIF(Ingredients!$B$3:$B$217,I461,Ingredients!$C$3:$C$217)+SUMIF($B$3:$B$724,I461,$AG$3:$AG$724)</f>
        <v>0</v>
      </c>
      <c r="AC461" s="30">
        <f>SUMIF(Ingredients!$B$3:$B$217,J461,Ingredients!$C$3:$C$217)+SUMIF($B$3:$B$724,J461,$AG$3:$AG$724)</f>
        <v>0</v>
      </c>
      <c r="AD461" s="30">
        <f>SUMIF(Ingredients!$B$3:$B$217,K461,Ingredients!$C$3:$C$217)+SUMIF($B$3:$B$724,K461,$AG$3:$AG$724)</f>
        <v>0</v>
      </c>
      <c r="AE461" s="30">
        <f>SUMIF(Ingredients!$B$3:$B$217,L461,Ingredients!$C$3:$C$217)+SUMIF($B$3:$B$724,L461,$AG$3:$AG$724)</f>
        <v>0</v>
      </c>
      <c r="AF461" s="30">
        <f>SUMIF(Ingredients!$B$3:$B$217,M461,Ingredients!$C$3:$C$217)+SUMIF($B$3:$B$724,M461,$AG$3:$AG$724)</f>
        <v>0</v>
      </c>
      <c r="AG461" s="29">
        <f t="shared" si="93"/>
        <v>10</v>
      </c>
      <c r="AH461" s="30">
        <f>SUMIF(Ingredients!$B$3:$B$217,F461,Ingredients!$D$3:$D$217)+SUMIF($B$3:$B$724,F461,$AP$3:$AP$724)</f>
        <v>0</v>
      </c>
      <c r="AI461" s="30">
        <f>SUMIF(Ingredients!$B$3:$B$217,G461,Ingredients!$D$3:$D$217)+SUMIF($B$3:$B$724,G461,$AP$3:$AP$724)</f>
        <v>0</v>
      </c>
      <c r="AJ461" s="30">
        <f>SUMIF(Ingredients!$B$3:$B$217,H461,Ingredients!$D$3:$D$217)+SUMIF($B$3:$B$724,H461,$AP$3:$AP$724)</f>
        <v>0</v>
      </c>
      <c r="AK461" s="30">
        <f>SUMIF(Ingredients!$B$3:$B$217,I461,Ingredients!$D$3:$D$217)+SUMIF($B$3:$B$724,I461,$AP$3:$AP$724)</f>
        <v>0</v>
      </c>
      <c r="AL461" s="30">
        <f>SUMIF(Ingredients!$B$3:$B$217,J461,Ingredients!$D$3:$D$217)+SUMIF($B$3:$B$724,J461,$AP$3:$AP$724)</f>
        <v>0</v>
      </c>
      <c r="AM461" s="30">
        <f>SUMIF(Ingredients!$B$3:$B$217,K461,Ingredients!$D$3:$D$217)+SUMIF($B$3:$B$724,K461,$AP$3:$AP$724)</f>
        <v>0</v>
      </c>
      <c r="AN461" s="30">
        <f>SUMIF(Ingredients!$B$3:$B$217,L461,Ingredients!$D$3:$D$217)+SUMIF($B$3:$B$724,L461,$AP$3:$AP$724)</f>
        <v>0</v>
      </c>
      <c r="AO461" s="30">
        <f>SUMIF(Ingredients!$B$3:$B$217,M461,Ingredients!$D$3:$D$217)+SUMIF($B$3:$B$724,M461,$AP$3:$AP$724)</f>
        <v>0</v>
      </c>
      <c r="AP461" s="29">
        <f t="shared" si="94"/>
        <v>0</v>
      </c>
      <c r="AQ461" s="30">
        <f>SUMIF(Ingredients!$B$3:$B$217,F461,Ingredients!$E$3:$E$217)+SUMIF($B$3:$B$724,F461,$AY$3:$AY$727)</f>
        <v>43</v>
      </c>
      <c r="AR461" s="30">
        <f>SUMIF(Ingredients!$B$3:$B$217,G461,Ingredients!$E$3:$E$217)+SUMIF($B$3:$B$724,G461,$AY$3:$AY$727)</f>
        <v>12</v>
      </c>
      <c r="AS461" s="30">
        <f>SUMIF(Ingredients!$B$3:$B$217,H461,Ingredients!$E$3:$E$217)+SUMIF($B$3:$B$724,H461,$AY$3:$AY$727)</f>
        <v>30</v>
      </c>
      <c r="AT461" s="30">
        <f>SUMIF(Ingredients!$B$3:$B$217,I461,Ingredients!$E$3:$E$217)+SUMIF($B$3:$B$724,I461,$AY$3:$AY$727)</f>
        <v>30</v>
      </c>
      <c r="AU461" s="30">
        <f>SUMIF(Ingredients!$B$3:$B$217,J461,Ingredients!$E$3:$E$217)+SUMIF($B$3:$B$724,J461,$AY$3:$AY$727)</f>
        <v>16</v>
      </c>
      <c r="AV461" s="30">
        <f>SUMIF(Ingredients!$B$3:$B$217,K461,Ingredients!$E$3:$E$217)+SUMIF($B$3:$B$724,K461,$AY$3:$AY$727)</f>
        <v>0</v>
      </c>
      <c r="AW461" s="30">
        <f>SUMIF(Ingredients!$B$3:$B$217,L461,Ingredients!$E$3:$E$217)+SUMIF($B$3:$B$724,L461,$AY$3:$AY$727)</f>
        <v>0</v>
      </c>
      <c r="AX461" s="30">
        <f>SUMIF(Ingredients!$B$3:$B$217,M461,Ingredients!$E$3:$E$217)+SUMIF($B$3:$B$724,M461,$AY$3:$AY$727)</f>
        <v>0</v>
      </c>
      <c r="AY461" s="29">
        <f t="shared" si="95"/>
        <v>26.2</v>
      </c>
      <c r="AZ461" s="30">
        <f>SUMIF(Ingredients!$B$3:$B$217,F461,Ingredients!$F$3:$F$217)+SUMIF($B$3:$B$724,F461,$BH$3:$BH$724)</f>
        <v>1</v>
      </c>
      <c r="BA461" s="30">
        <f>SUMIF(Ingredients!$B$3:$B$217,G461,Ingredients!$F$3:$F$217)+SUMIF($B$3:$B$724,G461,$BH$3:$BH$724)</f>
        <v>0</v>
      </c>
      <c r="BB461" s="30">
        <f>SUMIF(Ingredients!$B$3:$B$217,H461,Ingredients!$F$3:$F$217)+SUMIF($B$3:$B$724,H461,$BH$3:$BH$724)</f>
        <v>0</v>
      </c>
      <c r="BC461" s="30">
        <f>SUMIF(Ingredients!$B$3:$B$217,I461,Ingredients!$F$3:$F$217)+SUMIF($B$3:$B$724,I461,$BH$3:$BH$724)</f>
        <v>0</v>
      </c>
      <c r="BD461" s="30">
        <f>SUMIF(Ingredients!$B$3:$B$217,J461,Ingredients!$F$3:$F$217)+SUMIF($B$3:$B$724,J461,$BH$3:$BH$724)</f>
        <v>0</v>
      </c>
      <c r="BE461" s="30">
        <f>SUMIF(Ingredients!$B$3:$B$217,K461,Ingredients!$F$3:$F$217)+SUMIF($B$3:$B$724,K461,$BH$3:$BH$724)</f>
        <v>0</v>
      </c>
      <c r="BF461" s="30">
        <f>SUMIF(Ingredients!$B$3:$B$217,L461,Ingredients!$F$3:$F$217)+SUMIF($B$3:$B$724,L461,$BH$3:$BH$724)</f>
        <v>0</v>
      </c>
      <c r="BG461" s="30">
        <f>SUMIF(Ingredients!$B$3:$B$217,M461,Ingredients!$F$3:$F$217)+SUMIF($B$3:$B$724,M461,$BH$3:$BH$724)</f>
        <v>0</v>
      </c>
      <c r="BH461" s="35">
        <f t="shared" si="96"/>
        <v>1</v>
      </c>
      <c r="BI461" s="30">
        <f>SUMIF(Ingredients!$B$3:$B$217,F461,Ingredients!$G$3:$G$217)+SUMIF($B$3:$B$724,F461,$BQ$3:$BQ$724)</f>
        <v>0</v>
      </c>
      <c r="BJ461" s="30">
        <f>SUMIF(Ingredients!$B$3:$B$217,G461,Ingredients!$G$3:$G$217)+SUMIF($B$3:$B$724,G461,$BQ$3:$BQ$724)</f>
        <v>0</v>
      </c>
      <c r="BK461" s="30">
        <f>SUMIF(Ingredients!$B$3:$B$217,H461,Ingredients!$G$3:$G$217)+SUMIF($B$3:$B$724,H461,$BQ$3:$BQ$724)</f>
        <v>0</v>
      </c>
      <c r="BL461" s="30">
        <f>SUMIF(Ingredients!$B$3:$B$217,I461,Ingredients!$G$3:$G$217)+SUMIF($B$3:$B$724,I461,$BQ$3:$BQ$724)</f>
        <v>0</v>
      </c>
      <c r="BM461" s="30">
        <f>SUMIF(Ingredients!$B$3:$B$217,J461,Ingredients!$G$3:$G$217)+SUMIF($B$3:$B$724,J461,$BQ$3:$BQ$724)</f>
        <v>0</v>
      </c>
      <c r="BN461" s="30">
        <f>SUMIF(Ingredients!$B$3:$B$217,K461,Ingredients!$G$3:$G$217)+SUMIF($B$3:$B$724,K461,$BQ$3:$BQ$724)</f>
        <v>0</v>
      </c>
      <c r="BO461" s="30">
        <f>SUMIF(Ingredients!$B$3:$B$217,L461,Ingredients!$G$3:$G$217)+SUMIF($B$3:$B$724,L461,$BQ$3:$BQ$724)</f>
        <v>0</v>
      </c>
      <c r="BP461" s="30">
        <f>SUMIF(Ingredients!$B$3:$B$217,M461,Ingredients!$G$3:$G$217)+SUMIF($B$3:$B$724,M461,$BQ$3:$BQ$724)</f>
        <v>0</v>
      </c>
      <c r="BQ461" s="36">
        <f t="shared" si="97"/>
        <v>0</v>
      </c>
      <c r="BR461" s="30">
        <f>SUMIF(Ingredients!$B$3:$B$217,F461,Ingredients!$H$3:$H$217)+SUMIF($B$3:$B$724,F461,$BZ$3:$BZ$724)</f>
        <v>0</v>
      </c>
      <c r="BS461" s="30">
        <f>SUMIF(Ingredients!$B$3:$B$217,G461,Ingredients!$H$3:$H$217)+SUMIF($B$3:$B$724,G461,$BZ$3:$BZ$724)</f>
        <v>0</v>
      </c>
      <c r="BT461" s="30">
        <f>SUMIF(Ingredients!$B$3:$B$217,H461,Ingredients!$H$3:$H$217)+SUMIF($B$3:$B$724,H461,$BZ$3:$BZ$724)</f>
        <v>0</v>
      </c>
      <c r="BU461" s="30">
        <f>SUMIF(Ingredients!$B$3:$B$217,I461,Ingredients!$H$3:$H$217)+SUMIF($B$3:$B$724,I461,$BZ$3:$BZ$724)</f>
        <v>0</v>
      </c>
      <c r="BV461" s="30">
        <f>SUMIF(Ingredients!$B$3:$B$217,J461,Ingredients!$H$3:$H$217)+SUMIF($B$3:$B$724,J461,$BZ$3:$BZ$724)</f>
        <v>0</v>
      </c>
      <c r="BW461" s="30">
        <f>SUMIF(Ingredients!$B$3:$B$217,K461,Ingredients!$H$3:$H$217)+SUMIF($B$3:$B$724,K461,$BZ$3:$BZ$724)</f>
        <v>0</v>
      </c>
      <c r="BX461" s="30">
        <f>SUMIF(Ingredients!$B$3:$B$217,L461,Ingredients!$H$3:$H$217)+SUMIF($B$3:$B$724,L461,$BZ$3:$BZ$724)</f>
        <v>0</v>
      </c>
      <c r="BY461" s="30">
        <f>SUMIF(Ingredients!$B$3:$B$217,M461,Ingredients!$H$3:$H$217)+SUMIF($B$3:$B$724,M461,$BZ$3:$BZ$724)</f>
        <v>0</v>
      </c>
      <c r="BZ461" s="42">
        <f t="shared" si="98"/>
        <v>0</v>
      </c>
      <c r="CA461" s="30">
        <f>SUMIF(Ingredients!$B$3:$B$217,F461,Ingredients!$I$3:$I$217)+SUMIF($B$3:$B$724,F461,$CI$3:$CI$724)</f>
        <v>0</v>
      </c>
      <c r="CB461" s="30">
        <f>SUMIF(Ingredients!$B$3:$B$217,G461,Ingredients!$I$3:$I$217)+SUMIF($B$3:$B$724,G461,$CI$3:$CI$724)</f>
        <v>0</v>
      </c>
      <c r="CC461" s="30">
        <f>SUMIF(Ingredients!$B$3:$B$217,H461,Ingredients!$I$3:$I$217)+SUMIF($B$3:$B$724,H461,$CI$3:$CI$724)</f>
        <v>0</v>
      </c>
      <c r="CD461" s="30">
        <f>SUMIF(Ingredients!$B$3:$B$217,I461,Ingredients!$I$3:$I$217)+SUMIF($B$3:$B$724,I461,$CI$3:$CI$724)</f>
        <v>0</v>
      </c>
      <c r="CE461" s="30">
        <f>SUMIF(Ingredients!$B$3:$B$217,J461,Ingredients!$I$3:$I$217)+SUMIF($B$3:$B$724,J461,$CI$3:$CI$724)</f>
        <v>0</v>
      </c>
      <c r="CF461" s="30">
        <f>SUMIF(Ingredients!$B$3:$B$217,K461,Ingredients!$I$3:$I$217)+SUMIF($B$3:$B$724,K461,$CI$3:$CI$724)</f>
        <v>0</v>
      </c>
      <c r="CG461" s="30">
        <f>SUMIF(Ingredients!$B$3:$B$217,L461,Ingredients!$I$3:$I$217)+SUMIF($B$3:$B$724,L461,$CI$3:$CI$724)</f>
        <v>0</v>
      </c>
      <c r="CH461" s="30">
        <f>SUMIF(Ingredients!$B$3:$B$217,M461,Ingredients!$I$3:$I$217)+SUMIF($B$3:$B$724,M461,$CI$3:$CI$724)</f>
        <v>0</v>
      </c>
      <c r="CI461" s="38">
        <f t="shared" si="99"/>
        <v>0</v>
      </c>
      <c r="CJ461" s="30">
        <f>SUMIF(Ingredients!$B$3:$B$217,F461,Ingredients!$J$3:$J$217)+SUMIF($B$3:$B$724,F461,$CR$3:$CR$724)</f>
        <v>0</v>
      </c>
      <c r="CK461" s="30">
        <f>SUMIF(Ingredients!$B$3:$B$217,G461,Ingredients!$J$3:$J$217)+SUMIF($B$3:$B$724,G461,$CR$3:$CR$724)</f>
        <v>1</v>
      </c>
      <c r="CL461" s="30">
        <f>SUMIF(Ingredients!$B$3:$B$217,H461,Ingredients!$J$3:$J$217)+SUMIF($B$3:$B$724,H461,$CR$3:$CR$724)</f>
        <v>0</v>
      </c>
      <c r="CM461" s="30">
        <f>SUMIF(Ingredients!$B$3:$B$217,I461,Ingredients!$J$3:$J$217)+SUMIF($B$3:$B$724,I461,$CR$3:$CR$724)</f>
        <v>0</v>
      </c>
      <c r="CN461" s="30">
        <f>SUMIF(Ingredients!$B$3:$B$217,J461,Ingredients!$J$3:$J$217)+SUMIF($B$3:$B$724,J461,$CR$3:$CR$724)</f>
        <v>0</v>
      </c>
      <c r="CO461" s="30">
        <f>SUMIF(Ingredients!$B$3:$B$217,K461,Ingredients!$J$3:$J$217)+SUMIF($B$3:$B$724,K461,$CR$3:$CR$724)</f>
        <v>0</v>
      </c>
      <c r="CP461" s="30">
        <f>SUMIF(Ingredients!$B$3:$B$217,L461,Ingredients!$J$3:$J$217)+SUMIF($B$3:$B$724,L461,$CR$3:$CR$724)</f>
        <v>0</v>
      </c>
      <c r="CQ461" s="30">
        <f>SUMIF(Ingredients!$B$3:$B$217,M461,Ingredients!$J$3:$J$217)+SUMIF($B$3:$B$724,M461,$CR$3:$CR$724)</f>
        <v>0</v>
      </c>
      <c r="CR461" s="43">
        <f t="shared" si="100"/>
        <v>1</v>
      </c>
      <c r="CS461" s="34">
        <v>10</v>
      </c>
      <c r="CT461" s="30">
        <v>0</v>
      </c>
      <c r="CU461" s="30">
        <v>21</v>
      </c>
      <c r="CV461" s="35">
        <v>1</v>
      </c>
      <c r="CW461" s="36">
        <v>0</v>
      </c>
      <c r="CX461" s="37">
        <v>0</v>
      </c>
      <c r="CY461" s="38">
        <v>0</v>
      </c>
      <c r="CZ461" s="39">
        <v>1</v>
      </c>
      <c r="DA461" t="s">
        <v>202</v>
      </c>
      <c r="DB461" t="str">
        <f t="shared" ca="1" si="101"/>
        <v>-</v>
      </c>
      <c r="DC461" t="s">
        <v>1169</v>
      </c>
      <c r="DD461" t="s">
        <v>200</v>
      </c>
      <c r="DE461" t="str">
        <f t="shared" ca="1" si="102"/>
        <v>SUGARCOOKIEITEM(MEAL, ItemRegistry.sugarcookieItem, 4 ,2f,0f,1f,0f,0f,0f,1f,1f),</v>
      </c>
      <c r="DF461" t="s">
        <v>2294</v>
      </c>
    </row>
    <row r="462" spans="2:110" x14ac:dyDescent="0.3">
      <c r="B462" t="s">
        <v>756</v>
      </c>
      <c r="C462" t="str">
        <f>INDEX('PH Itemnames'!$B$1:$B$723,MATCH(B462,'PH Itemnames'!$A$1:$A$723),1)</f>
        <v>potatochipsItem</v>
      </c>
      <c r="D462" t="s">
        <v>240</v>
      </c>
      <c r="E462" t="s">
        <v>1192</v>
      </c>
      <c r="F462" s="10" t="s">
        <v>65</v>
      </c>
      <c r="G462" s="11" t="s">
        <v>249</v>
      </c>
      <c r="H462" s="11" t="s">
        <v>346</v>
      </c>
      <c r="I462" s="11"/>
      <c r="J462" s="11"/>
      <c r="K462" s="11"/>
      <c r="L462" s="11"/>
      <c r="M462" s="11"/>
      <c r="N462" s="46">
        <f ca="1">SUMIF(Ingredients!$B$3:$B$217,'PH complex foods'!F462,Ingredients!$A$3:$A$119)+SUMIF($B$3:$B$724,F462,$V$3:$V$723)</f>
        <v>1</v>
      </c>
      <c r="O462" s="11">
        <f ca="1">SUMIF(Ingredients!$B$3:$B$217,'PH complex foods'!G462,Ingredients!$A$3:$A$119)+SUMIF($B$3:$B$724,G462,$V$3:$V$723)</f>
        <v>1</v>
      </c>
      <c r="P462" s="11">
        <f ca="1">SUMIF(Ingredients!$B$3:$B$217,'PH complex foods'!H462,Ingredients!$A$3:$A$119)+SUMIF($B$3:$B$724,H462,$V$3:$V$723)</f>
        <v>1</v>
      </c>
      <c r="Q462" s="11">
        <f ca="1">SUMIF(Ingredients!$B$3:$B$217,'PH complex foods'!I462,Ingredients!$A$3:$A$119)+SUMIF($B$3:$B$724,I462,$V$3:$V$723)</f>
        <v>0</v>
      </c>
      <c r="R462" s="11">
        <f ca="1">SUMIF(Ingredients!$B$3:$B$217,'PH complex foods'!J462,Ingredients!$A$3:$A$119)+SUMIF($B$3:$B$724,J462,$V$3:$V$723)</f>
        <v>0</v>
      </c>
      <c r="S462" s="11">
        <f ca="1">SUMIF(Ingredients!$B$3:$B$217,'PH complex foods'!K462,Ingredients!$A$3:$A$119)+SUMIF($B$3:$B$724,K462,$V$3:$V$723)</f>
        <v>0</v>
      </c>
      <c r="T462" s="11">
        <f ca="1">SUMIF(Ingredients!$B$3:$B$217,'PH complex foods'!L462,Ingredients!$A$3:$A$119)+SUMIF($B$3:$B$724,L462,$V$3:$V$723)</f>
        <v>0</v>
      </c>
      <c r="U462" s="11">
        <f ca="1">SUMIF(Ingredients!$B$3:$B$217,'PH complex foods'!M462,Ingredients!$A$3:$A$119)+SUMIF($B$3:$B$724,M462,$V$3:$V$723)</f>
        <v>0</v>
      </c>
      <c r="V462" s="10">
        <f t="shared" ca="1" si="103"/>
        <v>1</v>
      </c>
      <c r="W462" s="11">
        <f t="shared" si="92"/>
        <v>5</v>
      </c>
      <c r="X462" s="44" t="str">
        <f t="shared" ca="1" si="104"/>
        <v>Yes</v>
      </c>
      <c r="Y462" s="34">
        <f>SUMIF(Ingredients!$B$3:$B$217,F462,Ingredients!$C$3:$C$217)+SUMIF($B$3:$B$724,F462,$AG$3:$AG$724)</f>
        <v>10</v>
      </c>
      <c r="Z462" s="30">
        <f>SUMIF(Ingredients!$B$3:$B$217,G462,Ingredients!$C$3:$C$217)+SUMIF($B$3:$B$724,G462,$AG$3:$AG$724)</f>
        <v>0</v>
      </c>
      <c r="AA462" s="30">
        <f>SUMIF(Ingredients!$B$3:$B$217,H462,Ingredients!$C$3:$C$217)+SUMIF($B$3:$B$724,H462,$AG$3:$AG$724)</f>
        <v>4</v>
      </c>
      <c r="AB462" s="30">
        <f>SUMIF(Ingredients!$B$3:$B$217,I462,Ingredients!$C$3:$C$217)+SUMIF($B$3:$B$724,I462,$AG$3:$AG$724)</f>
        <v>0</v>
      </c>
      <c r="AC462" s="30">
        <f>SUMIF(Ingredients!$B$3:$B$217,J462,Ingredients!$C$3:$C$217)+SUMIF($B$3:$B$724,J462,$AG$3:$AG$724)</f>
        <v>0</v>
      </c>
      <c r="AD462" s="30">
        <f>SUMIF(Ingredients!$B$3:$B$217,K462,Ingredients!$C$3:$C$217)+SUMIF($B$3:$B$724,K462,$AG$3:$AG$724)</f>
        <v>0</v>
      </c>
      <c r="AE462" s="30">
        <f>SUMIF(Ingredients!$B$3:$B$217,L462,Ingredients!$C$3:$C$217)+SUMIF($B$3:$B$724,L462,$AG$3:$AG$724)</f>
        <v>0</v>
      </c>
      <c r="AF462" s="30">
        <f>SUMIF(Ingredients!$B$3:$B$217,M462,Ingredients!$C$3:$C$217)+SUMIF($B$3:$B$724,M462,$AG$3:$AG$724)</f>
        <v>0</v>
      </c>
      <c r="AG462" s="29">
        <f t="shared" si="93"/>
        <v>14</v>
      </c>
      <c r="AH462" s="30">
        <f>SUMIF(Ingredients!$B$3:$B$217,F462,Ingredients!$D$3:$D$217)+SUMIF($B$3:$B$724,F462,$AP$3:$AP$724)</f>
        <v>0</v>
      </c>
      <c r="AI462" s="30">
        <f>SUMIF(Ingredients!$B$3:$B$217,G462,Ingredients!$D$3:$D$217)+SUMIF($B$3:$B$724,G462,$AP$3:$AP$724)</f>
        <v>0</v>
      </c>
      <c r="AJ462" s="30">
        <f>SUMIF(Ingredients!$B$3:$B$217,H462,Ingredients!$D$3:$D$217)+SUMIF($B$3:$B$724,H462,$AP$3:$AP$724)</f>
        <v>0</v>
      </c>
      <c r="AK462" s="30">
        <f>SUMIF(Ingredients!$B$3:$B$217,I462,Ingredients!$D$3:$D$217)+SUMIF($B$3:$B$724,I462,$AP$3:$AP$724)</f>
        <v>0</v>
      </c>
      <c r="AL462" s="30">
        <f>SUMIF(Ingredients!$B$3:$B$217,J462,Ingredients!$D$3:$D$217)+SUMIF($B$3:$B$724,J462,$AP$3:$AP$724)</f>
        <v>0</v>
      </c>
      <c r="AM462" s="30">
        <f>SUMIF(Ingredients!$B$3:$B$217,K462,Ingredients!$D$3:$D$217)+SUMIF($B$3:$B$724,K462,$AP$3:$AP$724)</f>
        <v>0</v>
      </c>
      <c r="AN462" s="30">
        <f>SUMIF(Ingredients!$B$3:$B$217,L462,Ingredients!$D$3:$D$217)+SUMIF($B$3:$B$724,L462,$AP$3:$AP$724)</f>
        <v>0</v>
      </c>
      <c r="AO462" s="30">
        <f>SUMIF(Ingredients!$B$3:$B$217,M462,Ingredients!$D$3:$D$217)+SUMIF($B$3:$B$724,M462,$AP$3:$AP$724)</f>
        <v>0</v>
      </c>
      <c r="AP462" s="29">
        <f t="shared" si="94"/>
        <v>0</v>
      </c>
      <c r="AQ462" s="30">
        <f>SUMIF(Ingredients!$B$3:$B$217,F462,Ingredients!$E$3:$E$217)+SUMIF($B$3:$B$724,F462,$AY$3:$AY$727)</f>
        <v>32</v>
      </c>
      <c r="AR462" s="30">
        <f>SUMIF(Ingredients!$B$3:$B$217,G462,Ingredients!$E$3:$E$217)+SUMIF($B$3:$B$724,G462,$AY$3:$AY$727)</f>
        <v>30</v>
      </c>
      <c r="AS462" s="30">
        <f>SUMIF(Ingredients!$B$3:$B$217,H462,Ingredients!$E$3:$E$217)+SUMIF($B$3:$B$724,H462,$AY$3:$AY$727)</f>
        <v>0</v>
      </c>
      <c r="AT462" s="30">
        <f>SUMIF(Ingredients!$B$3:$B$217,I462,Ingredients!$E$3:$E$217)+SUMIF($B$3:$B$724,I462,$AY$3:$AY$727)</f>
        <v>0</v>
      </c>
      <c r="AU462" s="30">
        <f>SUMIF(Ingredients!$B$3:$B$217,J462,Ingredients!$E$3:$E$217)+SUMIF($B$3:$B$724,J462,$AY$3:$AY$727)</f>
        <v>0</v>
      </c>
      <c r="AV462" s="30">
        <f>SUMIF(Ingredients!$B$3:$B$217,K462,Ingredients!$E$3:$E$217)+SUMIF($B$3:$B$724,K462,$AY$3:$AY$727)</f>
        <v>0</v>
      </c>
      <c r="AW462" s="30">
        <f>SUMIF(Ingredients!$B$3:$B$217,L462,Ingredients!$E$3:$E$217)+SUMIF($B$3:$B$724,L462,$AY$3:$AY$727)</f>
        <v>0</v>
      </c>
      <c r="AX462" s="30">
        <f>SUMIF(Ingredients!$B$3:$B$217,M462,Ingredients!$E$3:$E$217)+SUMIF($B$3:$B$724,M462,$AY$3:$AY$727)</f>
        <v>0</v>
      </c>
      <c r="AY462" s="29">
        <f t="shared" si="95"/>
        <v>20.666666666666668</v>
      </c>
      <c r="AZ462" s="30">
        <f>SUMIF(Ingredients!$B$3:$B$217,F462,Ingredients!$F$3:$F$217)+SUMIF($B$3:$B$724,F462,$BH$3:$BH$724)</f>
        <v>0</v>
      </c>
      <c r="BA462" s="30">
        <f>SUMIF(Ingredients!$B$3:$B$217,G462,Ingredients!$F$3:$F$217)+SUMIF($B$3:$B$724,G462,$BH$3:$BH$724)</f>
        <v>0</v>
      </c>
      <c r="BB462" s="30">
        <f>SUMIF(Ingredients!$B$3:$B$217,H462,Ingredients!$F$3:$F$217)+SUMIF($B$3:$B$724,H462,$BH$3:$BH$724)</f>
        <v>0</v>
      </c>
      <c r="BC462" s="30">
        <f>SUMIF(Ingredients!$B$3:$B$217,I462,Ingredients!$F$3:$F$217)+SUMIF($B$3:$B$724,I462,$BH$3:$BH$724)</f>
        <v>0</v>
      </c>
      <c r="BD462" s="30">
        <f>SUMIF(Ingredients!$B$3:$B$217,J462,Ingredients!$F$3:$F$217)+SUMIF($B$3:$B$724,J462,$BH$3:$BH$724)</f>
        <v>0</v>
      </c>
      <c r="BE462" s="30">
        <f>SUMIF(Ingredients!$B$3:$B$217,K462,Ingredients!$F$3:$F$217)+SUMIF($B$3:$B$724,K462,$BH$3:$BH$724)</f>
        <v>0</v>
      </c>
      <c r="BF462" s="30">
        <f>SUMIF(Ingredients!$B$3:$B$217,L462,Ingredients!$F$3:$F$217)+SUMIF($B$3:$B$724,L462,$BH$3:$BH$724)</f>
        <v>0</v>
      </c>
      <c r="BG462" s="30">
        <f>SUMIF(Ingredients!$B$3:$B$217,M462,Ingredients!$F$3:$F$217)+SUMIF($B$3:$B$724,M462,$BH$3:$BH$724)</f>
        <v>0</v>
      </c>
      <c r="BH462" s="35">
        <f t="shared" si="96"/>
        <v>0</v>
      </c>
      <c r="BI462" s="30">
        <f>SUMIF(Ingredients!$B$3:$B$217,F462,Ingredients!$G$3:$G$217)+SUMIF($B$3:$B$724,F462,$BQ$3:$BQ$724)</f>
        <v>0</v>
      </c>
      <c r="BJ462" s="30">
        <f>SUMIF(Ingredients!$B$3:$B$217,G462,Ingredients!$G$3:$G$217)+SUMIF($B$3:$B$724,G462,$BQ$3:$BQ$724)</f>
        <v>0</v>
      </c>
      <c r="BK462" s="30">
        <f>SUMIF(Ingredients!$B$3:$B$217,H462,Ingredients!$G$3:$G$217)+SUMIF($B$3:$B$724,H462,$BQ$3:$BQ$724)</f>
        <v>0</v>
      </c>
      <c r="BL462" s="30">
        <f>SUMIF(Ingredients!$B$3:$B$217,I462,Ingredients!$G$3:$G$217)+SUMIF($B$3:$B$724,I462,$BQ$3:$BQ$724)</f>
        <v>0</v>
      </c>
      <c r="BM462" s="30">
        <f>SUMIF(Ingredients!$B$3:$B$217,J462,Ingredients!$G$3:$G$217)+SUMIF($B$3:$B$724,J462,$BQ$3:$BQ$724)</f>
        <v>0</v>
      </c>
      <c r="BN462" s="30">
        <f>SUMIF(Ingredients!$B$3:$B$217,K462,Ingredients!$G$3:$G$217)+SUMIF($B$3:$B$724,K462,$BQ$3:$BQ$724)</f>
        <v>0</v>
      </c>
      <c r="BO462" s="30">
        <f>SUMIF(Ingredients!$B$3:$B$217,L462,Ingredients!$G$3:$G$217)+SUMIF($B$3:$B$724,L462,$BQ$3:$BQ$724)</f>
        <v>0</v>
      </c>
      <c r="BP462" s="30">
        <f>SUMIF(Ingredients!$B$3:$B$217,M462,Ingredients!$G$3:$G$217)+SUMIF($B$3:$B$724,M462,$BQ$3:$BQ$724)</f>
        <v>0</v>
      </c>
      <c r="BQ462" s="36">
        <f t="shared" si="97"/>
        <v>0</v>
      </c>
      <c r="BR462" s="30">
        <f>SUMIF(Ingredients!$B$3:$B$217,F462,Ingredients!$H$3:$H$217)+SUMIF($B$3:$B$724,F462,$BZ$3:$BZ$724)</f>
        <v>1.5</v>
      </c>
      <c r="BS462" s="30">
        <f>SUMIF(Ingredients!$B$3:$B$217,G462,Ingredients!$H$3:$H$217)+SUMIF($B$3:$B$724,G462,$BZ$3:$BZ$724)</f>
        <v>0</v>
      </c>
      <c r="BT462" s="30">
        <f>SUMIF(Ingredients!$B$3:$B$217,H462,Ingredients!$H$3:$H$217)+SUMIF($B$3:$B$724,H462,$BZ$3:$BZ$724)</f>
        <v>0</v>
      </c>
      <c r="BU462" s="30">
        <f>SUMIF(Ingredients!$B$3:$B$217,I462,Ingredients!$H$3:$H$217)+SUMIF($B$3:$B$724,I462,$BZ$3:$BZ$724)</f>
        <v>0</v>
      </c>
      <c r="BV462" s="30">
        <f>SUMIF(Ingredients!$B$3:$B$217,J462,Ingredients!$H$3:$H$217)+SUMIF($B$3:$B$724,J462,$BZ$3:$BZ$724)</f>
        <v>0</v>
      </c>
      <c r="BW462" s="30">
        <f>SUMIF(Ingredients!$B$3:$B$217,K462,Ingredients!$H$3:$H$217)+SUMIF($B$3:$B$724,K462,$BZ$3:$BZ$724)</f>
        <v>0</v>
      </c>
      <c r="BX462" s="30">
        <f>SUMIF(Ingredients!$B$3:$B$217,L462,Ingredients!$H$3:$H$217)+SUMIF($B$3:$B$724,L462,$BZ$3:$BZ$724)</f>
        <v>0</v>
      </c>
      <c r="BY462" s="30">
        <f>SUMIF(Ingredients!$B$3:$B$217,M462,Ingredients!$H$3:$H$217)+SUMIF($B$3:$B$724,M462,$BZ$3:$BZ$724)</f>
        <v>0</v>
      </c>
      <c r="BZ462" s="42">
        <f t="shared" si="98"/>
        <v>1.5</v>
      </c>
      <c r="CA462" s="30">
        <f>SUMIF(Ingredients!$B$3:$B$217,F462,Ingredients!$I$3:$I$217)+SUMIF($B$3:$B$724,F462,$CI$3:$CI$724)</f>
        <v>0</v>
      </c>
      <c r="CB462" s="30">
        <f>SUMIF(Ingredients!$B$3:$B$217,G462,Ingredients!$I$3:$I$217)+SUMIF($B$3:$B$724,G462,$CI$3:$CI$724)</f>
        <v>0</v>
      </c>
      <c r="CC462" s="30">
        <f>SUMIF(Ingredients!$B$3:$B$217,H462,Ingredients!$I$3:$I$217)+SUMIF($B$3:$B$724,H462,$CI$3:$CI$724)</f>
        <v>0</v>
      </c>
      <c r="CD462" s="30">
        <f>SUMIF(Ingredients!$B$3:$B$217,I462,Ingredients!$I$3:$I$217)+SUMIF($B$3:$B$724,I462,$CI$3:$CI$724)</f>
        <v>0</v>
      </c>
      <c r="CE462" s="30">
        <f>SUMIF(Ingredients!$B$3:$B$217,J462,Ingredients!$I$3:$I$217)+SUMIF($B$3:$B$724,J462,$CI$3:$CI$724)</f>
        <v>0</v>
      </c>
      <c r="CF462" s="30">
        <f>SUMIF(Ingredients!$B$3:$B$217,K462,Ingredients!$I$3:$I$217)+SUMIF($B$3:$B$724,K462,$CI$3:$CI$724)</f>
        <v>0</v>
      </c>
      <c r="CG462" s="30">
        <f>SUMIF(Ingredients!$B$3:$B$217,L462,Ingredients!$I$3:$I$217)+SUMIF($B$3:$B$724,L462,$CI$3:$CI$724)</f>
        <v>0</v>
      </c>
      <c r="CH462" s="30">
        <f>SUMIF(Ingredients!$B$3:$B$217,M462,Ingredients!$I$3:$I$217)+SUMIF($B$3:$B$724,M462,$CI$3:$CI$724)</f>
        <v>0</v>
      </c>
      <c r="CI462" s="38">
        <f t="shared" si="99"/>
        <v>0</v>
      </c>
      <c r="CJ462" s="30">
        <f>SUMIF(Ingredients!$B$3:$B$217,F462,Ingredients!$J$3:$J$217)+SUMIF($B$3:$B$724,F462,$CR$3:$CR$724)</f>
        <v>0</v>
      </c>
      <c r="CK462" s="30">
        <f>SUMIF(Ingredients!$B$3:$B$217,G462,Ingredients!$J$3:$J$217)+SUMIF($B$3:$B$724,G462,$CR$3:$CR$724)</f>
        <v>0</v>
      </c>
      <c r="CL462" s="30">
        <f>SUMIF(Ingredients!$B$3:$B$217,H462,Ingredients!$J$3:$J$217)+SUMIF($B$3:$B$724,H462,$CR$3:$CR$724)</f>
        <v>0</v>
      </c>
      <c r="CM462" s="30">
        <f>SUMIF(Ingredients!$B$3:$B$217,I462,Ingredients!$J$3:$J$217)+SUMIF($B$3:$B$724,I462,$CR$3:$CR$724)</f>
        <v>0</v>
      </c>
      <c r="CN462" s="30">
        <f>SUMIF(Ingredients!$B$3:$B$217,J462,Ingredients!$J$3:$J$217)+SUMIF($B$3:$B$724,J462,$CR$3:$CR$724)</f>
        <v>0</v>
      </c>
      <c r="CO462" s="30">
        <f>SUMIF(Ingredients!$B$3:$B$217,K462,Ingredients!$J$3:$J$217)+SUMIF($B$3:$B$724,K462,$CR$3:$CR$724)</f>
        <v>0</v>
      </c>
      <c r="CP462" s="30">
        <f>SUMIF(Ingredients!$B$3:$B$217,L462,Ingredients!$J$3:$J$217)+SUMIF($B$3:$B$724,L462,$CR$3:$CR$724)</f>
        <v>0</v>
      </c>
      <c r="CQ462" s="30">
        <f>SUMIF(Ingredients!$B$3:$B$217,M462,Ingredients!$J$3:$J$217)+SUMIF($B$3:$B$724,M462,$CR$3:$CR$724)</f>
        <v>0</v>
      </c>
      <c r="CR462" s="43">
        <f t="shared" si="100"/>
        <v>0</v>
      </c>
      <c r="CS462" s="34">
        <v>15</v>
      </c>
      <c r="CT462" s="30">
        <v>0</v>
      </c>
      <c r="CU462" s="30">
        <v>87</v>
      </c>
      <c r="CV462" s="35">
        <v>0</v>
      </c>
      <c r="CW462" s="36">
        <v>0</v>
      </c>
      <c r="CX462" s="37">
        <v>1.5</v>
      </c>
      <c r="CY462" s="38">
        <v>0</v>
      </c>
      <c r="CZ462" s="39">
        <v>0</v>
      </c>
      <c r="DA462" t="s">
        <v>202</v>
      </c>
      <c r="DB462" t="str">
        <f t="shared" ca="1" si="101"/>
        <v>-</v>
      </c>
      <c r="DC462" t="s">
        <v>1170</v>
      </c>
      <c r="DD462" t="s">
        <v>200</v>
      </c>
      <c r="DE462" t="str">
        <f t="shared" ca="1" si="102"/>
        <v>POTATOCHIPSITEM(MEAL, ItemRegistry.potatochipsItem, 4 ,3f,0f,0f,1.5f,0f,0f,0f,0.24f),</v>
      </c>
      <c r="DF462" t="s">
        <v>2532</v>
      </c>
    </row>
    <row r="463" spans="2:110" x14ac:dyDescent="0.3">
      <c r="B463" t="s">
        <v>757</v>
      </c>
      <c r="C463" t="str">
        <f>INDEX('PH Itemnames'!$B$1:$B$723,MATCH(B463,'PH Itemnames'!$A$1:$A$723),1)</f>
        <v>bbqpotatochipsItem</v>
      </c>
      <c r="D463" t="s">
        <v>240</v>
      </c>
      <c r="E463" t="s">
        <v>1192</v>
      </c>
      <c r="F463" s="10" t="s">
        <v>756</v>
      </c>
      <c r="G463" s="11" t="s">
        <v>322</v>
      </c>
      <c r="H463" s="11" t="s">
        <v>351</v>
      </c>
      <c r="I463" s="11" t="s">
        <v>210</v>
      </c>
      <c r="J463" s="11"/>
      <c r="K463" s="11"/>
      <c r="L463" s="11"/>
      <c r="M463" s="11"/>
      <c r="N463" s="46">
        <f ca="1">SUMIF(Ingredients!$B$3:$B$217,'PH complex foods'!F463,Ingredients!$A$3:$A$119)+SUMIF($B$3:$B$724,F463,$V$3:$V$723)</f>
        <v>1</v>
      </c>
      <c r="O463" s="11">
        <f ca="1">SUMIF(Ingredients!$B$3:$B$217,'PH complex foods'!G463,Ingredients!$A$3:$A$119)+SUMIF($B$3:$B$724,G463,$V$3:$V$723)</f>
        <v>1</v>
      </c>
      <c r="P463" s="11">
        <f ca="1">SUMIF(Ingredients!$B$3:$B$217,'PH complex foods'!H463,Ingredients!$A$3:$A$119)+SUMIF($B$3:$B$724,H463,$V$3:$V$723)</f>
        <v>1</v>
      </c>
      <c r="Q463" s="11">
        <f ca="1">SUMIF(Ingredients!$B$3:$B$217,'PH complex foods'!I463,Ingredients!$A$3:$A$119)+SUMIF($B$3:$B$724,I463,$V$3:$V$723)</f>
        <v>1</v>
      </c>
      <c r="R463" s="11">
        <f ca="1">SUMIF(Ingredients!$B$3:$B$217,'PH complex foods'!J463,Ingredients!$A$3:$A$119)+SUMIF($B$3:$B$724,J463,$V$3:$V$723)</f>
        <v>0</v>
      </c>
      <c r="S463" s="11">
        <f ca="1">SUMIF(Ingredients!$B$3:$B$217,'PH complex foods'!K463,Ingredients!$A$3:$A$119)+SUMIF($B$3:$B$724,K463,$V$3:$V$723)</f>
        <v>0</v>
      </c>
      <c r="T463" s="11">
        <f ca="1">SUMIF(Ingredients!$B$3:$B$217,'PH complex foods'!L463,Ingredients!$A$3:$A$119)+SUMIF($B$3:$B$724,L463,$V$3:$V$723)</f>
        <v>0</v>
      </c>
      <c r="U463" s="11">
        <f ca="1">SUMIF(Ingredients!$B$3:$B$217,'PH complex foods'!M463,Ingredients!$A$3:$A$119)+SUMIF($B$3:$B$724,M463,$V$3:$V$723)</f>
        <v>0</v>
      </c>
      <c r="V463" s="10">
        <f t="shared" ca="1" si="103"/>
        <v>1</v>
      </c>
      <c r="W463" s="11">
        <f t="shared" si="92"/>
        <v>0</v>
      </c>
      <c r="X463" s="44" t="str">
        <f t="shared" ca="1" si="104"/>
        <v>Yes</v>
      </c>
      <c r="Y463" s="34">
        <f>SUMIF(Ingredients!$B$3:$B$217,F463,Ingredients!$C$3:$C$217)+SUMIF($B$3:$B$724,F463,$AG$3:$AG$724)</f>
        <v>14</v>
      </c>
      <c r="Z463" s="30">
        <f>SUMIF(Ingredients!$B$3:$B$217,G463,Ingredients!$C$3:$C$217)+SUMIF($B$3:$B$724,G463,$AG$3:$AG$724)</f>
        <v>2</v>
      </c>
      <c r="AA463" s="30">
        <f>SUMIF(Ingredients!$B$3:$B$217,H463,Ingredients!$C$3:$C$217)+SUMIF($B$3:$B$724,H463,$AG$3:$AG$724)</f>
        <v>0</v>
      </c>
      <c r="AB463" s="30">
        <f>SUMIF(Ingredients!$B$3:$B$217,I463,Ingredients!$C$3:$C$217)+SUMIF($B$3:$B$724,I463,$AG$3:$AG$724)</f>
        <v>0</v>
      </c>
      <c r="AC463" s="30">
        <f>SUMIF(Ingredients!$B$3:$B$217,J463,Ingredients!$C$3:$C$217)+SUMIF($B$3:$B$724,J463,$AG$3:$AG$724)</f>
        <v>0</v>
      </c>
      <c r="AD463" s="30">
        <f>SUMIF(Ingredients!$B$3:$B$217,K463,Ingredients!$C$3:$C$217)+SUMIF($B$3:$B$724,K463,$AG$3:$AG$724)</f>
        <v>0</v>
      </c>
      <c r="AE463" s="30">
        <f>SUMIF(Ingredients!$B$3:$B$217,L463,Ingredients!$C$3:$C$217)+SUMIF($B$3:$B$724,L463,$AG$3:$AG$724)</f>
        <v>0</v>
      </c>
      <c r="AF463" s="30">
        <f>SUMIF(Ingredients!$B$3:$B$217,M463,Ingredients!$C$3:$C$217)+SUMIF($B$3:$B$724,M463,$AG$3:$AG$724)</f>
        <v>0</v>
      </c>
      <c r="AG463" s="29">
        <f t="shared" si="93"/>
        <v>16</v>
      </c>
      <c r="AH463" s="30">
        <f>SUMIF(Ingredients!$B$3:$B$217,F463,Ingredients!$D$3:$D$217)+SUMIF($B$3:$B$724,F463,$AP$3:$AP$724)</f>
        <v>0</v>
      </c>
      <c r="AI463" s="30">
        <f>SUMIF(Ingredients!$B$3:$B$217,G463,Ingredients!$D$3:$D$217)+SUMIF($B$3:$B$724,G463,$AP$3:$AP$724)</f>
        <v>5</v>
      </c>
      <c r="AJ463" s="30">
        <f>SUMIF(Ingredients!$B$3:$B$217,H463,Ingredients!$D$3:$D$217)+SUMIF($B$3:$B$724,H463,$AP$3:$AP$724)</f>
        <v>0</v>
      </c>
      <c r="AK463" s="30">
        <f>SUMIF(Ingredients!$B$3:$B$217,I463,Ingredients!$D$3:$D$217)+SUMIF($B$3:$B$724,I463,$AP$3:$AP$724)</f>
        <v>0</v>
      </c>
      <c r="AL463" s="30">
        <f>SUMIF(Ingredients!$B$3:$B$217,J463,Ingredients!$D$3:$D$217)+SUMIF($B$3:$B$724,J463,$AP$3:$AP$724)</f>
        <v>0</v>
      </c>
      <c r="AM463" s="30">
        <f>SUMIF(Ingredients!$B$3:$B$217,K463,Ingredients!$D$3:$D$217)+SUMIF($B$3:$B$724,K463,$AP$3:$AP$724)</f>
        <v>0</v>
      </c>
      <c r="AN463" s="30">
        <f>SUMIF(Ingredients!$B$3:$B$217,L463,Ingredients!$D$3:$D$217)+SUMIF($B$3:$B$724,L463,$AP$3:$AP$724)</f>
        <v>0</v>
      </c>
      <c r="AO463" s="30">
        <f>SUMIF(Ingredients!$B$3:$B$217,M463,Ingredients!$D$3:$D$217)+SUMIF($B$3:$B$724,M463,$AP$3:$AP$724)</f>
        <v>0</v>
      </c>
      <c r="AP463" s="29">
        <f t="shared" si="94"/>
        <v>5</v>
      </c>
      <c r="AQ463" s="30">
        <f>SUMIF(Ingredients!$B$3:$B$217,F463,Ingredients!$E$3:$E$217)+SUMIF($B$3:$B$724,F463,$AY$3:$AY$727)</f>
        <v>20.666666666666668</v>
      </c>
      <c r="AR463" s="30">
        <f>SUMIF(Ingredients!$B$3:$B$217,G463,Ingredients!$E$3:$E$217)+SUMIF($B$3:$B$724,G463,$AY$3:$AY$727)</f>
        <v>5</v>
      </c>
      <c r="AS463" s="30">
        <f>SUMIF(Ingredients!$B$3:$B$217,H463,Ingredients!$E$3:$E$217)+SUMIF($B$3:$B$724,H463,$AY$3:$AY$727)</f>
        <v>30</v>
      </c>
      <c r="AT463" s="30">
        <f>SUMIF(Ingredients!$B$3:$B$217,I463,Ingredients!$E$3:$E$217)+SUMIF($B$3:$B$724,I463,$AY$3:$AY$727)</f>
        <v>30</v>
      </c>
      <c r="AU463" s="30">
        <f>SUMIF(Ingredients!$B$3:$B$217,J463,Ingredients!$E$3:$E$217)+SUMIF($B$3:$B$724,J463,$AY$3:$AY$727)</f>
        <v>0</v>
      </c>
      <c r="AV463" s="30">
        <f>SUMIF(Ingredients!$B$3:$B$217,K463,Ingredients!$E$3:$E$217)+SUMIF($B$3:$B$724,K463,$AY$3:$AY$727)</f>
        <v>0</v>
      </c>
      <c r="AW463" s="30">
        <f>SUMIF(Ingredients!$B$3:$B$217,L463,Ingredients!$E$3:$E$217)+SUMIF($B$3:$B$724,L463,$AY$3:$AY$727)</f>
        <v>0</v>
      </c>
      <c r="AX463" s="30">
        <f>SUMIF(Ingredients!$B$3:$B$217,M463,Ingredients!$E$3:$E$217)+SUMIF($B$3:$B$724,M463,$AY$3:$AY$727)</f>
        <v>0</v>
      </c>
      <c r="AY463" s="29">
        <f t="shared" si="95"/>
        <v>21.416666666666668</v>
      </c>
      <c r="AZ463" s="30">
        <f>SUMIF(Ingredients!$B$3:$B$217,F463,Ingredients!$F$3:$F$217)+SUMIF($B$3:$B$724,F463,$BH$3:$BH$724)</f>
        <v>0</v>
      </c>
      <c r="BA463" s="30">
        <f>SUMIF(Ingredients!$B$3:$B$217,G463,Ingredients!$F$3:$F$217)+SUMIF($B$3:$B$724,G463,$BH$3:$BH$724)</f>
        <v>0</v>
      </c>
      <c r="BB463" s="30">
        <f>SUMIF(Ingredients!$B$3:$B$217,H463,Ingredients!$F$3:$F$217)+SUMIF($B$3:$B$724,H463,$BH$3:$BH$724)</f>
        <v>0</v>
      </c>
      <c r="BC463" s="30">
        <f>SUMIF(Ingredients!$B$3:$B$217,I463,Ingredients!$F$3:$F$217)+SUMIF($B$3:$B$724,I463,$BH$3:$BH$724)</f>
        <v>0</v>
      </c>
      <c r="BD463" s="30">
        <f>SUMIF(Ingredients!$B$3:$B$217,J463,Ingredients!$F$3:$F$217)+SUMIF($B$3:$B$724,J463,$BH$3:$BH$724)</f>
        <v>0</v>
      </c>
      <c r="BE463" s="30">
        <f>SUMIF(Ingredients!$B$3:$B$217,K463,Ingredients!$F$3:$F$217)+SUMIF($B$3:$B$724,K463,$BH$3:$BH$724)</f>
        <v>0</v>
      </c>
      <c r="BF463" s="30">
        <f>SUMIF(Ingredients!$B$3:$B$217,L463,Ingredients!$F$3:$F$217)+SUMIF($B$3:$B$724,L463,$BH$3:$BH$724)</f>
        <v>0</v>
      </c>
      <c r="BG463" s="30">
        <f>SUMIF(Ingredients!$B$3:$B$217,M463,Ingredients!$F$3:$F$217)+SUMIF($B$3:$B$724,M463,$BH$3:$BH$724)</f>
        <v>0</v>
      </c>
      <c r="BH463" s="35">
        <f t="shared" si="96"/>
        <v>0</v>
      </c>
      <c r="BI463" s="30">
        <f>SUMIF(Ingredients!$B$3:$B$217,F463,Ingredients!$G$3:$G$217)+SUMIF($B$3:$B$724,F463,$BQ$3:$BQ$724)</f>
        <v>0</v>
      </c>
      <c r="BJ463" s="30">
        <f>SUMIF(Ingredients!$B$3:$B$217,G463,Ingredients!$G$3:$G$217)+SUMIF($B$3:$B$724,G463,$BQ$3:$BQ$724)</f>
        <v>0</v>
      </c>
      <c r="BK463" s="30">
        <f>SUMIF(Ingredients!$B$3:$B$217,H463,Ingredients!$G$3:$G$217)+SUMIF($B$3:$B$724,H463,$BQ$3:$BQ$724)</f>
        <v>0</v>
      </c>
      <c r="BL463" s="30">
        <f>SUMIF(Ingredients!$B$3:$B$217,I463,Ingredients!$G$3:$G$217)+SUMIF($B$3:$B$724,I463,$BQ$3:$BQ$724)</f>
        <v>0</v>
      </c>
      <c r="BM463" s="30">
        <f>SUMIF(Ingredients!$B$3:$B$217,J463,Ingredients!$G$3:$G$217)+SUMIF($B$3:$B$724,J463,$BQ$3:$BQ$724)</f>
        <v>0</v>
      </c>
      <c r="BN463" s="30">
        <f>SUMIF(Ingredients!$B$3:$B$217,K463,Ingredients!$G$3:$G$217)+SUMIF($B$3:$B$724,K463,$BQ$3:$BQ$724)</f>
        <v>0</v>
      </c>
      <c r="BO463" s="30">
        <f>SUMIF(Ingredients!$B$3:$B$217,L463,Ingredients!$G$3:$G$217)+SUMIF($B$3:$B$724,L463,$BQ$3:$BQ$724)</f>
        <v>0</v>
      </c>
      <c r="BP463" s="30">
        <f>SUMIF(Ingredients!$B$3:$B$217,M463,Ingredients!$G$3:$G$217)+SUMIF($B$3:$B$724,M463,$BQ$3:$BQ$724)</f>
        <v>0</v>
      </c>
      <c r="BQ463" s="36">
        <f t="shared" si="97"/>
        <v>0</v>
      </c>
      <c r="BR463" s="30">
        <f>SUMIF(Ingredients!$B$3:$B$217,F463,Ingredients!$H$3:$H$217)+SUMIF($B$3:$B$724,F463,$BZ$3:$BZ$724)</f>
        <v>1.5</v>
      </c>
      <c r="BS463" s="30">
        <f>SUMIF(Ingredients!$B$3:$B$217,G463,Ingredients!$H$3:$H$217)+SUMIF($B$3:$B$724,G463,$BZ$3:$BZ$724)</f>
        <v>1.5</v>
      </c>
      <c r="BT463" s="30">
        <f>SUMIF(Ingredients!$B$3:$B$217,H463,Ingredients!$H$3:$H$217)+SUMIF($B$3:$B$724,H463,$BZ$3:$BZ$724)</f>
        <v>0</v>
      </c>
      <c r="BU463" s="30">
        <f>SUMIF(Ingredients!$B$3:$B$217,I463,Ingredients!$H$3:$H$217)+SUMIF($B$3:$B$724,I463,$BZ$3:$BZ$724)</f>
        <v>0</v>
      </c>
      <c r="BV463" s="30">
        <f>SUMIF(Ingredients!$B$3:$B$217,J463,Ingredients!$H$3:$H$217)+SUMIF($B$3:$B$724,J463,$BZ$3:$BZ$724)</f>
        <v>0</v>
      </c>
      <c r="BW463" s="30">
        <f>SUMIF(Ingredients!$B$3:$B$217,K463,Ingredients!$H$3:$H$217)+SUMIF($B$3:$B$724,K463,$BZ$3:$BZ$724)</f>
        <v>0</v>
      </c>
      <c r="BX463" s="30">
        <f>SUMIF(Ingredients!$B$3:$B$217,L463,Ingredients!$H$3:$H$217)+SUMIF($B$3:$B$724,L463,$BZ$3:$BZ$724)</f>
        <v>0</v>
      </c>
      <c r="BY463" s="30">
        <f>SUMIF(Ingredients!$B$3:$B$217,M463,Ingredients!$H$3:$H$217)+SUMIF($B$3:$B$724,M463,$BZ$3:$BZ$724)</f>
        <v>0</v>
      </c>
      <c r="BZ463" s="42">
        <f t="shared" si="98"/>
        <v>3</v>
      </c>
      <c r="CA463" s="30">
        <f>SUMIF(Ingredients!$B$3:$B$217,F463,Ingredients!$I$3:$I$217)+SUMIF($B$3:$B$724,F463,$CI$3:$CI$724)</f>
        <v>0</v>
      </c>
      <c r="CB463" s="30">
        <f>SUMIF(Ingredients!$B$3:$B$217,G463,Ingredients!$I$3:$I$217)+SUMIF($B$3:$B$724,G463,$CI$3:$CI$724)</f>
        <v>0</v>
      </c>
      <c r="CC463" s="30">
        <f>SUMIF(Ingredients!$B$3:$B$217,H463,Ingredients!$I$3:$I$217)+SUMIF($B$3:$B$724,H463,$CI$3:$CI$724)</f>
        <v>0</v>
      </c>
      <c r="CD463" s="30">
        <f>SUMIF(Ingredients!$B$3:$B$217,I463,Ingredients!$I$3:$I$217)+SUMIF($B$3:$B$724,I463,$CI$3:$CI$724)</f>
        <v>0</v>
      </c>
      <c r="CE463" s="30">
        <f>SUMIF(Ingredients!$B$3:$B$217,J463,Ingredients!$I$3:$I$217)+SUMIF($B$3:$B$724,J463,$CI$3:$CI$724)</f>
        <v>0</v>
      </c>
      <c r="CF463" s="30">
        <f>SUMIF(Ingredients!$B$3:$B$217,K463,Ingredients!$I$3:$I$217)+SUMIF($B$3:$B$724,K463,$CI$3:$CI$724)</f>
        <v>0</v>
      </c>
      <c r="CG463" s="30">
        <f>SUMIF(Ingredients!$B$3:$B$217,L463,Ingredients!$I$3:$I$217)+SUMIF($B$3:$B$724,L463,$CI$3:$CI$724)</f>
        <v>0</v>
      </c>
      <c r="CH463" s="30">
        <f>SUMIF(Ingredients!$B$3:$B$217,M463,Ingredients!$I$3:$I$217)+SUMIF($B$3:$B$724,M463,$CI$3:$CI$724)</f>
        <v>0</v>
      </c>
      <c r="CI463" s="38">
        <f t="shared" si="99"/>
        <v>0</v>
      </c>
      <c r="CJ463" s="30">
        <f>SUMIF(Ingredients!$B$3:$B$217,F463,Ingredients!$J$3:$J$217)+SUMIF($B$3:$B$724,F463,$CR$3:$CR$724)</f>
        <v>0</v>
      </c>
      <c r="CK463" s="30">
        <f>SUMIF(Ingredients!$B$3:$B$217,G463,Ingredients!$J$3:$J$217)+SUMIF($B$3:$B$724,G463,$CR$3:$CR$724)</f>
        <v>0</v>
      </c>
      <c r="CL463" s="30">
        <f>SUMIF(Ingredients!$B$3:$B$217,H463,Ingredients!$J$3:$J$217)+SUMIF($B$3:$B$724,H463,$CR$3:$CR$724)</f>
        <v>0</v>
      </c>
      <c r="CM463" s="30">
        <f>SUMIF(Ingredients!$B$3:$B$217,I463,Ingredients!$J$3:$J$217)+SUMIF($B$3:$B$724,I463,$CR$3:$CR$724)</f>
        <v>0</v>
      </c>
      <c r="CN463" s="30">
        <f>SUMIF(Ingredients!$B$3:$B$217,J463,Ingredients!$J$3:$J$217)+SUMIF($B$3:$B$724,J463,$CR$3:$CR$724)</f>
        <v>0</v>
      </c>
      <c r="CO463" s="30">
        <f>SUMIF(Ingredients!$B$3:$B$217,K463,Ingredients!$J$3:$J$217)+SUMIF($B$3:$B$724,K463,$CR$3:$CR$724)</f>
        <v>0</v>
      </c>
      <c r="CP463" s="30">
        <f>SUMIF(Ingredients!$B$3:$B$217,L463,Ingredients!$J$3:$J$217)+SUMIF($B$3:$B$724,L463,$CR$3:$CR$724)</f>
        <v>0</v>
      </c>
      <c r="CQ463" s="30">
        <f>SUMIF(Ingredients!$B$3:$B$217,M463,Ingredients!$J$3:$J$217)+SUMIF($B$3:$B$724,M463,$CR$3:$CR$724)</f>
        <v>0</v>
      </c>
      <c r="CR463" s="43">
        <f t="shared" si="100"/>
        <v>0</v>
      </c>
      <c r="CS463" s="34">
        <v>15</v>
      </c>
      <c r="CT463" s="30">
        <v>0</v>
      </c>
      <c r="CU463" s="30">
        <v>87</v>
      </c>
      <c r="CV463" s="35">
        <v>0</v>
      </c>
      <c r="CW463" s="36">
        <v>0</v>
      </c>
      <c r="CX463" s="37">
        <v>3</v>
      </c>
      <c r="CY463" s="38">
        <v>0</v>
      </c>
      <c r="CZ463" s="39">
        <v>0</v>
      </c>
      <c r="DA463" t="s">
        <v>202</v>
      </c>
      <c r="DB463" t="str">
        <f t="shared" ca="1" si="101"/>
        <v>-</v>
      </c>
      <c r="DD463" t="s">
        <v>200</v>
      </c>
      <c r="DE463" t="str">
        <f t="shared" ca="1" si="102"/>
        <v>BBQPOTATOCHIPSITEM(MEAL, ItemRegistry.bbqpotatochipsItem, 4 ,3f,0f,0f,3f,0f,0f,0f,0.24f),</v>
      </c>
      <c r="DF463" t="s">
        <v>2533</v>
      </c>
    </row>
    <row r="464" spans="2:110" x14ac:dyDescent="0.3">
      <c r="B464" t="s">
        <v>758</v>
      </c>
      <c r="C464" t="str">
        <f>INDEX('PH Itemnames'!$B$1:$B$723,MATCH(B464,'PH Itemnames'!$A$1:$A$723),1)</f>
        <v>sourcreamandonionpotatochipsItem</v>
      </c>
      <c r="D464" t="s">
        <v>240</v>
      </c>
      <c r="E464" t="s">
        <v>1192</v>
      </c>
      <c r="F464" s="10" t="s">
        <v>756</v>
      </c>
      <c r="G464" s="11" t="s">
        <v>217</v>
      </c>
      <c r="H464" s="11" t="s">
        <v>129</v>
      </c>
      <c r="I464" s="11"/>
      <c r="J464" s="11"/>
      <c r="K464" s="11"/>
      <c r="L464" s="11"/>
      <c r="M464" s="11"/>
      <c r="N464" s="46">
        <f ca="1">SUMIF(Ingredients!$B$3:$B$217,'PH complex foods'!F464,Ingredients!$A$3:$A$119)+SUMIF($B$3:$B$724,F464,$V$3:$V$723)</f>
        <v>1</v>
      </c>
      <c r="O464" s="11">
        <f ca="1">SUMIF(Ingredients!$B$3:$B$217,'PH complex foods'!G464,Ingredients!$A$3:$A$119)+SUMIF($B$3:$B$724,G464,$V$3:$V$723)</f>
        <v>1</v>
      </c>
      <c r="P464" s="11">
        <f ca="1">SUMIF(Ingredients!$B$3:$B$217,'PH complex foods'!H464,Ingredients!$A$3:$A$119)+SUMIF($B$3:$B$724,H464,$V$3:$V$723)</f>
        <v>1</v>
      </c>
      <c r="Q464" s="11">
        <f ca="1">SUMIF(Ingredients!$B$3:$B$217,'PH complex foods'!I464,Ingredients!$A$3:$A$119)+SUMIF($B$3:$B$724,I464,$V$3:$V$723)</f>
        <v>0</v>
      </c>
      <c r="R464" s="11">
        <f ca="1">SUMIF(Ingredients!$B$3:$B$217,'PH complex foods'!J464,Ingredients!$A$3:$A$119)+SUMIF($B$3:$B$724,J464,$V$3:$V$723)</f>
        <v>0</v>
      </c>
      <c r="S464" s="11">
        <f ca="1">SUMIF(Ingredients!$B$3:$B$217,'PH complex foods'!K464,Ingredients!$A$3:$A$119)+SUMIF($B$3:$B$724,K464,$V$3:$V$723)</f>
        <v>0</v>
      </c>
      <c r="T464" s="11">
        <f ca="1">SUMIF(Ingredients!$B$3:$B$217,'PH complex foods'!L464,Ingredients!$A$3:$A$119)+SUMIF($B$3:$B$724,L464,$V$3:$V$723)</f>
        <v>0</v>
      </c>
      <c r="U464" s="11">
        <f ca="1">SUMIF(Ingredients!$B$3:$B$217,'PH complex foods'!M464,Ingredients!$A$3:$A$119)+SUMIF($B$3:$B$724,M464,$V$3:$V$723)</f>
        <v>0</v>
      </c>
      <c r="V464" s="10">
        <f t="shared" ca="1" si="103"/>
        <v>1</v>
      </c>
      <c r="W464" s="11">
        <f t="shared" si="92"/>
        <v>0</v>
      </c>
      <c r="X464" s="44" t="str">
        <f t="shared" ca="1" si="104"/>
        <v>Yes</v>
      </c>
      <c r="Y464" s="34">
        <f>SUMIF(Ingredients!$B$3:$B$217,F464,Ingredients!$C$3:$C$217)+SUMIF($B$3:$B$724,F464,$AG$3:$AG$724)</f>
        <v>14</v>
      </c>
      <c r="Z464" s="30">
        <f>SUMIF(Ingredients!$B$3:$B$217,G464,Ingredients!$C$3:$C$217)+SUMIF($B$3:$B$724,G464,$AG$3:$AG$724)</f>
        <v>5</v>
      </c>
      <c r="AA464" s="30">
        <f>SUMIF(Ingredients!$B$3:$B$217,H464,Ingredients!$C$3:$C$217)+SUMIF($B$3:$B$724,H464,$AG$3:$AG$724)</f>
        <v>2</v>
      </c>
      <c r="AB464" s="30">
        <f>SUMIF(Ingredients!$B$3:$B$217,I464,Ingredients!$C$3:$C$217)+SUMIF($B$3:$B$724,I464,$AG$3:$AG$724)</f>
        <v>0</v>
      </c>
      <c r="AC464" s="30">
        <f>SUMIF(Ingredients!$B$3:$B$217,J464,Ingredients!$C$3:$C$217)+SUMIF($B$3:$B$724,J464,$AG$3:$AG$724)</f>
        <v>0</v>
      </c>
      <c r="AD464" s="30">
        <f>SUMIF(Ingredients!$B$3:$B$217,K464,Ingredients!$C$3:$C$217)+SUMIF($B$3:$B$724,K464,$AG$3:$AG$724)</f>
        <v>0</v>
      </c>
      <c r="AE464" s="30">
        <f>SUMIF(Ingredients!$B$3:$B$217,L464,Ingredients!$C$3:$C$217)+SUMIF($B$3:$B$724,L464,$AG$3:$AG$724)</f>
        <v>0</v>
      </c>
      <c r="AF464" s="30">
        <f>SUMIF(Ingredients!$B$3:$B$217,M464,Ingredients!$C$3:$C$217)+SUMIF($B$3:$B$724,M464,$AG$3:$AG$724)</f>
        <v>0</v>
      </c>
      <c r="AG464" s="29">
        <f t="shared" si="93"/>
        <v>21</v>
      </c>
      <c r="AH464" s="30">
        <f>SUMIF(Ingredients!$B$3:$B$217,F464,Ingredients!$D$3:$D$217)+SUMIF($B$3:$B$724,F464,$AP$3:$AP$724)</f>
        <v>0</v>
      </c>
      <c r="AI464" s="30">
        <f>SUMIF(Ingredients!$B$3:$B$217,G464,Ingredients!$D$3:$D$217)+SUMIF($B$3:$B$724,G464,$AP$3:$AP$724)</f>
        <v>0</v>
      </c>
      <c r="AJ464" s="30">
        <f>SUMIF(Ingredients!$B$3:$B$217,H464,Ingredients!$D$3:$D$217)+SUMIF($B$3:$B$724,H464,$AP$3:$AP$724)</f>
        <v>0</v>
      </c>
      <c r="AK464" s="30">
        <f>SUMIF(Ingredients!$B$3:$B$217,I464,Ingredients!$D$3:$D$217)+SUMIF($B$3:$B$724,I464,$AP$3:$AP$724)</f>
        <v>0</v>
      </c>
      <c r="AL464" s="30">
        <f>SUMIF(Ingredients!$B$3:$B$217,J464,Ingredients!$D$3:$D$217)+SUMIF($B$3:$B$724,J464,$AP$3:$AP$724)</f>
        <v>0</v>
      </c>
      <c r="AM464" s="30">
        <f>SUMIF(Ingredients!$B$3:$B$217,K464,Ingredients!$D$3:$D$217)+SUMIF($B$3:$B$724,K464,$AP$3:$AP$724)</f>
        <v>0</v>
      </c>
      <c r="AN464" s="30">
        <f>SUMIF(Ingredients!$B$3:$B$217,L464,Ingredients!$D$3:$D$217)+SUMIF($B$3:$B$724,L464,$AP$3:$AP$724)</f>
        <v>0</v>
      </c>
      <c r="AO464" s="30">
        <f>SUMIF(Ingredients!$B$3:$B$217,M464,Ingredients!$D$3:$D$217)+SUMIF($B$3:$B$724,M464,$AP$3:$AP$724)</f>
        <v>0</v>
      </c>
      <c r="AP464" s="29">
        <f t="shared" si="94"/>
        <v>0</v>
      </c>
      <c r="AQ464" s="30">
        <f>SUMIF(Ingredients!$B$3:$B$217,F464,Ingredients!$E$3:$E$217)+SUMIF($B$3:$B$724,F464,$AY$3:$AY$727)</f>
        <v>20.666666666666668</v>
      </c>
      <c r="AR464" s="30">
        <f>SUMIF(Ingredients!$B$3:$B$217,G464,Ingredients!$E$3:$E$217)+SUMIF($B$3:$B$724,G464,$AY$3:$AY$727)</f>
        <v>7</v>
      </c>
      <c r="AS464" s="30">
        <f>SUMIF(Ingredients!$B$3:$B$217,H464,Ingredients!$E$3:$E$217)+SUMIF($B$3:$B$724,H464,$AY$3:$AY$727)</f>
        <v>12</v>
      </c>
      <c r="AT464" s="30">
        <f>SUMIF(Ingredients!$B$3:$B$217,I464,Ingredients!$E$3:$E$217)+SUMIF($B$3:$B$724,I464,$AY$3:$AY$727)</f>
        <v>0</v>
      </c>
      <c r="AU464" s="30">
        <f>SUMIF(Ingredients!$B$3:$B$217,J464,Ingredients!$E$3:$E$217)+SUMIF($B$3:$B$724,J464,$AY$3:$AY$727)</f>
        <v>0</v>
      </c>
      <c r="AV464" s="30">
        <f>SUMIF(Ingredients!$B$3:$B$217,K464,Ingredients!$E$3:$E$217)+SUMIF($B$3:$B$724,K464,$AY$3:$AY$727)</f>
        <v>0</v>
      </c>
      <c r="AW464" s="30">
        <f>SUMIF(Ingredients!$B$3:$B$217,L464,Ingredients!$E$3:$E$217)+SUMIF($B$3:$B$724,L464,$AY$3:$AY$727)</f>
        <v>0</v>
      </c>
      <c r="AX464" s="30">
        <f>SUMIF(Ingredients!$B$3:$B$217,M464,Ingredients!$E$3:$E$217)+SUMIF($B$3:$B$724,M464,$AY$3:$AY$727)</f>
        <v>0</v>
      </c>
      <c r="AY464" s="29">
        <f t="shared" si="95"/>
        <v>13.222222222222223</v>
      </c>
      <c r="AZ464" s="30">
        <f>SUMIF(Ingredients!$B$3:$B$217,F464,Ingredients!$F$3:$F$217)+SUMIF($B$3:$B$724,F464,$BH$3:$BH$724)</f>
        <v>0</v>
      </c>
      <c r="BA464" s="30">
        <f>SUMIF(Ingredients!$B$3:$B$217,G464,Ingredients!$F$3:$F$217)+SUMIF($B$3:$B$724,G464,$BH$3:$BH$724)</f>
        <v>0</v>
      </c>
      <c r="BB464" s="30">
        <f>SUMIF(Ingredients!$B$3:$B$217,H464,Ingredients!$F$3:$F$217)+SUMIF($B$3:$B$724,H464,$BH$3:$BH$724)</f>
        <v>0</v>
      </c>
      <c r="BC464" s="30">
        <f>SUMIF(Ingredients!$B$3:$B$217,I464,Ingredients!$F$3:$F$217)+SUMIF($B$3:$B$724,I464,$BH$3:$BH$724)</f>
        <v>0</v>
      </c>
      <c r="BD464" s="30">
        <f>SUMIF(Ingredients!$B$3:$B$217,J464,Ingredients!$F$3:$F$217)+SUMIF($B$3:$B$724,J464,$BH$3:$BH$724)</f>
        <v>0</v>
      </c>
      <c r="BE464" s="30">
        <f>SUMIF(Ingredients!$B$3:$B$217,K464,Ingredients!$F$3:$F$217)+SUMIF($B$3:$B$724,K464,$BH$3:$BH$724)</f>
        <v>0</v>
      </c>
      <c r="BF464" s="30">
        <f>SUMIF(Ingredients!$B$3:$B$217,L464,Ingredients!$F$3:$F$217)+SUMIF($B$3:$B$724,L464,$BH$3:$BH$724)</f>
        <v>0</v>
      </c>
      <c r="BG464" s="30">
        <f>SUMIF(Ingredients!$B$3:$B$217,M464,Ingredients!$F$3:$F$217)+SUMIF($B$3:$B$724,M464,$BH$3:$BH$724)</f>
        <v>0</v>
      </c>
      <c r="BH464" s="35">
        <f t="shared" si="96"/>
        <v>0</v>
      </c>
      <c r="BI464" s="30">
        <f>SUMIF(Ingredients!$B$3:$B$217,F464,Ingredients!$G$3:$G$217)+SUMIF($B$3:$B$724,F464,$BQ$3:$BQ$724)</f>
        <v>0</v>
      </c>
      <c r="BJ464" s="30">
        <f>SUMIF(Ingredients!$B$3:$B$217,G464,Ingredients!$G$3:$G$217)+SUMIF($B$3:$B$724,G464,$BQ$3:$BQ$724)</f>
        <v>0</v>
      </c>
      <c r="BK464" s="30">
        <f>SUMIF(Ingredients!$B$3:$B$217,H464,Ingredients!$G$3:$G$217)+SUMIF($B$3:$B$724,H464,$BQ$3:$BQ$724)</f>
        <v>0</v>
      </c>
      <c r="BL464" s="30">
        <f>SUMIF(Ingredients!$B$3:$B$217,I464,Ingredients!$G$3:$G$217)+SUMIF($B$3:$B$724,I464,$BQ$3:$BQ$724)</f>
        <v>0</v>
      </c>
      <c r="BM464" s="30">
        <f>SUMIF(Ingredients!$B$3:$B$217,J464,Ingredients!$G$3:$G$217)+SUMIF($B$3:$B$724,J464,$BQ$3:$BQ$724)</f>
        <v>0</v>
      </c>
      <c r="BN464" s="30">
        <f>SUMIF(Ingredients!$B$3:$B$217,K464,Ingredients!$G$3:$G$217)+SUMIF($B$3:$B$724,K464,$BQ$3:$BQ$724)</f>
        <v>0</v>
      </c>
      <c r="BO464" s="30">
        <f>SUMIF(Ingredients!$B$3:$B$217,L464,Ingredients!$G$3:$G$217)+SUMIF($B$3:$B$724,L464,$BQ$3:$BQ$724)</f>
        <v>0</v>
      </c>
      <c r="BP464" s="30">
        <f>SUMIF(Ingredients!$B$3:$B$217,M464,Ingredients!$G$3:$G$217)+SUMIF($B$3:$B$724,M464,$BQ$3:$BQ$724)</f>
        <v>0</v>
      </c>
      <c r="BQ464" s="36">
        <f t="shared" si="97"/>
        <v>0</v>
      </c>
      <c r="BR464" s="30">
        <f>SUMIF(Ingredients!$B$3:$B$217,F464,Ingredients!$H$3:$H$217)+SUMIF($B$3:$B$724,F464,$BZ$3:$BZ$724)</f>
        <v>1.5</v>
      </c>
      <c r="BS464" s="30">
        <f>SUMIF(Ingredients!$B$3:$B$217,G464,Ingredients!$H$3:$H$217)+SUMIF($B$3:$B$724,G464,$BZ$3:$BZ$724)</f>
        <v>0</v>
      </c>
      <c r="BT464" s="30">
        <f>SUMIF(Ingredients!$B$3:$B$217,H464,Ingredients!$H$3:$H$217)+SUMIF($B$3:$B$724,H464,$BZ$3:$BZ$724)</f>
        <v>1</v>
      </c>
      <c r="BU464" s="30">
        <f>SUMIF(Ingredients!$B$3:$B$217,I464,Ingredients!$H$3:$H$217)+SUMIF($B$3:$B$724,I464,$BZ$3:$BZ$724)</f>
        <v>0</v>
      </c>
      <c r="BV464" s="30">
        <f>SUMIF(Ingredients!$B$3:$B$217,J464,Ingredients!$H$3:$H$217)+SUMIF($B$3:$B$724,J464,$BZ$3:$BZ$724)</f>
        <v>0</v>
      </c>
      <c r="BW464" s="30">
        <f>SUMIF(Ingredients!$B$3:$B$217,K464,Ingredients!$H$3:$H$217)+SUMIF($B$3:$B$724,K464,$BZ$3:$BZ$724)</f>
        <v>0</v>
      </c>
      <c r="BX464" s="30">
        <f>SUMIF(Ingredients!$B$3:$B$217,L464,Ingredients!$H$3:$H$217)+SUMIF($B$3:$B$724,L464,$BZ$3:$BZ$724)</f>
        <v>0</v>
      </c>
      <c r="BY464" s="30">
        <f>SUMIF(Ingredients!$B$3:$B$217,M464,Ingredients!$H$3:$H$217)+SUMIF($B$3:$B$724,M464,$BZ$3:$BZ$724)</f>
        <v>0</v>
      </c>
      <c r="BZ464" s="42">
        <f t="shared" si="98"/>
        <v>2.5</v>
      </c>
      <c r="CA464" s="30">
        <f>SUMIF(Ingredients!$B$3:$B$217,F464,Ingredients!$I$3:$I$217)+SUMIF($B$3:$B$724,F464,$CI$3:$CI$724)</f>
        <v>0</v>
      </c>
      <c r="CB464" s="30">
        <f>SUMIF(Ingredients!$B$3:$B$217,G464,Ingredients!$I$3:$I$217)+SUMIF($B$3:$B$724,G464,$CI$3:$CI$724)</f>
        <v>0</v>
      </c>
      <c r="CC464" s="30">
        <f>SUMIF(Ingredients!$B$3:$B$217,H464,Ingredients!$I$3:$I$217)+SUMIF($B$3:$B$724,H464,$CI$3:$CI$724)</f>
        <v>0</v>
      </c>
      <c r="CD464" s="30">
        <f>SUMIF(Ingredients!$B$3:$B$217,I464,Ingredients!$I$3:$I$217)+SUMIF($B$3:$B$724,I464,$CI$3:$CI$724)</f>
        <v>0</v>
      </c>
      <c r="CE464" s="30">
        <f>SUMIF(Ingredients!$B$3:$B$217,J464,Ingredients!$I$3:$I$217)+SUMIF($B$3:$B$724,J464,$CI$3:$CI$724)</f>
        <v>0</v>
      </c>
      <c r="CF464" s="30">
        <f>SUMIF(Ingredients!$B$3:$B$217,K464,Ingredients!$I$3:$I$217)+SUMIF($B$3:$B$724,K464,$CI$3:$CI$724)</f>
        <v>0</v>
      </c>
      <c r="CG464" s="30">
        <f>SUMIF(Ingredients!$B$3:$B$217,L464,Ingredients!$I$3:$I$217)+SUMIF($B$3:$B$724,L464,$CI$3:$CI$724)</f>
        <v>0</v>
      </c>
      <c r="CH464" s="30">
        <f>SUMIF(Ingredients!$B$3:$B$217,M464,Ingredients!$I$3:$I$217)+SUMIF($B$3:$B$724,M464,$CI$3:$CI$724)</f>
        <v>0</v>
      </c>
      <c r="CI464" s="38">
        <f t="shared" si="99"/>
        <v>0</v>
      </c>
      <c r="CJ464" s="30">
        <f>SUMIF(Ingredients!$B$3:$B$217,F464,Ingredients!$J$3:$J$217)+SUMIF($B$3:$B$724,F464,$CR$3:$CR$724)</f>
        <v>0</v>
      </c>
      <c r="CK464" s="30">
        <f>SUMIF(Ingredients!$B$3:$B$217,G464,Ingredients!$J$3:$J$217)+SUMIF($B$3:$B$724,G464,$CR$3:$CR$724)</f>
        <v>1</v>
      </c>
      <c r="CL464" s="30">
        <f>SUMIF(Ingredients!$B$3:$B$217,H464,Ingredients!$J$3:$J$217)+SUMIF($B$3:$B$724,H464,$CR$3:$CR$724)</f>
        <v>0</v>
      </c>
      <c r="CM464" s="30">
        <f>SUMIF(Ingredients!$B$3:$B$217,I464,Ingredients!$J$3:$J$217)+SUMIF($B$3:$B$724,I464,$CR$3:$CR$724)</f>
        <v>0</v>
      </c>
      <c r="CN464" s="30">
        <f>SUMIF(Ingredients!$B$3:$B$217,J464,Ingredients!$J$3:$J$217)+SUMIF($B$3:$B$724,J464,$CR$3:$CR$724)</f>
        <v>0</v>
      </c>
      <c r="CO464" s="30">
        <f>SUMIF(Ingredients!$B$3:$B$217,K464,Ingredients!$J$3:$J$217)+SUMIF($B$3:$B$724,K464,$CR$3:$CR$724)</f>
        <v>0</v>
      </c>
      <c r="CP464" s="30">
        <f>SUMIF(Ingredients!$B$3:$B$217,L464,Ingredients!$J$3:$J$217)+SUMIF($B$3:$B$724,L464,$CR$3:$CR$724)</f>
        <v>0</v>
      </c>
      <c r="CQ464" s="30">
        <f>SUMIF(Ingredients!$B$3:$B$217,M464,Ingredients!$J$3:$J$217)+SUMIF($B$3:$B$724,M464,$CR$3:$CR$724)</f>
        <v>0</v>
      </c>
      <c r="CR464" s="43">
        <f t="shared" si="100"/>
        <v>1</v>
      </c>
      <c r="CS464" s="34">
        <v>20</v>
      </c>
      <c r="CT464" s="30">
        <v>0</v>
      </c>
      <c r="CU464" s="30">
        <v>87</v>
      </c>
      <c r="CV464" s="35">
        <v>0</v>
      </c>
      <c r="CW464" s="36">
        <v>0</v>
      </c>
      <c r="CX464" s="37">
        <v>2.5</v>
      </c>
      <c r="CY464" s="38">
        <v>0</v>
      </c>
      <c r="CZ464" s="39">
        <v>1</v>
      </c>
      <c r="DA464" t="s">
        <v>202</v>
      </c>
      <c r="DB464" t="str">
        <f t="shared" ca="1" si="101"/>
        <v>-</v>
      </c>
      <c r="DD464" t="s">
        <v>200</v>
      </c>
      <c r="DE464" t="str">
        <f t="shared" ca="1" si="102"/>
        <v>SOURCREAMANDONIONPOTATOCHIPSITEM(MEAL, ItemRegistry.sourcreamandonionpotatochipsItem, 4 ,4f,0f,0f,2.5f,0f,0f,1f,0.24f),</v>
      </c>
      <c r="DF464" t="s">
        <v>2534</v>
      </c>
    </row>
    <row r="465" spans="2:110" x14ac:dyDescent="0.3">
      <c r="B465" t="s">
        <v>759</v>
      </c>
      <c r="C465" t="str">
        <f>INDEX('PH Itemnames'!$B$1:$B$723,MATCH(B465,'PH Itemnames'!$A$1:$A$723),1)</f>
        <v>cheddarandsourcreampotatochipsItem</v>
      </c>
      <c r="D465" t="s">
        <v>240</v>
      </c>
      <c r="E465" t="s">
        <v>1192</v>
      </c>
      <c r="F465" s="10" t="s">
        <v>756</v>
      </c>
      <c r="G465" s="11" t="s">
        <v>73</v>
      </c>
      <c r="H465" s="11" t="s">
        <v>227</v>
      </c>
      <c r="I465" s="11"/>
      <c r="J465" s="11"/>
      <c r="K465" s="11"/>
      <c r="L465" s="11"/>
      <c r="M465" s="11"/>
      <c r="N465" s="46">
        <f ca="1">SUMIF(Ingredients!$B$3:$B$217,'PH complex foods'!F465,Ingredients!$A$3:$A$119)+SUMIF($B$3:$B$724,F465,$V$3:$V$723)</f>
        <v>1</v>
      </c>
      <c r="O465" s="11">
        <f ca="1">SUMIF(Ingredients!$B$3:$B$217,'PH complex foods'!G465,Ingredients!$A$3:$A$119)+SUMIF($B$3:$B$724,G465,$V$3:$V$723)</f>
        <v>1</v>
      </c>
      <c r="P465" s="11">
        <f ca="1">SUMIF(Ingredients!$B$3:$B$217,'PH complex foods'!H465,Ingredients!$A$3:$A$119)+SUMIF($B$3:$B$724,H465,$V$3:$V$723)</f>
        <v>1</v>
      </c>
      <c r="Q465" s="11">
        <f ca="1">SUMIF(Ingredients!$B$3:$B$217,'PH complex foods'!I465,Ingredients!$A$3:$A$119)+SUMIF($B$3:$B$724,I465,$V$3:$V$723)</f>
        <v>0</v>
      </c>
      <c r="R465" s="11">
        <f ca="1">SUMIF(Ingredients!$B$3:$B$217,'PH complex foods'!J465,Ingredients!$A$3:$A$119)+SUMIF($B$3:$B$724,J465,$V$3:$V$723)</f>
        <v>0</v>
      </c>
      <c r="S465" s="11">
        <f ca="1">SUMIF(Ingredients!$B$3:$B$217,'PH complex foods'!K465,Ingredients!$A$3:$A$119)+SUMIF($B$3:$B$724,K465,$V$3:$V$723)</f>
        <v>0</v>
      </c>
      <c r="T465" s="11">
        <f ca="1">SUMIF(Ingredients!$B$3:$B$217,'PH complex foods'!L465,Ingredients!$A$3:$A$119)+SUMIF($B$3:$B$724,L465,$V$3:$V$723)</f>
        <v>0</v>
      </c>
      <c r="U465" s="11">
        <f ca="1">SUMIF(Ingredients!$B$3:$B$217,'PH complex foods'!M465,Ingredients!$A$3:$A$119)+SUMIF($B$3:$B$724,M465,$V$3:$V$723)</f>
        <v>0</v>
      </c>
      <c r="V465" s="10">
        <f t="shared" ca="1" si="103"/>
        <v>1</v>
      </c>
      <c r="W465" s="11">
        <f t="shared" si="92"/>
        <v>0</v>
      </c>
      <c r="X465" s="44" t="str">
        <f t="shared" ca="1" si="104"/>
        <v>Yes</v>
      </c>
      <c r="Y465" s="34">
        <f>SUMIF(Ingredients!$B$3:$B$217,F465,Ingredients!$C$3:$C$217)+SUMIF($B$3:$B$724,F465,$AG$3:$AG$724)</f>
        <v>14</v>
      </c>
      <c r="Z465" s="30">
        <f>SUMIF(Ingredients!$B$3:$B$217,G465,Ingredients!$C$3:$C$217)+SUMIF($B$3:$B$724,G465,$AG$3:$AG$724)</f>
        <v>10</v>
      </c>
      <c r="AA465" s="30">
        <f>SUMIF(Ingredients!$B$3:$B$217,H465,Ingredients!$C$3:$C$217)+SUMIF($B$3:$B$724,H465,$AG$3:$AG$724)</f>
        <v>5</v>
      </c>
      <c r="AB465" s="30">
        <f>SUMIF(Ingredients!$B$3:$B$217,I465,Ingredients!$C$3:$C$217)+SUMIF($B$3:$B$724,I465,$AG$3:$AG$724)</f>
        <v>0</v>
      </c>
      <c r="AC465" s="30">
        <f>SUMIF(Ingredients!$B$3:$B$217,J465,Ingredients!$C$3:$C$217)+SUMIF($B$3:$B$724,J465,$AG$3:$AG$724)</f>
        <v>0</v>
      </c>
      <c r="AD465" s="30">
        <f>SUMIF(Ingredients!$B$3:$B$217,K465,Ingredients!$C$3:$C$217)+SUMIF($B$3:$B$724,K465,$AG$3:$AG$724)</f>
        <v>0</v>
      </c>
      <c r="AE465" s="30">
        <f>SUMIF(Ingredients!$B$3:$B$217,L465,Ingredients!$C$3:$C$217)+SUMIF($B$3:$B$724,L465,$AG$3:$AG$724)</f>
        <v>0</v>
      </c>
      <c r="AF465" s="30">
        <f>SUMIF(Ingredients!$B$3:$B$217,M465,Ingredients!$C$3:$C$217)+SUMIF($B$3:$B$724,M465,$AG$3:$AG$724)</f>
        <v>0</v>
      </c>
      <c r="AG465" s="29">
        <f t="shared" si="93"/>
        <v>29</v>
      </c>
      <c r="AH465" s="30">
        <f>SUMIF(Ingredients!$B$3:$B$217,F465,Ingredients!$D$3:$D$217)+SUMIF($B$3:$B$724,F465,$AP$3:$AP$724)</f>
        <v>0</v>
      </c>
      <c r="AI465" s="30">
        <f>SUMIF(Ingredients!$B$3:$B$217,G465,Ingredients!$D$3:$D$217)+SUMIF($B$3:$B$724,G465,$AP$3:$AP$724)</f>
        <v>0</v>
      </c>
      <c r="AJ465" s="30">
        <f>SUMIF(Ingredients!$B$3:$B$217,H465,Ingredients!$D$3:$D$217)+SUMIF($B$3:$B$724,H465,$AP$3:$AP$724)</f>
        <v>0</v>
      </c>
      <c r="AK465" s="30">
        <f>SUMIF(Ingredients!$B$3:$B$217,I465,Ingredients!$D$3:$D$217)+SUMIF($B$3:$B$724,I465,$AP$3:$AP$724)</f>
        <v>0</v>
      </c>
      <c r="AL465" s="30">
        <f>SUMIF(Ingredients!$B$3:$B$217,J465,Ingredients!$D$3:$D$217)+SUMIF($B$3:$B$724,J465,$AP$3:$AP$724)</f>
        <v>0</v>
      </c>
      <c r="AM465" s="30">
        <f>SUMIF(Ingredients!$B$3:$B$217,K465,Ingredients!$D$3:$D$217)+SUMIF($B$3:$B$724,K465,$AP$3:$AP$724)</f>
        <v>0</v>
      </c>
      <c r="AN465" s="30">
        <f>SUMIF(Ingredients!$B$3:$B$217,L465,Ingredients!$D$3:$D$217)+SUMIF($B$3:$B$724,L465,$AP$3:$AP$724)</f>
        <v>0</v>
      </c>
      <c r="AO465" s="30">
        <f>SUMIF(Ingredients!$B$3:$B$217,M465,Ingredients!$D$3:$D$217)+SUMIF($B$3:$B$724,M465,$AP$3:$AP$724)</f>
        <v>0</v>
      </c>
      <c r="AP465" s="29">
        <f t="shared" si="94"/>
        <v>0</v>
      </c>
      <c r="AQ465" s="30">
        <f>SUMIF(Ingredients!$B$3:$B$217,F465,Ingredients!$E$3:$E$217)+SUMIF($B$3:$B$724,F465,$AY$3:$AY$727)</f>
        <v>20.666666666666668</v>
      </c>
      <c r="AR465" s="30">
        <f>SUMIF(Ingredients!$B$3:$B$217,G465,Ingredients!$E$3:$E$217)+SUMIF($B$3:$B$724,G465,$AY$3:$AY$727)</f>
        <v>73</v>
      </c>
      <c r="AS465" s="30">
        <f>SUMIF(Ingredients!$B$3:$B$217,H465,Ingredients!$E$3:$E$217)+SUMIF($B$3:$B$724,H465,$AY$3:$AY$727)</f>
        <v>7</v>
      </c>
      <c r="AT465" s="30">
        <f>SUMIF(Ingredients!$B$3:$B$217,I465,Ingredients!$E$3:$E$217)+SUMIF($B$3:$B$724,I465,$AY$3:$AY$727)</f>
        <v>0</v>
      </c>
      <c r="AU465" s="30">
        <f>SUMIF(Ingredients!$B$3:$B$217,J465,Ingredients!$E$3:$E$217)+SUMIF($B$3:$B$724,J465,$AY$3:$AY$727)</f>
        <v>0</v>
      </c>
      <c r="AV465" s="30">
        <f>SUMIF(Ingredients!$B$3:$B$217,K465,Ingredients!$E$3:$E$217)+SUMIF($B$3:$B$724,K465,$AY$3:$AY$727)</f>
        <v>0</v>
      </c>
      <c r="AW465" s="30">
        <f>SUMIF(Ingredients!$B$3:$B$217,L465,Ingredients!$E$3:$E$217)+SUMIF($B$3:$B$724,L465,$AY$3:$AY$727)</f>
        <v>0</v>
      </c>
      <c r="AX465" s="30">
        <f>SUMIF(Ingredients!$B$3:$B$217,M465,Ingredients!$E$3:$E$217)+SUMIF($B$3:$B$724,M465,$AY$3:$AY$727)</f>
        <v>0</v>
      </c>
      <c r="AY465" s="29">
        <f t="shared" si="95"/>
        <v>33.555555555555557</v>
      </c>
      <c r="AZ465" s="30">
        <f>SUMIF(Ingredients!$B$3:$B$217,F465,Ingredients!$F$3:$F$217)+SUMIF($B$3:$B$724,F465,$BH$3:$BH$724)</f>
        <v>0</v>
      </c>
      <c r="BA465" s="30">
        <f>SUMIF(Ingredients!$B$3:$B$217,G465,Ingredients!$F$3:$F$217)+SUMIF($B$3:$B$724,G465,$BH$3:$BH$724)</f>
        <v>0</v>
      </c>
      <c r="BB465" s="30">
        <f>SUMIF(Ingredients!$B$3:$B$217,H465,Ingredients!$F$3:$F$217)+SUMIF($B$3:$B$724,H465,$BH$3:$BH$724)</f>
        <v>0</v>
      </c>
      <c r="BC465" s="30">
        <f>SUMIF(Ingredients!$B$3:$B$217,I465,Ingredients!$F$3:$F$217)+SUMIF($B$3:$B$724,I465,$BH$3:$BH$724)</f>
        <v>0</v>
      </c>
      <c r="BD465" s="30">
        <f>SUMIF(Ingredients!$B$3:$B$217,J465,Ingredients!$F$3:$F$217)+SUMIF($B$3:$B$724,J465,$BH$3:$BH$724)</f>
        <v>0</v>
      </c>
      <c r="BE465" s="30">
        <f>SUMIF(Ingredients!$B$3:$B$217,K465,Ingredients!$F$3:$F$217)+SUMIF($B$3:$B$724,K465,$BH$3:$BH$724)</f>
        <v>0</v>
      </c>
      <c r="BF465" s="30">
        <f>SUMIF(Ingredients!$B$3:$B$217,L465,Ingredients!$F$3:$F$217)+SUMIF($B$3:$B$724,L465,$BH$3:$BH$724)</f>
        <v>0</v>
      </c>
      <c r="BG465" s="30">
        <f>SUMIF(Ingredients!$B$3:$B$217,M465,Ingredients!$F$3:$F$217)+SUMIF($B$3:$B$724,M465,$BH$3:$BH$724)</f>
        <v>0</v>
      </c>
      <c r="BH465" s="35">
        <f t="shared" si="96"/>
        <v>0</v>
      </c>
      <c r="BI465" s="30">
        <f>SUMIF(Ingredients!$B$3:$B$217,F465,Ingredients!$G$3:$G$217)+SUMIF($B$3:$B$724,F465,$BQ$3:$BQ$724)</f>
        <v>0</v>
      </c>
      <c r="BJ465" s="30">
        <f>SUMIF(Ingredients!$B$3:$B$217,G465,Ingredients!$G$3:$G$217)+SUMIF($B$3:$B$724,G465,$BQ$3:$BQ$724)</f>
        <v>0</v>
      </c>
      <c r="BK465" s="30">
        <f>SUMIF(Ingredients!$B$3:$B$217,H465,Ingredients!$G$3:$G$217)+SUMIF($B$3:$B$724,H465,$BQ$3:$BQ$724)</f>
        <v>0</v>
      </c>
      <c r="BL465" s="30">
        <f>SUMIF(Ingredients!$B$3:$B$217,I465,Ingredients!$G$3:$G$217)+SUMIF($B$3:$B$724,I465,$BQ$3:$BQ$724)</f>
        <v>0</v>
      </c>
      <c r="BM465" s="30">
        <f>SUMIF(Ingredients!$B$3:$B$217,J465,Ingredients!$G$3:$G$217)+SUMIF($B$3:$B$724,J465,$BQ$3:$BQ$724)</f>
        <v>0</v>
      </c>
      <c r="BN465" s="30">
        <f>SUMIF(Ingredients!$B$3:$B$217,K465,Ingredients!$G$3:$G$217)+SUMIF($B$3:$B$724,K465,$BQ$3:$BQ$724)</f>
        <v>0</v>
      </c>
      <c r="BO465" s="30">
        <f>SUMIF(Ingredients!$B$3:$B$217,L465,Ingredients!$G$3:$G$217)+SUMIF($B$3:$B$724,L465,$BQ$3:$BQ$724)</f>
        <v>0</v>
      </c>
      <c r="BP465" s="30">
        <f>SUMIF(Ingredients!$B$3:$B$217,M465,Ingredients!$G$3:$G$217)+SUMIF($B$3:$B$724,M465,$BQ$3:$BQ$724)</f>
        <v>0</v>
      </c>
      <c r="BQ465" s="36">
        <f t="shared" si="97"/>
        <v>0</v>
      </c>
      <c r="BR465" s="30">
        <f>SUMIF(Ingredients!$B$3:$B$217,F465,Ingredients!$H$3:$H$217)+SUMIF($B$3:$B$724,F465,$BZ$3:$BZ$724)</f>
        <v>1.5</v>
      </c>
      <c r="BS465" s="30">
        <f>SUMIF(Ingredients!$B$3:$B$217,G465,Ingredients!$H$3:$H$217)+SUMIF($B$3:$B$724,G465,$BZ$3:$BZ$724)</f>
        <v>0</v>
      </c>
      <c r="BT465" s="30">
        <f>SUMIF(Ingredients!$B$3:$B$217,H465,Ingredients!$H$3:$H$217)+SUMIF($B$3:$B$724,H465,$BZ$3:$BZ$724)</f>
        <v>0</v>
      </c>
      <c r="BU465" s="30">
        <f>SUMIF(Ingredients!$B$3:$B$217,I465,Ingredients!$H$3:$H$217)+SUMIF($B$3:$B$724,I465,$BZ$3:$BZ$724)</f>
        <v>0</v>
      </c>
      <c r="BV465" s="30">
        <f>SUMIF(Ingredients!$B$3:$B$217,J465,Ingredients!$H$3:$H$217)+SUMIF($B$3:$B$724,J465,$BZ$3:$BZ$724)</f>
        <v>0</v>
      </c>
      <c r="BW465" s="30">
        <f>SUMIF(Ingredients!$B$3:$B$217,K465,Ingredients!$H$3:$H$217)+SUMIF($B$3:$B$724,K465,$BZ$3:$BZ$724)</f>
        <v>0</v>
      </c>
      <c r="BX465" s="30">
        <f>SUMIF(Ingredients!$B$3:$B$217,L465,Ingredients!$H$3:$H$217)+SUMIF($B$3:$B$724,L465,$BZ$3:$BZ$724)</f>
        <v>0</v>
      </c>
      <c r="BY465" s="30">
        <f>SUMIF(Ingredients!$B$3:$B$217,M465,Ingredients!$H$3:$H$217)+SUMIF($B$3:$B$724,M465,$BZ$3:$BZ$724)</f>
        <v>0</v>
      </c>
      <c r="BZ465" s="42">
        <f t="shared" si="98"/>
        <v>1.5</v>
      </c>
      <c r="CA465" s="30">
        <f>SUMIF(Ingredients!$B$3:$B$217,F465,Ingredients!$I$3:$I$217)+SUMIF($B$3:$B$724,F465,$CI$3:$CI$724)</f>
        <v>0</v>
      </c>
      <c r="CB465" s="30">
        <f>SUMIF(Ingredients!$B$3:$B$217,G465,Ingredients!$I$3:$I$217)+SUMIF($B$3:$B$724,G465,$CI$3:$CI$724)</f>
        <v>0</v>
      </c>
      <c r="CC465" s="30">
        <f>SUMIF(Ingredients!$B$3:$B$217,H465,Ingredients!$I$3:$I$217)+SUMIF($B$3:$B$724,H465,$CI$3:$CI$724)</f>
        <v>0</v>
      </c>
      <c r="CD465" s="30">
        <f>SUMIF(Ingredients!$B$3:$B$217,I465,Ingredients!$I$3:$I$217)+SUMIF($B$3:$B$724,I465,$CI$3:$CI$724)</f>
        <v>0</v>
      </c>
      <c r="CE465" s="30">
        <f>SUMIF(Ingredients!$B$3:$B$217,J465,Ingredients!$I$3:$I$217)+SUMIF($B$3:$B$724,J465,$CI$3:$CI$724)</f>
        <v>0</v>
      </c>
      <c r="CF465" s="30">
        <f>SUMIF(Ingredients!$B$3:$B$217,K465,Ingredients!$I$3:$I$217)+SUMIF($B$3:$B$724,K465,$CI$3:$CI$724)</f>
        <v>0</v>
      </c>
      <c r="CG465" s="30">
        <f>SUMIF(Ingredients!$B$3:$B$217,L465,Ingredients!$I$3:$I$217)+SUMIF($B$3:$B$724,L465,$CI$3:$CI$724)</f>
        <v>0</v>
      </c>
      <c r="CH465" s="30">
        <f>SUMIF(Ingredients!$B$3:$B$217,M465,Ingredients!$I$3:$I$217)+SUMIF($B$3:$B$724,M465,$CI$3:$CI$724)</f>
        <v>0</v>
      </c>
      <c r="CI465" s="38">
        <f t="shared" si="99"/>
        <v>0</v>
      </c>
      <c r="CJ465" s="30">
        <f>SUMIF(Ingredients!$B$3:$B$217,F465,Ingredients!$J$3:$J$217)+SUMIF($B$3:$B$724,F465,$CR$3:$CR$724)</f>
        <v>0</v>
      </c>
      <c r="CK465" s="30">
        <f>SUMIF(Ingredients!$B$3:$B$217,G465,Ingredients!$J$3:$J$217)+SUMIF($B$3:$B$724,G465,$CR$3:$CR$724)</f>
        <v>3</v>
      </c>
      <c r="CL465" s="30">
        <f>SUMIF(Ingredients!$B$3:$B$217,H465,Ingredients!$J$3:$J$217)+SUMIF($B$3:$B$724,H465,$CR$3:$CR$724)</f>
        <v>1</v>
      </c>
      <c r="CM465" s="30">
        <f>SUMIF(Ingredients!$B$3:$B$217,I465,Ingredients!$J$3:$J$217)+SUMIF($B$3:$B$724,I465,$CR$3:$CR$724)</f>
        <v>0</v>
      </c>
      <c r="CN465" s="30">
        <f>SUMIF(Ingredients!$B$3:$B$217,J465,Ingredients!$J$3:$J$217)+SUMIF($B$3:$B$724,J465,$CR$3:$CR$724)</f>
        <v>0</v>
      </c>
      <c r="CO465" s="30">
        <f>SUMIF(Ingredients!$B$3:$B$217,K465,Ingredients!$J$3:$J$217)+SUMIF($B$3:$B$724,K465,$CR$3:$CR$724)</f>
        <v>0</v>
      </c>
      <c r="CP465" s="30">
        <f>SUMIF(Ingredients!$B$3:$B$217,L465,Ingredients!$J$3:$J$217)+SUMIF($B$3:$B$724,L465,$CR$3:$CR$724)</f>
        <v>0</v>
      </c>
      <c r="CQ465" s="30">
        <f>SUMIF(Ingredients!$B$3:$B$217,M465,Ingredients!$J$3:$J$217)+SUMIF($B$3:$B$724,M465,$CR$3:$CR$724)</f>
        <v>0</v>
      </c>
      <c r="CR465" s="43">
        <f t="shared" si="100"/>
        <v>4</v>
      </c>
      <c r="CS465" s="34">
        <v>25</v>
      </c>
      <c r="CT465" s="30">
        <v>0</v>
      </c>
      <c r="CU465" s="30">
        <v>87</v>
      </c>
      <c r="CV465" s="35">
        <v>0</v>
      </c>
      <c r="CW465" s="36">
        <v>0</v>
      </c>
      <c r="CX465" s="37">
        <v>1.5</v>
      </c>
      <c r="CY465" s="38">
        <v>0</v>
      </c>
      <c r="CZ465" s="39">
        <v>4</v>
      </c>
      <c r="DA465" t="s">
        <v>202</v>
      </c>
      <c r="DB465" t="str">
        <f t="shared" ca="1" si="101"/>
        <v>-</v>
      </c>
      <c r="DD465" t="s">
        <v>200</v>
      </c>
      <c r="DE465" t="str">
        <f t="shared" ca="1" si="102"/>
        <v>CHEDDARANDSOURCREAMPOTATOCHIPSITEM(MEAL, ItemRegistry.cheddarandsourcreampotatochipsItem, 4 ,5f,0f,0f,1.5f,0f,0f,4f,0.24f),</v>
      </c>
      <c r="DF465" t="s">
        <v>2535</v>
      </c>
    </row>
    <row r="466" spans="2:110" x14ac:dyDescent="0.3">
      <c r="B466" t="s">
        <v>760</v>
      </c>
      <c r="C466" t="str">
        <f>INDEX('PH Itemnames'!$B$1:$B$723,MATCH(B466,'PH Itemnames'!$A$1:$A$723),1)</f>
        <v>tortillachipsItem</v>
      </c>
      <c r="D466" t="s">
        <v>240</v>
      </c>
      <c r="E466" t="s">
        <v>1192</v>
      </c>
      <c r="F466" s="10" t="s">
        <v>335</v>
      </c>
      <c r="G466" s="11" t="s">
        <v>249</v>
      </c>
      <c r="H466" s="11" t="s">
        <v>179</v>
      </c>
      <c r="I466" s="11"/>
      <c r="J466" s="11"/>
      <c r="K466" s="11"/>
      <c r="L466" s="11"/>
      <c r="M466" s="11"/>
      <c r="N466" s="46">
        <f ca="1">SUMIF(Ingredients!$B$3:$B$217,'PH complex foods'!F466,Ingredients!$A$3:$A$119)+SUMIF($B$3:$B$724,F466,$V$3:$V$723)</f>
        <v>1</v>
      </c>
      <c r="O466" s="11">
        <f ca="1">SUMIF(Ingredients!$B$3:$B$217,'PH complex foods'!G466,Ingredients!$A$3:$A$119)+SUMIF($B$3:$B$724,G466,$V$3:$V$723)</f>
        <v>1</v>
      </c>
      <c r="P466" s="11">
        <f ca="1">SUMIF(Ingredients!$B$3:$B$217,'PH complex foods'!H466,Ingredients!$A$3:$A$119)+SUMIF($B$3:$B$724,H466,$V$3:$V$723)</f>
        <v>0</v>
      </c>
      <c r="Q466" s="11">
        <f ca="1">SUMIF(Ingredients!$B$3:$B$217,'PH complex foods'!I466,Ingredients!$A$3:$A$119)+SUMIF($B$3:$B$724,I466,$V$3:$V$723)</f>
        <v>0</v>
      </c>
      <c r="R466" s="11">
        <f ca="1">SUMIF(Ingredients!$B$3:$B$217,'PH complex foods'!J466,Ingredients!$A$3:$A$119)+SUMIF($B$3:$B$724,J466,$V$3:$V$723)</f>
        <v>0</v>
      </c>
      <c r="S466" s="11">
        <f ca="1">SUMIF(Ingredients!$B$3:$B$217,'PH complex foods'!K466,Ingredients!$A$3:$A$119)+SUMIF($B$3:$B$724,K466,$V$3:$V$723)</f>
        <v>0</v>
      </c>
      <c r="T466" s="11">
        <f ca="1">SUMIF(Ingredients!$B$3:$B$217,'PH complex foods'!L466,Ingredients!$A$3:$A$119)+SUMIF($B$3:$B$724,L466,$V$3:$V$723)</f>
        <v>0</v>
      </c>
      <c r="U466" s="11">
        <f ca="1">SUMIF(Ingredients!$B$3:$B$217,'PH complex foods'!M466,Ingredients!$A$3:$A$119)+SUMIF($B$3:$B$724,M466,$V$3:$V$723)</f>
        <v>0</v>
      </c>
      <c r="V466" s="10">
        <f t="shared" ca="1" si="103"/>
        <v>0</v>
      </c>
      <c r="W466" s="11">
        <f t="shared" si="92"/>
        <v>2</v>
      </c>
      <c r="X466" s="44" t="str">
        <f t="shared" ca="1" si="104"/>
        <v>No</v>
      </c>
      <c r="Y466" s="34">
        <f>SUMIF(Ingredients!$B$3:$B$217,F466,Ingredients!$C$3:$C$217)+SUMIF($B$3:$B$724,F466,$AG$3:$AG$724)</f>
        <v>0</v>
      </c>
      <c r="Z466" s="30">
        <f>SUMIF(Ingredients!$B$3:$B$217,G466,Ingredients!$C$3:$C$217)+SUMIF($B$3:$B$724,G466,$AG$3:$AG$724)</f>
        <v>0</v>
      </c>
      <c r="AA466" s="30">
        <f>SUMIF(Ingredients!$B$3:$B$217,H466,Ingredients!$C$3:$C$217)+SUMIF($B$3:$B$724,H466,$AG$3:$AG$724)</f>
        <v>1</v>
      </c>
      <c r="AB466" s="30">
        <f>SUMIF(Ingredients!$B$3:$B$217,I466,Ingredients!$C$3:$C$217)+SUMIF($B$3:$B$724,I466,$AG$3:$AG$724)</f>
        <v>0</v>
      </c>
      <c r="AC466" s="30">
        <f>SUMIF(Ingredients!$B$3:$B$217,J466,Ingredients!$C$3:$C$217)+SUMIF($B$3:$B$724,J466,$AG$3:$AG$724)</f>
        <v>0</v>
      </c>
      <c r="AD466" s="30">
        <f>SUMIF(Ingredients!$B$3:$B$217,K466,Ingredients!$C$3:$C$217)+SUMIF($B$3:$B$724,K466,$AG$3:$AG$724)</f>
        <v>0</v>
      </c>
      <c r="AE466" s="30">
        <f>SUMIF(Ingredients!$B$3:$B$217,L466,Ingredients!$C$3:$C$217)+SUMIF($B$3:$B$724,L466,$AG$3:$AG$724)</f>
        <v>0</v>
      </c>
      <c r="AF466" s="30">
        <f>SUMIF(Ingredients!$B$3:$B$217,M466,Ingredients!$C$3:$C$217)+SUMIF($B$3:$B$724,M466,$AG$3:$AG$724)</f>
        <v>0</v>
      </c>
      <c r="AG466" s="29">
        <f t="shared" si="93"/>
        <v>1</v>
      </c>
      <c r="AH466" s="30">
        <f>SUMIF(Ingredients!$B$3:$B$217,F466,Ingredients!$D$3:$D$217)+SUMIF($B$3:$B$724,F466,$AP$3:$AP$724)</f>
        <v>10</v>
      </c>
      <c r="AI466" s="30">
        <f>SUMIF(Ingredients!$B$3:$B$217,G466,Ingredients!$D$3:$D$217)+SUMIF($B$3:$B$724,G466,$AP$3:$AP$724)</f>
        <v>0</v>
      </c>
      <c r="AJ466" s="30">
        <f>SUMIF(Ingredients!$B$3:$B$217,H466,Ingredients!$D$3:$D$217)+SUMIF($B$3:$B$724,H466,$AP$3:$AP$724)</f>
        <v>5</v>
      </c>
      <c r="AK466" s="30">
        <f>SUMIF(Ingredients!$B$3:$B$217,I466,Ingredients!$D$3:$D$217)+SUMIF($B$3:$B$724,I466,$AP$3:$AP$724)</f>
        <v>0</v>
      </c>
      <c r="AL466" s="30">
        <f>SUMIF(Ingredients!$B$3:$B$217,J466,Ingredients!$D$3:$D$217)+SUMIF($B$3:$B$724,J466,$AP$3:$AP$724)</f>
        <v>0</v>
      </c>
      <c r="AM466" s="30">
        <f>SUMIF(Ingredients!$B$3:$B$217,K466,Ingredients!$D$3:$D$217)+SUMIF($B$3:$B$724,K466,$AP$3:$AP$724)</f>
        <v>0</v>
      </c>
      <c r="AN466" s="30">
        <f>SUMIF(Ingredients!$B$3:$B$217,L466,Ingredients!$D$3:$D$217)+SUMIF($B$3:$B$724,L466,$AP$3:$AP$724)</f>
        <v>0</v>
      </c>
      <c r="AO466" s="30">
        <f>SUMIF(Ingredients!$B$3:$B$217,M466,Ingredients!$D$3:$D$217)+SUMIF($B$3:$B$724,M466,$AP$3:$AP$724)</f>
        <v>0</v>
      </c>
      <c r="AP466" s="29">
        <f t="shared" si="94"/>
        <v>15</v>
      </c>
      <c r="AQ466" s="30">
        <f>SUMIF(Ingredients!$B$3:$B$217,F466,Ingredients!$E$3:$E$217)+SUMIF($B$3:$B$724,F466,$AY$3:$AY$727)</f>
        <v>21.5</v>
      </c>
      <c r="AR466" s="30">
        <f>SUMIF(Ingredients!$B$3:$B$217,G466,Ingredients!$E$3:$E$217)+SUMIF($B$3:$B$724,G466,$AY$3:$AY$727)</f>
        <v>30</v>
      </c>
      <c r="AS466" s="30">
        <f>SUMIF(Ingredients!$B$3:$B$217,H466,Ingredients!$E$3:$E$217)+SUMIF($B$3:$B$724,H466,$AY$3:$AY$727)</f>
        <v>10</v>
      </c>
      <c r="AT466" s="30">
        <f>SUMIF(Ingredients!$B$3:$B$217,I466,Ingredients!$E$3:$E$217)+SUMIF($B$3:$B$724,I466,$AY$3:$AY$727)</f>
        <v>0</v>
      </c>
      <c r="AU466" s="30">
        <f>SUMIF(Ingredients!$B$3:$B$217,J466,Ingredients!$E$3:$E$217)+SUMIF($B$3:$B$724,J466,$AY$3:$AY$727)</f>
        <v>0</v>
      </c>
      <c r="AV466" s="30">
        <f>SUMIF(Ingredients!$B$3:$B$217,K466,Ingredients!$E$3:$E$217)+SUMIF($B$3:$B$724,K466,$AY$3:$AY$727)</f>
        <v>0</v>
      </c>
      <c r="AW466" s="30">
        <f>SUMIF(Ingredients!$B$3:$B$217,L466,Ingredients!$E$3:$E$217)+SUMIF($B$3:$B$724,L466,$AY$3:$AY$727)</f>
        <v>0</v>
      </c>
      <c r="AX466" s="30">
        <f>SUMIF(Ingredients!$B$3:$B$217,M466,Ingredients!$E$3:$E$217)+SUMIF($B$3:$B$724,M466,$AY$3:$AY$727)</f>
        <v>0</v>
      </c>
      <c r="AY466" s="29">
        <f t="shared" si="95"/>
        <v>20.5</v>
      </c>
      <c r="AZ466" s="30">
        <f>SUMIF(Ingredients!$B$3:$B$217,F466,Ingredients!$F$3:$F$217)+SUMIF($B$3:$B$724,F466,$BH$3:$BH$724)</f>
        <v>0</v>
      </c>
      <c r="BA466" s="30">
        <f>SUMIF(Ingredients!$B$3:$B$217,G466,Ingredients!$F$3:$F$217)+SUMIF($B$3:$B$724,G466,$BH$3:$BH$724)</f>
        <v>0</v>
      </c>
      <c r="BB466" s="30">
        <f>SUMIF(Ingredients!$B$3:$B$217,H466,Ingredients!$F$3:$F$217)+SUMIF($B$3:$B$724,H466,$BH$3:$BH$724)</f>
        <v>0</v>
      </c>
      <c r="BC466" s="30">
        <f>SUMIF(Ingredients!$B$3:$B$217,I466,Ingredients!$F$3:$F$217)+SUMIF($B$3:$B$724,I466,$BH$3:$BH$724)</f>
        <v>0</v>
      </c>
      <c r="BD466" s="30">
        <f>SUMIF(Ingredients!$B$3:$B$217,J466,Ingredients!$F$3:$F$217)+SUMIF($B$3:$B$724,J466,$BH$3:$BH$724)</f>
        <v>0</v>
      </c>
      <c r="BE466" s="30">
        <f>SUMIF(Ingredients!$B$3:$B$217,K466,Ingredients!$F$3:$F$217)+SUMIF($B$3:$B$724,K466,$BH$3:$BH$724)</f>
        <v>0</v>
      </c>
      <c r="BF466" s="30">
        <f>SUMIF(Ingredients!$B$3:$B$217,L466,Ingredients!$F$3:$F$217)+SUMIF($B$3:$B$724,L466,$BH$3:$BH$724)</f>
        <v>0</v>
      </c>
      <c r="BG466" s="30">
        <f>SUMIF(Ingredients!$B$3:$B$217,M466,Ingredients!$F$3:$F$217)+SUMIF($B$3:$B$724,M466,$BH$3:$BH$724)</f>
        <v>0</v>
      </c>
      <c r="BH466" s="35">
        <f t="shared" si="96"/>
        <v>0</v>
      </c>
      <c r="BI466" s="30">
        <f>SUMIF(Ingredients!$B$3:$B$217,F466,Ingredients!$G$3:$G$217)+SUMIF($B$3:$B$724,F466,$BQ$3:$BQ$724)</f>
        <v>0</v>
      </c>
      <c r="BJ466" s="30">
        <f>SUMIF(Ingredients!$B$3:$B$217,G466,Ingredients!$G$3:$G$217)+SUMIF($B$3:$B$724,G466,$BQ$3:$BQ$724)</f>
        <v>0</v>
      </c>
      <c r="BK466" s="30">
        <f>SUMIF(Ingredients!$B$3:$B$217,H466,Ingredients!$G$3:$G$217)+SUMIF($B$3:$B$724,H466,$BQ$3:$BQ$724)</f>
        <v>0.8</v>
      </c>
      <c r="BL466" s="30">
        <f>SUMIF(Ingredients!$B$3:$B$217,I466,Ingredients!$G$3:$G$217)+SUMIF($B$3:$B$724,I466,$BQ$3:$BQ$724)</f>
        <v>0</v>
      </c>
      <c r="BM466" s="30">
        <f>SUMIF(Ingredients!$B$3:$B$217,J466,Ingredients!$G$3:$G$217)+SUMIF($B$3:$B$724,J466,$BQ$3:$BQ$724)</f>
        <v>0</v>
      </c>
      <c r="BN466" s="30">
        <f>SUMIF(Ingredients!$B$3:$B$217,K466,Ingredients!$G$3:$G$217)+SUMIF($B$3:$B$724,K466,$BQ$3:$BQ$724)</f>
        <v>0</v>
      </c>
      <c r="BO466" s="30">
        <f>SUMIF(Ingredients!$B$3:$B$217,L466,Ingredients!$G$3:$G$217)+SUMIF($B$3:$B$724,L466,$BQ$3:$BQ$724)</f>
        <v>0</v>
      </c>
      <c r="BP466" s="30">
        <f>SUMIF(Ingredients!$B$3:$B$217,M466,Ingredients!$G$3:$G$217)+SUMIF($B$3:$B$724,M466,$BQ$3:$BQ$724)</f>
        <v>0</v>
      </c>
      <c r="BQ466" s="36">
        <f t="shared" si="97"/>
        <v>0.8</v>
      </c>
      <c r="BR466" s="30">
        <f>SUMIF(Ingredients!$B$3:$B$217,F466,Ingredients!$H$3:$H$217)+SUMIF($B$3:$B$724,F466,$BZ$3:$BZ$724)</f>
        <v>0</v>
      </c>
      <c r="BS466" s="30">
        <f>SUMIF(Ingredients!$B$3:$B$217,G466,Ingredients!$H$3:$H$217)+SUMIF($B$3:$B$724,G466,$BZ$3:$BZ$724)</f>
        <v>0</v>
      </c>
      <c r="BT466" s="30">
        <f>SUMIF(Ingredients!$B$3:$B$217,H466,Ingredients!$H$3:$H$217)+SUMIF($B$3:$B$724,H466,$BZ$3:$BZ$724)</f>
        <v>0</v>
      </c>
      <c r="BU466" s="30">
        <f>SUMIF(Ingredients!$B$3:$B$217,I466,Ingredients!$H$3:$H$217)+SUMIF($B$3:$B$724,I466,$BZ$3:$BZ$724)</f>
        <v>0</v>
      </c>
      <c r="BV466" s="30">
        <f>SUMIF(Ingredients!$B$3:$B$217,J466,Ingredients!$H$3:$H$217)+SUMIF($B$3:$B$724,J466,$BZ$3:$BZ$724)</f>
        <v>0</v>
      </c>
      <c r="BW466" s="30">
        <f>SUMIF(Ingredients!$B$3:$B$217,K466,Ingredients!$H$3:$H$217)+SUMIF($B$3:$B$724,K466,$BZ$3:$BZ$724)</f>
        <v>0</v>
      </c>
      <c r="BX466" s="30">
        <f>SUMIF(Ingredients!$B$3:$B$217,L466,Ingredients!$H$3:$H$217)+SUMIF($B$3:$B$724,L466,$BZ$3:$BZ$724)</f>
        <v>0</v>
      </c>
      <c r="BY466" s="30">
        <f>SUMIF(Ingredients!$B$3:$B$217,M466,Ingredients!$H$3:$H$217)+SUMIF($B$3:$B$724,M466,$BZ$3:$BZ$724)</f>
        <v>0</v>
      </c>
      <c r="BZ466" s="42">
        <f t="shared" si="98"/>
        <v>0</v>
      </c>
      <c r="CA466" s="30">
        <f>SUMIF(Ingredients!$B$3:$B$217,F466,Ingredients!$I$3:$I$217)+SUMIF($B$3:$B$724,F466,$CI$3:$CI$724)</f>
        <v>0</v>
      </c>
      <c r="CB466" s="30">
        <f>SUMIF(Ingredients!$B$3:$B$217,G466,Ingredients!$I$3:$I$217)+SUMIF($B$3:$B$724,G466,$CI$3:$CI$724)</f>
        <v>0</v>
      </c>
      <c r="CC466" s="30">
        <f>SUMIF(Ingredients!$B$3:$B$217,H466,Ingredients!$I$3:$I$217)+SUMIF($B$3:$B$724,H466,$CI$3:$CI$724)</f>
        <v>0</v>
      </c>
      <c r="CD466" s="30">
        <f>SUMIF(Ingredients!$B$3:$B$217,I466,Ingredients!$I$3:$I$217)+SUMIF($B$3:$B$724,I466,$CI$3:$CI$724)</f>
        <v>0</v>
      </c>
      <c r="CE466" s="30">
        <f>SUMIF(Ingredients!$B$3:$B$217,J466,Ingredients!$I$3:$I$217)+SUMIF($B$3:$B$724,J466,$CI$3:$CI$724)</f>
        <v>0</v>
      </c>
      <c r="CF466" s="30">
        <f>SUMIF(Ingredients!$B$3:$B$217,K466,Ingredients!$I$3:$I$217)+SUMIF($B$3:$B$724,K466,$CI$3:$CI$724)</f>
        <v>0</v>
      </c>
      <c r="CG466" s="30">
        <f>SUMIF(Ingredients!$B$3:$B$217,L466,Ingredients!$I$3:$I$217)+SUMIF($B$3:$B$724,L466,$CI$3:$CI$724)</f>
        <v>0</v>
      </c>
      <c r="CH466" s="30">
        <f>SUMIF(Ingredients!$B$3:$B$217,M466,Ingredients!$I$3:$I$217)+SUMIF($B$3:$B$724,M466,$CI$3:$CI$724)</f>
        <v>0</v>
      </c>
      <c r="CI466" s="38">
        <f t="shared" si="99"/>
        <v>0</v>
      </c>
      <c r="CJ466" s="30">
        <f>SUMIF(Ingredients!$B$3:$B$217,F466,Ingredients!$J$3:$J$217)+SUMIF($B$3:$B$724,F466,$CR$3:$CR$724)</f>
        <v>0</v>
      </c>
      <c r="CK466" s="30">
        <f>SUMIF(Ingredients!$B$3:$B$217,G466,Ingredients!$J$3:$J$217)+SUMIF($B$3:$B$724,G466,$CR$3:$CR$724)</f>
        <v>0</v>
      </c>
      <c r="CL466" s="30">
        <f>SUMIF(Ingredients!$B$3:$B$217,H466,Ingredients!$J$3:$J$217)+SUMIF($B$3:$B$724,H466,$CR$3:$CR$724)</f>
        <v>0</v>
      </c>
      <c r="CM466" s="30">
        <f>SUMIF(Ingredients!$B$3:$B$217,I466,Ingredients!$J$3:$J$217)+SUMIF($B$3:$B$724,I466,$CR$3:$CR$724)</f>
        <v>0</v>
      </c>
      <c r="CN466" s="30">
        <f>SUMIF(Ingredients!$B$3:$B$217,J466,Ingredients!$J$3:$J$217)+SUMIF($B$3:$B$724,J466,$CR$3:$CR$724)</f>
        <v>0</v>
      </c>
      <c r="CO466" s="30">
        <f>SUMIF(Ingredients!$B$3:$B$217,K466,Ingredients!$J$3:$J$217)+SUMIF($B$3:$B$724,K466,$CR$3:$CR$724)</f>
        <v>0</v>
      </c>
      <c r="CP466" s="30">
        <f>SUMIF(Ingredients!$B$3:$B$217,L466,Ingredients!$J$3:$J$217)+SUMIF($B$3:$B$724,L466,$CR$3:$CR$724)</f>
        <v>0</v>
      </c>
      <c r="CQ466" s="30">
        <f>SUMIF(Ingredients!$B$3:$B$217,M466,Ingredients!$J$3:$J$217)+SUMIF($B$3:$B$724,M466,$CR$3:$CR$724)</f>
        <v>0</v>
      </c>
      <c r="CR466" s="43">
        <f t="shared" si="100"/>
        <v>0</v>
      </c>
      <c r="CS466" s="34">
        <v>5</v>
      </c>
      <c r="CT466" s="30">
        <v>0</v>
      </c>
      <c r="CU466" s="30">
        <v>20.5</v>
      </c>
      <c r="CV466" s="35">
        <v>1</v>
      </c>
      <c r="CW466" s="36">
        <v>0.8</v>
      </c>
      <c r="CX466" s="37">
        <v>0</v>
      </c>
      <c r="CY466" s="38">
        <v>0</v>
      </c>
      <c r="CZ466" s="39">
        <v>0</v>
      </c>
      <c r="DA466" t="s">
        <v>202</v>
      </c>
      <c r="DB466" t="str">
        <f t="shared" ca="1" si="101"/>
        <v>No</v>
      </c>
      <c r="DD466" t="s">
        <v>200</v>
      </c>
      <c r="DE466" t="str">
        <f t="shared" ca="1" si="102"/>
        <v/>
      </c>
      <c r="DF466" t="s">
        <v>2536</v>
      </c>
    </row>
    <row r="467" spans="2:110" x14ac:dyDescent="0.3">
      <c r="B467" t="s">
        <v>761</v>
      </c>
      <c r="C467" t="str">
        <f>INDEX('PH Itemnames'!$B$1:$B$723,MATCH(B467,'PH Itemnames'!$A$1:$A$723),1)</f>
        <v>chipsanddipItem</v>
      </c>
      <c r="D467" t="s">
        <v>240</v>
      </c>
      <c r="E467" t="s">
        <v>1192</v>
      </c>
      <c r="F467" s="10" t="s">
        <v>756</v>
      </c>
      <c r="G467" s="11" t="s">
        <v>217</v>
      </c>
      <c r="H467" s="11" t="s">
        <v>129</v>
      </c>
      <c r="I467" s="11"/>
      <c r="J467" s="11"/>
      <c r="K467" s="11"/>
      <c r="L467" s="11"/>
      <c r="M467" s="11"/>
      <c r="N467" s="46">
        <f ca="1">SUMIF(Ingredients!$B$3:$B$217,'PH complex foods'!F467,Ingredients!$A$3:$A$119)+SUMIF($B$3:$B$724,F467,$V$3:$V$723)</f>
        <v>1</v>
      </c>
      <c r="O467" s="11">
        <f ca="1">SUMIF(Ingredients!$B$3:$B$217,'PH complex foods'!G467,Ingredients!$A$3:$A$119)+SUMIF($B$3:$B$724,G467,$V$3:$V$723)</f>
        <v>1</v>
      </c>
      <c r="P467" s="11">
        <f ca="1">SUMIF(Ingredients!$B$3:$B$217,'PH complex foods'!H467,Ingredients!$A$3:$A$119)+SUMIF($B$3:$B$724,H467,$V$3:$V$723)</f>
        <v>1</v>
      </c>
      <c r="Q467" s="11">
        <f ca="1">SUMIF(Ingredients!$B$3:$B$217,'PH complex foods'!I467,Ingredients!$A$3:$A$119)+SUMIF($B$3:$B$724,I467,$V$3:$V$723)</f>
        <v>0</v>
      </c>
      <c r="R467" s="11">
        <f ca="1">SUMIF(Ingredients!$B$3:$B$217,'PH complex foods'!J467,Ingredients!$A$3:$A$119)+SUMIF($B$3:$B$724,J467,$V$3:$V$723)</f>
        <v>0</v>
      </c>
      <c r="S467" s="11">
        <f ca="1">SUMIF(Ingredients!$B$3:$B$217,'PH complex foods'!K467,Ingredients!$A$3:$A$119)+SUMIF($B$3:$B$724,K467,$V$3:$V$723)</f>
        <v>0</v>
      </c>
      <c r="T467" s="11">
        <f ca="1">SUMIF(Ingredients!$B$3:$B$217,'PH complex foods'!L467,Ingredients!$A$3:$A$119)+SUMIF($B$3:$B$724,L467,$V$3:$V$723)</f>
        <v>0</v>
      </c>
      <c r="U467" s="11">
        <f ca="1">SUMIF(Ingredients!$B$3:$B$217,'PH complex foods'!M467,Ingredients!$A$3:$A$119)+SUMIF($B$3:$B$724,M467,$V$3:$V$723)</f>
        <v>0</v>
      </c>
      <c r="V467" s="10">
        <f t="shared" ca="1" si="103"/>
        <v>1</v>
      </c>
      <c r="W467" s="11">
        <f t="shared" si="92"/>
        <v>0</v>
      </c>
      <c r="X467" s="44" t="str">
        <f t="shared" ca="1" si="104"/>
        <v>Yes</v>
      </c>
      <c r="Y467" s="34">
        <f>SUMIF(Ingredients!$B$3:$B$217,F467,Ingredients!$C$3:$C$217)+SUMIF($B$3:$B$724,F467,$AG$3:$AG$724)</f>
        <v>14</v>
      </c>
      <c r="Z467" s="30">
        <f>SUMIF(Ingredients!$B$3:$B$217,G467,Ingredients!$C$3:$C$217)+SUMIF($B$3:$B$724,G467,$AG$3:$AG$724)</f>
        <v>5</v>
      </c>
      <c r="AA467" s="30">
        <f>SUMIF(Ingredients!$B$3:$B$217,H467,Ingredients!$C$3:$C$217)+SUMIF($B$3:$B$724,H467,$AG$3:$AG$724)</f>
        <v>2</v>
      </c>
      <c r="AB467" s="30">
        <f>SUMIF(Ingredients!$B$3:$B$217,I467,Ingredients!$C$3:$C$217)+SUMIF($B$3:$B$724,I467,$AG$3:$AG$724)</f>
        <v>0</v>
      </c>
      <c r="AC467" s="30">
        <f>SUMIF(Ingredients!$B$3:$B$217,J467,Ingredients!$C$3:$C$217)+SUMIF($B$3:$B$724,J467,$AG$3:$AG$724)</f>
        <v>0</v>
      </c>
      <c r="AD467" s="30">
        <f>SUMIF(Ingredients!$B$3:$B$217,K467,Ingredients!$C$3:$C$217)+SUMIF($B$3:$B$724,K467,$AG$3:$AG$724)</f>
        <v>0</v>
      </c>
      <c r="AE467" s="30">
        <f>SUMIF(Ingredients!$B$3:$B$217,L467,Ingredients!$C$3:$C$217)+SUMIF($B$3:$B$724,L467,$AG$3:$AG$724)</f>
        <v>0</v>
      </c>
      <c r="AF467" s="30">
        <f>SUMIF(Ingredients!$B$3:$B$217,M467,Ingredients!$C$3:$C$217)+SUMIF($B$3:$B$724,M467,$AG$3:$AG$724)</f>
        <v>0</v>
      </c>
      <c r="AG467" s="29">
        <f t="shared" si="93"/>
        <v>21</v>
      </c>
      <c r="AH467" s="30">
        <f>SUMIF(Ingredients!$B$3:$B$217,F467,Ingredients!$D$3:$D$217)+SUMIF($B$3:$B$724,F467,$AP$3:$AP$724)</f>
        <v>0</v>
      </c>
      <c r="AI467" s="30">
        <f>SUMIF(Ingredients!$B$3:$B$217,G467,Ingredients!$D$3:$D$217)+SUMIF($B$3:$B$724,G467,$AP$3:$AP$724)</f>
        <v>0</v>
      </c>
      <c r="AJ467" s="30">
        <f>SUMIF(Ingredients!$B$3:$B$217,H467,Ingredients!$D$3:$D$217)+SUMIF($B$3:$B$724,H467,$AP$3:$AP$724)</f>
        <v>0</v>
      </c>
      <c r="AK467" s="30">
        <f>SUMIF(Ingredients!$B$3:$B$217,I467,Ingredients!$D$3:$D$217)+SUMIF($B$3:$B$724,I467,$AP$3:$AP$724)</f>
        <v>0</v>
      </c>
      <c r="AL467" s="30">
        <f>SUMIF(Ingredients!$B$3:$B$217,J467,Ingredients!$D$3:$D$217)+SUMIF($B$3:$B$724,J467,$AP$3:$AP$724)</f>
        <v>0</v>
      </c>
      <c r="AM467" s="30">
        <f>SUMIF(Ingredients!$B$3:$B$217,K467,Ingredients!$D$3:$D$217)+SUMIF($B$3:$B$724,K467,$AP$3:$AP$724)</f>
        <v>0</v>
      </c>
      <c r="AN467" s="30">
        <f>SUMIF(Ingredients!$B$3:$B$217,L467,Ingredients!$D$3:$D$217)+SUMIF($B$3:$B$724,L467,$AP$3:$AP$724)</f>
        <v>0</v>
      </c>
      <c r="AO467" s="30">
        <f>SUMIF(Ingredients!$B$3:$B$217,M467,Ingredients!$D$3:$D$217)+SUMIF($B$3:$B$724,M467,$AP$3:$AP$724)</f>
        <v>0</v>
      </c>
      <c r="AP467" s="29">
        <f t="shared" si="94"/>
        <v>0</v>
      </c>
      <c r="AQ467" s="30">
        <f>SUMIF(Ingredients!$B$3:$B$217,F467,Ingredients!$E$3:$E$217)+SUMIF($B$3:$B$724,F467,$AY$3:$AY$727)</f>
        <v>20.666666666666668</v>
      </c>
      <c r="AR467" s="30">
        <f>SUMIF(Ingredients!$B$3:$B$217,G467,Ingredients!$E$3:$E$217)+SUMIF($B$3:$B$724,G467,$AY$3:$AY$727)</f>
        <v>7</v>
      </c>
      <c r="AS467" s="30">
        <f>SUMIF(Ingredients!$B$3:$B$217,H467,Ingredients!$E$3:$E$217)+SUMIF($B$3:$B$724,H467,$AY$3:$AY$727)</f>
        <v>12</v>
      </c>
      <c r="AT467" s="30">
        <f>SUMIF(Ingredients!$B$3:$B$217,I467,Ingredients!$E$3:$E$217)+SUMIF($B$3:$B$724,I467,$AY$3:$AY$727)</f>
        <v>0</v>
      </c>
      <c r="AU467" s="30">
        <f>SUMIF(Ingredients!$B$3:$B$217,J467,Ingredients!$E$3:$E$217)+SUMIF($B$3:$B$724,J467,$AY$3:$AY$727)</f>
        <v>0</v>
      </c>
      <c r="AV467" s="30">
        <f>SUMIF(Ingredients!$B$3:$B$217,K467,Ingredients!$E$3:$E$217)+SUMIF($B$3:$B$724,K467,$AY$3:$AY$727)</f>
        <v>0</v>
      </c>
      <c r="AW467" s="30">
        <f>SUMIF(Ingredients!$B$3:$B$217,L467,Ingredients!$E$3:$E$217)+SUMIF($B$3:$B$724,L467,$AY$3:$AY$727)</f>
        <v>0</v>
      </c>
      <c r="AX467" s="30">
        <f>SUMIF(Ingredients!$B$3:$B$217,M467,Ingredients!$E$3:$E$217)+SUMIF($B$3:$B$724,M467,$AY$3:$AY$727)</f>
        <v>0</v>
      </c>
      <c r="AY467" s="29">
        <f t="shared" si="95"/>
        <v>13.222222222222223</v>
      </c>
      <c r="AZ467" s="30">
        <f>SUMIF(Ingredients!$B$3:$B$217,F467,Ingredients!$F$3:$F$217)+SUMIF($B$3:$B$724,F467,$BH$3:$BH$724)</f>
        <v>0</v>
      </c>
      <c r="BA467" s="30">
        <f>SUMIF(Ingredients!$B$3:$B$217,G467,Ingredients!$F$3:$F$217)+SUMIF($B$3:$B$724,G467,$BH$3:$BH$724)</f>
        <v>0</v>
      </c>
      <c r="BB467" s="30">
        <f>SUMIF(Ingredients!$B$3:$B$217,H467,Ingredients!$F$3:$F$217)+SUMIF($B$3:$B$724,H467,$BH$3:$BH$724)</f>
        <v>0</v>
      </c>
      <c r="BC467" s="30">
        <f>SUMIF(Ingredients!$B$3:$B$217,I467,Ingredients!$F$3:$F$217)+SUMIF($B$3:$B$724,I467,$BH$3:$BH$724)</f>
        <v>0</v>
      </c>
      <c r="BD467" s="30">
        <f>SUMIF(Ingredients!$B$3:$B$217,J467,Ingredients!$F$3:$F$217)+SUMIF($B$3:$B$724,J467,$BH$3:$BH$724)</f>
        <v>0</v>
      </c>
      <c r="BE467" s="30">
        <f>SUMIF(Ingredients!$B$3:$B$217,K467,Ingredients!$F$3:$F$217)+SUMIF($B$3:$B$724,K467,$BH$3:$BH$724)</f>
        <v>0</v>
      </c>
      <c r="BF467" s="30">
        <f>SUMIF(Ingredients!$B$3:$B$217,L467,Ingredients!$F$3:$F$217)+SUMIF($B$3:$B$724,L467,$BH$3:$BH$724)</f>
        <v>0</v>
      </c>
      <c r="BG467" s="30">
        <f>SUMIF(Ingredients!$B$3:$B$217,M467,Ingredients!$F$3:$F$217)+SUMIF($B$3:$B$724,M467,$BH$3:$BH$724)</f>
        <v>0</v>
      </c>
      <c r="BH467" s="35">
        <f t="shared" si="96"/>
        <v>0</v>
      </c>
      <c r="BI467" s="30">
        <f>SUMIF(Ingredients!$B$3:$B$217,F467,Ingredients!$G$3:$G$217)+SUMIF($B$3:$B$724,F467,$BQ$3:$BQ$724)</f>
        <v>0</v>
      </c>
      <c r="BJ467" s="30">
        <f>SUMIF(Ingredients!$B$3:$B$217,G467,Ingredients!$G$3:$G$217)+SUMIF($B$3:$B$724,G467,$BQ$3:$BQ$724)</f>
        <v>0</v>
      </c>
      <c r="BK467" s="30">
        <f>SUMIF(Ingredients!$B$3:$B$217,H467,Ingredients!$G$3:$G$217)+SUMIF($B$3:$B$724,H467,$BQ$3:$BQ$724)</f>
        <v>0</v>
      </c>
      <c r="BL467" s="30">
        <f>SUMIF(Ingredients!$B$3:$B$217,I467,Ingredients!$G$3:$G$217)+SUMIF($B$3:$B$724,I467,$BQ$3:$BQ$724)</f>
        <v>0</v>
      </c>
      <c r="BM467" s="30">
        <f>SUMIF(Ingredients!$B$3:$B$217,J467,Ingredients!$G$3:$G$217)+SUMIF($B$3:$B$724,J467,$BQ$3:$BQ$724)</f>
        <v>0</v>
      </c>
      <c r="BN467" s="30">
        <f>SUMIF(Ingredients!$B$3:$B$217,K467,Ingredients!$G$3:$G$217)+SUMIF($B$3:$B$724,K467,$BQ$3:$BQ$724)</f>
        <v>0</v>
      </c>
      <c r="BO467" s="30">
        <f>SUMIF(Ingredients!$B$3:$B$217,L467,Ingredients!$G$3:$G$217)+SUMIF($B$3:$B$724,L467,$BQ$3:$BQ$724)</f>
        <v>0</v>
      </c>
      <c r="BP467" s="30">
        <f>SUMIF(Ingredients!$B$3:$B$217,M467,Ingredients!$G$3:$G$217)+SUMIF($B$3:$B$724,M467,$BQ$3:$BQ$724)</f>
        <v>0</v>
      </c>
      <c r="BQ467" s="36">
        <f t="shared" si="97"/>
        <v>0</v>
      </c>
      <c r="BR467" s="30">
        <f>SUMIF(Ingredients!$B$3:$B$217,F467,Ingredients!$H$3:$H$217)+SUMIF($B$3:$B$724,F467,$BZ$3:$BZ$724)</f>
        <v>1.5</v>
      </c>
      <c r="BS467" s="30">
        <f>SUMIF(Ingredients!$B$3:$B$217,G467,Ingredients!$H$3:$H$217)+SUMIF($B$3:$B$724,G467,$BZ$3:$BZ$724)</f>
        <v>0</v>
      </c>
      <c r="BT467" s="30">
        <f>SUMIF(Ingredients!$B$3:$B$217,H467,Ingredients!$H$3:$H$217)+SUMIF($B$3:$B$724,H467,$BZ$3:$BZ$724)</f>
        <v>1</v>
      </c>
      <c r="BU467" s="30">
        <f>SUMIF(Ingredients!$B$3:$B$217,I467,Ingredients!$H$3:$H$217)+SUMIF($B$3:$B$724,I467,$BZ$3:$BZ$724)</f>
        <v>0</v>
      </c>
      <c r="BV467" s="30">
        <f>SUMIF(Ingredients!$B$3:$B$217,J467,Ingredients!$H$3:$H$217)+SUMIF($B$3:$B$724,J467,$BZ$3:$BZ$724)</f>
        <v>0</v>
      </c>
      <c r="BW467" s="30">
        <f>SUMIF(Ingredients!$B$3:$B$217,K467,Ingredients!$H$3:$H$217)+SUMIF($B$3:$B$724,K467,$BZ$3:$BZ$724)</f>
        <v>0</v>
      </c>
      <c r="BX467" s="30">
        <f>SUMIF(Ingredients!$B$3:$B$217,L467,Ingredients!$H$3:$H$217)+SUMIF($B$3:$B$724,L467,$BZ$3:$BZ$724)</f>
        <v>0</v>
      </c>
      <c r="BY467" s="30">
        <f>SUMIF(Ingredients!$B$3:$B$217,M467,Ingredients!$H$3:$H$217)+SUMIF($B$3:$B$724,M467,$BZ$3:$BZ$724)</f>
        <v>0</v>
      </c>
      <c r="BZ467" s="42">
        <f t="shared" si="98"/>
        <v>2.5</v>
      </c>
      <c r="CA467" s="30">
        <f>SUMIF(Ingredients!$B$3:$B$217,F467,Ingredients!$I$3:$I$217)+SUMIF($B$3:$B$724,F467,$CI$3:$CI$724)</f>
        <v>0</v>
      </c>
      <c r="CB467" s="30">
        <f>SUMIF(Ingredients!$B$3:$B$217,G467,Ingredients!$I$3:$I$217)+SUMIF($B$3:$B$724,G467,$CI$3:$CI$724)</f>
        <v>0</v>
      </c>
      <c r="CC467" s="30">
        <f>SUMIF(Ingredients!$B$3:$B$217,H467,Ingredients!$I$3:$I$217)+SUMIF($B$3:$B$724,H467,$CI$3:$CI$724)</f>
        <v>0</v>
      </c>
      <c r="CD467" s="30">
        <f>SUMIF(Ingredients!$B$3:$B$217,I467,Ingredients!$I$3:$I$217)+SUMIF($B$3:$B$724,I467,$CI$3:$CI$724)</f>
        <v>0</v>
      </c>
      <c r="CE467" s="30">
        <f>SUMIF(Ingredients!$B$3:$B$217,J467,Ingredients!$I$3:$I$217)+SUMIF($B$3:$B$724,J467,$CI$3:$CI$724)</f>
        <v>0</v>
      </c>
      <c r="CF467" s="30">
        <f>SUMIF(Ingredients!$B$3:$B$217,K467,Ingredients!$I$3:$I$217)+SUMIF($B$3:$B$724,K467,$CI$3:$CI$724)</f>
        <v>0</v>
      </c>
      <c r="CG467" s="30">
        <f>SUMIF(Ingredients!$B$3:$B$217,L467,Ingredients!$I$3:$I$217)+SUMIF($B$3:$B$724,L467,$CI$3:$CI$724)</f>
        <v>0</v>
      </c>
      <c r="CH467" s="30">
        <f>SUMIF(Ingredients!$B$3:$B$217,M467,Ingredients!$I$3:$I$217)+SUMIF($B$3:$B$724,M467,$CI$3:$CI$724)</f>
        <v>0</v>
      </c>
      <c r="CI467" s="38">
        <f t="shared" si="99"/>
        <v>0</v>
      </c>
      <c r="CJ467" s="30">
        <f>SUMIF(Ingredients!$B$3:$B$217,F467,Ingredients!$J$3:$J$217)+SUMIF($B$3:$B$724,F467,$CR$3:$CR$724)</f>
        <v>0</v>
      </c>
      <c r="CK467" s="30">
        <f>SUMIF(Ingredients!$B$3:$B$217,G467,Ingredients!$J$3:$J$217)+SUMIF($B$3:$B$724,G467,$CR$3:$CR$724)</f>
        <v>1</v>
      </c>
      <c r="CL467" s="30">
        <f>SUMIF(Ingredients!$B$3:$B$217,H467,Ingredients!$J$3:$J$217)+SUMIF($B$3:$B$724,H467,$CR$3:$CR$724)</f>
        <v>0</v>
      </c>
      <c r="CM467" s="30">
        <f>SUMIF(Ingredients!$B$3:$B$217,I467,Ingredients!$J$3:$J$217)+SUMIF($B$3:$B$724,I467,$CR$3:$CR$724)</f>
        <v>0</v>
      </c>
      <c r="CN467" s="30">
        <f>SUMIF(Ingredients!$B$3:$B$217,J467,Ingredients!$J$3:$J$217)+SUMIF($B$3:$B$724,J467,$CR$3:$CR$724)</f>
        <v>0</v>
      </c>
      <c r="CO467" s="30">
        <f>SUMIF(Ingredients!$B$3:$B$217,K467,Ingredients!$J$3:$J$217)+SUMIF($B$3:$B$724,K467,$CR$3:$CR$724)</f>
        <v>0</v>
      </c>
      <c r="CP467" s="30">
        <f>SUMIF(Ingredients!$B$3:$B$217,L467,Ingredients!$J$3:$J$217)+SUMIF($B$3:$B$724,L467,$CR$3:$CR$724)</f>
        <v>0</v>
      </c>
      <c r="CQ467" s="30">
        <f>SUMIF(Ingredients!$B$3:$B$217,M467,Ingredients!$J$3:$J$217)+SUMIF($B$3:$B$724,M467,$CR$3:$CR$724)</f>
        <v>0</v>
      </c>
      <c r="CR467" s="43">
        <f t="shared" si="100"/>
        <v>1</v>
      </c>
      <c r="CS467" s="34">
        <v>20</v>
      </c>
      <c r="CT467" s="30">
        <v>0</v>
      </c>
      <c r="CU467" s="30">
        <v>21</v>
      </c>
      <c r="CV467" s="35">
        <v>0</v>
      </c>
      <c r="CW467" s="36">
        <v>0</v>
      </c>
      <c r="CX467" s="37">
        <v>2.5</v>
      </c>
      <c r="CY467" s="38">
        <v>0</v>
      </c>
      <c r="CZ467" s="39">
        <v>1</v>
      </c>
      <c r="DA467" t="s">
        <v>202</v>
      </c>
      <c r="DB467" t="str">
        <f t="shared" ca="1" si="101"/>
        <v>-</v>
      </c>
      <c r="DD467" t="s">
        <v>200</v>
      </c>
      <c r="DE467" t="str">
        <f t="shared" ca="1" si="102"/>
        <v>CHIPSANDDIPITEM(MEAL, ItemRegistry.chipsanddipItem, 4 ,4f,0f,0f,2.5f,0f,0f,1f,1f),</v>
      </c>
      <c r="DF467" t="s">
        <v>2537</v>
      </c>
    </row>
    <row r="468" spans="2:110" x14ac:dyDescent="0.3">
      <c r="B468" t="s">
        <v>1171</v>
      </c>
      <c r="C468" t="str">
        <f>INDEX('PH Itemnames'!$B$1:$B$723,MATCH(B468,'PH Itemnames'!$A$1:$A$723),1)</f>
        <v>cheezepuffsItem</v>
      </c>
      <c r="D468" t="s">
        <v>240</v>
      </c>
      <c r="E468" t="s">
        <v>1192</v>
      </c>
      <c r="F468" s="10" t="s">
        <v>36</v>
      </c>
      <c r="G468" s="11" t="s">
        <v>73</v>
      </c>
      <c r="H468" s="11" t="s">
        <v>346</v>
      </c>
      <c r="I468" s="11"/>
      <c r="J468" s="11"/>
      <c r="K468" s="11"/>
      <c r="L468" s="11"/>
      <c r="M468" s="11"/>
      <c r="N468" s="46">
        <f ca="1">SUMIF(Ingredients!$B$3:$B$217,'PH complex foods'!F468,Ingredients!$A$3:$A$119)+SUMIF($B$3:$B$724,F468,$V$3:$V$723)</f>
        <v>1</v>
      </c>
      <c r="O468" s="11">
        <f ca="1">SUMIF(Ingredients!$B$3:$B$217,'PH complex foods'!G468,Ingredients!$A$3:$A$119)+SUMIF($B$3:$B$724,G468,$V$3:$V$723)</f>
        <v>1</v>
      </c>
      <c r="P468" s="11">
        <f ca="1">SUMIF(Ingredients!$B$3:$B$217,'PH complex foods'!H468,Ingredients!$A$3:$A$119)+SUMIF($B$3:$B$724,H468,$V$3:$V$723)</f>
        <v>1</v>
      </c>
      <c r="Q468" s="11">
        <f ca="1">SUMIF(Ingredients!$B$3:$B$217,'PH complex foods'!I468,Ingredients!$A$3:$A$119)+SUMIF($B$3:$B$724,I468,$V$3:$V$723)</f>
        <v>0</v>
      </c>
      <c r="R468" s="11">
        <f ca="1">SUMIF(Ingredients!$B$3:$B$217,'PH complex foods'!J468,Ingredients!$A$3:$A$119)+SUMIF($B$3:$B$724,J468,$V$3:$V$723)</f>
        <v>0</v>
      </c>
      <c r="S468" s="11">
        <f ca="1">SUMIF(Ingredients!$B$3:$B$217,'PH complex foods'!K468,Ingredients!$A$3:$A$119)+SUMIF($B$3:$B$724,K468,$V$3:$V$723)</f>
        <v>0</v>
      </c>
      <c r="T468" s="11">
        <f ca="1">SUMIF(Ingredients!$B$3:$B$217,'PH complex foods'!L468,Ingredients!$A$3:$A$119)+SUMIF($B$3:$B$724,L468,$V$3:$V$723)</f>
        <v>0</v>
      </c>
      <c r="U468" s="11">
        <f ca="1">SUMIF(Ingredients!$B$3:$B$217,'PH complex foods'!M468,Ingredients!$A$3:$A$119)+SUMIF($B$3:$B$724,M468,$V$3:$V$723)</f>
        <v>0</v>
      </c>
      <c r="V468" s="10">
        <f t="shared" ca="1" si="103"/>
        <v>1</v>
      </c>
      <c r="W468" s="11">
        <f t="shared" si="92"/>
        <v>0</v>
      </c>
      <c r="X468" s="44" t="str">
        <f t="shared" ca="1" si="104"/>
        <v>Yes</v>
      </c>
      <c r="Y468" s="34">
        <f>SUMIF(Ingredients!$B$3:$B$217,F468,Ingredients!$C$3:$C$217)+SUMIF($B$3:$B$724,F468,$AG$3:$AG$724)</f>
        <v>0</v>
      </c>
      <c r="Z468" s="30">
        <f>SUMIF(Ingredients!$B$3:$B$217,G468,Ingredients!$C$3:$C$217)+SUMIF($B$3:$B$724,G468,$AG$3:$AG$724)</f>
        <v>10</v>
      </c>
      <c r="AA468" s="30">
        <f>SUMIF(Ingredients!$B$3:$B$217,H468,Ingredients!$C$3:$C$217)+SUMIF($B$3:$B$724,H468,$AG$3:$AG$724)</f>
        <v>4</v>
      </c>
      <c r="AB468" s="30">
        <f>SUMIF(Ingredients!$B$3:$B$217,I468,Ingredients!$C$3:$C$217)+SUMIF($B$3:$B$724,I468,$AG$3:$AG$724)</f>
        <v>0</v>
      </c>
      <c r="AC468" s="30">
        <f>SUMIF(Ingredients!$B$3:$B$217,J468,Ingredients!$C$3:$C$217)+SUMIF($B$3:$B$724,J468,$AG$3:$AG$724)</f>
        <v>0</v>
      </c>
      <c r="AD468" s="30">
        <f>SUMIF(Ingredients!$B$3:$B$217,K468,Ingredients!$C$3:$C$217)+SUMIF($B$3:$B$724,K468,$AG$3:$AG$724)</f>
        <v>0</v>
      </c>
      <c r="AE468" s="30">
        <f>SUMIF(Ingredients!$B$3:$B$217,L468,Ingredients!$C$3:$C$217)+SUMIF($B$3:$B$724,L468,$AG$3:$AG$724)</f>
        <v>0</v>
      </c>
      <c r="AF468" s="30">
        <f>SUMIF(Ingredients!$B$3:$B$217,M468,Ingredients!$C$3:$C$217)+SUMIF($B$3:$B$724,M468,$AG$3:$AG$724)</f>
        <v>0</v>
      </c>
      <c r="AG468" s="29">
        <f t="shared" si="93"/>
        <v>14</v>
      </c>
      <c r="AH468" s="30">
        <f>SUMIF(Ingredients!$B$3:$B$217,F468,Ingredients!$D$3:$D$217)+SUMIF($B$3:$B$724,F468,$AP$3:$AP$724)</f>
        <v>0</v>
      </c>
      <c r="AI468" s="30">
        <f>SUMIF(Ingredients!$B$3:$B$217,G468,Ingredients!$D$3:$D$217)+SUMIF($B$3:$B$724,G468,$AP$3:$AP$724)</f>
        <v>0</v>
      </c>
      <c r="AJ468" s="30">
        <f>SUMIF(Ingredients!$B$3:$B$217,H468,Ingredients!$D$3:$D$217)+SUMIF($B$3:$B$724,H468,$AP$3:$AP$724)</f>
        <v>0</v>
      </c>
      <c r="AK468" s="30">
        <f>SUMIF(Ingredients!$B$3:$B$217,I468,Ingredients!$D$3:$D$217)+SUMIF($B$3:$B$724,I468,$AP$3:$AP$724)</f>
        <v>0</v>
      </c>
      <c r="AL468" s="30">
        <f>SUMIF(Ingredients!$B$3:$B$217,J468,Ingredients!$D$3:$D$217)+SUMIF($B$3:$B$724,J468,$AP$3:$AP$724)</f>
        <v>0</v>
      </c>
      <c r="AM468" s="30">
        <f>SUMIF(Ingredients!$B$3:$B$217,K468,Ingredients!$D$3:$D$217)+SUMIF($B$3:$B$724,K468,$AP$3:$AP$724)</f>
        <v>0</v>
      </c>
      <c r="AN468" s="30">
        <f>SUMIF(Ingredients!$B$3:$B$217,L468,Ingredients!$D$3:$D$217)+SUMIF($B$3:$B$724,L468,$AP$3:$AP$724)</f>
        <v>0</v>
      </c>
      <c r="AO468" s="30">
        <f>SUMIF(Ingredients!$B$3:$B$217,M468,Ingredients!$D$3:$D$217)+SUMIF($B$3:$B$724,M468,$AP$3:$AP$724)</f>
        <v>0</v>
      </c>
      <c r="AP468" s="29">
        <f t="shared" si="94"/>
        <v>0</v>
      </c>
      <c r="AQ468" s="30">
        <f>SUMIF(Ingredients!$B$3:$B$217,F468,Ingredients!$E$3:$E$217)+SUMIF($B$3:$B$724,F468,$AY$3:$AY$727)</f>
        <v>43</v>
      </c>
      <c r="AR468" s="30">
        <f>SUMIF(Ingredients!$B$3:$B$217,G468,Ingredients!$E$3:$E$217)+SUMIF($B$3:$B$724,G468,$AY$3:$AY$727)</f>
        <v>73</v>
      </c>
      <c r="AS468" s="30">
        <f>SUMIF(Ingredients!$B$3:$B$217,H468,Ingredients!$E$3:$E$217)+SUMIF($B$3:$B$724,H468,$AY$3:$AY$727)</f>
        <v>0</v>
      </c>
      <c r="AT468" s="30">
        <f>SUMIF(Ingredients!$B$3:$B$217,I468,Ingredients!$E$3:$E$217)+SUMIF($B$3:$B$724,I468,$AY$3:$AY$727)</f>
        <v>0</v>
      </c>
      <c r="AU468" s="30">
        <f>SUMIF(Ingredients!$B$3:$B$217,J468,Ingredients!$E$3:$E$217)+SUMIF($B$3:$B$724,J468,$AY$3:$AY$727)</f>
        <v>0</v>
      </c>
      <c r="AV468" s="30">
        <f>SUMIF(Ingredients!$B$3:$B$217,K468,Ingredients!$E$3:$E$217)+SUMIF($B$3:$B$724,K468,$AY$3:$AY$727)</f>
        <v>0</v>
      </c>
      <c r="AW468" s="30">
        <f>SUMIF(Ingredients!$B$3:$B$217,L468,Ingredients!$E$3:$E$217)+SUMIF($B$3:$B$724,L468,$AY$3:$AY$727)</f>
        <v>0</v>
      </c>
      <c r="AX468" s="30">
        <f>SUMIF(Ingredients!$B$3:$B$217,M468,Ingredients!$E$3:$E$217)+SUMIF($B$3:$B$724,M468,$AY$3:$AY$727)</f>
        <v>0</v>
      </c>
      <c r="AY468" s="29">
        <f t="shared" si="95"/>
        <v>38.666666666666664</v>
      </c>
      <c r="AZ468" s="30">
        <f>SUMIF(Ingredients!$B$3:$B$217,F468,Ingredients!$F$3:$F$217)+SUMIF($B$3:$B$724,F468,$BH$3:$BH$724)</f>
        <v>0</v>
      </c>
      <c r="BA468" s="30">
        <f>SUMIF(Ingredients!$B$3:$B$217,G468,Ingredients!$F$3:$F$217)+SUMIF($B$3:$B$724,G468,$BH$3:$BH$724)</f>
        <v>0</v>
      </c>
      <c r="BB468" s="30">
        <f>SUMIF(Ingredients!$B$3:$B$217,H468,Ingredients!$F$3:$F$217)+SUMIF($B$3:$B$724,H468,$BH$3:$BH$724)</f>
        <v>0</v>
      </c>
      <c r="BC468" s="30">
        <f>SUMIF(Ingredients!$B$3:$B$217,I468,Ingredients!$F$3:$F$217)+SUMIF($B$3:$B$724,I468,$BH$3:$BH$724)</f>
        <v>0</v>
      </c>
      <c r="BD468" s="30">
        <f>SUMIF(Ingredients!$B$3:$B$217,J468,Ingredients!$F$3:$F$217)+SUMIF($B$3:$B$724,J468,$BH$3:$BH$724)</f>
        <v>0</v>
      </c>
      <c r="BE468" s="30">
        <f>SUMIF(Ingredients!$B$3:$B$217,K468,Ingredients!$F$3:$F$217)+SUMIF($B$3:$B$724,K468,$BH$3:$BH$724)</f>
        <v>0</v>
      </c>
      <c r="BF468" s="30">
        <f>SUMIF(Ingredients!$B$3:$B$217,L468,Ingredients!$F$3:$F$217)+SUMIF($B$3:$B$724,L468,$BH$3:$BH$724)</f>
        <v>0</v>
      </c>
      <c r="BG468" s="30">
        <f>SUMIF(Ingredients!$B$3:$B$217,M468,Ingredients!$F$3:$F$217)+SUMIF($B$3:$B$724,M468,$BH$3:$BH$724)</f>
        <v>0</v>
      </c>
      <c r="BH468" s="35">
        <f t="shared" si="96"/>
        <v>0</v>
      </c>
      <c r="BI468" s="30">
        <f>SUMIF(Ingredients!$B$3:$B$217,F468,Ingredients!$G$3:$G$217)+SUMIF($B$3:$B$724,F468,$BQ$3:$BQ$724)</f>
        <v>0</v>
      </c>
      <c r="BJ468" s="30">
        <f>SUMIF(Ingredients!$B$3:$B$217,G468,Ingredients!$G$3:$G$217)+SUMIF($B$3:$B$724,G468,$BQ$3:$BQ$724)</f>
        <v>0</v>
      </c>
      <c r="BK468" s="30">
        <f>SUMIF(Ingredients!$B$3:$B$217,H468,Ingredients!$G$3:$G$217)+SUMIF($B$3:$B$724,H468,$BQ$3:$BQ$724)</f>
        <v>0</v>
      </c>
      <c r="BL468" s="30">
        <f>SUMIF(Ingredients!$B$3:$B$217,I468,Ingredients!$G$3:$G$217)+SUMIF($B$3:$B$724,I468,$BQ$3:$BQ$724)</f>
        <v>0</v>
      </c>
      <c r="BM468" s="30">
        <f>SUMIF(Ingredients!$B$3:$B$217,J468,Ingredients!$G$3:$G$217)+SUMIF($B$3:$B$724,J468,$BQ$3:$BQ$724)</f>
        <v>0</v>
      </c>
      <c r="BN468" s="30">
        <f>SUMIF(Ingredients!$B$3:$B$217,K468,Ingredients!$G$3:$G$217)+SUMIF($B$3:$B$724,K468,$BQ$3:$BQ$724)</f>
        <v>0</v>
      </c>
      <c r="BO468" s="30">
        <f>SUMIF(Ingredients!$B$3:$B$217,L468,Ingredients!$G$3:$G$217)+SUMIF($B$3:$B$724,L468,$BQ$3:$BQ$724)</f>
        <v>0</v>
      </c>
      <c r="BP468" s="30">
        <f>SUMIF(Ingredients!$B$3:$B$217,M468,Ingredients!$G$3:$G$217)+SUMIF($B$3:$B$724,M468,$BQ$3:$BQ$724)</f>
        <v>0</v>
      </c>
      <c r="BQ468" s="36">
        <f t="shared" si="97"/>
        <v>0</v>
      </c>
      <c r="BR468" s="30">
        <f>SUMIF(Ingredients!$B$3:$B$217,F468,Ingredients!$H$3:$H$217)+SUMIF($B$3:$B$724,F468,$BZ$3:$BZ$724)</f>
        <v>0</v>
      </c>
      <c r="BS468" s="30">
        <f>SUMIF(Ingredients!$B$3:$B$217,G468,Ingredients!$H$3:$H$217)+SUMIF($B$3:$B$724,G468,$BZ$3:$BZ$724)</f>
        <v>0</v>
      </c>
      <c r="BT468" s="30">
        <f>SUMIF(Ingredients!$B$3:$B$217,H468,Ingredients!$H$3:$H$217)+SUMIF($B$3:$B$724,H468,$BZ$3:$BZ$724)</f>
        <v>0</v>
      </c>
      <c r="BU468" s="30">
        <f>SUMIF(Ingredients!$B$3:$B$217,I468,Ingredients!$H$3:$H$217)+SUMIF($B$3:$B$724,I468,$BZ$3:$BZ$724)</f>
        <v>0</v>
      </c>
      <c r="BV468" s="30">
        <f>SUMIF(Ingredients!$B$3:$B$217,J468,Ingredients!$H$3:$H$217)+SUMIF($B$3:$B$724,J468,$BZ$3:$BZ$724)</f>
        <v>0</v>
      </c>
      <c r="BW468" s="30">
        <f>SUMIF(Ingredients!$B$3:$B$217,K468,Ingredients!$H$3:$H$217)+SUMIF($B$3:$B$724,K468,$BZ$3:$BZ$724)</f>
        <v>0</v>
      </c>
      <c r="BX468" s="30">
        <f>SUMIF(Ingredients!$B$3:$B$217,L468,Ingredients!$H$3:$H$217)+SUMIF($B$3:$B$724,L468,$BZ$3:$BZ$724)</f>
        <v>0</v>
      </c>
      <c r="BY468" s="30">
        <f>SUMIF(Ingredients!$B$3:$B$217,M468,Ingredients!$H$3:$H$217)+SUMIF($B$3:$B$724,M468,$BZ$3:$BZ$724)</f>
        <v>0</v>
      </c>
      <c r="BZ468" s="42">
        <f t="shared" si="98"/>
        <v>0</v>
      </c>
      <c r="CA468" s="30">
        <f>SUMIF(Ingredients!$B$3:$B$217,F468,Ingredients!$I$3:$I$217)+SUMIF($B$3:$B$724,F468,$CI$3:$CI$724)</f>
        <v>0</v>
      </c>
      <c r="CB468" s="30">
        <f>SUMIF(Ingredients!$B$3:$B$217,G468,Ingredients!$I$3:$I$217)+SUMIF($B$3:$B$724,G468,$CI$3:$CI$724)</f>
        <v>0</v>
      </c>
      <c r="CC468" s="30">
        <f>SUMIF(Ingredients!$B$3:$B$217,H468,Ingredients!$I$3:$I$217)+SUMIF($B$3:$B$724,H468,$CI$3:$CI$724)</f>
        <v>0</v>
      </c>
      <c r="CD468" s="30">
        <f>SUMIF(Ingredients!$B$3:$B$217,I468,Ingredients!$I$3:$I$217)+SUMIF($B$3:$B$724,I468,$CI$3:$CI$724)</f>
        <v>0</v>
      </c>
      <c r="CE468" s="30">
        <f>SUMIF(Ingredients!$B$3:$B$217,J468,Ingredients!$I$3:$I$217)+SUMIF($B$3:$B$724,J468,$CI$3:$CI$724)</f>
        <v>0</v>
      </c>
      <c r="CF468" s="30">
        <f>SUMIF(Ingredients!$B$3:$B$217,K468,Ingredients!$I$3:$I$217)+SUMIF($B$3:$B$724,K468,$CI$3:$CI$724)</f>
        <v>0</v>
      </c>
      <c r="CG468" s="30">
        <f>SUMIF(Ingredients!$B$3:$B$217,L468,Ingredients!$I$3:$I$217)+SUMIF($B$3:$B$724,L468,$CI$3:$CI$724)</f>
        <v>0</v>
      </c>
      <c r="CH468" s="30">
        <f>SUMIF(Ingredients!$B$3:$B$217,M468,Ingredients!$I$3:$I$217)+SUMIF($B$3:$B$724,M468,$CI$3:$CI$724)</f>
        <v>0</v>
      </c>
      <c r="CI468" s="38">
        <f t="shared" si="99"/>
        <v>0</v>
      </c>
      <c r="CJ468" s="30">
        <f>SUMIF(Ingredients!$B$3:$B$217,F468,Ingredients!$J$3:$J$217)+SUMIF($B$3:$B$724,F468,$CR$3:$CR$724)</f>
        <v>0</v>
      </c>
      <c r="CK468" s="30">
        <f>SUMIF(Ingredients!$B$3:$B$217,G468,Ingredients!$J$3:$J$217)+SUMIF($B$3:$B$724,G468,$CR$3:$CR$724)</f>
        <v>3</v>
      </c>
      <c r="CL468" s="30">
        <f>SUMIF(Ingredients!$B$3:$B$217,H468,Ingredients!$J$3:$J$217)+SUMIF($B$3:$B$724,H468,$CR$3:$CR$724)</f>
        <v>0</v>
      </c>
      <c r="CM468" s="30">
        <f>SUMIF(Ingredients!$B$3:$B$217,I468,Ingredients!$J$3:$J$217)+SUMIF($B$3:$B$724,I468,$CR$3:$CR$724)</f>
        <v>0</v>
      </c>
      <c r="CN468" s="30">
        <f>SUMIF(Ingredients!$B$3:$B$217,J468,Ingredients!$J$3:$J$217)+SUMIF($B$3:$B$724,J468,$CR$3:$CR$724)</f>
        <v>0</v>
      </c>
      <c r="CO468" s="30">
        <f>SUMIF(Ingredients!$B$3:$B$217,K468,Ingredients!$J$3:$J$217)+SUMIF($B$3:$B$724,K468,$CR$3:$CR$724)</f>
        <v>0</v>
      </c>
      <c r="CP468" s="30">
        <f>SUMIF(Ingredients!$B$3:$B$217,L468,Ingredients!$J$3:$J$217)+SUMIF($B$3:$B$724,L468,$CR$3:$CR$724)</f>
        <v>0</v>
      </c>
      <c r="CQ468" s="30">
        <f>SUMIF(Ingredients!$B$3:$B$217,M468,Ingredients!$J$3:$J$217)+SUMIF($B$3:$B$724,M468,$CR$3:$CR$724)</f>
        <v>0</v>
      </c>
      <c r="CR468" s="43">
        <f t="shared" si="100"/>
        <v>3</v>
      </c>
      <c r="CS468" s="34">
        <v>15</v>
      </c>
      <c r="CT468" s="30">
        <v>0</v>
      </c>
      <c r="CU468" s="30">
        <v>87</v>
      </c>
      <c r="CV468" s="35">
        <v>0</v>
      </c>
      <c r="CW468" s="36">
        <v>0</v>
      </c>
      <c r="CX468" s="37">
        <v>0</v>
      </c>
      <c r="CY468" s="38">
        <v>0</v>
      </c>
      <c r="CZ468" s="39">
        <v>3</v>
      </c>
      <c r="DA468" t="s">
        <v>202</v>
      </c>
      <c r="DB468" t="str">
        <f t="shared" ca="1" si="101"/>
        <v>-</v>
      </c>
      <c r="DD468" t="s">
        <v>200</v>
      </c>
      <c r="DE468" t="str">
        <f t="shared" ca="1" si="102"/>
        <v>CHEEZEPUFFSITEM(MEAL, ItemRegistry.cheezepuffsItem, 4 ,3f,0f,0f,0f,0f,0f,3f,0.24f),</v>
      </c>
      <c r="DF468" t="s">
        <v>2538</v>
      </c>
    </row>
    <row r="469" spans="2:110" x14ac:dyDescent="0.3">
      <c r="B469" t="s">
        <v>762</v>
      </c>
      <c r="C469" t="str">
        <f>INDEX('PH Itemnames'!$B$1:$B$723,MATCH(B469,'PH Itemnames'!$A$1:$A$723),1)</f>
        <v>surfandturfItem</v>
      </c>
      <c r="D469" t="s">
        <v>245</v>
      </c>
      <c r="E469" t="s">
        <v>1192</v>
      </c>
      <c r="F469" s="10" t="s">
        <v>83</v>
      </c>
      <c r="G469" s="11" t="s">
        <v>212</v>
      </c>
      <c r="H469" s="11" t="s">
        <v>314</v>
      </c>
      <c r="I469" s="11"/>
      <c r="J469" s="11"/>
      <c r="K469" s="11"/>
      <c r="L469" s="11"/>
      <c r="M469" s="11"/>
      <c r="N469" s="46">
        <f ca="1">SUMIF(Ingredients!$B$3:$B$217,'PH complex foods'!F469,Ingredients!$A$3:$A$119)+SUMIF($B$3:$B$724,F469,$V$3:$V$723)</f>
        <v>1</v>
      </c>
      <c r="O469" s="11">
        <f ca="1">SUMIF(Ingredients!$B$3:$B$217,'PH complex foods'!G469,Ingredients!$A$3:$A$119)+SUMIF($B$3:$B$724,G469,$V$3:$V$723)</f>
        <v>1</v>
      </c>
      <c r="P469" s="11">
        <f ca="1">SUMIF(Ingredients!$B$3:$B$217,'PH complex foods'!H469,Ingredients!$A$3:$A$119)+SUMIF($B$3:$B$724,H469,$V$3:$V$723)</f>
        <v>1</v>
      </c>
      <c r="Q469" s="11">
        <f ca="1">SUMIF(Ingredients!$B$3:$B$217,'PH complex foods'!I469,Ingredients!$A$3:$A$119)+SUMIF($B$3:$B$724,I469,$V$3:$V$723)</f>
        <v>0</v>
      </c>
      <c r="R469" s="11">
        <f ca="1">SUMIF(Ingredients!$B$3:$B$217,'PH complex foods'!J469,Ingredients!$A$3:$A$119)+SUMIF($B$3:$B$724,J469,$V$3:$V$723)</f>
        <v>0</v>
      </c>
      <c r="S469" s="11">
        <f ca="1">SUMIF(Ingredients!$B$3:$B$217,'PH complex foods'!K469,Ingredients!$A$3:$A$119)+SUMIF($B$3:$B$724,K469,$V$3:$V$723)</f>
        <v>0</v>
      </c>
      <c r="T469" s="11">
        <f ca="1">SUMIF(Ingredients!$B$3:$B$217,'PH complex foods'!L469,Ingredients!$A$3:$A$119)+SUMIF($B$3:$B$724,L469,$V$3:$V$723)</f>
        <v>0</v>
      </c>
      <c r="U469" s="11">
        <f ca="1">SUMIF(Ingredients!$B$3:$B$217,'PH complex foods'!M469,Ingredients!$A$3:$A$119)+SUMIF($B$3:$B$724,M469,$V$3:$V$723)</f>
        <v>0</v>
      </c>
      <c r="V469" s="10">
        <f t="shared" ca="1" si="103"/>
        <v>1</v>
      </c>
      <c r="W469" s="11">
        <f t="shared" si="92"/>
        <v>0</v>
      </c>
      <c r="X469" s="44" t="str">
        <f t="shared" ca="1" si="104"/>
        <v>Yes</v>
      </c>
      <c r="Y469" s="34">
        <f>SUMIF(Ingredients!$B$3:$B$217,F469,Ingredients!$C$3:$C$217)+SUMIF($B$3:$B$724,F469,$AG$3:$AG$724)</f>
        <v>5</v>
      </c>
      <c r="Z469" s="30">
        <f>SUMIF(Ingredients!$B$3:$B$217,G469,Ingredients!$C$3:$C$217)+SUMIF($B$3:$B$724,G469,$AG$3:$AG$724)</f>
        <v>7.166666666666667</v>
      </c>
      <c r="AA469" s="30">
        <f>SUMIF(Ingredients!$B$3:$B$217,H469,Ingredients!$C$3:$C$217)+SUMIF($B$3:$B$724,H469,$AG$3:$AG$724)</f>
        <v>5.1428571428571432</v>
      </c>
      <c r="AB469" s="30">
        <f>SUMIF(Ingredients!$B$3:$B$217,I469,Ingredients!$C$3:$C$217)+SUMIF($B$3:$B$724,I469,$AG$3:$AG$724)</f>
        <v>0</v>
      </c>
      <c r="AC469" s="30">
        <f>SUMIF(Ingredients!$B$3:$B$217,J469,Ingredients!$C$3:$C$217)+SUMIF($B$3:$B$724,J469,$AG$3:$AG$724)</f>
        <v>0</v>
      </c>
      <c r="AD469" s="30">
        <f>SUMIF(Ingredients!$B$3:$B$217,K469,Ingredients!$C$3:$C$217)+SUMIF($B$3:$B$724,K469,$AG$3:$AG$724)</f>
        <v>0</v>
      </c>
      <c r="AE469" s="30">
        <f>SUMIF(Ingredients!$B$3:$B$217,L469,Ingredients!$C$3:$C$217)+SUMIF($B$3:$B$724,L469,$AG$3:$AG$724)</f>
        <v>0</v>
      </c>
      <c r="AF469" s="30">
        <f>SUMIF(Ingredients!$B$3:$B$217,M469,Ingredients!$C$3:$C$217)+SUMIF($B$3:$B$724,M469,$AG$3:$AG$724)</f>
        <v>0</v>
      </c>
      <c r="AG469" s="29">
        <f t="shared" si="93"/>
        <v>17.30952380952381</v>
      </c>
      <c r="AH469" s="30">
        <f>SUMIF(Ingredients!$B$3:$B$217,F469,Ingredients!$D$3:$D$217)+SUMIF($B$3:$B$724,F469,$AP$3:$AP$724)</f>
        <v>0</v>
      </c>
      <c r="AI469" s="30">
        <f>SUMIF(Ingredients!$B$3:$B$217,G469,Ingredients!$D$3:$D$217)+SUMIF($B$3:$B$724,G469,$AP$3:$AP$724)</f>
        <v>0</v>
      </c>
      <c r="AJ469" s="30">
        <f>SUMIF(Ingredients!$B$3:$B$217,H469,Ingredients!$D$3:$D$217)+SUMIF($B$3:$B$724,H469,$AP$3:$AP$724)</f>
        <v>0.35714285714285715</v>
      </c>
      <c r="AK469" s="30">
        <f>SUMIF(Ingredients!$B$3:$B$217,I469,Ingredients!$D$3:$D$217)+SUMIF($B$3:$B$724,I469,$AP$3:$AP$724)</f>
        <v>0</v>
      </c>
      <c r="AL469" s="30">
        <f>SUMIF(Ingredients!$B$3:$B$217,J469,Ingredients!$D$3:$D$217)+SUMIF($B$3:$B$724,J469,$AP$3:$AP$724)</f>
        <v>0</v>
      </c>
      <c r="AM469" s="30">
        <f>SUMIF(Ingredients!$B$3:$B$217,K469,Ingredients!$D$3:$D$217)+SUMIF($B$3:$B$724,K469,$AP$3:$AP$724)</f>
        <v>0</v>
      </c>
      <c r="AN469" s="30">
        <f>SUMIF(Ingredients!$B$3:$B$217,L469,Ingredients!$D$3:$D$217)+SUMIF($B$3:$B$724,L469,$AP$3:$AP$724)</f>
        <v>0</v>
      </c>
      <c r="AO469" s="30">
        <f>SUMIF(Ingredients!$B$3:$B$217,M469,Ingredients!$D$3:$D$217)+SUMIF($B$3:$B$724,M469,$AP$3:$AP$724)</f>
        <v>0</v>
      </c>
      <c r="AP469" s="29">
        <f t="shared" si="94"/>
        <v>0.35714285714285715</v>
      </c>
      <c r="AQ469" s="30">
        <f>SUMIF(Ingredients!$B$3:$B$217,F469,Ingredients!$E$3:$E$217)+SUMIF($B$3:$B$724,F469,$AY$3:$AY$727)</f>
        <v>9</v>
      </c>
      <c r="AR469" s="30">
        <f>SUMIF(Ingredients!$B$3:$B$217,G469,Ingredients!$E$3:$E$217)+SUMIF($B$3:$B$724,G469,$AY$3:$AY$727)</f>
        <v>12</v>
      </c>
      <c r="AS469" s="30">
        <f>SUMIF(Ingredients!$B$3:$B$217,H469,Ingredients!$E$3:$E$217)+SUMIF($B$3:$B$724,H469,$AY$3:$AY$727)</f>
        <v>19.285714285714285</v>
      </c>
      <c r="AT469" s="30">
        <f>SUMIF(Ingredients!$B$3:$B$217,I469,Ingredients!$E$3:$E$217)+SUMIF($B$3:$B$724,I469,$AY$3:$AY$727)</f>
        <v>0</v>
      </c>
      <c r="AU469" s="30">
        <f>SUMIF(Ingredients!$B$3:$B$217,J469,Ingredients!$E$3:$E$217)+SUMIF($B$3:$B$724,J469,$AY$3:$AY$727)</f>
        <v>0</v>
      </c>
      <c r="AV469" s="30">
        <f>SUMIF(Ingredients!$B$3:$B$217,K469,Ingredients!$E$3:$E$217)+SUMIF($B$3:$B$724,K469,$AY$3:$AY$727)</f>
        <v>0</v>
      </c>
      <c r="AW469" s="30">
        <f>SUMIF(Ingredients!$B$3:$B$217,L469,Ingredients!$E$3:$E$217)+SUMIF($B$3:$B$724,L469,$AY$3:$AY$727)</f>
        <v>0</v>
      </c>
      <c r="AX469" s="30">
        <f>SUMIF(Ingredients!$B$3:$B$217,M469,Ingredients!$E$3:$E$217)+SUMIF($B$3:$B$724,M469,$AY$3:$AY$727)</f>
        <v>0</v>
      </c>
      <c r="AY469" s="29">
        <f t="shared" si="95"/>
        <v>13.428571428571429</v>
      </c>
      <c r="AZ469" s="30">
        <f>SUMIF(Ingredients!$B$3:$B$217,F469,Ingredients!$F$3:$F$217)+SUMIF($B$3:$B$724,F469,$BH$3:$BH$724)</f>
        <v>0</v>
      </c>
      <c r="BA469" s="30">
        <f>SUMIF(Ingredients!$B$3:$B$217,G469,Ingredients!$F$3:$F$217)+SUMIF($B$3:$B$724,G469,$BH$3:$BH$724)</f>
        <v>0</v>
      </c>
      <c r="BB469" s="30">
        <f>SUMIF(Ingredients!$B$3:$B$217,H469,Ingredients!$F$3:$F$217)+SUMIF($B$3:$B$724,H469,$BH$3:$BH$724)</f>
        <v>0</v>
      </c>
      <c r="BC469" s="30">
        <f>SUMIF(Ingredients!$B$3:$B$217,I469,Ingredients!$F$3:$F$217)+SUMIF($B$3:$B$724,I469,$BH$3:$BH$724)</f>
        <v>0</v>
      </c>
      <c r="BD469" s="30">
        <f>SUMIF(Ingredients!$B$3:$B$217,J469,Ingredients!$F$3:$F$217)+SUMIF($B$3:$B$724,J469,$BH$3:$BH$724)</f>
        <v>0</v>
      </c>
      <c r="BE469" s="30">
        <f>SUMIF(Ingredients!$B$3:$B$217,K469,Ingredients!$F$3:$F$217)+SUMIF($B$3:$B$724,K469,$BH$3:$BH$724)</f>
        <v>0</v>
      </c>
      <c r="BF469" s="30">
        <f>SUMIF(Ingredients!$B$3:$B$217,L469,Ingredients!$F$3:$F$217)+SUMIF($B$3:$B$724,L469,$BH$3:$BH$724)</f>
        <v>0</v>
      </c>
      <c r="BG469" s="30">
        <f>SUMIF(Ingredients!$B$3:$B$217,M469,Ingredients!$F$3:$F$217)+SUMIF($B$3:$B$724,M469,$BH$3:$BH$724)</f>
        <v>0</v>
      </c>
      <c r="BH469" s="35">
        <f t="shared" si="96"/>
        <v>0</v>
      </c>
      <c r="BI469" s="30">
        <f>SUMIF(Ingredients!$B$3:$B$217,F469,Ingredients!$G$3:$G$217)+SUMIF($B$3:$B$724,F469,$BQ$3:$BQ$724)</f>
        <v>0</v>
      </c>
      <c r="BJ469" s="30">
        <f>SUMIF(Ingredients!$B$3:$B$217,G469,Ingredients!$G$3:$G$217)+SUMIF($B$3:$B$724,G469,$BQ$3:$BQ$724)</f>
        <v>0</v>
      </c>
      <c r="BK469" s="30">
        <f>SUMIF(Ingredients!$B$3:$B$217,H469,Ingredients!$G$3:$G$217)+SUMIF($B$3:$B$724,H469,$BQ$3:$BQ$724)</f>
        <v>0</v>
      </c>
      <c r="BL469" s="30">
        <f>SUMIF(Ingredients!$B$3:$B$217,I469,Ingredients!$G$3:$G$217)+SUMIF($B$3:$B$724,I469,$BQ$3:$BQ$724)</f>
        <v>0</v>
      </c>
      <c r="BM469" s="30">
        <f>SUMIF(Ingredients!$B$3:$B$217,J469,Ingredients!$G$3:$G$217)+SUMIF($B$3:$B$724,J469,$BQ$3:$BQ$724)</f>
        <v>0</v>
      </c>
      <c r="BN469" s="30">
        <f>SUMIF(Ingredients!$B$3:$B$217,K469,Ingredients!$G$3:$G$217)+SUMIF($B$3:$B$724,K469,$BQ$3:$BQ$724)</f>
        <v>0</v>
      </c>
      <c r="BO469" s="30">
        <f>SUMIF(Ingredients!$B$3:$B$217,L469,Ingredients!$G$3:$G$217)+SUMIF($B$3:$B$724,L469,$BQ$3:$BQ$724)</f>
        <v>0</v>
      </c>
      <c r="BP469" s="30">
        <f>SUMIF(Ingredients!$B$3:$B$217,M469,Ingredients!$G$3:$G$217)+SUMIF($B$3:$B$724,M469,$BQ$3:$BQ$724)</f>
        <v>0</v>
      </c>
      <c r="BQ469" s="36">
        <f t="shared" si="97"/>
        <v>0</v>
      </c>
      <c r="BR469" s="30">
        <f>SUMIF(Ingredients!$B$3:$B$217,F469,Ingredients!$H$3:$H$217)+SUMIF($B$3:$B$724,F469,$BZ$3:$BZ$724)</f>
        <v>0</v>
      </c>
      <c r="BS469" s="30">
        <f>SUMIF(Ingredients!$B$3:$B$217,G469,Ingredients!$H$3:$H$217)+SUMIF($B$3:$B$724,G469,$BZ$3:$BZ$724)</f>
        <v>0</v>
      </c>
      <c r="BT469" s="30">
        <f>SUMIF(Ingredients!$B$3:$B$217,H469,Ingredients!$H$3:$H$217)+SUMIF($B$3:$B$724,H469,$BZ$3:$BZ$724)</f>
        <v>1.1428571428571428</v>
      </c>
      <c r="BU469" s="30">
        <f>SUMIF(Ingredients!$B$3:$B$217,I469,Ingredients!$H$3:$H$217)+SUMIF($B$3:$B$724,I469,$BZ$3:$BZ$724)</f>
        <v>0</v>
      </c>
      <c r="BV469" s="30">
        <f>SUMIF(Ingredients!$B$3:$B$217,J469,Ingredients!$H$3:$H$217)+SUMIF($B$3:$B$724,J469,$BZ$3:$BZ$724)</f>
        <v>0</v>
      </c>
      <c r="BW469" s="30">
        <f>SUMIF(Ingredients!$B$3:$B$217,K469,Ingredients!$H$3:$H$217)+SUMIF($B$3:$B$724,K469,$BZ$3:$BZ$724)</f>
        <v>0</v>
      </c>
      <c r="BX469" s="30">
        <f>SUMIF(Ingredients!$B$3:$B$217,L469,Ingredients!$H$3:$H$217)+SUMIF($B$3:$B$724,L469,$BZ$3:$BZ$724)</f>
        <v>0</v>
      </c>
      <c r="BY469" s="30">
        <f>SUMIF(Ingredients!$B$3:$B$217,M469,Ingredients!$H$3:$H$217)+SUMIF($B$3:$B$724,M469,$BZ$3:$BZ$724)</f>
        <v>0</v>
      </c>
      <c r="BZ469" s="42">
        <f t="shared" si="98"/>
        <v>1.1428571428571428</v>
      </c>
      <c r="CA469" s="30">
        <f>SUMIF(Ingredients!$B$3:$B$217,F469,Ingredients!$I$3:$I$217)+SUMIF($B$3:$B$724,F469,$CI$3:$CI$724)</f>
        <v>2</v>
      </c>
      <c r="CB469" s="30">
        <f>SUMIF(Ingredients!$B$3:$B$217,G469,Ingredients!$I$3:$I$217)+SUMIF($B$3:$B$724,G469,$CI$3:$CI$724)</f>
        <v>2</v>
      </c>
      <c r="CC469" s="30">
        <f>SUMIF(Ingredients!$B$3:$B$217,H469,Ingredients!$I$3:$I$217)+SUMIF($B$3:$B$724,H469,$CI$3:$CI$724)</f>
        <v>0</v>
      </c>
      <c r="CD469" s="30">
        <f>SUMIF(Ingredients!$B$3:$B$217,I469,Ingredients!$I$3:$I$217)+SUMIF($B$3:$B$724,I469,$CI$3:$CI$724)</f>
        <v>0</v>
      </c>
      <c r="CE469" s="30">
        <f>SUMIF(Ingredients!$B$3:$B$217,J469,Ingredients!$I$3:$I$217)+SUMIF($B$3:$B$724,J469,$CI$3:$CI$724)</f>
        <v>0</v>
      </c>
      <c r="CF469" s="30">
        <f>SUMIF(Ingredients!$B$3:$B$217,K469,Ingredients!$I$3:$I$217)+SUMIF($B$3:$B$724,K469,$CI$3:$CI$724)</f>
        <v>0</v>
      </c>
      <c r="CG469" s="30">
        <f>SUMIF(Ingredients!$B$3:$B$217,L469,Ingredients!$I$3:$I$217)+SUMIF($B$3:$B$724,L469,$CI$3:$CI$724)</f>
        <v>0</v>
      </c>
      <c r="CH469" s="30">
        <f>SUMIF(Ingredients!$B$3:$B$217,M469,Ingredients!$I$3:$I$217)+SUMIF($B$3:$B$724,M469,$CI$3:$CI$724)</f>
        <v>0</v>
      </c>
      <c r="CI469" s="38">
        <f t="shared" si="99"/>
        <v>4</v>
      </c>
      <c r="CJ469" s="30">
        <f>SUMIF(Ingredients!$B$3:$B$217,F469,Ingredients!$J$3:$J$217)+SUMIF($B$3:$B$724,F469,$CR$3:$CR$724)</f>
        <v>0</v>
      </c>
      <c r="CK469" s="30">
        <f>SUMIF(Ingredients!$B$3:$B$217,G469,Ingredients!$J$3:$J$217)+SUMIF($B$3:$B$724,G469,$CR$3:$CR$724)</f>
        <v>0</v>
      </c>
      <c r="CL469" s="30">
        <f>SUMIF(Ingredients!$B$3:$B$217,H469,Ingredients!$J$3:$J$217)+SUMIF($B$3:$B$724,H469,$CR$3:$CR$724)</f>
        <v>0</v>
      </c>
      <c r="CM469" s="30">
        <f>SUMIF(Ingredients!$B$3:$B$217,I469,Ingredients!$J$3:$J$217)+SUMIF($B$3:$B$724,I469,$CR$3:$CR$724)</f>
        <v>0</v>
      </c>
      <c r="CN469" s="30">
        <f>SUMIF(Ingredients!$B$3:$B$217,J469,Ingredients!$J$3:$J$217)+SUMIF($B$3:$B$724,J469,$CR$3:$CR$724)</f>
        <v>0</v>
      </c>
      <c r="CO469" s="30">
        <f>SUMIF(Ingredients!$B$3:$B$217,K469,Ingredients!$J$3:$J$217)+SUMIF($B$3:$B$724,K469,$CR$3:$CR$724)</f>
        <v>0</v>
      </c>
      <c r="CP469" s="30">
        <f>SUMIF(Ingredients!$B$3:$B$217,L469,Ingredients!$J$3:$J$217)+SUMIF($B$3:$B$724,L469,$CR$3:$CR$724)</f>
        <v>0</v>
      </c>
      <c r="CQ469" s="30">
        <f>SUMIF(Ingredients!$B$3:$B$217,M469,Ingredients!$J$3:$J$217)+SUMIF($B$3:$B$724,M469,$CR$3:$CR$724)</f>
        <v>0</v>
      </c>
      <c r="CR469" s="43">
        <f t="shared" si="100"/>
        <v>0</v>
      </c>
      <c r="CS469" s="34">
        <v>15</v>
      </c>
      <c r="CT469" s="30">
        <v>0.35714285714285715</v>
      </c>
      <c r="CU469" s="30">
        <v>13.428571428571429</v>
      </c>
      <c r="CV469" s="35">
        <v>0</v>
      </c>
      <c r="CW469" s="36">
        <v>0</v>
      </c>
      <c r="CX469" s="37">
        <v>1</v>
      </c>
      <c r="CY469" s="38">
        <v>4</v>
      </c>
      <c r="CZ469" s="39">
        <v>0</v>
      </c>
      <c r="DA469" t="s">
        <v>202</v>
      </c>
      <c r="DB469" t="str">
        <f t="shared" ca="1" si="101"/>
        <v>-</v>
      </c>
      <c r="DD469" t="s">
        <v>200</v>
      </c>
      <c r="DE469" t="str">
        <f t="shared" ca="1" si="102"/>
        <v>SURFANDTURFITEM(MEAL, ItemRegistry.surfandturfItem, 4 ,3f,0.36f,0f,1f,0f,4f,0f,1.56f),</v>
      </c>
      <c r="DF469" t="s">
        <v>2539</v>
      </c>
    </row>
    <row r="470" spans="2:110" x14ac:dyDescent="0.3">
      <c r="B470" t="s">
        <v>763</v>
      </c>
      <c r="C470" t="str">
        <f>INDEX('PH Itemnames'!$B$1:$B$723,MATCH(B470,'PH Itemnames'!$A$1:$A$723),1)</f>
        <v>liverandonionsItem</v>
      </c>
      <c r="D470" t="s">
        <v>245</v>
      </c>
      <c r="E470" t="s">
        <v>1192</v>
      </c>
      <c r="F470" s="10" t="s">
        <v>83</v>
      </c>
      <c r="G470" s="11" t="s">
        <v>64</v>
      </c>
      <c r="H470" s="11" t="s">
        <v>314</v>
      </c>
      <c r="I470" s="11"/>
      <c r="J470" s="11"/>
      <c r="K470" s="11"/>
      <c r="L470" s="11"/>
      <c r="M470" s="11"/>
      <c r="N470" s="46">
        <f ca="1">SUMIF(Ingredients!$B$3:$B$217,'PH complex foods'!F470,Ingredients!$A$3:$A$119)+SUMIF($B$3:$B$724,F470,$V$3:$V$723)</f>
        <v>1</v>
      </c>
      <c r="O470" s="11">
        <f ca="1">SUMIF(Ingredients!$B$3:$B$217,'PH complex foods'!G470,Ingredients!$A$3:$A$119)+SUMIF($B$3:$B$724,G470,$V$3:$V$723)</f>
        <v>1</v>
      </c>
      <c r="P470" s="11">
        <f ca="1">SUMIF(Ingredients!$B$3:$B$217,'PH complex foods'!H470,Ingredients!$A$3:$A$119)+SUMIF($B$3:$B$724,H470,$V$3:$V$723)</f>
        <v>1</v>
      </c>
      <c r="Q470" s="11">
        <f ca="1">SUMIF(Ingredients!$B$3:$B$217,'PH complex foods'!I470,Ingredients!$A$3:$A$119)+SUMIF($B$3:$B$724,I470,$V$3:$V$723)</f>
        <v>0</v>
      </c>
      <c r="R470" s="11">
        <f ca="1">SUMIF(Ingredients!$B$3:$B$217,'PH complex foods'!J470,Ingredients!$A$3:$A$119)+SUMIF($B$3:$B$724,J470,$V$3:$V$723)</f>
        <v>0</v>
      </c>
      <c r="S470" s="11">
        <f ca="1">SUMIF(Ingredients!$B$3:$B$217,'PH complex foods'!K470,Ingredients!$A$3:$A$119)+SUMIF($B$3:$B$724,K470,$V$3:$V$723)</f>
        <v>0</v>
      </c>
      <c r="T470" s="11">
        <f ca="1">SUMIF(Ingredients!$B$3:$B$217,'PH complex foods'!L470,Ingredients!$A$3:$A$119)+SUMIF($B$3:$B$724,L470,$V$3:$V$723)</f>
        <v>0</v>
      </c>
      <c r="U470" s="11">
        <f ca="1">SUMIF(Ingredients!$B$3:$B$217,'PH complex foods'!M470,Ingredients!$A$3:$A$119)+SUMIF($B$3:$B$724,M470,$V$3:$V$723)</f>
        <v>0</v>
      </c>
      <c r="V470" s="10">
        <f t="shared" ca="1" si="103"/>
        <v>1</v>
      </c>
      <c r="W470" s="11">
        <f t="shared" si="92"/>
        <v>0</v>
      </c>
      <c r="X470" s="44" t="str">
        <f t="shared" ca="1" si="104"/>
        <v>Yes</v>
      </c>
      <c r="Y470" s="34">
        <f>SUMIF(Ingredients!$B$3:$B$217,F470,Ingredients!$C$3:$C$217)+SUMIF($B$3:$B$724,F470,$AG$3:$AG$724)</f>
        <v>5</v>
      </c>
      <c r="Z470" s="30">
        <f>SUMIF(Ingredients!$B$3:$B$217,G470,Ingredients!$C$3:$C$217)+SUMIF($B$3:$B$724,G470,$AG$3:$AG$724)</f>
        <v>2</v>
      </c>
      <c r="AA470" s="30">
        <f>SUMIF(Ingredients!$B$3:$B$217,H470,Ingredients!$C$3:$C$217)+SUMIF($B$3:$B$724,H470,$AG$3:$AG$724)</f>
        <v>5.1428571428571432</v>
      </c>
      <c r="AB470" s="30">
        <f>SUMIF(Ingredients!$B$3:$B$217,I470,Ingredients!$C$3:$C$217)+SUMIF($B$3:$B$724,I470,$AG$3:$AG$724)</f>
        <v>0</v>
      </c>
      <c r="AC470" s="30">
        <f>SUMIF(Ingredients!$B$3:$B$217,J470,Ingredients!$C$3:$C$217)+SUMIF($B$3:$B$724,J470,$AG$3:$AG$724)</f>
        <v>0</v>
      </c>
      <c r="AD470" s="30">
        <f>SUMIF(Ingredients!$B$3:$B$217,K470,Ingredients!$C$3:$C$217)+SUMIF($B$3:$B$724,K470,$AG$3:$AG$724)</f>
        <v>0</v>
      </c>
      <c r="AE470" s="30">
        <f>SUMIF(Ingredients!$B$3:$B$217,L470,Ingredients!$C$3:$C$217)+SUMIF($B$3:$B$724,L470,$AG$3:$AG$724)</f>
        <v>0</v>
      </c>
      <c r="AF470" s="30">
        <f>SUMIF(Ingredients!$B$3:$B$217,M470,Ingredients!$C$3:$C$217)+SUMIF($B$3:$B$724,M470,$AG$3:$AG$724)</f>
        <v>0</v>
      </c>
      <c r="AG470" s="29">
        <f t="shared" si="93"/>
        <v>12.142857142857142</v>
      </c>
      <c r="AH470" s="30">
        <f>SUMIF(Ingredients!$B$3:$B$217,F470,Ingredients!$D$3:$D$217)+SUMIF($B$3:$B$724,F470,$AP$3:$AP$724)</f>
        <v>0</v>
      </c>
      <c r="AI470" s="30">
        <f>SUMIF(Ingredients!$B$3:$B$217,G470,Ingredients!$D$3:$D$217)+SUMIF($B$3:$B$724,G470,$AP$3:$AP$724)</f>
        <v>0</v>
      </c>
      <c r="AJ470" s="30">
        <f>SUMIF(Ingredients!$B$3:$B$217,H470,Ingredients!$D$3:$D$217)+SUMIF($B$3:$B$724,H470,$AP$3:$AP$724)</f>
        <v>0.35714285714285715</v>
      </c>
      <c r="AK470" s="30">
        <f>SUMIF(Ingredients!$B$3:$B$217,I470,Ingredients!$D$3:$D$217)+SUMIF($B$3:$B$724,I470,$AP$3:$AP$724)</f>
        <v>0</v>
      </c>
      <c r="AL470" s="30">
        <f>SUMIF(Ingredients!$B$3:$B$217,J470,Ingredients!$D$3:$D$217)+SUMIF($B$3:$B$724,J470,$AP$3:$AP$724)</f>
        <v>0</v>
      </c>
      <c r="AM470" s="30">
        <f>SUMIF(Ingredients!$B$3:$B$217,K470,Ingredients!$D$3:$D$217)+SUMIF($B$3:$B$724,K470,$AP$3:$AP$724)</f>
        <v>0</v>
      </c>
      <c r="AN470" s="30">
        <f>SUMIF(Ingredients!$B$3:$B$217,L470,Ingredients!$D$3:$D$217)+SUMIF($B$3:$B$724,L470,$AP$3:$AP$724)</f>
        <v>0</v>
      </c>
      <c r="AO470" s="30">
        <f>SUMIF(Ingredients!$B$3:$B$217,M470,Ingredients!$D$3:$D$217)+SUMIF($B$3:$B$724,M470,$AP$3:$AP$724)</f>
        <v>0</v>
      </c>
      <c r="AP470" s="29">
        <f t="shared" si="94"/>
        <v>0.35714285714285715</v>
      </c>
      <c r="AQ470" s="30">
        <f>SUMIF(Ingredients!$B$3:$B$217,F470,Ingredients!$E$3:$E$217)+SUMIF($B$3:$B$724,F470,$AY$3:$AY$727)</f>
        <v>9</v>
      </c>
      <c r="AR470" s="30">
        <f>SUMIF(Ingredients!$B$3:$B$217,G470,Ingredients!$E$3:$E$217)+SUMIF($B$3:$B$724,G470,$AY$3:$AY$727)</f>
        <v>43</v>
      </c>
      <c r="AS470" s="30">
        <f>SUMIF(Ingredients!$B$3:$B$217,H470,Ingredients!$E$3:$E$217)+SUMIF($B$3:$B$724,H470,$AY$3:$AY$727)</f>
        <v>19.285714285714285</v>
      </c>
      <c r="AT470" s="30">
        <f>SUMIF(Ingredients!$B$3:$B$217,I470,Ingredients!$E$3:$E$217)+SUMIF($B$3:$B$724,I470,$AY$3:$AY$727)</f>
        <v>0</v>
      </c>
      <c r="AU470" s="30">
        <f>SUMIF(Ingredients!$B$3:$B$217,J470,Ingredients!$E$3:$E$217)+SUMIF($B$3:$B$724,J470,$AY$3:$AY$727)</f>
        <v>0</v>
      </c>
      <c r="AV470" s="30">
        <f>SUMIF(Ingredients!$B$3:$B$217,K470,Ingredients!$E$3:$E$217)+SUMIF($B$3:$B$724,K470,$AY$3:$AY$727)</f>
        <v>0</v>
      </c>
      <c r="AW470" s="30">
        <f>SUMIF(Ingredients!$B$3:$B$217,L470,Ingredients!$E$3:$E$217)+SUMIF($B$3:$B$724,L470,$AY$3:$AY$727)</f>
        <v>0</v>
      </c>
      <c r="AX470" s="30">
        <f>SUMIF(Ingredients!$B$3:$B$217,M470,Ingredients!$E$3:$E$217)+SUMIF($B$3:$B$724,M470,$AY$3:$AY$727)</f>
        <v>0</v>
      </c>
      <c r="AY470" s="29">
        <f t="shared" si="95"/>
        <v>23.761904761904759</v>
      </c>
      <c r="AZ470" s="30">
        <f>SUMIF(Ingredients!$B$3:$B$217,F470,Ingredients!$F$3:$F$217)+SUMIF($B$3:$B$724,F470,$BH$3:$BH$724)</f>
        <v>0</v>
      </c>
      <c r="BA470" s="30">
        <f>SUMIF(Ingredients!$B$3:$B$217,G470,Ingredients!$F$3:$F$217)+SUMIF($B$3:$B$724,G470,$BH$3:$BH$724)</f>
        <v>0</v>
      </c>
      <c r="BB470" s="30">
        <f>SUMIF(Ingredients!$B$3:$B$217,H470,Ingredients!$F$3:$F$217)+SUMIF($B$3:$B$724,H470,$BH$3:$BH$724)</f>
        <v>0</v>
      </c>
      <c r="BC470" s="30">
        <f>SUMIF(Ingredients!$B$3:$B$217,I470,Ingredients!$F$3:$F$217)+SUMIF($B$3:$B$724,I470,$BH$3:$BH$724)</f>
        <v>0</v>
      </c>
      <c r="BD470" s="30">
        <f>SUMIF(Ingredients!$B$3:$B$217,J470,Ingredients!$F$3:$F$217)+SUMIF($B$3:$B$724,J470,$BH$3:$BH$724)</f>
        <v>0</v>
      </c>
      <c r="BE470" s="30">
        <f>SUMIF(Ingredients!$B$3:$B$217,K470,Ingredients!$F$3:$F$217)+SUMIF($B$3:$B$724,K470,$BH$3:$BH$724)</f>
        <v>0</v>
      </c>
      <c r="BF470" s="30">
        <f>SUMIF(Ingredients!$B$3:$B$217,L470,Ingredients!$F$3:$F$217)+SUMIF($B$3:$B$724,L470,$BH$3:$BH$724)</f>
        <v>0</v>
      </c>
      <c r="BG470" s="30">
        <f>SUMIF(Ingredients!$B$3:$B$217,M470,Ingredients!$F$3:$F$217)+SUMIF($B$3:$B$724,M470,$BH$3:$BH$724)</f>
        <v>0</v>
      </c>
      <c r="BH470" s="35">
        <f t="shared" si="96"/>
        <v>0</v>
      </c>
      <c r="BI470" s="30">
        <f>SUMIF(Ingredients!$B$3:$B$217,F470,Ingredients!$G$3:$G$217)+SUMIF($B$3:$B$724,F470,$BQ$3:$BQ$724)</f>
        <v>0</v>
      </c>
      <c r="BJ470" s="30">
        <f>SUMIF(Ingredients!$B$3:$B$217,G470,Ingredients!$G$3:$G$217)+SUMIF($B$3:$B$724,G470,$BQ$3:$BQ$724)</f>
        <v>0</v>
      </c>
      <c r="BK470" s="30">
        <f>SUMIF(Ingredients!$B$3:$B$217,H470,Ingredients!$G$3:$G$217)+SUMIF($B$3:$B$724,H470,$BQ$3:$BQ$724)</f>
        <v>0</v>
      </c>
      <c r="BL470" s="30">
        <f>SUMIF(Ingredients!$B$3:$B$217,I470,Ingredients!$G$3:$G$217)+SUMIF($B$3:$B$724,I470,$BQ$3:$BQ$724)</f>
        <v>0</v>
      </c>
      <c r="BM470" s="30">
        <f>SUMIF(Ingredients!$B$3:$B$217,J470,Ingredients!$G$3:$G$217)+SUMIF($B$3:$B$724,J470,$BQ$3:$BQ$724)</f>
        <v>0</v>
      </c>
      <c r="BN470" s="30">
        <f>SUMIF(Ingredients!$B$3:$B$217,K470,Ingredients!$G$3:$G$217)+SUMIF($B$3:$B$724,K470,$BQ$3:$BQ$724)</f>
        <v>0</v>
      </c>
      <c r="BO470" s="30">
        <f>SUMIF(Ingredients!$B$3:$B$217,L470,Ingredients!$G$3:$G$217)+SUMIF($B$3:$B$724,L470,$BQ$3:$BQ$724)</f>
        <v>0</v>
      </c>
      <c r="BP470" s="30">
        <f>SUMIF(Ingredients!$B$3:$B$217,M470,Ingredients!$G$3:$G$217)+SUMIF($B$3:$B$724,M470,$BQ$3:$BQ$724)</f>
        <v>0</v>
      </c>
      <c r="BQ470" s="36">
        <f t="shared" si="97"/>
        <v>0</v>
      </c>
      <c r="BR470" s="30">
        <f>SUMIF(Ingredients!$B$3:$B$217,F470,Ingredients!$H$3:$H$217)+SUMIF($B$3:$B$724,F470,$BZ$3:$BZ$724)</f>
        <v>0</v>
      </c>
      <c r="BS470" s="30">
        <f>SUMIF(Ingredients!$B$3:$B$217,G470,Ingredients!$H$3:$H$217)+SUMIF($B$3:$B$724,G470,$BZ$3:$BZ$724)</f>
        <v>1</v>
      </c>
      <c r="BT470" s="30">
        <f>SUMIF(Ingredients!$B$3:$B$217,H470,Ingredients!$H$3:$H$217)+SUMIF($B$3:$B$724,H470,$BZ$3:$BZ$724)</f>
        <v>1.1428571428571428</v>
      </c>
      <c r="BU470" s="30">
        <f>SUMIF(Ingredients!$B$3:$B$217,I470,Ingredients!$H$3:$H$217)+SUMIF($B$3:$B$724,I470,$BZ$3:$BZ$724)</f>
        <v>0</v>
      </c>
      <c r="BV470" s="30">
        <f>SUMIF(Ingredients!$B$3:$B$217,J470,Ingredients!$H$3:$H$217)+SUMIF($B$3:$B$724,J470,$BZ$3:$BZ$724)</f>
        <v>0</v>
      </c>
      <c r="BW470" s="30">
        <f>SUMIF(Ingredients!$B$3:$B$217,K470,Ingredients!$H$3:$H$217)+SUMIF($B$3:$B$724,K470,$BZ$3:$BZ$724)</f>
        <v>0</v>
      </c>
      <c r="BX470" s="30">
        <f>SUMIF(Ingredients!$B$3:$B$217,L470,Ingredients!$H$3:$H$217)+SUMIF($B$3:$B$724,L470,$BZ$3:$BZ$724)</f>
        <v>0</v>
      </c>
      <c r="BY470" s="30">
        <f>SUMIF(Ingredients!$B$3:$B$217,M470,Ingredients!$H$3:$H$217)+SUMIF($B$3:$B$724,M470,$BZ$3:$BZ$724)</f>
        <v>0</v>
      </c>
      <c r="BZ470" s="42">
        <f t="shared" si="98"/>
        <v>2.1428571428571428</v>
      </c>
      <c r="CA470" s="30">
        <f>SUMIF(Ingredients!$B$3:$B$217,F470,Ingredients!$I$3:$I$217)+SUMIF($B$3:$B$724,F470,$CI$3:$CI$724)</f>
        <v>2</v>
      </c>
      <c r="CB470" s="30">
        <f>SUMIF(Ingredients!$B$3:$B$217,G470,Ingredients!$I$3:$I$217)+SUMIF($B$3:$B$724,G470,$CI$3:$CI$724)</f>
        <v>0</v>
      </c>
      <c r="CC470" s="30">
        <f>SUMIF(Ingredients!$B$3:$B$217,H470,Ingredients!$I$3:$I$217)+SUMIF($B$3:$B$724,H470,$CI$3:$CI$724)</f>
        <v>0</v>
      </c>
      <c r="CD470" s="30">
        <f>SUMIF(Ingredients!$B$3:$B$217,I470,Ingredients!$I$3:$I$217)+SUMIF($B$3:$B$724,I470,$CI$3:$CI$724)</f>
        <v>0</v>
      </c>
      <c r="CE470" s="30">
        <f>SUMIF(Ingredients!$B$3:$B$217,J470,Ingredients!$I$3:$I$217)+SUMIF($B$3:$B$724,J470,$CI$3:$CI$724)</f>
        <v>0</v>
      </c>
      <c r="CF470" s="30">
        <f>SUMIF(Ingredients!$B$3:$B$217,K470,Ingredients!$I$3:$I$217)+SUMIF($B$3:$B$724,K470,$CI$3:$CI$724)</f>
        <v>0</v>
      </c>
      <c r="CG470" s="30">
        <f>SUMIF(Ingredients!$B$3:$B$217,L470,Ingredients!$I$3:$I$217)+SUMIF($B$3:$B$724,L470,$CI$3:$CI$724)</f>
        <v>0</v>
      </c>
      <c r="CH470" s="30">
        <f>SUMIF(Ingredients!$B$3:$B$217,M470,Ingredients!$I$3:$I$217)+SUMIF($B$3:$B$724,M470,$CI$3:$CI$724)</f>
        <v>0</v>
      </c>
      <c r="CI470" s="38">
        <f t="shared" si="99"/>
        <v>2</v>
      </c>
      <c r="CJ470" s="30">
        <f>SUMIF(Ingredients!$B$3:$B$217,F470,Ingredients!$J$3:$J$217)+SUMIF($B$3:$B$724,F470,$CR$3:$CR$724)</f>
        <v>0</v>
      </c>
      <c r="CK470" s="30">
        <f>SUMIF(Ingredients!$B$3:$B$217,G470,Ingredients!$J$3:$J$217)+SUMIF($B$3:$B$724,G470,$CR$3:$CR$724)</f>
        <v>0</v>
      </c>
      <c r="CL470" s="30">
        <f>SUMIF(Ingredients!$B$3:$B$217,H470,Ingredients!$J$3:$J$217)+SUMIF($B$3:$B$724,H470,$CR$3:$CR$724)</f>
        <v>0</v>
      </c>
      <c r="CM470" s="30">
        <f>SUMIF(Ingredients!$B$3:$B$217,I470,Ingredients!$J$3:$J$217)+SUMIF($B$3:$B$724,I470,$CR$3:$CR$724)</f>
        <v>0</v>
      </c>
      <c r="CN470" s="30">
        <f>SUMIF(Ingredients!$B$3:$B$217,J470,Ingredients!$J$3:$J$217)+SUMIF($B$3:$B$724,J470,$CR$3:$CR$724)</f>
        <v>0</v>
      </c>
      <c r="CO470" s="30">
        <f>SUMIF(Ingredients!$B$3:$B$217,K470,Ingredients!$J$3:$J$217)+SUMIF($B$3:$B$724,K470,$CR$3:$CR$724)</f>
        <v>0</v>
      </c>
      <c r="CP470" s="30">
        <f>SUMIF(Ingredients!$B$3:$B$217,L470,Ingredients!$J$3:$J$217)+SUMIF($B$3:$B$724,L470,$CR$3:$CR$724)</f>
        <v>0</v>
      </c>
      <c r="CQ470" s="30">
        <f>SUMIF(Ingredients!$B$3:$B$217,M470,Ingredients!$J$3:$J$217)+SUMIF($B$3:$B$724,M470,$CR$3:$CR$724)</f>
        <v>0</v>
      </c>
      <c r="CR470" s="43">
        <f t="shared" si="100"/>
        <v>0</v>
      </c>
      <c r="CS470" s="34">
        <v>15</v>
      </c>
      <c r="CT470" s="30">
        <v>0.35714285714285715</v>
      </c>
      <c r="CU470" s="30">
        <v>13</v>
      </c>
      <c r="CV470" s="35">
        <v>0</v>
      </c>
      <c r="CW470" s="36">
        <v>0</v>
      </c>
      <c r="CX470" s="37">
        <v>2</v>
      </c>
      <c r="CY470" s="38">
        <v>2</v>
      </c>
      <c r="CZ470" s="39">
        <v>0</v>
      </c>
      <c r="DA470" t="s">
        <v>202</v>
      </c>
      <c r="DB470" t="str">
        <f t="shared" ca="1" si="101"/>
        <v>-</v>
      </c>
      <c r="DD470" t="s">
        <v>200</v>
      </c>
      <c r="DE470" t="str">
        <f t="shared" ca="1" si="102"/>
        <v>LIVERANDONIONSITEM(MEAL, ItemRegistry.liverandonionsItem, 4 ,3f,0.36f,0f,2f,0f,2f,0f,1.62f),</v>
      </c>
      <c r="DF470" t="s">
        <v>2540</v>
      </c>
    </row>
    <row r="471" spans="2:110" x14ac:dyDescent="0.3">
      <c r="B471" t="s">
        <v>764</v>
      </c>
      <c r="C471" t="str">
        <f>INDEX('PH Itemnames'!$B$1:$B$723,MATCH(B471,'PH Itemnames'!$A$1:$A$723),1)</f>
        <v>fortunecookieItem</v>
      </c>
      <c r="D471" t="s">
        <v>240</v>
      </c>
      <c r="E471" t="s">
        <v>1192</v>
      </c>
      <c r="F471" s="10" t="s">
        <v>209</v>
      </c>
      <c r="G471" s="11" t="s">
        <v>210</v>
      </c>
      <c r="H471" s="11" t="s">
        <v>718</v>
      </c>
      <c r="I471" s="11"/>
      <c r="J471" s="11"/>
      <c r="K471" s="11"/>
      <c r="L471" s="11"/>
      <c r="M471" s="11"/>
      <c r="N471" s="46">
        <f ca="1">SUMIF(Ingredients!$B$3:$B$217,'PH complex foods'!F471,Ingredients!$A$3:$A$119)+SUMIF($B$3:$B$724,F471,$V$3:$V$723)</f>
        <v>1</v>
      </c>
      <c r="O471" s="11">
        <f ca="1">SUMIF(Ingredients!$B$3:$B$217,'PH complex foods'!G471,Ingredients!$A$3:$A$119)+SUMIF($B$3:$B$724,G471,$V$3:$V$723)</f>
        <v>1</v>
      </c>
      <c r="P471" s="11">
        <f ca="1">SUMIF(Ingredients!$B$3:$B$217,'PH complex foods'!H471,Ingredients!$A$3:$A$119)+SUMIF($B$3:$B$724,H471,$V$3:$V$723)</f>
        <v>1</v>
      </c>
      <c r="Q471" s="11">
        <f ca="1">SUMIF(Ingredients!$B$3:$B$217,'PH complex foods'!I471,Ingredients!$A$3:$A$119)+SUMIF($B$3:$B$724,I471,$V$3:$V$723)</f>
        <v>0</v>
      </c>
      <c r="R471" s="11">
        <f ca="1">SUMIF(Ingredients!$B$3:$B$217,'PH complex foods'!J471,Ingredients!$A$3:$A$119)+SUMIF($B$3:$B$724,J471,$V$3:$V$723)</f>
        <v>0</v>
      </c>
      <c r="S471" s="11">
        <f ca="1">SUMIF(Ingredients!$B$3:$B$217,'PH complex foods'!K471,Ingredients!$A$3:$A$119)+SUMIF($B$3:$B$724,K471,$V$3:$V$723)</f>
        <v>0</v>
      </c>
      <c r="T471" s="11">
        <f ca="1">SUMIF(Ingredients!$B$3:$B$217,'PH complex foods'!L471,Ingredients!$A$3:$A$119)+SUMIF($B$3:$B$724,L471,$V$3:$V$723)</f>
        <v>0</v>
      </c>
      <c r="U471" s="11">
        <f ca="1">SUMIF(Ingredients!$B$3:$B$217,'PH complex foods'!M471,Ingredients!$A$3:$A$119)+SUMIF($B$3:$B$724,M471,$V$3:$V$723)</f>
        <v>0</v>
      </c>
      <c r="V471" s="10">
        <f t="shared" ca="1" si="103"/>
        <v>1</v>
      </c>
      <c r="W471" s="11">
        <f t="shared" si="92"/>
        <v>0</v>
      </c>
      <c r="X471" s="44" t="str">
        <f t="shared" ca="1" si="104"/>
        <v>Yes</v>
      </c>
      <c r="Y471" s="34">
        <f>SUMIF(Ingredients!$B$3:$B$217,F471,Ingredients!$C$3:$C$217)+SUMIF($B$3:$B$724,F471,$AG$3:$AG$724)</f>
        <v>5</v>
      </c>
      <c r="Z471" s="30">
        <f>SUMIF(Ingredients!$B$3:$B$217,G471,Ingredients!$C$3:$C$217)+SUMIF($B$3:$B$724,G471,$AG$3:$AG$724)</f>
        <v>0</v>
      </c>
      <c r="AA471" s="30">
        <f>SUMIF(Ingredients!$B$3:$B$217,H471,Ingredients!$C$3:$C$217)+SUMIF($B$3:$B$724,H471,$AG$3:$AG$724)</f>
        <v>0</v>
      </c>
      <c r="AB471" s="30">
        <f>SUMIF(Ingredients!$B$3:$B$217,I471,Ingredients!$C$3:$C$217)+SUMIF($B$3:$B$724,I471,$AG$3:$AG$724)</f>
        <v>0</v>
      </c>
      <c r="AC471" s="30">
        <f>SUMIF(Ingredients!$B$3:$B$217,J471,Ingredients!$C$3:$C$217)+SUMIF($B$3:$B$724,J471,$AG$3:$AG$724)</f>
        <v>0</v>
      </c>
      <c r="AD471" s="30">
        <f>SUMIF(Ingredients!$B$3:$B$217,K471,Ingredients!$C$3:$C$217)+SUMIF($B$3:$B$724,K471,$AG$3:$AG$724)</f>
        <v>0</v>
      </c>
      <c r="AE471" s="30">
        <f>SUMIF(Ingredients!$B$3:$B$217,L471,Ingredients!$C$3:$C$217)+SUMIF($B$3:$B$724,L471,$AG$3:$AG$724)</f>
        <v>0</v>
      </c>
      <c r="AF471" s="30">
        <f>SUMIF(Ingredients!$B$3:$B$217,M471,Ingredients!$C$3:$C$217)+SUMIF($B$3:$B$724,M471,$AG$3:$AG$724)</f>
        <v>0</v>
      </c>
      <c r="AG471" s="29">
        <f t="shared" si="93"/>
        <v>5</v>
      </c>
      <c r="AH471" s="30">
        <f>SUMIF(Ingredients!$B$3:$B$217,F471,Ingredients!$D$3:$D$217)+SUMIF($B$3:$B$724,F471,$AP$3:$AP$724)</f>
        <v>0</v>
      </c>
      <c r="AI471" s="30">
        <f>SUMIF(Ingredients!$B$3:$B$217,G471,Ingredients!$D$3:$D$217)+SUMIF($B$3:$B$724,G471,$AP$3:$AP$724)</f>
        <v>0</v>
      </c>
      <c r="AJ471" s="30">
        <f>SUMIF(Ingredients!$B$3:$B$217,H471,Ingredients!$D$3:$D$217)+SUMIF($B$3:$B$724,H471,$AP$3:$AP$724)</f>
        <v>0</v>
      </c>
      <c r="AK471" s="30">
        <f>SUMIF(Ingredients!$B$3:$B$217,I471,Ingredients!$D$3:$D$217)+SUMIF($B$3:$B$724,I471,$AP$3:$AP$724)</f>
        <v>0</v>
      </c>
      <c r="AL471" s="30">
        <f>SUMIF(Ingredients!$B$3:$B$217,J471,Ingredients!$D$3:$D$217)+SUMIF($B$3:$B$724,J471,$AP$3:$AP$724)</f>
        <v>0</v>
      </c>
      <c r="AM471" s="30">
        <f>SUMIF(Ingredients!$B$3:$B$217,K471,Ingredients!$D$3:$D$217)+SUMIF($B$3:$B$724,K471,$AP$3:$AP$724)</f>
        <v>0</v>
      </c>
      <c r="AN471" s="30">
        <f>SUMIF(Ingredients!$B$3:$B$217,L471,Ingredients!$D$3:$D$217)+SUMIF($B$3:$B$724,L471,$AP$3:$AP$724)</f>
        <v>0</v>
      </c>
      <c r="AO471" s="30">
        <f>SUMIF(Ingredients!$B$3:$B$217,M471,Ingredients!$D$3:$D$217)+SUMIF($B$3:$B$724,M471,$AP$3:$AP$724)</f>
        <v>0</v>
      </c>
      <c r="AP471" s="29">
        <f t="shared" si="94"/>
        <v>0</v>
      </c>
      <c r="AQ471" s="30">
        <f>SUMIF(Ingredients!$B$3:$B$217,F471,Ingredients!$E$3:$E$217)+SUMIF($B$3:$B$724,F471,$AY$3:$AY$727)</f>
        <v>7</v>
      </c>
      <c r="AR471" s="30">
        <f>SUMIF(Ingredients!$B$3:$B$217,G471,Ingredients!$E$3:$E$217)+SUMIF($B$3:$B$724,G471,$AY$3:$AY$727)</f>
        <v>30</v>
      </c>
      <c r="AS471" s="30">
        <f>SUMIF(Ingredients!$B$3:$B$217,H471,Ingredients!$E$3:$E$217)+SUMIF($B$3:$B$724,H471,$AY$3:$AY$727)</f>
        <v>0</v>
      </c>
      <c r="AT471" s="30">
        <f>SUMIF(Ingredients!$B$3:$B$217,I471,Ingredients!$E$3:$E$217)+SUMIF($B$3:$B$724,I471,$AY$3:$AY$727)</f>
        <v>0</v>
      </c>
      <c r="AU471" s="30">
        <f>SUMIF(Ingredients!$B$3:$B$217,J471,Ingredients!$E$3:$E$217)+SUMIF($B$3:$B$724,J471,$AY$3:$AY$727)</f>
        <v>0</v>
      </c>
      <c r="AV471" s="30">
        <f>SUMIF(Ingredients!$B$3:$B$217,K471,Ingredients!$E$3:$E$217)+SUMIF($B$3:$B$724,K471,$AY$3:$AY$727)</f>
        <v>0</v>
      </c>
      <c r="AW471" s="30">
        <f>SUMIF(Ingredients!$B$3:$B$217,L471,Ingredients!$E$3:$E$217)+SUMIF($B$3:$B$724,L471,$AY$3:$AY$727)</f>
        <v>0</v>
      </c>
      <c r="AX471" s="30">
        <f>SUMIF(Ingredients!$B$3:$B$217,M471,Ingredients!$E$3:$E$217)+SUMIF($B$3:$B$724,M471,$AY$3:$AY$727)</f>
        <v>0</v>
      </c>
      <c r="AY471" s="29">
        <f t="shared" si="95"/>
        <v>12.333333333333334</v>
      </c>
      <c r="AZ471" s="30">
        <f>SUMIF(Ingredients!$B$3:$B$217,F471,Ingredients!$F$3:$F$217)+SUMIF($B$3:$B$724,F471,$BH$3:$BH$724)</f>
        <v>1</v>
      </c>
      <c r="BA471" s="30">
        <f>SUMIF(Ingredients!$B$3:$B$217,G471,Ingredients!$F$3:$F$217)+SUMIF($B$3:$B$724,G471,$BH$3:$BH$724)</f>
        <v>0</v>
      </c>
      <c r="BB471" s="30">
        <f>SUMIF(Ingredients!$B$3:$B$217,H471,Ingredients!$F$3:$F$217)+SUMIF($B$3:$B$724,H471,$BH$3:$BH$724)</f>
        <v>0</v>
      </c>
      <c r="BC471" s="30">
        <f>SUMIF(Ingredients!$B$3:$B$217,I471,Ingredients!$F$3:$F$217)+SUMIF($B$3:$B$724,I471,$BH$3:$BH$724)</f>
        <v>0</v>
      </c>
      <c r="BD471" s="30">
        <f>SUMIF(Ingredients!$B$3:$B$217,J471,Ingredients!$F$3:$F$217)+SUMIF($B$3:$B$724,J471,$BH$3:$BH$724)</f>
        <v>0</v>
      </c>
      <c r="BE471" s="30">
        <f>SUMIF(Ingredients!$B$3:$B$217,K471,Ingredients!$F$3:$F$217)+SUMIF($B$3:$B$724,K471,$BH$3:$BH$724)</f>
        <v>0</v>
      </c>
      <c r="BF471" s="30">
        <f>SUMIF(Ingredients!$B$3:$B$217,L471,Ingredients!$F$3:$F$217)+SUMIF($B$3:$B$724,L471,$BH$3:$BH$724)</f>
        <v>0</v>
      </c>
      <c r="BG471" s="30">
        <f>SUMIF(Ingredients!$B$3:$B$217,M471,Ingredients!$F$3:$F$217)+SUMIF($B$3:$B$724,M471,$BH$3:$BH$724)</f>
        <v>0</v>
      </c>
      <c r="BH471" s="35">
        <f t="shared" si="96"/>
        <v>1</v>
      </c>
      <c r="BI471" s="30">
        <f>SUMIF(Ingredients!$B$3:$B$217,F471,Ingredients!$G$3:$G$217)+SUMIF($B$3:$B$724,F471,$BQ$3:$BQ$724)</f>
        <v>0</v>
      </c>
      <c r="BJ471" s="30">
        <f>SUMIF(Ingredients!$B$3:$B$217,G471,Ingredients!$G$3:$G$217)+SUMIF($B$3:$B$724,G471,$BQ$3:$BQ$724)</f>
        <v>0</v>
      </c>
      <c r="BK471" s="30">
        <f>SUMIF(Ingredients!$B$3:$B$217,H471,Ingredients!$G$3:$G$217)+SUMIF($B$3:$B$724,H471,$BQ$3:$BQ$724)</f>
        <v>0</v>
      </c>
      <c r="BL471" s="30">
        <f>SUMIF(Ingredients!$B$3:$B$217,I471,Ingredients!$G$3:$G$217)+SUMIF($B$3:$B$724,I471,$BQ$3:$BQ$724)</f>
        <v>0</v>
      </c>
      <c r="BM471" s="30">
        <f>SUMIF(Ingredients!$B$3:$B$217,J471,Ingredients!$G$3:$G$217)+SUMIF($B$3:$B$724,J471,$BQ$3:$BQ$724)</f>
        <v>0</v>
      </c>
      <c r="BN471" s="30">
        <f>SUMIF(Ingredients!$B$3:$B$217,K471,Ingredients!$G$3:$G$217)+SUMIF($B$3:$B$724,K471,$BQ$3:$BQ$724)</f>
        <v>0</v>
      </c>
      <c r="BO471" s="30">
        <f>SUMIF(Ingredients!$B$3:$B$217,L471,Ingredients!$G$3:$G$217)+SUMIF($B$3:$B$724,L471,$BQ$3:$BQ$724)</f>
        <v>0</v>
      </c>
      <c r="BP471" s="30">
        <f>SUMIF(Ingredients!$B$3:$B$217,M471,Ingredients!$G$3:$G$217)+SUMIF($B$3:$B$724,M471,$BQ$3:$BQ$724)</f>
        <v>0</v>
      </c>
      <c r="BQ471" s="36">
        <f t="shared" si="97"/>
        <v>0</v>
      </c>
      <c r="BR471" s="30">
        <f>SUMIF(Ingredients!$B$3:$B$217,F471,Ingredients!$H$3:$H$217)+SUMIF($B$3:$B$724,F471,$BZ$3:$BZ$724)</f>
        <v>0</v>
      </c>
      <c r="BS471" s="30">
        <f>SUMIF(Ingredients!$B$3:$B$217,G471,Ingredients!$H$3:$H$217)+SUMIF($B$3:$B$724,G471,$BZ$3:$BZ$724)</f>
        <v>0</v>
      </c>
      <c r="BT471" s="30">
        <f>SUMIF(Ingredients!$B$3:$B$217,H471,Ingredients!$H$3:$H$217)+SUMIF($B$3:$B$724,H471,$BZ$3:$BZ$724)</f>
        <v>0</v>
      </c>
      <c r="BU471" s="30">
        <f>SUMIF(Ingredients!$B$3:$B$217,I471,Ingredients!$H$3:$H$217)+SUMIF($B$3:$B$724,I471,$BZ$3:$BZ$724)</f>
        <v>0</v>
      </c>
      <c r="BV471" s="30">
        <f>SUMIF(Ingredients!$B$3:$B$217,J471,Ingredients!$H$3:$H$217)+SUMIF($B$3:$B$724,J471,$BZ$3:$BZ$724)</f>
        <v>0</v>
      </c>
      <c r="BW471" s="30">
        <f>SUMIF(Ingredients!$B$3:$B$217,K471,Ingredients!$H$3:$H$217)+SUMIF($B$3:$B$724,K471,$BZ$3:$BZ$724)</f>
        <v>0</v>
      </c>
      <c r="BX471" s="30">
        <f>SUMIF(Ingredients!$B$3:$B$217,L471,Ingredients!$H$3:$H$217)+SUMIF($B$3:$B$724,L471,$BZ$3:$BZ$724)</f>
        <v>0</v>
      </c>
      <c r="BY471" s="30">
        <f>SUMIF(Ingredients!$B$3:$B$217,M471,Ingredients!$H$3:$H$217)+SUMIF($B$3:$B$724,M471,$BZ$3:$BZ$724)</f>
        <v>0</v>
      </c>
      <c r="BZ471" s="42">
        <f t="shared" si="98"/>
        <v>0</v>
      </c>
      <c r="CA471" s="30">
        <f>SUMIF(Ingredients!$B$3:$B$217,F471,Ingredients!$I$3:$I$217)+SUMIF($B$3:$B$724,F471,$CI$3:$CI$724)</f>
        <v>0</v>
      </c>
      <c r="CB471" s="30">
        <f>SUMIF(Ingredients!$B$3:$B$217,G471,Ingredients!$I$3:$I$217)+SUMIF($B$3:$B$724,G471,$CI$3:$CI$724)</f>
        <v>0</v>
      </c>
      <c r="CC471" s="30">
        <f>SUMIF(Ingredients!$B$3:$B$217,H471,Ingredients!$I$3:$I$217)+SUMIF($B$3:$B$724,H471,$CI$3:$CI$724)</f>
        <v>0</v>
      </c>
      <c r="CD471" s="30">
        <f>SUMIF(Ingredients!$B$3:$B$217,I471,Ingredients!$I$3:$I$217)+SUMIF($B$3:$B$724,I471,$CI$3:$CI$724)</f>
        <v>0</v>
      </c>
      <c r="CE471" s="30">
        <f>SUMIF(Ingredients!$B$3:$B$217,J471,Ingredients!$I$3:$I$217)+SUMIF($B$3:$B$724,J471,$CI$3:$CI$724)</f>
        <v>0</v>
      </c>
      <c r="CF471" s="30">
        <f>SUMIF(Ingredients!$B$3:$B$217,K471,Ingredients!$I$3:$I$217)+SUMIF($B$3:$B$724,K471,$CI$3:$CI$724)</f>
        <v>0</v>
      </c>
      <c r="CG471" s="30">
        <f>SUMIF(Ingredients!$B$3:$B$217,L471,Ingredients!$I$3:$I$217)+SUMIF($B$3:$B$724,L471,$CI$3:$CI$724)</f>
        <v>0</v>
      </c>
      <c r="CH471" s="30">
        <f>SUMIF(Ingredients!$B$3:$B$217,M471,Ingredients!$I$3:$I$217)+SUMIF($B$3:$B$724,M471,$CI$3:$CI$724)</f>
        <v>0</v>
      </c>
      <c r="CI471" s="38">
        <f t="shared" si="99"/>
        <v>0</v>
      </c>
      <c r="CJ471" s="30">
        <f>SUMIF(Ingredients!$B$3:$B$217,F471,Ingredients!$J$3:$J$217)+SUMIF($B$3:$B$724,F471,$CR$3:$CR$724)</f>
        <v>0</v>
      </c>
      <c r="CK471" s="30">
        <f>SUMIF(Ingredients!$B$3:$B$217,G471,Ingredients!$J$3:$J$217)+SUMIF($B$3:$B$724,G471,$CR$3:$CR$724)</f>
        <v>0</v>
      </c>
      <c r="CL471" s="30">
        <f>SUMIF(Ingredients!$B$3:$B$217,H471,Ingredients!$J$3:$J$217)+SUMIF($B$3:$B$724,H471,$CR$3:$CR$724)</f>
        <v>0</v>
      </c>
      <c r="CM471" s="30">
        <f>SUMIF(Ingredients!$B$3:$B$217,I471,Ingredients!$J$3:$J$217)+SUMIF($B$3:$B$724,I471,$CR$3:$CR$724)</f>
        <v>0</v>
      </c>
      <c r="CN471" s="30">
        <f>SUMIF(Ingredients!$B$3:$B$217,J471,Ingredients!$J$3:$J$217)+SUMIF($B$3:$B$724,J471,$CR$3:$CR$724)</f>
        <v>0</v>
      </c>
      <c r="CO471" s="30">
        <f>SUMIF(Ingredients!$B$3:$B$217,K471,Ingredients!$J$3:$J$217)+SUMIF($B$3:$B$724,K471,$CR$3:$CR$724)</f>
        <v>0</v>
      </c>
      <c r="CP471" s="30">
        <f>SUMIF(Ingredients!$B$3:$B$217,L471,Ingredients!$J$3:$J$217)+SUMIF($B$3:$B$724,L471,$CR$3:$CR$724)</f>
        <v>0</v>
      </c>
      <c r="CQ471" s="30">
        <f>SUMIF(Ingredients!$B$3:$B$217,M471,Ingredients!$J$3:$J$217)+SUMIF($B$3:$B$724,M471,$CR$3:$CR$724)</f>
        <v>0</v>
      </c>
      <c r="CR471" s="43">
        <f t="shared" si="100"/>
        <v>0</v>
      </c>
      <c r="CS471" s="34">
        <v>5</v>
      </c>
      <c r="CT471" s="30">
        <v>0</v>
      </c>
      <c r="CU471" s="30">
        <v>18</v>
      </c>
      <c r="CV471" s="35">
        <v>1</v>
      </c>
      <c r="CW471" s="36">
        <v>0</v>
      </c>
      <c r="CX471" s="37">
        <v>0</v>
      </c>
      <c r="CY471" s="38">
        <v>0</v>
      </c>
      <c r="CZ471" s="39">
        <v>0</v>
      </c>
      <c r="DA471" t="s">
        <v>202</v>
      </c>
      <c r="DB471" t="str">
        <f t="shared" ca="1" si="101"/>
        <v>-</v>
      </c>
      <c r="DD471" t="s">
        <v>200</v>
      </c>
      <c r="DE471" t="str">
        <f t="shared" ca="1" si="102"/>
        <v>FORTUNECOOKIEITEM(MEAL, ItemRegistry.fortunecookieItem, 4 ,1f,0f,1f,0f,0f,0f,0f,1.17f),</v>
      </c>
      <c r="DF471" t="s">
        <v>2541</v>
      </c>
    </row>
    <row r="472" spans="2:110" x14ac:dyDescent="0.3">
      <c r="B472" t="s">
        <v>765</v>
      </c>
      <c r="C472" t="str">
        <f>INDEX('PH Itemnames'!$B$1:$B$723,MATCH(B472,'PH Itemnames'!$A$1:$A$723),1)</f>
        <v>deviledeggItem</v>
      </c>
      <c r="D472" t="s">
        <v>240</v>
      </c>
      <c r="E472" t="s">
        <v>1192</v>
      </c>
      <c r="F472" s="10" t="s">
        <v>226</v>
      </c>
      <c r="G472" s="11" t="s">
        <v>280</v>
      </c>
      <c r="H472" s="11" t="s">
        <v>428</v>
      </c>
      <c r="I472" s="11" t="s">
        <v>122</v>
      </c>
      <c r="J472" s="11" t="s">
        <v>249</v>
      </c>
      <c r="K472" s="11" t="s">
        <v>401</v>
      </c>
      <c r="L472" s="11"/>
      <c r="M472" s="11"/>
      <c r="N472" s="46">
        <f ca="1">SUMIF(Ingredients!$B$3:$B$217,'PH complex foods'!F472,Ingredients!$A$3:$A$119)+SUMIF($B$3:$B$724,F472,$V$3:$V$723)</f>
        <v>1</v>
      </c>
      <c r="O472" s="11">
        <f ca="1">SUMIF(Ingredients!$B$3:$B$217,'PH complex foods'!G472,Ingredients!$A$3:$A$119)+SUMIF($B$3:$B$724,G472,$V$3:$V$723)</f>
        <v>1</v>
      </c>
      <c r="P472" s="11">
        <f ca="1">SUMIF(Ingredients!$B$3:$B$217,'PH complex foods'!H472,Ingredients!$A$3:$A$119)+SUMIF($B$3:$B$724,H472,$V$3:$V$723)</f>
        <v>1</v>
      </c>
      <c r="Q472" s="11">
        <f ca="1">SUMIF(Ingredients!$B$3:$B$217,'PH complex foods'!I472,Ingredients!$A$3:$A$119)+SUMIF($B$3:$B$724,I472,$V$3:$V$723)</f>
        <v>1</v>
      </c>
      <c r="R472" s="11">
        <f ca="1">SUMIF(Ingredients!$B$3:$B$217,'PH complex foods'!J472,Ingredients!$A$3:$A$119)+SUMIF($B$3:$B$724,J472,$V$3:$V$723)</f>
        <v>1</v>
      </c>
      <c r="S472" s="11">
        <f ca="1">SUMIF(Ingredients!$B$3:$B$217,'PH complex foods'!K472,Ingredients!$A$3:$A$119)+SUMIF($B$3:$B$724,K472,$V$3:$V$723)</f>
        <v>1</v>
      </c>
      <c r="T472" s="11">
        <f ca="1">SUMIF(Ingredients!$B$3:$B$217,'PH complex foods'!L472,Ingredients!$A$3:$A$119)+SUMIF($B$3:$B$724,L472,$V$3:$V$723)</f>
        <v>0</v>
      </c>
      <c r="U472" s="11">
        <f ca="1">SUMIF(Ingredients!$B$3:$B$217,'PH complex foods'!M472,Ingredients!$A$3:$A$119)+SUMIF($B$3:$B$724,M472,$V$3:$V$723)</f>
        <v>0</v>
      </c>
      <c r="V472" s="10">
        <f t="shared" ca="1" si="103"/>
        <v>1</v>
      </c>
      <c r="W472" s="11">
        <f t="shared" si="92"/>
        <v>1</v>
      </c>
      <c r="X472" s="44" t="str">
        <f t="shared" ca="1" si="104"/>
        <v>Yes</v>
      </c>
      <c r="Y472" s="34">
        <f>SUMIF(Ingredients!$B$3:$B$217,F472,Ingredients!$C$3:$C$217)+SUMIF($B$3:$B$724,F472,$AG$3:$AG$724)</f>
        <v>0</v>
      </c>
      <c r="Z472" s="30">
        <f>SUMIF(Ingredients!$B$3:$B$217,G472,Ingredients!$C$3:$C$217)+SUMIF($B$3:$B$724,G472,$AG$3:$AG$724)</f>
        <v>0</v>
      </c>
      <c r="AA472" s="30">
        <f>SUMIF(Ingredients!$B$3:$B$217,H472,Ingredients!$C$3:$C$217)+SUMIF($B$3:$B$724,H472,$AG$3:$AG$724)</f>
        <v>0</v>
      </c>
      <c r="AB472" s="30">
        <f>SUMIF(Ingredients!$B$3:$B$217,I472,Ingredients!$C$3:$C$217)+SUMIF($B$3:$B$724,I472,$AG$3:$AG$724)</f>
        <v>0</v>
      </c>
      <c r="AC472" s="30">
        <f>SUMIF(Ingredients!$B$3:$B$217,J472,Ingredients!$C$3:$C$217)+SUMIF($B$3:$B$724,J472,$AG$3:$AG$724)</f>
        <v>0</v>
      </c>
      <c r="AD472" s="30">
        <f>SUMIF(Ingredients!$B$3:$B$217,K472,Ingredients!$C$3:$C$217)+SUMIF($B$3:$B$724,K472,$AG$3:$AG$724)</f>
        <v>0</v>
      </c>
      <c r="AE472" s="30">
        <f>SUMIF(Ingredients!$B$3:$B$217,L472,Ingredients!$C$3:$C$217)+SUMIF($B$3:$B$724,L472,$AG$3:$AG$724)</f>
        <v>0</v>
      </c>
      <c r="AF472" s="30">
        <f>SUMIF(Ingredients!$B$3:$B$217,M472,Ingredients!$C$3:$C$217)+SUMIF($B$3:$B$724,M472,$AG$3:$AG$724)</f>
        <v>0</v>
      </c>
      <c r="AG472" s="29">
        <f t="shared" si="93"/>
        <v>0</v>
      </c>
      <c r="AH472" s="30">
        <f>SUMIF(Ingredients!$B$3:$B$217,F472,Ingredients!$D$3:$D$217)+SUMIF($B$3:$B$724,F472,$AP$3:$AP$724)</f>
        <v>0</v>
      </c>
      <c r="AI472" s="30">
        <f>SUMIF(Ingredients!$B$3:$B$217,G472,Ingredients!$D$3:$D$217)+SUMIF($B$3:$B$724,G472,$AP$3:$AP$724)</f>
        <v>0</v>
      </c>
      <c r="AJ472" s="30">
        <f>SUMIF(Ingredients!$B$3:$B$217,H472,Ingredients!$D$3:$D$217)+SUMIF($B$3:$B$724,H472,$AP$3:$AP$724)</f>
        <v>0</v>
      </c>
      <c r="AK472" s="30">
        <f>SUMIF(Ingredients!$B$3:$B$217,I472,Ingredients!$D$3:$D$217)+SUMIF($B$3:$B$724,I472,$AP$3:$AP$724)</f>
        <v>0</v>
      </c>
      <c r="AL472" s="30">
        <f>SUMIF(Ingredients!$B$3:$B$217,J472,Ingredients!$D$3:$D$217)+SUMIF($B$3:$B$724,J472,$AP$3:$AP$724)</f>
        <v>0</v>
      </c>
      <c r="AM472" s="30">
        <f>SUMIF(Ingredients!$B$3:$B$217,K472,Ingredients!$D$3:$D$217)+SUMIF($B$3:$B$724,K472,$AP$3:$AP$724)</f>
        <v>0</v>
      </c>
      <c r="AN472" s="30">
        <f>SUMIF(Ingredients!$B$3:$B$217,L472,Ingredients!$D$3:$D$217)+SUMIF($B$3:$B$724,L472,$AP$3:$AP$724)</f>
        <v>0</v>
      </c>
      <c r="AO472" s="30">
        <f>SUMIF(Ingredients!$B$3:$B$217,M472,Ingredients!$D$3:$D$217)+SUMIF($B$3:$B$724,M472,$AP$3:$AP$724)</f>
        <v>0</v>
      </c>
      <c r="AP472" s="29">
        <f t="shared" si="94"/>
        <v>0</v>
      </c>
      <c r="AQ472" s="30">
        <f>SUMIF(Ingredients!$B$3:$B$217,F472,Ingredients!$E$3:$E$217)+SUMIF($B$3:$B$724,F472,$AY$3:$AY$727)</f>
        <v>16</v>
      </c>
      <c r="AR472" s="30">
        <f>SUMIF(Ingredients!$B$3:$B$217,G472,Ingredients!$E$3:$E$217)+SUMIF($B$3:$B$724,G472,$AY$3:$AY$727)</f>
        <v>16</v>
      </c>
      <c r="AS472" s="30">
        <f>SUMIF(Ingredients!$B$3:$B$217,H472,Ingredients!$E$3:$E$217)+SUMIF($B$3:$B$724,H472,$AY$3:$AY$727)</f>
        <v>48</v>
      </c>
      <c r="AT472" s="30">
        <f>SUMIF(Ingredients!$B$3:$B$217,I472,Ingredients!$E$3:$E$217)+SUMIF($B$3:$B$724,I472,$AY$3:$AY$727)</f>
        <v>48</v>
      </c>
      <c r="AU472" s="30">
        <f>SUMIF(Ingredients!$B$3:$B$217,J472,Ingredients!$E$3:$E$217)+SUMIF($B$3:$B$724,J472,$AY$3:$AY$727)</f>
        <v>30</v>
      </c>
      <c r="AV472" s="30">
        <f>SUMIF(Ingredients!$B$3:$B$217,K472,Ingredients!$E$3:$E$217)+SUMIF($B$3:$B$724,K472,$AY$3:$AY$727)</f>
        <v>0</v>
      </c>
      <c r="AW472" s="30">
        <f>SUMIF(Ingredients!$B$3:$B$217,L472,Ingredients!$E$3:$E$217)+SUMIF($B$3:$B$724,L472,$AY$3:$AY$727)</f>
        <v>0</v>
      </c>
      <c r="AX472" s="30">
        <f>SUMIF(Ingredients!$B$3:$B$217,M472,Ingredients!$E$3:$E$217)+SUMIF($B$3:$B$724,M472,$AY$3:$AY$727)</f>
        <v>0</v>
      </c>
      <c r="AY472" s="29">
        <f t="shared" si="95"/>
        <v>26.333333333333332</v>
      </c>
      <c r="AZ472" s="30">
        <f>SUMIF(Ingredients!$B$3:$B$217,F472,Ingredients!$F$3:$F$217)+SUMIF($B$3:$B$724,F472,$BH$3:$BH$724)</f>
        <v>0</v>
      </c>
      <c r="BA472" s="30">
        <f>SUMIF(Ingredients!$B$3:$B$217,G472,Ingredients!$F$3:$F$217)+SUMIF($B$3:$B$724,G472,$BH$3:$BH$724)</f>
        <v>0</v>
      </c>
      <c r="BB472" s="30">
        <f>SUMIF(Ingredients!$B$3:$B$217,H472,Ingredients!$F$3:$F$217)+SUMIF($B$3:$B$724,H472,$BH$3:$BH$724)</f>
        <v>0</v>
      </c>
      <c r="BC472" s="30">
        <f>SUMIF(Ingredients!$B$3:$B$217,I472,Ingredients!$F$3:$F$217)+SUMIF($B$3:$B$724,I472,$BH$3:$BH$724)</f>
        <v>0</v>
      </c>
      <c r="BD472" s="30">
        <f>SUMIF(Ingredients!$B$3:$B$217,J472,Ingredients!$F$3:$F$217)+SUMIF($B$3:$B$724,J472,$BH$3:$BH$724)</f>
        <v>0</v>
      </c>
      <c r="BE472" s="30">
        <f>SUMIF(Ingredients!$B$3:$B$217,K472,Ingredients!$F$3:$F$217)+SUMIF($B$3:$B$724,K472,$BH$3:$BH$724)</f>
        <v>0</v>
      </c>
      <c r="BF472" s="30">
        <f>SUMIF(Ingredients!$B$3:$B$217,L472,Ingredients!$F$3:$F$217)+SUMIF($B$3:$B$724,L472,$BH$3:$BH$724)</f>
        <v>0</v>
      </c>
      <c r="BG472" s="30">
        <f>SUMIF(Ingredients!$B$3:$B$217,M472,Ingredients!$F$3:$F$217)+SUMIF($B$3:$B$724,M472,$BH$3:$BH$724)</f>
        <v>0</v>
      </c>
      <c r="BH472" s="35">
        <f t="shared" si="96"/>
        <v>0</v>
      </c>
      <c r="BI472" s="30">
        <f>SUMIF(Ingredients!$B$3:$B$217,F472,Ingredients!$G$3:$G$217)+SUMIF($B$3:$B$724,F472,$BQ$3:$BQ$724)</f>
        <v>0</v>
      </c>
      <c r="BJ472" s="30">
        <f>SUMIF(Ingredients!$B$3:$B$217,G472,Ingredients!$G$3:$G$217)+SUMIF($B$3:$B$724,G472,$BQ$3:$BQ$724)</f>
        <v>0</v>
      </c>
      <c r="BK472" s="30">
        <f>SUMIF(Ingredients!$B$3:$B$217,H472,Ingredients!$G$3:$G$217)+SUMIF($B$3:$B$724,H472,$BQ$3:$BQ$724)</f>
        <v>0</v>
      </c>
      <c r="BL472" s="30">
        <f>SUMIF(Ingredients!$B$3:$B$217,I472,Ingredients!$G$3:$G$217)+SUMIF($B$3:$B$724,I472,$BQ$3:$BQ$724)</f>
        <v>0</v>
      </c>
      <c r="BM472" s="30">
        <f>SUMIF(Ingredients!$B$3:$B$217,J472,Ingredients!$G$3:$G$217)+SUMIF($B$3:$B$724,J472,$BQ$3:$BQ$724)</f>
        <v>0</v>
      </c>
      <c r="BN472" s="30">
        <f>SUMIF(Ingredients!$B$3:$B$217,K472,Ingredients!$G$3:$G$217)+SUMIF($B$3:$B$724,K472,$BQ$3:$BQ$724)</f>
        <v>0</v>
      </c>
      <c r="BO472" s="30">
        <f>SUMIF(Ingredients!$B$3:$B$217,L472,Ingredients!$G$3:$G$217)+SUMIF($B$3:$B$724,L472,$BQ$3:$BQ$724)</f>
        <v>0</v>
      </c>
      <c r="BP472" s="30">
        <f>SUMIF(Ingredients!$B$3:$B$217,M472,Ingredients!$G$3:$G$217)+SUMIF($B$3:$B$724,M472,$BQ$3:$BQ$724)</f>
        <v>0</v>
      </c>
      <c r="BQ472" s="36">
        <f t="shared" si="97"/>
        <v>0</v>
      </c>
      <c r="BR472" s="30">
        <f>SUMIF(Ingredients!$B$3:$B$217,F472,Ingredients!$H$3:$H$217)+SUMIF($B$3:$B$724,F472,$BZ$3:$BZ$724)</f>
        <v>0</v>
      </c>
      <c r="BS472" s="30">
        <f>SUMIF(Ingredients!$B$3:$B$217,G472,Ingredients!$H$3:$H$217)+SUMIF($B$3:$B$724,G472,$BZ$3:$BZ$724)</f>
        <v>0</v>
      </c>
      <c r="BT472" s="30">
        <f>SUMIF(Ingredients!$B$3:$B$217,H472,Ingredients!$H$3:$H$217)+SUMIF($B$3:$B$724,H472,$BZ$3:$BZ$724)</f>
        <v>0</v>
      </c>
      <c r="BU472" s="30">
        <f>SUMIF(Ingredients!$B$3:$B$217,I472,Ingredients!$H$3:$H$217)+SUMIF($B$3:$B$724,I472,$BZ$3:$BZ$724)</f>
        <v>0</v>
      </c>
      <c r="BV472" s="30">
        <f>SUMIF(Ingredients!$B$3:$B$217,J472,Ingredients!$H$3:$H$217)+SUMIF($B$3:$B$724,J472,$BZ$3:$BZ$724)</f>
        <v>0</v>
      </c>
      <c r="BW472" s="30">
        <f>SUMIF(Ingredients!$B$3:$B$217,K472,Ingredients!$H$3:$H$217)+SUMIF($B$3:$B$724,K472,$BZ$3:$BZ$724)</f>
        <v>0</v>
      </c>
      <c r="BX472" s="30">
        <f>SUMIF(Ingredients!$B$3:$B$217,L472,Ingredients!$H$3:$H$217)+SUMIF($B$3:$B$724,L472,$BZ$3:$BZ$724)</f>
        <v>0</v>
      </c>
      <c r="BY472" s="30">
        <f>SUMIF(Ingredients!$B$3:$B$217,M472,Ingredients!$H$3:$H$217)+SUMIF($B$3:$B$724,M472,$BZ$3:$BZ$724)</f>
        <v>0</v>
      </c>
      <c r="BZ472" s="42">
        <f t="shared" si="98"/>
        <v>0</v>
      </c>
      <c r="CA472" s="30">
        <f>SUMIF(Ingredients!$B$3:$B$217,F472,Ingredients!$I$3:$I$217)+SUMIF($B$3:$B$724,F472,$CI$3:$CI$724)</f>
        <v>0</v>
      </c>
      <c r="CB472" s="30">
        <f>SUMIF(Ingredients!$B$3:$B$217,G472,Ingredients!$I$3:$I$217)+SUMIF($B$3:$B$724,G472,$CI$3:$CI$724)</f>
        <v>0</v>
      </c>
      <c r="CC472" s="30">
        <f>SUMIF(Ingredients!$B$3:$B$217,H472,Ingredients!$I$3:$I$217)+SUMIF($B$3:$B$724,H472,$CI$3:$CI$724)</f>
        <v>0</v>
      </c>
      <c r="CD472" s="30">
        <f>SUMIF(Ingredients!$B$3:$B$217,I472,Ingredients!$I$3:$I$217)+SUMIF($B$3:$B$724,I472,$CI$3:$CI$724)</f>
        <v>0</v>
      </c>
      <c r="CE472" s="30">
        <f>SUMIF(Ingredients!$B$3:$B$217,J472,Ingredients!$I$3:$I$217)+SUMIF($B$3:$B$724,J472,$CI$3:$CI$724)</f>
        <v>0</v>
      </c>
      <c r="CF472" s="30">
        <f>SUMIF(Ingredients!$B$3:$B$217,K472,Ingredients!$I$3:$I$217)+SUMIF($B$3:$B$724,K472,$CI$3:$CI$724)</f>
        <v>0</v>
      </c>
      <c r="CG472" s="30">
        <f>SUMIF(Ingredients!$B$3:$B$217,L472,Ingredients!$I$3:$I$217)+SUMIF($B$3:$B$724,L472,$CI$3:$CI$724)</f>
        <v>0</v>
      </c>
      <c r="CH472" s="30">
        <f>SUMIF(Ingredients!$B$3:$B$217,M472,Ingredients!$I$3:$I$217)+SUMIF($B$3:$B$724,M472,$CI$3:$CI$724)</f>
        <v>0</v>
      </c>
      <c r="CI472" s="38">
        <f t="shared" si="99"/>
        <v>0</v>
      </c>
      <c r="CJ472" s="30">
        <f>SUMIF(Ingredients!$B$3:$B$217,F472,Ingredients!$J$3:$J$217)+SUMIF($B$3:$B$724,F472,$CR$3:$CR$724)</f>
        <v>0</v>
      </c>
      <c r="CK472" s="30">
        <f>SUMIF(Ingredients!$B$3:$B$217,G472,Ingredients!$J$3:$J$217)+SUMIF($B$3:$B$724,G472,$CR$3:$CR$724)</f>
        <v>0</v>
      </c>
      <c r="CL472" s="30">
        <f>SUMIF(Ingredients!$B$3:$B$217,H472,Ingredients!$J$3:$J$217)+SUMIF($B$3:$B$724,H472,$CR$3:$CR$724)</f>
        <v>0</v>
      </c>
      <c r="CM472" s="30">
        <f>SUMIF(Ingredients!$B$3:$B$217,I472,Ingredients!$J$3:$J$217)+SUMIF($B$3:$B$724,I472,$CR$3:$CR$724)</f>
        <v>0</v>
      </c>
      <c r="CN472" s="30">
        <f>SUMIF(Ingredients!$B$3:$B$217,J472,Ingredients!$J$3:$J$217)+SUMIF($B$3:$B$724,J472,$CR$3:$CR$724)</f>
        <v>0</v>
      </c>
      <c r="CO472" s="30">
        <f>SUMIF(Ingredients!$B$3:$B$217,K472,Ingredients!$J$3:$J$217)+SUMIF($B$3:$B$724,K472,$CR$3:$CR$724)</f>
        <v>0</v>
      </c>
      <c r="CP472" s="30">
        <f>SUMIF(Ingredients!$B$3:$B$217,L472,Ingredients!$J$3:$J$217)+SUMIF($B$3:$B$724,L472,$CR$3:$CR$724)</f>
        <v>0</v>
      </c>
      <c r="CQ472" s="30">
        <f>SUMIF(Ingredients!$B$3:$B$217,M472,Ingredients!$J$3:$J$217)+SUMIF($B$3:$B$724,M472,$CR$3:$CR$724)</f>
        <v>0</v>
      </c>
      <c r="CR472" s="43">
        <f t="shared" si="100"/>
        <v>0</v>
      </c>
      <c r="CS472" s="34">
        <v>5</v>
      </c>
      <c r="CT472" s="30">
        <v>0</v>
      </c>
      <c r="CU472" s="30">
        <v>18</v>
      </c>
      <c r="CV472" s="35">
        <v>0</v>
      </c>
      <c r="CW472" s="36">
        <v>0</v>
      </c>
      <c r="CX472" s="37">
        <v>0</v>
      </c>
      <c r="CY472" s="38">
        <v>0.8</v>
      </c>
      <c r="CZ472" s="39">
        <v>0.3</v>
      </c>
      <c r="DA472" t="s">
        <v>202</v>
      </c>
      <c r="DB472" t="str">
        <f t="shared" ca="1" si="101"/>
        <v>-</v>
      </c>
      <c r="DD472" t="s">
        <v>200</v>
      </c>
      <c r="DE472" t="str">
        <f t="shared" ca="1" si="102"/>
        <v>DEVILEDEGGITEM(MEAL, ItemRegistry.deviledeggItem, 4 ,1f,0f,0f,0f,0f,0.8f,0.3f,1.17f),</v>
      </c>
      <c r="DF472" t="s">
        <v>2542</v>
      </c>
    </row>
    <row r="473" spans="2:110" x14ac:dyDescent="0.3">
      <c r="B473" t="s">
        <v>766</v>
      </c>
      <c r="C473" t="str">
        <f>INDEX('PH Itemnames'!$B$1:$B$723,MATCH(B473,'PH Itemnames'!$A$1:$A$723),1)</f>
        <v>mozzerellasticksItem</v>
      </c>
      <c r="D473" t="s">
        <v>240</v>
      </c>
      <c r="E473" t="s">
        <v>1192</v>
      </c>
      <c r="F473" s="10" t="s">
        <v>73</v>
      </c>
      <c r="G473" s="11" t="s">
        <v>346</v>
      </c>
      <c r="H473" s="11" t="s">
        <v>216</v>
      </c>
      <c r="I473" s="11"/>
      <c r="J473" s="11"/>
      <c r="K473" s="11"/>
      <c r="L473" s="11"/>
      <c r="M473" s="11"/>
      <c r="N473" s="46">
        <f ca="1">SUMIF(Ingredients!$B$3:$B$217,'PH complex foods'!F473,Ingredients!$A$3:$A$119)+SUMIF($B$3:$B$724,F473,$V$3:$V$723)</f>
        <v>1</v>
      </c>
      <c r="O473" s="11">
        <f ca="1">SUMIF(Ingredients!$B$3:$B$217,'PH complex foods'!G473,Ingredients!$A$3:$A$119)+SUMIF($B$3:$B$724,G473,$V$3:$V$723)</f>
        <v>1</v>
      </c>
      <c r="P473" s="11">
        <f ca="1">SUMIF(Ingredients!$B$3:$B$217,'PH complex foods'!H473,Ingredients!$A$3:$A$119)+SUMIF($B$3:$B$724,H473,$V$3:$V$723)</f>
        <v>1</v>
      </c>
      <c r="Q473" s="11">
        <f ca="1">SUMIF(Ingredients!$B$3:$B$217,'PH complex foods'!I473,Ingredients!$A$3:$A$119)+SUMIF($B$3:$B$724,I473,$V$3:$V$723)</f>
        <v>0</v>
      </c>
      <c r="R473" s="11">
        <f ca="1">SUMIF(Ingredients!$B$3:$B$217,'PH complex foods'!J473,Ingredients!$A$3:$A$119)+SUMIF($B$3:$B$724,J473,$V$3:$V$723)</f>
        <v>0</v>
      </c>
      <c r="S473" s="11">
        <f ca="1">SUMIF(Ingredients!$B$3:$B$217,'PH complex foods'!K473,Ingredients!$A$3:$A$119)+SUMIF($B$3:$B$724,K473,$V$3:$V$723)</f>
        <v>0</v>
      </c>
      <c r="T473" s="11">
        <f ca="1">SUMIF(Ingredients!$B$3:$B$217,'PH complex foods'!L473,Ingredients!$A$3:$A$119)+SUMIF($B$3:$B$724,L473,$V$3:$V$723)</f>
        <v>0</v>
      </c>
      <c r="U473" s="11">
        <f ca="1">SUMIF(Ingredients!$B$3:$B$217,'PH complex foods'!M473,Ingredients!$A$3:$A$119)+SUMIF($B$3:$B$724,M473,$V$3:$V$723)</f>
        <v>0</v>
      </c>
      <c r="V473" s="10">
        <f t="shared" ca="1" si="103"/>
        <v>1</v>
      </c>
      <c r="W473" s="11">
        <f t="shared" si="92"/>
        <v>0</v>
      </c>
      <c r="X473" s="44" t="str">
        <f t="shared" ca="1" si="104"/>
        <v>Yes</v>
      </c>
      <c r="Y473" s="34">
        <f>SUMIF(Ingredients!$B$3:$B$217,F473,Ingredients!$C$3:$C$217)+SUMIF($B$3:$B$724,F473,$AG$3:$AG$724)</f>
        <v>10</v>
      </c>
      <c r="Z473" s="30">
        <f>SUMIF(Ingredients!$B$3:$B$217,G473,Ingredients!$C$3:$C$217)+SUMIF($B$3:$B$724,G473,$AG$3:$AG$724)</f>
        <v>4</v>
      </c>
      <c r="AA473" s="30">
        <f>SUMIF(Ingredients!$B$3:$B$217,H473,Ingredients!$C$3:$C$217)+SUMIF($B$3:$B$724,H473,$AG$3:$AG$724)</f>
        <v>5</v>
      </c>
      <c r="AB473" s="30">
        <f>SUMIF(Ingredients!$B$3:$B$217,I473,Ingredients!$C$3:$C$217)+SUMIF($B$3:$B$724,I473,$AG$3:$AG$724)</f>
        <v>0</v>
      </c>
      <c r="AC473" s="30">
        <f>SUMIF(Ingredients!$B$3:$B$217,J473,Ingredients!$C$3:$C$217)+SUMIF($B$3:$B$724,J473,$AG$3:$AG$724)</f>
        <v>0</v>
      </c>
      <c r="AD473" s="30">
        <f>SUMIF(Ingredients!$B$3:$B$217,K473,Ingredients!$C$3:$C$217)+SUMIF($B$3:$B$724,K473,$AG$3:$AG$724)</f>
        <v>0</v>
      </c>
      <c r="AE473" s="30">
        <f>SUMIF(Ingredients!$B$3:$B$217,L473,Ingredients!$C$3:$C$217)+SUMIF($B$3:$B$724,L473,$AG$3:$AG$724)</f>
        <v>0</v>
      </c>
      <c r="AF473" s="30">
        <f>SUMIF(Ingredients!$B$3:$B$217,M473,Ingredients!$C$3:$C$217)+SUMIF($B$3:$B$724,M473,$AG$3:$AG$724)</f>
        <v>0</v>
      </c>
      <c r="AG473" s="29">
        <f t="shared" si="93"/>
        <v>19</v>
      </c>
      <c r="AH473" s="30">
        <f>SUMIF(Ingredients!$B$3:$B$217,F473,Ingredients!$D$3:$D$217)+SUMIF($B$3:$B$724,F473,$AP$3:$AP$724)</f>
        <v>0</v>
      </c>
      <c r="AI473" s="30">
        <f>SUMIF(Ingredients!$B$3:$B$217,G473,Ingredients!$D$3:$D$217)+SUMIF($B$3:$B$724,G473,$AP$3:$AP$724)</f>
        <v>0</v>
      </c>
      <c r="AJ473" s="30">
        <f>SUMIF(Ingredients!$B$3:$B$217,H473,Ingredients!$D$3:$D$217)+SUMIF($B$3:$B$724,H473,$AP$3:$AP$724)</f>
        <v>0</v>
      </c>
      <c r="AK473" s="30">
        <f>SUMIF(Ingredients!$B$3:$B$217,I473,Ingredients!$D$3:$D$217)+SUMIF($B$3:$B$724,I473,$AP$3:$AP$724)</f>
        <v>0</v>
      </c>
      <c r="AL473" s="30">
        <f>SUMIF(Ingredients!$B$3:$B$217,J473,Ingredients!$D$3:$D$217)+SUMIF($B$3:$B$724,J473,$AP$3:$AP$724)</f>
        <v>0</v>
      </c>
      <c r="AM473" s="30">
        <f>SUMIF(Ingredients!$B$3:$B$217,K473,Ingredients!$D$3:$D$217)+SUMIF($B$3:$B$724,K473,$AP$3:$AP$724)</f>
        <v>0</v>
      </c>
      <c r="AN473" s="30">
        <f>SUMIF(Ingredients!$B$3:$B$217,L473,Ingredients!$D$3:$D$217)+SUMIF($B$3:$B$724,L473,$AP$3:$AP$724)</f>
        <v>0</v>
      </c>
      <c r="AO473" s="30">
        <f>SUMIF(Ingredients!$B$3:$B$217,M473,Ingredients!$D$3:$D$217)+SUMIF($B$3:$B$724,M473,$AP$3:$AP$724)</f>
        <v>0</v>
      </c>
      <c r="AP473" s="29">
        <f t="shared" si="94"/>
        <v>0</v>
      </c>
      <c r="AQ473" s="30">
        <f>SUMIF(Ingredients!$B$3:$B$217,F473,Ingredients!$E$3:$E$217)+SUMIF($B$3:$B$724,F473,$AY$3:$AY$727)</f>
        <v>73</v>
      </c>
      <c r="AR473" s="30">
        <f>SUMIF(Ingredients!$B$3:$B$217,G473,Ingredients!$E$3:$E$217)+SUMIF($B$3:$B$724,G473,$AY$3:$AY$727)</f>
        <v>0</v>
      </c>
      <c r="AS473" s="30">
        <f>SUMIF(Ingredients!$B$3:$B$217,H473,Ingredients!$E$3:$E$217)+SUMIF($B$3:$B$724,H473,$AY$3:$AY$727)</f>
        <v>29.5</v>
      </c>
      <c r="AT473" s="30">
        <f>SUMIF(Ingredients!$B$3:$B$217,I473,Ingredients!$E$3:$E$217)+SUMIF($B$3:$B$724,I473,$AY$3:$AY$727)</f>
        <v>0</v>
      </c>
      <c r="AU473" s="30">
        <f>SUMIF(Ingredients!$B$3:$B$217,J473,Ingredients!$E$3:$E$217)+SUMIF($B$3:$B$724,J473,$AY$3:$AY$727)</f>
        <v>0</v>
      </c>
      <c r="AV473" s="30">
        <f>SUMIF(Ingredients!$B$3:$B$217,K473,Ingredients!$E$3:$E$217)+SUMIF($B$3:$B$724,K473,$AY$3:$AY$727)</f>
        <v>0</v>
      </c>
      <c r="AW473" s="30">
        <f>SUMIF(Ingredients!$B$3:$B$217,L473,Ingredients!$E$3:$E$217)+SUMIF($B$3:$B$724,L473,$AY$3:$AY$727)</f>
        <v>0</v>
      </c>
      <c r="AX473" s="30">
        <f>SUMIF(Ingredients!$B$3:$B$217,M473,Ingredients!$E$3:$E$217)+SUMIF($B$3:$B$724,M473,$AY$3:$AY$727)</f>
        <v>0</v>
      </c>
      <c r="AY473" s="29">
        <f t="shared" si="95"/>
        <v>34.166666666666664</v>
      </c>
      <c r="AZ473" s="30">
        <f>SUMIF(Ingredients!$B$3:$B$217,F473,Ingredients!$F$3:$F$217)+SUMIF($B$3:$B$724,F473,$BH$3:$BH$724)</f>
        <v>0</v>
      </c>
      <c r="BA473" s="30">
        <f>SUMIF(Ingredients!$B$3:$B$217,G473,Ingredients!$F$3:$F$217)+SUMIF($B$3:$B$724,G473,$BH$3:$BH$724)</f>
        <v>0</v>
      </c>
      <c r="BB473" s="30">
        <f>SUMIF(Ingredients!$B$3:$B$217,H473,Ingredients!$F$3:$F$217)+SUMIF($B$3:$B$724,H473,$BH$3:$BH$724)</f>
        <v>1</v>
      </c>
      <c r="BC473" s="30">
        <f>SUMIF(Ingredients!$B$3:$B$217,I473,Ingredients!$F$3:$F$217)+SUMIF($B$3:$B$724,I473,$BH$3:$BH$724)</f>
        <v>0</v>
      </c>
      <c r="BD473" s="30">
        <f>SUMIF(Ingredients!$B$3:$B$217,J473,Ingredients!$F$3:$F$217)+SUMIF($B$3:$B$724,J473,$BH$3:$BH$724)</f>
        <v>0</v>
      </c>
      <c r="BE473" s="30">
        <f>SUMIF(Ingredients!$B$3:$B$217,K473,Ingredients!$F$3:$F$217)+SUMIF($B$3:$B$724,K473,$BH$3:$BH$724)</f>
        <v>0</v>
      </c>
      <c r="BF473" s="30">
        <f>SUMIF(Ingredients!$B$3:$B$217,L473,Ingredients!$F$3:$F$217)+SUMIF($B$3:$B$724,L473,$BH$3:$BH$724)</f>
        <v>0</v>
      </c>
      <c r="BG473" s="30">
        <f>SUMIF(Ingredients!$B$3:$B$217,M473,Ingredients!$F$3:$F$217)+SUMIF($B$3:$B$724,M473,$BH$3:$BH$724)</f>
        <v>0</v>
      </c>
      <c r="BH473" s="35">
        <f t="shared" si="96"/>
        <v>1</v>
      </c>
      <c r="BI473" s="30">
        <f>SUMIF(Ingredients!$B$3:$B$217,F473,Ingredients!$G$3:$G$217)+SUMIF($B$3:$B$724,F473,$BQ$3:$BQ$724)</f>
        <v>0</v>
      </c>
      <c r="BJ473" s="30">
        <f>SUMIF(Ingredients!$B$3:$B$217,G473,Ingredients!$G$3:$G$217)+SUMIF($B$3:$B$724,G473,$BQ$3:$BQ$724)</f>
        <v>0</v>
      </c>
      <c r="BK473" s="30">
        <f>SUMIF(Ingredients!$B$3:$B$217,H473,Ingredients!$G$3:$G$217)+SUMIF($B$3:$B$724,H473,$BQ$3:$BQ$724)</f>
        <v>0</v>
      </c>
      <c r="BL473" s="30">
        <f>SUMIF(Ingredients!$B$3:$B$217,I473,Ingredients!$G$3:$G$217)+SUMIF($B$3:$B$724,I473,$BQ$3:$BQ$724)</f>
        <v>0</v>
      </c>
      <c r="BM473" s="30">
        <f>SUMIF(Ingredients!$B$3:$B$217,J473,Ingredients!$G$3:$G$217)+SUMIF($B$3:$B$724,J473,$BQ$3:$BQ$724)</f>
        <v>0</v>
      </c>
      <c r="BN473" s="30">
        <f>SUMIF(Ingredients!$B$3:$B$217,K473,Ingredients!$G$3:$G$217)+SUMIF($B$3:$B$724,K473,$BQ$3:$BQ$724)</f>
        <v>0</v>
      </c>
      <c r="BO473" s="30">
        <f>SUMIF(Ingredients!$B$3:$B$217,L473,Ingredients!$G$3:$G$217)+SUMIF($B$3:$B$724,L473,$BQ$3:$BQ$724)</f>
        <v>0</v>
      </c>
      <c r="BP473" s="30">
        <f>SUMIF(Ingredients!$B$3:$B$217,M473,Ingredients!$G$3:$G$217)+SUMIF($B$3:$B$724,M473,$BQ$3:$BQ$724)</f>
        <v>0</v>
      </c>
      <c r="BQ473" s="36">
        <f t="shared" si="97"/>
        <v>0</v>
      </c>
      <c r="BR473" s="30">
        <f>SUMIF(Ingredients!$B$3:$B$217,F473,Ingredients!$H$3:$H$217)+SUMIF($B$3:$B$724,F473,$BZ$3:$BZ$724)</f>
        <v>0</v>
      </c>
      <c r="BS473" s="30">
        <f>SUMIF(Ingredients!$B$3:$B$217,G473,Ingredients!$H$3:$H$217)+SUMIF($B$3:$B$724,G473,$BZ$3:$BZ$724)</f>
        <v>0</v>
      </c>
      <c r="BT473" s="30">
        <f>SUMIF(Ingredients!$B$3:$B$217,H473,Ingredients!$H$3:$H$217)+SUMIF($B$3:$B$724,H473,$BZ$3:$BZ$724)</f>
        <v>0</v>
      </c>
      <c r="BU473" s="30">
        <f>SUMIF(Ingredients!$B$3:$B$217,I473,Ingredients!$H$3:$H$217)+SUMIF($B$3:$B$724,I473,$BZ$3:$BZ$724)</f>
        <v>0</v>
      </c>
      <c r="BV473" s="30">
        <f>SUMIF(Ingredients!$B$3:$B$217,J473,Ingredients!$H$3:$H$217)+SUMIF($B$3:$B$724,J473,$BZ$3:$BZ$724)</f>
        <v>0</v>
      </c>
      <c r="BW473" s="30">
        <f>SUMIF(Ingredients!$B$3:$B$217,K473,Ingredients!$H$3:$H$217)+SUMIF($B$3:$B$724,K473,$BZ$3:$BZ$724)</f>
        <v>0</v>
      </c>
      <c r="BX473" s="30">
        <f>SUMIF(Ingredients!$B$3:$B$217,L473,Ingredients!$H$3:$H$217)+SUMIF($B$3:$B$724,L473,$BZ$3:$BZ$724)</f>
        <v>0</v>
      </c>
      <c r="BY473" s="30">
        <f>SUMIF(Ingredients!$B$3:$B$217,M473,Ingredients!$H$3:$H$217)+SUMIF($B$3:$B$724,M473,$BZ$3:$BZ$724)</f>
        <v>0</v>
      </c>
      <c r="BZ473" s="42">
        <f t="shared" si="98"/>
        <v>0</v>
      </c>
      <c r="CA473" s="30">
        <f>SUMIF(Ingredients!$B$3:$B$217,F473,Ingredients!$I$3:$I$217)+SUMIF($B$3:$B$724,F473,$CI$3:$CI$724)</f>
        <v>0</v>
      </c>
      <c r="CB473" s="30">
        <f>SUMIF(Ingredients!$B$3:$B$217,G473,Ingredients!$I$3:$I$217)+SUMIF($B$3:$B$724,G473,$CI$3:$CI$724)</f>
        <v>0</v>
      </c>
      <c r="CC473" s="30">
        <f>SUMIF(Ingredients!$B$3:$B$217,H473,Ingredients!$I$3:$I$217)+SUMIF($B$3:$B$724,H473,$CI$3:$CI$724)</f>
        <v>0</v>
      </c>
      <c r="CD473" s="30">
        <f>SUMIF(Ingredients!$B$3:$B$217,I473,Ingredients!$I$3:$I$217)+SUMIF($B$3:$B$724,I473,$CI$3:$CI$724)</f>
        <v>0</v>
      </c>
      <c r="CE473" s="30">
        <f>SUMIF(Ingredients!$B$3:$B$217,J473,Ingredients!$I$3:$I$217)+SUMIF($B$3:$B$724,J473,$CI$3:$CI$724)</f>
        <v>0</v>
      </c>
      <c r="CF473" s="30">
        <f>SUMIF(Ingredients!$B$3:$B$217,K473,Ingredients!$I$3:$I$217)+SUMIF($B$3:$B$724,K473,$CI$3:$CI$724)</f>
        <v>0</v>
      </c>
      <c r="CG473" s="30">
        <f>SUMIF(Ingredients!$B$3:$B$217,L473,Ingredients!$I$3:$I$217)+SUMIF($B$3:$B$724,L473,$CI$3:$CI$724)</f>
        <v>0</v>
      </c>
      <c r="CH473" s="30">
        <f>SUMIF(Ingredients!$B$3:$B$217,M473,Ingredients!$I$3:$I$217)+SUMIF($B$3:$B$724,M473,$CI$3:$CI$724)</f>
        <v>0</v>
      </c>
      <c r="CI473" s="38">
        <f t="shared" si="99"/>
        <v>0</v>
      </c>
      <c r="CJ473" s="30">
        <f>SUMIF(Ingredients!$B$3:$B$217,F473,Ingredients!$J$3:$J$217)+SUMIF($B$3:$B$724,F473,$CR$3:$CR$724)</f>
        <v>3</v>
      </c>
      <c r="CK473" s="30">
        <f>SUMIF(Ingredients!$B$3:$B$217,G473,Ingredients!$J$3:$J$217)+SUMIF($B$3:$B$724,G473,$CR$3:$CR$724)</f>
        <v>0</v>
      </c>
      <c r="CL473" s="30">
        <f>SUMIF(Ingredients!$B$3:$B$217,H473,Ingredients!$J$3:$J$217)+SUMIF($B$3:$B$724,H473,$CR$3:$CR$724)</f>
        <v>0</v>
      </c>
      <c r="CM473" s="30">
        <f>SUMIF(Ingredients!$B$3:$B$217,I473,Ingredients!$J$3:$J$217)+SUMIF($B$3:$B$724,I473,$CR$3:$CR$724)</f>
        <v>0</v>
      </c>
      <c r="CN473" s="30">
        <f>SUMIF(Ingredients!$B$3:$B$217,J473,Ingredients!$J$3:$J$217)+SUMIF($B$3:$B$724,J473,$CR$3:$CR$724)</f>
        <v>0</v>
      </c>
      <c r="CO473" s="30">
        <f>SUMIF(Ingredients!$B$3:$B$217,K473,Ingredients!$J$3:$J$217)+SUMIF($B$3:$B$724,K473,$CR$3:$CR$724)</f>
        <v>0</v>
      </c>
      <c r="CP473" s="30">
        <f>SUMIF(Ingredients!$B$3:$B$217,L473,Ingredients!$J$3:$J$217)+SUMIF($B$3:$B$724,L473,$CR$3:$CR$724)</f>
        <v>0</v>
      </c>
      <c r="CQ473" s="30">
        <f>SUMIF(Ingredients!$B$3:$B$217,M473,Ingredients!$J$3:$J$217)+SUMIF($B$3:$B$724,M473,$CR$3:$CR$724)</f>
        <v>0</v>
      </c>
      <c r="CR473" s="43">
        <f t="shared" si="100"/>
        <v>3</v>
      </c>
      <c r="CS473" s="34">
        <v>20</v>
      </c>
      <c r="CT473" s="30">
        <v>0</v>
      </c>
      <c r="CU473" s="30">
        <v>18</v>
      </c>
      <c r="CV473" s="35">
        <v>1</v>
      </c>
      <c r="CW473" s="36">
        <v>0</v>
      </c>
      <c r="CX473" s="37">
        <v>0</v>
      </c>
      <c r="CY473" s="38">
        <v>0</v>
      </c>
      <c r="CZ473" s="39">
        <v>3</v>
      </c>
      <c r="DA473" t="s">
        <v>202</v>
      </c>
      <c r="DB473" t="str">
        <f t="shared" ca="1" si="101"/>
        <v>-</v>
      </c>
      <c r="DD473" t="s">
        <v>200</v>
      </c>
      <c r="DE473" t="str">
        <f t="shared" ca="1" si="102"/>
        <v>MOZZERELLASTICKSITEM(MEAL, ItemRegistry.mozzerellasticksItem, 4 ,4f,0f,1f,0f,0f,0f,3f,1.17f),</v>
      </c>
      <c r="DF473" t="s">
        <v>2543</v>
      </c>
    </row>
    <row r="474" spans="2:110" x14ac:dyDescent="0.3">
      <c r="B474" t="s">
        <v>767</v>
      </c>
      <c r="C474" t="str">
        <f>INDEX('PH Itemnames'!$B$1:$B$723,MATCH(B474,'PH Itemnames'!$A$1:$A$723),1)</f>
        <v>succotashItem</v>
      </c>
      <c r="D474" t="s">
        <v>240</v>
      </c>
      <c r="E474" t="s">
        <v>1192</v>
      </c>
      <c r="F474" s="10" t="s">
        <v>131</v>
      </c>
      <c r="G474" s="11" t="s">
        <v>34</v>
      </c>
      <c r="H474" s="11" t="s">
        <v>64</v>
      </c>
      <c r="I474" s="11" t="s">
        <v>122</v>
      </c>
      <c r="J474" s="11" t="s">
        <v>70</v>
      </c>
      <c r="K474" s="11" t="s">
        <v>247</v>
      </c>
      <c r="L474" s="11"/>
      <c r="M474" s="11"/>
      <c r="N474" s="46">
        <f ca="1">SUMIF(Ingredients!$B$3:$B$217,'PH complex foods'!F474,Ingredients!$A$3:$A$119)+SUMIF($B$3:$B$724,F474,$V$3:$V$723)</f>
        <v>1</v>
      </c>
      <c r="O474" s="11">
        <f ca="1">SUMIF(Ingredients!$B$3:$B$217,'PH complex foods'!G474,Ingredients!$A$3:$A$119)+SUMIF($B$3:$B$724,G474,$V$3:$V$723)</f>
        <v>1</v>
      </c>
      <c r="P474" s="11">
        <f ca="1">SUMIF(Ingredients!$B$3:$B$217,'PH complex foods'!H474,Ingredients!$A$3:$A$119)+SUMIF($B$3:$B$724,H474,$V$3:$V$723)</f>
        <v>1</v>
      </c>
      <c r="Q474" s="11">
        <f ca="1">SUMIF(Ingredients!$B$3:$B$217,'PH complex foods'!I474,Ingredients!$A$3:$A$119)+SUMIF($B$3:$B$724,I474,$V$3:$V$723)</f>
        <v>1</v>
      </c>
      <c r="R474" s="11">
        <f ca="1">SUMIF(Ingredients!$B$3:$B$217,'PH complex foods'!J474,Ingredients!$A$3:$A$119)+SUMIF($B$3:$B$724,J474,$V$3:$V$723)</f>
        <v>1</v>
      </c>
      <c r="S474" s="11">
        <f ca="1">SUMIF(Ingredients!$B$3:$B$217,'PH complex foods'!K474,Ingredients!$A$3:$A$119)+SUMIF($B$3:$B$724,K474,$V$3:$V$723)</f>
        <v>1</v>
      </c>
      <c r="T474" s="11">
        <f ca="1">SUMIF(Ingredients!$B$3:$B$217,'PH complex foods'!L474,Ingredients!$A$3:$A$119)+SUMIF($B$3:$B$724,L474,$V$3:$V$723)</f>
        <v>0</v>
      </c>
      <c r="U474" s="11">
        <f ca="1">SUMIF(Ingredients!$B$3:$B$217,'PH complex foods'!M474,Ingredients!$A$3:$A$119)+SUMIF($B$3:$B$724,M474,$V$3:$V$723)</f>
        <v>0</v>
      </c>
      <c r="V474" s="10">
        <f t="shared" ca="1" si="103"/>
        <v>1</v>
      </c>
      <c r="W474" s="11">
        <f t="shared" si="92"/>
        <v>0</v>
      </c>
      <c r="X474" s="44" t="str">
        <f t="shared" ca="1" si="104"/>
        <v>Yes</v>
      </c>
      <c r="Y474" s="34">
        <f>SUMIF(Ingredients!$B$3:$B$217,F474,Ingredients!$C$3:$C$217)+SUMIF($B$3:$B$724,F474,$AG$3:$AG$724)</f>
        <v>2</v>
      </c>
      <c r="Z474" s="30">
        <f>SUMIF(Ingredients!$B$3:$B$217,G474,Ingredients!$C$3:$C$217)+SUMIF($B$3:$B$724,G474,$AG$3:$AG$724)</f>
        <v>0</v>
      </c>
      <c r="AA474" s="30">
        <f>SUMIF(Ingredients!$B$3:$B$217,H474,Ingredients!$C$3:$C$217)+SUMIF($B$3:$B$724,H474,$AG$3:$AG$724)</f>
        <v>2</v>
      </c>
      <c r="AB474" s="30">
        <f>SUMIF(Ingredients!$B$3:$B$217,I474,Ingredients!$C$3:$C$217)+SUMIF($B$3:$B$724,I474,$AG$3:$AG$724)</f>
        <v>0</v>
      </c>
      <c r="AC474" s="30">
        <f>SUMIF(Ingredients!$B$3:$B$217,J474,Ingredients!$C$3:$C$217)+SUMIF($B$3:$B$724,J474,$AG$3:$AG$724)</f>
        <v>2</v>
      </c>
      <c r="AD474" s="30">
        <f>SUMIF(Ingredients!$B$3:$B$217,K474,Ingredients!$C$3:$C$217)+SUMIF($B$3:$B$724,K474,$AG$3:$AG$724)</f>
        <v>5</v>
      </c>
      <c r="AE474" s="30">
        <f>SUMIF(Ingredients!$B$3:$B$217,L474,Ingredients!$C$3:$C$217)+SUMIF($B$3:$B$724,L474,$AG$3:$AG$724)</f>
        <v>0</v>
      </c>
      <c r="AF474" s="30">
        <f>SUMIF(Ingredients!$B$3:$B$217,M474,Ingredients!$C$3:$C$217)+SUMIF($B$3:$B$724,M474,$AG$3:$AG$724)</f>
        <v>0</v>
      </c>
      <c r="AG474" s="29">
        <f t="shared" si="93"/>
        <v>11</v>
      </c>
      <c r="AH474" s="30">
        <f>SUMIF(Ingredients!$B$3:$B$217,F474,Ingredients!$D$3:$D$217)+SUMIF($B$3:$B$724,F474,$AP$3:$AP$724)</f>
        <v>0</v>
      </c>
      <c r="AI474" s="30">
        <f>SUMIF(Ingredients!$B$3:$B$217,G474,Ingredients!$D$3:$D$217)+SUMIF($B$3:$B$724,G474,$AP$3:$AP$724)</f>
        <v>0</v>
      </c>
      <c r="AJ474" s="30">
        <f>SUMIF(Ingredients!$B$3:$B$217,H474,Ingredients!$D$3:$D$217)+SUMIF($B$3:$B$724,H474,$AP$3:$AP$724)</f>
        <v>0</v>
      </c>
      <c r="AK474" s="30">
        <f>SUMIF(Ingredients!$B$3:$B$217,I474,Ingredients!$D$3:$D$217)+SUMIF($B$3:$B$724,I474,$AP$3:$AP$724)</f>
        <v>0</v>
      </c>
      <c r="AL474" s="30">
        <f>SUMIF(Ingredients!$B$3:$B$217,J474,Ingredients!$D$3:$D$217)+SUMIF($B$3:$B$724,J474,$AP$3:$AP$724)</f>
        <v>5</v>
      </c>
      <c r="AM474" s="30">
        <f>SUMIF(Ingredients!$B$3:$B$217,K474,Ingredients!$D$3:$D$217)+SUMIF($B$3:$B$724,K474,$AP$3:$AP$724)</f>
        <v>0</v>
      </c>
      <c r="AN474" s="30">
        <f>SUMIF(Ingredients!$B$3:$B$217,L474,Ingredients!$D$3:$D$217)+SUMIF($B$3:$B$724,L474,$AP$3:$AP$724)</f>
        <v>0</v>
      </c>
      <c r="AO474" s="30">
        <f>SUMIF(Ingredients!$B$3:$B$217,M474,Ingredients!$D$3:$D$217)+SUMIF($B$3:$B$724,M474,$AP$3:$AP$724)</f>
        <v>0</v>
      </c>
      <c r="AP474" s="29">
        <f t="shared" si="94"/>
        <v>5</v>
      </c>
      <c r="AQ474" s="30">
        <f>SUMIF(Ingredients!$B$3:$B$217,F474,Ingredients!$E$3:$E$217)+SUMIF($B$3:$B$724,F474,$AY$3:$AY$727)</f>
        <v>5</v>
      </c>
      <c r="AR474" s="30">
        <f>SUMIF(Ingredients!$B$3:$B$217,G474,Ingredients!$E$3:$E$217)+SUMIF($B$3:$B$724,G474,$AY$3:$AY$727)</f>
        <v>10</v>
      </c>
      <c r="AS474" s="30">
        <f>SUMIF(Ingredients!$B$3:$B$217,H474,Ingredients!$E$3:$E$217)+SUMIF($B$3:$B$724,H474,$AY$3:$AY$727)</f>
        <v>43</v>
      </c>
      <c r="AT474" s="30">
        <f>SUMIF(Ingredients!$B$3:$B$217,I474,Ingredients!$E$3:$E$217)+SUMIF($B$3:$B$724,I474,$AY$3:$AY$727)</f>
        <v>48</v>
      </c>
      <c r="AU474" s="30">
        <f>SUMIF(Ingredients!$B$3:$B$217,J474,Ingredients!$E$3:$E$217)+SUMIF($B$3:$B$724,J474,$AY$3:$AY$727)</f>
        <v>5</v>
      </c>
      <c r="AV474" s="30">
        <f>SUMIF(Ingredients!$B$3:$B$217,K474,Ingredients!$E$3:$E$217)+SUMIF($B$3:$B$724,K474,$AY$3:$AY$727)</f>
        <v>12</v>
      </c>
      <c r="AW474" s="30">
        <f>SUMIF(Ingredients!$B$3:$B$217,L474,Ingredients!$E$3:$E$217)+SUMIF($B$3:$B$724,L474,$AY$3:$AY$727)</f>
        <v>0</v>
      </c>
      <c r="AX474" s="30">
        <f>SUMIF(Ingredients!$B$3:$B$217,M474,Ingredients!$E$3:$E$217)+SUMIF($B$3:$B$724,M474,$AY$3:$AY$727)</f>
        <v>0</v>
      </c>
      <c r="AY474" s="29">
        <f t="shared" si="95"/>
        <v>20.5</v>
      </c>
      <c r="AZ474" s="30">
        <f>SUMIF(Ingredients!$B$3:$B$217,F474,Ingredients!$F$3:$F$217)+SUMIF($B$3:$B$724,F474,$BH$3:$BH$724)</f>
        <v>0</v>
      </c>
      <c r="BA474" s="30">
        <f>SUMIF(Ingredients!$B$3:$B$217,G474,Ingredients!$F$3:$F$217)+SUMIF($B$3:$B$724,G474,$BH$3:$BH$724)</f>
        <v>0</v>
      </c>
      <c r="BB474" s="30">
        <f>SUMIF(Ingredients!$B$3:$B$217,H474,Ingredients!$F$3:$F$217)+SUMIF($B$3:$B$724,H474,$BH$3:$BH$724)</f>
        <v>0</v>
      </c>
      <c r="BC474" s="30">
        <f>SUMIF(Ingredients!$B$3:$B$217,I474,Ingredients!$F$3:$F$217)+SUMIF($B$3:$B$724,I474,$BH$3:$BH$724)</f>
        <v>0</v>
      </c>
      <c r="BD474" s="30">
        <f>SUMIF(Ingredients!$B$3:$B$217,J474,Ingredients!$F$3:$F$217)+SUMIF($B$3:$B$724,J474,$BH$3:$BH$724)</f>
        <v>0</v>
      </c>
      <c r="BE474" s="30">
        <f>SUMIF(Ingredients!$B$3:$B$217,K474,Ingredients!$F$3:$F$217)+SUMIF($B$3:$B$724,K474,$BH$3:$BH$724)</f>
        <v>0</v>
      </c>
      <c r="BF474" s="30">
        <f>SUMIF(Ingredients!$B$3:$B$217,L474,Ingredients!$F$3:$F$217)+SUMIF($B$3:$B$724,L474,$BH$3:$BH$724)</f>
        <v>0</v>
      </c>
      <c r="BG474" s="30">
        <f>SUMIF(Ingredients!$B$3:$B$217,M474,Ingredients!$F$3:$F$217)+SUMIF($B$3:$B$724,M474,$BH$3:$BH$724)</f>
        <v>0</v>
      </c>
      <c r="BH474" s="35">
        <f t="shared" si="96"/>
        <v>0</v>
      </c>
      <c r="BI474" s="30">
        <f>SUMIF(Ingredients!$B$3:$B$217,F474,Ingredients!$G$3:$G$217)+SUMIF($B$3:$B$724,F474,$BQ$3:$BQ$724)</f>
        <v>0</v>
      </c>
      <c r="BJ474" s="30">
        <f>SUMIF(Ingredients!$B$3:$B$217,G474,Ingredients!$G$3:$G$217)+SUMIF($B$3:$B$724,G474,$BQ$3:$BQ$724)</f>
        <v>0</v>
      </c>
      <c r="BK474" s="30">
        <f>SUMIF(Ingredients!$B$3:$B$217,H474,Ingredients!$G$3:$G$217)+SUMIF($B$3:$B$724,H474,$BQ$3:$BQ$724)</f>
        <v>0</v>
      </c>
      <c r="BL474" s="30">
        <f>SUMIF(Ingredients!$B$3:$B$217,I474,Ingredients!$G$3:$G$217)+SUMIF($B$3:$B$724,I474,$BQ$3:$BQ$724)</f>
        <v>0</v>
      </c>
      <c r="BM474" s="30">
        <f>SUMIF(Ingredients!$B$3:$B$217,J474,Ingredients!$G$3:$G$217)+SUMIF($B$3:$B$724,J474,$BQ$3:$BQ$724)</f>
        <v>0</v>
      </c>
      <c r="BN474" s="30">
        <f>SUMIF(Ingredients!$B$3:$B$217,K474,Ingredients!$G$3:$G$217)+SUMIF($B$3:$B$724,K474,$BQ$3:$BQ$724)</f>
        <v>0</v>
      </c>
      <c r="BO474" s="30">
        <f>SUMIF(Ingredients!$B$3:$B$217,L474,Ingredients!$G$3:$G$217)+SUMIF($B$3:$B$724,L474,$BQ$3:$BQ$724)</f>
        <v>0</v>
      </c>
      <c r="BP474" s="30">
        <f>SUMIF(Ingredients!$B$3:$B$217,M474,Ingredients!$G$3:$G$217)+SUMIF($B$3:$B$724,M474,$BQ$3:$BQ$724)</f>
        <v>0</v>
      </c>
      <c r="BQ474" s="36">
        <f t="shared" si="97"/>
        <v>0</v>
      </c>
      <c r="BR474" s="30">
        <f>SUMIF(Ingredients!$B$3:$B$217,F474,Ingredients!$H$3:$H$217)+SUMIF($B$3:$B$724,F474,$BZ$3:$BZ$724)</f>
        <v>1</v>
      </c>
      <c r="BS474" s="30">
        <f>SUMIF(Ingredients!$B$3:$B$217,G474,Ingredients!$H$3:$H$217)+SUMIF($B$3:$B$724,G474,$BZ$3:$BZ$724)</f>
        <v>0</v>
      </c>
      <c r="BT474" s="30">
        <f>SUMIF(Ingredients!$B$3:$B$217,H474,Ingredients!$H$3:$H$217)+SUMIF($B$3:$B$724,H474,$BZ$3:$BZ$724)</f>
        <v>1</v>
      </c>
      <c r="BU474" s="30">
        <f>SUMIF(Ingredients!$B$3:$B$217,I474,Ingredients!$H$3:$H$217)+SUMIF($B$3:$B$724,I474,$BZ$3:$BZ$724)</f>
        <v>0</v>
      </c>
      <c r="BV474" s="30">
        <f>SUMIF(Ingredients!$B$3:$B$217,J474,Ingredients!$H$3:$H$217)+SUMIF($B$3:$B$724,J474,$BZ$3:$BZ$724)</f>
        <v>1.5</v>
      </c>
      <c r="BW474" s="30">
        <f>SUMIF(Ingredients!$B$3:$B$217,K474,Ingredients!$H$3:$H$217)+SUMIF($B$3:$B$724,K474,$BZ$3:$BZ$724)</f>
        <v>0</v>
      </c>
      <c r="BX474" s="30">
        <f>SUMIF(Ingredients!$B$3:$B$217,L474,Ingredients!$H$3:$H$217)+SUMIF($B$3:$B$724,L474,$BZ$3:$BZ$724)</f>
        <v>0</v>
      </c>
      <c r="BY474" s="30">
        <f>SUMIF(Ingredients!$B$3:$B$217,M474,Ingredients!$H$3:$H$217)+SUMIF($B$3:$B$724,M474,$BZ$3:$BZ$724)</f>
        <v>0</v>
      </c>
      <c r="BZ474" s="42">
        <f t="shared" si="98"/>
        <v>3.5</v>
      </c>
      <c r="CA474" s="30">
        <f>SUMIF(Ingredients!$B$3:$B$217,F474,Ingredients!$I$3:$I$217)+SUMIF($B$3:$B$724,F474,$CI$3:$CI$724)</f>
        <v>0</v>
      </c>
      <c r="CB474" s="30">
        <f>SUMIF(Ingredients!$B$3:$B$217,G474,Ingredients!$I$3:$I$217)+SUMIF($B$3:$B$724,G474,$CI$3:$CI$724)</f>
        <v>0</v>
      </c>
      <c r="CC474" s="30">
        <f>SUMIF(Ingredients!$B$3:$B$217,H474,Ingredients!$I$3:$I$217)+SUMIF($B$3:$B$724,H474,$CI$3:$CI$724)</f>
        <v>0</v>
      </c>
      <c r="CD474" s="30">
        <f>SUMIF(Ingredients!$B$3:$B$217,I474,Ingredients!$I$3:$I$217)+SUMIF($B$3:$B$724,I474,$CI$3:$CI$724)</f>
        <v>0</v>
      </c>
      <c r="CE474" s="30">
        <f>SUMIF(Ingredients!$B$3:$B$217,J474,Ingredients!$I$3:$I$217)+SUMIF($B$3:$B$724,J474,$CI$3:$CI$724)</f>
        <v>0</v>
      </c>
      <c r="CF474" s="30">
        <f>SUMIF(Ingredients!$B$3:$B$217,K474,Ingredients!$I$3:$I$217)+SUMIF($B$3:$B$724,K474,$CI$3:$CI$724)</f>
        <v>0</v>
      </c>
      <c r="CG474" s="30">
        <f>SUMIF(Ingredients!$B$3:$B$217,L474,Ingredients!$I$3:$I$217)+SUMIF($B$3:$B$724,L474,$CI$3:$CI$724)</f>
        <v>0</v>
      </c>
      <c r="CH474" s="30">
        <f>SUMIF(Ingredients!$B$3:$B$217,M474,Ingredients!$I$3:$I$217)+SUMIF($B$3:$B$724,M474,$CI$3:$CI$724)</f>
        <v>0</v>
      </c>
      <c r="CI474" s="38">
        <f t="shared" si="99"/>
        <v>0</v>
      </c>
      <c r="CJ474" s="30">
        <f>SUMIF(Ingredients!$B$3:$B$217,F474,Ingredients!$J$3:$J$217)+SUMIF($B$3:$B$724,F474,$CR$3:$CR$724)</f>
        <v>0</v>
      </c>
      <c r="CK474" s="30">
        <f>SUMIF(Ingredients!$B$3:$B$217,G474,Ingredients!$J$3:$J$217)+SUMIF($B$3:$B$724,G474,$CR$3:$CR$724)</f>
        <v>0</v>
      </c>
      <c r="CL474" s="30">
        <f>SUMIF(Ingredients!$B$3:$B$217,H474,Ingredients!$J$3:$J$217)+SUMIF($B$3:$B$724,H474,$CR$3:$CR$724)</f>
        <v>0</v>
      </c>
      <c r="CM474" s="30">
        <f>SUMIF(Ingredients!$B$3:$B$217,I474,Ingredients!$J$3:$J$217)+SUMIF($B$3:$B$724,I474,$CR$3:$CR$724)</f>
        <v>0</v>
      </c>
      <c r="CN474" s="30">
        <f>SUMIF(Ingredients!$B$3:$B$217,J474,Ingredients!$J$3:$J$217)+SUMIF($B$3:$B$724,J474,$CR$3:$CR$724)</f>
        <v>0</v>
      </c>
      <c r="CO474" s="30">
        <f>SUMIF(Ingredients!$B$3:$B$217,K474,Ingredients!$J$3:$J$217)+SUMIF($B$3:$B$724,K474,$CR$3:$CR$724)</f>
        <v>1</v>
      </c>
      <c r="CP474" s="30">
        <f>SUMIF(Ingredients!$B$3:$B$217,L474,Ingredients!$J$3:$J$217)+SUMIF($B$3:$B$724,L474,$CR$3:$CR$724)</f>
        <v>0</v>
      </c>
      <c r="CQ474" s="30">
        <f>SUMIF(Ingredients!$B$3:$B$217,M474,Ingredients!$J$3:$J$217)+SUMIF($B$3:$B$724,M474,$CR$3:$CR$724)</f>
        <v>0</v>
      </c>
      <c r="CR474" s="43">
        <f t="shared" si="100"/>
        <v>1</v>
      </c>
      <c r="CS474" s="34">
        <v>15</v>
      </c>
      <c r="CT474" s="30">
        <v>0</v>
      </c>
      <c r="CU474" s="30">
        <v>12.5</v>
      </c>
      <c r="CV474" s="35">
        <v>1</v>
      </c>
      <c r="CW474" s="36">
        <v>0</v>
      </c>
      <c r="CX474" s="37">
        <v>3.5</v>
      </c>
      <c r="CY474" s="38">
        <v>0</v>
      </c>
      <c r="CZ474" s="39">
        <v>1</v>
      </c>
      <c r="DA474" t="s">
        <v>202</v>
      </c>
      <c r="DB474" t="str">
        <f t="shared" ca="1" si="101"/>
        <v>-</v>
      </c>
      <c r="DD474" t="s">
        <v>200</v>
      </c>
      <c r="DE474" t="str">
        <f t="shared" ca="1" si="102"/>
        <v>SUCCOTASHITEM(MEAL, ItemRegistry.succotashItem, 4 ,3f,0f,1f,3.5f,0f,0f,1f,1.68f),</v>
      </c>
      <c r="DF474" t="s">
        <v>2544</v>
      </c>
    </row>
    <row r="475" spans="2:110" x14ac:dyDescent="0.3">
      <c r="B475" t="s">
        <v>768</v>
      </c>
      <c r="C475" t="str">
        <f>INDEX('PH Itemnames'!$B$1:$B$723,MATCH(B475,'PH Itemnames'!$A$1:$A$723),1)</f>
        <v>friedgreentomatoesItem</v>
      </c>
      <c r="D475" t="s">
        <v>240</v>
      </c>
      <c r="E475" t="s">
        <v>1192</v>
      </c>
      <c r="F475" s="10" t="s">
        <v>70</v>
      </c>
      <c r="G475" s="11" t="s">
        <v>346</v>
      </c>
      <c r="H475" s="11" t="s">
        <v>216</v>
      </c>
      <c r="I475" s="11"/>
      <c r="J475" s="11"/>
      <c r="K475" s="11"/>
      <c r="L475" s="11"/>
      <c r="M475" s="11"/>
      <c r="N475" s="46">
        <f ca="1">SUMIF(Ingredients!$B$3:$B$217,'PH complex foods'!F475,Ingredients!$A$3:$A$119)+SUMIF($B$3:$B$724,F475,$V$3:$V$723)</f>
        <v>1</v>
      </c>
      <c r="O475" s="11">
        <f ca="1">SUMIF(Ingredients!$B$3:$B$217,'PH complex foods'!G475,Ingredients!$A$3:$A$119)+SUMIF($B$3:$B$724,G475,$V$3:$V$723)</f>
        <v>1</v>
      </c>
      <c r="P475" s="11">
        <f ca="1">SUMIF(Ingredients!$B$3:$B$217,'PH complex foods'!H475,Ingredients!$A$3:$A$119)+SUMIF($B$3:$B$724,H475,$V$3:$V$723)</f>
        <v>1</v>
      </c>
      <c r="Q475" s="11">
        <f ca="1">SUMIF(Ingredients!$B$3:$B$217,'PH complex foods'!I475,Ingredients!$A$3:$A$119)+SUMIF($B$3:$B$724,I475,$V$3:$V$723)</f>
        <v>0</v>
      </c>
      <c r="R475" s="11">
        <f ca="1">SUMIF(Ingredients!$B$3:$B$217,'PH complex foods'!J475,Ingredients!$A$3:$A$119)+SUMIF($B$3:$B$724,J475,$V$3:$V$723)</f>
        <v>0</v>
      </c>
      <c r="S475" s="11">
        <f ca="1">SUMIF(Ingredients!$B$3:$B$217,'PH complex foods'!K475,Ingredients!$A$3:$A$119)+SUMIF($B$3:$B$724,K475,$V$3:$V$723)</f>
        <v>0</v>
      </c>
      <c r="T475" s="11">
        <f ca="1">SUMIF(Ingredients!$B$3:$B$217,'PH complex foods'!L475,Ingredients!$A$3:$A$119)+SUMIF($B$3:$B$724,L475,$V$3:$V$723)</f>
        <v>0</v>
      </c>
      <c r="U475" s="11">
        <f ca="1">SUMIF(Ingredients!$B$3:$B$217,'PH complex foods'!M475,Ingredients!$A$3:$A$119)+SUMIF($B$3:$B$724,M475,$V$3:$V$723)</f>
        <v>0</v>
      </c>
      <c r="V475" s="10">
        <f t="shared" ca="1" si="103"/>
        <v>1</v>
      </c>
      <c r="W475" s="11">
        <f t="shared" si="92"/>
        <v>0</v>
      </c>
      <c r="X475" s="44" t="str">
        <f t="shared" ca="1" si="104"/>
        <v>Yes</v>
      </c>
      <c r="Y475" s="34">
        <f>SUMIF(Ingredients!$B$3:$B$217,F475,Ingredients!$C$3:$C$217)+SUMIF($B$3:$B$724,F475,$AG$3:$AG$724)</f>
        <v>2</v>
      </c>
      <c r="Z475" s="30">
        <f>SUMIF(Ingredients!$B$3:$B$217,G475,Ingredients!$C$3:$C$217)+SUMIF($B$3:$B$724,G475,$AG$3:$AG$724)</f>
        <v>4</v>
      </c>
      <c r="AA475" s="30">
        <f>SUMIF(Ingredients!$B$3:$B$217,H475,Ingredients!$C$3:$C$217)+SUMIF($B$3:$B$724,H475,$AG$3:$AG$724)</f>
        <v>5</v>
      </c>
      <c r="AB475" s="30">
        <f>SUMIF(Ingredients!$B$3:$B$217,I475,Ingredients!$C$3:$C$217)+SUMIF($B$3:$B$724,I475,$AG$3:$AG$724)</f>
        <v>0</v>
      </c>
      <c r="AC475" s="30">
        <f>SUMIF(Ingredients!$B$3:$B$217,J475,Ingredients!$C$3:$C$217)+SUMIF($B$3:$B$724,J475,$AG$3:$AG$724)</f>
        <v>0</v>
      </c>
      <c r="AD475" s="30">
        <f>SUMIF(Ingredients!$B$3:$B$217,K475,Ingredients!$C$3:$C$217)+SUMIF($B$3:$B$724,K475,$AG$3:$AG$724)</f>
        <v>0</v>
      </c>
      <c r="AE475" s="30">
        <f>SUMIF(Ingredients!$B$3:$B$217,L475,Ingredients!$C$3:$C$217)+SUMIF($B$3:$B$724,L475,$AG$3:$AG$724)</f>
        <v>0</v>
      </c>
      <c r="AF475" s="30">
        <f>SUMIF(Ingredients!$B$3:$B$217,M475,Ingredients!$C$3:$C$217)+SUMIF($B$3:$B$724,M475,$AG$3:$AG$724)</f>
        <v>0</v>
      </c>
      <c r="AG475" s="29">
        <f t="shared" si="93"/>
        <v>11</v>
      </c>
      <c r="AH475" s="30">
        <f>SUMIF(Ingredients!$B$3:$B$217,F475,Ingredients!$D$3:$D$217)+SUMIF($B$3:$B$724,F475,$AP$3:$AP$724)</f>
        <v>5</v>
      </c>
      <c r="AI475" s="30">
        <f>SUMIF(Ingredients!$B$3:$B$217,G475,Ingredients!$D$3:$D$217)+SUMIF($B$3:$B$724,G475,$AP$3:$AP$724)</f>
        <v>0</v>
      </c>
      <c r="AJ475" s="30">
        <f>SUMIF(Ingredients!$B$3:$B$217,H475,Ingredients!$D$3:$D$217)+SUMIF($B$3:$B$724,H475,$AP$3:$AP$724)</f>
        <v>0</v>
      </c>
      <c r="AK475" s="30">
        <f>SUMIF(Ingredients!$B$3:$B$217,I475,Ingredients!$D$3:$D$217)+SUMIF($B$3:$B$724,I475,$AP$3:$AP$724)</f>
        <v>0</v>
      </c>
      <c r="AL475" s="30">
        <f>SUMIF(Ingredients!$B$3:$B$217,J475,Ingredients!$D$3:$D$217)+SUMIF($B$3:$B$724,J475,$AP$3:$AP$724)</f>
        <v>0</v>
      </c>
      <c r="AM475" s="30">
        <f>SUMIF(Ingredients!$B$3:$B$217,K475,Ingredients!$D$3:$D$217)+SUMIF($B$3:$B$724,K475,$AP$3:$AP$724)</f>
        <v>0</v>
      </c>
      <c r="AN475" s="30">
        <f>SUMIF(Ingredients!$B$3:$B$217,L475,Ingredients!$D$3:$D$217)+SUMIF($B$3:$B$724,L475,$AP$3:$AP$724)</f>
        <v>0</v>
      </c>
      <c r="AO475" s="30">
        <f>SUMIF(Ingredients!$B$3:$B$217,M475,Ingredients!$D$3:$D$217)+SUMIF($B$3:$B$724,M475,$AP$3:$AP$724)</f>
        <v>0</v>
      </c>
      <c r="AP475" s="29">
        <f t="shared" si="94"/>
        <v>5</v>
      </c>
      <c r="AQ475" s="30">
        <f>SUMIF(Ingredients!$B$3:$B$217,F475,Ingredients!$E$3:$E$217)+SUMIF($B$3:$B$724,F475,$AY$3:$AY$727)</f>
        <v>5</v>
      </c>
      <c r="AR475" s="30">
        <f>SUMIF(Ingredients!$B$3:$B$217,G475,Ingredients!$E$3:$E$217)+SUMIF($B$3:$B$724,G475,$AY$3:$AY$727)</f>
        <v>0</v>
      </c>
      <c r="AS475" s="30">
        <f>SUMIF(Ingredients!$B$3:$B$217,H475,Ingredients!$E$3:$E$217)+SUMIF($B$3:$B$724,H475,$AY$3:$AY$727)</f>
        <v>29.5</v>
      </c>
      <c r="AT475" s="30">
        <f>SUMIF(Ingredients!$B$3:$B$217,I475,Ingredients!$E$3:$E$217)+SUMIF($B$3:$B$724,I475,$AY$3:$AY$727)</f>
        <v>0</v>
      </c>
      <c r="AU475" s="30">
        <f>SUMIF(Ingredients!$B$3:$B$217,J475,Ingredients!$E$3:$E$217)+SUMIF($B$3:$B$724,J475,$AY$3:$AY$727)</f>
        <v>0</v>
      </c>
      <c r="AV475" s="30">
        <f>SUMIF(Ingredients!$B$3:$B$217,K475,Ingredients!$E$3:$E$217)+SUMIF($B$3:$B$724,K475,$AY$3:$AY$727)</f>
        <v>0</v>
      </c>
      <c r="AW475" s="30">
        <f>SUMIF(Ingredients!$B$3:$B$217,L475,Ingredients!$E$3:$E$217)+SUMIF($B$3:$B$724,L475,$AY$3:$AY$727)</f>
        <v>0</v>
      </c>
      <c r="AX475" s="30">
        <f>SUMIF(Ingredients!$B$3:$B$217,M475,Ingredients!$E$3:$E$217)+SUMIF($B$3:$B$724,M475,$AY$3:$AY$727)</f>
        <v>0</v>
      </c>
      <c r="AY475" s="29">
        <f t="shared" si="95"/>
        <v>11.5</v>
      </c>
      <c r="AZ475" s="30">
        <f>SUMIF(Ingredients!$B$3:$B$217,F475,Ingredients!$F$3:$F$217)+SUMIF($B$3:$B$724,F475,$BH$3:$BH$724)</f>
        <v>0</v>
      </c>
      <c r="BA475" s="30">
        <f>SUMIF(Ingredients!$B$3:$B$217,G475,Ingredients!$F$3:$F$217)+SUMIF($B$3:$B$724,G475,$BH$3:$BH$724)</f>
        <v>0</v>
      </c>
      <c r="BB475" s="30">
        <f>SUMIF(Ingredients!$B$3:$B$217,H475,Ingredients!$F$3:$F$217)+SUMIF($B$3:$B$724,H475,$BH$3:$BH$724)</f>
        <v>1</v>
      </c>
      <c r="BC475" s="30">
        <f>SUMIF(Ingredients!$B$3:$B$217,I475,Ingredients!$F$3:$F$217)+SUMIF($B$3:$B$724,I475,$BH$3:$BH$724)</f>
        <v>0</v>
      </c>
      <c r="BD475" s="30">
        <f>SUMIF(Ingredients!$B$3:$B$217,J475,Ingredients!$F$3:$F$217)+SUMIF($B$3:$B$724,J475,$BH$3:$BH$724)</f>
        <v>0</v>
      </c>
      <c r="BE475" s="30">
        <f>SUMIF(Ingredients!$B$3:$B$217,K475,Ingredients!$F$3:$F$217)+SUMIF($B$3:$B$724,K475,$BH$3:$BH$724)</f>
        <v>0</v>
      </c>
      <c r="BF475" s="30">
        <f>SUMIF(Ingredients!$B$3:$B$217,L475,Ingredients!$F$3:$F$217)+SUMIF($B$3:$B$724,L475,$BH$3:$BH$724)</f>
        <v>0</v>
      </c>
      <c r="BG475" s="30">
        <f>SUMIF(Ingredients!$B$3:$B$217,M475,Ingredients!$F$3:$F$217)+SUMIF($B$3:$B$724,M475,$BH$3:$BH$724)</f>
        <v>0</v>
      </c>
      <c r="BH475" s="35">
        <f t="shared" si="96"/>
        <v>1</v>
      </c>
      <c r="BI475" s="30">
        <f>SUMIF(Ingredients!$B$3:$B$217,F475,Ingredients!$G$3:$G$217)+SUMIF($B$3:$B$724,F475,$BQ$3:$BQ$724)</f>
        <v>0</v>
      </c>
      <c r="BJ475" s="30">
        <f>SUMIF(Ingredients!$B$3:$B$217,G475,Ingredients!$G$3:$G$217)+SUMIF($B$3:$B$724,G475,$BQ$3:$BQ$724)</f>
        <v>0</v>
      </c>
      <c r="BK475" s="30">
        <f>SUMIF(Ingredients!$B$3:$B$217,H475,Ingredients!$G$3:$G$217)+SUMIF($B$3:$B$724,H475,$BQ$3:$BQ$724)</f>
        <v>0</v>
      </c>
      <c r="BL475" s="30">
        <f>SUMIF(Ingredients!$B$3:$B$217,I475,Ingredients!$G$3:$G$217)+SUMIF($B$3:$B$724,I475,$BQ$3:$BQ$724)</f>
        <v>0</v>
      </c>
      <c r="BM475" s="30">
        <f>SUMIF(Ingredients!$B$3:$B$217,J475,Ingredients!$G$3:$G$217)+SUMIF($B$3:$B$724,J475,$BQ$3:$BQ$724)</f>
        <v>0</v>
      </c>
      <c r="BN475" s="30">
        <f>SUMIF(Ingredients!$B$3:$B$217,K475,Ingredients!$G$3:$G$217)+SUMIF($B$3:$B$724,K475,$BQ$3:$BQ$724)</f>
        <v>0</v>
      </c>
      <c r="BO475" s="30">
        <f>SUMIF(Ingredients!$B$3:$B$217,L475,Ingredients!$G$3:$G$217)+SUMIF($B$3:$B$724,L475,$BQ$3:$BQ$724)</f>
        <v>0</v>
      </c>
      <c r="BP475" s="30">
        <f>SUMIF(Ingredients!$B$3:$B$217,M475,Ingredients!$G$3:$G$217)+SUMIF($B$3:$B$724,M475,$BQ$3:$BQ$724)</f>
        <v>0</v>
      </c>
      <c r="BQ475" s="36">
        <f t="shared" si="97"/>
        <v>0</v>
      </c>
      <c r="BR475" s="30">
        <f>SUMIF(Ingredients!$B$3:$B$217,F475,Ingredients!$H$3:$H$217)+SUMIF($B$3:$B$724,F475,$BZ$3:$BZ$724)</f>
        <v>1.5</v>
      </c>
      <c r="BS475" s="30">
        <f>SUMIF(Ingredients!$B$3:$B$217,G475,Ingredients!$H$3:$H$217)+SUMIF($B$3:$B$724,G475,$BZ$3:$BZ$724)</f>
        <v>0</v>
      </c>
      <c r="BT475" s="30">
        <f>SUMIF(Ingredients!$B$3:$B$217,H475,Ingredients!$H$3:$H$217)+SUMIF($B$3:$B$724,H475,$BZ$3:$BZ$724)</f>
        <v>0</v>
      </c>
      <c r="BU475" s="30">
        <f>SUMIF(Ingredients!$B$3:$B$217,I475,Ingredients!$H$3:$H$217)+SUMIF($B$3:$B$724,I475,$BZ$3:$BZ$724)</f>
        <v>0</v>
      </c>
      <c r="BV475" s="30">
        <f>SUMIF(Ingredients!$B$3:$B$217,J475,Ingredients!$H$3:$H$217)+SUMIF($B$3:$B$724,J475,$BZ$3:$BZ$724)</f>
        <v>0</v>
      </c>
      <c r="BW475" s="30">
        <f>SUMIF(Ingredients!$B$3:$B$217,K475,Ingredients!$H$3:$H$217)+SUMIF($B$3:$B$724,K475,$BZ$3:$BZ$724)</f>
        <v>0</v>
      </c>
      <c r="BX475" s="30">
        <f>SUMIF(Ingredients!$B$3:$B$217,L475,Ingredients!$H$3:$H$217)+SUMIF($B$3:$B$724,L475,$BZ$3:$BZ$724)</f>
        <v>0</v>
      </c>
      <c r="BY475" s="30">
        <f>SUMIF(Ingredients!$B$3:$B$217,M475,Ingredients!$H$3:$H$217)+SUMIF($B$3:$B$724,M475,$BZ$3:$BZ$724)</f>
        <v>0</v>
      </c>
      <c r="BZ475" s="42">
        <f t="shared" si="98"/>
        <v>1.5</v>
      </c>
      <c r="CA475" s="30">
        <f>SUMIF(Ingredients!$B$3:$B$217,F475,Ingredients!$I$3:$I$217)+SUMIF($B$3:$B$724,F475,$CI$3:$CI$724)</f>
        <v>0</v>
      </c>
      <c r="CB475" s="30">
        <f>SUMIF(Ingredients!$B$3:$B$217,G475,Ingredients!$I$3:$I$217)+SUMIF($B$3:$B$724,G475,$CI$3:$CI$724)</f>
        <v>0</v>
      </c>
      <c r="CC475" s="30">
        <f>SUMIF(Ingredients!$B$3:$B$217,H475,Ingredients!$I$3:$I$217)+SUMIF($B$3:$B$724,H475,$CI$3:$CI$724)</f>
        <v>0</v>
      </c>
      <c r="CD475" s="30">
        <f>SUMIF(Ingredients!$B$3:$B$217,I475,Ingredients!$I$3:$I$217)+SUMIF($B$3:$B$724,I475,$CI$3:$CI$724)</f>
        <v>0</v>
      </c>
      <c r="CE475" s="30">
        <f>SUMIF(Ingredients!$B$3:$B$217,J475,Ingredients!$I$3:$I$217)+SUMIF($B$3:$B$724,J475,$CI$3:$CI$724)</f>
        <v>0</v>
      </c>
      <c r="CF475" s="30">
        <f>SUMIF(Ingredients!$B$3:$B$217,K475,Ingredients!$I$3:$I$217)+SUMIF($B$3:$B$724,K475,$CI$3:$CI$724)</f>
        <v>0</v>
      </c>
      <c r="CG475" s="30">
        <f>SUMIF(Ingredients!$B$3:$B$217,L475,Ingredients!$I$3:$I$217)+SUMIF($B$3:$B$724,L475,$CI$3:$CI$724)</f>
        <v>0</v>
      </c>
      <c r="CH475" s="30">
        <f>SUMIF(Ingredients!$B$3:$B$217,M475,Ingredients!$I$3:$I$217)+SUMIF($B$3:$B$724,M475,$CI$3:$CI$724)</f>
        <v>0</v>
      </c>
      <c r="CI475" s="38">
        <f t="shared" si="99"/>
        <v>0</v>
      </c>
      <c r="CJ475" s="30">
        <f>SUMIF(Ingredients!$B$3:$B$217,F475,Ingredients!$J$3:$J$217)+SUMIF($B$3:$B$724,F475,$CR$3:$CR$724)</f>
        <v>0</v>
      </c>
      <c r="CK475" s="30">
        <f>SUMIF(Ingredients!$B$3:$B$217,G475,Ingredients!$J$3:$J$217)+SUMIF($B$3:$B$724,G475,$CR$3:$CR$724)</f>
        <v>0</v>
      </c>
      <c r="CL475" s="30">
        <f>SUMIF(Ingredients!$B$3:$B$217,H475,Ingredients!$J$3:$J$217)+SUMIF($B$3:$B$724,H475,$CR$3:$CR$724)</f>
        <v>0</v>
      </c>
      <c r="CM475" s="30">
        <f>SUMIF(Ingredients!$B$3:$B$217,I475,Ingredients!$J$3:$J$217)+SUMIF($B$3:$B$724,I475,$CR$3:$CR$724)</f>
        <v>0</v>
      </c>
      <c r="CN475" s="30">
        <f>SUMIF(Ingredients!$B$3:$B$217,J475,Ingredients!$J$3:$J$217)+SUMIF($B$3:$B$724,J475,$CR$3:$CR$724)</f>
        <v>0</v>
      </c>
      <c r="CO475" s="30">
        <f>SUMIF(Ingredients!$B$3:$B$217,K475,Ingredients!$J$3:$J$217)+SUMIF($B$3:$B$724,K475,$CR$3:$CR$724)</f>
        <v>0</v>
      </c>
      <c r="CP475" s="30">
        <f>SUMIF(Ingredients!$B$3:$B$217,L475,Ingredients!$J$3:$J$217)+SUMIF($B$3:$B$724,L475,$CR$3:$CR$724)</f>
        <v>0</v>
      </c>
      <c r="CQ475" s="30">
        <f>SUMIF(Ingredients!$B$3:$B$217,M475,Ingredients!$J$3:$J$217)+SUMIF($B$3:$B$724,M475,$CR$3:$CR$724)</f>
        <v>0</v>
      </c>
      <c r="CR475" s="43">
        <f t="shared" si="100"/>
        <v>0</v>
      </c>
      <c r="CS475" s="34">
        <v>10</v>
      </c>
      <c r="CT475" s="30">
        <v>0</v>
      </c>
      <c r="CU475" s="30">
        <v>11.5</v>
      </c>
      <c r="CV475" s="35">
        <v>1</v>
      </c>
      <c r="CW475" s="36">
        <v>0</v>
      </c>
      <c r="CX475" s="37">
        <v>1.5</v>
      </c>
      <c r="CY475" s="38">
        <v>0</v>
      </c>
      <c r="CZ475" s="39">
        <v>0</v>
      </c>
      <c r="DA475" t="s">
        <v>202</v>
      </c>
      <c r="DB475" t="str">
        <f t="shared" ca="1" si="101"/>
        <v>-</v>
      </c>
      <c r="DD475" t="s">
        <v>200</v>
      </c>
      <c r="DE475" t="str">
        <f t="shared" ca="1" si="102"/>
        <v>FRIEDGREENTOMATOESITEM(MEAL, ItemRegistry.friedgreentomatoesItem, 4 ,2f,0f,1f,1.5f,0f,0f,0f,1.83f),</v>
      </c>
      <c r="DF475" t="s">
        <v>2545</v>
      </c>
    </row>
    <row r="476" spans="2:110" x14ac:dyDescent="0.3">
      <c r="B476" t="s">
        <v>769</v>
      </c>
      <c r="C476" t="str">
        <f>INDEX('PH Itemnames'!$B$1:$B$723,MATCH(B476,'PH Itemnames'!$A$1:$A$723),1)</f>
        <v>potatoesobrienItem</v>
      </c>
      <c r="D476" t="s">
        <v>240</v>
      </c>
      <c r="E476" t="s">
        <v>1192</v>
      </c>
      <c r="F476" s="10" t="s">
        <v>65</v>
      </c>
      <c r="G476" s="11" t="s">
        <v>64</v>
      </c>
      <c r="H476" s="11" t="s">
        <v>132</v>
      </c>
      <c r="I476" s="11" t="s">
        <v>346</v>
      </c>
      <c r="J476" s="11"/>
      <c r="K476" s="11"/>
      <c r="L476" s="11"/>
      <c r="M476" s="11"/>
      <c r="N476" s="46">
        <f ca="1">SUMIF(Ingredients!$B$3:$B$217,'PH complex foods'!F476,Ingredients!$A$3:$A$119)+SUMIF($B$3:$B$724,F476,$V$3:$V$723)</f>
        <v>1</v>
      </c>
      <c r="O476" s="11">
        <f ca="1">SUMIF(Ingredients!$B$3:$B$217,'PH complex foods'!G476,Ingredients!$A$3:$A$119)+SUMIF($B$3:$B$724,G476,$V$3:$V$723)</f>
        <v>1</v>
      </c>
      <c r="P476" s="11">
        <f ca="1">SUMIF(Ingredients!$B$3:$B$217,'PH complex foods'!H476,Ingredients!$A$3:$A$119)+SUMIF($B$3:$B$724,H476,$V$3:$V$723)</f>
        <v>1</v>
      </c>
      <c r="Q476" s="11">
        <f ca="1">SUMIF(Ingredients!$B$3:$B$217,'PH complex foods'!I476,Ingredients!$A$3:$A$119)+SUMIF($B$3:$B$724,I476,$V$3:$V$723)</f>
        <v>1</v>
      </c>
      <c r="R476" s="11">
        <f ca="1">SUMIF(Ingredients!$B$3:$B$217,'PH complex foods'!J476,Ingredients!$A$3:$A$119)+SUMIF($B$3:$B$724,J476,$V$3:$V$723)</f>
        <v>0</v>
      </c>
      <c r="S476" s="11">
        <f ca="1">SUMIF(Ingredients!$B$3:$B$217,'PH complex foods'!K476,Ingredients!$A$3:$A$119)+SUMIF($B$3:$B$724,K476,$V$3:$V$723)</f>
        <v>0</v>
      </c>
      <c r="T476" s="11">
        <f ca="1">SUMIF(Ingredients!$B$3:$B$217,'PH complex foods'!L476,Ingredients!$A$3:$A$119)+SUMIF($B$3:$B$724,L476,$V$3:$V$723)</f>
        <v>0</v>
      </c>
      <c r="U476" s="11">
        <f ca="1">SUMIF(Ingredients!$B$3:$B$217,'PH complex foods'!M476,Ingredients!$A$3:$A$119)+SUMIF($B$3:$B$724,M476,$V$3:$V$723)</f>
        <v>0</v>
      </c>
      <c r="V476" s="10">
        <f t="shared" ca="1" si="103"/>
        <v>1</v>
      </c>
      <c r="W476" s="11">
        <f t="shared" si="92"/>
        <v>0</v>
      </c>
      <c r="X476" s="44" t="str">
        <f t="shared" ca="1" si="104"/>
        <v>Yes</v>
      </c>
      <c r="Y476" s="34">
        <f>SUMIF(Ingredients!$B$3:$B$217,F476,Ingredients!$C$3:$C$217)+SUMIF($B$3:$B$724,F476,$AG$3:$AG$724)</f>
        <v>10</v>
      </c>
      <c r="Z476" s="30">
        <f>SUMIF(Ingredients!$B$3:$B$217,G476,Ingredients!$C$3:$C$217)+SUMIF($B$3:$B$724,G476,$AG$3:$AG$724)</f>
        <v>2</v>
      </c>
      <c r="AA476" s="30">
        <f>SUMIF(Ingredients!$B$3:$B$217,H476,Ingredients!$C$3:$C$217)+SUMIF($B$3:$B$724,H476,$AG$3:$AG$724)</f>
        <v>4</v>
      </c>
      <c r="AB476" s="30">
        <f>SUMIF(Ingredients!$B$3:$B$217,I476,Ingredients!$C$3:$C$217)+SUMIF($B$3:$B$724,I476,$AG$3:$AG$724)</f>
        <v>4</v>
      </c>
      <c r="AC476" s="30">
        <f>SUMIF(Ingredients!$B$3:$B$217,J476,Ingredients!$C$3:$C$217)+SUMIF($B$3:$B$724,J476,$AG$3:$AG$724)</f>
        <v>0</v>
      </c>
      <c r="AD476" s="30">
        <f>SUMIF(Ingredients!$B$3:$B$217,K476,Ingredients!$C$3:$C$217)+SUMIF($B$3:$B$724,K476,$AG$3:$AG$724)</f>
        <v>0</v>
      </c>
      <c r="AE476" s="30">
        <f>SUMIF(Ingredients!$B$3:$B$217,L476,Ingredients!$C$3:$C$217)+SUMIF($B$3:$B$724,L476,$AG$3:$AG$724)</f>
        <v>0</v>
      </c>
      <c r="AF476" s="30">
        <f>SUMIF(Ingredients!$B$3:$B$217,M476,Ingredients!$C$3:$C$217)+SUMIF($B$3:$B$724,M476,$AG$3:$AG$724)</f>
        <v>0</v>
      </c>
      <c r="AG476" s="29">
        <f t="shared" si="93"/>
        <v>20</v>
      </c>
      <c r="AH476" s="30">
        <f>SUMIF(Ingredients!$B$3:$B$217,F476,Ingredients!$D$3:$D$217)+SUMIF($B$3:$B$724,F476,$AP$3:$AP$724)</f>
        <v>0</v>
      </c>
      <c r="AI476" s="30">
        <f>SUMIF(Ingredients!$B$3:$B$217,G476,Ingredients!$D$3:$D$217)+SUMIF($B$3:$B$724,G476,$AP$3:$AP$724)</f>
        <v>0</v>
      </c>
      <c r="AJ476" s="30">
        <f>SUMIF(Ingredients!$B$3:$B$217,H476,Ingredients!$D$3:$D$217)+SUMIF($B$3:$B$724,H476,$AP$3:$AP$724)</f>
        <v>0</v>
      </c>
      <c r="AK476" s="30">
        <f>SUMIF(Ingredients!$B$3:$B$217,I476,Ingredients!$D$3:$D$217)+SUMIF($B$3:$B$724,I476,$AP$3:$AP$724)</f>
        <v>0</v>
      </c>
      <c r="AL476" s="30">
        <f>SUMIF(Ingredients!$B$3:$B$217,J476,Ingredients!$D$3:$D$217)+SUMIF($B$3:$B$724,J476,$AP$3:$AP$724)</f>
        <v>0</v>
      </c>
      <c r="AM476" s="30">
        <f>SUMIF(Ingredients!$B$3:$B$217,K476,Ingredients!$D$3:$D$217)+SUMIF($B$3:$B$724,K476,$AP$3:$AP$724)</f>
        <v>0</v>
      </c>
      <c r="AN476" s="30">
        <f>SUMIF(Ingredients!$B$3:$B$217,L476,Ingredients!$D$3:$D$217)+SUMIF($B$3:$B$724,L476,$AP$3:$AP$724)</f>
        <v>0</v>
      </c>
      <c r="AO476" s="30">
        <f>SUMIF(Ingredients!$B$3:$B$217,M476,Ingredients!$D$3:$D$217)+SUMIF($B$3:$B$724,M476,$AP$3:$AP$724)</f>
        <v>0</v>
      </c>
      <c r="AP476" s="29">
        <f t="shared" si="94"/>
        <v>0</v>
      </c>
      <c r="AQ476" s="30">
        <f>SUMIF(Ingredients!$B$3:$B$217,F476,Ingredients!$E$3:$E$217)+SUMIF($B$3:$B$724,F476,$AY$3:$AY$727)</f>
        <v>32</v>
      </c>
      <c r="AR476" s="30">
        <f>SUMIF(Ingredients!$B$3:$B$217,G476,Ingredients!$E$3:$E$217)+SUMIF($B$3:$B$724,G476,$AY$3:$AY$727)</f>
        <v>43</v>
      </c>
      <c r="AS476" s="30">
        <f>SUMIF(Ingredients!$B$3:$B$217,H476,Ingredients!$E$3:$E$217)+SUMIF($B$3:$B$724,H476,$AY$3:$AY$727)</f>
        <v>7.666666666666667</v>
      </c>
      <c r="AT476" s="30">
        <f>SUMIF(Ingredients!$B$3:$B$217,I476,Ingredients!$E$3:$E$217)+SUMIF($B$3:$B$724,I476,$AY$3:$AY$727)</f>
        <v>0</v>
      </c>
      <c r="AU476" s="30">
        <f>SUMIF(Ingredients!$B$3:$B$217,J476,Ingredients!$E$3:$E$217)+SUMIF($B$3:$B$724,J476,$AY$3:$AY$727)</f>
        <v>0</v>
      </c>
      <c r="AV476" s="30">
        <f>SUMIF(Ingredients!$B$3:$B$217,K476,Ingredients!$E$3:$E$217)+SUMIF($B$3:$B$724,K476,$AY$3:$AY$727)</f>
        <v>0</v>
      </c>
      <c r="AW476" s="30">
        <f>SUMIF(Ingredients!$B$3:$B$217,L476,Ingredients!$E$3:$E$217)+SUMIF($B$3:$B$724,L476,$AY$3:$AY$727)</f>
        <v>0</v>
      </c>
      <c r="AX476" s="30">
        <f>SUMIF(Ingredients!$B$3:$B$217,M476,Ingredients!$E$3:$E$217)+SUMIF($B$3:$B$724,M476,$AY$3:$AY$727)</f>
        <v>0</v>
      </c>
      <c r="AY476" s="29">
        <f t="shared" si="95"/>
        <v>20.666666666666668</v>
      </c>
      <c r="AZ476" s="30">
        <f>SUMIF(Ingredients!$B$3:$B$217,F476,Ingredients!$F$3:$F$217)+SUMIF($B$3:$B$724,F476,$BH$3:$BH$724)</f>
        <v>0</v>
      </c>
      <c r="BA476" s="30">
        <f>SUMIF(Ingredients!$B$3:$B$217,G476,Ingredients!$F$3:$F$217)+SUMIF($B$3:$B$724,G476,$BH$3:$BH$724)</f>
        <v>0</v>
      </c>
      <c r="BB476" s="30">
        <f>SUMIF(Ingredients!$B$3:$B$217,H476,Ingredients!$F$3:$F$217)+SUMIF($B$3:$B$724,H476,$BH$3:$BH$724)</f>
        <v>0</v>
      </c>
      <c r="BC476" s="30">
        <f>SUMIF(Ingredients!$B$3:$B$217,I476,Ingredients!$F$3:$F$217)+SUMIF($B$3:$B$724,I476,$BH$3:$BH$724)</f>
        <v>0</v>
      </c>
      <c r="BD476" s="30">
        <f>SUMIF(Ingredients!$B$3:$B$217,J476,Ingredients!$F$3:$F$217)+SUMIF($B$3:$B$724,J476,$BH$3:$BH$724)</f>
        <v>0</v>
      </c>
      <c r="BE476" s="30">
        <f>SUMIF(Ingredients!$B$3:$B$217,K476,Ingredients!$F$3:$F$217)+SUMIF($B$3:$B$724,K476,$BH$3:$BH$724)</f>
        <v>0</v>
      </c>
      <c r="BF476" s="30">
        <f>SUMIF(Ingredients!$B$3:$B$217,L476,Ingredients!$F$3:$F$217)+SUMIF($B$3:$B$724,L476,$BH$3:$BH$724)</f>
        <v>0</v>
      </c>
      <c r="BG476" s="30">
        <f>SUMIF(Ingredients!$B$3:$B$217,M476,Ingredients!$F$3:$F$217)+SUMIF($B$3:$B$724,M476,$BH$3:$BH$724)</f>
        <v>0</v>
      </c>
      <c r="BH476" s="35">
        <f t="shared" si="96"/>
        <v>0</v>
      </c>
      <c r="BI476" s="30">
        <f>SUMIF(Ingredients!$B$3:$B$217,F476,Ingredients!$G$3:$G$217)+SUMIF($B$3:$B$724,F476,$BQ$3:$BQ$724)</f>
        <v>0</v>
      </c>
      <c r="BJ476" s="30">
        <f>SUMIF(Ingredients!$B$3:$B$217,G476,Ingredients!$G$3:$G$217)+SUMIF($B$3:$B$724,G476,$BQ$3:$BQ$724)</f>
        <v>0</v>
      </c>
      <c r="BK476" s="30">
        <f>SUMIF(Ingredients!$B$3:$B$217,H476,Ingredients!$G$3:$G$217)+SUMIF($B$3:$B$724,H476,$BQ$3:$BQ$724)</f>
        <v>0</v>
      </c>
      <c r="BL476" s="30">
        <f>SUMIF(Ingredients!$B$3:$B$217,I476,Ingredients!$G$3:$G$217)+SUMIF($B$3:$B$724,I476,$BQ$3:$BQ$724)</f>
        <v>0</v>
      </c>
      <c r="BM476" s="30">
        <f>SUMIF(Ingredients!$B$3:$B$217,J476,Ingredients!$G$3:$G$217)+SUMIF($B$3:$B$724,J476,$BQ$3:$BQ$724)</f>
        <v>0</v>
      </c>
      <c r="BN476" s="30">
        <f>SUMIF(Ingredients!$B$3:$B$217,K476,Ingredients!$G$3:$G$217)+SUMIF($B$3:$B$724,K476,$BQ$3:$BQ$724)</f>
        <v>0</v>
      </c>
      <c r="BO476" s="30">
        <f>SUMIF(Ingredients!$B$3:$B$217,L476,Ingredients!$G$3:$G$217)+SUMIF($B$3:$B$724,L476,$BQ$3:$BQ$724)</f>
        <v>0</v>
      </c>
      <c r="BP476" s="30">
        <f>SUMIF(Ingredients!$B$3:$B$217,M476,Ingredients!$G$3:$G$217)+SUMIF($B$3:$B$724,M476,$BQ$3:$BQ$724)</f>
        <v>0</v>
      </c>
      <c r="BQ476" s="36">
        <f t="shared" si="97"/>
        <v>0</v>
      </c>
      <c r="BR476" s="30">
        <f>SUMIF(Ingredients!$B$3:$B$217,F476,Ingredients!$H$3:$H$217)+SUMIF($B$3:$B$724,F476,$BZ$3:$BZ$724)</f>
        <v>1.5</v>
      </c>
      <c r="BS476" s="30">
        <f>SUMIF(Ingredients!$B$3:$B$217,G476,Ingredients!$H$3:$H$217)+SUMIF($B$3:$B$724,G476,$BZ$3:$BZ$724)</f>
        <v>1</v>
      </c>
      <c r="BT476" s="30">
        <f>SUMIF(Ingredients!$B$3:$B$217,H476,Ingredients!$H$3:$H$217)+SUMIF($B$3:$B$724,H476,$BZ$3:$BZ$724)</f>
        <v>1</v>
      </c>
      <c r="BU476" s="30">
        <f>SUMIF(Ingredients!$B$3:$B$217,I476,Ingredients!$H$3:$H$217)+SUMIF($B$3:$B$724,I476,$BZ$3:$BZ$724)</f>
        <v>0</v>
      </c>
      <c r="BV476" s="30">
        <f>SUMIF(Ingredients!$B$3:$B$217,J476,Ingredients!$H$3:$H$217)+SUMIF($B$3:$B$724,J476,$BZ$3:$BZ$724)</f>
        <v>0</v>
      </c>
      <c r="BW476" s="30">
        <f>SUMIF(Ingredients!$B$3:$B$217,K476,Ingredients!$H$3:$H$217)+SUMIF($B$3:$B$724,K476,$BZ$3:$BZ$724)</f>
        <v>0</v>
      </c>
      <c r="BX476" s="30">
        <f>SUMIF(Ingredients!$B$3:$B$217,L476,Ingredients!$H$3:$H$217)+SUMIF($B$3:$B$724,L476,$BZ$3:$BZ$724)</f>
        <v>0</v>
      </c>
      <c r="BY476" s="30">
        <f>SUMIF(Ingredients!$B$3:$B$217,M476,Ingredients!$H$3:$H$217)+SUMIF($B$3:$B$724,M476,$BZ$3:$BZ$724)</f>
        <v>0</v>
      </c>
      <c r="BZ476" s="42">
        <f t="shared" si="98"/>
        <v>3.5</v>
      </c>
      <c r="CA476" s="30">
        <f>SUMIF(Ingredients!$B$3:$B$217,F476,Ingredients!$I$3:$I$217)+SUMIF($B$3:$B$724,F476,$CI$3:$CI$724)</f>
        <v>0</v>
      </c>
      <c r="CB476" s="30">
        <f>SUMIF(Ingredients!$B$3:$B$217,G476,Ingredients!$I$3:$I$217)+SUMIF($B$3:$B$724,G476,$CI$3:$CI$724)</f>
        <v>0</v>
      </c>
      <c r="CC476" s="30">
        <f>SUMIF(Ingredients!$B$3:$B$217,H476,Ingredients!$I$3:$I$217)+SUMIF($B$3:$B$724,H476,$CI$3:$CI$724)</f>
        <v>0</v>
      </c>
      <c r="CD476" s="30">
        <f>SUMIF(Ingredients!$B$3:$B$217,I476,Ingredients!$I$3:$I$217)+SUMIF($B$3:$B$724,I476,$CI$3:$CI$724)</f>
        <v>0</v>
      </c>
      <c r="CE476" s="30">
        <f>SUMIF(Ingredients!$B$3:$B$217,J476,Ingredients!$I$3:$I$217)+SUMIF($B$3:$B$724,J476,$CI$3:$CI$724)</f>
        <v>0</v>
      </c>
      <c r="CF476" s="30">
        <f>SUMIF(Ingredients!$B$3:$B$217,K476,Ingredients!$I$3:$I$217)+SUMIF($B$3:$B$724,K476,$CI$3:$CI$724)</f>
        <v>0</v>
      </c>
      <c r="CG476" s="30">
        <f>SUMIF(Ingredients!$B$3:$B$217,L476,Ingredients!$I$3:$I$217)+SUMIF($B$3:$B$724,L476,$CI$3:$CI$724)</f>
        <v>0</v>
      </c>
      <c r="CH476" s="30">
        <f>SUMIF(Ingredients!$B$3:$B$217,M476,Ingredients!$I$3:$I$217)+SUMIF($B$3:$B$724,M476,$CI$3:$CI$724)</f>
        <v>0</v>
      </c>
      <c r="CI476" s="38">
        <f t="shared" si="99"/>
        <v>0</v>
      </c>
      <c r="CJ476" s="30">
        <f>SUMIF(Ingredients!$B$3:$B$217,F476,Ingredients!$J$3:$J$217)+SUMIF($B$3:$B$724,F476,$CR$3:$CR$724)</f>
        <v>0</v>
      </c>
      <c r="CK476" s="30">
        <f>SUMIF(Ingredients!$B$3:$B$217,G476,Ingredients!$J$3:$J$217)+SUMIF($B$3:$B$724,G476,$CR$3:$CR$724)</f>
        <v>0</v>
      </c>
      <c r="CL476" s="30">
        <f>SUMIF(Ingredients!$B$3:$B$217,H476,Ingredients!$J$3:$J$217)+SUMIF($B$3:$B$724,H476,$CR$3:$CR$724)</f>
        <v>0</v>
      </c>
      <c r="CM476" s="30">
        <f>SUMIF(Ingredients!$B$3:$B$217,I476,Ingredients!$J$3:$J$217)+SUMIF($B$3:$B$724,I476,$CR$3:$CR$724)</f>
        <v>0</v>
      </c>
      <c r="CN476" s="30">
        <f>SUMIF(Ingredients!$B$3:$B$217,J476,Ingredients!$J$3:$J$217)+SUMIF($B$3:$B$724,J476,$CR$3:$CR$724)</f>
        <v>0</v>
      </c>
      <c r="CO476" s="30">
        <f>SUMIF(Ingredients!$B$3:$B$217,K476,Ingredients!$J$3:$J$217)+SUMIF($B$3:$B$724,K476,$CR$3:$CR$724)</f>
        <v>0</v>
      </c>
      <c r="CP476" s="30">
        <f>SUMIF(Ingredients!$B$3:$B$217,L476,Ingredients!$J$3:$J$217)+SUMIF($B$3:$B$724,L476,$CR$3:$CR$724)</f>
        <v>0</v>
      </c>
      <c r="CQ476" s="30">
        <f>SUMIF(Ingredients!$B$3:$B$217,M476,Ingredients!$J$3:$J$217)+SUMIF($B$3:$B$724,M476,$CR$3:$CR$724)</f>
        <v>0</v>
      </c>
      <c r="CR476" s="43">
        <f t="shared" si="100"/>
        <v>0</v>
      </c>
      <c r="CS476" s="34">
        <v>20</v>
      </c>
      <c r="CT476" s="30">
        <v>0</v>
      </c>
      <c r="CU476" s="30">
        <v>12</v>
      </c>
      <c r="CV476" s="35">
        <v>0</v>
      </c>
      <c r="CW476" s="36">
        <v>0</v>
      </c>
      <c r="CX476" s="37">
        <v>3.5</v>
      </c>
      <c r="CY476" s="38">
        <v>0</v>
      </c>
      <c r="CZ476" s="39">
        <v>0</v>
      </c>
      <c r="DA476" t="s">
        <v>202</v>
      </c>
      <c r="DB476" t="str">
        <f t="shared" ca="1" si="101"/>
        <v>-</v>
      </c>
      <c r="DD476" t="s">
        <v>200</v>
      </c>
      <c r="DE476" t="str">
        <f t="shared" ca="1" si="102"/>
        <v>POTATOESOBRIENITEM(MEAL, ItemRegistry.potatoesobrienItem, 4 ,4f,0f,0f,3.5f,0f,0f,0f,1.75f),</v>
      </c>
      <c r="DF476" t="s">
        <v>2546</v>
      </c>
    </row>
    <row r="477" spans="2:110" x14ac:dyDescent="0.3">
      <c r="B477" t="s">
        <v>832</v>
      </c>
      <c r="C477" t="str">
        <f>INDEX('PH Itemnames'!$B$1:$B$723,MATCH(B477,'PH Itemnames'!$A$1:$A$723),1)</f>
        <v>tatertotsItem</v>
      </c>
      <c r="D477" t="s">
        <v>240</v>
      </c>
      <c r="E477" t="s">
        <v>1192</v>
      </c>
      <c r="F477" s="10" t="s">
        <v>65</v>
      </c>
      <c r="G477" s="11" t="s">
        <v>264</v>
      </c>
      <c r="H477" s="11" t="s">
        <v>249</v>
      </c>
      <c r="I477" s="11"/>
      <c r="J477" s="11"/>
      <c r="K477" s="11"/>
      <c r="L477" s="11"/>
      <c r="M477" s="11"/>
      <c r="N477" s="46">
        <f ca="1">SUMIF(Ingredients!$B$3:$B$217,'PH complex foods'!F477,Ingredients!$A$3:$A$119)+SUMIF($B$3:$B$724,F477,$V$3:$V$723)</f>
        <v>1</v>
      </c>
      <c r="O477" s="11">
        <f ca="1">SUMIF(Ingredients!$B$3:$B$217,'PH complex foods'!G477,Ingredients!$A$3:$A$119)+SUMIF($B$3:$B$724,G477,$V$3:$V$723)</f>
        <v>1</v>
      </c>
      <c r="P477" s="11">
        <f ca="1">SUMIF(Ingredients!$B$3:$B$217,'PH complex foods'!H477,Ingredients!$A$3:$A$119)+SUMIF($B$3:$B$724,H477,$V$3:$V$723)</f>
        <v>1</v>
      </c>
      <c r="Q477" s="11">
        <f ca="1">SUMIF(Ingredients!$B$3:$B$217,'PH complex foods'!I477,Ingredients!$A$3:$A$119)+SUMIF($B$3:$B$724,I477,$V$3:$V$723)</f>
        <v>0</v>
      </c>
      <c r="R477" s="11">
        <f ca="1">SUMIF(Ingredients!$B$3:$B$217,'PH complex foods'!J477,Ingredients!$A$3:$A$119)+SUMIF($B$3:$B$724,J477,$V$3:$V$723)</f>
        <v>0</v>
      </c>
      <c r="S477" s="11">
        <f ca="1">SUMIF(Ingredients!$B$3:$B$217,'PH complex foods'!K477,Ingredients!$A$3:$A$119)+SUMIF($B$3:$B$724,K477,$V$3:$V$723)</f>
        <v>0</v>
      </c>
      <c r="T477" s="11">
        <f ca="1">SUMIF(Ingredients!$B$3:$B$217,'PH complex foods'!L477,Ingredients!$A$3:$A$119)+SUMIF($B$3:$B$724,L477,$V$3:$V$723)</f>
        <v>0</v>
      </c>
      <c r="U477" s="11">
        <f ca="1">SUMIF(Ingredients!$B$3:$B$217,'PH complex foods'!M477,Ingredients!$A$3:$A$119)+SUMIF($B$3:$B$724,M477,$V$3:$V$723)</f>
        <v>0</v>
      </c>
      <c r="V477" s="10">
        <f t="shared" ca="1" si="103"/>
        <v>1</v>
      </c>
      <c r="W477" s="11">
        <f t="shared" si="92"/>
        <v>1</v>
      </c>
      <c r="X477" s="44" t="str">
        <f t="shared" ca="1" si="104"/>
        <v>Yes</v>
      </c>
      <c r="Y477" s="34">
        <f>SUMIF(Ingredients!$B$3:$B$217,F477,Ingredients!$C$3:$C$217)+SUMIF($B$3:$B$724,F477,$AG$3:$AG$724)</f>
        <v>10</v>
      </c>
      <c r="Z477" s="30">
        <f>SUMIF(Ingredients!$B$3:$B$217,G477,Ingredients!$C$3:$C$217)+SUMIF($B$3:$B$724,G477,$AG$3:$AG$724)</f>
        <v>5</v>
      </c>
      <c r="AA477" s="30">
        <f>SUMIF(Ingredients!$B$3:$B$217,H477,Ingredients!$C$3:$C$217)+SUMIF($B$3:$B$724,H477,$AG$3:$AG$724)</f>
        <v>0</v>
      </c>
      <c r="AB477" s="30">
        <f>SUMIF(Ingredients!$B$3:$B$217,I477,Ingredients!$C$3:$C$217)+SUMIF($B$3:$B$724,I477,$AG$3:$AG$724)</f>
        <v>0</v>
      </c>
      <c r="AC477" s="30">
        <f>SUMIF(Ingredients!$B$3:$B$217,J477,Ingredients!$C$3:$C$217)+SUMIF($B$3:$B$724,J477,$AG$3:$AG$724)</f>
        <v>0</v>
      </c>
      <c r="AD477" s="30">
        <f>SUMIF(Ingredients!$B$3:$B$217,K477,Ingredients!$C$3:$C$217)+SUMIF($B$3:$B$724,K477,$AG$3:$AG$724)</f>
        <v>0</v>
      </c>
      <c r="AE477" s="30">
        <f>SUMIF(Ingredients!$B$3:$B$217,L477,Ingredients!$C$3:$C$217)+SUMIF($B$3:$B$724,L477,$AG$3:$AG$724)</f>
        <v>0</v>
      </c>
      <c r="AF477" s="30">
        <f>SUMIF(Ingredients!$B$3:$B$217,M477,Ingredients!$C$3:$C$217)+SUMIF($B$3:$B$724,M477,$AG$3:$AG$724)</f>
        <v>0</v>
      </c>
      <c r="AG477" s="29">
        <f t="shared" si="93"/>
        <v>15</v>
      </c>
      <c r="AH477" s="30">
        <f>SUMIF(Ingredients!$B$3:$B$217,F477,Ingredients!$D$3:$D$217)+SUMIF($B$3:$B$724,F477,$AP$3:$AP$724)</f>
        <v>0</v>
      </c>
      <c r="AI477" s="30">
        <f>SUMIF(Ingredients!$B$3:$B$217,G477,Ingredients!$D$3:$D$217)+SUMIF($B$3:$B$724,G477,$AP$3:$AP$724)</f>
        <v>0</v>
      </c>
      <c r="AJ477" s="30">
        <f>SUMIF(Ingredients!$B$3:$B$217,H477,Ingredients!$D$3:$D$217)+SUMIF($B$3:$B$724,H477,$AP$3:$AP$724)</f>
        <v>0</v>
      </c>
      <c r="AK477" s="30">
        <f>SUMIF(Ingredients!$B$3:$B$217,I477,Ingredients!$D$3:$D$217)+SUMIF($B$3:$B$724,I477,$AP$3:$AP$724)</f>
        <v>0</v>
      </c>
      <c r="AL477" s="30">
        <f>SUMIF(Ingredients!$B$3:$B$217,J477,Ingredients!$D$3:$D$217)+SUMIF($B$3:$B$724,J477,$AP$3:$AP$724)</f>
        <v>0</v>
      </c>
      <c r="AM477" s="30">
        <f>SUMIF(Ingredients!$B$3:$B$217,K477,Ingredients!$D$3:$D$217)+SUMIF($B$3:$B$724,K477,$AP$3:$AP$724)</f>
        <v>0</v>
      </c>
      <c r="AN477" s="30">
        <f>SUMIF(Ingredients!$B$3:$B$217,L477,Ingredients!$D$3:$D$217)+SUMIF($B$3:$B$724,L477,$AP$3:$AP$724)</f>
        <v>0</v>
      </c>
      <c r="AO477" s="30">
        <f>SUMIF(Ingredients!$B$3:$B$217,M477,Ingredients!$D$3:$D$217)+SUMIF($B$3:$B$724,M477,$AP$3:$AP$724)</f>
        <v>0</v>
      </c>
      <c r="AP477" s="29">
        <f t="shared" si="94"/>
        <v>0</v>
      </c>
      <c r="AQ477" s="30">
        <f>SUMIF(Ingredients!$B$3:$B$217,F477,Ingredients!$E$3:$E$217)+SUMIF($B$3:$B$724,F477,$AY$3:$AY$727)</f>
        <v>32</v>
      </c>
      <c r="AR477" s="30">
        <f>SUMIF(Ingredients!$B$3:$B$217,G477,Ingredients!$E$3:$E$217)+SUMIF($B$3:$B$724,G477,$AY$3:$AY$727)</f>
        <v>43</v>
      </c>
      <c r="AS477" s="30">
        <f>SUMIF(Ingredients!$B$3:$B$217,H477,Ingredients!$E$3:$E$217)+SUMIF($B$3:$B$724,H477,$AY$3:$AY$727)</f>
        <v>30</v>
      </c>
      <c r="AT477" s="30">
        <f>SUMIF(Ingredients!$B$3:$B$217,I477,Ingredients!$E$3:$E$217)+SUMIF($B$3:$B$724,I477,$AY$3:$AY$727)</f>
        <v>0</v>
      </c>
      <c r="AU477" s="30">
        <f>SUMIF(Ingredients!$B$3:$B$217,J477,Ingredients!$E$3:$E$217)+SUMIF($B$3:$B$724,J477,$AY$3:$AY$727)</f>
        <v>0</v>
      </c>
      <c r="AV477" s="30">
        <f>SUMIF(Ingredients!$B$3:$B$217,K477,Ingredients!$E$3:$E$217)+SUMIF($B$3:$B$724,K477,$AY$3:$AY$727)</f>
        <v>0</v>
      </c>
      <c r="AW477" s="30">
        <f>SUMIF(Ingredients!$B$3:$B$217,L477,Ingredients!$E$3:$E$217)+SUMIF($B$3:$B$724,L477,$AY$3:$AY$727)</f>
        <v>0</v>
      </c>
      <c r="AX477" s="30">
        <f>SUMIF(Ingredients!$B$3:$B$217,M477,Ingredients!$E$3:$E$217)+SUMIF($B$3:$B$724,M477,$AY$3:$AY$727)</f>
        <v>0</v>
      </c>
      <c r="AY477" s="29">
        <f t="shared" si="95"/>
        <v>35</v>
      </c>
      <c r="AZ477" s="30">
        <f>SUMIF(Ingredients!$B$3:$B$217,F477,Ingredients!$F$3:$F$217)+SUMIF($B$3:$B$724,F477,$BH$3:$BH$724)</f>
        <v>0</v>
      </c>
      <c r="BA477" s="30">
        <f>SUMIF(Ingredients!$B$3:$B$217,G477,Ingredients!$F$3:$F$217)+SUMIF($B$3:$B$724,G477,$BH$3:$BH$724)</f>
        <v>1</v>
      </c>
      <c r="BB477" s="30">
        <f>SUMIF(Ingredients!$B$3:$B$217,H477,Ingredients!$F$3:$F$217)+SUMIF($B$3:$B$724,H477,$BH$3:$BH$724)</f>
        <v>0</v>
      </c>
      <c r="BC477" s="30">
        <f>SUMIF(Ingredients!$B$3:$B$217,I477,Ingredients!$F$3:$F$217)+SUMIF($B$3:$B$724,I477,$BH$3:$BH$724)</f>
        <v>0</v>
      </c>
      <c r="BD477" s="30">
        <f>SUMIF(Ingredients!$B$3:$B$217,J477,Ingredients!$F$3:$F$217)+SUMIF($B$3:$B$724,J477,$BH$3:$BH$724)</f>
        <v>0</v>
      </c>
      <c r="BE477" s="30">
        <f>SUMIF(Ingredients!$B$3:$B$217,K477,Ingredients!$F$3:$F$217)+SUMIF($B$3:$B$724,K477,$BH$3:$BH$724)</f>
        <v>0</v>
      </c>
      <c r="BF477" s="30">
        <f>SUMIF(Ingredients!$B$3:$B$217,L477,Ingredients!$F$3:$F$217)+SUMIF($B$3:$B$724,L477,$BH$3:$BH$724)</f>
        <v>0</v>
      </c>
      <c r="BG477" s="30">
        <f>SUMIF(Ingredients!$B$3:$B$217,M477,Ingredients!$F$3:$F$217)+SUMIF($B$3:$B$724,M477,$BH$3:$BH$724)</f>
        <v>0</v>
      </c>
      <c r="BH477" s="35">
        <f t="shared" si="96"/>
        <v>1</v>
      </c>
      <c r="BI477" s="30">
        <f>SUMIF(Ingredients!$B$3:$B$217,F477,Ingredients!$G$3:$G$217)+SUMIF($B$3:$B$724,F477,$BQ$3:$BQ$724)</f>
        <v>0</v>
      </c>
      <c r="BJ477" s="30">
        <f>SUMIF(Ingredients!$B$3:$B$217,G477,Ingredients!$G$3:$G$217)+SUMIF($B$3:$B$724,G477,$BQ$3:$BQ$724)</f>
        <v>0</v>
      </c>
      <c r="BK477" s="30">
        <f>SUMIF(Ingredients!$B$3:$B$217,H477,Ingredients!$G$3:$G$217)+SUMIF($B$3:$B$724,H477,$BQ$3:$BQ$724)</f>
        <v>0</v>
      </c>
      <c r="BL477" s="30">
        <f>SUMIF(Ingredients!$B$3:$B$217,I477,Ingredients!$G$3:$G$217)+SUMIF($B$3:$B$724,I477,$BQ$3:$BQ$724)</f>
        <v>0</v>
      </c>
      <c r="BM477" s="30">
        <f>SUMIF(Ingredients!$B$3:$B$217,J477,Ingredients!$G$3:$G$217)+SUMIF($B$3:$B$724,J477,$BQ$3:$BQ$724)</f>
        <v>0</v>
      </c>
      <c r="BN477" s="30">
        <f>SUMIF(Ingredients!$B$3:$B$217,K477,Ingredients!$G$3:$G$217)+SUMIF($B$3:$B$724,K477,$BQ$3:$BQ$724)</f>
        <v>0</v>
      </c>
      <c r="BO477" s="30">
        <f>SUMIF(Ingredients!$B$3:$B$217,L477,Ingredients!$G$3:$G$217)+SUMIF($B$3:$B$724,L477,$BQ$3:$BQ$724)</f>
        <v>0</v>
      </c>
      <c r="BP477" s="30">
        <f>SUMIF(Ingredients!$B$3:$B$217,M477,Ingredients!$G$3:$G$217)+SUMIF($B$3:$B$724,M477,$BQ$3:$BQ$724)</f>
        <v>0</v>
      </c>
      <c r="BQ477" s="36">
        <f t="shared" si="97"/>
        <v>0</v>
      </c>
      <c r="BR477" s="30">
        <f>SUMIF(Ingredients!$B$3:$B$217,F477,Ingredients!$H$3:$H$217)+SUMIF($B$3:$B$724,F477,$BZ$3:$BZ$724)</f>
        <v>1.5</v>
      </c>
      <c r="BS477" s="30">
        <f>SUMIF(Ingredients!$B$3:$B$217,G477,Ingredients!$H$3:$H$217)+SUMIF($B$3:$B$724,G477,$BZ$3:$BZ$724)</f>
        <v>0</v>
      </c>
      <c r="BT477" s="30">
        <f>SUMIF(Ingredients!$B$3:$B$217,H477,Ingredients!$H$3:$H$217)+SUMIF($B$3:$B$724,H477,$BZ$3:$BZ$724)</f>
        <v>0</v>
      </c>
      <c r="BU477" s="30">
        <f>SUMIF(Ingredients!$B$3:$B$217,I477,Ingredients!$H$3:$H$217)+SUMIF($B$3:$B$724,I477,$BZ$3:$BZ$724)</f>
        <v>0</v>
      </c>
      <c r="BV477" s="30">
        <f>SUMIF(Ingredients!$B$3:$B$217,J477,Ingredients!$H$3:$H$217)+SUMIF($B$3:$B$724,J477,$BZ$3:$BZ$724)</f>
        <v>0</v>
      </c>
      <c r="BW477" s="30">
        <f>SUMIF(Ingredients!$B$3:$B$217,K477,Ingredients!$H$3:$H$217)+SUMIF($B$3:$B$724,K477,$BZ$3:$BZ$724)</f>
        <v>0</v>
      </c>
      <c r="BX477" s="30">
        <f>SUMIF(Ingredients!$B$3:$B$217,L477,Ingredients!$H$3:$H$217)+SUMIF($B$3:$B$724,L477,$BZ$3:$BZ$724)</f>
        <v>0</v>
      </c>
      <c r="BY477" s="30">
        <f>SUMIF(Ingredients!$B$3:$B$217,M477,Ingredients!$H$3:$H$217)+SUMIF($B$3:$B$724,M477,$BZ$3:$BZ$724)</f>
        <v>0</v>
      </c>
      <c r="BZ477" s="42">
        <f t="shared" si="98"/>
        <v>1.5</v>
      </c>
      <c r="CA477" s="30">
        <f>SUMIF(Ingredients!$B$3:$B$217,F477,Ingredients!$I$3:$I$217)+SUMIF($B$3:$B$724,F477,$CI$3:$CI$724)</f>
        <v>0</v>
      </c>
      <c r="CB477" s="30">
        <f>SUMIF(Ingredients!$B$3:$B$217,G477,Ingredients!$I$3:$I$217)+SUMIF($B$3:$B$724,G477,$CI$3:$CI$724)</f>
        <v>0</v>
      </c>
      <c r="CC477" s="30">
        <f>SUMIF(Ingredients!$B$3:$B$217,H477,Ingredients!$I$3:$I$217)+SUMIF($B$3:$B$724,H477,$CI$3:$CI$724)</f>
        <v>0</v>
      </c>
      <c r="CD477" s="30">
        <f>SUMIF(Ingredients!$B$3:$B$217,I477,Ingredients!$I$3:$I$217)+SUMIF($B$3:$B$724,I477,$CI$3:$CI$724)</f>
        <v>0</v>
      </c>
      <c r="CE477" s="30">
        <f>SUMIF(Ingredients!$B$3:$B$217,J477,Ingredients!$I$3:$I$217)+SUMIF($B$3:$B$724,J477,$CI$3:$CI$724)</f>
        <v>0</v>
      </c>
      <c r="CF477" s="30">
        <f>SUMIF(Ingredients!$B$3:$B$217,K477,Ingredients!$I$3:$I$217)+SUMIF($B$3:$B$724,K477,$CI$3:$CI$724)</f>
        <v>0</v>
      </c>
      <c r="CG477" s="30">
        <f>SUMIF(Ingredients!$B$3:$B$217,L477,Ingredients!$I$3:$I$217)+SUMIF($B$3:$B$724,L477,$CI$3:$CI$724)</f>
        <v>0</v>
      </c>
      <c r="CH477" s="30">
        <f>SUMIF(Ingredients!$B$3:$B$217,M477,Ingredients!$I$3:$I$217)+SUMIF($B$3:$B$724,M477,$CI$3:$CI$724)</f>
        <v>0</v>
      </c>
      <c r="CI477" s="38">
        <f t="shared" si="99"/>
        <v>0</v>
      </c>
      <c r="CJ477" s="30">
        <f>SUMIF(Ingredients!$B$3:$B$217,F477,Ingredients!$J$3:$J$217)+SUMIF($B$3:$B$724,F477,$CR$3:$CR$724)</f>
        <v>0</v>
      </c>
      <c r="CK477" s="30">
        <f>SUMIF(Ingredients!$B$3:$B$217,G477,Ingredients!$J$3:$J$217)+SUMIF($B$3:$B$724,G477,$CR$3:$CR$724)</f>
        <v>0</v>
      </c>
      <c r="CL477" s="30">
        <f>SUMIF(Ingredients!$B$3:$B$217,H477,Ingredients!$J$3:$J$217)+SUMIF($B$3:$B$724,H477,$CR$3:$CR$724)</f>
        <v>0</v>
      </c>
      <c r="CM477" s="30">
        <f>SUMIF(Ingredients!$B$3:$B$217,I477,Ingredients!$J$3:$J$217)+SUMIF($B$3:$B$724,I477,$CR$3:$CR$724)</f>
        <v>0</v>
      </c>
      <c r="CN477" s="30">
        <f>SUMIF(Ingredients!$B$3:$B$217,J477,Ingredients!$J$3:$J$217)+SUMIF($B$3:$B$724,J477,$CR$3:$CR$724)</f>
        <v>0</v>
      </c>
      <c r="CO477" s="30">
        <f>SUMIF(Ingredients!$B$3:$B$217,K477,Ingredients!$J$3:$J$217)+SUMIF($B$3:$B$724,K477,$CR$3:$CR$724)</f>
        <v>0</v>
      </c>
      <c r="CP477" s="30">
        <f>SUMIF(Ingredients!$B$3:$B$217,L477,Ingredients!$J$3:$J$217)+SUMIF($B$3:$B$724,L477,$CR$3:$CR$724)</f>
        <v>0</v>
      </c>
      <c r="CQ477" s="30">
        <f>SUMIF(Ingredients!$B$3:$B$217,M477,Ingredients!$J$3:$J$217)+SUMIF($B$3:$B$724,M477,$CR$3:$CR$724)</f>
        <v>0</v>
      </c>
      <c r="CR477" s="43">
        <f t="shared" si="100"/>
        <v>0</v>
      </c>
      <c r="CS477" s="34">
        <v>15</v>
      </c>
      <c r="CT477" s="30">
        <v>0</v>
      </c>
      <c r="CU477" s="30">
        <v>21</v>
      </c>
      <c r="CV477" s="35">
        <v>1</v>
      </c>
      <c r="CW477" s="36">
        <v>0</v>
      </c>
      <c r="CX477" s="37">
        <v>1.5</v>
      </c>
      <c r="CY477" s="38">
        <v>0</v>
      </c>
      <c r="CZ477" s="39">
        <v>0</v>
      </c>
      <c r="DA477" t="s">
        <v>202</v>
      </c>
      <c r="DB477" t="str">
        <f t="shared" ca="1" si="101"/>
        <v>-</v>
      </c>
      <c r="DD477" t="s">
        <v>200</v>
      </c>
      <c r="DE477" t="str">
        <f t="shared" ca="1" si="102"/>
        <v>TATERTOTSITEM(MEAL, ItemRegistry.tatertotsItem, 4 ,3f,0f,1f,1.5f,0f,0f,0f,1f),</v>
      </c>
      <c r="DF477" t="s">
        <v>2547</v>
      </c>
    </row>
    <row r="478" spans="2:110" x14ac:dyDescent="0.3">
      <c r="B478" t="s">
        <v>770</v>
      </c>
      <c r="C478" t="str">
        <f>INDEX('PH Itemnames'!$B$1:$B$723,MATCH(B478,'PH Itemnames'!$A$1:$A$723),1)</f>
        <v>smoresItem</v>
      </c>
      <c r="D478" t="s">
        <v>240</v>
      </c>
      <c r="E478" t="s">
        <v>1192</v>
      </c>
      <c r="F478" s="10" t="s">
        <v>719</v>
      </c>
      <c r="G478" s="11" t="s">
        <v>230</v>
      </c>
      <c r="H478" s="11" t="s">
        <v>414</v>
      </c>
      <c r="I478" s="11"/>
      <c r="J478" s="11"/>
      <c r="K478" s="11"/>
      <c r="L478" s="11"/>
      <c r="M478" s="11"/>
      <c r="N478" s="46">
        <f ca="1">SUMIF(Ingredients!$B$3:$B$217,'PH complex foods'!F478,Ingredients!$A$3:$A$119)+SUMIF($B$3:$B$724,F478,$V$3:$V$723)</f>
        <v>1</v>
      </c>
      <c r="O478" s="11">
        <f ca="1">SUMIF(Ingredients!$B$3:$B$217,'PH complex foods'!G478,Ingredients!$A$3:$A$119)+SUMIF($B$3:$B$724,G478,$V$3:$V$723)</f>
        <v>0</v>
      </c>
      <c r="P478" s="11">
        <f ca="1">SUMIF(Ingredients!$B$3:$B$217,'PH complex foods'!H478,Ingredients!$A$3:$A$119)+SUMIF($B$3:$B$724,H478,$V$3:$V$723)</f>
        <v>1</v>
      </c>
      <c r="Q478" s="11">
        <f ca="1">SUMIF(Ingredients!$B$3:$B$217,'PH complex foods'!I478,Ingredients!$A$3:$A$119)+SUMIF($B$3:$B$724,I478,$V$3:$V$723)</f>
        <v>0</v>
      </c>
      <c r="R478" s="11">
        <f ca="1">SUMIF(Ingredients!$B$3:$B$217,'PH complex foods'!J478,Ingredients!$A$3:$A$119)+SUMIF($B$3:$B$724,J478,$V$3:$V$723)</f>
        <v>0</v>
      </c>
      <c r="S478" s="11">
        <f ca="1">SUMIF(Ingredients!$B$3:$B$217,'PH complex foods'!K478,Ingredients!$A$3:$A$119)+SUMIF($B$3:$B$724,K478,$V$3:$V$723)</f>
        <v>0</v>
      </c>
      <c r="T478" s="11">
        <f ca="1">SUMIF(Ingredients!$B$3:$B$217,'PH complex foods'!L478,Ingredients!$A$3:$A$119)+SUMIF($B$3:$B$724,L478,$V$3:$V$723)</f>
        <v>0</v>
      </c>
      <c r="U478" s="11">
        <f ca="1">SUMIF(Ingredients!$B$3:$B$217,'PH complex foods'!M478,Ingredients!$A$3:$A$119)+SUMIF($B$3:$B$724,M478,$V$3:$V$723)</f>
        <v>0</v>
      </c>
      <c r="V478" s="10">
        <f t="shared" ca="1" si="103"/>
        <v>0</v>
      </c>
      <c r="W478" s="11">
        <f t="shared" si="92"/>
        <v>0</v>
      </c>
      <c r="X478" s="44" t="str">
        <f t="shared" ca="1" si="104"/>
        <v>No</v>
      </c>
      <c r="Y478" s="34">
        <f>SUMIF(Ingredients!$B$3:$B$217,F478,Ingredients!$C$3:$C$217)+SUMIF($B$3:$B$724,F478,$AG$3:$AG$724)</f>
        <v>10</v>
      </c>
      <c r="Z478" s="30">
        <f>SUMIF(Ingredients!$B$3:$B$217,G478,Ingredients!$C$3:$C$217)+SUMIF($B$3:$B$724,G478,$AG$3:$AG$724)</f>
        <v>10</v>
      </c>
      <c r="AA478" s="30">
        <f>SUMIF(Ingredients!$B$3:$B$217,H478,Ingredients!$C$3:$C$217)+SUMIF($B$3:$B$724,H478,$AG$3:$AG$724)</f>
        <v>0</v>
      </c>
      <c r="AB478" s="30">
        <f>SUMIF(Ingredients!$B$3:$B$217,I478,Ingredients!$C$3:$C$217)+SUMIF($B$3:$B$724,I478,$AG$3:$AG$724)</f>
        <v>0</v>
      </c>
      <c r="AC478" s="30">
        <f>SUMIF(Ingredients!$B$3:$B$217,J478,Ingredients!$C$3:$C$217)+SUMIF($B$3:$B$724,J478,$AG$3:$AG$724)</f>
        <v>0</v>
      </c>
      <c r="AD478" s="30">
        <f>SUMIF(Ingredients!$B$3:$B$217,K478,Ingredients!$C$3:$C$217)+SUMIF($B$3:$B$724,K478,$AG$3:$AG$724)</f>
        <v>0</v>
      </c>
      <c r="AE478" s="30">
        <f>SUMIF(Ingredients!$B$3:$B$217,L478,Ingredients!$C$3:$C$217)+SUMIF($B$3:$B$724,L478,$AG$3:$AG$724)</f>
        <v>0</v>
      </c>
      <c r="AF478" s="30">
        <f>SUMIF(Ingredients!$B$3:$B$217,M478,Ingredients!$C$3:$C$217)+SUMIF($B$3:$B$724,M478,$AG$3:$AG$724)</f>
        <v>0</v>
      </c>
      <c r="AG478" s="29">
        <f t="shared" si="93"/>
        <v>20</v>
      </c>
      <c r="AH478" s="30">
        <f>SUMIF(Ingredients!$B$3:$B$217,F478,Ingredients!$D$3:$D$217)+SUMIF($B$3:$B$724,F478,$AP$3:$AP$724)</f>
        <v>0</v>
      </c>
      <c r="AI478" s="30">
        <f>SUMIF(Ingredients!$B$3:$B$217,G478,Ingredients!$D$3:$D$217)+SUMIF($B$3:$B$724,G478,$AP$3:$AP$724)</f>
        <v>5</v>
      </c>
      <c r="AJ478" s="30">
        <f>SUMIF(Ingredients!$B$3:$B$217,H478,Ingredients!$D$3:$D$217)+SUMIF($B$3:$B$724,H478,$AP$3:$AP$724)</f>
        <v>10</v>
      </c>
      <c r="AK478" s="30">
        <f>SUMIF(Ingredients!$B$3:$B$217,I478,Ingredients!$D$3:$D$217)+SUMIF($B$3:$B$724,I478,$AP$3:$AP$724)</f>
        <v>0</v>
      </c>
      <c r="AL478" s="30">
        <f>SUMIF(Ingredients!$B$3:$B$217,J478,Ingredients!$D$3:$D$217)+SUMIF($B$3:$B$724,J478,$AP$3:$AP$724)</f>
        <v>0</v>
      </c>
      <c r="AM478" s="30">
        <f>SUMIF(Ingredients!$B$3:$B$217,K478,Ingredients!$D$3:$D$217)+SUMIF($B$3:$B$724,K478,$AP$3:$AP$724)</f>
        <v>0</v>
      </c>
      <c r="AN478" s="30">
        <f>SUMIF(Ingredients!$B$3:$B$217,L478,Ingredients!$D$3:$D$217)+SUMIF($B$3:$B$724,L478,$AP$3:$AP$724)</f>
        <v>0</v>
      </c>
      <c r="AO478" s="30">
        <f>SUMIF(Ingredients!$B$3:$B$217,M478,Ingredients!$D$3:$D$217)+SUMIF($B$3:$B$724,M478,$AP$3:$AP$724)</f>
        <v>0</v>
      </c>
      <c r="AP478" s="29">
        <f t="shared" si="94"/>
        <v>15</v>
      </c>
      <c r="AQ478" s="30">
        <f>SUMIF(Ingredients!$B$3:$B$217,F478,Ingredients!$E$3:$E$217)+SUMIF($B$3:$B$724,F478,$AY$3:$AY$727)</f>
        <v>16.333333333333332</v>
      </c>
      <c r="AR478" s="30">
        <f>SUMIF(Ingredients!$B$3:$B$217,G478,Ingredients!$E$3:$E$217)+SUMIF($B$3:$B$724,G478,$AY$3:$AY$727)</f>
        <v>11.666666666666666</v>
      </c>
      <c r="AS478" s="30">
        <f>SUMIF(Ingredients!$B$3:$B$217,H478,Ingredients!$E$3:$E$217)+SUMIF($B$3:$B$724,H478,$AY$3:$AY$727)</f>
        <v>15.333333333333334</v>
      </c>
      <c r="AT478" s="30">
        <f>SUMIF(Ingredients!$B$3:$B$217,I478,Ingredients!$E$3:$E$217)+SUMIF($B$3:$B$724,I478,$AY$3:$AY$727)</f>
        <v>0</v>
      </c>
      <c r="AU478" s="30">
        <f>SUMIF(Ingredients!$B$3:$B$217,J478,Ingredients!$E$3:$E$217)+SUMIF($B$3:$B$724,J478,$AY$3:$AY$727)</f>
        <v>0</v>
      </c>
      <c r="AV478" s="30">
        <f>SUMIF(Ingredients!$B$3:$B$217,K478,Ingredients!$E$3:$E$217)+SUMIF($B$3:$B$724,K478,$AY$3:$AY$727)</f>
        <v>0</v>
      </c>
      <c r="AW478" s="30">
        <f>SUMIF(Ingredients!$B$3:$B$217,L478,Ingredients!$E$3:$E$217)+SUMIF($B$3:$B$724,L478,$AY$3:$AY$727)</f>
        <v>0</v>
      </c>
      <c r="AX478" s="30">
        <f>SUMIF(Ingredients!$B$3:$B$217,M478,Ingredients!$E$3:$E$217)+SUMIF($B$3:$B$724,M478,$AY$3:$AY$727)</f>
        <v>0</v>
      </c>
      <c r="AY478" s="29">
        <f t="shared" si="95"/>
        <v>14.444444444444445</v>
      </c>
      <c r="AZ478" s="30">
        <f>SUMIF(Ingredients!$B$3:$B$217,F478,Ingredients!$F$3:$F$217)+SUMIF($B$3:$B$724,F478,$BH$3:$BH$724)</f>
        <v>1</v>
      </c>
      <c r="BA478" s="30">
        <f>SUMIF(Ingredients!$B$3:$B$217,G478,Ingredients!$F$3:$F$217)+SUMIF($B$3:$B$724,G478,$BH$3:$BH$724)</f>
        <v>0</v>
      </c>
      <c r="BB478" s="30">
        <f>SUMIF(Ingredients!$B$3:$B$217,H478,Ingredients!$F$3:$F$217)+SUMIF($B$3:$B$724,H478,$BH$3:$BH$724)</f>
        <v>0</v>
      </c>
      <c r="BC478" s="30">
        <f>SUMIF(Ingredients!$B$3:$B$217,I478,Ingredients!$F$3:$F$217)+SUMIF($B$3:$B$724,I478,$BH$3:$BH$724)</f>
        <v>0</v>
      </c>
      <c r="BD478" s="30">
        <f>SUMIF(Ingredients!$B$3:$B$217,J478,Ingredients!$F$3:$F$217)+SUMIF($B$3:$B$724,J478,$BH$3:$BH$724)</f>
        <v>0</v>
      </c>
      <c r="BE478" s="30">
        <f>SUMIF(Ingredients!$B$3:$B$217,K478,Ingredients!$F$3:$F$217)+SUMIF($B$3:$B$724,K478,$BH$3:$BH$724)</f>
        <v>0</v>
      </c>
      <c r="BF478" s="30">
        <f>SUMIF(Ingredients!$B$3:$B$217,L478,Ingredients!$F$3:$F$217)+SUMIF($B$3:$B$724,L478,$BH$3:$BH$724)</f>
        <v>0</v>
      </c>
      <c r="BG478" s="30">
        <f>SUMIF(Ingredients!$B$3:$B$217,M478,Ingredients!$F$3:$F$217)+SUMIF($B$3:$B$724,M478,$BH$3:$BH$724)</f>
        <v>0</v>
      </c>
      <c r="BH478" s="35">
        <f t="shared" si="96"/>
        <v>1</v>
      </c>
      <c r="BI478" s="30">
        <f>SUMIF(Ingredients!$B$3:$B$217,F478,Ingredients!$G$3:$G$217)+SUMIF($B$3:$B$724,F478,$BQ$3:$BQ$724)</f>
        <v>0</v>
      </c>
      <c r="BJ478" s="30">
        <f>SUMIF(Ingredients!$B$3:$B$217,G478,Ingredients!$G$3:$G$217)+SUMIF($B$3:$B$724,G478,$BQ$3:$BQ$724)</f>
        <v>0</v>
      </c>
      <c r="BK478" s="30">
        <f>SUMIF(Ingredients!$B$3:$B$217,H478,Ingredients!$G$3:$G$217)+SUMIF($B$3:$B$724,H478,$BQ$3:$BQ$724)</f>
        <v>0</v>
      </c>
      <c r="BL478" s="30">
        <f>SUMIF(Ingredients!$B$3:$B$217,I478,Ingredients!$G$3:$G$217)+SUMIF($B$3:$B$724,I478,$BQ$3:$BQ$724)</f>
        <v>0</v>
      </c>
      <c r="BM478" s="30">
        <f>SUMIF(Ingredients!$B$3:$B$217,J478,Ingredients!$G$3:$G$217)+SUMIF($B$3:$B$724,J478,$BQ$3:$BQ$724)</f>
        <v>0</v>
      </c>
      <c r="BN478" s="30">
        <f>SUMIF(Ingredients!$B$3:$B$217,K478,Ingredients!$G$3:$G$217)+SUMIF($B$3:$B$724,K478,$BQ$3:$BQ$724)</f>
        <v>0</v>
      </c>
      <c r="BO478" s="30">
        <f>SUMIF(Ingredients!$B$3:$B$217,L478,Ingredients!$G$3:$G$217)+SUMIF($B$3:$B$724,L478,$BQ$3:$BQ$724)</f>
        <v>0</v>
      </c>
      <c r="BP478" s="30">
        <f>SUMIF(Ingredients!$B$3:$B$217,M478,Ingredients!$G$3:$G$217)+SUMIF($B$3:$B$724,M478,$BQ$3:$BQ$724)</f>
        <v>0</v>
      </c>
      <c r="BQ478" s="36">
        <f t="shared" si="97"/>
        <v>0</v>
      </c>
      <c r="BR478" s="30">
        <f>SUMIF(Ingredients!$B$3:$B$217,F478,Ingredients!$H$3:$H$217)+SUMIF($B$3:$B$724,F478,$BZ$3:$BZ$724)</f>
        <v>0</v>
      </c>
      <c r="BS478" s="30">
        <f>SUMIF(Ingredients!$B$3:$B$217,G478,Ingredients!$H$3:$H$217)+SUMIF($B$3:$B$724,G478,$BZ$3:$BZ$724)</f>
        <v>0</v>
      </c>
      <c r="BT478" s="30">
        <f>SUMIF(Ingredients!$B$3:$B$217,H478,Ingredients!$H$3:$H$217)+SUMIF($B$3:$B$724,H478,$BZ$3:$BZ$724)</f>
        <v>0</v>
      </c>
      <c r="BU478" s="30">
        <f>SUMIF(Ingredients!$B$3:$B$217,I478,Ingredients!$H$3:$H$217)+SUMIF($B$3:$B$724,I478,$BZ$3:$BZ$724)</f>
        <v>0</v>
      </c>
      <c r="BV478" s="30">
        <f>SUMIF(Ingredients!$B$3:$B$217,J478,Ingredients!$H$3:$H$217)+SUMIF($B$3:$B$724,J478,$BZ$3:$BZ$724)</f>
        <v>0</v>
      </c>
      <c r="BW478" s="30">
        <f>SUMIF(Ingredients!$B$3:$B$217,K478,Ingredients!$H$3:$H$217)+SUMIF($B$3:$B$724,K478,$BZ$3:$BZ$724)</f>
        <v>0</v>
      </c>
      <c r="BX478" s="30">
        <f>SUMIF(Ingredients!$B$3:$B$217,L478,Ingredients!$H$3:$H$217)+SUMIF($B$3:$B$724,L478,$BZ$3:$BZ$724)</f>
        <v>0</v>
      </c>
      <c r="BY478" s="30">
        <f>SUMIF(Ingredients!$B$3:$B$217,M478,Ingredients!$H$3:$H$217)+SUMIF($B$3:$B$724,M478,$BZ$3:$BZ$724)</f>
        <v>0</v>
      </c>
      <c r="BZ478" s="42">
        <f t="shared" si="98"/>
        <v>0</v>
      </c>
      <c r="CA478" s="30">
        <f>SUMIF(Ingredients!$B$3:$B$217,F478,Ingredients!$I$3:$I$217)+SUMIF($B$3:$B$724,F478,$CI$3:$CI$724)</f>
        <v>0</v>
      </c>
      <c r="CB478" s="30">
        <f>SUMIF(Ingredients!$B$3:$B$217,G478,Ingredients!$I$3:$I$217)+SUMIF($B$3:$B$724,G478,$CI$3:$CI$724)</f>
        <v>0</v>
      </c>
      <c r="CC478" s="30">
        <f>SUMIF(Ingredients!$B$3:$B$217,H478,Ingredients!$I$3:$I$217)+SUMIF($B$3:$B$724,H478,$CI$3:$CI$724)</f>
        <v>0</v>
      </c>
      <c r="CD478" s="30">
        <f>SUMIF(Ingredients!$B$3:$B$217,I478,Ingredients!$I$3:$I$217)+SUMIF($B$3:$B$724,I478,$CI$3:$CI$724)</f>
        <v>0</v>
      </c>
      <c r="CE478" s="30">
        <f>SUMIF(Ingredients!$B$3:$B$217,J478,Ingredients!$I$3:$I$217)+SUMIF($B$3:$B$724,J478,$CI$3:$CI$724)</f>
        <v>0</v>
      </c>
      <c r="CF478" s="30">
        <f>SUMIF(Ingredients!$B$3:$B$217,K478,Ingredients!$I$3:$I$217)+SUMIF($B$3:$B$724,K478,$CI$3:$CI$724)</f>
        <v>0</v>
      </c>
      <c r="CG478" s="30">
        <f>SUMIF(Ingredients!$B$3:$B$217,L478,Ingredients!$I$3:$I$217)+SUMIF($B$3:$B$724,L478,$CI$3:$CI$724)</f>
        <v>0</v>
      </c>
      <c r="CH478" s="30">
        <f>SUMIF(Ingredients!$B$3:$B$217,M478,Ingredients!$I$3:$I$217)+SUMIF($B$3:$B$724,M478,$CI$3:$CI$724)</f>
        <v>0</v>
      </c>
      <c r="CI478" s="38">
        <f t="shared" si="99"/>
        <v>0</v>
      </c>
      <c r="CJ478" s="30">
        <f>SUMIF(Ingredients!$B$3:$B$217,F478,Ingredients!$J$3:$J$217)+SUMIF($B$3:$B$724,F478,$CR$3:$CR$724)</f>
        <v>1</v>
      </c>
      <c r="CK478" s="30">
        <f>SUMIF(Ingredients!$B$3:$B$217,G478,Ingredients!$J$3:$J$217)+SUMIF($B$3:$B$724,G478,$CR$3:$CR$724)</f>
        <v>3</v>
      </c>
      <c r="CL478" s="30">
        <f>SUMIF(Ingredients!$B$3:$B$217,H478,Ingredients!$J$3:$J$217)+SUMIF($B$3:$B$724,H478,$CR$3:$CR$724)</f>
        <v>0</v>
      </c>
      <c r="CM478" s="30">
        <f>SUMIF(Ingredients!$B$3:$B$217,I478,Ingredients!$J$3:$J$217)+SUMIF($B$3:$B$724,I478,$CR$3:$CR$724)</f>
        <v>0</v>
      </c>
      <c r="CN478" s="30">
        <f>SUMIF(Ingredients!$B$3:$B$217,J478,Ingredients!$J$3:$J$217)+SUMIF($B$3:$B$724,J478,$CR$3:$CR$724)</f>
        <v>0</v>
      </c>
      <c r="CO478" s="30">
        <f>SUMIF(Ingredients!$B$3:$B$217,K478,Ingredients!$J$3:$J$217)+SUMIF($B$3:$B$724,K478,$CR$3:$CR$724)</f>
        <v>0</v>
      </c>
      <c r="CP478" s="30">
        <f>SUMIF(Ingredients!$B$3:$B$217,L478,Ingredients!$J$3:$J$217)+SUMIF($B$3:$B$724,L478,$CR$3:$CR$724)</f>
        <v>0</v>
      </c>
      <c r="CQ478" s="30">
        <f>SUMIF(Ingredients!$B$3:$B$217,M478,Ingredients!$J$3:$J$217)+SUMIF($B$3:$B$724,M478,$CR$3:$CR$724)</f>
        <v>0</v>
      </c>
      <c r="CR478" s="43">
        <f t="shared" si="100"/>
        <v>4</v>
      </c>
      <c r="CS478" s="34">
        <v>20</v>
      </c>
      <c r="CT478" s="30">
        <v>15</v>
      </c>
      <c r="CU478" s="30">
        <v>14.444444444444445</v>
      </c>
      <c r="CV478" s="35">
        <v>1</v>
      </c>
      <c r="CW478" s="36">
        <v>0</v>
      </c>
      <c r="CX478" s="37">
        <v>0</v>
      </c>
      <c r="CY478" s="38">
        <v>0</v>
      </c>
      <c r="CZ478" s="39">
        <v>4</v>
      </c>
      <c r="DA478" t="s">
        <v>199</v>
      </c>
      <c r="DB478" t="str">
        <f t="shared" ca="1" si="101"/>
        <v>No</v>
      </c>
      <c r="DD478" t="s">
        <v>200</v>
      </c>
      <c r="DE478" t="str">
        <f t="shared" ca="1" si="102"/>
        <v/>
      </c>
      <c r="DF478" t="s">
        <v>2272</v>
      </c>
    </row>
    <row r="479" spans="2:110" x14ac:dyDescent="0.3">
      <c r="B479" t="s">
        <v>771</v>
      </c>
      <c r="C479" t="str">
        <f>INDEX('PH Itemnames'!$B$1:$B$723,MATCH(B479,'PH Itemnames'!$A$1:$A$723),1)</f>
        <v>steakfajitaItem</v>
      </c>
      <c r="D479" t="s">
        <v>240</v>
      </c>
      <c r="E479" t="s">
        <v>1192</v>
      </c>
      <c r="F479" s="10" t="s">
        <v>75</v>
      </c>
      <c r="G479" s="11" t="s">
        <v>64</v>
      </c>
      <c r="H479" s="11" t="s">
        <v>132</v>
      </c>
      <c r="I479" s="11" t="s">
        <v>133</v>
      </c>
      <c r="J479" s="11" t="s">
        <v>122</v>
      </c>
      <c r="K479" s="11" t="s">
        <v>335</v>
      </c>
      <c r="L479" s="11"/>
      <c r="M479" s="11"/>
      <c r="N479" s="46">
        <f ca="1">SUMIF(Ingredients!$B$3:$B$217,'PH complex foods'!F479,Ingredients!$A$3:$A$119)+SUMIF($B$3:$B$724,F479,$V$3:$V$723)</f>
        <v>1</v>
      </c>
      <c r="O479" s="11">
        <f ca="1">SUMIF(Ingredients!$B$3:$B$217,'PH complex foods'!G479,Ingredients!$A$3:$A$119)+SUMIF($B$3:$B$724,G479,$V$3:$V$723)</f>
        <v>1</v>
      </c>
      <c r="P479" s="11">
        <f ca="1">SUMIF(Ingredients!$B$3:$B$217,'PH complex foods'!H479,Ingredients!$A$3:$A$119)+SUMIF($B$3:$B$724,H479,$V$3:$V$723)</f>
        <v>1</v>
      </c>
      <c r="Q479" s="11">
        <f ca="1">SUMIF(Ingredients!$B$3:$B$217,'PH complex foods'!I479,Ingredients!$A$3:$A$119)+SUMIF($B$3:$B$724,I479,$V$3:$V$723)</f>
        <v>1</v>
      </c>
      <c r="R479" s="11">
        <f ca="1">SUMIF(Ingredients!$B$3:$B$217,'PH complex foods'!J479,Ingredients!$A$3:$A$119)+SUMIF($B$3:$B$724,J479,$V$3:$V$723)</f>
        <v>1</v>
      </c>
      <c r="S479" s="11">
        <f ca="1">SUMIF(Ingredients!$B$3:$B$217,'PH complex foods'!K479,Ingredients!$A$3:$A$119)+SUMIF($B$3:$B$724,K479,$V$3:$V$723)</f>
        <v>1</v>
      </c>
      <c r="T479" s="11">
        <f ca="1">SUMIF(Ingredients!$B$3:$B$217,'PH complex foods'!L479,Ingredients!$A$3:$A$119)+SUMIF($B$3:$B$724,L479,$V$3:$V$723)</f>
        <v>0</v>
      </c>
      <c r="U479" s="11">
        <f ca="1">SUMIF(Ingredients!$B$3:$B$217,'PH complex foods'!M479,Ingredients!$A$3:$A$119)+SUMIF($B$3:$B$724,M479,$V$3:$V$723)</f>
        <v>0</v>
      </c>
      <c r="V479" s="10">
        <f t="shared" ca="1" si="103"/>
        <v>1</v>
      </c>
      <c r="W479" s="11">
        <f t="shared" si="92"/>
        <v>0</v>
      </c>
      <c r="X479" s="44" t="str">
        <f t="shared" ca="1" si="104"/>
        <v>Yes</v>
      </c>
      <c r="Y479" s="34">
        <f>SUMIF(Ingredients!$B$3:$B$217,F479,Ingredients!$C$3:$C$217)+SUMIF($B$3:$B$724,F479,$AG$3:$AG$724)</f>
        <v>10</v>
      </c>
      <c r="Z479" s="30">
        <f>SUMIF(Ingredients!$B$3:$B$217,G479,Ingredients!$C$3:$C$217)+SUMIF($B$3:$B$724,G479,$AG$3:$AG$724)</f>
        <v>2</v>
      </c>
      <c r="AA479" s="30">
        <f>SUMIF(Ingredients!$B$3:$B$217,H479,Ingredients!$C$3:$C$217)+SUMIF($B$3:$B$724,H479,$AG$3:$AG$724)</f>
        <v>4</v>
      </c>
      <c r="AB479" s="30">
        <f>SUMIF(Ingredients!$B$3:$B$217,I479,Ingredients!$C$3:$C$217)+SUMIF($B$3:$B$724,I479,$AG$3:$AG$724)</f>
        <v>1</v>
      </c>
      <c r="AC479" s="30">
        <f>SUMIF(Ingredients!$B$3:$B$217,J479,Ingredients!$C$3:$C$217)+SUMIF($B$3:$B$724,J479,$AG$3:$AG$724)</f>
        <v>0</v>
      </c>
      <c r="AD479" s="30">
        <f>SUMIF(Ingredients!$B$3:$B$217,K479,Ingredients!$C$3:$C$217)+SUMIF($B$3:$B$724,K479,$AG$3:$AG$724)</f>
        <v>0</v>
      </c>
      <c r="AE479" s="30">
        <f>SUMIF(Ingredients!$B$3:$B$217,L479,Ingredients!$C$3:$C$217)+SUMIF($B$3:$B$724,L479,$AG$3:$AG$724)</f>
        <v>0</v>
      </c>
      <c r="AF479" s="30">
        <f>SUMIF(Ingredients!$B$3:$B$217,M479,Ingredients!$C$3:$C$217)+SUMIF($B$3:$B$724,M479,$AG$3:$AG$724)</f>
        <v>0</v>
      </c>
      <c r="AG479" s="29">
        <f t="shared" si="93"/>
        <v>17</v>
      </c>
      <c r="AH479" s="30">
        <f>SUMIF(Ingredients!$B$3:$B$217,F479,Ingredients!$D$3:$D$217)+SUMIF($B$3:$B$724,F479,$AP$3:$AP$724)</f>
        <v>0</v>
      </c>
      <c r="AI479" s="30">
        <f>SUMIF(Ingredients!$B$3:$B$217,G479,Ingredients!$D$3:$D$217)+SUMIF($B$3:$B$724,G479,$AP$3:$AP$724)</f>
        <v>0</v>
      </c>
      <c r="AJ479" s="30">
        <f>SUMIF(Ingredients!$B$3:$B$217,H479,Ingredients!$D$3:$D$217)+SUMIF($B$3:$B$724,H479,$AP$3:$AP$724)</f>
        <v>0</v>
      </c>
      <c r="AK479" s="30">
        <f>SUMIF(Ingredients!$B$3:$B$217,I479,Ingredients!$D$3:$D$217)+SUMIF($B$3:$B$724,I479,$AP$3:$AP$724)</f>
        <v>0</v>
      </c>
      <c r="AL479" s="30">
        <f>SUMIF(Ingredients!$B$3:$B$217,J479,Ingredients!$D$3:$D$217)+SUMIF($B$3:$B$724,J479,$AP$3:$AP$724)</f>
        <v>0</v>
      </c>
      <c r="AM479" s="30">
        <f>SUMIF(Ingredients!$B$3:$B$217,K479,Ingredients!$D$3:$D$217)+SUMIF($B$3:$B$724,K479,$AP$3:$AP$724)</f>
        <v>10</v>
      </c>
      <c r="AN479" s="30">
        <f>SUMIF(Ingredients!$B$3:$B$217,L479,Ingredients!$D$3:$D$217)+SUMIF($B$3:$B$724,L479,$AP$3:$AP$724)</f>
        <v>0</v>
      </c>
      <c r="AO479" s="30">
        <f>SUMIF(Ingredients!$B$3:$B$217,M479,Ingredients!$D$3:$D$217)+SUMIF($B$3:$B$724,M479,$AP$3:$AP$724)</f>
        <v>0</v>
      </c>
      <c r="AP479" s="29">
        <f t="shared" si="94"/>
        <v>10</v>
      </c>
      <c r="AQ479" s="30">
        <f>SUMIF(Ingredients!$B$3:$B$217,F479,Ingredients!$E$3:$E$217)+SUMIF($B$3:$B$724,F479,$AY$3:$AY$727)</f>
        <v>10</v>
      </c>
      <c r="AR479" s="30">
        <f>SUMIF(Ingredients!$B$3:$B$217,G479,Ingredients!$E$3:$E$217)+SUMIF($B$3:$B$724,G479,$AY$3:$AY$727)</f>
        <v>43</v>
      </c>
      <c r="AS479" s="30">
        <f>SUMIF(Ingredients!$B$3:$B$217,H479,Ingredients!$E$3:$E$217)+SUMIF($B$3:$B$724,H479,$AY$3:$AY$727)</f>
        <v>7.666666666666667</v>
      </c>
      <c r="AT479" s="30">
        <f>SUMIF(Ingredients!$B$3:$B$217,I479,Ingredients!$E$3:$E$217)+SUMIF($B$3:$B$724,I479,$AY$3:$AY$727)</f>
        <v>32</v>
      </c>
      <c r="AU479" s="30">
        <f>SUMIF(Ingredients!$B$3:$B$217,J479,Ingredients!$E$3:$E$217)+SUMIF($B$3:$B$724,J479,$AY$3:$AY$727)</f>
        <v>48</v>
      </c>
      <c r="AV479" s="30">
        <f>SUMIF(Ingredients!$B$3:$B$217,K479,Ingredients!$E$3:$E$217)+SUMIF($B$3:$B$724,K479,$AY$3:$AY$727)</f>
        <v>21.5</v>
      </c>
      <c r="AW479" s="30">
        <f>SUMIF(Ingredients!$B$3:$B$217,L479,Ingredients!$E$3:$E$217)+SUMIF($B$3:$B$724,L479,$AY$3:$AY$727)</f>
        <v>0</v>
      </c>
      <c r="AX479" s="30">
        <f>SUMIF(Ingredients!$B$3:$B$217,M479,Ingredients!$E$3:$E$217)+SUMIF($B$3:$B$724,M479,$AY$3:$AY$727)</f>
        <v>0</v>
      </c>
      <c r="AY479" s="29">
        <f t="shared" si="95"/>
        <v>27.027777777777775</v>
      </c>
      <c r="AZ479" s="30">
        <f>SUMIF(Ingredients!$B$3:$B$217,F479,Ingredients!$F$3:$F$217)+SUMIF($B$3:$B$724,F479,$BH$3:$BH$724)</f>
        <v>0</v>
      </c>
      <c r="BA479" s="30">
        <f>SUMIF(Ingredients!$B$3:$B$217,G479,Ingredients!$F$3:$F$217)+SUMIF($B$3:$B$724,G479,$BH$3:$BH$724)</f>
        <v>0</v>
      </c>
      <c r="BB479" s="30">
        <f>SUMIF(Ingredients!$B$3:$B$217,H479,Ingredients!$F$3:$F$217)+SUMIF($B$3:$B$724,H479,$BH$3:$BH$724)</f>
        <v>0</v>
      </c>
      <c r="BC479" s="30">
        <f>SUMIF(Ingredients!$B$3:$B$217,I479,Ingredients!$F$3:$F$217)+SUMIF($B$3:$B$724,I479,$BH$3:$BH$724)</f>
        <v>0</v>
      </c>
      <c r="BD479" s="30">
        <f>SUMIF(Ingredients!$B$3:$B$217,J479,Ingredients!$F$3:$F$217)+SUMIF($B$3:$B$724,J479,$BH$3:$BH$724)</f>
        <v>0</v>
      </c>
      <c r="BE479" s="30">
        <f>SUMIF(Ingredients!$B$3:$B$217,K479,Ingredients!$F$3:$F$217)+SUMIF($B$3:$B$724,K479,$BH$3:$BH$724)</f>
        <v>0</v>
      </c>
      <c r="BF479" s="30">
        <f>SUMIF(Ingredients!$B$3:$B$217,L479,Ingredients!$F$3:$F$217)+SUMIF($B$3:$B$724,L479,$BH$3:$BH$724)</f>
        <v>0</v>
      </c>
      <c r="BG479" s="30">
        <f>SUMIF(Ingredients!$B$3:$B$217,M479,Ingredients!$F$3:$F$217)+SUMIF($B$3:$B$724,M479,$BH$3:$BH$724)</f>
        <v>0</v>
      </c>
      <c r="BH479" s="35">
        <f t="shared" si="96"/>
        <v>0</v>
      </c>
      <c r="BI479" s="30">
        <f>SUMIF(Ingredients!$B$3:$B$217,F479,Ingredients!$G$3:$G$217)+SUMIF($B$3:$B$724,F479,$BQ$3:$BQ$724)</f>
        <v>0</v>
      </c>
      <c r="BJ479" s="30">
        <f>SUMIF(Ingredients!$B$3:$B$217,G479,Ingredients!$G$3:$G$217)+SUMIF($B$3:$B$724,G479,$BQ$3:$BQ$724)</f>
        <v>0</v>
      </c>
      <c r="BK479" s="30">
        <f>SUMIF(Ingredients!$B$3:$B$217,H479,Ingredients!$G$3:$G$217)+SUMIF($B$3:$B$724,H479,$BQ$3:$BQ$724)</f>
        <v>0</v>
      </c>
      <c r="BL479" s="30">
        <f>SUMIF(Ingredients!$B$3:$B$217,I479,Ingredients!$G$3:$G$217)+SUMIF($B$3:$B$724,I479,$BQ$3:$BQ$724)</f>
        <v>0</v>
      </c>
      <c r="BM479" s="30">
        <f>SUMIF(Ingredients!$B$3:$B$217,J479,Ingredients!$G$3:$G$217)+SUMIF($B$3:$B$724,J479,$BQ$3:$BQ$724)</f>
        <v>0</v>
      </c>
      <c r="BN479" s="30">
        <f>SUMIF(Ingredients!$B$3:$B$217,K479,Ingredients!$G$3:$G$217)+SUMIF($B$3:$B$724,K479,$BQ$3:$BQ$724)</f>
        <v>0</v>
      </c>
      <c r="BO479" s="30">
        <f>SUMIF(Ingredients!$B$3:$B$217,L479,Ingredients!$G$3:$G$217)+SUMIF($B$3:$B$724,L479,$BQ$3:$BQ$724)</f>
        <v>0</v>
      </c>
      <c r="BP479" s="30">
        <f>SUMIF(Ingredients!$B$3:$B$217,M479,Ingredients!$G$3:$G$217)+SUMIF($B$3:$B$724,M479,$BQ$3:$BQ$724)</f>
        <v>0</v>
      </c>
      <c r="BQ479" s="36">
        <f t="shared" si="97"/>
        <v>0</v>
      </c>
      <c r="BR479" s="30">
        <f>SUMIF(Ingredients!$B$3:$B$217,F479,Ingredients!$H$3:$H$217)+SUMIF($B$3:$B$724,F479,$BZ$3:$BZ$724)</f>
        <v>0</v>
      </c>
      <c r="BS479" s="30">
        <f>SUMIF(Ingredients!$B$3:$B$217,G479,Ingredients!$H$3:$H$217)+SUMIF($B$3:$B$724,G479,$BZ$3:$BZ$724)</f>
        <v>1</v>
      </c>
      <c r="BT479" s="30">
        <f>SUMIF(Ingredients!$B$3:$B$217,H479,Ingredients!$H$3:$H$217)+SUMIF($B$3:$B$724,H479,$BZ$3:$BZ$724)</f>
        <v>1</v>
      </c>
      <c r="BU479" s="30">
        <f>SUMIF(Ingredients!$B$3:$B$217,I479,Ingredients!$H$3:$H$217)+SUMIF($B$3:$B$724,I479,$BZ$3:$BZ$724)</f>
        <v>0.5</v>
      </c>
      <c r="BV479" s="30">
        <f>SUMIF(Ingredients!$B$3:$B$217,J479,Ingredients!$H$3:$H$217)+SUMIF($B$3:$B$724,J479,$BZ$3:$BZ$724)</f>
        <v>0</v>
      </c>
      <c r="BW479" s="30">
        <f>SUMIF(Ingredients!$B$3:$B$217,K479,Ingredients!$H$3:$H$217)+SUMIF($B$3:$B$724,K479,$BZ$3:$BZ$724)</f>
        <v>0</v>
      </c>
      <c r="BX479" s="30">
        <f>SUMIF(Ingredients!$B$3:$B$217,L479,Ingredients!$H$3:$H$217)+SUMIF($B$3:$B$724,L479,$BZ$3:$BZ$724)</f>
        <v>0</v>
      </c>
      <c r="BY479" s="30">
        <f>SUMIF(Ingredients!$B$3:$B$217,M479,Ingredients!$H$3:$H$217)+SUMIF($B$3:$B$724,M479,$BZ$3:$BZ$724)</f>
        <v>0</v>
      </c>
      <c r="BZ479" s="42">
        <f t="shared" si="98"/>
        <v>2.5</v>
      </c>
      <c r="CA479" s="30">
        <f>SUMIF(Ingredients!$B$3:$B$217,F479,Ingredients!$I$3:$I$217)+SUMIF($B$3:$B$724,F479,$CI$3:$CI$724)</f>
        <v>2</v>
      </c>
      <c r="CB479" s="30">
        <f>SUMIF(Ingredients!$B$3:$B$217,G479,Ingredients!$I$3:$I$217)+SUMIF($B$3:$B$724,G479,$CI$3:$CI$724)</f>
        <v>0</v>
      </c>
      <c r="CC479" s="30">
        <f>SUMIF(Ingredients!$B$3:$B$217,H479,Ingredients!$I$3:$I$217)+SUMIF($B$3:$B$724,H479,$CI$3:$CI$724)</f>
        <v>0</v>
      </c>
      <c r="CD479" s="30">
        <f>SUMIF(Ingredients!$B$3:$B$217,I479,Ingredients!$I$3:$I$217)+SUMIF($B$3:$B$724,I479,$CI$3:$CI$724)</f>
        <v>0</v>
      </c>
      <c r="CE479" s="30">
        <f>SUMIF(Ingredients!$B$3:$B$217,J479,Ingredients!$I$3:$I$217)+SUMIF($B$3:$B$724,J479,$CI$3:$CI$724)</f>
        <v>0</v>
      </c>
      <c r="CF479" s="30">
        <f>SUMIF(Ingredients!$B$3:$B$217,K479,Ingredients!$I$3:$I$217)+SUMIF($B$3:$B$724,K479,$CI$3:$CI$724)</f>
        <v>0</v>
      </c>
      <c r="CG479" s="30">
        <f>SUMIF(Ingredients!$B$3:$B$217,L479,Ingredients!$I$3:$I$217)+SUMIF($B$3:$B$724,L479,$CI$3:$CI$724)</f>
        <v>0</v>
      </c>
      <c r="CH479" s="30">
        <f>SUMIF(Ingredients!$B$3:$B$217,M479,Ingredients!$I$3:$I$217)+SUMIF($B$3:$B$724,M479,$CI$3:$CI$724)</f>
        <v>0</v>
      </c>
      <c r="CI479" s="38">
        <f t="shared" si="99"/>
        <v>2</v>
      </c>
      <c r="CJ479" s="30">
        <f>SUMIF(Ingredients!$B$3:$B$217,F479,Ingredients!$J$3:$J$217)+SUMIF($B$3:$B$724,F479,$CR$3:$CR$724)</f>
        <v>0</v>
      </c>
      <c r="CK479" s="30">
        <f>SUMIF(Ingredients!$B$3:$B$217,G479,Ingredients!$J$3:$J$217)+SUMIF($B$3:$B$724,G479,$CR$3:$CR$724)</f>
        <v>0</v>
      </c>
      <c r="CL479" s="30">
        <f>SUMIF(Ingredients!$B$3:$B$217,H479,Ingredients!$J$3:$J$217)+SUMIF($B$3:$B$724,H479,$CR$3:$CR$724)</f>
        <v>0</v>
      </c>
      <c r="CM479" s="30">
        <f>SUMIF(Ingredients!$B$3:$B$217,I479,Ingredients!$J$3:$J$217)+SUMIF($B$3:$B$724,I479,$CR$3:$CR$724)</f>
        <v>0</v>
      </c>
      <c r="CN479" s="30">
        <f>SUMIF(Ingredients!$B$3:$B$217,J479,Ingredients!$J$3:$J$217)+SUMIF($B$3:$B$724,J479,$CR$3:$CR$724)</f>
        <v>0</v>
      </c>
      <c r="CO479" s="30">
        <f>SUMIF(Ingredients!$B$3:$B$217,K479,Ingredients!$J$3:$J$217)+SUMIF($B$3:$B$724,K479,$CR$3:$CR$724)</f>
        <v>0</v>
      </c>
      <c r="CP479" s="30">
        <f>SUMIF(Ingredients!$B$3:$B$217,L479,Ingredients!$J$3:$J$217)+SUMIF($B$3:$B$724,L479,$CR$3:$CR$724)</f>
        <v>0</v>
      </c>
      <c r="CQ479" s="30">
        <f>SUMIF(Ingredients!$B$3:$B$217,M479,Ingredients!$J$3:$J$217)+SUMIF($B$3:$B$724,M479,$CR$3:$CR$724)</f>
        <v>0</v>
      </c>
      <c r="CR479" s="43">
        <f t="shared" si="100"/>
        <v>0</v>
      </c>
      <c r="CS479" s="34">
        <v>20</v>
      </c>
      <c r="CT479" s="30">
        <v>0</v>
      </c>
      <c r="CU479" s="30">
        <v>18</v>
      </c>
      <c r="CV479" s="35">
        <v>0.5</v>
      </c>
      <c r="CW479" s="36">
        <v>0</v>
      </c>
      <c r="CX479" s="37">
        <v>2.5</v>
      </c>
      <c r="CY479" s="38">
        <v>2</v>
      </c>
      <c r="CZ479" s="39">
        <v>0</v>
      </c>
      <c r="DA479" t="s">
        <v>202</v>
      </c>
      <c r="DB479" t="str">
        <f t="shared" ca="1" si="101"/>
        <v>-</v>
      </c>
      <c r="DD479" t="s">
        <v>200</v>
      </c>
      <c r="DE479" t="str">
        <f t="shared" ca="1" si="102"/>
        <v>STEAKFAJITAITEM(MEAL, ItemRegistry.steakfajitaItem, 4 ,4f,0f,0.5f,2.5f,0f,2f,0f,1.17f),</v>
      </c>
      <c r="DF479" t="s">
        <v>2548</v>
      </c>
    </row>
    <row r="480" spans="2:110" x14ac:dyDescent="0.3">
      <c r="B480" t="s">
        <v>772</v>
      </c>
      <c r="C480" t="str">
        <f>INDEX('PH Itemnames'!$B$1:$B$723,MATCH(B480,'PH Itemnames'!$A$1:$A$723),1)</f>
        <v>ramenItem</v>
      </c>
      <c r="D480" t="s">
        <v>245</v>
      </c>
      <c r="E480" t="s">
        <v>1192</v>
      </c>
      <c r="F480" s="10" t="s">
        <v>693</v>
      </c>
      <c r="G480" s="11" t="s">
        <v>270</v>
      </c>
      <c r="H480" s="11" t="s">
        <v>249</v>
      </c>
      <c r="I480" s="11"/>
      <c r="J480" s="11"/>
      <c r="K480" s="11"/>
      <c r="L480" s="11"/>
      <c r="M480" s="11"/>
      <c r="N480" s="46">
        <f ca="1">SUMIF(Ingredients!$B$3:$B$217,'PH complex foods'!F480,Ingredients!$A$3:$A$119)+SUMIF($B$3:$B$724,F480,$V$3:$V$723)</f>
        <v>1</v>
      </c>
      <c r="O480" s="11">
        <f ca="1">SUMIF(Ingredients!$B$3:$B$217,'PH complex foods'!G480,Ingredients!$A$3:$A$119)+SUMIF($B$3:$B$724,G480,$V$3:$V$723)</f>
        <v>1</v>
      </c>
      <c r="P480" s="11">
        <f ca="1">SUMIF(Ingredients!$B$3:$B$217,'PH complex foods'!H480,Ingredients!$A$3:$A$119)+SUMIF($B$3:$B$724,H480,$V$3:$V$723)</f>
        <v>1</v>
      </c>
      <c r="Q480" s="11">
        <f ca="1">SUMIF(Ingredients!$B$3:$B$217,'PH complex foods'!I480,Ingredients!$A$3:$A$119)+SUMIF($B$3:$B$724,I480,$V$3:$V$723)</f>
        <v>0</v>
      </c>
      <c r="R480" s="11">
        <f ca="1">SUMIF(Ingredients!$B$3:$B$217,'PH complex foods'!J480,Ingredients!$A$3:$A$119)+SUMIF($B$3:$B$724,J480,$V$3:$V$723)</f>
        <v>0</v>
      </c>
      <c r="S480" s="11">
        <f ca="1">SUMIF(Ingredients!$B$3:$B$217,'PH complex foods'!K480,Ingredients!$A$3:$A$119)+SUMIF($B$3:$B$724,K480,$V$3:$V$723)</f>
        <v>0</v>
      </c>
      <c r="T480" s="11">
        <f ca="1">SUMIF(Ingredients!$B$3:$B$217,'PH complex foods'!L480,Ingredients!$A$3:$A$119)+SUMIF($B$3:$B$724,L480,$V$3:$V$723)</f>
        <v>0</v>
      </c>
      <c r="U480" s="11">
        <f ca="1">SUMIF(Ingredients!$B$3:$B$217,'PH complex foods'!M480,Ingredients!$A$3:$A$119)+SUMIF($B$3:$B$724,M480,$V$3:$V$723)</f>
        <v>0</v>
      </c>
      <c r="V480" s="10">
        <f t="shared" ca="1" si="103"/>
        <v>1</v>
      </c>
      <c r="W480" s="11">
        <f t="shared" si="92"/>
        <v>0</v>
      </c>
      <c r="X480" s="44" t="str">
        <f t="shared" ca="1" si="104"/>
        <v>Yes</v>
      </c>
      <c r="Y480" s="34">
        <f>SUMIF(Ingredients!$B$3:$B$217,F480,Ingredients!$C$3:$C$217)+SUMIF($B$3:$B$724,F480,$AG$3:$AG$724)</f>
        <v>5</v>
      </c>
      <c r="Z480" s="30">
        <f>SUMIF(Ingredients!$B$3:$B$217,G480,Ingredients!$C$3:$C$217)+SUMIF($B$3:$B$724,G480,$AG$3:$AG$724)</f>
        <v>12.30952380952381</v>
      </c>
      <c r="AA480" s="30">
        <f>SUMIF(Ingredients!$B$3:$B$217,H480,Ingredients!$C$3:$C$217)+SUMIF($B$3:$B$724,H480,$AG$3:$AG$724)</f>
        <v>0</v>
      </c>
      <c r="AB480" s="30">
        <f>SUMIF(Ingredients!$B$3:$B$217,I480,Ingredients!$C$3:$C$217)+SUMIF($B$3:$B$724,I480,$AG$3:$AG$724)</f>
        <v>0</v>
      </c>
      <c r="AC480" s="30">
        <f>SUMIF(Ingredients!$B$3:$B$217,J480,Ingredients!$C$3:$C$217)+SUMIF($B$3:$B$724,J480,$AG$3:$AG$724)</f>
        <v>0</v>
      </c>
      <c r="AD480" s="30">
        <f>SUMIF(Ingredients!$B$3:$B$217,K480,Ingredients!$C$3:$C$217)+SUMIF($B$3:$B$724,K480,$AG$3:$AG$724)</f>
        <v>0</v>
      </c>
      <c r="AE480" s="30">
        <f>SUMIF(Ingredients!$B$3:$B$217,L480,Ingredients!$C$3:$C$217)+SUMIF($B$3:$B$724,L480,$AG$3:$AG$724)</f>
        <v>0</v>
      </c>
      <c r="AF480" s="30">
        <f>SUMIF(Ingredients!$B$3:$B$217,M480,Ingredients!$C$3:$C$217)+SUMIF($B$3:$B$724,M480,$AG$3:$AG$724)</f>
        <v>0</v>
      </c>
      <c r="AG480" s="29">
        <f t="shared" si="93"/>
        <v>17.30952380952381</v>
      </c>
      <c r="AH480" s="30">
        <f>SUMIF(Ingredients!$B$3:$B$217,F480,Ingredients!$D$3:$D$217)+SUMIF($B$3:$B$724,F480,$AP$3:$AP$724)</f>
        <v>0</v>
      </c>
      <c r="AI480" s="30">
        <f>SUMIF(Ingredients!$B$3:$B$217,G480,Ingredients!$D$3:$D$217)+SUMIF($B$3:$B$724,G480,$AP$3:$AP$724)</f>
        <v>0.35714285714285715</v>
      </c>
      <c r="AJ480" s="30">
        <f>SUMIF(Ingredients!$B$3:$B$217,H480,Ingredients!$D$3:$D$217)+SUMIF($B$3:$B$724,H480,$AP$3:$AP$724)</f>
        <v>0</v>
      </c>
      <c r="AK480" s="30">
        <f>SUMIF(Ingredients!$B$3:$B$217,I480,Ingredients!$D$3:$D$217)+SUMIF($B$3:$B$724,I480,$AP$3:$AP$724)</f>
        <v>0</v>
      </c>
      <c r="AL480" s="30">
        <f>SUMIF(Ingredients!$B$3:$B$217,J480,Ingredients!$D$3:$D$217)+SUMIF($B$3:$B$724,J480,$AP$3:$AP$724)</f>
        <v>0</v>
      </c>
      <c r="AM480" s="30">
        <f>SUMIF(Ingredients!$B$3:$B$217,K480,Ingredients!$D$3:$D$217)+SUMIF($B$3:$B$724,K480,$AP$3:$AP$724)</f>
        <v>0</v>
      </c>
      <c r="AN480" s="30">
        <f>SUMIF(Ingredients!$B$3:$B$217,L480,Ingredients!$D$3:$D$217)+SUMIF($B$3:$B$724,L480,$AP$3:$AP$724)</f>
        <v>0</v>
      </c>
      <c r="AO480" s="30">
        <f>SUMIF(Ingredients!$B$3:$B$217,M480,Ingredients!$D$3:$D$217)+SUMIF($B$3:$B$724,M480,$AP$3:$AP$724)</f>
        <v>0</v>
      </c>
      <c r="AP480" s="29">
        <f t="shared" si="94"/>
        <v>0.35714285714285715</v>
      </c>
      <c r="AQ480" s="30">
        <f>SUMIF(Ingredients!$B$3:$B$217,F480,Ingredients!$E$3:$E$217)+SUMIF($B$3:$B$724,F480,$AY$3:$AY$727)</f>
        <v>7</v>
      </c>
      <c r="AR480" s="30">
        <f>SUMIF(Ingredients!$B$3:$B$217,G480,Ingredients!$E$3:$E$217)+SUMIF($B$3:$B$724,G480,$AY$3:$AY$727)</f>
        <v>10.428571428571429</v>
      </c>
      <c r="AS480" s="30">
        <f>SUMIF(Ingredients!$B$3:$B$217,H480,Ingredients!$E$3:$E$217)+SUMIF($B$3:$B$724,H480,$AY$3:$AY$727)</f>
        <v>30</v>
      </c>
      <c r="AT480" s="30">
        <f>SUMIF(Ingredients!$B$3:$B$217,I480,Ingredients!$E$3:$E$217)+SUMIF($B$3:$B$724,I480,$AY$3:$AY$727)</f>
        <v>0</v>
      </c>
      <c r="AU480" s="30">
        <f>SUMIF(Ingredients!$B$3:$B$217,J480,Ingredients!$E$3:$E$217)+SUMIF($B$3:$B$724,J480,$AY$3:$AY$727)</f>
        <v>0</v>
      </c>
      <c r="AV480" s="30">
        <f>SUMIF(Ingredients!$B$3:$B$217,K480,Ingredients!$E$3:$E$217)+SUMIF($B$3:$B$724,K480,$AY$3:$AY$727)</f>
        <v>0</v>
      </c>
      <c r="AW480" s="30">
        <f>SUMIF(Ingredients!$B$3:$B$217,L480,Ingredients!$E$3:$E$217)+SUMIF($B$3:$B$724,L480,$AY$3:$AY$727)</f>
        <v>0</v>
      </c>
      <c r="AX480" s="30">
        <f>SUMIF(Ingredients!$B$3:$B$217,M480,Ingredients!$E$3:$E$217)+SUMIF($B$3:$B$724,M480,$AY$3:$AY$727)</f>
        <v>0</v>
      </c>
      <c r="AY480" s="29">
        <f t="shared" si="95"/>
        <v>15.80952380952381</v>
      </c>
      <c r="AZ480" s="30">
        <f>SUMIF(Ingredients!$B$3:$B$217,F480,Ingredients!$F$3:$F$217)+SUMIF($B$3:$B$724,F480,$BH$3:$BH$724)</f>
        <v>1</v>
      </c>
      <c r="BA480" s="30">
        <f>SUMIF(Ingredients!$B$3:$B$217,G480,Ingredients!$F$3:$F$217)+SUMIF($B$3:$B$724,G480,$BH$3:$BH$724)</f>
        <v>0</v>
      </c>
      <c r="BB480" s="30">
        <f>SUMIF(Ingredients!$B$3:$B$217,H480,Ingredients!$F$3:$F$217)+SUMIF($B$3:$B$724,H480,$BH$3:$BH$724)</f>
        <v>0</v>
      </c>
      <c r="BC480" s="30">
        <f>SUMIF(Ingredients!$B$3:$B$217,I480,Ingredients!$F$3:$F$217)+SUMIF($B$3:$B$724,I480,$BH$3:$BH$724)</f>
        <v>0</v>
      </c>
      <c r="BD480" s="30">
        <f>SUMIF(Ingredients!$B$3:$B$217,J480,Ingredients!$F$3:$F$217)+SUMIF($B$3:$B$724,J480,$BH$3:$BH$724)</f>
        <v>0</v>
      </c>
      <c r="BE480" s="30">
        <f>SUMIF(Ingredients!$B$3:$B$217,K480,Ingredients!$F$3:$F$217)+SUMIF($B$3:$B$724,K480,$BH$3:$BH$724)</f>
        <v>0</v>
      </c>
      <c r="BF480" s="30">
        <f>SUMIF(Ingredients!$B$3:$B$217,L480,Ingredients!$F$3:$F$217)+SUMIF($B$3:$B$724,L480,$BH$3:$BH$724)</f>
        <v>0</v>
      </c>
      <c r="BG480" s="30">
        <f>SUMIF(Ingredients!$B$3:$B$217,M480,Ingredients!$F$3:$F$217)+SUMIF($B$3:$B$724,M480,$BH$3:$BH$724)</f>
        <v>0</v>
      </c>
      <c r="BH480" s="35">
        <f t="shared" si="96"/>
        <v>1</v>
      </c>
      <c r="BI480" s="30">
        <f>SUMIF(Ingredients!$B$3:$B$217,F480,Ingredients!$G$3:$G$217)+SUMIF($B$3:$B$724,F480,$BQ$3:$BQ$724)</f>
        <v>0</v>
      </c>
      <c r="BJ480" s="30">
        <f>SUMIF(Ingredients!$B$3:$B$217,G480,Ingredients!$G$3:$G$217)+SUMIF($B$3:$B$724,G480,$BQ$3:$BQ$724)</f>
        <v>0</v>
      </c>
      <c r="BK480" s="30">
        <f>SUMIF(Ingredients!$B$3:$B$217,H480,Ingredients!$G$3:$G$217)+SUMIF($B$3:$B$724,H480,$BQ$3:$BQ$724)</f>
        <v>0</v>
      </c>
      <c r="BL480" s="30">
        <f>SUMIF(Ingredients!$B$3:$B$217,I480,Ingredients!$G$3:$G$217)+SUMIF($B$3:$B$724,I480,$BQ$3:$BQ$724)</f>
        <v>0</v>
      </c>
      <c r="BM480" s="30">
        <f>SUMIF(Ingredients!$B$3:$B$217,J480,Ingredients!$G$3:$G$217)+SUMIF($B$3:$B$724,J480,$BQ$3:$BQ$724)</f>
        <v>0</v>
      </c>
      <c r="BN480" s="30">
        <f>SUMIF(Ingredients!$B$3:$B$217,K480,Ingredients!$G$3:$G$217)+SUMIF($B$3:$B$724,K480,$BQ$3:$BQ$724)</f>
        <v>0</v>
      </c>
      <c r="BO480" s="30">
        <f>SUMIF(Ingredients!$B$3:$B$217,L480,Ingredients!$G$3:$G$217)+SUMIF($B$3:$B$724,L480,$BQ$3:$BQ$724)</f>
        <v>0</v>
      </c>
      <c r="BP480" s="30">
        <f>SUMIF(Ingredients!$B$3:$B$217,M480,Ingredients!$G$3:$G$217)+SUMIF($B$3:$B$724,M480,$BQ$3:$BQ$724)</f>
        <v>0</v>
      </c>
      <c r="BQ480" s="36">
        <f t="shared" si="97"/>
        <v>0</v>
      </c>
      <c r="BR480" s="30">
        <f>SUMIF(Ingredients!$B$3:$B$217,F480,Ingredients!$H$3:$H$217)+SUMIF($B$3:$B$724,F480,$BZ$3:$BZ$724)</f>
        <v>0</v>
      </c>
      <c r="BS480" s="30">
        <f>SUMIF(Ingredients!$B$3:$B$217,G480,Ingredients!$H$3:$H$217)+SUMIF($B$3:$B$724,G480,$BZ$3:$BZ$724)</f>
        <v>1.1428571428571428</v>
      </c>
      <c r="BT480" s="30">
        <f>SUMIF(Ingredients!$B$3:$B$217,H480,Ingredients!$H$3:$H$217)+SUMIF($B$3:$B$724,H480,$BZ$3:$BZ$724)</f>
        <v>0</v>
      </c>
      <c r="BU480" s="30">
        <f>SUMIF(Ingredients!$B$3:$B$217,I480,Ingredients!$H$3:$H$217)+SUMIF($B$3:$B$724,I480,$BZ$3:$BZ$724)</f>
        <v>0</v>
      </c>
      <c r="BV480" s="30">
        <f>SUMIF(Ingredients!$B$3:$B$217,J480,Ingredients!$H$3:$H$217)+SUMIF($B$3:$B$724,J480,$BZ$3:$BZ$724)</f>
        <v>0</v>
      </c>
      <c r="BW480" s="30">
        <f>SUMIF(Ingredients!$B$3:$B$217,K480,Ingredients!$H$3:$H$217)+SUMIF($B$3:$B$724,K480,$BZ$3:$BZ$724)</f>
        <v>0</v>
      </c>
      <c r="BX480" s="30">
        <f>SUMIF(Ingredients!$B$3:$B$217,L480,Ingredients!$H$3:$H$217)+SUMIF($B$3:$B$724,L480,$BZ$3:$BZ$724)</f>
        <v>0</v>
      </c>
      <c r="BY480" s="30">
        <f>SUMIF(Ingredients!$B$3:$B$217,M480,Ingredients!$H$3:$H$217)+SUMIF($B$3:$B$724,M480,$BZ$3:$BZ$724)</f>
        <v>0</v>
      </c>
      <c r="BZ480" s="42">
        <f t="shared" si="98"/>
        <v>1.1428571428571428</v>
      </c>
      <c r="CA480" s="30">
        <f>SUMIF(Ingredients!$B$3:$B$217,F480,Ingredients!$I$3:$I$217)+SUMIF($B$3:$B$724,F480,$CI$3:$CI$724)</f>
        <v>0</v>
      </c>
      <c r="CB480" s="30">
        <f>SUMIF(Ingredients!$B$3:$B$217,G480,Ingredients!$I$3:$I$217)+SUMIF($B$3:$B$724,G480,$CI$3:$CI$724)</f>
        <v>2.5</v>
      </c>
      <c r="CC480" s="30">
        <f>SUMIF(Ingredients!$B$3:$B$217,H480,Ingredients!$I$3:$I$217)+SUMIF($B$3:$B$724,H480,$CI$3:$CI$724)</f>
        <v>0</v>
      </c>
      <c r="CD480" s="30">
        <f>SUMIF(Ingredients!$B$3:$B$217,I480,Ingredients!$I$3:$I$217)+SUMIF($B$3:$B$724,I480,$CI$3:$CI$724)</f>
        <v>0</v>
      </c>
      <c r="CE480" s="30">
        <f>SUMIF(Ingredients!$B$3:$B$217,J480,Ingredients!$I$3:$I$217)+SUMIF($B$3:$B$724,J480,$CI$3:$CI$724)</f>
        <v>0</v>
      </c>
      <c r="CF480" s="30">
        <f>SUMIF(Ingredients!$B$3:$B$217,K480,Ingredients!$I$3:$I$217)+SUMIF($B$3:$B$724,K480,$CI$3:$CI$724)</f>
        <v>0</v>
      </c>
      <c r="CG480" s="30">
        <f>SUMIF(Ingredients!$B$3:$B$217,L480,Ingredients!$I$3:$I$217)+SUMIF($B$3:$B$724,L480,$CI$3:$CI$724)</f>
        <v>0</v>
      </c>
      <c r="CH480" s="30">
        <f>SUMIF(Ingredients!$B$3:$B$217,M480,Ingredients!$I$3:$I$217)+SUMIF($B$3:$B$724,M480,$CI$3:$CI$724)</f>
        <v>0</v>
      </c>
      <c r="CI480" s="38">
        <f t="shared" si="99"/>
        <v>2.5</v>
      </c>
      <c r="CJ480" s="30">
        <f>SUMIF(Ingredients!$B$3:$B$217,F480,Ingredients!$J$3:$J$217)+SUMIF($B$3:$B$724,F480,$CR$3:$CR$724)</f>
        <v>0</v>
      </c>
      <c r="CK480" s="30">
        <f>SUMIF(Ingredients!$B$3:$B$217,G480,Ingredients!$J$3:$J$217)+SUMIF($B$3:$B$724,G480,$CR$3:$CR$724)</f>
        <v>0</v>
      </c>
      <c r="CL480" s="30">
        <f>SUMIF(Ingredients!$B$3:$B$217,H480,Ingredients!$J$3:$J$217)+SUMIF($B$3:$B$724,H480,$CR$3:$CR$724)</f>
        <v>0</v>
      </c>
      <c r="CM480" s="30">
        <f>SUMIF(Ingredients!$B$3:$B$217,I480,Ingredients!$J$3:$J$217)+SUMIF($B$3:$B$724,I480,$CR$3:$CR$724)</f>
        <v>0</v>
      </c>
      <c r="CN480" s="30">
        <f>SUMIF(Ingredients!$B$3:$B$217,J480,Ingredients!$J$3:$J$217)+SUMIF($B$3:$B$724,J480,$CR$3:$CR$724)</f>
        <v>0</v>
      </c>
      <c r="CO480" s="30">
        <f>SUMIF(Ingredients!$B$3:$B$217,K480,Ingredients!$J$3:$J$217)+SUMIF($B$3:$B$724,K480,$CR$3:$CR$724)</f>
        <v>0</v>
      </c>
      <c r="CP480" s="30">
        <f>SUMIF(Ingredients!$B$3:$B$217,L480,Ingredients!$J$3:$J$217)+SUMIF($B$3:$B$724,L480,$CR$3:$CR$724)</f>
        <v>0</v>
      </c>
      <c r="CQ480" s="30">
        <f>SUMIF(Ingredients!$B$3:$B$217,M480,Ingredients!$J$3:$J$217)+SUMIF($B$3:$B$724,M480,$CR$3:$CR$724)</f>
        <v>0</v>
      </c>
      <c r="CR480" s="43">
        <f t="shared" si="100"/>
        <v>0</v>
      </c>
      <c r="CS480" s="34">
        <v>20</v>
      </c>
      <c r="CT480" s="30">
        <v>15</v>
      </c>
      <c r="CU480" s="30">
        <v>9</v>
      </c>
      <c r="CV480" s="35">
        <v>1</v>
      </c>
      <c r="CW480" s="36">
        <v>0</v>
      </c>
      <c r="CX480" s="37">
        <v>1.1428571428571428</v>
      </c>
      <c r="CY480" s="38">
        <v>2.5</v>
      </c>
      <c r="CZ480" s="39">
        <v>0</v>
      </c>
      <c r="DA480" t="s">
        <v>202</v>
      </c>
      <c r="DB480" t="str">
        <f t="shared" ca="1" si="101"/>
        <v>-</v>
      </c>
      <c r="DD480" t="s">
        <v>200</v>
      </c>
      <c r="DE480" t="str">
        <f t="shared" ca="1" si="102"/>
        <v>RAMENITEM(MEAL, ItemRegistry.ramenItem, 4 ,4f,15f,1f,1.14f,0f,2.5f,0f,2.33f),</v>
      </c>
      <c r="DF480" t="s">
        <v>2549</v>
      </c>
    </row>
    <row r="481" spans="2:110" x14ac:dyDescent="0.3">
      <c r="B481" t="s">
        <v>773</v>
      </c>
      <c r="C481" t="str">
        <f>INDEX('PH Itemnames'!$B$1:$B$723,MATCH(B481,'PH Itemnames'!$A$1:$A$723),1)</f>
        <v>misosoupItem</v>
      </c>
      <c r="D481" t="s">
        <v>245</v>
      </c>
      <c r="E481" t="s">
        <v>1192</v>
      </c>
      <c r="F481" s="10" t="s">
        <v>774</v>
      </c>
      <c r="G481" s="11" t="s">
        <v>9</v>
      </c>
      <c r="H481" s="11" t="s">
        <v>129</v>
      </c>
      <c r="I481" s="11"/>
      <c r="J481" s="11"/>
      <c r="K481" s="11"/>
      <c r="L481" s="11"/>
      <c r="M481" s="11"/>
      <c r="N481" s="46">
        <f ca="1">SUMIF(Ingredients!$B$3:$B$217,'PH complex foods'!F481,Ingredients!$A$3:$A$119)+SUMIF($B$3:$B$724,F481,$V$3:$V$723)</f>
        <v>0</v>
      </c>
      <c r="O481" s="11">
        <f ca="1">SUMIF(Ingredients!$B$3:$B$217,'PH complex foods'!G481,Ingredients!$A$3:$A$119)+SUMIF($B$3:$B$724,G481,$V$3:$V$723)</f>
        <v>1</v>
      </c>
      <c r="P481" s="11">
        <f ca="1">SUMIF(Ingredients!$B$3:$B$217,'PH complex foods'!H481,Ingredients!$A$3:$A$119)+SUMIF($B$3:$B$724,H481,$V$3:$V$723)</f>
        <v>1</v>
      </c>
      <c r="Q481" s="11">
        <f ca="1">SUMIF(Ingredients!$B$3:$B$217,'PH complex foods'!I481,Ingredients!$A$3:$A$119)+SUMIF($B$3:$B$724,I481,$V$3:$V$723)</f>
        <v>0</v>
      </c>
      <c r="R481" s="11">
        <f ca="1">SUMIF(Ingredients!$B$3:$B$217,'PH complex foods'!J481,Ingredients!$A$3:$A$119)+SUMIF($B$3:$B$724,J481,$V$3:$V$723)</f>
        <v>0</v>
      </c>
      <c r="S481" s="11">
        <f ca="1">SUMIF(Ingredients!$B$3:$B$217,'PH complex foods'!K481,Ingredients!$A$3:$A$119)+SUMIF($B$3:$B$724,K481,$V$3:$V$723)</f>
        <v>0</v>
      </c>
      <c r="T481" s="11">
        <f ca="1">SUMIF(Ingredients!$B$3:$B$217,'PH complex foods'!L481,Ingredients!$A$3:$A$119)+SUMIF($B$3:$B$724,L481,$V$3:$V$723)</f>
        <v>0</v>
      </c>
      <c r="U481" s="11">
        <f ca="1">SUMIF(Ingredients!$B$3:$B$217,'PH complex foods'!M481,Ingredients!$A$3:$A$119)+SUMIF($B$3:$B$724,M481,$V$3:$V$723)</f>
        <v>0</v>
      </c>
      <c r="V481" s="10">
        <f t="shared" ca="1" si="103"/>
        <v>0</v>
      </c>
      <c r="W481" s="11">
        <f t="shared" si="92"/>
        <v>0</v>
      </c>
      <c r="X481" s="44" t="str">
        <f t="shared" ca="1" si="104"/>
        <v>No</v>
      </c>
      <c r="Y481" s="34">
        <f>SUMIF(Ingredients!$B$3:$B$217,F481,Ingredients!$C$3:$C$217)+SUMIF($B$3:$B$724,F481,$AG$3:$AG$724)</f>
        <v>5</v>
      </c>
      <c r="Z481" s="30">
        <f>SUMIF(Ingredients!$B$3:$B$217,G481,Ingredients!$C$3:$C$217)+SUMIF($B$3:$B$724,G481,$AG$3:$AG$724)</f>
        <v>0</v>
      </c>
      <c r="AA481" s="30">
        <f>SUMIF(Ingredients!$B$3:$B$217,H481,Ingredients!$C$3:$C$217)+SUMIF($B$3:$B$724,H481,$AG$3:$AG$724)</f>
        <v>2</v>
      </c>
      <c r="AB481" s="30">
        <f>SUMIF(Ingredients!$B$3:$B$217,I481,Ingredients!$C$3:$C$217)+SUMIF($B$3:$B$724,I481,$AG$3:$AG$724)</f>
        <v>0</v>
      </c>
      <c r="AC481" s="30">
        <f>SUMIF(Ingredients!$B$3:$B$217,J481,Ingredients!$C$3:$C$217)+SUMIF($B$3:$B$724,J481,$AG$3:$AG$724)</f>
        <v>0</v>
      </c>
      <c r="AD481" s="30">
        <f>SUMIF(Ingredients!$B$3:$B$217,K481,Ingredients!$C$3:$C$217)+SUMIF($B$3:$B$724,K481,$AG$3:$AG$724)</f>
        <v>0</v>
      </c>
      <c r="AE481" s="30">
        <f>SUMIF(Ingredients!$B$3:$B$217,L481,Ingredients!$C$3:$C$217)+SUMIF($B$3:$B$724,L481,$AG$3:$AG$724)</f>
        <v>0</v>
      </c>
      <c r="AF481" s="30">
        <f>SUMIF(Ingredients!$B$3:$B$217,M481,Ingredients!$C$3:$C$217)+SUMIF($B$3:$B$724,M481,$AG$3:$AG$724)</f>
        <v>0</v>
      </c>
      <c r="AG481" s="29">
        <f t="shared" si="93"/>
        <v>7</v>
      </c>
      <c r="AH481" s="30">
        <f>SUMIF(Ingredients!$B$3:$B$217,F481,Ingredients!$D$3:$D$217)+SUMIF($B$3:$B$724,F481,$AP$3:$AP$724)</f>
        <v>0</v>
      </c>
      <c r="AI481" s="30">
        <f>SUMIF(Ingredients!$B$3:$B$217,G481,Ingredients!$D$3:$D$217)+SUMIF($B$3:$B$724,G481,$AP$3:$AP$724)</f>
        <v>10</v>
      </c>
      <c r="AJ481" s="30">
        <f>SUMIF(Ingredients!$B$3:$B$217,H481,Ingredients!$D$3:$D$217)+SUMIF($B$3:$B$724,H481,$AP$3:$AP$724)</f>
        <v>0</v>
      </c>
      <c r="AK481" s="30">
        <f>SUMIF(Ingredients!$B$3:$B$217,I481,Ingredients!$D$3:$D$217)+SUMIF($B$3:$B$724,I481,$AP$3:$AP$724)</f>
        <v>0</v>
      </c>
      <c r="AL481" s="30">
        <f>SUMIF(Ingredients!$B$3:$B$217,J481,Ingredients!$D$3:$D$217)+SUMIF($B$3:$B$724,J481,$AP$3:$AP$724)</f>
        <v>0</v>
      </c>
      <c r="AM481" s="30">
        <f>SUMIF(Ingredients!$B$3:$B$217,K481,Ingredients!$D$3:$D$217)+SUMIF($B$3:$B$724,K481,$AP$3:$AP$724)</f>
        <v>0</v>
      </c>
      <c r="AN481" s="30">
        <f>SUMIF(Ingredients!$B$3:$B$217,L481,Ingredients!$D$3:$D$217)+SUMIF($B$3:$B$724,L481,$AP$3:$AP$724)</f>
        <v>0</v>
      </c>
      <c r="AO481" s="30">
        <f>SUMIF(Ingredients!$B$3:$B$217,M481,Ingredients!$D$3:$D$217)+SUMIF($B$3:$B$724,M481,$AP$3:$AP$724)</f>
        <v>0</v>
      </c>
      <c r="AP481" s="29">
        <f t="shared" si="94"/>
        <v>10</v>
      </c>
      <c r="AQ481" s="30">
        <f>SUMIF(Ingredients!$B$3:$B$217,F481,Ingredients!$E$3:$E$217)+SUMIF($B$3:$B$724,F481,$AY$3:$AY$727)</f>
        <v>0</v>
      </c>
      <c r="AR481" s="30">
        <f>SUMIF(Ingredients!$B$3:$B$217,G481,Ingredients!$E$3:$E$217)+SUMIF($B$3:$B$724,G481,$AY$3:$AY$727)</f>
        <v>0</v>
      </c>
      <c r="AS481" s="30">
        <f>SUMIF(Ingredients!$B$3:$B$217,H481,Ingredients!$E$3:$E$217)+SUMIF($B$3:$B$724,H481,$AY$3:$AY$727)</f>
        <v>12</v>
      </c>
      <c r="AT481" s="30">
        <f>SUMIF(Ingredients!$B$3:$B$217,I481,Ingredients!$E$3:$E$217)+SUMIF($B$3:$B$724,I481,$AY$3:$AY$727)</f>
        <v>0</v>
      </c>
      <c r="AU481" s="30">
        <f>SUMIF(Ingredients!$B$3:$B$217,J481,Ingredients!$E$3:$E$217)+SUMIF($B$3:$B$724,J481,$AY$3:$AY$727)</f>
        <v>0</v>
      </c>
      <c r="AV481" s="30">
        <f>SUMIF(Ingredients!$B$3:$B$217,K481,Ingredients!$E$3:$E$217)+SUMIF($B$3:$B$724,K481,$AY$3:$AY$727)</f>
        <v>0</v>
      </c>
      <c r="AW481" s="30">
        <f>SUMIF(Ingredients!$B$3:$B$217,L481,Ingredients!$E$3:$E$217)+SUMIF($B$3:$B$724,L481,$AY$3:$AY$727)</f>
        <v>0</v>
      </c>
      <c r="AX481" s="30">
        <f>SUMIF(Ingredients!$B$3:$B$217,M481,Ingredients!$E$3:$E$217)+SUMIF($B$3:$B$724,M481,$AY$3:$AY$727)</f>
        <v>0</v>
      </c>
      <c r="AY481" s="29">
        <f t="shared" si="95"/>
        <v>4</v>
      </c>
      <c r="AZ481" s="30">
        <f>SUMIF(Ingredients!$B$3:$B$217,F481,Ingredients!$F$3:$F$217)+SUMIF($B$3:$B$724,F481,$BH$3:$BH$724)</f>
        <v>0</v>
      </c>
      <c r="BA481" s="30">
        <f>SUMIF(Ingredients!$B$3:$B$217,G481,Ingredients!$F$3:$F$217)+SUMIF($B$3:$B$724,G481,$BH$3:$BH$724)</f>
        <v>0</v>
      </c>
      <c r="BB481" s="30">
        <f>SUMIF(Ingredients!$B$3:$B$217,H481,Ingredients!$F$3:$F$217)+SUMIF($B$3:$B$724,H481,$BH$3:$BH$724)</f>
        <v>0</v>
      </c>
      <c r="BC481" s="30">
        <f>SUMIF(Ingredients!$B$3:$B$217,I481,Ingredients!$F$3:$F$217)+SUMIF($B$3:$B$724,I481,$BH$3:$BH$724)</f>
        <v>0</v>
      </c>
      <c r="BD481" s="30">
        <f>SUMIF(Ingredients!$B$3:$B$217,J481,Ingredients!$F$3:$F$217)+SUMIF($B$3:$B$724,J481,$BH$3:$BH$724)</f>
        <v>0</v>
      </c>
      <c r="BE481" s="30">
        <f>SUMIF(Ingredients!$B$3:$B$217,K481,Ingredients!$F$3:$F$217)+SUMIF($B$3:$B$724,K481,$BH$3:$BH$724)</f>
        <v>0</v>
      </c>
      <c r="BF481" s="30">
        <f>SUMIF(Ingredients!$B$3:$B$217,L481,Ingredients!$F$3:$F$217)+SUMIF($B$3:$B$724,L481,$BH$3:$BH$724)</f>
        <v>0</v>
      </c>
      <c r="BG481" s="30">
        <f>SUMIF(Ingredients!$B$3:$B$217,M481,Ingredients!$F$3:$F$217)+SUMIF($B$3:$B$724,M481,$BH$3:$BH$724)</f>
        <v>0</v>
      </c>
      <c r="BH481" s="35">
        <f t="shared" si="96"/>
        <v>0</v>
      </c>
      <c r="BI481" s="30">
        <f>SUMIF(Ingredients!$B$3:$B$217,F481,Ingredients!$G$3:$G$217)+SUMIF($B$3:$B$724,F481,$BQ$3:$BQ$724)</f>
        <v>0</v>
      </c>
      <c r="BJ481" s="30">
        <f>SUMIF(Ingredients!$B$3:$B$217,G481,Ingredients!$G$3:$G$217)+SUMIF($B$3:$B$724,G481,$BQ$3:$BQ$724)</f>
        <v>0</v>
      </c>
      <c r="BK481" s="30">
        <f>SUMIF(Ingredients!$B$3:$B$217,H481,Ingredients!$G$3:$G$217)+SUMIF($B$3:$B$724,H481,$BQ$3:$BQ$724)</f>
        <v>0</v>
      </c>
      <c r="BL481" s="30">
        <f>SUMIF(Ingredients!$B$3:$B$217,I481,Ingredients!$G$3:$G$217)+SUMIF($B$3:$B$724,I481,$BQ$3:$BQ$724)</f>
        <v>0</v>
      </c>
      <c r="BM481" s="30">
        <f>SUMIF(Ingredients!$B$3:$B$217,J481,Ingredients!$G$3:$G$217)+SUMIF($B$3:$B$724,J481,$BQ$3:$BQ$724)</f>
        <v>0</v>
      </c>
      <c r="BN481" s="30">
        <f>SUMIF(Ingredients!$B$3:$B$217,K481,Ingredients!$G$3:$G$217)+SUMIF($B$3:$B$724,K481,$BQ$3:$BQ$724)</f>
        <v>0</v>
      </c>
      <c r="BO481" s="30">
        <f>SUMIF(Ingredients!$B$3:$B$217,L481,Ingredients!$G$3:$G$217)+SUMIF($B$3:$B$724,L481,$BQ$3:$BQ$724)</f>
        <v>0</v>
      </c>
      <c r="BP481" s="30">
        <f>SUMIF(Ingredients!$B$3:$B$217,M481,Ingredients!$G$3:$G$217)+SUMIF($B$3:$B$724,M481,$BQ$3:$BQ$724)</f>
        <v>0</v>
      </c>
      <c r="BQ481" s="36">
        <f t="shared" si="97"/>
        <v>0</v>
      </c>
      <c r="BR481" s="30">
        <f>SUMIF(Ingredients!$B$3:$B$217,F481,Ingredients!$H$3:$H$217)+SUMIF($B$3:$B$724,F481,$BZ$3:$BZ$724)</f>
        <v>0</v>
      </c>
      <c r="BS481" s="30">
        <f>SUMIF(Ingredients!$B$3:$B$217,G481,Ingredients!$H$3:$H$217)+SUMIF($B$3:$B$724,G481,$BZ$3:$BZ$724)</f>
        <v>0</v>
      </c>
      <c r="BT481" s="30">
        <f>SUMIF(Ingredients!$B$3:$B$217,H481,Ingredients!$H$3:$H$217)+SUMIF($B$3:$B$724,H481,$BZ$3:$BZ$724)</f>
        <v>1</v>
      </c>
      <c r="BU481" s="30">
        <f>SUMIF(Ingredients!$B$3:$B$217,I481,Ingredients!$H$3:$H$217)+SUMIF($B$3:$B$724,I481,$BZ$3:$BZ$724)</f>
        <v>0</v>
      </c>
      <c r="BV481" s="30">
        <f>SUMIF(Ingredients!$B$3:$B$217,J481,Ingredients!$H$3:$H$217)+SUMIF($B$3:$B$724,J481,$BZ$3:$BZ$724)</f>
        <v>0</v>
      </c>
      <c r="BW481" s="30">
        <f>SUMIF(Ingredients!$B$3:$B$217,K481,Ingredients!$H$3:$H$217)+SUMIF($B$3:$B$724,K481,$BZ$3:$BZ$724)</f>
        <v>0</v>
      </c>
      <c r="BX481" s="30">
        <f>SUMIF(Ingredients!$B$3:$B$217,L481,Ingredients!$H$3:$H$217)+SUMIF($B$3:$B$724,L481,$BZ$3:$BZ$724)</f>
        <v>0</v>
      </c>
      <c r="BY481" s="30">
        <f>SUMIF(Ingredients!$B$3:$B$217,M481,Ingredients!$H$3:$H$217)+SUMIF($B$3:$B$724,M481,$BZ$3:$BZ$724)</f>
        <v>0</v>
      </c>
      <c r="BZ481" s="42">
        <f t="shared" si="98"/>
        <v>1</v>
      </c>
      <c r="CA481" s="30">
        <f>SUMIF(Ingredients!$B$3:$B$217,F481,Ingredients!$I$3:$I$217)+SUMIF($B$3:$B$724,F481,$CI$3:$CI$724)</f>
        <v>0</v>
      </c>
      <c r="CB481" s="30">
        <f>SUMIF(Ingredients!$B$3:$B$217,G481,Ingredients!$I$3:$I$217)+SUMIF($B$3:$B$724,G481,$CI$3:$CI$724)</f>
        <v>0</v>
      </c>
      <c r="CC481" s="30">
        <f>SUMIF(Ingredients!$B$3:$B$217,H481,Ingredients!$I$3:$I$217)+SUMIF($B$3:$B$724,H481,$CI$3:$CI$724)</f>
        <v>0</v>
      </c>
      <c r="CD481" s="30">
        <f>SUMIF(Ingredients!$B$3:$B$217,I481,Ingredients!$I$3:$I$217)+SUMIF($B$3:$B$724,I481,$CI$3:$CI$724)</f>
        <v>0</v>
      </c>
      <c r="CE481" s="30">
        <f>SUMIF(Ingredients!$B$3:$B$217,J481,Ingredients!$I$3:$I$217)+SUMIF($B$3:$B$724,J481,$CI$3:$CI$724)</f>
        <v>0</v>
      </c>
      <c r="CF481" s="30">
        <f>SUMIF(Ingredients!$B$3:$B$217,K481,Ingredients!$I$3:$I$217)+SUMIF($B$3:$B$724,K481,$CI$3:$CI$724)</f>
        <v>0</v>
      </c>
      <c r="CG481" s="30">
        <f>SUMIF(Ingredients!$B$3:$B$217,L481,Ingredients!$I$3:$I$217)+SUMIF($B$3:$B$724,L481,$CI$3:$CI$724)</f>
        <v>0</v>
      </c>
      <c r="CH481" s="30">
        <f>SUMIF(Ingredients!$B$3:$B$217,M481,Ingredients!$I$3:$I$217)+SUMIF($B$3:$B$724,M481,$CI$3:$CI$724)</f>
        <v>0</v>
      </c>
      <c r="CI481" s="38">
        <f t="shared" si="99"/>
        <v>0</v>
      </c>
      <c r="CJ481" s="30">
        <f>SUMIF(Ingredients!$B$3:$B$217,F481,Ingredients!$J$3:$J$217)+SUMIF($B$3:$B$724,F481,$CR$3:$CR$724)</f>
        <v>0</v>
      </c>
      <c r="CK481" s="30">
        <f>SUMIF(Ingredients!$B$3:$B$217,G481,Ingredients!$J$3:$J$217)+SUMIF($B$3:$B$724,G481,$CR$3:$CR$724)</f>
        <v>0</v>
      </c>
      <c r="CL481" s="30">
        <f>SUMIF(Ingredients!$B$3:$B$217,H481,Ingredients!$J$3:$J$217)+SUMIF($B$3:$B$724,H481,$CR$3:$CR$724)</f>
        <v>0</v>
      </c>
      <c r="CM481" s="30">
        <f>SUMIF(Ingredients!$B$3:$B$217,I481,Ingredients!$J$3:$J$217)+SUMIF($B$3:$B$724,I481,$CR$3:$CR$724)</f>
        <v>0</v>
      </c>
      <c r="CN481" s="30">
        <f>SUMIF(Ingredients!$B$3:$B$217,J481,Ingredients!$J$3:$J$217)+SUMIF($B$3:$B$724,J481,$CR$3:$CR$724)</f>
        <v>0</v>
      </c>
      <c r="CO481" s="30">
        <f>SUMIF(Ingredients!$B$3:$B$217,K481,Ingredients!$J$3:$J$217)+SUMIF($B$3:$B$724,K481,$CR$3:$CR$724)</f>
        <v>0</v>
      </c>
      <c r="CP481" s="30">
        <f>SUMIF(Ingredients!$B$3:$B$217,L481,Ingredients!$J$3:$J$217)+SUMIF($B$3:$B$724,L481,$CR$3:$CR$724)</f>
        <v>0</v>
      </c>
      <c r="CQ481" s="30">
        <f>SUMIF(Ingredients!$B$3:$B$217,M481,Ingredients!$J$3:$J$217)+SUMIF($B$3:$B$724,M481,$CR$3:$CR$724)</f>
        <v>0</v>
      </c>
      <c r="CR481" s="43">
        <f t="shared" si="100"/>
        <v>0</v>
      </c>
      <c r="CS481" s="34">
        <v>10</v>
      </c>
      <c r="CT481" s="30">
        <v>15</v>
      </c>
      <c r="CU481" s="30">
        <v>6</v>
      </c>
      <c r="CV481" s="35">
        <v>0</v>
      </c>
      <c r="CW481" s="36">
        <v>0</v>
      </c>
      <c r="CX481" s="37">
        <v>1</v>
      </c>
      <c r="CY481" s="38">
        <v>0</v>
      </c>
      <c r="CZ481" s="39">
        <v>0</v>
      </c>
      <c r="DA481" t="s">
        <v>202</v>
      </c>
      <c r="DB481" t="str">
        <f t="shared" ca="1" si="101"/>
        <v>No</v>
      </c>
      <c r="DD481" t="s">
        <v>200</v>
      </c>
      <c r="DE481" t="str">
        <f t="shared" ca="1" si="102"/>
        <v/>
      </c>
      <c r="DF481" t="s">
        <v>2550</v>
      </c>
    </row>
    <row r="482" spans="2:110" x14ac:dyDescent="0.3">
      <c r="B482" t="s">
        <v>775</v>
      </c>
      <c r="C482" t="str">
        <f>INDEX('PH Itemnames'!$B$1:$B$723,MATCH(B482,'PH Itemnames'!$A$1:$A$723),1)</f>
        <v>onigiriItem</v>
      </c>
      <c r="D482" t="s">
        <v>240</v>
      </c>
      <c r="E482" t="s">
        <v>1192</v>
      </c>
      <c r="F482" s="10" t="s">
        <v>44</v>
      </c>
      <c r="G482" s="11" t="s">
        <v>67</v>
      </c>
      <c r="H482" s="11" t="s">
        <v>142</v>
      </c>
      <c r="I482" s="11"/>
      <c r="J482" s="11"/>
      <c r="K482" s="11"/>
      <c r="L482" s="11"/>
      <c r="M482" s="11"/>
      <c r="N482" s="46">
        <f ca="1">SUMIF(Ingredients!$B$3:$B$217,'PH complex foods'!F482,Ingredients!$A$3:$A$119)+SUMIF($B$3:$B$724,F482,$V$3:$V$723)</f>
        <v>1</v>
      </c>
      <c r="O482" s="11">
        <f ca="1">SUMIF(Ingredients!$B$3:$B$217,'PH complex foods'!G482,Ingredients!$A$3:$A$119)+SUMIF($B$3:$B$724,G482,$V$3:$V$723)</f>
        <v>1</v>
      </c>
      <c r="P482" s="11">
        <f ca="1">SUMIF(Ingredients!$B$3:$B$217,'PH complex foods'!H482,Ingredients!$A$3:$A$119)+SUMIF($B$3:$B$724,H482,$V$3:$V$723)</f>
        <v>1</v>
      </c>
      <c r="Q482" s="11">
        <f ca="1">SUMIF(Ingredients!$B$3:$B$217,'PH complex foods'!I482,Ingredients!$A$3:$A$119)+SUMIF($B$3:$B$724,I482,$V$3:$V$723)</f>
        <v>0</v>
      </c>
      <c r="R482" s="11">
        <f ca="1">SUMIF(Ingredients!$B$3:$B$217,'PH complex foods'!J482,Ingredients!$A$3:$A$119)+SUMIF($B$3:$B$724,J482,$V$3:$V$723)</f>
        <v>0</v>
      </c>
      <c r="S482" s="11">
        <f ca="1">SUMIF(Ingredients!$B$3:$B$217,'PH complex foods'!K482,Ingredients!$A$3:$A$119)+SUMIF($B$3:$B$724,K482,$V$3:$V$723)</f>
        <v>0</v>
      </c>
      <c r="T482" s="11">
        <f ca="1">SUMIF(Ingredients!$B$3:$B$217,'PH complex foods'!L482,Ingredients!$A$3:$A$119)+SUMIF($B$3:$B$724,L482,$V$3:$V$723)</f>
        <v>0</v>
      </c>
      <c r="U482" s="11">
        <f ca="1">SUMIF(Ingredients!$B$3:$B$217,'PH complex foods'!M482,Ingredients!$A$3:$A$119)+SUMIF($B$3:$B$724,M482,$V$3:$V$723)</f>
        <v>0</v>
      </c>
      <c r="V482" s="10">
        <f t="shared" ca="1" si="103"/>
        <v>1</v>
      </c>
      <c r="W482" s="11">
        <f t="shared" si="92"/>
        <v>2</v>
      </c>
      <c r="X482" s="44" t="str">
        <f t="shared" ca="1" si="104"/>
        <v>Yes</v>
      </c>
      <c r="Y482" s="34">
        <f>SUMIF(Ingredients!$B$3:$B$217,F482,Ingredients!$C$3:$C$217)+SUMIF($B$3:$B$724,F482,$AG$3:$AG$724)</f>
        <v>0</v>
      </c>
      <c r="Z482" s="30">
        <f>SUMIF(Ingredients!$B$3:$B$217,G482,Ingredients!$C$3:$C$217)+SUMIF($B$3:$B$724,G482,$AG$3:$AG$724)</f>
        <v>5</v>
      </c>
      <c r="AA482" s="30">
        <f>SUMIF(Ingredients!$B$3:$B$217,H482,Ingredients!$C$3:$C$217)+SUMIF($B$3:$B$724,H482,$AG$3:$AG$724)</f>
        <v>1</v>
      </c>
      <c r="AB482" s="30">
        <f>SUMIF(Ingredients!$B$3:$B$217,I482,Ingredients!$C$3:$C$217)+SUMIF($B$3:$B$724,I482,$AG$3:$AG$724)</f>
        <v>0</v>
      </c>
      <c r="AC482" s="30">
        <f>SUMIF(Ingredients!$B$3:$B$217,J482,Ingredients!$C$3:$C$217)+SUMIF($B$3:$B$724,J482,$AG$3:$AG$724)</f>
        <v>0</v>
      </c>
      <c r="AD482" s="30">
        <f>SUMIF(Ingredients!$B$3:$B$217,K482,Ingredients!$C$3:$C$217)+SUMIF($B$3:$B$724,K482,$AG$3:$AG$724)</f>
        <v>0</v>
      </c>
      <c r="AE482" s="30">
        <f>SUMIF(Ingredients!$B$3:$B$217,L482,Ingredients!$C$3:$C$217)+SUMIF($B$3:$B$724,L482,$AG$3:$AG$724)</f>
        <v>0</v>
      </c>
      <c r="AF482" s="30">
        <f>SUMIF(Ingredients!$B$3:$B$217,M482,Ingredients!$C$3:$C$217)+SUMIF($B$3:$B$724,M482,$AG$3:$AG$724)</f>
        <v>0</v>
      </c>
      <c r="AG482" s="29">
        <f t="shared" si="93"/>
        <v>6</v>
      </c>
      <c r="AH482" s="30">
        <f>SUMIF(Ingredients!$B$3:$B$217,F482,Ingredients!$D$3:$D$217)+SUMIF($B$3:$B$724,F482,$AP$3:$AP$724)</f>
        <v>0</v>
      </c>
      <c r="AI482" s="30">
        <f>SUMIF(Ingredients!$B$3:$B$217,G482,Ingredients!$D$3:$D$217)+SUMIF($B$3:$B$724,G482,$AP$3:$AP$724)</f>
        <v>0</v>
      </c>
      <c r="AJ482" s="30">
        <f>SUMIF(Ingredients!$B$3:$B$217,H482,Ingredients!$D$3:$D$217)+SUMIF($B$3:$B$724,H482,$AP$3:$AP$724)</f>
        <v>0</v>
      </c>
      <c r="AK482" s="30">
        <f>SUMIF(Ingredients!$B$3:$B$217,I482,Ingredients!$D$3:$D$217)+SUMIF($B$3:$B$724,I482,$AP$3:$AP$724)</f>
        <v>0</v>
      </c>
      <c r="AL482" s="30">
        <f>SUMIF(Ingredients!$B$3:$B$217,J482,Ingredients!$D$3:$D$217)+SUMIF($B$3:$B$724,J482,$AP$3:$AP$724)</f>
        <v>0</v>
      </c>
      <c r="AM482" s="30">
        <f>SUMIF(Ingredients!$B$3:$B$217,K482,Ingredients!$D$3:$D$217)+SUMIF($B$3:$B$724,K482,$AP$3:$AP$724)</f>
        <v>0</v>
      </c>
      <c r="AN482" s="30">
        <f>SUMIF(Ingredients!$B$3:$B$217,L482,Ingredients!$D$3:$D$217)+SUMIF($B$3:$B$724,L482,$AP$3:$AP$724)</f>
        <v>0</v>
      </c>
      <c r="AO482" s="30">
        <f>SUMIF(Ingredients!$B$3:$B$217,M482,Ingredients!$D$3:$D$217)+SUMIF($B$3:$B$724,M482,$AP$3:$AP$724)</f>
        <v>0</v>
      </c>
      <c r="AP482" s="29">
        <f t="shared" si="94"/>
        <v>0</v>
      </c>
      <c r="AQ482" s="30">
        <f>SUMIF(Ingredients!$B$3:$B$217,F482,Ingredients!$E$3:$E$217)+SUMIF($B$3:$B$724,F482,$AY$3:$AY$727)</f>
        <v>10</v>
      </c>
      <c r="AR482" s="30">
        <f>SUMIF(Ingredients!$B$3:$B$217,G482,Ingredients!$E$3:$E$217)+SUMIF($B$3:$B$724,G482,$AY$3:$AY$727)</f>
        <v>8</v>
      </c>
      <c r="AS482" s="30">
        <f>SUMIF(Ingredients!$B$3:$B$217,H482,Ingredients!$E$3:$E$217)+SUMIF($B$3:$B$724,H482,$AY$3:$AY$727)</f>
        <v>87</v>
      </c>
      <c r="AT482" s="30">
        <f>SUMIF(Ingredients!$B$3:$B$217,I482,Ingredients!$E$3:$E$217)+SUMIF($B$3:$B$724,I482,$AY$3:$AY$727)</f>
        <v>0</v>
      </c>
      <c r="AU482" s="30">
        <f>SUMIF(Ingredients!$B$3:$B$217,J482,Ingredients!$E$3:$E$217)+SUMIF($B$3:$B$724,J482,$AY$3:$AY$727)</f>
        <v>0</v>
      </c>
      <c r="AV482" s="30">
        <f>SUMIF(Ingredients!$B$3:$B$217,K482,Ingredients!$E$3:$E$217)+SUMIF($B$3:$B$724,K482,$AY$3:$AY$727)</f>
        <v>0</v>
      </c>
      <c r="AW482" s="30">
        <f>SUMIF(Ingredients!$B$3:$B$217,L482,Ingredients!$E$3:$E$217)+SUMIF($B$3:$B$724,L482,$AY$3:$AY$727)</f>
        <v>0</v>
      </c>
      <c r="AX482" s="30">
        <f>SUMIF(Ingredients!$B$3:$B$217,M482,Ingredients!$E$3:$E$217)+SUMIF($B$3:$B$724,M482,$AY$3:$AY$727)</f>
        <v>0</v>
      </c>
      <c r="AY482" s="29">
        <f t="shared" si="95"/>
        <v>35</v>
      </c>
      <c r="AZ482" s="30">
        <f>SUMIF(Ingredients!$B$3:$B$217,F482,Ingredients!$F$3:$F$217)+SUMIF($B$3:$B$724,F482,$BH$3:$BH$724)</f>
        <v>0</v>
      </c>
      <c r="BA482" s="30">
        <f>SUMIF(Ingredients!$B$3:$B$217,G482,Ingredients!$F$3:$F$217)+SUMIF($B$3:$B$724,G482,$BH$3:$BH$724)</f>
        <v>0</v>
      </c>
      <c r="BB482" s="30">
        <f>SUMIF(Ingredients!$B$3:$B$217,H482,Ingredients!$F$3:$F$217)+SUMIF($B$3:$B$724,H482,$BH$3:$BH$724)</f>
        <v>0.5</v>
      </c>
      <c r="BC482" s="30">
        <f>SUMIF(Ingredients!$B$3:$B$217,I482,Ingredients!$F$3:$F$217)+SUMIF($B$3:$B$724,I482,$BH$3:$BH$724)</f>
        <v>0</v>
      </c>
      <c r="BD482" s="30">
        <f>SUMIF(Ingredients!$B$3:$B$217,J482,Ingredients!$F$3:$F$217)+SUMIF($B$3:$B$724,J482,$BH$3:$BH$724)</f>
        <v>0</v>
      </c>
      <c r="BE482" s="30">
        <f>SUMIF(Ingredients!$B$3:$B$217,K482,Ingredients!$F$3:$F$217)+SUMIF($B$3:$B$724,K482,$BH$3:$BH$724)</f>
        <v>0</v>
      </c>
      <c r="BF482" s="30">
        <f>SUMIF(Ingredients!$B$3:$B$217,L482,Ingredients!$F$3:$F$217)+SUMIF($B$3:$B$724,L482,$BH$3:$BH$724)</f>
        <v>0</v>
      </c>
      <c r="BG482" s="30">
        <f>SUMIF(Ingredients!$B$3:$B$217,M482,Ingredients!$F$3:$F$217)+SUMIF($B$3:$B$724,M482,$BH$3:$BH$724)</f>
        <v>0</v>
      </c>
      <c r="BH482" s="35">
        <f t="shared" si="96"/>
        <v>0.5</v>
      </c>
      <c r="BI482" s="30">
        <f>SUMIF(Ingredients!$B$3:$B$217,F482,Ingredients!$G$3:$G$217)+SUMIF($B$3:$B$724,F482,$BQ$3:$BQ$724)</f>
        <v>0</v>
      </c>
      <c r="BJ482" s="30">
        <f>SUMIF(Ingredients!$B$3:$B$217,G482,Ingredients!$G$3:$G$217)+SUMIF($B$3:$B$724,G482,$BQ$3:$BQ$724)</f>
        <v>0</v>
      </c>
      <c r="BK482" s="30">
        <f>SUMIF(Ingredients!$B$3:$B$217,H482,Ingredients!$G$3:$G$217)+SUMIF($B$3:$B$724,H482,$BQ$3:$BQ$724)</f>
        <v>0</v>
      </c>
      <c r="BL482" s="30">
        <f>SUMIF(Ingredients!$B$3:$B$217,I482,Ingredients!$G$3:$G$217)+SUMIF($B$3:$B$724,I482,$BQ$3:$BQ$724)</f>
        <v>0</v>
      </c>
      <c r="BM482" s="30">
        <f>SUMIF(Ingredients!$B$3:$B$217,J482,Ingredients!$G$3:$G$217)+SUMIF($B$3:$B$724,J482,$BQ$3:$BQ$724)</f>
        <v>0</v>
      </c>
      <c r="BN482" s="30">
        <f>SUMIF(Ingredients!$B$3:$B$217,K482,Ingredients!$G$3:$G$217)+SUMIF($B$3:$B$724,K482,$BQ$3:$BQ$724)</f>
        <v>0</v>
      </c>
      <c r="BO482" s="30">
        <f>SUMIF(Ingredients!$B$3:$B$217,L482,Ingredients!$G$3:$G$217)+SUMIF($B$3:$B$724,L482,$BQ$3:$BQ$724)</f>
        <v>0</v>
      </c>
      <c r="BP482" s="30">
        <f>SUMIF(Ingredients!$B$3:$B$217,M482,Ingredients!$G$3:$G$217)+SUMIF($B$3:$B$724,M482,$BQ$3:$BQ$724)</f>
        <v>0</v>
      </c>
      <c r="BQ482" s="36">
        <f t="shared" si="97"/>
        <v>0</v>
      </c>
      <c r="BR482" s="30">
        <f>SUMIF(Ingredients!$B$3:$B$217,F482,Ingredients!$H$3:$H$217)+SUMIF($B$3:$B$724,F482,$BZ$3:$BZ$724)</f>
        <v>0</v>
      </c>
      <c r="BS482" s="30">
        <f>SUMIF(Ingredients!$B$3:$B$217,G482,Ingredients!$H$3:$H$217)+SUMIF($B$3:$B$724,G482,$BZ$3:$BZ$724)</f>
        <v>1</v>
      </c>
      <c r="BT482" s="30">
        <f>SUMIF(Ingredients!$B$3:$B$217,H482,Ingredients!$H$3:$H$217)+SUMIF($B$3:$B$724,H482,$BZ$3:$BZ$724)</f>
        <v>0</v>
      </c>
      <c r="BU482" s="30">
        <f>SUMIF(Ingredients!$B$3:$B$217,I482,Ingredients!$H$3:$H$217)+SUMIF($B$3:$B$724,I482,$BZ$3:$BZ$724)</f>
        <v>0</v>
      </c>
      <c r="BV482" s="30">
        <f>SUMIF(Ingredients!$B$3:$B$217,J482,Ingredients!$H$3:$H$217)+SUMIF($B$3:$B$724,J482,$BZ$3:$BZ$724)</f>
        <v>0</v>
      </c>
      <c r="BW482" s="30">
        <f>SUMIF(Ingredients!$B$3:$B$217,K482,Ingredients!$H$3:$H$217)+SUMIF($B$3:$B$724,K482,$BZ$3:$BZ$724)</f>
        <v>0</v>
      </c>
      <c r="BX482" s="30">
        <f>SUMIF(Ingredients!$B$3:$B$217,L482,Ingredients!$H$3:$H$217)+SUMIF($B$3:$B$724,L482,$BZ$3:$BZ$724)</f>
        <v>0</v>
      </c>
      <c r="BY482" s="30">
        <f>SUMIF(Ingredients!$B$3:$B$217,M482,Ingredients!$H$3:$H$217)+SUMIF($B$3:$B$724,M482,$BZ$3:$BZ$724)</f>
        <v>0</v>
      </c>
      <c r="BZ482" s="42">
        <f t="shared" si="98"/>
        <v>1</v>
      </c>
      <c r="CA482" s="30">
        <f>SUMIF(Ingredients!$B$3:$B$217,F482,Ingredients!$I$3:$I$217)+SUMIF($B$3:$B$724,F482,$CI$3:$CI$724)</f>
        <v>0</v>
      </c>
      <c r="CB482" s="30">
        <f>SUMIF(Ingredients!$B$3:$B$217,G482,Ingredients!$I$3:$I$217)+SUMIF($B$3:$B$724,G482,$CI$3:$CI$724)</f>
        <v>0</v>
      </c>
      <c r="CC482" s="30">
        <f>SUMIF(Ingredients!$B$3:$B$217,H482,Ingredients!$I$3:$I$217)+SUMIF($B$3:$B$724,H482,$CI$3:$CI$724)</f>
        <v>0</v>
      </c>
      <c r="CD482" s="30">
        <f>SUMIF(Ingredients!$B$3:$B$217,I482,Ingredients!$I$3:$I$217)+SUMIF($B$3:$B$724,I482,$CI$3:$CI$724)</f>
        <v>0</v>
      </c>
      <c r="CE482" s="30">
        <f>SUMIF(Ingredients!$B$3:$B$217,J482,Ingredients!$I$3:$I$217)+SUMIF($B$3:$B$724,J482,$CI$3:$CI$724)</f>
        <v>0</v>
      </c>
      <c r="CF482" s="30">
        <f>SUMIF(Ingredients!$B$3:$B$217,K482,Ingredients!$I$3:$I$217)+SUMIF($B$3:$B$724,K482,$CI$3:$CI$724)</f>
        <v>0</v>
      </c>
      <c r="CG482" s="30">
        <f>SUMIF(Ingredients!$B$3:$B$217,L482,Ingredients!$I$3:$I$217)+SUMIF($B$3:$B$724,L482,$CI$3:$CI$724)</f>
        <v>0</v>
      </c>
      <c r="CH482" s="30">
        <f>SUMIF(Ingredients!$B$3:$B$217,M482,Ingredients!$I$3:$I$217)+SUMIF($B$3:$B$724,M482,$CI$3:$CI$724)</f>
        <v>0</v>
      </c>
      <c r="CI482" s="38">
        <f t="shared" si="99"/>
        <v>0</v>
      </c>
      <c r="CJ482" s="30">
        <f>SUMIF(Ingredients!$B$3:$B$217,F482,Ingredients!$J$3:$J$217)+SUMIF($B$3:$B$724,F482,$CR$3:$CR$724)</f>
        <v>0</v>
      </c>
      <c r="CK482" s="30">
        <f>SUMIF(Ingredients!$B$3:$B$217,G482,Ingredients!$J$3:$J$217)+SUMIF($B$3:$B$724,G482,$CR$3:$CR$724)</f>
        <v>0</v>
      </c>
      <c r="CL482" s="30">
        <f>SUMIF(Ingredients!$B$3:$B$217,H482,Ingredients!$J$3:$J$217)+SUMIF($B$3:$B$724,H482,$CR$3:$CR$724)</f>
        <v>0</v>
      </c>
      <c r="CM482" s="30">
        <f>SUMIF(Ingredients!$B$3:$B$217,I482,Ingredients!$J$3:$J$217)+SUMIF($B$3:$B$724,I482,$CR$3:$CR$724)</f>
        <v>0</v>
      </c>
      <c r="CN482" s="30">
        <f>SUMIF(Ingredients!$B$3:$B$217,J482,Ingredients!$J$3:$J$217)+SUMIF($B$3:$B$724,J482,$CR$3:$CR$724)</f>
        <v>0</v>
      </c>
      <c r="CO482" s="30">
        <f>SUMIF(Ingredients!$B$3:$B$217,K482,Ingredients!$J$3:$J$217)+SUMIF($B$3:$B$724,K482,$CR$3:$CR$724)</f>
        <v>0</v>
      </c>
      <c r="CP482" s="30">
        <f>SUMIF(Ingredients!$B$3:$B$217,L482,Ingredients!$J$3:$J$217)+SUMIF($B$3:$B$724,L482,$CR$3:$CR$724)</f>
        <v>0</v>
      </c>
      <c r="CQ482" s="30">
        <f>SUMIF(Ingredients!$B$3:$B$217,M482,Ingredients!$J$3:$J$217)+SUMIF($B$3:$B$724,M482,$CR$3:$CR$724)</f>
        <v>0</v>
      </c>
      <c r="CR482" s="43">
        <f t="shared" si="100"/>
        <v>0</v>
      </c>
      <c r="CS482" s="34">
        <v>5</v>
      </c>
      <c r="CT482" s="30">
        <v>0</v>
      </c>
      <c r="CU482" s="30">
        <v>18</v>
      </c>
      <c r="CV482" s="35">
        <v>1</v>
      </c>
      <c r="CW482" s="36">
        <v>0</v>
      </c>
      <c r="CX482" s="37">
        <v>1</v>
      </c>
      <c r="CY482" s="38">
        <v>0</v>
      </c>
      <c r="CZ482" s="39">
        <v>0</v>
      </c>
      <c r="DA482" t="s">
        <v>202</v>
      </c>
      <c r="DB482" t="str">
        <f t="shared" ca="1" si="101"/>
        <v>-</v>
      </c>
      <c r="DD482" t="s">
        <v>200</v>
      </c>
      <c r="DE482" t="str">
        <f t="shared" ca="1" si="102"/>
        <v>ONIGIRIITEM(MEAL, ItemRegistry.onigiriItem, 4 ,1f,0f,1f,1f,0f,0f,0f,1.17f),</v>
      </c>
      <c r="DF482" t="s">
        <v>2551</v>
      </c>
    </row>
    <row r="483" spans="2:110" x14ac:dyDescent="0.3">
      <c r="B483" t="s">
        <v>776</v>
      </c>
      <c r="C483" t="str">
        <f>INDEX('PH Itemnames'!$B$1:$B$723,MATCH(B483,'PH Itemnames'!$A$1:$A$723),1)</f>
        <v>grilledcheesevegemitetoastItem</v>
      </c>
      <c r="D483" t="s">
        <v>240</v>
      </c>
      <c r="E483" t="s">
        <v>1192</v>
      </c>
      <c r="F483" s="10" t="s">
        <v>251</v>
      </c>
      <c r="G483" s="11" t="s">
        <v>596</v>
      </c>
      <c r="H483" s="11"/>
      <c r="I483" s="11"/>
      <c r="J483" s="11"/>
      <c r="K483" s="11"/>
      <c r="L483" s="11"/>
      <c r="M483" s="11"/>
      <c r="N483" s="46">
        <f ca="1">SUMIF(Ingredients!$B$3:$B$217,'PH complex foods'!F483,Ingredients!$A$3:$A$119)+SUMIF($B$3:$B$724,F483,$V$3:$V$723)</f>
        <v>1</v>
      </c>
      <c r="O483" s="11">
        <f ca="1">SUMIF(Ingredients!$B$3:$B$217,'PH complex foods'!G483,Ingredients!$A$3:$A$119)+SUMIF($B$3:$B$724,G483,$V$3:$V$723)</f>
        <v>1</v>
      </c>
      <c r="P483" s="11">
        <f ca="1">SUMIF(Ingredients!$B$3:$B$217,'PH complex foods'!H483,Ingredients!$A$3:$A$119)+SUMIF($B$3:$B$724,H483,$V$3:$V$723)</f>
        <v>0</v>
      </c>
      <c r="Q483" s="11">
        <f ca="1">SUMIF(Ingredients!$B$3:$B$217,'PH complex foods'!I483,Ingredients!$A$3:$A$119)+SUMIF($B$3:$B$724,I483,$V$3:$V$723)</f>
        <v>0</v>
      </c>
      <c r="R483" s="11">
        <f ca="1">SUMIF(Ingredients!$B$3:$B$217,'PH complex foods'!J483,Ingredients!$A$3:$A$119)+SUMIF($B$3:$B$724,J483,$V$3:$V$723)</f>
        <v>0</v>
      </c>
      <c r="S483" s="11">
        <f ca="1">SUMIF(Ingredients!$B$3:$B$217,'PH complex foods'!K483,Ingredients!$A$3:$A$119)+SUMIF($B$3:$B$724,K483,$V$3:$V$723)</f>
        <v>0</v>
      </c>
      <c r="T483" s="11">
        <f ca="1">SUMIF(Ingredients!$B$3:$B$217,'PH complex foods'!L483,Ingredients!$A$3:$A$119)+SUMIF($B$3:$B$724,L483,$V$3:$V$723)</f>
        <v>0</v>
      </c>
      <c r="U483" s="11">
        <f ca="1">SUMIF(Ingredients!$B$3:$B$217,'PH complex foods'!M483,Ingredients!$A$3:$A$119)+SUMIF($B$3:$B$724,M483,$V$3:$V$723)</f>
        <v>0</v>
      </c>
      <c r="V483" s="10">
        <f t="shared" ca="1" si="103"/>
        <v>1</v>
      </c>
      <c r="W483" s="11">
        <f t="shared" si="92"/>
        <v>0</v>
      </c>
      <c r="X483" s="44" t="str">
        <f t="shared" ca="1" si="104"/>
        <v>Yes</v>
      </c>
      <c r="Y483" s="34">
        <f>SUMIF(Ingredients!$B$3:$B$217,F483,Ingredients!$C$3:$C$217)+SUMIF($B$3:$B$724,F483,$AG$3:$AG$724)</f>
        <v>25</v>
      </c>
      <c r="Z483" s="30">
        <f>SUMIF(Ingredients!$B$3:$B$217,G483,Ingredients!$C$3:$C$217)+SUMIF($B$3:$B$724,G483,$AG$3:$AG$724)</f>
        <v>0</v>
      </c>
      <c r="AA483" s="30">
        <f>SUMIF(Ingredients!$B$3:$B$217,H483,Ingredients!$C$3:$C$217)+SUMIF($B$3:$B$724,H483,$AG$3:$AG$724)</f>
        <v>0</v>
      </c>
      <c r="AB483" s="30">
        <f>SUMIF(Ingredients!$B$3:$B$217,I483,Ingredients!$C$3:$C$217)+SUMIF($B$3:$B$724,I483,$AG$3:$AG$724)</f>
        <v>0</v>
      </c>
      <c r="AC483" s="30">
        <f>SUMIF(Ingredients!$B$3:$B$217,J483,Ingredients!$C$3:$C$217)+SUMIF($B$3:$B$724,J483,$AG$3:$AG$724)</f>
        <v>0</v>
      </c>
      <c r="AD483" s="30">
        <f>SUMIF(Ingredients!$B$3:$B$217,K483,Ingredients!$C$3:$C$217)+SUMIF($B$3:$B$724,K483,$AG$3:$AG$724)</f>
        <v>0</v>
      </c>
      <c r="AE483" s="30">
        <f>SUMIF(Ingredients!$B$3:$B$217,L483,Ingredients!$C$3:$C$217)+SUMIF($B$3:$B$724,L483,$AG$3:$AG$724)</f>
        <v>0</v>
      </c>
      <c r="AF483" s="30">
        <f>SUMIF(Ingredients!$B$3:$B$217,M483,Ingredients!$C$3:$C$217)+SUMIF($B$3:$B$724,M483,$AG$3:$AG$724)</f>
        <v>0</v>
      </c>
      <c r="AG483" s="29">
        <f t="shared" si="93"/>
        <v>25</v>
      </c>
      <c r="AH483" s="30">
        <f>SUMIF(Ingredients!$B$3:$B$217,F483,Ingredients!$D$3:$D$217)+SUMIF($B$3:$B$724,F483,$AP$3:$AP$724)</f>
        <v>0</v>
      </c>
      <c r="AI483" s="30">
        <f>SUMIF(Ingredients!$B$3:$B$217,G483,Ingredients!$D$3:$D$217)+SUMIF($B$3:$B$724,G483,$AP$3:$AP$724)</f>
        <v>10</v>
      </c>
      <c r="AJ483" s="30">
        <f>SUMIF(Ingredients!$B$3:$B$217,H483,Ingredients!$D$3:$D$217)+SUMIF($B$3:$B$724,H483,$AP$3:$AP$724)</f>
        <v>0</v>
      </c>
      <c r="AK483" s="30">
        <f>SUMIF(Ingredients!$B$3:$B$217,I483,Ingredients!$D$3:$D$217)+SUMIF($B$3:$B$724,I483,$AP$3:$AP$724)</f>
        <v>0</v>
      </c>
      <c r="AL483" s="30">
        <f>SUMIF(Ingredients!$B$3:$B$217,J483,Ingredients!$D$3:$D$217)+SUMIF($B$3:$B$724,J483,$AP$3:$AP$724)</f>
        <v>0</v>
      </c>
      <c r="AM483" s="30">
        <f>SUMIF(Ingredients!$B$3:$B$217,K483,Ingredients!$D$3:$D$217)+SUMIF($B$3:$B$724,K483,$AP$3:$AP$724)</f>
        <v>0</v>
      </c>
      <c r="AN483" s="30">
        <f>SUMIF(Ingredients!$B$3:$B$217,L483,Ingredients!$D$3:$D$217)+SUMIF($B$3:$B$724,L483,$AP$3:$AP$724)</f>
        <v>0</v>
      </c>
      <c r="AO483" s="30">
        <f>SUMIF(Ingredients!$B$3:$B$217,M483,Ingredients!$D$3:$D$217)+SUMIF($B$3:$B$724,M483,$AP$3:$AP$724)</f>
        <v>0</v>
      </c>
      <c r="AP483" s="29">
        <f t="shared" si="94"/>
        <v>10</v>
      </c>
      <c r="AQ483" s="30">
        <f>SUMIF(Ingredients!$B$3:$B$217,F483,Ingredients!$E$3:$E$217)+SUMIF($B$3:$B$724,F483,$AY$3:$AY$727)</f>
        <v>33.833333333333336</v>
      </c>
      <c r="AR483" s="30">
        <f>SUMIF(Ingredients!$B$3:$B$217,G483,Ingredients!$E$3:$E$217)+SUMIF($B$3:$B$724,G483,$AY$3:$AY$727)</f>
        <v>22</v>
      </c>
      <c r="AS483" s="30">
        <f>SUMIF(Ingredients!$B$3:$B$217,H483,Ingredients!$E$3:$E$217)+SUMIF($B$3:$B$724,H483,$AY$3:$AY$727)</f>
        <v>0</v>
      </c>
      <c r="AT483" s="30">
        <f>SUMIF(Ingredients!$B$3:$B$217,I483,Ingredients!$E$3:$E$217)+SUMIF($B$3:$B$724,I483,$AY$3:$AY$727)</f>
        <v>0</v>
      </c>
      <c r="AU483" s="30">
        <f>SUMIF(Ingredients!$B$3:$B$217,J483,Ingredients!$E$3:$E$217)+SUMIF($B$3:$B$724,J483,$AY$3:$AY$727)</f>
        <v>0</v>
      </c>
      <c r="AV483" s="30">
        <f>SUMIF(Ingredients!$B$3:$B$217,K483,Ingredients!$E$3:$E$217)+SUMIF($B$3:$B$724,K483,$AY$3:$AY$727)</f>
        <v>0</v>
      </c>
      <c r="AW483" s="30">
        <f>SUMIF(Ingredients!$B$3:$B$217,L483,Ingredients!$E$3:$E$217)+SUMIF($B$3:$B$724,L483,$AY$3:$AY$727)</f>
        <v>0</v>
      </c>
      <c r="AX483" s="30">
        <f>SUMIF(Ingredients!$B$3:$B$217,M483,Ingredients!$E$3:$E$217)+SUMIF($B$3:$B$724,M483,$AY$3:$AY$727)</f>
        <v>0</v>
      </c>
      <c r="AY483" s="29">
        <f t="shared" si="95"/>
        <v>27.916666666666668</v>
      </c>
      <c r="AZ483" s="30">
        <f>SUMIF(Ingredients!$B$3:$B$217,F483,Ingredients!$F$3:$F$217)+SUMIF($B$3:$B$724,F483,$BH$3:$BH$724)</f>
        <v>1.5</v>
      </c>
      <c r="BA483" s="30">
        <f>SUMIF(Ingredients!$B$3:$B$217,G483,Ingredients!$F$3:$F$217)+SUMIF($B$3:$B$724,G483,$BH$3:$BH$724)</f>
        <v>0</v>
      </c>
      <c r="BB483" s="30">
        <f>SUMIF(Ingredients!$B$3:$B$217,H483,Ingredients!$F$3:$F$217)+SUMIF($B$3:$B$724,H483,$BH$3:$BH$724)</f>
        <v>0</v>
      </c>
      <c r="BC483" s="30">
        <f>SUMIF(Ingredients!$B$3:$B$217,I483,Ingredients!$F$3:$F$217)+SUMIF($B$3:$B$724,I483,$BH$3:$BH$724)</f>
        <v>0</v>
      </c>
      <c r="BD483" s="30">
        <f>SUMIF(Ingredients!$B$3:$B$217,J483,Ingredients!$F$3:$F$217)+SUMIF($B$3:$B$724,J483,$BH$3:$BH$724)</f>
        <v>0</v>
      </c>
      <c r="BE483" s="30">
        <f>SUMIF(Ingredients!$B$3:$B$217,K483,Ingredients!$F$3:$F$217)+SUMIF($B$3:$B$724,K483,$BH$3:$BH$724)</f>
        <v>0</v>
      </c>
      <c r="BF483" s="30">
        <f>SUMIF(Ingredients!$B$3:$B$217,L483,Ingredients!$F$3:$F$217)+SUMIF($B$3:$B$724,L483,$BH$3:$BH$724)</f>
        <v>0</v>
      </c>
      <c r="BG483" s="30">
        <f>SUMIF(Ingredients!$B$3:$B$217,M483,Ingredients!$F$3:$F$217)+SUMIF($B$3:$B$724,M483,$BH$3:$BH$724)</f>
        <v>0</v>
      </c>
      <c r="BH483" s="35">
        <f t="shared" si="96"/>
        <v>1.5</v>
      </c>
      <c r="BI483" s="30">
        <f>SUMIF(Ingredients!$B$3:$B$217,F483,Ingredients!$G$3:$G$217)+SUMIF($B$3:$B$724,F483,$BQ$3:$BQ$724)</f>
        <v>0</v>
      </c>
      <c r="BJ483" s="30">
        <f>SUMIF(Ingredients!$B$3:$B$217,G483,Ingredients!$G$3:$G$217)+SUMIF($B$3:$B$724,G483,$BQ$3:$BQ$724)</f>
        <v>0</v>
      </c>
      <c r="BK483" s="30">
        <f>SUMIF(Ingredients!$B$3:$B$217,H483,Ingredients!$G$3:$G$217)+SUMIF($B$3:$B$724,H483,$BQ$3:$BQ$724)</f>
        <v>0</v>
      </c>
      <c r="BL483" s="30">
        <f>SUMIF(Ingredients!$B$3:$B$217,I483,Ingredients!$G$3:$G$217)+SUMIF($B$3:$B$724,I483,$BQ$3:$BQ$724)</f>
        <v>0</v>
      </c>
      <c r="BM483" s="30">
        <f>SUMIF(Ingredients!$B$3:$B$217,J483,Ingredients!$G$3:$G$217)+SUMIF($B$3:$B$724,J483,$BQ$3:$BQ$724)</f>
        <v>0</v>
      </c>
      <c r="BN483" s="30">
        <f>SUMIF(Ingredients!$B$3:$B$217,K483,Ingredients!$G$3:$G$217)+SUMIF($B$3:$B$724,K483,$BQ$3:$BQ$724)</f>
        <v>0</v>
      </c>
      <c r="BO483" s="30">
        <f>SUMIF(Ingredients!$B$3:$B$217,L483,Ingredients!$G$3:$G$217)+SUMIF($B$3:$B$724,L483,$BQ$3:$BQ$724)</f>
        <v>0</v>
      </c>
      <c r="BP483" s="30">
        <f>SUMIF(Ingredients!$B$3:$B$217,M483,Ingredients!$G$3:$G$217)+SUMIF($B$3:$B$724,M483,$BQ$3:$BQ$724)</f>
        <v>0</v>
      </c>
      <c r="BQ483" s="36">
        <f t="shared" si="97"/>
        <v>0</v>
      </c>
      <c r="BR483" s="30">
        <f>SUMIF(Ingredients!$B$3:$B$217,F483,Ingredients!$H$3:$H$217)+SUMIF($B$3:$B$724,F483,$BZ$3:$BZ$724)</f>
        <v>0</v>
      </c>
      <c r="BS483" s="30">
        <f>SUMIF(Ingredients!$B$3:$B$217,G483,Ingredients!$H$3:$H$217)+SUMIF($B$3:$B$724,G483,$BZ$3:$BZ$724)</f>
        <v>0</v>
      </c>
      <c r="BT483" s="30">
        <f>SUMIF(Ingredients!$B$3:$B$217,H483,Ingredients!$H$3:$H$217)+SUMIF($B$3:$B$724,H483,$BZ$3:$BZ$724)</f>
        <v>0</v>
      </c>
      <c r="BU483" s="30">
        <f>SUMIF(Ingredients!$B$3:$B$217,I483,Ingredients!$H$3:$H$217)+SUMIF($B$3:$B$724,I483,$BZ$3:$BZ$724)</f>
        <v>0</v>
      </c>
      <c r="BV483" s="30">
        <f>SUMIF(Ingredients!$B$3:$B$217,J483,Ingredients!$H$3:$H$217)+SUMIF($B$3:$B$724,J483,$BZ$3:$BZ$724)</f>
        <v>0</v>
      </c>
      <c r="BW483" s="30">
        <f>SUMIF(Ingredients!$B$3:$B$217,K483,Ingredients!$H$3:$H$217)+SUMIF($B$3:$B$724,K483,$BZ$3:$BZ$724)</f>
        <v>0</v>
      </c>
      <c r="BX483" s="30">
        <f>SUMIF(Ingredients!$B$3:$B$217,L483,Ingredients!$H$3:$H$217)+SUMIF($B$3:$B$724,L483,$BZ$3:$BZ$724)</f>
        <v>0</v>
      </c>
      <c r="BY483" s="30">
        <f>SUMIF(Ingredients!$B$3:$B$217,M483,Ingredients!$H$3:$H$217)+SUMIF($B$3:$B$724,M483,$BZ$3:$BZ$724)</f>
        <v>0</v>
      </c>
      <c r="BZ483" s="42">
        <f t="shared" si="98"/>
        <v>0</v>
      </c>
      <c r="CA483" s="30">
        <f>SUMIF(Ingredients!$B$3:$B$217,F483,Ingredients!$I$3:$I$217)+SUMIF($B$3:$B$724,F483,$CI$3:$CI$724)</f>
        <v>0</v>
      </c>
      <c r="CB483" s="30">
        <f>SUMIF(Ingredients!$B$3:$B$217,G483,Ingredients!$I$3:$I$217)+SUMIF($B$3:$B$724,G483,$CI$3:$CI$724)</f>
        <v>0</v>
      </c>
      <c r="CC483" s="30">
        <f>SUMIF(Ingredients!$B$3:$B$217,H483,Ingredients!$I$3:$I$217)+SUMIF($B$3:$B$724,H483,$CI$3:$CI$724)</f>
        <v>0</v>
      </c>
      <c r="CD483" s="30">
        <f>SUMIF(Ingredients!$B$3:$B$217,I483,Ingredients!$I$3:$I$217)+SUMIF($B$3:$B$724,I483,$CI$3:$CI$724)</f>
        <v>0</v>
      </c>
      <c r="CE483" s="30">
        <f>SUMIF(Ingredients!$B$3:$B$217,J483,Ingredients!$I$3:$I$217)+SUMIF($B$3:$B$724,J483,$CI$3:$CI$724)</f>
        <v>0</v>
      </c>
      <c r="CF483" s="30">
        <f>SUMIF(Ingredients!$B$3:$B$217,K483,Ingredients!$I$3:$I$217)+SUMIF($B$3:$B$724,K483,$CI$3:$CI$724)</f>
        <v>0</v>
      </c>
      <c r="CG483" s="30">
        <f>SUMIF(Ingredients!$B$3:$B$217,L483,Ingredients!$I$3:$I$217)+SUMIF($B$3:$B$724,L483,$CI$3:$CI$724)</f>
        <v>0</v>
      </c>
      <c r="CH483" s="30">
        <f>SUMIF(Ingredients!$B$3:$B$217,M483,Ingredients!$I$3:$I$217)+SUMIF($B$3:$B$724,M483,$CI$3:$CI$724)</f>
        <v>0</v>
      </c>
      <c r="CI483" s="38">
        <f t="shared" si="99"/>
        <v>0</v>
      </c>
      <c r="CJ483" s="30">
        <f>SUMIF(Ingredients!$B$3:$B$217,F483,Ingredients!$J$3:$J$217)+SUMIF($B$3:$B$724,F483,$CR$3:$CR$724)</f>
        <v>5</v>
      </c>
      <c r="CK483" s="30">
        <f>SUMIF(Ingredients!$B$3:$B$217,G483,Ingredients!$J$3:$J$217)+SUMIF($B$3:$B$724,G483,$CR$3:$CR$724)</f>
        <v>0</v>
      </c>
      <c r="CL483" s="30">
        <f>SUMIF(Ingredients!$B$3:$B$217,H483,Ingredients!$J$3:$J$217)+SUMIF($B$3:$B$724,H483,$CR$3:$CR$724)</f>
        <v>0</v>
      </c>
      <c r="CM483" s="30">
        <f>SUMIF(Ingredients!$B$3:$B$217,I483,Ingredients!$J$3:$J$217)+SUMIF($B$3:$B$724,I483,$CR$3:$CR$724)</f>
        <v>0</v>
      </c>
      <c r="CN483" s="30">
        <f>SUMIF(Ingredients!$B$3:$B$217,J483,Ingredients!$J$3:$J$217)+SUMIF($B$3:$B$724,J483,$CR$3:$CR$724)</f>
        <v>0</v>
      </c>
      <c r="CO483" s="30">
        <f>SUMIF(Ingredients!$B$3:$B$217,K483,Ingredients!$J$3:$J$217)+SUMIF($B$3:$B$724,K483,$CR$3:$CR$724)</f>
        <v>0</v>
      </c>
      <c r="CP483" s="30">
        <f>SUMIF(Ingredients!$B$3:$B$217,L483,Ingredients!$J$3:$J$217)+SUMIF($B$3:$B$724,L483,$CR$3:$CR$724)</f>
        <v>0</v>
      </c>
      <c r="CQ483" s="30">
        <f>SUMIF(Ingredients!$B$3:$B$217,M483,Ingredients!$J$3:$J$217)+SUMIF($B$3:$B$724,M483,$CR$3:$CR$724)</f>
        <v>0</v>
      </c>
      <c r="CR483" s="43">
        <f t="shared" si="100"/>
        <v>5</v>
      </c>
      <c r="CS483" s="34">
        <v>25</v>
      </c>
      <c r="CT483" s="30">
        <v>0</v>
      </c>
      <c r="CU483" s="30">
        <v>21</v>
      </c>
      <c r="CV483" s="35">
        <v>1.5</v>
      </c>
      <c r="CW483" s="36">
        <v>0</v>
      </c>
      <c r="CX483" s="37">
        <v>0</v>
      </c>
      <c r="CY483" s="38">
        <v>0</v>
      </c>
      <c r="CZ483" s="39">
        <v>5</v>
      </c>
      <c r="DA483" t="s">
        <v>202</v>
      </c>
      <c r="DB483" t="str">
        <f t="shared" ca="1" si="101"/>
        <v>-</v>
      </c>
      <c r="DD483" t="s">
        <v>200</v>
      </c>
      <c r="DE483" t="str">
        <f t="shared" ca="1" si="102"/>
        <v>GRILLEDCHEESEVEGEMITETOASTITEM(MEAL, ItemRegistry.grilledcheesevegemitetoastItem, 4 ,5f,0f,1.5f,0f,0f,0f,5f,1f),</v>
      </c>
      <c r="DF483" t="s">
        <v>2295</v>
      </c>
    </row>
    <row r="484" spans="2:110" x14ac:dyDescent="0.3">
      <c r="B484" t="s">
        <v>777</v>
      </c>
      <c r="C484" t="str">
        <f>INDEX('PH Itemnames'!$B$1:$B$723,MATCH(B484,'PH Itemnames'!$A$1:$A$723),1)</f>
        <v>monsterfrieddumplingsItem</v>
      </c>
      <c r="D484" t="s">
        <v>240</v>
      </c>
      <c r="E484" t="s">
        <v>1192</v>
      </c>
      <c r="F484" s="10" t="s">
        <v>305</v>
      </c>
      <c r="G484" s="11" t="s">
        <v>62</v>
      </c>
      <c r="H484" s="11" t="s">
        <v>64</v>
      </c>
      <c r="I484" s="11" t="s">
        <v>216</v>
      </c>
      <c r="J484" s="11"/>
      <c r="K484" s="11"/>
      <c r="L484" s="11"/>
      <c r="M484" s="11"/>
      <c r="N484" s="46">
        <f ca="1">SUMIF(Ingredients!$B$3:$B$217,'PH complex foods'!F484,Ingredients!$A$3:$A$119)+SUMIF($B$3:$B$724,F484,$V$3:$V$723)</f>
        <v>0</v>
      </c>
      <c r="O484" s="11">
        <f ca="1">SUMIF(Ingredients!$B$3:$B$217,'PH complex foods'!G484,Ingredients!$A$3:$A$119)+SUMIF($B$3:$B$724,G484,$V$3:$V$723)</f>
        <v>1</v>
      </c>
      <c r="P484" s="11">
        <f ca="1">SUMIF(Ingredients!$B$3:$B$217,'PH complex foods'!H484,Ingredients!$A$3:$A$119)+SUMIF($B$3:$B$724,H484,$V$3:$V$723)</f>
        <v>1</v>
      </c>
      <c r="Q484" s="11">
        <f ca="1">SUMIF(Ingredients!$B$3:$B$217,'PH complex foods'!I484,Ingredients!$A$3:$A$119)+SUMIF($B$3:$B$724,I484,$V$3:$V$723)</f>
        <v>1</v>
      </c>
      <c r="R484" s="11">
        <f ca="1">SUMIF(Ingredients!$B$3:$B$217,'PH complex foods'!J484,Ingredients!$A$3:$A$119)+SUMIF($B$3:$B$724,J484,$V$3:$V$723)</f>
        <v>0</v>
      </c>
      <c r="S484" s="11">
        <f ca="1">SUMIF(Ingredients!$B$3:$B$217,'PH complex foods'!K484,Ingredients!$A$3:$A$119)+SUMIF($B$3:$B$724,K484,$V$3:$V$723)</f>
        <v>0</v>
      </c>
      <c r="T484" s="11">
        <f ca="1">SUMIF(Ingredients!$B$3:$B$217,'PH complex foods'!L484,Ingredients!$A$3:$A$119)+SUMIF($B$3:$B$724,L484,$V$3:$V$723)</f>
        <v>0</v>
      </c>
      <c r="U484" s="11">
        <f ca="1">SUMIF(Ingredients!$B$3:$B$217,'PH complex foods'!M484,Ingredients!$A$3:$A$119)+SUMIF($B$3:$B$724,M484,$V$3:$V$723)</f>
        <v>0</v>
      </c>
      <c r="V484" s="10">
        <f t="shared" ca="1" si="103"/>
        <v>0</v>
      </c>
      <c r="W484" s="11">
        <f t="shared" si="92"/>
        <v>0</v>
      </c>
      <c r="X484" s="44" t="str">
        <f t="shared" ca="1" si="104"/>
        <v>No</v>
      </c>
      <c r="Y484" s="34">
        <f>SUMIF(Ingredients!$B$3:$B$217,F484,Ingredients!$C$3:$C$217)+SUMIF($B$3:$B$724,F484,$AG$3:$AG$724)</f>
        <v>0</v>
      </c>
      <c r="Z484" s="30">
        <f>SUMIF(Ingredients!$B$3:$B$217,G484,Ingredients!$C$3:$C$217)+SUMIF($B$3:$B$724,G484,$AG$3:$AG$724)</f>
        <v>2</v>
      </c>
      <c r="AA484" s="30">
        <f>SUMIF(Ingredients!$B$3:$B$217,H484,Ingredients!$C$3:$C$217)+SUMIF($B$3:$B$724,H484,$AG$3:$AG$724)</f>
        <v>2</v>
      </c>
      <c r="AB484" s="30">
        <f>SUMIF(Ingredients!$B$3:$B$217,I484,Ingredients!$C$3:$C$217)+SUMIF($B$3:$B$724,I484,$AG$3:$AG$724)</f>
        <v>5</v>
      </c>
      <c r="AC484" s="30">
        <f>SUMIF(Ingredients!$B$3:$B$217,J484,Ingredients!$C$3:$C$217)+SUMIF($B$3:$B$724,J484,$AG$3:$AG$724)</f>
        <v>0</v>
      </c>
      <c r="AD484" s="30">
        <f>SUMIF(Ingredients!$B$3:$B$217,K484,Ingredients!$C$3:$C$217)+SUMIF($B$3:$B$724,K484,$AG$3:$AG$724)</f>
        <v>0</v>
      </c>
      <c r="AE484" s="30">
        <f>SUMIF(Ingredients!$B$3:$B$217,L484,Ingredients!$C$3:$C$217)+SUMIF($B$3:$B$724,L484,$AG$3:$AG$724)</f>
        <v>0</v>
      </c>
      <c r="AF484" s="30">
        <f>SUMIF(Ingredients!$B$3:$B$217,M484,Ingredients!$C$3:$C$217)+SUMIF($B$3:$B$724,M484,$AG$3:$AG$724)</f>
        <v>0</v>
      </c>
      <c r="AG484" s="29">
        <f t="shared" si="93"/>
        <v>9</v>
      </c>
      <c r="AH484" s="30">
        <f>SUMIF(Ingredients!$B$3:$B$217,F484,Ingredients!$D$3:$D$217)+SUMIF($B$3:$B$724,F484,$AP$3:$AP$724)</f>
        <v>0</v>
      </c>
      <c r="AI484" s="30">
        <f>SUMIF(Ingredients!$B$3:$B$217,G484,Ingredients!$D$3:$D$217)+SUMIF($B$3:$B$724,G484,$AP$3:$AP$724)</f>
        <v>0</v>
      </c>
      <c r="AJ484" s="30">
        <f>SUMIF(Ingredients!$B$3:$B$217,H484,Ingredients!$D$3:$D$217)+SUMIF($B$3:$B$724,H484,$AP$3:$AP$724)</f>
        <v>0</v>
      </c>
      <c r="AK484" s="30">
        <f>SUMIF(Ingredients!$B$3:$B$217,I484,Ingredients!$D$3:$D$217)+SUMIF($B$3:$B$724,I484,$AP$3:$AP$724)</f>
        <v>0</v>
      </c>
      <c r="AL484" s="30">
        <f>SUMIF(Ingredients!$B$3:$B$217,J484,Ingredients!$D$3:$D$217)+SUMIF($B$3:$B$724,J484,$AP$3:$AP$724)</f>
        <v>0</v>
      </c>
      <c r="AM484" s="30">
        <f>SUMIF(Ingredients!$B$3:$B$217,K484,Ingredients!$D$3:$D$217)+SUMIF($B$3:$B$724,K484,$AP$3:$AP$724)</f>
        <v>0</v>
      </c>
      <c r="AN484" s="30">
        <f>SUMIF(Ingredients!$B$3:$B$217,L484,Ingredients!$D$3:$D$217)+SUMIF($B$3:$B$724,L484,$AP$3:$AP$724)</f>
        <v>0</v>
      </c>
      <c r="AO484" s="30">
        <f>SUMIF(Ingredients!$B$3:$B$217,M484,Ingredients!$D$3:$D$217)+SUMIF($B$3:$B$724,M484,$AP$3:$AP$724)</f>
        <v>0</v>
      </c>
      <c r="AP484" s="29">
        <f t="shared" si="94"/>
        <v>0</v>
      </c>
      <c r="AQ484" s="30">
        <f>SUMIF(Ingredients!$B$3:$B$217,F484,Ingredients!$E$3:$E$217)+SUMIF($B$3:$B$724,F484,$AY$3:$AY$727)</f>
        <v>0</v>
      </c>
      <c r="AR484" s="30">
        <f>SUMIF(Ingredients!$B$3:$B$217,G484,Ingredients!$E$3:$E$217)+SUMIF($B$3:$B$724,G484,$AY$3:$AY$727)</f>
        <v>54</v>
      </c>
      <c r="AS484" s="30">
        <f>SUMIF(Ingredients!$B$3:$B$217,H484,Ingredients!$E$3:$E$217)+SUMIF($B$3:$B$724,H484,$AY$3:$AY$727)</f>
        <v>43</v>
      </c>
      <c r="AT484" s="30">
        <f>SUMIF(Ingredients!$B$3:$B$217,I484,Ingredients!$E$3:$E$217)+SUMIF($B$3:$B$724,I484,$AY$3:$AY$727)</f>
        <v>29.5</v>
      </c>
      <c r="AU484" s="30">
        <f>SUMIF(Ingredients!$B$3:$B$217,J484,Ingredients!$E$3:$E$217)+SUMIF($B$3:$B$724,J484,$AY$3:$AY$727)</f>
        <v>0</v>
      </c>
      <c r="AV484" s="30">
        <f>SUMIF(Ingredients!$B$3:$B$217,K484,Ingredients!$E$3:$E$217)+SUMIF($B$3:$B$724,K484,$AY$3:$AY$727)</f>
        <v>0</v>
      </c>
      <c r="AW484" s="30">
        <f>SUMIF(Ingredients!$B$3:$B$217,L484,Ingredients!$E$3:$E$217)+SUMIF($B$3:$B$724,L484,$AY$3:$AY$727)</f>
        <v>0</v>
      </c>
      <c r="AX484" s="30">
        <f>SUMIF(Ingredients!$B$3:$B$217,M484,Ingredients!$E$3:$E$217)+SUMIF($B$3:$B$724,M484,$AY$3:$AY$727)</f>
        <v>0</v>
      </c>
      <c r="AY484" s="29">
        <f t="shared" si="95"/>
        <v>31.625</v>
      </c>
      <c r="AZ484" s="30">
        <f>SUMIF(Ingredients!$B$3:$B$217,F484,Ingredients!$F$3:$F$217)+SUMIF($B$3:$B$724,F484,$BH$3:$BH$724)</f>
        <v>0</v>
      </c>
      <c r="BA484" s="30">
        <f>SUMIF(Ingredients!$B$3:$B$217,G484,Ingredients!$F$3:$F$217)+SUMIF($B$3:$B$724,G484,$BH$3:$BH$724)</f>
        <v>0</v>
      </c>
      <c r="BB484" s="30">
        <f>SUMIF(Ingredients!$B$3:$B$217,H484,Ingredients!$F$3:$F$217)+SUMIF($B$3:$B$724,H484,$BH$3:$BH$724)</f>
        <v>0</v>
      </c>
      <c r="BC484" s="30">
        <f>SUMIF(Ingredients!$B$3:$B$217,I484,Ingredients!$F$3:$F$217)+SUMIF($B$3:$B$724,I484,$BH$3:$BH$724)</f>
        <v>1</v>
      </c>
      <c r="BD484" s="30">
        <f>SUMIF(Ingredients!$B$3:$B$217,J484,Ingredients!$F$3:$F$217)+SUMIF($B$3:$B$724,J484,$BH$3:$BH$724)</f>
        <v>0</v>
      </c>
      <c r="BE484" s="30">
        <f>SUMIF(Ingredients!$B$3:$B$217,K484,Ingredients!$F$3:$F$217)+SUMIF($B$3:$B$724,K484,$BH$3:$BH$724)</f>
        <v>0</v>
      </c>
      <c r="BF484" s="30">
        <f>SUMIF(Ingredients!$B$3:$B$217,L484,Ingredients!$F$3:$F$217)+SUMIF($B$3:$B$724,L484,$BH$3:$BH$724)</f>
        <v>0</v>
      </c>
      <c r="BG484" s="30">
        <f>SUMIF(Ingredients!$B$3:$B$217,M484,Ingredients!$F$3:$F$217)+SUMIF($B$3:$B$724,M484,$BH$3:$BH$724)</f>
        <v>0</v>
      </c>
      <c r="BH484" s="35">
        <f t="shared" si="96"/>
        <v>1</v>
      </c>
      <c r="BI484" s="30">
        <f>SUMIF(Ingredients!$B$3:$B$217,F484,Ingredients!$G$3:$G$217)+SUMIF($B$3:$B$724,F484,$BQ$3:$BQ$724)</f>
        <v>0</v>
      </c>
      <c r="BJ484" s="30">
        <f>SUMIF(Ingredients!$B$3:$B$217,G484,Ingredients!$G$3:$G$217)+SUMIF($B$3:$B$724,G484,$BQ$3:$BQ$724)</f>
        <v>0</v>
      </c>
      <c r="BK484" s="30">
        <f>SUMIF(Ingredients!$B$3:$B$217,H484,Ingredients!$G$3:$G$217)+SUMIF($B$3:$B$724,H484,$BQ$3:$BQ$724)</f>
        <v>0</v>
      </c>
      <c r="BL484" s="30">
        <f>SUMIF(Ingredients!$B$3:$B$217,I484,Ingredients!$G$3:$G$217)+SUMIF($B$3:$B$724,I484,$BQ$3:$BQ$724)</f>
        <v>0</v>
      </c>
      <c r="BM484" s="30">
        <f>SUMIF(Ingredients!$B$3:$B$217,J484,Ingredients!$G$3:$G$217)+SUMIF($B$3:$B$724,J484,$BQ$3:$BQ$724)</f>
        <v>0</v>
      </c>
      <c r="BN484" s="30">
        <f>SUMIF(Ingredients!$B$3:$B$217,K484,Ingredients!$G$3:$G$217)+SUMIF($B$3:$B$724,K484,$BQ$3:$BQ$724)</f>
        <v>0</v>
      </c>
      <c r="BO484" s="30">
        <f>SUMIF(Ingredients!$B$3:$B$217,L484,Ingredients!$G$3:$G$217)+SUMIF($B$3:$B$724,L484,$BQ$3:$BQ$724)</f>
        <v>0</v>
      </c>
      <c r="BP484" s="30">
        <f>SUMIF(Ingredients!$B$3:$B$217,M484,Ingredients!$G$3:$G$217)+SUMIF($B$3:$B$724,M484,$BQ$3:$BQ$724)</f>
        <v>0</v>
      </c>
      <c r="BQ484" s="36">
        <f t="shared" si="97"/>
        <v>0</v>
      </c>
      <c r="BR484" s="30">
        <f>SUMIF(Ingredients!$B$3:$B$217,F484,Ingredients!$H$3:$H$217)+SUMIF($B$3:$B$724,F484,$BZ$3:$BZ$724)</f>
        <v>0</v>
      </c>
      <c r="BS484" s="30">
        <f>SUMIF(Ingredients!$B$3:$B$217,G484,Ingredients!$H$3:$H$217)+SUMIF($B$3:$B$724,G484,$BZ$3:$BZ$724)</f>
        <v>2</v>
      </c>
      <c r="BT484" s="30">
        <f>SUMIF(Ingredients!$B$3:$B$217,H484,Ingredients!$H$3:$H$217)+SUMIF($B$3:$B$724,H484,$BZ$3:$BZ$724)</f>
        <v>1</v>
      </c>
      <c r="BU484" s="30">
        <f>SUMIF(Ingredients!$B$3:$B$217,I484,Ingredients!$H$3:$H$217)+SUMIF($B$3:$B$724,I484,$BZ$3:$BZ$724)</f>
        <v>0</v>
      </c>
      <c r="BV484" s="30">
        <f>SUMIF(Ingredients!$B$3:$B$217,J484,Ingredients!$H$3:$H$217)+SUMIF($B$3:$B$724,J484,$BZ$3:$BZ$724)</f>
        <v>0</v>
      </c>
      <c r="BW484" s="30">
        <f>SUMIF(Ingredients!$B$3:$B$217,K484,Ingredients!$H$3:$H$217)+SUMIF($B$3:$B$724,K484,$BZ$3:$BZ$724)</f>
        <v>0</v>
      </c>
      <c r="BX484" s="30">
        <f>SUMIF(Ingredients!$B$3:$B$217,L484,Ingredients!$H$3:$H$217)+SUMIF($B$3:$B$724,L484,$BZ$3:$BZ$724)</f>
        <v>0</v>
      </c>
      <c r="BY484" s="30">
        <f>SUMIF(Ingredients!$B$3:$B$217,M484,Ingredients!$H$3:$H$217)+SUMIF($B$3:$B$724,M484,$BZ$3:$BZ$724)</f>
        <v>0</v>
      </c>
      <c r="BZ484" s="42">
        <f t="shared" si="98"/>
        <v>3</v>
      </c>
      <c r="CA484" s="30">
        <f>SUMIF(Ingredients!$B$3:$B$217,F484,Ingredients!$I$3:$I$217)+SUMIF($B$3:$B$724,F484,$CI$3:$CI$724)</f>
        <v>0</v>
      </c>
      <c r="CB484" s="30">
        <f>SUMIF(Ingredients!$B$3:$B$217,G484,Ingredients!$I$3:$I$217)+SUMIF($B$3:$B$724,G484,$CI$3:$CI$724)</f>
        <v>0</v>
      </c>
      <c r="CC484" s="30">
        <f>SUMIF(Ingredients!$B$3:$B$217,H484,Ingredients!$I$3:$I$217)+SUMIF($B$3:$B$724,H484,$CI$3:$CI$724)</f>
        <v>0</v>
      </c>
      <c r="CD484" s="30">
        <f>SUMIF(Ingredients!$B$3:$B$217,I484,Ingredients!$I$3:$I$217)+SUMIF($B$3:$B$724,I484,$CI$3:$CI$724)</f>
        <v>0</v>
      </c>
      <c r="CE484" s="30">
        <f>SUMIF(Ingredients!$B$3:$B$217,J484,Ingredients!$I$3:$I$217)+SUMIF($B$3:$B$724,J484,$CI$3:$CI$724)</f>
        <v>0</v>
      </c>
      <c r="CF484" s="30">
        <f>SUMIF(Ingredients!$B$3:$B$217,K484,Ingredients!$I$3:$I$217)+SUMIF($B$3:$B$724,K484,$CI$3:$CI$724)</f>
        <v>0</v>
      </c>
      <c r="CG484" s="30">
        <f>SUMIF(Ingredients!$B$3:$B$217,L484,Ingredients!$I$3:$I$217)+SUMIF($B$3:$B$724,L484,$CI$3:$CI$724)</f>
        <v>0</v>
      </c>
      <c r="CH484" s="30">
        <f>SUMIF(Ingredients!$B$3:$B$217,M484,Ingredients!$I$3:$I$217)+SUMIF($B$3:$B$724,M484,$CI$3:$CI$724)</f>
        <v>0</v>
      </c>
      <c r="CI484" s="38">
        <f t="shared" si="99"/>
        <v>0</v>
      </c>
      <c r="CJ484" s="30">
        <f>SUMIF(Ingredients!$B$3:$B$217,F484,Ingredients!$J$3:$J$217)+SUMIF($B$3:$B$724,F484,$CR$3:$CR$724)</f>
        <v>0</v>
      </c>
      <c r="CK484" s="30">
        <f>SUMIF(Ingredients!$B$3:$B$217,G484,Ingredients!$J$3:$J$217)+SUMIF($B$3:$B$724,G484,$CR$3:$CR$724)</f>
        <v>0</v>
      </c>
      <c r="CL484" s="30">
        <f>SUMIF(Ingredients!$B$3:$B$217,H484,Ingredients!$J$3:$J$217)+SUMIF($B$3:$B$724,H484,$CR$3:$CR$724)</f>
        <v>0</v>
      </c>
      <c r="CM484" s="30">
        <f>SUMIF(Ingredients!$B$3:$B$217,I484,Ingredients!$J$3:$J$217)+SUMIF($B$3:$B$724,I484,$CR$3:$CR$724)</f>
        <v>0</v>
      </c>
      <c r="CN484" s="30">
        <f>SUMIF(Ingredients!$B$3:$B$217,J484,Ingredients!$J$3:$J$217)+SUMIF($B$3:$B$724,J484,$CR$3:$CR$724)</f>
        <v>0</v>
      </c>
      <c r="CO484" s="30">
        <f>SUMIF(Ingredients!$B$3:$B$217,K484,Ingredients!$J$3:$J$217)+SUMIF($B$3:$B$724,K484,$CR$3:$CR$724)</f>
        <v>0</v>
      </c>
      <c r="CP484" s="30">
        <f>SUMIF(Ingredients!$B$3:$B$217,L484,Ingredients!$J$3:$J$217)+SUMIF($B$3:$B$724,L484,$CR$3:$CR$724)</f>
        <v>0</v>
      </c>
      <c r="CQ484" s="30">
        <f>SUMIF(Ingredients!$B$3:$B$217,M484,Ingredients!$J$3:$J$217)+SUMIF($B$3:$B$724,M484,$CR$3:$CR$724)</f>
        <v>0</v>
      </c>
      <c r="CR484" s="43">
        <f t="shared" si="100"/>
        <v>0</v>
      </c>
      <c r="CS484" s="34">
        <v>9</v>
      </c>
      <c r="CT484" s="30">
        <v>0</v>
      </c>
      <c r="CU484" s="30">
        <v>31.625</v>
      </c>
      <c r="CV484" s="35">
        <v>1</v>
      </c>
      <c r="CW484" s="36">
        <v>0</v>
      </c>
      <c r="CX484" s="37">
        <v>3</v>
      </c>
      <c r="CY484" s="38">
        <v>0</v>
      </c>
      <c r="CZ484" s="39">
        <v>0</v>
      </c>
      <c r="DA484" t="s">
        <v>199</v>
      </c>
      <c r="DB484" t="str">
        <f t="shared" ca="1" si="101"/>
        <v>No</v>
      </c>
      <c r="DC484" t="s">
        <v>3118</v>
      </c>
      <c r="DD484" t="s">
        <v>200</v>
      </c>
      <c r="DE484" t="str">
        <f t="shared" ca="1" si="102"/>
        <v/>
      </c>
      <c r="DF484" t="s">
        <v>2272</v>
      </c>
    </row>
    <row r="485" spans="2:110" x14ac:dyDescent="0.3">
      <c r="B485" t="s">
        <v>778</v>
      </c>
      <c r="C485" t="str">
        <f>INDEX('PH Itemnames'!$B$1:$B$723,MATCH(B485,'PH Itemnames'!$A$1:$A$723),1)</f>
        <v>crispyricepuffcerealItem</v>
      </c>
      <c r="D485" t="s">
        <v>240</v>
      </c>
      <c r="E485" t="s">
        <v>1192</v>
      </c>
      <c r="F485" s="10" t="s">
        <v>44</v>
      </c>
      <c r="G485" s="11" t="s">
        <v>238</v>
      </c>
      <c r="H485" s="11"/>
      <c r="I485" s="11"/>
      <c r="J485" s="11"/>
      <c r="K485" s="11"/>
      <c r="L485" s="11"/>
      <c r="M485" s="11"/>
      <c r="N485" s="46">
        <f ca="1">SUMIF(Ingredients!$B$3:$B$217,'PH complex foods'!F485,Ingredients!$A$3:$A$119)+SUMIF($B$3:$B$724,F485,$V$3:$V$723)</f>
        <v>1</v>
      </c>
      <c r="O485" s="11">
        <f ca="1">SUMIF(Ingredients!$B$3:$B$217,'PH complex foods'!G485,Ingredients!$A$3:$A$119)+SUMIF($B$3:$B$724,G485,$V$3:$V$723)</f>
        <v>1</v>
      </c>
      <c r="P485" s="11">
        <f ca="1">SUMIF(Ingredients!$B$3:$B$217,'PH complex foods'!H485,Ingredients!$A$3:$A$119)+SUMIF($B$3:$B$724,H485,$V$3:$V$723)</f>
        <v>0</v>
      </c>
      <c r="Q485" s="11">
        <f ca="1">SUMIF(Ingredients!$B$3:$B$217,'PH complex foods'!I485,Ingredients!$A$3:$A$119)+SUMIF($B$3:$B$724,I485,$V$3:$V$723)</f>
        <v>0</v>
      </c>
      <c r="R485" s="11">
        <f ca="1">SUMIF(Ingredients!$B$3:$B$217,'PH complex foods'!J485,Ingredients!$A$3:$A$119)+SUMIF($B$3:$B$724,J485,$V$3:$V$723)</f>
        <v>0</v>
      </c>
      <c r="S485" s="11">
        <f ca="1">SUMIF(Ingredients!$B$3:$B$217,'PH complex foods'!K485,Ingredients!$A$3:$A$119)+SUMIF($B$3:$B$724,K485,$V$3:$V$723)</f>
        <v>0</v>
      </c>
      <c r="T485" s="11">
        <f ca="1">SUMIF(Ingredients!$B$3:$B$217,'PH complex foods'!L485,Ingredients!$A$3:$A$119)+SUMIF($B$3:$B$724,L485,$V$3:$V$723)</f>
        <v>0</v>
      </c>
      <c r="U485" s="11">
        <f ca="1">SUMIF(Ingredients!$B$3:$B$217,'PH complex foods'!M485,Ingredients!$A$3:$A$119)+SUMIF($B$3:$B$724,M485,$V$3:$V$723)</f>
        <v>0</v>
      </c>
      <c r="V485" s="10">
        <f t="shared" ca="1" si="103"/>
        <v>1</v>
      </c>
      <c r="W485" s="11">
        <f t="shared" si="92"/>
        <v>0</v>
      </c>
      <c r="X485" s="44" t="str">
        <f t="shared" ca="1" si="104"/>
        <v>Yes</v>
      </c>
      <c r="Y485" s="34">
        <f>SUMIF(Ingredients!$B$3:$B$217,F485,Ingredients!$C$3:$C$217)+SUMIF($B$3:$B$724,F485,$AG$3:$AG$724)</f>
        <v>0</v>
      </c>
      <c r="Z485" s="30">
        <f>SUMIF(Ingredients!$B$3:$B$217,G485,Ingredients!$C$3:$C$217)+SUMIF($B$3:$B$724,G485,$AG$3:$AG$724)</f>
        <v>5</v>
      </c>
      <c r="AA485" s="30">
        <f>SUMIF(Ingredients!$B$3:$B$217,H485,Ingredients!$C$3:$C$217)+SUMIF($B$3:$B$724,H485,$AG$3:$AG$724)</f>
        <v>0</v>
      </c>
      <c r="AB485" s="30">
        <f>SUMIF(Ingredients!$B$3:$B$217,I485,Ingredients!$C$3:$C$217)+SUMIF($B$3:$B$724,I485,$AG$3:$AG$724)</f>
        <v>0</v>
      </c>
      <c r="AC485" s="30">
        <f>SUMIF(Ingredients!$B$3:$B$217,J485,Ingredients!$C$3:$C$217)+SUMIF($B$3:$B$724,J485,$AG$3:$AG$724)</f>
        <v>0</v>
      </c>
      <c r="AD485" s="30">
        <f>SUMIF(Ingredients!$B$3:$B$217,K485,Ingredients!$C$3:$C$217)+SUMIF($B$3:$B$724,K485,$AG$3:$AG$724)</f>
        <v>0</v>
      </c>
      <c r="AE485" s="30">
        <f>SUMIF(Ingredients!$B$3:$B$217,L485,Ingredients!$C$3:$C$217)+SUMIF($B$3:$B$724,L485,$AG$3:$AG$724)</f>
        <v>0</v>
      </c>
      <c r="AF485" s="30">
        <f>SUMIF(Ingredients!$B$3:$B$217,M485,Ingredients!$C$3:$C$217)+SUMIF($B$3:$B$724,M485,$AG$3:$AG$724)</f>
        <v>0</v>
      </c>
      <c r="AG485" s="29">
        <f t="shared" si="93"/>
        <v>5</v>
      </c>
      <c r="AH485" s="30">
        <f>SUMIF(Ingredients!$B$3:$B$217,F485,Ingredients!$D$3:$D$217)+SUMIF($B$3:$B$724,F485,$AP$3:$AP$724)</f>
        <v>0</v>
      </c>
      <c r="AI485" s="30">
        <f>SUMIF(Ingredients!$B$3:$B$217,G485,Ingredients!$D$3:$D$217)+SUMIF($B$3:$B$724,G485,$AP$3:$AP$724)</f>
        <v>5</v>
      </c>
      <c r="AJ485" s="30">
        <f>SUMIF(Ingredients!$B$3:$B$217,H485,Ingredients!$D$3:$D$217)+SUMIF($B$3:$B$724,H485,$AP$3:$AP$724)</f>
        <v>0</v>
      </c>
      <c r="AK485" s="30">
        <f>SUMIF(Ingredients!$B$3:$B$217,I485,Ingredients!$D$3:$D$217)+SUMIF($B$3:$B$724,I485,$AP$3:$AP$724)</f>
        <v>0</v>
      </c>
      <c r="AL485" s="30">
        <f>SUMIF(Ingredients!$B$3:$B$217,J485,Ingredients!$D$3:$D$217)+SUMIF($B$3:$B$724,J485,$AP$3:$AP$724)</f>
        <v>0</v>
      </c>
      <c r="AM485" s="30">
        <f>SUMIF(Ingredients!$B$3:$B$217,K485,Ingredients!$D$3:$D$217)+SUMIF($B$3:$B$724,K485,$AP$3:$AP$724)</f>
        <v>0</v>
      </c>
      <c r="AN485" s="30">
        <f>SUMIF(Ingredients!$B$3:$B$217,L485,Ingredients!$D$3:$D$217)+SUMIF($B$3:$B$724,L485,$AP$3:$AP$724)</f>
        <v>0</v>
      </c>
      <c r="AO485" s="30">
        <f>SUMIF(Ingredients!$B$3:$B$217,M485,Ingredients!$D$3:$D$217)+SUMIF($B$3:$B$724,M485,$AP$3:$AP$724)</f>
        <v>0</v>
      </c>
      <c r="AP485" s="29">
        <f t="shared" si="94"/>
        <v>5</v>
      </c>
      <c r="AQ485" s="30">
        <f>SUMIF(Ingredients!$B$3:$B$217,F485,Ingredients!$E$3:$E$217)+SUMIF($B$3:$B$724,F485,$AY$3:$AY$727)</f>
        <v>10</v>
      </c>
      <c r="AR485" s="30">
        <f>SUMIF(Ingredients!$B$3:$B$217,G485,Ingredients!$E$3:$E$217)+SUMIF($B$3:$B$724,G485,$AY$3:$AY$727)</f>
        <v>23</v>
      </c>
      <c r="AS485" s="30">
        <f>SUMIF(Ingredients!$B$3:$B$217,H485,Ingredients!$E$3:$E$217)+SUMIF($B$3:$B$724,H485,$AY$3:$AY$727)</f>
        <v>0</v>
      </c>
      <c r="AT485" s="30">
        <f>SUMIF(Ingredients!$B$3:$B$217,I485,Ingredients!$E$3:$E$217)+SUMIF($B$3:$B$724,I485,$AY$3:$AY$727)</f>
        <v>0</v>
      </c>
      <c r="AU485" s="30">
        <f>SUMIF(Ingredients!$B$3:$B$217,J485,Ingredients!$E$3:$E$217)+SUMIF($B$3:$B$724,J485,$AY$3:$AY$727)</f>
        <v>0</v>
      </c>
      <c r="AV485" s="30">
        <f>SUMIF(Ingredients!$B$3:$B$217,K485,Ingredients!$E$3:$E$217)+SUMIF($B$3:$B$724,K485,$AY$3:$AY$727)</f>
        <v>0</v>
      </c>
      <c r="AW485" s="30">
        <f>SUMIF(Ingredients!$B$3:$B$217,L485,Ingredients!$E$3:$E$217)+SUMIF($B$3:$B$724,L485,$AY$3:$AY$727)</f>
        <v>0</v>
      </c>
      <c r="AX485" s="30">
        <f>SUMIF(Ingredients!$B$3:$B$217,M485,Ingredients!$E$3:$E$217)+SUMIF($B$3:$B$724,M485,$AY$3:$AY$727)</f>
        <v>0</v>
      </c>
      <c r="AY485" s="29">
        <f t="shared" si="95"/>
        <v>16.5</v>
      </c>
      <c r="AZ485" s="30">
        <f>SUMIF(Ingredients!$B$3:$B$217,F485,Ingredients!$F$3:$F$217)+SUMIF($B$3:$B$724,F485,$BH$3:$BH$724)</f>
        <v>0</v>
      </c>
      <c r="BA485" s="30">
        <f>SUMIF(Ingredients!$B$3:$B$217,G485,Ingredients!$F$3:$F$217)+SUMIF($B$3:$B$724,G485,$BH$3:$BH$724)</f>
        <v>0</v>
      </c>
      <c r="BB485" s="30">
        <f>SUMIF(Ingredients!$B$3:$B$217,H485,Ingredients!$F$3:$F$217)+SUMIF($B$3:$B$724,H485,$BH$3:$BH$724)</f>
        <v>0</v>
      </c>
      <c r="BC485" s="30">
        <f>SUMIF(Ingredients!$B$3:$B$217,I485,Ingredients!$F$3:$F$217)+SUMIF($B$3:$B$724,I485,$BH$3:$BH$724)</f>
        <v>0</v>
      </c>
      <c r="BD485" s="30">
        <f>SUMIF(Ingredients!$B$3:$B$217,J485,Ingredients!$F$3:$F$217)+SUMIF($B$3:$B$724,J485,$BH$3:$BH$724)</f>
        <v>0</v>
      </c>
      <c r="BE485" s="30">
        <f>SUMIF(Ingredients!$B$3:$B$217,K485,Ingredients!$F$3:$F$217)+SUMIF($B$3:$B$724,K485,$BH$3:$BH$724)</f>
        <v>0</v>
      </c>
      <c r="BF485" s="30">
        <f>SUMIF(Ingredients!$B$3:$B$217,L485,Ingredients!$F$3:$F$217)+SUMIF($B$3:$B$724,L485,$BH$3:$BH$724)</f>
        <v>0</v>
      </c>
      <c r="BG485" s="30">
        <f>SUMIF(Ingredients!$B$3:$B$217,M485,Ingredients!$F$3:$F$217)+SUMIF($B$3:$B$724,M485,$BH$3:$BH$724)</f>
        <v>0</v>
      </c>
      <c r="BH485" s="35">
        <f t="shared" si="96"/>
        <v>0</v>
      </c>
      <c r="BI485" s="30">
        <f>SUMIF(Ingredients!$B$3:$B$217,F485,Ingredients!$G$3:$G$217)+SUMIF($B$3:$B$724,F485,$BQ$3:$BQ$724)</f>
        <v>0</v>
      </c>
      <c r="BJ485" s="30">
        <f>SUMIF(Ingredients!$B$3:$B$217,G485,Ingredients!$G$3:$G$217)+SUMIF($B$3:$B$724,G485,$BQ$3:$BQ$724)</f>
        <v>0</v>
      </c>
      <c r="BK485" s="30">
        <f>SUMIF(Ingredients!$B$3:$B$217,H485,Ingredients!$G$3:$G$217)+SUMIF($B$3:$B$724,H485,$BQ$3:$BQ$724)</f>
        <v>0</v>
      </c>
      <c r="BL485" s="30">
        <f>SUMIF(Ingredients!$B$3:$B$217,I485,Ingredients!$G$3:$G$217)+SUMIF($B$3:$B$724,I485,$BQ$3:$BQ$724)</f>
        <v>0</v>
      </c>
      <c r="BM485" s="30">
        <f>SUMIF(Ingredients!$B$3:$B$217,J485,Ingredients!$G$3:$G$217)+SUMIF($B$3:$B$724,J485,$BQ$3:$BQ$724)</f>
        <v>0</v>
      </c>
      <c r="BN485" s="30">
        <f>SUMIF(Ingredients!$B$3:$B$217,K485,Ingredients!$G$3:$G$217)+SUMIF($B$3:$B$724,K485,$BQ$3:$BQ$724)</f>
        <v>0</v>
      </c>
      <c r="BO485" s="30">
        <f>SUMIF(Ingredients!$B$3:$B$217,L485,Ingredients!$G$3:$G$217)+SUMIF($B$3:$B$724,L485,$BQ$3:$BQ$724)</f>
        <v>0</v>
      </c>
      <c r="BP485" s="30">
        <f>SUMIF(Ingredients!$B$3:$B$217,M485,Ingredients!$G$3:$G$217)+SUMIF($B$3:$B$724,M485,$BQ$3:$BQ$724)</f>
        <v>0</v>
      </c>
      <c r="BQ485" s="36">
        <f t="shared" si="97"/>
        <v>0</v>
      </c>
      <c r="BR485" s="30">
        <f>SUMIF(Ingredients!$B$3:$B$217,F485,Ingredients!$H$3:$H$217)+SUMIF($B$3:$B$724,F485,$BZ$3:$BZ$724)</f>
        <v>0</v>
      </c>
      <c r="BS485" s="30">
        <f>SUMIF(Ingredients!$B$3:$B$217,G485,Ingredients!$H$3:$H$217)+SUMIF($B$3:$B$724,G485,$BZ$3:$BZ$724)</f>
        <v>0</v>
      </c>
      <c r="BT485" s="30">
        <f>SUMIF(Ingredients!$B$3:$B$217,H485,Ingredients!$H$3:$H$217)+SUMIF($B$3:$B$724,H485,$BZ$3:$BZ$724)</f>
        <v>0</v>
      </c>
      <c r="BU485" s="30">
        <f>SUMIF(Ingredients!$B$3:$B$217,I485,Ingredients!$H$3:$H$217)+SUMIF($B$3:$B$724,I485,$BZ$3:$BZ$724)</f>
        <v>0</v>
      </c>
      <c r="BV485" s="30">
        <f>SUMIF(Ingredients!$B$3:$B$217,J485,Ingredients!$H$3:$H$217)+SUMIF($B$3:$B$724,J485,$BZ$3:$BZ$724)</f>
        <v>0</v>
      </c>
      <c r="BW485" s="30">
        <f>SUMIF(Ingredients!$B$3:$B$217,K485,Ingredients!$H$3:$H$217)+SUMIF($B$3:$B$724,K485,$BZ$3:$BZ$724)</f>
        <v>0</v>
      </c>
      <c r="BX485" s="30">
        <f>SUMIF(Ingredients!$B$3:$B$217,L485,Ingredients!$H$3:$H$217)+SUMIF($B$3:$B$724,L485,$BZ$3:$BZ$724)</f>
        <v>0</v>
      </c>
      <c r="BY485" s="30">
        <f>SUMIF(Ingredients!$B$3:$B$217,M485,Ingredients!$H$3:$H$217)+SUMIF($B$3:$B$724,M485,$BZ$3:$BZ$724)</f>
        <v>0</v>
      </c>
      <c r="BZ485" s="42">
        <f t="shared" si="98"/>
        <v>0</v>
      </c>
      <c r="CA485" s="30">
        <f>SUMIF(Ingredients!$B$3:$B$217,F485,Ingredients!$I$3:$I$217)+SUMIF($B$3:$B$724,F485,$CI$3:$CI$724)</f>
        <v>0</v>
      </c>
      <c r="CB485" s="30">
        <f>SUMIF(Ingredients!$B$3:$B$217,G485,Ingredients!$I$3:$I$217)+SUMIF($B$3:$B$724,G485,$CI$3:$CI$724)</f>
        <v>0</v>
      </c>
      <c r="CC485" s="30">
        <f>SUMIF(Ingredients!$B$3:$B$217,H485,Ingredients!$I$3:$I$217)+SUMIF($B$3:$B$724,H485,$CI$3:$CI$724)</f>
        <v>0</v>
      </c>
      <c r="CD485" s="30">
        <f>SUMIF(Ingredients!$B$3:$B$217,I485,Ingredients!$I$3:$I$217)+SUMIF($B$3:$B$724,I485,$CI$3:$CI$724)</f>
        <v>0</v>
      </c>
      <c r="CE485" s="30">
        <f>SUMIF(Ingredients!$B$3:$B$217,J485,Ingredients!$I$3:$I$217)+SUMIF($B$3:$B$724,J485,$CI$3:$CI$724)</f>
        <v>0</v>
      </c>
      <c r="CF485" s="30">
        <f>SUMIF(Ingredients!$B$3:$B$217,K485,Ingredients!$I$3:$I$217)+SUMIF($B$3:$B$724,K485,$CI$3:$CI$724)</f>
        <v>0</v>
      </c>
      <c r="CG485" s="30">
        <f>SUMIF(Ingredients!$B$3:$B$217,L485,Ingredients!$I$3:$I$217)+SUMIF($B$3:$B$724,L485,$CI$3:$CI$724)</f>
        <v>0</v>
      </c>
      <c r="CH485" s="30">
        <f>SUMIF(Ingredients!$B$3:$B$217,M485,Ingredients!$I$3:$I$217)+SUMIF($B$3:$B$724,M485,$CI$3:$CI$724)</f>
        <v>0</v>
      </c>
      <c r="CI485" s="38">
        <f t="shared" si="99"/>
        <v>0</v>
      </c>
      <c r="CJ485" s="30">
        <f>SUMIF(Ingredients!$B$3:$B$217,F485,Ingredients!$J$3:$J$217)+SUMIF($B$3:$B$724,F485,$CR$3:$CR$724)</f>
        <v>0</v>
      </c>
      <c r="CK485" s="30">
        <f>SUMIF(Ingredients!$B$3:$B$217,G485,Ingredients!$J$3:$J$217)+SUMIF($B$3:$B$724,G485,$CR$3:$CR$724)</f>
        <v>2</v>
      </c>
      <c r="CL485" s="30">
        <f>SUMIF(Ingredients!$B$3:$B$217,H485,Ingredients!$J$3:$J$217)+SUMIF($B$3:$B$724,H485,$CR$3:$CR$724)</f>
        <v>0</v>
      </c>
      <c r="CM485" s="30">
        <f>SUMIF(Ingredients!$B$3:$B$217,I485,Ingredients!$J$3:$J$217)+SUMIF($B$3:$B$724,I485,$CR$3:$CR$724)</f>
        <v>0</v>
      </c>
      <c r="CN485" s="30">
        <f>SUMIF(Ingredients!$B$3:$B$217,J485,Ingredients!$J$3:$J$217)+SUMIF($B$3:$B$724,J485,$CR$3:$CR$724)</f>
        <v>0</v>
      </c>
      <c r="CO485" s="30">
        <f>SUMIF(Ingredients!$B$3:$B$217,K485,Ingredients!$J$3:$J$217)+SUMIF($B$3:$B$724,K485,$CR$3:$CR$724)</f>
        <v>0</v>
      </c>
      <c r="CP485" s="30">
        <f>SUMIF(Ingredients!$B$3:$B$217,L485,Ingredients!$J$3:$J$217)+SUMIF($B$3:$B$724,L485,$CR$3:$CR$724)</f>
        <v>0</v>
      </c>
      <c r="CQ485" s="30">
        <f>SUMIF(Ingredients!$B$3:$B$217,M485,Ingredients!$J$3:$J$217)+SUMIF($B$3:$B$724,M485,$CR$3:$CR$724)</f>
        <v>0</v>
      </c>
      <c r="CR485" s="43">
        <f t="shared" si="100"/>
        <v>2</v>
      </c>
      <c r="CS485" s="34">
        <v>5</v>
      </c>
      <c r="CT485" s="30">
        <v>5</v>
      </c>
      <c r="CU485" s="30">
        <v>11</v>
      </c>
      <c r="CV485" s="35">
        <v>1</v>
      </c>
      <c r="CW485" s="36">
        <v>0</v>
      </c>
      <c r="CX485" s="37">
        <v>0</v>
      </c>
      <c r="CY485" s="38">
        <v>0</v>
      </c>
      <c r="CZ485" s="39">
        <v>2</v>
      </c>
      <c r="DA485" t="s">
        <v>202</v>
      </c>
      <c r="DB485" t="str">
        <f t="shared" ca="1" si="101"/>
        <v>-</v>
      </c>
      <c r="DD485" t="s">
        <v>200</v>
      </c>
      <c r="DE485" t="str">
        <f t="shared" ca="1" si="102"/>
        <v>CRISPYRICEPUFFCEREALITEM(MEAL, ItemRegistry.crispyricepuffcerealItem, 4 ,1f,5f,1f,0f,0f,0f,2f,1.91f),</v>
      </c>
      <c r="DF485" t="s">
        <v>2552</v>
      </c>
    </row>
    <row r="486" spans="2:110" x14ac:dyDescent="0.3">
      <c r="B486" t="s">
        <v>779</v>
      </c>
      <c r="C486" t="str">
        <f>INDEX('PH Itemnames'!$B$1:$B$723,MATCH(B486,'PH Itemnames'!$A$1:$A$723),1)</f>
        <v>crispyricepuffbarsItem</v>
      </c>
      <c r="D486" t="s">
        <v>240</v>
      </c>
      <c r="E486" t="s">
        <v>1192</v>
      </c>
      <c r="F486" s="10" t="s">
        <v>44</v>
      </c>
      <c r="G486" s="11" t="s">
        <v>414</v>
      </c>
      <c r="H486" s="11"/>
      <c r="I486" s="11"/>
      <c r="J486" s="11"/>
      <c r="K486" s="11"/>
      <c r="L486" s="11"/>
      <c r="M486" s="11"/>
      <c r="N486" s="46">
        <f ca="1">SUMIF(Ingredients!$B$3:$B$217,'PH complex foods'!F486,Ingredients!$A$3:$A$119)+SUMIF($B$3:$B$724,F486,$V$3:$V$723)</f>
        <v>1</v>
      </c>
      <c r="O486" s="11">
        <f ca="1">SUMIF(Ingredients!$B$3:$B$217,'PH complex foods'!G486,Ingredients!$A$3:$A$119)+SUMIF($B$3:$B$724,G486,$V$3:$V$723)</f>
        <v>1</v>
      </c>
      <c r="P486" s="11">
        <f ca="1">SUMIF(Ingredients!$B$3:$B$217,'PH complex foods'!H486,Ingredients!$A$3:$A$119)+SUMIF($B$3:$B$724,H486,$V$3:$V$723)</f>
        <v>0</v>
      </c>
      <c r="Q486" s="11">
        <f ca="1">SUMIF(Ingredients!$B$3:$B$217,'PH complex foods'!I486,Ingredients!$A$3:$A$119)+SUMIF($B$3:$B$724,I486,$V$3:$V$723)</f>
        <v>0</v>
      </c>
      <c r="R486" s="11">
        <f ca="1">SUMIF(Ingredients!$B$3:$B$217,'PH complex foods'!J486,Ingredients!$A$3:$A$119)+SUMIF($B$3:$B$724,J486,$V$3:$V$723)</f>
        <v>0</v>
      </c>
      <c r="S486" s="11">
        <f ca="1">SUMIF(Ingredients!$B$3:$B$217,'PH complex foods'!K486,Ingredients!$A$3:$A$119)+SUMIF($B$3:$B$724,K486,$V$3:$V$723)</f>
        <v>0</v>
      </c>
      <c r="T486" s="11">
        <f ca="1">SUMIF(Ingredients!$B$3:$B$217,'PH complex foods'!L486,Ingredients!$A$3:$A$119)+SUMIF($B$3:$B$724,L486,$V$3:$V$723)</f>
        <v>0</v>
      </c>
      <c r="U486" s="11">
        <f ca="1">SUMIF(Ingredients!$B$3:$B$217,'PH complex foods'!M486,Ingredients!$A$3:$A$119)+SUMIF($B$3:$B$724,M486,$V$3:$V$723)</f>
        <v>0</v>
      </c>
      <c r="V486" s="10">
        <f t="shared" ca="1" si="103"/>
        <v>1</v>
      </c>
      <c r="W486" s="11">
        <f t="shared" si="92"/>
        <v>0</v>
      </c>
      <c r="X486" s="44" t="str">
        <f t="shared" ca="1" si="104"/>
        <v>Yes</v>
      </c>
      <c r="Y486" s="34">
        <f>SUMIF(Ingredients!$B$3:$B$217,F486,Ingredients!$C$3:$C$217)+SUMIF($B$3:$B$724,F486,$AG$3:$AG$724)</f>
        <v>0</v>
      </c>
      <c r="Z486" s="30">
        <f>SUMIF(Ingredients!$B$3:$B$217,G486,Ingredients!$C$3:$C$217)+SUMIF($B$3:$B$724,G486,$AG$3:$AG$724)</f>
        <v>0</v>
      </c>
      <c r="AA486" s="30">
        <f>SUMIF(Ingredients!$B$3:$B$217,H486,Ingredients!$C$3:$C$217)+SUMIF($B$3:$B$724,H486,$AG$3:$AG$724)</f>
        <v>0</v>
      </c>
      <c r="AB486" s="30">
        <f>SUMIF(Ingredients!$B$3:$B$217,I486,Ingredients!$C$3:$C$217)+SUMIF($B$3:$B$724,I486,$AG$3:$AG$724)</f>
        <v>0</v>
      </c>
      <c r="AC486" s="30">
        <f>SUMIF(Ingredients!$B$3:$B$217,J486,Ingredients!$C$3:$C$217)+SUMIF($B$3:$B$724,J486,$AG$3:$AG$724)</f>
        <v>0</v>
      </c>
      <c r="AD486" s="30">
        <f>SUMIF(Ingredients!$B$3:$B$217,K486,Ingredients!$C$3:$C$217)+SUMIF($B$3:$B$724,K486,$AG$3:$AG$724)</f>
        <v>0</v>
      </c>
      <c r="AE486" s="30">
        <f>SUMIF(Ingredients!$B$3:$B$217,L486,Ingredients!$C$3:$C$217)+SUMIF($B$3:$B$724,L486,$AG$3:$AG$724)</f>
        <v>0</v>
      </c>
      <c r="AF486" s="30">
        <f>SUMIF(Ingredients!$B$3:$B$217,M486,Ingredients!$C$3:$C$217)+SUMIF($B$3:$B$724,M486,$AG$3:$AG$724)</f>
        <v>0</v>
      </c>
      <c r="AG486" s="29">
        <f t="shared" si="93"/>
        <v>0</v>
      </c>
      <c r="AH486" s="30">
        <f>SUMIF(Ingredients!$B$3:$B$217,F486,Ingredients!$D$3:$D$217)+SUMIF($B$3:$B$724,F486,$AP$3:$AP$724)</f>
        <v>0</v>
      </c>
      <c r="AI486" s="30">
        <f>SUMIF(Ingredients!$B$3:$B$217,G486,Ingredients!$D$3:$D$217)+SUMIF($B$3:$B$724,G486,$AP$3:$AP$724)</f>
        <v>10</v>
      </c>
      <c r="AJ486" s="30">
        <f>SUMIF(Ingredients!$B$3:$B$217,H486,Ingredients!$D$3:$D$217)+SUMIF($B$3:$B$724,H486,$AP$3:$AP$724)</f>
        <v>0</v>
      </c>
      <c r="AK486" s="30">
        <f>SUMIF(Ingredients!$B$3:$B$217,I486,Ingredients!$D$3:$D$217)+SUMIF($B$3:$B$724,I486,$AP$3:$AP$724)</f>
        <v>0</v>
      </c>
      <c r="AL486" s="30">
        <f>SUMIF(Ingredients!$B$3:$B$217,J486,Ingredients!$D$3:$D$217)+SUMIF($B$3:$B$724,J486,$AP$3:$AP$724)</f>
        <v>0</v>
      </c>
      <c r="AM486" s="30">
        <f>SUMIF(Ingredients!$B$3:$B$217,K486,Ingredients!$D$3:$D$217)+SUMIF($B$3:$B$724,K486,$AP$3:$AP$724)</f>
        <v>0</v>
      </c>
      <c r="AN486" s="30">
        <f>SUMIF(Ingredients!$B$3:$B$217,L486,Ingredients!$D$3:$D$217)+SUMIF($B$3:$B$724,L486,$AP$3:$AP$724)</f>
        <v>0</v>
      </c>
      <c r="AO486" s="30">
        <f>SUMIF(Ingredients!$B$3:$B$217,M486,Ingredients!$D$3:$D$217)+SUMIF($B$3:$B$724,M486,$AP$3:$AP$724)</f>
        <v>0</v>
      </c>
      <c r="AP486" s="29">
        <f t="shared" si="94"/>
        <v>10</v>
      </c>
      <c r="AQ486" s="30">
        <f>SUMIF(Ingredients!$B$3:$B$217,F486,Ingredients!$E$3:$E$217)+SUMIF($B$3:$B$724,F486,$AY$3:$AY$727)</f>
        <v>10</v>
      </c>
      <c r="AR486" s="30">
        <f>SUMIF(Ingredients!$B$3:$B$217,G486,Ingredients!$E$3:$E$217)+SUMIF($B$3:$B$724,G486,$AY$3:$AY$727)</f>
        <v>15.333333333333334</v>
      </c>
      <c r="AS486" s="30">
        <f>SUMIF(Ingredients!$B$3:$B$217,H486,Ingredients!$E$3:$E$217)+SUMIF($B$3:$B$724,H486,$AY$3:$AY$727)</f>
        <v>0</v>
      </c>
      <c r="AT486" s="30">
        <f>SUMIF(Ingredients!$B$3:$B$217,I486,Ingredients!$E$3:$E$217)+SUMIF($B$3:$B$724,I486,$AY$3:$AY$727)</f>
        <v>0</v>
      </c>
      <c r="AU486" s="30">
        <f>SUMIF(Ingredients!$B$3:$B$217,J486,Ingredients!$E$3:$E$217)+SUMIF($B$3:$B$724,J486,$AY$3:$AY$727)</f>
        <v>0</v>
      </c>
      <c r="AV486" s="30">
        <f>SUMIF(Ingredients!$B$3:$B$217,K486,Ingredients!$E$3:$E$217)+SUMIF($B$3:$B$724,K486,$AY$3:$AY$727)</f>
        <v>0</v>
      </c>
      <c r="AW486" s="30">
        <f>SUMIF(Ingredients!$B$3:$B$217,L486,Ingredients!$E$3:$E$217)+SUMIF($B$3:$B$724,L486,$AY$3:$AY$727)</f>
        <v>0</v>
      </c>
      <c r="AX486" s="30">
        <f>SUMIF(Ingredients!$B$3:$B$217,M486,Ingredients!$E$3:$E$217)+SUMIF($B$3:$B$724,M486,$AY$3:$AY$727)</f>
        <v>0</v>
      </c>
      <c r="AY486" s="29">
        <f t="shared" si="95"/>
        <v>12.666666666666668</v>
      </c>
      <c r="AZ486" s="30">
        <f>SUMIF(Ingredients!$B$3:$B$217,F486,Ingredients!$F$3:$F$217)+SUMIF($B$3:$B$724,F486,$BH$3:$BH$724)</f>
        <v>0</v>
      </c>
      <c r="BA486" s="30">
        <f>SUMIF(Ingredients!$B$3:$B$217,G486,Ingredients!$F$3:$F$217)+SUMIF($B$3:$B$724,G486,$BH$3:$BH$724)</f>
        <v>0</v>
      </c>
      <c r="BB486" s="30">
        <f>SUMIF(Ingredients!$B$3:$B$217,H486,Ingredients!$F$3:$F$217)+SUMIF($B$3:$B$724,H486,$BH$3:$BH$724)</f>
        <v>0</v>
      </c>
      <c r="BC486" s="30">
        <f>SUMIF(Ingredients!$B$3:$B$217,I486,Ingredients!$F$3:$F$217)+SUMIF($B$3:$B$724,I486,$BH$3:$BH$724)</f>
        <v>0</v>
      </c>
      <c r="BD486" s="30">
        <f>SUMIF(Ingredients!$B$3:$B$217,J486,Ingredients!$F$3:$F$217)+SUMIF($B$3:$B$724,J486,$BH$3:$BH$724)</f>
        <v>0</v>
      </c>
      <c r="BE486" s="30">
        <f>SUMIF(Ingredients!$B$3:$B$217,K486,Ingredients!$F$3:$F$217)+SUMIF($B$3:$B$724,K486,$BH$3:$BH$724)</f>
        <v>0</v>
      </c>
      <c r="BF486" s="30">
        <f>SUMIF(Ingredients!$B$3:$B$217,L486,Ingredients!$F$3:$F$217)+SUMIF($B$3:$B$724,L486,$BH$3:$BH$724)</f>
        <v>0</v>
      </c>
      <c r="BG486" s="30">
        <f>SUMIF(Ingredients!$B$3:$B$217,M486,Ingredients!$F$3:$F$217)+SUMIF($B$3:$B$724,M486,$BH$3:$BH$724)</f>
        <v>0</v>
      </c>
      <c r="BH486" s="35">
        <f t="shared" si="96"/>
        <v>0</v>
      </c>
      <c r="BI486" s="30">
        <f>SUMIF(Ingredients!$B$3:$B$217,F486,Ingredients!$G$3:$G$217)+SUMIF($B$3:$B$724,F486,$BQ$3:$BQ$724)</f>
        <v>0</v>
      </c>
      <c r="BJ486" s="30">
        <f>SUMIF(Ingredients!$B$3:$B$217,G486,Ingredients!$G$3:$G$217)+SUMIF($B$3:$B$724,G486,$BQ$3:$BQ$724)</f>
        <v>0</v>
      </c>
      <c r="BK486" s="30">
        <f>SUMIF(Ingredients!$B$3:$B$217,H486,Ingredients!$G$3:$G$217)+SUMIF($B$3:$B$724,H486,$BQ$3:$BQ$724)</f>
        <v>0</v>
      </c>
      <c r="BL486" s="30">
        <f>SUMIF(Ingredients!$B$3:$B$217,I486,Ingredients!$G$3:$G$217)+SUMIF($B$3:$B$724,I486,$BQ$3:$BQ$724)</f>
        <v>0</v>
      </c>
      <c r="BM486" s="30">
        <f>SUMIF(Ingredients!$B$3:$B$217,J486,Ingredients!$G$3:$G$217)+SUMIF($B$3:$B$724,J486,$BQ$3:$BQ$724)</f>
        <v>0</v>
      </c>
      <c r="BN486" s="30">
        <f>SUMIF(Ingredients!$B$3:$B$217,K486,Ingredients!$G$3:$G$217)+SUMIF($B$3:$B$724,K486,$BQ$3:$BQ$724)</f>
        <v>0</v>
      </c>
      <c r="BO486" s="30">
        <f>SUMIF(Ingredients!$B$3:$B$217,L486,Ingredients!$G$3:$G$217)+SUMIF($B$3:$B$724,L486,$BQ$3:$BQ$724)</f>
        <v>0</v>
      </c>
      <c r="BP486" s="30">
        <f>SUMIF(Ingredients!$B$3:$B$217,M486,Ingredients!$G$3:$G$217)+SUMIF($B$3:$B$724,M486,$BQ$3:$BQ$724)</f>
        <v>0</v>
      </c>
      <c r="BQ486" s="36">
        <f t="shared" si="97"/>
        <v>0</v>
      </c>
      <c r="BR486" s="30">
        <f>SUMIF(Ingredients!$B$3:$B$217,F486,Ingredients!$H$3:$H$217)+SUMIF($B$3:$B$724,F486,$BZ$3:$BZ$724)</f>
        <v>0</v>
      </c>
      <c r="BS486" s="30">
        <f>SUMIF(Ingredients!$B$3:$B$217,G486,Ingredients!$H$3:$H$217)+SUMIF($B$3:$B$724,G486,$BZ$3:$BZ$724)</f>
        <v>0</v>
      </c>
      <c r="BT486" s="30">
        <f>SUMIF(Ingredients!$B$3:$B$217,H486,Ingredients!$H$3:$H$217)+SUMIF($B$3:$B$724,H486,$BZ$3:$BZ$724)</f>
        <v>0</v>
      </c>
      <c r="BU486" s="30">
        <f>SUMIF(Ingredients!$B$3:$B$217,I486,Ingredients!$H$3:$H$217)+SUMIF($B$3:$B$724,I486,$BZ$3:$BZ$724)</f>
        <v>0</v>
      </c>
      <c r="BV486" s="30">
        <f>SUMIF(Ingredients!$B$3:$B$217,J486,Ingredients!$H$3:$H$217)+SUMIF($B$3:$B$724,J486,$BZ$3:$BZ$724)</f>
        <v>0</v>
      </c>
      <c r="BW486" s="30">
        <f>SUMIF(Ingredients!$B$3:$B$217,K486,Ingredients!$H$3:$H$217)+SUMIF($B$3:$B$724,K486,$BZ$3:$BZ$724)</f>
        <v>0</v>
      </c>
      <c r="BX486" s="30">
        <f>SUMIF(Ingredients!$B$3:$B$217,L486,Ingredients!$H$3:$H$217)+SUMIF($B$3:$B$724,L486,$BZ$3:$BZ$724)</f>
        <v>0</v>
      </c>
      <c r="BY486" s="30">
        <f>SUMIF(Ingredients!$B$3:$B$217,M486,Ingredients!$H$3:$H$217)+SUMIF($B$3:$B$724,M486,$BZ$3:$BZ$724)</f>
        <v>0</v>
      </c>
      <c r="BZ486" s="42">
        <f t="shared" si="98"/>
        <v>0</v>
      </c>
      <c r="CA486" s="30">
        <f>SUMIF(Ingredients!$B$3:$B$217,F486,Ingredients!$I$3:$I$217)+SUMIF($B$3:$B$724,F486,$CI$3:$CI$724)</f>
        <v>0</v>
      </c>
      <c r="CB486" s="30">
        <f>SUMIF(Ingredients!$B$3:$B$217,G486,Ingredients!$I$3:$I$217)+SUMIF($B$3:$B$724,G486,$CI$3:$CI$724)</f>
        <v>0</v>
      </c>
      <c r="CC486" s="30">
        <f>SUMIF(Ingredients!$B$3:$B$217,H486,Ingredients!$I$3:$I$217)+SUMIF($B$3:$B$724,H486,$CI$3:$CI$724)</f>
        <v>0</v>
      </c>
      <c r="CD486" s="30">
        <f>SUMIF(Ingredients!$B$3:$B$217,I486,Ingredients!$I$3:$I$217)+SUMIF($B$3:$B$724,I486,$CI$3:$CI$724)</f>
        <v>0</v>
      </c>
      <c r="CE486" s="30">
        <f>SUMIF(Ingredients!$B$3:$B$217,J486,Ingredients!$I$3:$I$217)+SUMIF($B$3:$B$724,J486,$CI$3:$CI$724)</f>
        <v>0</v>
      </c>
      <c r="CF486" s="30">
        <f>SUMIF(Ingredients!$B$3:$B$217,K486,Ingredients!$I$3:$I$217)+SUMIF($B$3:$B$724,K486,$CI$3:$CI$724)</f>
        <v>0</v>
      </c>
      <c r="CG486" s="30">
        <f>SUMIF(Ingredients!$B$3:$B$217,L486,Ingredients!$I$3:$I$217)+SUMIF($B$3:$B$724,L486,$CI$3:$CI$724)</f>
        <v>0</v>
      </c>
      <c r="CH486" s="30">
        <f>SUMIF(Ingredients!$B$3:$B$217,M486,Ingredients!$I$3:$I$217)+SUMIF($B$3:$B$724,M486,$CI$3:$CI$724)</f>
        <v>0</v>
      </c>
      <c r="CI486" s="38">
        <f t="shared" si="99"/>
        <v>0</v>
      </c>
      <c r="CJ486" s="30">
        <f>SUMIF(Ingredients!$B$3:$B$217,F486,Ingredients!$J$3:$J$217)+SUMIF($B$3:$B$724,F486,$CR$3:$CR$724)</f>
        <v>0</v>
      </c>
      <c r="CK486" s="30">
        <f>SUMIF(Ingredients!$B$3:$B$217,G486,Ingredients!$J$3:$J$217)+SUMIF($B$3:$B$724,G486,$CR$3:$CR$724)</f>
        <v>0</v>
      </c>
      <c r="CL486" s="30">
        <f>SUMIF(Ingredients!$B$3:$B$217,H486,Ingredients!$J$3:$J$217)+SUMIF($B$3:$B$724,H486,$CR$3:$CR$724)</f>
        <v>0</v>
      </c>
      <c r="CM486" s="30">
        <f>SUMIF(Ingredients!$B$3:$B$217,I486,Ingredients!$J$3:$J$217)+SUMIF($B$3:$B$724,I486,$CR$3:$CR$724)</f>
        <v>0</v>
      </c>
      <c r="CN486" s="30">
        <f>SUMIF(Ingredients!$B$3:$B$217,J486,Ingredients!$J$3:$J$217)+SUMIF($B$3:$B$724,J486,$CR$3:$CR$724)</f>
        <v>0</v>
      </c>
      <c r="CO486" s="30">
        <f>SUMIF(Ingredients!$B$3:$B$217,K486,Ingredients!$J$3:$J$217)+SUMIF($B$3:$B$724,K486,$CR$3:$CR$724)</f>
        <v>0</v>
      </c>
      <c r="CP486" s="30">
        <f>SUMIF(Ingredients!$B$3:$B$217,L486,Ingredients!$J$3:$J$217)+SUMIF($B$3:$B$724,L486,$CR$3:$CR$724)</f>
        <v>0</v>
      </c>
      <c r="CQ486" s="30">
        <f>SUMIF(Ingredients!$B$3:$B$217,M486,Ingredients!$J$3:$J$217)+SUMIF($B$3:$B$724,M486,$CR$3:$CR$724)</f>
        <v>0</v>
      </c>
      <c r="CR486" s="43">
        <f t="shared" si="100"/>
        <v>0</v>
      </c>
      <c r="CS486" s="34">
        <v>5</v>
      </c>
      <c r="CT486" s="30">
        <v>0</v>
      </c>
      <c r="CU486" s="30">
        <v>12</v>
      </c>
      <c r="CV486" s="35">
        <v>1</v>
      </c>
      <c r="CW486" s="36">
        <v>0</v>
      </c>
      <c r="CX486" s="37">
        <v>0</v>
      </c>
      <c r="CY486" s="38">
        <v>0</v>
      </c>
      <c r="CZ486" s="39">
        <v>0</v>
      </c>
      <c r="DA486" t="s">
        <v>202</v>
      </c>
      <c r="DB486" t="str">
        <f t="shared" ca="1" si="101"/>
        <v>-</v>
      </c>
      <c r="DD486" t="s">
        <v>200</v>
      </c>
      <c r="DE486" t="str">
        <f t="shared" ca="1" si="102"/>
        <v>CRISPYRICEPUFFBARSITEM(MEAL, ItemRegistry.crispyricepuffbarsItem, 4 ,1f,0f,1f,0f,0f,0f,0f,1.75f),</v>
      </c>
      <c r="DF486" t="s">
        <v>2553</v>
      </c>
    </row>
    <row r="487" spans="2:110" x14ac:dyDescent="0.3">
      <c r="B487" t="s">
        <v>780</v>
      </c>
      <c r="C487" t="str">
        <f>INDEX('PH Itemnames'!$B$1:$B$723,MATCH(B487,'PH Itemnames'!$A$1:$A$723),1)</f>
        <v>babaganoushItem</v>
      </c>
      <c r="D487" t="s">
        <v>245</v>
      </c>
      <c r="E487" t="s">
        <v>1192</v>
      </c>
      <c r="F487" s="10" t="s">
        <v>134</v>
      </c>
      <c r="G487" s="11" t="s">
        <v>62</v>
      </c>
      <c r="H487" s="11" t="s">
        <v>20</v>
      </c>
      <c r="I487" s="11" t="s">
        <v>346</v>
      </c>
      <c r="J487" s="11" t="s">
        <v>122</v>
      </c>
      <c r="K487" s="11"/>
      <c r="L487" s="11"/>
      <c r="M487" s="11"/>
      <c r="N487" s="46">
        <f ca="1">SUMIF(Ingredients!$B$3:$B$217,'PH complex foods'!F487,Ingredients!$A$3:$A$119)+SUMIF($B$3:$B$724,F487,$V$3:$V$723)</f>
        <v>1</v>
      </c>
      <c r="O487" s="11">
        <f ca="1">SUMIF(Ingredients!$B$3:$B$217,'PH complex foods'!G487,Ingredients!$A$3:$A$119)+SUMIF($B$3:$B$724,G487,$V$3:$V$723)</f>
        <v>1</v>
      </c>
      <c r="P487" s="11">
        <f ca="1">SUMIF(Ingredients!$B$3:$B$217,'PH complex foods'!H487,Ingredients!$A$3:$A$119)+SUMIF($B$3:$B$724,H487,$V$3:$V$723)</f>
        <v>1</v>
      </c>
      <c r="Q487" s="11">
        <f ca="1">SUMIF(Ingredients!$B$3:$B$217,'PH complex foods'!I487,Ingredients!$A$3:$A$119)+SUMIF($B$3:$B$724,I487,$V$3:$V$723)</f>
        <v>1</v>
      </c>
      <c r="R487" s="11">
        <f ca="1">SUMIF(Ingredients!$B$3:$B$217,'PH complex foods'!J487,Ingredients!$A$3:$A$119)+SUMIF($B$3:$B$724,J487,$V$3:$V$723)</f>
        <v>1</v>
      </c>
      <c r="S487" s="11">
        <f ca="1">SUMIF(Ingredients!$B$3:$B$217,'PH complex foods'!K487,Ingredients!$A$3:$A$119)+SUMIF($B$3:$B$724,K487,$V$3:$V$723)</f>
        <v>0</v>
      </c>
      <c r="T487" s="11">
        <f ca="1">SUMIF(Ingredients!$B$3:$B$217,'PH complex foods'!L487,Ingredients!$A$3:$A$119)+SUMIF($B$3:$B$724,L487,$V$3:$V$723)</f>
        <v>0</v>
      </c>
      <c r="U487" s="11">
        <f ca="1">SUMIF(Ingredients!$B$3:$B$217,'PH complex foods'!M487,Ingredients!$A$3:$A$119)+SUMIF($B$3:$B$724,M487,$V$3:$V$723)</f>
        <v>0</v>
      </c>
      <c r="V487" s="10">
        <f t="shared" ca="1" si="103"/>
        <v>1</v>
      </c>
      <c r="W487" s="11">
        <f t="shared" si="92"/>
        <v>0</v>
      </c>
      <c r="X487" s="44" t="str">
        <f t="shared" ca="1" si="104"/>
        <v>Yes</v>
      </c>
      <c r="Y487" s="34">
        <f>SUMIF(Ingredients!$B$3:$B$217,F487,Ingredients!$C$3:$C$217)+SUMIF($B$3:$B$724,F487,$AG$3:$AG$724)</f>
        <v>5</v>
      </c>
      <c r="Z487" s="30">
        <f>SUMIF(Ingredients!$B$3:$B$217,G487,Ingredients!$C$3:$C$217)+SUMIF($B$3:$B$724,G487,$AG$3:$AG$724)</f>
        <v>2</v>
      </c>
      <c r="AA487" s="30">
        <f>SUMIF(Ingredients!$B$3:$B$217,H487,Ingredients!$C$3:$C$217)+SUMIF($B$3:$B$724,H487,$AG$3:$AG$724)</f>
        <v>1</v>
      </c>
      <c r="AB487" s="30">
        <f>SUMIF(Ingredients!$B$3:$B$217,I487,Ingredients!$C$3:$C$217)+SUMIF($B$3:$B$724,I487,$AG$3:$AG$724)</f>
        <v>4</v>
      </c>
      <c r="AC487" s="30">
        <f>SUMIF(Ingredients!$B$3:$B$217,J487,Ingredients!$C$3:$C$217)+SUMIF($B$3:$B$724,J487,$AG$3:$AG$724)</f>
        <v>0</v>
      </c>
      <c r="AD487" s="30">
        <f>SUMIF(Ingredients!$B$3:$B$217,K487,Ingredients!$C$3:$C$217)+SUMIF($B$3:$B$724,K487,$AG$3:$AG$724)</f>
        <v>0</v>
      </c>
      <c r="AE487" s="30">
        <f>SUMIF(Ingredients!$B$3:$B$217,L487,Ingredients!$C$3:$C$217)+SUMIF($B$3:$B$724,L487,$AG$3:$AG$724)</f>
        <v>0</v>
      </c>
      <c r="AF487" s="30">
        <f>SUMIF(Ingredients!$B$3:$B$217,M487,Ingredients!$C$3:$C$217)+SUMIF($B$3:$B$724,M487,$AG$3:$AG$724)</f>
        <v>0</v>
      </c>
      <c r="AG487" s="29">
        <f t="shared" si="93"/>
        <v>12</v>
      </c>
      <c r="AH487" s="30">
        <f>SUMIF(Ingredients!$B$3:$B$217,F487,Ingredients!$D$3:$D$217)+SUMIF($B$3:$B$724,F487,$AP$3:$AP$724)</f>
        <v>0</v>
      </c>
      <c r="AI487" s="30">
        <f>SUMIF(Ingredients!$B$3:$B$217,G487,Ingredients!$D$3:$D$217)+SUMIF($B$3:$B$724,G487,$AP$3:$AP$724)</f>
        <v>0</v>
      </c>
      <c r="AJ487" s="30">
        <f>SUMIF(Ingredients!$B$3:$B$217,H487,Ingredients!$D$3:$D$217)+SUMIF($B$3:$B$724,H487,$AP$3:$AP$724)</f>
        <v>5</v>
      </c>
      <c r="AK487" s="30">
        <f>SUMIF(Ingredients!$B$3:$B$217,I487,Ingredients!$D$3:$D$217)+SUMIF($B$3:$B$724,I487,$AP$3:$AP$724)</f>
        <v>0</v>
      </c>
      <c r="AL487" s="30">
        <f>SUMIF(Ingredients!$B$3:$B$217,J487,Ingredients!$D$3:$D$217)+SUMIF($B$3:$B$724,J487,$AP$3:$AP$724)</f>
        <v>0</v>
      </c>
      <c r="AM487" s="30">
        <f>SUMIF(Ingredients!$B$3:$B$217,K487,Ingredients!$D$3:$D$217)+SUMIF($B$3:$B$724,K487,$AP$3:$AP$724)</f>
        <v>0</v>
      </c>
      <c r="AN487" s="30">
        <f>SUMIF(Ingredients!$B$3:$B$217,L487,Ingredients!$D$3:$D$217)+SUMIF($B$3:$B$724,L487,$AP$3:$AP$724)</f>
        <v>0</v>
      </c>
      <c r="AO487" s="30">
        <f>SUMIF(Ingredients!$B$3:$B$217,M487,Ingredients!$D$3:$D$217)+SUMIF($B$3:$B$724,M487,$AP$3:$AP$724)</f>
        <v>0</v>
      </c>
      <c r="AP487" s="29">
        <f t="shared" si="94"/>
        <v>5</v>
      </c>
      <c r="AQ487" s="30">
        <f>SUMIF(Ingredients!$B$3:$B$217,F487,Ingredients!$E$3:$E$217)+SUMIF($B$3:$B$724,F487,$AY$3:$AY$727)</f>
        <v>15</v>
      </c>
      <c r="AR487" s="30">
        <f>SUMIF(Ingredients!$B$3:$B$217,G487,Ingredients!$E$3:$E$217)+SUMIF($B$3:$B$724,G487,$AY$3:$AY$727)</f>
        <v>54</v>
      </c>
      <c r="AS487" s="30">
        <f>SUMIF(Ingredients!$B$3:$B$217,H487,Ingredients!$E$3:$E$217)+SUMIF($B$3:$B$724,H487,$AY$3:$AY$727)</f>
        <v>10</v>
      </c>
      <c r="AT487" s="30">
        <f>SUMIF(Ingredients!$B$3:$B$217,I487,Ingredients!$E$3:$E$217)+SUMIF($B$3:$B$724,I487,$AY$3:$AY$727)</f>
        <v>0</v>
      </c>
      <c r="AU487" s="30">
        <f>SUMIF(Ingredients!$B$3:$B$217,J487,Ingredients!$E$3:$E$217)+SUMIF($B$3:$B$724,J487,$AY$3:$AY$727)</f>
        <v>48</v>
      </c>
      <c r="AV487" s="30">
        <f>SUMIF(Ingredients!$B$3:$B$217,K487,Ingredients!$E$3:$E$217)+SUMIF($B$3:$B$724,K487,$AY$3:$AY$727)</f>
        <v>0</v>
      </c>
      <c r="AW487" s="30">
        <f>SUMIF(Ingredients!$B$3:$B$217,L487,Ingredients!$E$3:$E$217)+SUMIF($B$3:$B$724,L487,$AY$3:$AY$727)</f>
        <v>0</v>
      </c>
      <c r="AX487" s="30">
        <f>SUMIF(Ingredients!$B$3:$B$217,M487,Ingredients!$E$3:$E$217)+SUMIF($B$3:$B$724,M487,$AY$3:$AY$727)</f>
        <v>0</v>
      </c>
      <c r="AY487" s="29">
        <f t="shared" si="95"/>
        <v>25.4</v>
      </c>
      <c r="AZ487" s="30">
        <f>SUMIF(Ingredients!$B$3:$B$217,F487,Ingredients!$F$3:$F$217)+SUMIF($B$3:$B$724,F487,$BH$3:$BH$724)</f>
        <v>0</v>
      </c>
      <c r="BA487" s="30">
        <f>SUMIF(Ingredients!$B$3:$B$217,G487,Ingredients!$F$3:$F$217)+SUMIF($B$3:$B$724,G487,$BH$3:$BH$724)</f>
        <v>0</v>
      </c>
      <c r="BB487" s="30">
        <f>SUMIF(Ingredients!$B$3:$B$217,H487,Ingredients!$F$3:$F$217)+SUMIF($B$3:$B$724,H487,$BH$3:$BH$724)</f>
        <v>0</v>
      </c>
      <c r="BC487" s="30">
        <f>SUMIF(Ingredients!$B$3:$B$217,I487,Ingredients!$F$3:$F$217)+SUMIF($B$3:$B$724,I487,$BH$3:$BH$724)</f>
        <v>0</v>
      </c>
      <c r="BD487" s="30">
        <f>SUMIF(Ingredients!$B$3:$B$217,J487,Ingredients!$F$3:$F$217)+SUMIF($B$3:$B$724,J487,$BH$3:$BH$724)</f>
        <v>0</v>
      </c>
      <c r="BE487" s="30">
        <f>SUMIF(Ingredients!$B$3:$B$217,K487,Ingredients!$F$3:$F$217)+SUMIF($B$3:$B$724,K487,$BH$3:$BH$724)</f>
        <v>0</v>
      </c>
      <c r="BF487" s="30">
        <f>SUMIF(Ingredients!$B$3:$B$217,L487,Ingredients!$F$3:$F$217)+SUMIF($B$3:$B$724,L487,$BH$3:$BH$724)</f>
        <v>0</v>
      </c>
      <c r="BG487" s="30">
        <f>SUMIF(Ingredients!$B$3:$B$217,M487,Ingredients!$F$3:$F$217)+SUMIF($B$3:$B$724,M487,$BH$3:$BH$724)</f>
        <v>0</v>
      </c>
      <c r="BH487" s="35">
        <f t="shared" si="96"/>
        <v>0</v>
      </c>
      <c r="BI487" s="30">
        <f>SUMIF(Ingredients!$B$3:$B$217,F487,Ingredients!$G$3:$G$217)+SUMIF($B$3:$B$724,F487,$BQ$3:$BQ$724)</f>
        <v>0</v>
      </c>
      <c r="BJ487" s="30">
        <f>SUMIF(Ingredients!$B$3:$B$217,G487,Ingredients!$G$3:$G$217)+SUMIF($B$3:$B$724,G487,$BQ$3:$BQ$724)</f>
        <v>0</v>
      </c>
      <c r="BK487" s="30">
        <f>SUMIF(Ingredients!$B$3:$B$217,H487,Ingredients!$G$3:$G$217)+SUMIF($B$3:$B$724,H487,$BQ$3:$BQ$724)</f>
        <v>0.8</v>
      </c>
      <c r="BL487" s="30">
        <f>SUMIF(Ingredients!$B$3:$B$217,I487,Ingredients!$G$3:$G$217)+SUMIF($B$3:$B$724,I487,$BQ$3:$BQ$724)</f>
        <v>0</v>
      </c>
      <c r="BM487" s="30">
        <f>SUMIF(Ingredients!$B$3:$B$217,J487,Ingredients!$G$3:$G$217)+SUMIF($B$3:$B$724,J487,$BQ$3:$BQ$724)</f>
        <v>0</v>
      </c>
      <c r="BN487" s="30">
        <f>SUMIF(Ingredients!$B$3:$B$217,K487,Ingredients!$G$3:$G$217)+SUMIF($B$3:$B$724,K487,$BQ$3:$BQ$724)</f>
        <v>0</v>
      </c>
      <c r="BO487" s="30">
        <f>SUMIF(Ingredients!$B$3:$B$217,L487,Ingredients!$G$3:$G$217)+SUMIF($B$3:$B$724,L487,$BQ$3:$BQ$724)</f>
        <v>0</v>
      </c>
      <c r="BP487" s="30">
        <f>SUMIF(Ingredients!$B$3:$B$217,M487,Ingredients!$G$3:$G$217)+SUMIF($B$3:$B$724,M487,$BQ$3:$BQ$724)</f>
        <v>0</v>
      </c>
      <c r="BQ487" s="36">
        <f t="shared" si="97"/>
        <v>0.8</v>
      </c>
      <c r="BR487" s="30">
        <f>SUMIF(Ingredients!$B$3:$B$217,F487,Ingredients!$H$3:$H$217)+SUMIF($B$3:$B$724,F487,$BZ$3:$BZ$724)</f>
        <v>1.5</v>
      </c>
      <c r="BS487" s="30">
        <f>SUMIF(Ingredients!$B$3:$B$217,G487,Ingredients!$H$3:$H$217)+SUMIF($B$3:$B$724,G487,$BZ$3:$BZ$724)</f>
        <v>2</v>
      </c>
      <c r="BT487" s="30">
        <f>SUMIF(Ingredients!$B$3:$B$217,H487,Ingredients!$H$3:$H$217)+SUMIF($B$3:$B$724,H487,$BZ$3:$BZ$724)</f>
        <v>0</v>
      </c>
      <c r="BU487" s="30">
        <f>SUMIF(Ingredients!$B$3:$B$217,I487,Ingredients!$H$3:$H$217)+SUMIF($B$3:$B$724,I487,$BZ$3:$BZ$724)</f>
        <v>0</v>
      </c>
      <c r="BV487" s="30">
        <f>SUMIF(Ingredients!$B$3:$B$217,J487,Ingredients!$H$3:$H$217)+SUMIF($B$3:$B$724,J487,$BZ$3:$BZ$724)</f>
        <v>0</v>
      </c>
      <c r="BW487" s="30">
        <f>SUMIF(Ingredients!$B$3:$B$217,K487,Ingredients!$H$3:$H$217)+SUMIF($B$3:$B$724,K487,$BZ$3:$BZ$724)</f>
        <v>0</v>
      </c>
      <c r="BX487" s="30">
        <f>SUMIF(Ingredients!$B$3:$B$217,L487,Ingredients!$H$3:$H$217)+SUMIF($B$3:$B$724,L487,$BZ$3:$BZ$724)</f>
        <v>0</v>
      </c>
      <c r="BY487" s="30">
        <f>SUMIF(Ingredients!$B$3:$B$217,M487,Ingredients!$H$3:$H$217)+SUMIF($B$3:$B$724,M487,$BZ$3:$BZ$724)</f>
        <v>0</v>
      </c>
      <c r="BZ487" s="42">
        <f t="shared" si="98"/>
        <v>3.5</v>
      </c>
      <c r="CA487" s="30">
        <f>SUMIF(Ingredients!$B$3:$B$217,F487,Ingredients!$I$3:$I$217)+SUMIF($B$3:$B$724,F487,$CI$3:$CI$724)</f>
        <v>0</v>
      </c>
      <c r="CB487" s="30">
        <f>SUMIF(Ingredients!$B$3:$B$217,G487,Ingredients!$I$3:$I$217)+SUMIF($B$3:$B$724,G487,$CI$3:$CI$724)</f>
        <v>0</v>
      </c>
      <c r="CC487" s="30">
        <f>SUMIF(Ingredients!$B$3:$B$217,H487,Ingredients!$I$3:$I$217)+SUMIF($B$3:$B$724,H487,$CI$3:$CI$724)</f>
        <v>0</v>
      </c>
      <c r="CD487" s="30">
        <f>SUMIF(Ingredients!$B$3:$B$217,I487,Ingredients!$I$3:$I$217)+SUMIF($B$3:$B$724,I487,$CI$3:$CI$724)</f>
        <v>0</v>
      </c>
      <c r="CE487" s="30">
        <f>SUMIF(Ingredients!$B$3:$B$217,J487,Ingredients!$I$3:$I$217)+SUMIF($B$3:$B$724,J487,$CI$3:$CI$724)</f>
        <v>0</v>
      </c>
      <c r="CF487" s="30">
        <f>SUMIF(Ingredients!$B$3:$B$217,K487,Ingredients!$I$3:$I$217)+SUMIF($B$3:$B$724,K487,$CI$3:$CI$724)</f>
        <v>0</v>
      </c>
      <c r="CG487" s="30">
        <f>SUMIF(Ingredients!$B$3:$B$217,L487,Ingredients!$I$3:$I$217)+SUMIF($B$3:$B$724,L487,$CI$3:$CI$724)</f>
        <v>0</v>
      </c>
      <c r="CH487" s="30">
        <f>SUMIF(Ingredients!$B$3:$B$217,M487,Ingredients!$I$3:$I$217)+SUMIF($B$3:$B$724,M487,$CI$3:$CI$724)</f>
        <v>0</v>
      </c>
      <c r="CI487" s="38">
        <f t="shared" si="99"/>
        <v>0</v>
      </c>
      <c r="CJ487" s="30">
        <f>SUMIF(Ingredients!$B$3:$B$217,F487,Ingredients!$J$3:$J$217)+SUMIF($B$3:$B$724,F487,$CR$3:$CR$724)</f>
        <v>0</v>
      </c>
      <c r="CK487" s="30">
        <f>SUMIF(Ingredients!$B$3:$B$217,G487,Ingredients!$J$3:$J$217)+SUMIF($B$3:$B$724,G487,$CR$3:$CR$724)</f>
        <v>0</v>
      </c>
      <c r="CL487" s="30">
        <f>SUMIF(Ingredients!$B$3:$B$217,H487,Ingredients!$J$3:$J$217)+SUMIF($B$3:$B$724,H487,$CR$3:$CR$724)</f>
        <v>0</v>
      </c>
      <c r="CM487" s="30">
        <f>SUMIF(Ingredients!$B$3:$B$217,I487,Ingredients!$J$3:$J$217)+SUMIF($B$3:$B$724,I487,$CR$3:$CR$724)</f>
        <v>0</v>
      </c>
      <c r="CN487" s="30">
        <f>SUMIF(Ingredients!$B$3:$B$217,J487,Ingredients!$J$3:$J$217)+SUMIF($B$3:$B$724,J487,$CR$3:$CR$724)</f>
        <v>0</v>
      </c>
      <c r="CO487" s="30">
        <f>SUMIF(Ingredients!$B$3:$B$217,K487,Ingredients!$J$3:$J$217)+SUMIF($B$3:$B$724,K487,$CR$3:$CR$724)</f>
        <v>0</v>
      </c>
      <c r="CP487" s="30">
        <f>SUMIF(Ingredients!$B$3:$B$217,L487,Ingredients!$J$3:$J$217)+SUMIF($B$3:$B$724,L487,$CR$3:$CR$724)</f>
        <v>0</v>
      </c>
      <c r="CQ487" s="30">
        <f>SUMIF(Ingredients!$B$3:$B$217,M487,Ingredients!$J$3:$J$217)+SUMIF($B$3:$B$724,M487,$CR$3:$CR$724)</f>
        <v>0</v>
      </c>
      <c r="CR487" s="43">
        <f t="shared" si="100"/>
        <v>0</v>
      </c>
      <c r="CS487" s="34">
        <v>10</v>
      </c>
      <c r="CT487" s="30">
        <v>0</v>
      </c>
      <c r="CU487" s="30">
        <v>12</v>
      </c>
      <c r="CV487" s="35">
        <v>0</v>
      </c>
      <c r="CW487" s="36">
        <v>1</v>
      </c>
      <c r="CX487" s="37">
        <v>3.5</v>
      </c>
      <c r="CY487" s="38">
        <v>0</v>
      </c>
      <c r="CZ487" s="39">
        <v>0</v>
      </c>
      <c r="DA487" t="s">
        <v>202</v>
      </c>
      <c r="DB487" t="str">
        <f t="shared" ca="1" si="101"/>
        <v>-</v>
      </c>
      <c r="DD487" t="s">
        <v>200</v>
      </c>
      <c r="DE487" t="str">
        <f t="shared" ca="1" si="102"/>
        <v>BABAGANOUSHITEM(MEAL, ItemRegistry.babaganoushItem, 4 ,2f,0f,0f,3.5f,1f,0f,0f,1.75f),</v>
      </c>
      <c r="DF487" t="s">
        <v>2554</v>
      </c>
    </row>
    <row r="488" spans="2:110" x14ac:dyDescent="0.3">
      <c r="B488" t="s">
        <v>781</v>
      </c>
      <c r="C488" t="str">
        <f>INDEX('PH Itemnames'!$B$1:$B$723,MATCH(B488,'PH Itemnames'!$A$1:$A$723),1)</f>
        <v>berryvinaigrettesaladItem</v>
      </c>
      <c r="D488" t="s">
        <v>240</v>
      </c>
      <c r="E488" t="s">
        <v>1192</v>
      </c>
      <c r="F488" s="10" t="s">
        <v>314</v>
      </c>
      <c r="G488" s="11" t="s">
        <v>782</v>
      </c>
      <c r="H488" s="11" t="s">
        <v>518</v>
      </c>
      <c r="I488" s="11"/>
      <c r="J488" s="11"/>
      <c r="K488" s="11"/>
      <c r="L488" s="11"/>
      <c r="M488" s="11"/>
      <c r="N488" s="46">
        <f ca="1">SUMIF(Ingredients!$B$3:$B$217,'PH complex foods'!F488,Ingredients!$A$3:$A$119)+SUMIF($B$3:$B$724,F488,$V$3:$V$723)</f>
        <v>1</v>
      </c>
      <c r="O488" s="11">
        <f ca="1">SUMIF(Ingredients!$B$3:$B$217,'PH complex foods'!G488,Ingredients!$A$3:$A$119)+SUMIF($B$3:$B$724,G488,$V$3:$V$723)</f>
        <v>1</v>
      </c>
      <c r="P488" s="11">
        <f ca="1">SUMIF(Ingredients!$B$3:$B$217,'PH complex foods'!H488,Ingredients!$A$3:$A$119)+SUMIF($B$3:$B$724,H488,$V$3:$V$723)</f>
        <v>1</v>
      </c>
      <c r="Q488" s="11">
        <f ca="1">SUMIF(Ingredients!$B$3:$B$217,'PH complex foods'!I488,Ingredients!$A$3:$A$119)+SUMIF($B$3:$B$724,I488,$V$3:$V$723)</f>
        <v>0</v>
      </c>
      <c r="R488" s="11">
        <f ca="1">SUMIF(Ingredients!$B$3:$B$217,'PH complex foods'!J488,Ingredients!$A$3:$A$119)+SUMIF($B$3:$B$724,J488,$V$3:$V$723)</f>
        <v>0</v>
      </c>
      <c r="S488" s="11">
        <f ca="1">SUMIF(Ingredients!$B$3:$B$217,'PH complex foods'!K488,Ingredients!$A$3:$A$119)+SUMIF($B$3:$B$724,K488,$V$3:$V$723)</f>
        <v>0</v>
      </c>
      <c r="T488" s="11">
        <f ca="1">SUMIF(Ingredients!$B$3:$B$217,'PH complex foods'!L488,Ingredients!$A$3:$A$119)+SUMIF($B$3:$B$724,L488,$V$3:$V$723)</f>
        <v>0</v>
      </c>
      <c r="U488" s="11">
        <f ca="1">SUMIF(Ingredients!$B$3:$B$217,'PH complex foods'!M488,Ingredients!$A$3:$A$119)+SUMIF($B$3:$B$724,M488,$V$3:$V$723)</f>
        <v>0</v>
      </c>
      <c r="V488" s="10">
        <f t="shared" ca="1" si="103"/>
        <v>1</v>
      </c>
      <c r="W488" s="11">
        <f t="shared" si="92"/>
        <v>0</v>
      </c>
      <c r="X488" s="44" t="str">
        <f t="shared" ca="1" si="104"/>
        <v>Yes</v>
      </c>
      <c r="Y488" s="34">
        <f>SUMIF(Ingredients!$B$3:$B$217,F488,Ingredients!$C$3:$C$217)+SUMIF($B$3:$B$724,F488,$AG$3:$AG$724)</f>
        <v>5.1428571428571432</v>
      </c>
      <c r="Z488" s="30">
        <f>SUMIF(Ingredients!$B$3:$B$217,G488,Ingredients!$C$3:$C$217)+SUMIF($B$3:$B$724,G488,$AG$3:$AG$724)</f>
        <v>1.4</v>
      </c>
      <c r="AA488" s="30">
        <f>SUMIF(Ingredients!$B$3:$B$217,H488,Ingredients!$C$3:$C$217)+SUMIF($B$3:$B$724,H488,$AG$3:$AG$724)</f>
        <v>4</v>
      </c>
      <c r="AB488" s="30">
        <f>SUMIF(Ingredients!$B$3:$B$217,I488,Ingredients!$C$3:$C$217)+SUMIF($B$3:$B$724,I488,$AG$3:$AG$724)</f>
        <v>0</v>
      </c>
      <c r="AC488" s="30">
        <f>SUMIF(Ingredients!$B$3:$B$217,J488,Ingredients!$C$3:$C$217)+SUMIF($B$3:$B$724,J488,$AG$3:$AG$724)</f>
        <v>0</v>
      </c>
      <c r="AD488" s="30">
        <f>SUMIF(Ingredients!$B$3:$B$217,K488,Ingredients!$C$3:$C$217)+SUMIF($B$3:$B$724,K488,$AG$3:$AG$724)</f>
        <v>0</v>
      </c>
      <c r="AE488" s="30">
        <f>SUMIF(Ingredients!$B$3:$B$217,L488,Ingredients!$C$3:$C$217)+SUMIF($B$3:$B$724,L488,$AG$3:$AG$724)</f>
        <v>0</v>
      </c>
      <c r="AF488" s="30">
        <f>SUMIF(Ingredients!$B$3:$B$217,M488,Ingredients!$C$3:$C$217)+SUMIF($B$3:$B$724,M488,$AG$3:$AG$724)</f>
        <v>0</v>
      </c>
      <c r="AG488" s="29">
        <f t="shared" si="93"/>
        <v>10.542857142857143</v>
      </c>
      <c r="AH488" s="30">
        <f>SUMIF(Ingredients!$B$3:$B$217,F488,Ingredients!$D$3:$D$217)+SUMIF($B$3:$B$724,F488,$AP$3:$AP$724)</f>
        <v>0.35714285714285715</v>
      </c>
      <c r="AI488" s="30">
        <f>SUMIF(Ingredients!$B$3:$B$217,G488,Ingredients!$D$3:$D$217)+SUMIF($B$3:$B$724,G488,$AP$3:$AP$724)</f>
        <v>5</v>
      </c>
      <c r="AJ488" s="30">
        <f>SUMIF(Ingredients!$B$3:$B$217,H488,Ingredients!$D$3:$D$217)+SUMIF($B$3:$B$724,H488,$AP$3:$AP$724)</f>
        <v>0</v>
      </c>
      <c r="AK488" s="30">
        <f>SUMIF(Ingredients!$B$3:$B$217,I488,Ingredients!$D$3:$D$217)+SUMIF($B$3:$B$724,I488,$AP$3:$AP$724)</f>
        <v>0</v>
      </c>
      <c r="AL488" s="30">
        <f>SUMIF(Ingredients!$B$3:$B$217,J488,Ingredients!$D$3:$D$217)+SUMIF($B$3:$B$724,J488,$AP$3:$AP$724)</f>
        <v>0</v>
      </c>
      <c r="AM488" s="30">
        <f>SUMIF(Ingredients!$B$3:$B$217,K488,Ingredients!$D$3:$D$217)+SUMIF($B$3:$B$724,K488,$AP$3:$AP$724)</f>
        <v>0</v>
      </c>
      <c r="AN488" s="30">
        <f>SUMIF(Ingredients!$B$3:$B$217,L488,Ingredients!$D$3:$D$217)+SUMIF($B$3:$B$724,L488,$AP$3:$AP$724)</f>
        <v>0</v>
      </c>
      <c r="AO488" s="30">
        <f>SUMIF(Ingredients!$B$3:$B$217,M488,Ingredients!$D$3:$D$217)+SUMIF($B$3:$B$724,M488,$AP$3:$AP$724)</f>
        <v>0</v>
      </c>
      <c r="AP488" s="29">
        <f t="shared" si="94"/>
        <v>5.3571428571428568</v>
      </c>
      <c r="AQ488" s="30">
        <f>SUMIF(Ingredients!$B$3:$B$217,F488,Ingredients!$E$3:$E$217)+SUMIF($B$3:$B$724,F488,$AY$3:$AY$727)</f>
        <v>19.285714285714285</v>
      </c>
      <c r="AR488" s="30">
        <f>SUMIF(Ingredients!$B$3:$B$217,G488,Ingredients!$E$3:$E$217)+SUMIF($B$3:$B$724,G488,$AY$3:$AY$727)</f>
        <v>4.8</v>
      </c>
      <c r="AS488" s="30">
        <f>SUMIF(Ingredients!$B$3:$B$217,H488,Ingredients!$E$3:$E$217)+SUMIF($B$3:$B$724,H488,$AY$3:$AY$727)</f>
        <v>20</v>
      </c>
      <c r="AT488" s="30">
        <f>SUMIF(Ingredients!$B$3:$B$217,I488,Ingredients!$E$3:$E$217)+SUMIF($B$3:$B$724,I488,$AY$3:$AY$727)</f>
        <v>0</v>
      </c>
      <c r="AU488" s="30">
        <f>SUMIF(Ingredients!$B$3:$B$217,J488,Ingredients!$E$3:$E$217)+SUMIF($B$3:$B$724,J488,$AY$3:$AY$727)</f>
        <v>0</v>
      </c>
      <c r="AV488" s="30">
        <f>SUMIF(Ingredients!$B$3:$B$217,K488,Ingredients!$E$3:$E$217)+SUMIF($B$3:$B$724,K488,$AY$3:$AY$727)</f>
        <v>0</v>
      </c>
      <c r="AW488" s="30">
        <f>SUMIF(Ingredients!$B$3:$B$217,L488,Ingredients!$E$3:$E$217)+SUMIF($B$3:$B$724,L488,$AY$3:$AY$727)</f>
        <v>0</v>
      </c>
      <c r="AX488" s="30">
        <f>SUMIF(Ingredients!$B$3:$B$217,M488,Ingredients!$E$3:$E$217)+SUMIF($B$3:$B$724,M488,$AY$3:$AY$727)</f>
        <v>0</v>
      </c>
      <c r="AY488" s="29">
        <f t="shared" si="95"/>
        <v>14.695238095238096</v>
      </c>
      <c r="AZ488" s="30">
        <f>SUMIF(Ingredients!$B$3:$B$217,F488,Ingredients!$F$3:$F$217)+SUMIF($B$3:$B$724,F488,$BH$3:$BH$724)</f>
        <v>0</v>
      </c>
      <c r="BA488" s="30">
        <f>SUMIF(Ingredients!$B$3:$B$217,G488,Ingredients!$F$3:$F$217)+SUMIF($B$3:$B$724,G488,$BH$3:$BH$724)</f>
        <v>0</v>
      </c>
      <c r="BB488" s="30">
        <f>SUMIF(Ingredients!$B$3:$B$217,H488,Ingredients!$F$3:$F$217)+SUMIF($B$3:$B$724,H488,$BH$3:$BH$724)</f>
        <v>0</v>
      </c>
      <c r="BC488" s="30">
        <f>SUMIF(Ingredients!$B$3:$B$217,I488,Ingredients!$F$3:$F$217)+SUMIF($B$3:$B$724,I488,$BH$3:$BH$724)</f>
        <v>0</v>
      </c>
      <c r="BD488" s="30">
        <f>SUMIF(Ingredients!$B$3:$B$217,J488,Ingredients!$F$3:$F$217)+SUMIF($B$3:$B$724,J488,$BH$3:$BH$724)</f>
        <v>0</v>
      </c>
      <c r="BE488" s="30">
        <f>SUMIF(Ingredients!$B$3:$B$217,K488,Ingredients!$F$3:$F$217)+SUMIF($B$3:$B$724,K488,$BH$3:$BH$724)</f>
        <v>0</v>
      </c>
      <c r="BF488" s="30">
        <f>SUMIF(Ingredients!$B$3:$B$217,L488,Ingredients!$F$3:$F$217)+SUMIF($B$3:$B$724,L488,$BH$3:$BH$724)</f>
        <v>0</v>
      </c>
      <c r="BG488" s="30">
        <f>SUMIF(Ingredients!$B$3:$B$217,M488,Ingredients!$F$3:$F$217)+SUMIF($B$3:$B$724,M488,$BH$3:$BH$724)</f>
        <v>0</v>
      </c>
      <c r="BH488" s="35">
        <f t="shared" si="96"/>
        <v>0</v>
      </c>
      <c r="BI488" s="30">
        <f>SUMIF(Ingredients!$B$3:$B$217,F488,Ingredients!$G$3:$G$217)+SUMIF($B$3:$B$724,F488,$BQ$3:$BQ$724)</f>
        <v>0</v>
      </c>
      <c r="BJ488" s="30">
        <f>SUMIF(Ingredients!$B$3:$B$217,G488,Ingredients!$G$3:$G$217)+SUMIF($B$3:$B$724,G488,$BQ$3:$BQ$724)</f>
        <v>0.88000000000000012</v>
      </c>
      <c r="BK488" s="30">
        <f>SUMIF(Ingredients!$B$3:$B$217,H488,Ingredients!$G$3:$G$217)+SUMIF($B$3:$B$724,H488,$BQ$3:$BQ$724)</f>
        <v>0</v>
      </c>
      <c r="BL488" s="30">
        <f>SUMIF(Ingredients!$B$3:$B$217,I488,Ingredients!$G$3:$G$217)+SUMIF($B$3:$B$724,I488,$BQ$3:$BQ$724)</f>
        <v>0</v>
      </c>
      <c r="BM488" s="30">
        <f>SUMIF(Ingredients!$B$3:$B$217,J488,Ingredients!$G$3:$G$217)+SUMIF($B$3:$B$724,J488,$BQ$3:$BQ$724)</f>
        <v>0</v>
      </c>
      <c r="BN488" s="30">
        <f>SUMIF(Ingredients!$B$3:$B$217,K488,Ingredients!$G$3:$G$217)+SUMIF($B$3:$B$724,K488,$BQ$3:$BQ$724)</f>
        <v>0</v>
      </c>
      <c r="BO488" s="30">
        <f>SUMIF(Ingredients!$B$3:$B$217,L488,Ingredients!$G$3:$G$217)+SUMIF($B$3:$B$724,L488,$BQ$3:$BQ$724)</f>
        <v>0</v>
      </c>
      <c r="BP488" s="30">
        <f>SUMIF(Ingredients!$B$3:$B$217,M488,Ingredients!$G$3:$G$217)+SUMIF($B$3:$B$724,M488,$BQ$3:$BQ$724)</f>
        <v>0</v>
      </c>
      <c r="BQ488" s="36">
        <f t="shared" si="97"/>
        <v>0.88000000000000012</v>
      </c>
      <c r="BR488" s="30">
        <f>SUMIF(Ingredients!$B$3:$B$217,F488,Ingredients!$H$3:$H$217)+SUMIF($B$3:$B$724,F488,$BZ$3:$BZ$724)</f>
        <v>1.1428571428571428</v>
      </c>
      <c r="BS488" s="30">
        <f>SUMIF(Ingredients!$B$3:$B$217,G488,Ingredients!$H$3:$H$217)+SUMIF($B$3:$B$724,G488,$BZ$3:$BZ$724)</f>
        <v>0</v>
      </c>
      <c r="BT488" s="30">
        <f>SUMIF(Ingredients!$B$3:$B$217,H488,Ingredients!$H$3:$H$217)+SUMIF($B$3:$B$724,H488,$BZ$3:$BZ$724)</f>
        <v>0</v>
      </c>
      <c r="BU488" s="30">
        <f>SUMIF(Ingredients!$B$3:$B$217,I488,Ingredients!$H$3:$H$217)+SUMIF($B$3:$B$724,I488,$BZ$3:$BZ$724)</f>
        <v>0</v>
      </c>
      <c r="BV488" s="30">
        <f>SUMIF(Ingredients!$B$3:$B$217,J488,Ingredients!$H$3:$H$217)+SUMIF($B$3:$B$724,J488,$BZ$3:$BZ$724)</f>
        <v>0</v>
      </c>
      <c r="BW488" s="30">
        <f>SUMIF(Ingredients!$B$3:$B$217,K488,Ingredients!$H$3:$H$217)+SUMIF($B$3:$B$724,K488,$BZ$3:$BZ$724)</f>
        <v>0</v>
      </c>
      <c r="BX488" s="30">
        <f>SUMIF(Ingredients!$B$3:$B$217,L488,Ingredients!$H$3:$H$217)+SUMIF($B$3:$B$724,L488,$BZ$3:$BZ$724)</f>
        <v>0</v>
      </c>
      <c r="BY488" s="30">
        <f>SUMIF(Ingredients!$B$3:$B$217,M488,Ingredients!$H$3:$H$217)+SUMIF($B$3:$B$724,M488,$BZ$3:$BZ$724)</f>
        <v>0</v>
      </c>
      <c r="BZ488" s="42">
        <f t="shared" si="98"/>
        <v>1.1428571428571428</v>
      </c>
      <c r="CA488" s="30">
        <f>SUMIF(Ingredients!$B$3:$B$217,F488,Ingredients!$I$3:$I$217)+SUMIF($B$3:$B$724,F488,$CI$3:$CI$724)</f>
        <v>0</v>
      </c>
      <c r="CB488" s="30">
        <f>SUMIF(Ingredients!$B$3:$B$217,G488,Ingredients!$I$3:$I$217)+SUMIF($B$3:$B$724,G488,$CI$3:$CI$724)</f>
        <v>0</v>
      </c>
      <c r="CC488" s="30">
        <f>SUMIF(Ingredients!$B$3:$B$217,H488,Ingredients!$I$3:$I$217)+SUMIF($B$3:$B$724,H488,$CI$3:$CI$724)</f>
        <v>0</v>
      </c>
      <c r="CD488" s="30">
        <f>SUMIF(Ingredients!$B$3:$B$217,I488,Ingredients!$I$3:$I$217)+SUMIF($B$3:$B$724,I488,$CI$3:$CI$724)</f>
        <v>0</v>
      </c>
      <c r="CE488" s="30">
        <f>SUMIF(Ingredients!$B$3:$B$217,J488,Ingredients!$I$3:$I$217)+SUMIF($B$3:$B$724,J488,$CI$3:$CI$724)</f>
        <v>0</v>
      </c>
      <c r="CF488" s="30">
        <f>SUMIF(Ingredients!$B$3:$B$217,K488,Ingredients!$I$3:$I$217)+SUMIF($B$3:$B$724,K488,$CI$3:$CI$724)</f>
        <v>0</v>
      </c>
      <c r="CG488" s="30">
        <f>SUMIF(Ingredients!$B$3:$B$217,L488,Ingredients!$I$3:$I$217)+SUMIF($B$3:$B$724,L488,$CI$3:$CI$724)</f>
        <v>0</v>
      </c>
      <c r="CH488" s="30">
        <f>SUMIF(Ingredients!$B$3:$B$217,M488,Ingredients!$I$3:$I$217)+SUMIF($B$3:$B$724,M488,$CI$3:$CI$724)</f>
        <v>0</v>
      </c>
      <c r="CI488" s="38">
        <f t="shared" si="99"/>
        <v>0</v>
      </c>
      <c r="CJ488" s="30">
        <f>SUMIF(Ingredients!$B$3:$B$217,F488,Ingredients!$J$3:$J$217)+SUMIF($B$3:$B$724,F488,$CR$3:$CR$724)</f>
        <v>0</v>
      </c>
      <c r="CK488" s="30">
        <f>SUMIF(Ingredients!$B$3:$B$217,G488,Ingredients!$J$3:$J$217)+SUMIF($B$3:$B$724,G488,$CR$3:$CR$724)</f>
        <v>0</v>
      </c>
      <c r="CL488" s="30">
        <f>SUMIF(Ingredients!$B$3:$B$217,H488,Ingredients!$J$3:$J$217)+SUMIF($B$3:$B$724,H488,$CR$3:$CR$724)</f>
        <v>0</v>
      </c>
      <c r="CM488" s="30">
        <f>SUMIF(Ingredients!$B$3:$B$217,I488,Ingredients!$J$3:$J$217)+SUMIF($B$3:$B$724,I488,$CR$3:$CR$724)</f>
        <v>0</v>
      </c>
      <c r="CN488" s="30">
        <f>SUMIF(Ingredients!$B$3:$B$217,J488,Ingredients!$J$3:$J$217)+SUMIF($B$3:$B$724,J488,$CR$3:$CR$724)</f>
        <v>0</v>
      </c>
      <c r="CO488" s="30">
        <f>SUMIF(Ingredients!$B$3:$B$217,K488,Ingredients!$J$3:$J$217)+SUMIF($B$3:$B$724,K488,$CR$3:$CR$724)</f>
        <v>0</v>
      </c>
      <c r="CP488" s="30">
        <f>SUMIF(Ingredients!$B$3:$B$217,L488,Ingredients!$J$3:$J$217)+SUMIF($B$3:$B$724,L488,$CR$3:$CR$724)</f>
        <v>0</v>
      </c>
      <c r="CQ488" s="30">
        <f>SUMIF(Ingredients!$B$3:$B$217,M488,Ingredients!$J$3:$J$217)+SUMIF($B$3:$B$724,M488,$CR$3:$CR$724)</f>
        <v>0</v>
      </c>
      <c r="CR488" s="43">
        <f t="shared" si="100"/>
        <v>0</v>
      </c>
      <c r="CS488" s="34">
        <v>10</v>
      </c>
      <c r="CT488" s="30">
        <v>0</v>
      </c>
      <c r="CU488" s="30">
        <v>14.695238095238096</v>
      </c>
      <c r="CV488" s="35">
        <v>0</v>
      </c>
      <c r="CW488" s="36">
        <v>1</v>
      </c>
      <c r="CX488" s="37">
        <v>1</v>
      </c>
      <c r="CY488" s="38">
        <v>0</v>
      </c>
      <c r="CZ488" s="39">
        <v>0</v>
      </c>
      <c r="DA488" t="s">
        <v>202</v>
      </c>
      <c r="DB488" t="str">
        <f t="shared" ca="1" si="101"/>
        <v>-</v>
      </c>
      <c r="DD488" t="s">
        <v>200</v>
      </c>
      <c r="DE488" t="str">
        <f t="shared" ca="1" si="102"/>
        <v>BERRYVINAIGRETTESALADITEM(MEAL, ItemRegistry.berryvinaigrettesaladItem, 4 ,2f,0f,0f,1f,1f,0f,0f,1.43f),</v>
      </c>
      <c r="DF488" t="s">
        <v>2555</v>
      </c>
    </row>
    <row r="489" spans="2:110" x14ac:dyDescent="0.3">
      <c r="B489" t="s">
        <v>783</v>
      </c>
      <c r="C489" t="str">
        <f>INDEX('PH Itemnames'!$B$1:$B$723,MATCH(B489,'PH Itemnames'!$A$1:$A$723),1)</f>
        <v>tomatoherbchickenItem</v>
      </c>
      <c r="D489" t="s">
        <v>245</v>
      </c>
      <c r="E489" t="s">
        <v>1192</v>
      </c>
      <c r="F489" s="10" t="s">
        <v>287</v>
      </c>
      <c r="G489" s="11" t="s">
        <v>70</v>
      </c>
      <c r="H489" s="11" t="s">
        <v>122</v>
      </c>
      <c r="I489" s="11"/>
      <c r="J489" s="11"/>
      <c r="K489" s="11"/>
      <c r="L489" s="11"/>
      <c r="M489" s="11"/>
      <c r="N489" s="46">
        <f ca="1">SUMIF(Ingredients!$B$3:$B$217,'PH complex foods'!F489,Ingredients!$A$3:$A$119)+SUMIF($B$3:$B$724,F489,$V$3:$V$723)</f>
        <v>1</v>
      </c>
      <c r="O489" s="11">
        <f ca="1">SUMIF(Ingredients!$B$3:$B$217,'PH complex foods'!G489,Ingredients!$A$3:$A$119)+SUMIF($B$3:$B$724,G489,$V$3:$V$723)</f>
        <v>1</v>
      </c>
      <c r="P489" s="11">
        <f ca="1">SUMIF(Ingredients!$B$3:$B$217,'PH complex foods'!H489,Ingredients!$A$3:$A$119)+SUMIF($B$3:$B$724,H489,$V$3:$V$723)</f>
        <v>1</v>
      </c>
      <c r="Q489" s="11">
        <f ca="1">SUMIF(Ingredients!$B$3:$B$217,'PH complex foods'!I489,Ingredients!$A$3:$A$119)+SUMIF($B$3:$B$724,I489,$V$3:$V$723)</f>
        <v>0</v>
      </c>
      <c r="R489" s="11">
        <f ca="1">SUMIF(Ingredients!$B$3:$B$217,'PH complex foods'!J489,Ingredients!$A$3:$A$119)+SUMIF($B$3:$B$724,J489,$V$3:$V$723)</f>
        <v>0</v>
      </c>
      <c r="S489" s="11">
        <f ca="1">SUMIF(Ingredients!$B$3:$B$217,'PH complex foods'!K489,Ingredients!$A$3:$A$119)+SUMIF($B$3:$B$724,K489,$V$3:$V$723)</f>
        <v>0</v>
      </c>
      <c r="T489" s="11">
        <f ca="1">SUMIF(Ingredients!$B$3:$B$217,'PH complex foods'!L489,Ingredients!$A$3:$A$119)+SUMIF($B$3:$B$724,L489,$V$3:$V$723)</f>
        <v>0</v>
      </c>
      <c r="U489" s="11">
        <f ca="1">SUMIF(Ingredients!$B$3:$B$217,'PH complex foods'!M489,Ingredients!$A$3:$A$119)+SUMIF($B$3:$B$724,M489,$V$3:$V$723)</f>
        <v>0</v>
      </c>
      <c r="V489" s="10">
        <f t="shared" ca="1" si="103"/>
        <v>1</v>
      </c>
      <c r="W489" s="11">
        <f t="shared" si="92"/>
        <v>0</v>
      </c>
      <c r="X489" s="44" t="str">
        <f t="shared" ca="1" si="104"/>
        <v>Yes</v>
      </c>
      <c r="Y489" s="34">
        <f>SUMIF(Ingredients!$B$3:$B$217,F489,Ingredients!$C$3:$C$217)+SUMIF($B$3:$B$724,F489,$AG$3:$AG$724)</f>
        <v>10</v>
      </c>
      <c r="Z489" s="30">
        <f>SUMIF(Ingredients!$B$3:$B$217,G489,Ingredients!$C$3:$C$217)+SUMIF($B$3:$B$724,G489,$AG$3:$AG$724)</f>
        <v>2</v>
      </c>
      <c r="AA489" s="30">
        <f>SUMIF(Ingredients!$B$3:$B$217,H489,Ingredients!$C$3:$C$217)+SUMIF($B$3:$B$724,H489,$AG$3:$AG$724)</f>
        <v>0</v>
      </c>
      <c r="AB489" s="30">
        <f>SUMIF(Ingredients!$B$3:$B$217,I489,Ingredients!$C$3:$C$217)+SUMIF($B$3:$B$724,I489,$AG$3:$AG$724)</f>
        <v>0</v>
      </c>
      <c r="AC489" s="30">
        <f>SUMIF(Ingredients!$B$3:$B$217,J489,Ingredients!$C$3:$C$217)+SUMIF($B$3:$B$724,J489,$AG$3:$AG$724)</f>
        <v>0</v>
      </c>
      <c r="AD489" s="30">
        <f>SUMIF(Ingredients!$B$3:$B$217,K489,Ingredients!$C$3:$C$217)+SUMIF($B$3:$B$724,K489,$AG$3:$AG$724)</f>
        <v>0</v>
      </c>
      <c r="AE489" s="30">
        <f>SUMIF(Ingredients!$B$3:$B$217,L489,Ingredients!$C$3:$C$217)+SUMIF($B$3:$B$724,L489,$AG$3:$AG$724)</f>
        <v>0</v>
      </c>
      <c r="AF489" s="30">
        <f>SUMIF(Ingredients!$B$3:$B$217,M489,Ingredients!$C$3:$C$217)+SUMIF($B$3:$B$724,M489,$AG$3:$AG$724)</f>
        <v>0</v>
      </c>
      <c r="AG489" s="29">
        <f t="shared" si="93"/>
        <v>12</v>
      </c>
      <c r="AH489" s="30">
        <f>SUMIF(Ingredients!$B$3:$B$217,F489,Ingredients!$D$3:$D$217)+SUMIF($B$3:$B$724,F489,$AP$3:$AP$724)</f>
        <v>0</v>
      </c>
      <c r="AI489" s="30">
        <f>SUMIF(Ingredients!$B$3:$B$217,G489,Ingredients!$D$3:$D$217)+SUMIF($B$3:$B$724,G489,$AP$3:$AP$724)</f>
        <v>5</v>
      </c>
      <c r="AJ489" s="30">
        <f>SUMIF(Ingredients!$B$3:$B$217,H489,Ingredients!$D$3:$D$217)+SUMIF($B$3:$B$724,H489,$AP$3:$AP$724)</f>
        <v>0</v>
      </c>
      <c r="AK489" s="30">
        <f>SUMIF(Ingredients!$B$3:$B$217,I489,Ingredients!$D$3:$D$217)+SUMIF($B$3:$B$724,I489,$AP$3:$AP$724)</f>
        <v>0</v>
      </c>
      <c r="AL489" s="30">
        <f>SUMIF(Ingredients!$B$3:$B$217,J489,Ingredients!$D$3:$D$217)+SUMIF($B$3:$B$724,J489,$AP$3:$AP$724)</f>
        <v>0</v>
      </c>
      <c r="AM489" s="30">
        <f>SUMIF(Ingredients!$B$3:$B$217,K489,Ingredients!$D$3:$D$217)+SUMIF($B$3:$B$724,K489,$AP$3:$AP$724)</f>
        <v>0</v>
      </c>
      <c r="AN489" s="30">
        <f>SUMIF(Ingredients!$B$3:$B$217,L489,Ingredients!$D$3:$D$217)+SUMIF($B$3:$B$724,L489,$AP$3:$AP$724)</f>
        <v>0</v>
      </c>
      <c r="AO489" s="30">
        <f>SUMIF(Ingredients!$B$3:$B$217,M489,Ingredients!$D$3:$D$217)+SUMIF($B$3:$B$724,M489,$AP$3:$AP$724)</f>
        <v>0</v>
      </c>
      <c r="AP489" s="29">
        <f t="shared" si="94"/>
        <v>5</v>
      </c>
      <c r="AQ489" s="30">
        <f>SUMIF(Ingredients!$B$3:$B$217,F489,Ingredients!$E$3:$E$217)+SUMIF($B$3:$B$724,F489,$AY$3:$AY$727)</f>
        <v>7</v>
      </c>
      <c r="AR489" s="30">
        <f>SUMIF(Ingredients!$B$3:$B$217,G489,Ingredients!$E$3:$E$217)+SUMIF($B$3:$B$724,G489,$AY$3:$AY$727)</f>
        <v>5</v>
      </c>
      <c r="AS489" s="30">
        <f>SUMIF(Ingredients!$B$3:$B$217,H489,Ingredients!$E$3:$E$217)+SUMIF($B$3:$B$724,H489,$AY$3:$AY$727)</f>
        <v>48</v>
      </c>
      <c r="AT489" s="30">
        <f>SUMIF(Ingredients!$B$3:$B$217,I489,Ingredients!$E$3:$E$217)+SUMIF($B$3:$B$724,I489,$AY$3:$AY$727)</f>
        <v>0</v>
      </c>
      <c r="AU489" s="30">
        <f>SUMIF(Ingredients!$B$3:$B$217,J489,Ingredients!$E$3:$E$217)+SUMIF($B$3:$B$724,J489,$AY$3:$AY$727)</f>
        <v>0</v>
      </c>
      <c r="AV489" s="30">
        <f>SUMIF(Ingredients!$B$3:$B$217,K489,Ingredients!$E$3:$E$217)+SUMIF($B$3:$B$724,K489,$AY$3:$AY$727)</f>
        <v>0</v>
      </c>
      <c r="AW489" s="30">
        <f>SUMIF(Ingredients!$B$3:$B$217,L489,Ingredients!$E$3:$E$217)+SUMIF($B$3:$B$724,L489,$AY$3:$AY$727)</f>
        <v>0</v>
      </c>
      <c r="AX489" s="30">
        <f>SUMIF(Ingredients!$B$3:$B$217,M489,Ingredients!$E$3:$E$217)+SUMIF($B$3:$B$724,M489,$AY$3:$AY$727)</f>
        <v>0</v>
      </c>
      <c r="AY489" s="29">
        <f t="shared" si="95"/>
        <v>20</v>
      </c>
      <c r="AZ489" s="30">
        <f>SUMIF(Ingredients!$B$3:$B$217,F489,Ingredients!$F$3:$F$217)+SUMIF($B$3:$B$724,F489,$BH$3:$BH$724)</f>
        <v>0</v>
      </c>
      <c r="BA489" s="30">
        <f>SUMIF(Ingredients!$B$3:$B$217,G489,Ingredients!$F$3:$F$217)+SUMIF($B$3:$B$724,G489,$BH$3:$BH$724)</f>
        <v>0</v>
      </c>
      <c r="BB489" s="30">
        <f>SUMIF(Ingredients!$B$3:$B$217,H489,Ingredients!$F$3:$F$217)+SUMIF($B$3:$B$724,H489,$BH$3:$BH$724)</f>
        <v>0</v>
      </c>
      <c r="BC489" s="30">
        <f>SUMIF(Ingredients!$B$3:$B$217,I489,Ingredients!$F$3:$F$217)+SUMIF($B$3:$B$724,I489,$BH$3:$BH$724)</f>
        <v>0</v>
      </c>
      <c r="BD489" s="30">
        <f>SUMIF(Ingredients!$B$3:$B$217,J489,Ingredients!$F$3:$F$217)+SUMIF($B$3:$B$724,J489,$BH$3:$BH$724)</f>
        <v>0</v>
      </c>
      <c r="BE489" s="30">
        <f>SUMIF(Ingredients!$B$3:$B$217,K489,Ingredients!$F$3:$F$217)+SUMIF($B$3:$B$724,K489,$BH$3:$BH$724)</f>
        <v>0</v>
      </c>
      <c r="BF489" s="30">
        <f>SUMIF(Ingredients!$B$3:$B$217,L489,Ingredients!$F$3:$F$217)+SUMIF($B$3:$B$724,L489,$BH$3:$BH$724)</f>
        <v>0</v>
      </c>
      <c r="BG489" s="30">
        <f>SUMIF(Ingredients!$B$3:$B$217,M489,Ingredients!$F$3:$F$217)+SUMIF($B$3:$B$724,M489,$BH$3:$BH$724)</f>
        <v>0</v>
      </c>
      <c r="BH489" s="35">
        <f t="shared" si="96"/>
        <v>0</v>
      </c>
      <c r="BI489" s="30">
        <f>SUMIF(Ingredients!$B$3:$B$217,F489,Ingredients!$G$3:$G$217)+SUMIF($B$3:$B$724,F489,$BQ$3:$BQ$724)</f>
        <v>0</v>
      </c>
      <c r="BJ489" s="30">
        <f>SUMIF(Ingredients!$B$3:$B$217,G489,Ingredients!$G$3:$G$217)+SUMIF($B$3:$B$724,G489,$BQ$3:$BQ$724)</f>
        <v>0</v>
      </c>
      <c r="BK489" s="30">
        <f>SUMIF(Ingredients!$B$3:$B$217,H489,Ingredients!$G$3:$G$217)+SUMIF($B$3:$B$724,H489,$BQ$3:$BQ$724)</f>
        <v>0</v>
      </c>
      <c r="BL489" s="30">
        <f>SUMIF(Ingredients!$B$3:$B$217,I489,Ingredients!$G$3:$G$217)+SUMIF($B$3:$B$724,I489,$BQ$3:$BQ$724)</f>
        <v>0</v>
      </c>
      <c r="BM489" s="30">
        <f>SUMIF(Ingredients!$B$3:$B$217,J489,Ingredients!$G$3:$G$217)+SUMIF($B$3:$B$724,J489,$BQ$3:$BQ$724)</f>
        <v>0</v>
      </c>
      <c r="BN489" s="30">
        <f>SUMIF(Ingredients!$B$3:$B$217,K489,Ingredients!$G$3:$G$217)+SUMIF($B$3:$B$724,K489,$BQ$3:$BQ$724)</f>
        <v>0</v>
      </c>
      <c r="BO489" s="30">
        <f>SUMIF(Ingredients!$B$3:$B$217,L489,Ingredients!$G$3:$G$217)+SUMIF($B$3:$B$724,L489,$BQ$3:$BQ$724)</f>
        <v>0</v>
      </c>
      <c r="BP489" s="30">
        <f>SUMIF(Ingredients!$B$3:$B$217,M489,Ingredients!$G$3:$G$217)+SUMIF($B$3:$B$724,M489,$BQ$3:$BQ$724)</f>
        <v>0</v>
      </c>
      <c r="BQ489" s="36">
        <f t="shared" si="97"/>
        <v>0</v>
      </c>
      <c r="BR489" s="30">
        <f>SUMIF(Ingredients!$B$3:$B$217,F489,Ingredients!$H$3:$H$217)+SUMIF($B$3:$B$724,F489,$BZ$3:$BZ$724)</f>
        <v>0</v>
      </c>
      <c r="BS489" s="30">
        <f>SUMIF(Ingredients!$B$3:$B$217,G489,Ingredients!$H$3:$H$217)+SUMIF($B$3:$B$724,G489,$BZ$3:$BZ$724)</f>
        <v>1.5</v>
      </c>
      <c r="BT489" s="30">
        <f>SUMIF(Ingredients!$B$3:$B$217,H489,Ingredients!$H$3:$H$217)+SUMIF($B$3:$B$724,H489,$BZ$3:$BZ$724)</f>
        <v>0</v>
      </c>
      <c r="BU489" s="30">
        <f>SUMIF(Ingredients!$B$3:$B$217,I489,Ingredients!$H$3:$H$217)+SUMIF($B$3:$B$724,I489,$BZ$3:$BZ$724)</f>
        <v>0</v>
      </c>
      <c r="BV489" s="30">
        <f>SUMIF(Ingredients!$B$3:$B$217,J489,Ingredients!$H$3:$H$217)+SUMIF($B$3:$B$724,J489,$BZ$3:$BZ$724)</f>
        <v>0</v>
      </c>
      <c r="BW489" s="30">
        <f>SUMIF(Ingredients!$B$3:$B$217,K489,Ingredients!$H$3:$H$217)+SUMIF($B$3:$B$724,K489,$BZ$3:$BZ$724)</f>
        <v>0</v>
      </c>
      <c r="BX489" s="30">
        <f>SUMIF(Ingredients!$B$3:$B$217,L489,Ingredients!$H$3:$H$217)+SUMIF($B$3:$B$724,L489,$BZ$3:$BZ$724)</f>
        <v>0</v>
      </c>
      <c r="BY489" s="30">
        <f>SUMIF(Ingredients!$B$3:$B$217,M489,Ingredients!$H$3:$H$217)+SUMIF($B$3:$B$724,M489,$BZ$3:$BZ$724)</f>
        <v>0</v>
      </c>
      <c r="BZ489" s="42">
        <f t="shared" si="98"/>
        <v>1.5</v>
      </c>
      <c r="CA489" s="30">
        <f>SUMIF(Ingredients!$B$3:$B$217,F489,Ingredients!$I$3:$I$217)+SUMIF($B$3:$B$724,F489,$CI$3:$CI$724)</f>
        <v>2.5</v>
      </c>
      <c r="CB489" s="30">
        <f>SUMIF(Ingredients!$B$3:$B$217,G489,Ingredients!$I$3:$I$217)+SUMIF($B$3:$B$724,G489,$CI$3:$CI$724)</f>
        <v>0</v>
      </c>
      <c r="CC489" s="30">
        <f>SUMIF(Ingredients!$B$3:$B$217,H489,Ingredients!$I$3:$I$217)+SUMIF($B$3:$B$724,H489,$CI$3:$CI$724)</f>
        <v>0</v>
      </c>
      <c r="CD489" s="30">
        <f>SUMIF(Ingredients!$B$3:$B$217,I489,Ingredients!$I$3:$I$217)+SUMIF($B$3:$B$724,I489,$CI$3:$CI$724)</f>
        <v>0</v>
      </c>
      <c r="CE489" s="30">
        <f>SUMIF(Ingredients!$B$3:$B$217,J489,Ingredients!$I$3:$I$217)+SUMIF($B$3:$B$724,J489,$CI$3:$CI$724)</f>
        <v>0</v>
      </c>
      <c r="CF489" s="30">
        <f>SUMIF(Ingredients!$B$3:$B$217,K489,Ingredients!$I$3:$I$217)+SUMIF($B$3:$B$724,K489,$CI$3:$CI$724)</f>
        <v>0</v>
      </c>
      <c r="CG489" s="30">
        <f>SUMIF(Ingredients!$B$3:$B$217,L489,Ingredients!$I$3:$I$217)+SUMIF($B$3:$B$724,L489,$CI$3:$CI$724)</f>
        <v>0</v>
      </c>
      <c r="CH489" s="30">
        <f>SUMIF(Ingredients!$B$3:$B$217,M489,Ingredients!$I$3:$I$217)+SUMIF($B$3:$B$724,M489,$CI$3:$CI$724)</f>
        <v>0</v>
      </c>
      <c r="CI489" s="38">
        <f t="shared" si="99"/>
        <v>2.5</v>
      </c>
      <c r="CJ489" s="30">
        <f>SUMIF(Ingredients!$B$3:$B$217,F489,Ingredients!$J$3:$J$217)+SUMIF($B$3:$B$724,F489,$CR$3:$CR$724)</f>
        <v>0</v>
      </c>
      <c r="CK489" s="30">
        <f>SUMIF(Ingredients!$B$3:$B$217,G489,Ingredients!$J$3:$J$217)+SUMIF($B$3:$B$724,G489,$CR$3:$CR$724)</f>
        <v>0</v>
      </c>
      <c r="CL489" s="30">
        <f>SUMIF(Ingredients!$B$3:$B$217,H489,Ingredients!$J$3:$J$217)+SUMIF($B$3:$B$724,H489,$CR$3:$CR$724)</f>
        <v>0</v>
      </c>
      <c r="CM489" s="30">
        <f>SUMIF(Ingredients!$B$3:$B$217,I489,Ingredients!$J$3:$J$217)+SUMIF($B$3:$B$724,I489,$CR$3:$CR$724)</f>
        <v>0</v>
      </c>
      <c r="CN489" s="30">
        <f>SUMIF(Ingredients!$B$3:$B$217,J489,Ingredients!$J$3:$J$217)+SUMIF($B$3:$B$724,J489,$CR$3:$CR$724)</f>
        <v>0</v>
      </c>
      <c r="CO489" s="30">
        <f>SUMIF(Ingredients!$B$3:$B$217,K489,Ingredients!$J$3:$J$217)+SUMIF($B$3:$B$724,K489,$CR$3:$CR$724)</f>
        <v>0</v>
      </c>
      <c r="CP489" s="30">
        <f>SUMIF(Ingredients!$B$3:$B$217,L489,Ingredients!$J$3:$J$217)+SUMIF($B$3:$B$724,L489,$CR$3:$CR$724)</f>
        <v>0</v>
      </c>
      <c r="CQ489" s="30">
        <f>SUMIF(Ingredients!$B$3:$B$217,M489,Ingredients!$J$3:$J$217)+SUMIF($B$3:$B$724,M489,$CR$3:$CR$724)</f>
        <v>0</v>
      </c>
      <c r="CR489" s="43">
        <f t="shared" si="100"/>
        <v>0</v>
      </c>
      <c r="CS489" s="34">
        <v>15</v>
      </c>
      <c r="CT489" s="30">
        <v>0</v>
      </c>
      <c r="CU489" s="30">
        <v>11</v>
      </c>
      <c r="CV489" s="35">
        <v>0</v>
      </c>
      <c r="CW489" s="36">
        <v>0</v>
      </c>
      <c r="CX489" s="37">
        <v>1.5</v>
      </c>
      <c r="CY489" s="38">
        <v>2.5</v>
      </c>
      <c r="CZ489" s="39">
        <v>0</v>
      </c>
      <c r="DA489" t="s">
        <v>202</v>
      </c>
      <c r="DB489" t="str">
        <f t="shared" ca="1" si="101"/>
        <v>-</v>
      </c>
      <c r="DD489" t="s">
        <v>200</v>
      </c>
      <c r="DE489" t="str">
        <f t="shared" ca="1" si="102"/>
        <v>TOMATOHERBCHICKENITEM(MEAL, ItemRegistry.tomatoherbchickenItem, 4 ,3f,0f,0f,1.5f,0f,2.5f,0f,1.91f),</v>
      </c>
      <c r="DF489" t="s">
        <v>2556</v>
      </c>
    </row>
    <row r="490" spans="2:110" x14ac:dyDescent="0.3">
      <c r="B490" t="s">
        <v>784</v>
      </c>
      <c r="C490" t="str">
        <f>INDEX('PH Itemnames'!$B$1:$B$723,MATCH(B490,'PH Itemnames'!$A$1:$A$723),1)</f>
        <v>pastagardeniaItem</v>
      </c>
      <c r="D490" t="s">
        <v>245</v>
      </c>
      <c r="E490" t="s">
        <v>1192</v>
      </c>
      <c r="F490" s="10" t="s">
        <v>267</v>
      </c>
      <c r="G490" s="11" t="s">
        <v>346</v>
      </c>
      <c r="H490" s="11" t="s">
        <v>70</v>
      </c>
      <c r="I490" s="11" t="s">
        <v>122</v>
      </c>
      <c r="J490" s="11" t="s">
        <v>73</v>
      </c>
      <c r="K490" s="11"/>
      <c r="L490" s="11"/>
      <c r="M490" s="11"/>
      <c r="N490" s="46">
        <f ca="1">SUMIF(Ingredients!$B$3:$B$217,'PH complex foods'!F490,Ingredients!$A$3:$A$119)+SUMIF($B$3:$B$724,F490,$V$3:$V$723)</f>
        <v>1</v>
      </c>
      <c r="O490" s="11">
        <f ca="1">SUMIF(Ingredients!$B$3:$B$217,'PH complex foods'!G490,Ingredients!$A$3:$A$119)+SUMIF($B$3:$B$724,G490,$V$3:$V$723)</f>
        <v>1</v>
      </c>
      <c r="P490" s="11">
        <f ca="1">SUMIF(Ingredients!$B$3:$B$217,'PH complex foods'!H490,Ingredients!$A$3:$A$119)+SUMIF($B$3:$B$724,H490,$V$3:$V$723)</f>
        <v>1</v>
      </c>
      <c r="Q490" s="11">
        <f ca="1">SUMIF(Ingredients!$B$3:$B$217,'PH complex foods'!I490,Ingredients!$A$3:$A$119)+SUMIF($B$3:$B$724,I490,$V$3:$V$723)</f>
        <v>1</v>
      </c>
      <c r="R490" s="11">
        <f ca="1">SUMIF(Ingredients!$B$3:$B$217,'PH complex foods'!J490,Ingredients!$A$3:$A$119)+SUMIF($B$3:$B$724,J490,$V$3:$V$723)</f>
        <v>1</v>
      </c>
      <c r="S490" s="11">
        <f ca="1">SUMIF(Ingredients!$B$3:$B$217,'PH complex foods'!K490,Ingredients!$A$3:$A$119)+SUMIF($B$3:$B$724,K490,$V$3:$V$723)</f>
        <v>0</v>
      </c>
      <c r="T490" s="11">
        <f ca="1">SUMIF(Ingredients!$B$3:$B$217,'PH complex foods'!L490,Ingredients!$A$3:$A$119)+SUMIF($B$3:$B$724,L490,$V$3:$V$723)</f>
        <v>0</v>
      </c>
      <c r="U490" s="11">
        <f ca="1">SUMIF(Ingredients!$B$3:$B$217,'PH complex foods'!M490,Ingredients!$A$3:$A$119)+SUMIF($B$3:$B$724,M490,$V$3:$V$723)</f>
        <v>0</v>
      </c>
      <c r="V490" s="10">
        <f t="shared" ca="1" si="103"/>
        <v>1</v>
      </c>
      <c r="W490" s="11">
        <f t="shared" si="92"/>
        <v>0</v>
      </c>
      <c r="X490" s="44" t="str">
        <f t="shared" ca="1" si="104"/>
        <v>Yes</v>
      </c>
      <c r="Y490" s="34">
        <f>SUMIF(Ingredients!$B$3:$B$217,F490,Ingredients!$C$3:$C$217)+SUMIF($B$3:$B$724,F490,$AG$3:$AG$724)</f>
        <v>10</v>
      </c>
      <c r="Z490" s="30">
        <f>SUMIF(Ingredients!$B$3:$B$217,G490,Ingredients!$C$3:$C$217)+SUMIF($B$3:$B$724,G490,$AG$3:$AG$724)</f>
        <v>4</v>
      </c>
      <c r="AA490" s="30">
        <f>SUMIF(Ingredients!$B$3:$B$217,H490,Ingredients!$C$3:$C$217)+SUMIF($B$3:$B$724,H490,$AG$3:$AG$724)</f>
        <v>2</v>
      </c>
      <c r="AB490" s="30">
        <f>SUMIF(Ingredients!$B$3:$B$217,I490,Ingredients!$C$3:$C$217)+SUMIF($B$3:$B$724,I490,$AG$3:$AG$724)</f>
        <v>0</v>
      </c>
      <c r="AC490" s="30">
        <f>SUMIF(Ingredients!$B$3:$B$217,J490,Ingredients!$C$3:$C$217)+SUMIF($B$3:$B$724,J490,$AG$3:$AG$724)</f>
        <v>10</v>
      </c>
      <c r="AD490" s="30">
        <f>SUMIF(Ingredients!$B$3:$B$217,K490,Ingredients!$C$3:$C$217)+SUMIF($B$3:$B$724,K490,$AG$3:$AG$724)</f>
        <v>0</v>
      </c>
      <c r="AE490" s="30">
        <f>SUMIF(Ingredients!$B$3:$B$217,L490,Ingredients!$C$3:$C$217)+SUMIF($B$3:$B$724,L490,$AG$3:$AG$724)</f>
        <v>0</v>
      </c>
      <c r="AF490" s="30">
        <f>SUMIF(Ingredients!$B$3:$B$217,M490,Ingredients!$C$3:$C$217)+SUMIF($B$3:$B$724,M490,$AG$3:$AG$724)</f>
        <v>0</v>
      </c>
      <c r="AG490" s="29">
        <f t="shared" si="93"/>
        <v>26</v>
      </c>
      <c r="AH490" s="30">
        <f>SUMIF(Ingredients!$B$3:$B$217,F490,Ingredients!$D$3:$D$217)+SUMIF($B$3:$B$724,F490,$AP$3:$AP$724)</f>
        <v>0</v>
      </c>
      <c r="AI490" s="30">
        <f>SUMIF(Ingredients!$B$3:$B$217,G490,Ingredients!$D$3:$D$217)+SUMIF($B$3:$B$724,G490,$AP$3:$AP$724)</f>
        <v>0</v>
      </c>
      <c r="AJ490" s="30">
        <f>SUMIF(Ingredients!$B$3:$B$217,H490,Ingredients!$D$3:$D$217)+SUMIF($B$3:$B$724,H490,$AP$3:$AP$724)</f>
        <v>5</v>
      </c>
      <c r="AK490" s="30">
        <f>SUMIF(Ingredients!$B$3:$B$217,I490,Ingredients!$D$3:$D$217)+SUMIF($B$3:$B$724,I490,$AP$3:$AP$724)</f>
        <v>0</v>
      </c>
      <c r="AL490" s="30">
        <f>SUMIF(Ingredients!$B$3:$B$217,J490,Ingredients!$D$3:$D$217)+SUMIF($B$3:$B$724,J490,$AP$3:$AP$724)</f>
        <v>0</v>
      </c>
      <c r="AM490" s="30">
        <f>SUMIF(Ingredients!$B$3:$B$217,K490,Ingredients!$D$3:$D$217)+SUMIF($B$3:$B$724,K490,$AP$3:$AP$724)</f>
        <v>0</v>
      </c>
      <c r="AN490" s="30">
        <f>SUMIF(Ingredients!$B$3:$B$217,L490,Ingredients!$D$3:$D$217)+SUMIF($B$3:$B$724,L490,$AP$3:$AP$724)</f>
        <v>0</v>
      </c>
      <c r="AO490" s="30">
        <f>SUMIF(Ingredients!$B$3:$B$217,M490,Ingredients!$D$3:$D$217)+SUMIF($B$3:$B$724,M490,$AP$3:$AP$724)</f>
        <v>0</v>
      </c>
      <c r="AP490" s="29">
        <f t="shared" si="94"/>
        <v>5</v>
      </c>
      <c r="AQ490" s="30">
        <f>SUMIF(Ingredients!$B$3:$B$217,F490,Ingredients!$E$3:$E$217)+SUMIF($B$3:$B$724,F490,$AY$3:$AY$727)</f>
        <v>9.5</v>
      </c>
      <c r="AR490" s="30">
        <f>SUMIF(Ingredients!$B$3:$B$217,G490,Ingredients!$E$3:$E$217)+SUMIF($B$3:$B$724,G490,$AY$3:$AY$727)</f>
        <v>0</v>
      </c>
      <c r="AS490" s="30">
        <f>SUMIF(Ingredients!$B$3:$B$217,H490,Ingredients!$E$3:$E$217)+SUMIF($B$3:$B$724,H490,$AY$3:$AY$727)</f>
        <v>5</v>
      </c>
      <c r="AT490" s="30">
        <f>SUMIF(Ingredients!$B$3:$B$217,I490,Ingredients!$E$3:$E$217)+SUMIF($B$3:$B$724,I490,$AY$3:$AY$727)</f>
        <v>48</v>
      </c>
      <c r="AU490" s="30">
        <f>SUMIF(Ingredients!$B$3:$B$217,J490,Ingredients!$E$3:$E$217)+SUMIF($B$3:$B$724,J490,$AY$3:$AY$727)</f>
        <v>73</v>
      </c>
      <c r="AV490" s="30">
        <f>SUMIF(Ingredients!$B$3:$B$217,K490,Ingredients!$E$3:$E$217)+SUMIF($B$3:$B$724,K490,$AY$3:$AY$727)</f>
        <v>0</v>
      </c>
      <c r="AW490" s="30">
        <f>SUMIF(Ingredients!$B$3:$B$217,L490,Ingredients!$E$3:$E$217)+SUMIF($B$3:$B$724,L490,$AY$3:$AY$727)</f>
        <v>0</v>
      </c>
      <c r="AX490" s="30">
        <f>SUMIF(Ingredients!$B$3:$B$217,M490,Ingredients!$E$3:$E$217)+SUMIF($B$3:$B$724,M490,$AY$3:$AY$727)</f>
        <v>0</v>
      </c>
      <c r="AY490" s="29">
        <f t="shared" si="95"/>
        <v>27.1</v>
      </c>
      <c r="AZ490" s="30">
        <f>SUMIF(Ingredients!$B$3:$B$217,F490,Ingredients!$F$3:$F$217)+SUMIF($B$3:$B$724,F490,$BH$3:$BH$724)</f>
        <v>1</v>
      </c>
      <c r="BA490" s="30">
        <f>SUMIF(Ingredients!$B$3:$B$217,G490,Ingredients!$F$3:$F$217)+SUMIF($B$3:$B$724,G490,$BH$3:$BH$724)</f>
        <v>0</v>
      </c>
      <c r="BB490" s="30">
        <f>SUMIF(Ingredients!$B$3:$B$217,H490,Ingredients!$F$3:$F$217)+SUMIF($B$3:$B$724,H490,$BH$3:$BH$724)</f>
        <v>0</v>
      </c>
      <c r="BC490" s="30">
        <f>SUMIF(Ingredients!$B$3:$B$217,I490,Ingredients!$F$3:$F$217)+SUMIF($B$3:$B$724,I490,$BH$3:$BH$724)</f>
        <v>0</v>
      </c>
      <c r="BD490" s="30">
        <f>SUMIF(Ingredients!$B$3:$B$217,J490,Ingredients!$F$3:$F$217)+SUMIF($B$3:$B$724,J490,$BH$3:$BH$724)</f>
        <v>0</v>
      </c>
      <c r="BE490" s="30">
        <f>SUMIF(Ingredients!$B$3:$B$217,K490,Ingredients!$F$3:$F$217)+SUMIF($B$3:$B$724,K490,$BH$3:$BH$724)</f>
        <v>0</v>
      </c>
      <c r="BF490" s="30">
        <f>SUMIF(Ingredients!$B$3:$B$217,L490,Ingredients!$F$3:$F$217)+SUMIF($B$3:$B$724,L490,$BH$3:$BH$724)</f>
        <v>0</v>
      </c>
      <c r="BG490" s="30">
        <f>SUMIF(Ingredients!$B$3:$B$217,M490,Ingredients!$F$3:$F$217)+SUMIF($B$3:$B$724,M490,$BH$3:$BH$724)</f>
        <v>0</v>
      </c>
      <c r="BH490" s="35">
        <f t="shared" si="96"/>
        <v>1</v>
      </c>
      <c r="BI490" s="30">
        <f>SUMIF(Ingredients!$B$3:$B$217,F490,Ingredients!$G$3:$G$217)+SUMIF($B$3:$B$724,F490,$BQ$3:$BQ$724)</f>
        <v>0</v>
      </c>
      <c r="BJ490" s="30">
        <f>SUMIF(Ingredients!$B$3:$B$217,G490,Ingredients!$G$3:$G$217)+SUMIF($B$3:$B$724,G490,$BQ$3:$BQ$724)</f>
        <v>0</v>
      </c>
      <c r="BK490" s="30">
        <f>SUMIF(Ingredients!$B$3:$B$217,H490,Ingredients!$G$3:$G$217)+SUMIF($B$3:$B$724,H490,$BQ$3:$BQ$724)</f>
        <v>0</v>
      </c>
      <c r="BL490" s="30">
        <f>SUMIF(Ingredients!$B$3:$B$217,I490,Ingredients!$G$3:$G$217)+SUMIF($B$3:$B$724,I490,$BQ$3:$BQ$724)</f>
        <v>0</v>
      </c>
      <c r="BM490" s="30">
        <f>SUMIF(Ingredients!$B$3:$B$217,J490,Ingredients!$G$3:$G$217)+SUMIF($B$3:$B$724,J490,$BQ$3:$BQ$724)</f>
        <v>0</v>
      </c>
      <c r="BN490" s="30">
        <f>SUMIF(Ingredients!$B$3:$B$217,K490,Ingredients!$G$3:$G$217)+SUMIF($B$3:$B$724,K490,$BQ$3:$BQ$724)</f>
        <v>0</v>
      </c>
      <c r="BO490" s="30">
        <f>SUMIF(Ingredients!$B$3:$B$217,L490,Ingredients!$G$3:$G$217)+SUMIF($B$3:$B$724,L490,$BQ$3:$BQ$724)</f>
        <v>0</v>
      </c>
      <c r="BP490" s="30">
        <f>SUMIF(Ingredients!$B$3:$B$217,M490,Ingredients!$G$3:$G$217)+SUMIF($B$3:$B$724,M490,$BQ$3:$BQ$724)</f>
        <v>0</v>
      </c>
      <c r="BQ490" s="36">
        <f t="shared" si="97"/>
        <v>0</v>
      </c>
      <c r="BR490" s="30">
        <f>SUMIF(Ingredients!$B$3:$B$217,F490,Ingredients!$H$3:$H$217)+SUMIF($B$3:$B$724,F490,$BZ$3:$BZ$724)</f>
        <v>0</v>
      </c>
      <c r="BS490" s="30">
        <f>SUMIF(Ingredients!$B$3:$B$217,G490,Ingredients!$H$3:$H$217)+SUMIF($B$3:$B$724,G490,$BZ$3:$BZ$724)</f>
        <v>0</v>
      </c>
      <c r="BT490" s="30">
        <f>SUMIF(Ingredients!$B$3:$B$217,H490,Ingredients!$H$3:$H$217)+SUMIF($B$3:$B$724,H490,$BZ$3:$BZ$724)</f>
        <v>1.5</v>
      </c>
      <c r="BU490" s="30">
        <f>SUMIF(Ingredients!$B$3:$B$217,I490,Ingredients!$H$3:$H$217)+SUMIF($B$3:$B$724,I490,$BZ$3:$BZ$724)</f>
        <v>0</v>
      </c>
      <c r="BV490" s="30">
        <f>SUMIF(Ingredients!$B$3:$B$217,J490,Ingredients!$H$3:$H$217)+SUMIF($B$3:$B$724,J490,$BZ$3:$BZ$724)</f>
        <v>0</v>
      </c>
      <c r="BW490" s="30">
        <f>SUMIF(Ingredients!$B$3:$B$217,K490,Ingredients!$H$3:$H$217)+SUMIF($B$3:$B$724,K490,$BZ$3:$BZ$724)</f>
        <v>0</v>
      </c>
      <c r="BX490" s="30">
        <f>SUMIF(Ingredients!$B$3:$B$217,L490,Ingredients!$H$3:$H$217)+SUMIF($B$3:$B$724,L490,$BZ$3:$BZ$724)</f>
        <v>0</v>
      </c>
      <c r="BY490" s="30">
        <f>SUMIF(Ingredients!$B$3:$B$217,M490,Ingredients!$H$3:$H$217)+SUMIF($B$3:$B$724,M490,$BZ$3:$BZ$724)</f>
        <v>0</v>
      </c>
      <c r="BZ490" s="42">
        <f t="shared" si="98"/>
        <v>1.5</v>
      </c>
      <c r="CA490" s="30">
        <f>SUMIF(Ingredients!$B$3:$B$217,F490,Ingredients!$I$3:$I$217)+SUMIF($B$3:$B$724,F490,$CI$3:$CI$724)</f>
        <v>0</v>
      </c>
      <c r="CB490" s="30">
        <f>SUMIF(Ingredients!$B$3:$B$217,G490,Ingredients!$I$3:$I$217)+SUMIF($B$3:$B$724,G490,$CI$3:$CI$724)</f>
        <v>0</v>
      </c>
      <c r="CC490" s="30">
        <f>SUMIF(Ingredients!$B$3:$B$217,H490,Ingredients!$I$3:$I$217)+SUMIF($B$3:$B$724,H490,$CI$3:$CI$724)</f>
        <v>0</v>
      </c>
      <c r="CD490" s="30">
        <f>SUMIF(Ingredients!$B$3:$B$217,I490,Ingredients!$I$3:$I$217)+SUMIF($B$3:$B$724,I490,$CI$3:$CI$724)</f>
        <v>0</v>
      </c>
      <c r="CE490" s="30">
        <f>SUMIF(Ingredients!$B$3:$B$217,J490,Ingredients!$I$3:$I$217)+SUMIF($B$3:$B$724,J490,$CI$3:$CI$724)</f>
        <v>0</v>
      </c>
      <c r="CF490" s="30">
        <f>SUMIF(Ingredients!$B$3:$B$217,K490,Ingredients!$I$3:$I$217)+SUMIF($B$3:$B$724,K490,$CI$3:$CI$724)</f>
        <v>0</v>
      </c>
      <c r="CG490" s="30">
        <f>SUMIF(Ingredients!$B$3:$B$217,L490,Ingredients!$I$3:$I$217)+SUMIF($B$3:$B$724,L490,$CI$3:$CI$724)</f>
        <v>0</v>
      </c>
      <c r="CH490" s="30">
        <f>SUMIF(Ingredients!$B$3:$B$217,M490,Ingredients!$I$3:$I$217)+SUMIF($B$3:$B$724,M490,$CI$3:$CI$724)</f>
        <v>0</v>
      </c>
      <c r="CI490" s="38">
        <f t="shared" si="99"/>
        <v>0</v>
      </c>
      <c r="CJ490" s="30">
        <f>SUMIF(Ingredients!$B$3:$B$217,F490,Ingredients!$J$3:$J$217)+SUMIF($B$3:$B$724,F490,$CR$3:$CR$724)</f>
        <v>1</v>
      </c>
      <c r="CK490" s="30">
        <f>SUMIF(Ingredients!$B$3:$B$217,G490,Ingredients!$J$3:$J$217)+SUMIF($B$3:$B$724,G490,$CR$3:$CR$724)</f>
        <v>0</v>
      </c>
      <c r="CL490" s="30">
        <f>SUMIF(Ingredients!$B$3:$B$217,H490,Ingredients!$J$3:$J$217)+SUMIF($B$3:$B$724,H490,$CR$3:$CR$724)</f>
        <v>0</v>
      </c>
      <c r="CM490" s="30">
        <f>SUMIF(Ingredients!$B$3:$B$217,I490,Ingredients!$J$3:$J$217)+SUMIF($B$3:$B$724,I490,$CR$3:$CR$724)</f>
        <v>0</v>
      </c>
      <c r="CN490" s="30">
        <f>SUMIF(Ingredients!$B$3:$B$217,J490,Ingredients!$J$3:$J$217)+SUMIF($B$3:$B$724,J490,$CR$3:$CR$724)</f>
        <v>3</v>
      </c>
      <c r="CO490" s="30">
        <f>SUMIF(Ingredients!$B$3:$B$217,K490,Ingredients!$J$3:$J$217)+SUMIF($B$3:$B$724,K490,$CR$3:$CR$724)</f>
        <v>0</v>
      </c>
      <c r="CP490" s="30">
        <f>SUMIF(Ingredients!$B$3:$B$217,L490,Ingredients!$J$3:$J$217)+SUMIF($B$3:$B$724,L490,$CR$3:$CR$724)</f>
        <v>0</v>
      </c>
      <c r="CQ490" s="30">
        <f>SUMIF(Ingredients!$B$3:$B$217,M490,Ingredients!$J$3:$J$217)+SUMIF($B$3:$B$724,M490,$CR$3:$CR$724)</f>
        <v>0</v>
      </c>
      <c r="CR490" s="43">
        <f t="shared" si="100"/>
        <v>4</v>
      </c>
      <c r="CS490" s="34">
        <v>25</v>
      </c>
      <c r="CT490" s="30">
        <v>0</v>
      </c>
      <c r="CU490" s="30">
        <v>17.5</v>
      </c>
      <c r="CV490" s="35">
        <v>1</v>
      </c>
      <c r="CW490" s="36">
        <v>0</v>
      </c>
      <c r="CX490" s="37">
        <v>1.5</v>
      </c>
      <c r="CY490" s="38">
        <v>0</v>
      </c>
      <c r="CZ490" s="39">
        <v>4</v>
      </c>
      <c r="DA490" t="s">
        <v>202</v>
      </c>
      <c r="DB490" t="str">
        <f t="shared" ca="1" si="101"/>
        <v>-</v>
      </c>
      <c r="DD490" t="s">
        <v>200</v>
      </c>
      <c r="DE490" t="str">
        <f t="shared" ca="1" si="102"/>
        <v>PASTAGARDENIAITEM(MEAL, ItemRegistry.pastagardeniaItem, 4 ,5f,0f,1f,1.5f,0f,0f,4f,1.2f),</v>
      </c>
      <c r="DF490" t="s">
        <v>2557</v>
      </c>
    </row>
    <row r="491" spans="2:110" x14ac:dyDescent="0.3">
      <c r="B491" t="s">
        <v>785</v>
      </c>
      <c r="C491" t="str">
        <f>INDEX('PH Itemnames'!$B$1:$B$723,MATCH(B491,'PH Itemnames'!$A$1:$A$723),1)</f>
        <v>fiestacornsaladItem</v>
      </c>
      <c r="D491" t="s">
        <v>245</v>
      </c>
      <c r="E491" t="s">
        <v>1192</v>
      </c>
      <c r="F491" s="10" t="s">
        <v>34</v>
      </c>
      <c r="G491" s="11" t="s">
        <v>68</v>
      </c>
      <c r="H491" s="11" t="s">
        <v>64</v>
      </c>
      <c r="I491" s="11" t="s">
        <v>179</v>
      </c>
      <c r="J491" s="11" t="s">
        <v>62</v>
      </c>
      <c r="K491" s="11" t="s">
        <v>133</v>
      </c>
      <c r="L491" s="11" t="s">
        <v>70</v>
      </c>
      <c r="M491" s="11"/>
      <c r="N491" s="46">
        <f ca="1">SUMIF(Ingredients!$B$3:$B$217,'PH complex foods'!F491,Ingredients!$A$3:$A$119)+SUMIF($B$3:$B$724,F491,$V$3:$V$723)</f>
        <v>1</v>
      </c>
      <c r="O491" s="11">
        <f ca="1">SUMIF(Ingredients!$B$3:$B$217,'PH complex foods'!G491,Ingredients!$A$3:$A$119)+SUMIF($B$3:$B$724,G491,$V$3:$V$723)</f>
        <v>1</v>
      </c>
      <c r="P491" s="11">
        <f ca="1">SUMIF(Ingredients!$B$3:$B$217,'PH complex foods'!H491,Ingredients!$A$3:$A$119)+SUMIF($B$3:$B$724,H491,$V$3:$V$723)</f>
        <v>1</v>
      </c>
      <c r="Q491" s="11">
        <f ca="1">SUMIF(Ingredients!$B$3:$B$217,'PH complex foods'!I491,Ingredients!$A$3:$A$119)+SUMIF($B$3:$B$724,I491,$V$3:$V$723)</f>
        <v>0</v>
      </c>
      <c r="R491" s="11">
        <f ca="1">SUMIF(Ingredients!$B$3:$B$217,'PH complex foods'!J491,Ingredients!$A$3:$A$119)+SUMIF($B$3:$B$724,J491,$V$3:$V$723)</f>
        <v>1</v>
      </c>
      <c r="S491" s="11">
        <f ca="1">SUMIF(Ingredients!$B$3:$B$217,'PH complex foods'!K491,Ingredients!$A$3:$A$119)+SUMIF($B$3:$B$724,K491,$V$3:$V$723)</f>
        <v>1</v>
      </c>
      <c r="T491" s="11">
        <f ca="1">SUMIF(Ingredients!$B$3:$B$217,'PH complex foods'!L491,Ingredients!$A$3:$A$119)+SUMIF($B$3:$B$724,L491,$V$3:$V$723)</f>
        <v>1</v>
      </c>
      <c r="U491" s="11">
        <f ca="1">SUMIF(Ingredients!$B$3:$B$217,'PH complex foods'!M491,Ingredients!$A$3:$A$119)+SUMIF($B$3:$B$724,M491,$V$3:$V$723)</f>
        <v>0</v>
      </c>
      <c r="V491" s="10">
        <f t="shared" ca="1" si="103"/>
        <v>0</v>
      </c>
      <c r="W491" s="11">
        <f t="shared" si="92"/>
        <v>0</v>
      </c>
      <c r="X491" s="44" t="str">
        <f t="shared" ca="1" si="104"/>
        <v>No</v>
      </c>
      <c r="Y491" s="34">
        <f>SUMIF(Ingredients!$B$3:$B$217,F491,Ingredients!$C$3:$C$217)+SUMIF($B$3:$B$724,F491,$AG$3:$AG$724)</f>
        <v>0</v>
      </c>
      <c r="Z491" s="30">
        <f>SUMIF(Ingredients!$B$3:$B$217,G491,Ingredients!$C$3:$C$217)+SUMIF($B$3:$B$724,G491,$AG$3:$AG$724)</f>
        <v>10</v>
      </c>
      <c r="AA491" s="30">
        <f>SUMIF(Ingredients!$B$3:$B$217,H491,Ingredients!$C$3:$C$217)+SUMIF($B$3:$B$724,H491,$AG$3:$AG$724)</f>
        <v>2</v>
      </c>
      <c r="AB491" s="30">
        <f>SUMIF(Ingredients!$B$3:$B$217,I491,Ingredients!$C$3:$C$217)+SUMIF($B$3:$B$724,I491,$AG$3:$AG$724)</f>
        <v>1</v>
      </c>
      <c r="AC491" s="30">
        <f>SUMIF(Ingredients!$B$3:$B$217,J491,Ingredients!$C$3:$C$217)+SUMIF($B$3:$B$724,J491,$AG$3:$AG$724)</f>
        <v>2</v>
      </c>
      <c r="AD491" s="30">
        <f>SUMIF(Ingredients!$B$3:$B$217,K491,Ingredients!$C$3:$C$217)+SUMIF($B$3:$B$724,K491,$AG$3:$AG$724)</f>
        <v>1</v>
      </c>
      <c r="AE491" s="30">
        <f>SUMIF(Ingredients!$B$3:$B$217,L491,Ingredients!$C$3:$C$217)+SUMIF($B$3:$B$724,L491,$AG$3:$AG$724)</f>
        <v>2</v>
      </c>
      <c r="AF491" s="30">
        <f>SUMIF(Ingredients!$B$3:$B$217,M491,Ingredients!$C$3:$C$217)+SUMIF($B$3:$B$724,M491,$AG$3:$AG$724)</f>
        <v>0</v>
      </c>
      <c r="AG491" s="29">
        <f t="shared" si="93"/>
        <v>18</v>
      </c>
      <c r="AH491" s="30">
        <f>SUMIF(Ingredients!$B$3:$B$217,F491,Ingredients!$D$3:$D$217)+SUMIF($B$3:$B$724,F491,$AP$3:$AP$724)</f>
        <v>0</v>
      </c>
      <c r="AI491" s="30">
        <f>SUMIF(Ingredients!$B$3:$B$217,G491,Ingredients!$D$3:$D$217)+SUMIF($B$3:$B$724,G491,$AP$3:$AP$724)</f>
        <v>0</v>
      </c>
      <c r="AJ491" s="30">
        <f>SUMIF(Ingredients!$B$3:$B$217,H491,Ingredients!$D$3:$D$217)+SUMIF($B$3:$B$724,H491,$AP$3:$AP$724)</f>
        <v>0</v>
      </c>
      <c r="AK491" s="30">
        <f>SUMIF(Ingredients!$B$3:$B$217,I491,Ingredients!$D$3:$D$217)+SUMIF($B$3:$B$724,I491,$AP$3:$AP$724)</f>
        <v>5</v>
      </c>
      <c r="AL491" s="30">
        <f>SUMIF(Ingredients!$B$3:$B$217,J491,Ingredients!$D$3:$D$217)+SUMIF($B$3:$B$724,J491,$AP$3:$AP$724)</f>
        <v>0</v>
      </c>
      <c r="AM491" s="30">
        <f>SUMIF(Ingredients!$B$3:$B$217,K491,Ingredients!$D$3:$D$217)+SUMIF($B$3:$B$724,K491,$AP$3:$AP$724)</f>
        <v>0</v>
      </c>
      <c r="AN491" s="30">
        <f>SUMIF(Ingredients!$B$3:$B$217,L491,Ingredients!$D$3:$D$217)+SUMIF($B$3:$B$724,L491,$AP$3:$AP$724)</f>
        <v>5</v>
      </c>
      <c r="AO491" s="30">
        <f>SUMIF(Ingredients!$B$3:$B$217,M491,Ingredients!$D$3:$D$217)+SUMIF($B$3:$B$724,M491,$AP$3:$AP$724)</f>
        <v>0</v>
      </c>
      <c r="AP491" s="29">
        <f t="shared" si="94"/>
        <v>10</v>
      </c>
      <c r="AQ491" s="30">
        <f>SUMIF(Ingredients!$B$3:$B$217,F491,Ingredients!$E$3:$E$217)+SUMIF($B$3:$B$724,F491,$AY$3:$AY$727)</f>
        <v>10</v>
      </c>
      <c r="AR491" s="30">
        <f>SUMIF(Ingredients!$B$3:$B$217,G491,Ingredients!$E$3:$E$217)+SUMIF($B$3:$B$724,G491,$AY$3:$AY$727)</f>
        <v>8</v>
      </c>
      <c r="AS491" s="30">
        <f>SUMIF(Ingredients!$B$3:$B$217,H491,Ingredients!$E$3:$E$217)+SUMIF($B$3:$B$724,H491,$AY$3:$AY$727)</f>
        <v>43</v>
      </c>
      <c r="AT491" s="30">
        <f>SUMIF(Ingredients!$B$3:$B$217,I491,Ingredients!$E$3:$E$217)+SUMIF($B$3:$B$724,I491,$AY$3:$AY$727)</f>
        <v>10</v>
      </c>
      <c r="AU491" s="30">
        <f>SUMIF(Ingredients!$B$3:$B$217,J491,Ingredients!$E$3:$E$217)+SUMIF($B$3:$B$724,J491,$AY$3:$AY$727)</f>
        <v>54</v>
      </c>
      <c r="AV491" s="30">
        <f>SUMIF(Ingredients!$B$3:$B$217,K491,Ingredients!$E$3:$E$217)+SUMIF($B$3:$B$724,K491,$AY$3:$AY$727)</f>
        <v>32</v>
      </c>
      <c r="AW491" s="30">
        <f>SUMIF(Ingredients!$B$3:$B$217,L491,Ingredients!$E$3:$E$217)+SUMIF($B$3:$B$724,L491,$AY$3:$AY$727)</f>
        <v>5</v>
      </c>
      <c r="AX491" s="30">
        <f>SUMIF(Ingredients!$B$3:$B$217,M491,Ingredients!$E$3:$E$217)+SUMIF($B$3:$B$724,M491,$AY$3:$AY$727)</f>
        <v>0</v>
      </c>
      <c r="AY491" s="29">
        <f t="shared" si="95"/>
        <v>23.142857142857142</v>
      </c>
      <c r="AZ491" s="30">
        <f>SUMIF(Ingredients!$B$3:$B$217,F491,Ingredients!$F$3:$F$217)+SUMIF($B$3:$B$724,F491,$BH$3:$BH$724)</f>
        <v>0</v>
      </c>
      <c r="BA491" s="30">
        <f>SUMIF(Ingredients!$B$3:$B$217,G491,Ingredients!$F$3:$F$217)+SUMIF($B$3:$B$724,G491,$BH$3:$BH$724)</f>
        <v>0</v>
      </c>
      <c r="BB491" s="30">
        <f>SUMIF(Ingredients!$B$3:$B$217,H491,Ingredients!$F$3:$F$217)+SUMIF($B$3:$B$724,H491,$BH$3:$BH$724)</f>
        <v>0</v>
      </c>
      <c r="BC491" s="30">
        <f>SUMIF(Ingredients!$B$3:$B$217,I491,Ingredients!$F$3:$F$217)+SUMIF($B$3:$B$724,I491,$BH$3:$BH$724)</f>
        <v>0</v>
      </c>
      <c r="BD491" s="30">
        <f>SUMIF(Ingredients!$B$3:$B$217,J491,Ingredients!$F$3:$F$217)+SUMIF($B$3:$B$724,J491,$BH$3:$BH$724)</f>
        <v>0</v>
      </c>
      <c r="BE491" s="30">
        <f>SUMIF(Ingredients!$B$3:$B$217,K491,Ingredients!$F$3:$F$217)+SUMIF($B$3:$B$724,K491,$BH$3:$BH$724)</f>
        <v>0</v>
      </c>
      <c r="BF491" s="30">
        <f>SUMIF(Ingredients!$B$3:$B$217,L491,Ingredients!$F$3:$F$217)+SUMIF($B$3:$B$724,L491,$BH$3:$BH$724)</f>
        <v>0</v>
      </c>
      <c r="BG491" s="30">
        <f>SUMIF(Ingredients!$B$3:$B$217,M491,Ingredients!$F$3:$F$217)+SUMIF($B$3:$B$724,M491,$BH$3:$BH$724)</f>
        <v>0</v>
      </c>
      <c r="BH491" s="35">
        <f t="shared" si="96"/>
        <v>0</v>
      </c>
      <c r="BI491" s="30">
        <f>SUMIF(Ingredients!$B$3:$B$217,F491,Ingredients!$G$3:$G$217)+SUMIF($B$3:$B$724,F491,$BQ$3:$BQ$724)</f>
        <v>0</v>
      </c>
      <c r="BJ491" s="30">
        <f>SUMIF(Ingredients!$B$3:$B$217,G491,Ingredients!$G$3:$G$217)+SUMIF($B$3:$B$724,G491,$BQ$3:$BQ$724)</f>
        <v>0</v>
      </c>
      <c r="BK491" s="30">
        <f>SUMIF(Ingredients!$B$3:$B$217,H491,Ingredients!$G$3:$G$217)+SUMIF($B$3:$B$724,H491,$BQ$3:$BQ$724)</f>
        <v>0</v>
      </c>
      <c r="BL491" s="30">
        <f>SUMIF(Ingredients!$B$3:$B$217,I491,Ingredients!$G$3:$G$217)+SUMIF($B$3:$B$724,I491,$BQ$3:$BQ$724)</f>
        <v>0.8</v>
      </c>
      <c r="BM491" s="30">
        <f>SUMIF(Ingredients!$B$3:$B$217,J491,Ingredients!$G$3:$G$217)+SUMIF($B$3:$B$724,J491,$BQ$3:$BQ$724)</f>
        <v>0</v>
      </c>
      <c r="BN491" s="30">
        <f>SUMIF(Ingredients!$B$3:$B$217,K491,Ingredients!$G$3:$G$217)+SUMIF($B$3:$B$724,K491,$BQ$3:$BQ$724)</f>
        <v>0</v>
      </c>
      <c r="BO491" s="30">
        <f>SUMIF(Ingredients!$B$3:$B$217,L491,Ingredients!$G$3:$G$217)+SUMIF($B$3:$B$724,L491,$BQ$3:$BQ$724)</f>
        <v>0</v>
      </c>
      <c r="BP491" s="30">
        <f>SUMIF(Ingredients!$B$3:$B$217,M491,Ingredients!$G$3:$G$217)+SUMIF($B$3:$B$724,M491,$BQ$3:$BQ$724)</f>
        <v>0</v>
      </c>
      <c r="BQ491" s="36">
        <f t="shared" si="97"/>
        <v>0.8</v>
      </c>
      <c r="BR491" s="30">
        <f>SUMIF(Ingredients!$B$3:$B$217,F491,Ingredients!$H$3:$H$217)+SUMIF($B$3:$B$724,F491,$BZ$3:$BZ$724)</f>
        <v>0</v>
      </c>
      <c r="BS491" s="30">
        <f>SUMIF(Ingredients!$B$3:$B$217,G491,Ingredients!$H$3:$H$217)+SUMIF($B$3:$B$724,G491,$BZ$3:$BZ$724)</f>
        <v>0.5</v>
      </c>
      <c r="BT491" s="30">
        <f>SUMIF(Ingredients!$B$3:$B$217,H491,Ingredients!$H$3:$H$217)+SUMIF($B$3:$B$724,H491,$BZ$3:$BZ$724)</f>
        <v>1</v>
      </c>
      <c r="BU491" s="30">
        <f>SUMIF(Ingredients!$B$3:$B$217,I491,Ingredients!$H$3:$H$217)+SUMIF($B$3:$B$724,I491,$BZ$3:$BZ$724)</f>
        <v>0</v>
      </c>
      <c r="BV491" s="30">
        <f>SUMIF(Ingredients!$B$3:$B$217,J491,Ingredients!$H$3:$H$217)+SUMIF($B$3:$B$724,J491,$BZ$3:$BZ$724)</f>
        <v>2</v>
      </c>
      <c r="BW491" s="30">
        <f>SUMIF(Ingredients!$B$3:$B$217,K491,Ingredients!$H$3:$H$217)+SUMIF($B$3:$B$724,K491,$BZ$3:$BZ$724)</f>
        <v>0.5</v>
      </c>
      <c r="BX491" s="30">
        <f>SUMIF(Ingredients!$B$3:$B$217,L491,Ingredients!$H$3:$H$217)+SUMIF($B$3:$B$724,L491,$BZ$3:$BZ$724)</f>
        <v>1.5</v>
      </c>
      <c r="BY491" s="30">
        <f>SUMIF(Ingredients!$B$3:$B$217,M491,Ingredients!$H$3:$H$217)+SUMIF($B$3:$B$724,M491,$BZ$3:$BZ$724)</f>
        <v>0</v>
      </c>
      <c r="BZ491" s="42">
        <f t="shared" si="98"/>
        <v>5.5</v>
      </c>
      <c r="CA491" s="30">
        <f>SUMIF(Ingredients!$B$3:$B$217,F491,Ingredients!$I$3:$I$217)+SUMIF($B$3:$B$724,F491,$CI$3:$CI$724)</f>
        <v>0</v>
      </c>
      <c r="CB491" s="30">
        <f>SUMIF(Ingredients!$B$3:$B$217,G491,Ingredients!$I$3:$I$217)+SUMIF($B$3:$B$724,G491,$CI$3:$CI$724)</f>
        <v>1</v>
      </c>
      <c r="CC491" s="30">
        <f>SUMIF(Ingredients!$B$3:$B$217,H491,Ingredients!$I$3:$I$217)+SUMIF($B$3:$B$724,H491,$CI$3:$CI$724)</f>
        <v>0</v>
      </c>
      <c r="CD491" s="30">
        <f>SUMIF(Ingredients!$B$3:$B$217,I491,Ingredients!$I$3:$I$217)+SUMIF($B$3:$B$724,I491,$CI$3:$CI$724)</f>
        <v>0</v>
      </c>
      <c r="CE491" s="30">
        <f>SUMIF(Ingredients!$B$3:$B$217,J491,Ingredients!$I$3:$I$217)+SUMIF($B$3:$B$724,J491,$CI$3:$CI$724)</f>
        <v>0</v>
      </c>
      <c r="CF491" s="30">
        <f>SUMIF(Ingredients!$B$3:$B$217,K491,Ingredients!$I$3:$I$217)+SUMIF($B$3:$B$724,K491,$CI$3:$CI$724)</f>
        <v>0</v>
      </c>
      <c r="CG491" s="30">
        <f>SUMIF(Ingredients!$B$3:$B$217,L491,Ingredients!$I$3:$I$217)+SUMIF($B$3:$B$724,L491,$CI$3:$CI$724)</f>
        <v>0</v>
      </c>
      <c r="CH491" s="30">
        <f>SUMIF(Ingredients!$B$3:$B$217,M491,Ingredients!$I$3:$I$217)+SUMIF($B$3:$B$724,M491,$CI$3:$CI$724)</f>
        <v>0</v>
      </c>
      <c r="CI491" s="38">
        <f t="shared" si="99"/>
        <v>1</v>
      </c>
      <c r="CJ491" s="30">
        <f>SUMIF(Ingredients!$B$3:$B$217,F491,Ingredients!$J$3:$J$217)+SUMIF($B$3:$B$724,F491,$CR$3:$CR$724)</f>
        <v>0</v>
      </c>
      <c r="CK491" s="30">
        <f>SUMIF(Ingredients!$B$3:$B$217,G491,Ingredients!$J$3:$J$217)+SUMIF($B$3:$B$724,G491,$CR$3:$CR$724)</f>
        <v>0</v>
      </c>
      <c r="CL491" s="30">
        <f>SUMIF(Ingredients!$B$3:$B$217,H491,Ingredients!$J$3:$J$217)+SUMIF($B$3:$B$724,H491,$CR$3:$CR$724)</f>
        <v>0</v>
      </c>
      <c r="CM491" s="30">
        <f>SUMIF(Ingredients!$B$3:$B$217,I491,Ingredients!$J$3:$J$217)+SUMIF($B$3:$B$724,I491,$CR$3:$CR$724)</f>
        <v>0</v>
      </c>
      <c r="CN491" s="30">
        <f>SUMIF(Ingredients!$B$3:$B$217,J491,Ingredients!$J$3:$J$217)+SUMIF($B$3:$B$724,J491,$CR$3:$CR$724)</f>
        <v>0</v>
      </c>
      <c r="CO491" s="30">
        <f>SUMIF(Ingredients!$B$3:$B$217,K491,Ingredients!$J$3:$J$217)+SUMIF($B$3:$B$724,K491,$CR$3:$CR$724)</f>
        <v>0</v>
      </c>
      <c r="CP491" s="30">
        <f>SUMIF(Ingredients!$B$3:$B$217,L491,Ingredients!$J$3:$J$217)+SUMIF($B$3:$B$724,L491,$CR$3:$CR$724)</f>
        <v>0</v>
      </c>
      <c r="CQ491" s="30">
        <f>SUMIF(Ingredients!$B$3:$B$217,M491,Ingredients!$J$3:$J$217)+SUMIF($B$3:$B$724,M491,$CR$3:$CR$724)</f>
        <v>0</v>
      </c>
      <c r="CR491" s="43">
        <f t="shared" si="100"/>
        <v>0</v>
      </c>
      <c r="CS491" s="34">
        <v>15</v>
      </c>
      <c r="CT491" s="30">
        <v>0</v>
      </c>
      <c r="CU491" s="30">
        <v>12</v>
      </c>
      <c r="CV491" s="35">
        <v>0</v>
      </c>
      <c r="CW491" s="36">
        <v>1</v>
      </c>
      <c r="CX491" s="37">
        <v>5</v>
      </c>
      <c r="CY491" s="38">
        <v>1</v>
      </c>
      <c r="CZ491" s="39">
        <v>0</v>
      </c>
      <c r="DA491" t="s">
        <v>202</v>
      </c>
      <c r="DB491" t="str">
        <f t="shared" ca="1" si="101"/>
        <v>No</v>
      </c>
      <c r="DD491" t="s">
        <v>200</v>
      </c>
      <c r="DE491" t="str">
        <f t="shared" ca="1" si="102"/>
        <v/>
      </c>
      <c r="DF491" t="s">
        <v>2558</v>
      </c>
    </row>
    <row r="492" spans="2:110" x14ac:dyDescent="0.3">
      <c r="B492" t="s">
        <v>786</v>
      </c>
      <c r="C492" t="str">
        <f>INDEX('PH Itemnames'!$B$1:$B$723,MATCH(B492,'PH Itemnames'!$A$1:$A$723),1)</f>
        <v>threebeansaladItem</v>
      </c>
      <c r="D492" t="s">
        <v>245</v>
      </c>
      <c r="E492" t="s">
        <v>1192</v>
      </c>
      <c r="F492" s="10" t="s">
        <v>131</v>
      </c>
      <c r="G492" s="11" t="s">
        <v>131</v>
      </c>
      <c r="H492" s="11" t="s">
        <v>131</v>
      </c>
      <c r="I492" s="11" t="s">
        <v>122</v>
      </c>
      <c r="J492" s="11" t="s">
        <v>64</v>
      </c>
      <c r="K492" s="11" t="s">
        <v>346</v>
      </c>
      <c r="L492" s="11" t="s">
        <v>401</v>
      </c>
      <c r="M492" s="11" t="s">
        <v>351</v>
      </c>
      <c r="N492" s="46">
        <f ca="1">SUMIF(Ingredients!$B$3:$B$217,'PH complex foods'!F492,Ingredients!$A$3:$A$119)+SUMIF($B$3:$B$724,F492,$V$3:$V$723)</f>
        <v>1</v>
      </c>
      <c r="O492" s="11">
        <f ca="1">SUMIF(Ingredients!$B$3:$B$217,'PH complex foods'!G492,Ingredients!$A$3:$A$119)+SUMIF($B$3:$B$724,G492,$V$3:$V$723)</f>
        <v>1</v>
      </c>
      <c r="P492" s="11">
        <f ca="1">SUMIF(Ingredients!$B$3:$B$217,'PH complex foods'!H492,Ingredients!$A$3:$A$119)+SUMIF($B$3:$B$724,H492,$V$3:$V$723)</f>
        <v>1</v>
      </c>
      <c r="Q492" s="11">
        <f ca="1">SUMIF(Ingredients!$B$3:$B$217,'PH complex foods'!I492,Ingredients!$A$3:$A$119)+SUMIF($B$3:$B$724,I492,$V$3:$V$723)</f>
        <v>1</v>
      </c>
      <c r="R492" s="11">
        <f ca="1">SUMIF(Ingredients!$B$3:$B$217,'PH complex foods'!J492,Ingredients!$A$3:$A$119)+SUMIF($B$3:$B$724,J492,$V$3:$V$723)</f>
        <v>1</v>
      </c>
      <c r="S492" s="11">
        <f ca="1">SUMIF(Ingredients!$B$3:$B$217,'PH complex foods'!K492,Ingredients!$A$3:$A$119)+SUMIF($B$3:$B$724,K492,$V$3:$V$723)</f>
        <v>1</v>
      </c>
      <c r="T492" s="11">
        <f ca="1">SUMIF(Ingredients!$B$3:$B$217,'PH complex foods'!L492,Ingredients!$A$3:$A$119)+SUMIF($B$3:$B$724,L492,$V$3:$V$723)</f>
        <v>1</v>
      </c>
      <c r="U492" s="11">
        <f ca="1">SUMIF(Ingredients!$B$3:$B$217,'PH complex foods'!M492,Ingredients!$A$3:$A$119)+SUMIF($B$3:$B$724,M492,$V$3:$V$723)</f>
        <v>1</v>
      </c>
      <c r="V492" s="10">
        <f t="shared" ca="1" si="103"/>
        <v>1</v>
      </c>
      <c r="W492" s="11">
        <f t="shared" si="92"/>
        <v>0</v>
      </c>
      <c r="X492" s="44" t="str">
        <f t="shared" ca="1" si="104"/>
        <v>Yes</v>
      </c>
      <c r="Y492" s="34">
        <f>SUMIF(Ingredients!$B$3:$B$217,F492,Ingredients!$C$3:$C$217)+SUMIF($B$3:$B$724,F492,$AG$3:$AG$724)</f>
        <v>2</v>
      </c>
      <c r="Z492" s="30">
        <f>SUMIF(Ingredients!$B$3:$B$217,G492,Ingredients!$C$3:$C$217)+SUMIF($B$3:$B$724,G492,$AG$3:$AG$724)</f>
        <v>2</v>
      </c>
      <c r="AA492" s="30">
        <f>SUMIF(Ingredients!$B$3:$B$217,H492,Ingredients!$C$3:$C$217)+SUMIF($B$3:$B$724,H492,$AG$3:$AG$724)</f>
        <v>2</v>
      </c>
      <c r="AB492" s="30">
        <f>SUMIF(Ingredients!$B$3:$B$217,I492,Ingredients!$C$3:$C$217)+SUMIF($B$3:$B$724,I492,$AG$3:$AG$724)</f>
        <v>0</v>
      </c>
      <c r="AC492" s="30">
        <f>SUMIF(Ingredients!$B$3:$B$217,J492,Ingredients!$C$3:$C$217)+SUMIF($B$3:$B$724,J492,$AG$3:$AG$724)</f>
        <v>2</v>
      </c>
      <c r="AD492" s="30">
        <f>SUMIF(Ingredients!$B$3:$B$217,K492,Ingredients!$C$3:$C$217)+SUMIF($B$3:$B$724,K492,$AG$3:$AG$724)</f>
        <v>4</v>
      </c>
      <c r="AE492" s="30">
        <f>SUMIF(Ingredients!$B$3:$B$217,L492,Ingredients!$C$3:$C$217)+SUMIF($B$3:$B$724,L492,$AG$3:$AG$724)</f>
        <v>0</v>
      </c>
      <c r="AF492" s="30">
        <f>SUMIF(Ingredients!$B$3:$B$217,M492,Ingredients!$C$3:$C$217)+SUMIF($B$3:$B$724,M492,$AG$3:$AG$724)</f>
        <v>0</v>
      </c>
      <c r="AG492" s="29">
        <f t="shared" si="93"/>
        <v>12</v>
      </c>
      <c r="AH492" s="30">
        <f>SUMIF(Ingredients!$B$3:$B$217,F492,Ingredients!$D$3:$D$217)+SUMIF($B$3:$B$724,F492,$AP$3:$AP$724)</f>
        <v>0</v>
      </c>
      <c r="AI492" s="30">
        <f>SUMIF(Ingredients!$B$3:$B$217,G492,Ingredients!$D$3:$D$217)+SUMIF($B$3:$B$724,G492,$AP$3:$AP$724)</f>
        <v>0</v>
      </c>
      <c r="AJ492" s="30">
        <f>SUMIF(Ingredients!$B$3:$B$217,H492,Ingredients!$D$3:$D$217)+SUMIF($B$3:$B$724,H492,$AP$3:$AP$724)</f>
        <v>0</v>
      </c>
      <c r="AK492" s="30">
        <f>SUMIF(Ingredients!$B$3:$B$217,I492,Ingredients!$D$3:$D$217)+SUMIF($B$3:$B$724,I492,$AP$3:$AP$724)</f>
        <v>0</v>
      </c>
      <c r="AL492" s="30">
        <f>SUMIF(Ingredients!$B$3:$B$217,J492,Ingredients!$D$3:$D$217)+SUMIF($B$3:$B$724,J492,$AP$3:$AP$724)</f>
        <v>0</v>
      </c>
      <c r="AM492" s="30">
        <f>SUMIF(Ingredients!$B$3:$B$217,K492,Ingredients!$D$3:$D$217)+SUMIF($B$3:$B$724,K492,$AP$3:$AP$724)</f>
        <v>0</v>
      </c>
      <c r="AN492" s="30">
        <f>SUMIF(Ingredients!$B$3:$B$217,L492,Ingredients!$D$3:$D$217)+SUMIF($B$3:$B$724,L492,$AP$3:$AP$724)</f>
        <v>0</v>
      </c>
      <c r="AO492" s="30">
        <f>SUMIF(Ingredients!$B$3:$B$217,M492,Ingredients!$D$3:$D$217)+SUMIF($B$3:$B$724,M492,$AP$3:$AP$724)</f>
        <v>0</v>
      </c>
      <c r="AP492" s="29">
        <f t="shared" si="94"/>
        <v>0</v>
      </c>
      <c r="AQ492" s="30">
        <f>SUMIF(Ingredients!$B$3:$B$217,F492,Ingredients!$E$3:$E$217)+SUMIF($B$3:$B$724,F492,$AY$3:$AY$727)</f>
        <v>5</v>
      </c>
      <c r="AR492" s="30">
        <f>SUMIF(Ingredients!$B$3:$B$217,G492,Ingredients!$E$3:$E$217)+SUMIF($B$3:$B$724,G492,$AY$3:$AY$727)</f>
        <v>5</v>
      </c>
      <c r="AS492" s="30">
        <f>SUMIF(Ingredients!$B$3:$B$217,H492,Ingredients!$E$3:$E$217)+SUMIF($B$3:$B$724,H492,$AY$3:$AY$727)</f>
        <v>5</v>
      </c>
      <c r="AT492" s="30">
        <f>SUMIF(Ingredients!$B$3:$B$217,I492,Ingredients!$E$3:$E$217)+SUMIF($B$3:$B$724,I492,$AY$3:$AY$727)</f>
        <v>48</v>
      </c>
      <c r="AU492" s="30">
        <f>SUMIF(Ingredients!$B$3:$B$217,J492,Ingredients!$E$3:$E$217)+SUMIF($B$3:$B$724,J492,$AY$3:$AY$727)</f>
        <v>43</v>
      </c>
      <c r="AV492" s="30">
        <f>SUMIF(Ingredients!$B$3:$B$217,K492,Ingredients!$E$3:$E$217)+SUMIF($B$3:$B$724,K492,$AY$3:$AY$727)</f>
        <v>0</v>
      </c>
      <c r="AW492" s="30">
        <f>SUMIF(Ingredients!$B$3:$B$217,L492,Ingredients!$E$3:$E$217)+SUMIF($B$3:$B$724,L492,$AY$3:$AY$727)</f>
        <v>0</v>
      </c>
      <c r="AX492" s="30">
        <f>SUMIF(Ingredients!$B$3:$B$217,M492,Ingredients!$E$3:$E$217)+SUMIF($B$3:$B$724,M492,$AY$3:$AY$727)</f>
        <v>30</v>
      </c>
      <c r="AY492" s="29">
        <f t="shared" si="95"/>
        <v>17</v>
      </c>
      <c r="AZ492" s="30">
        <f>SUMIF(Ingredients!$B$3:$B$217,F492,Ingredients!$F$3:$F$217)+SUMIF($B$3:$B$724,F492,$BH$3:$BH$724)</f>
        <v>0</v>
      </c>
      <c r="BA492" s="30">
        <f>SUMIF(Ingredients!$B$3:$B$217,G492,Ingredients!$F$3:$F$217)+SUMIF($B$3:$B$724,G492,$BH$3:$BH$724)</f>
        <v>0</v>
      </c>
      <c r="BB492" s="30">
        <f>SUMIF(Ingredients!$B$3:$B$217,H492,Ingredients!$F$3:$F$217)+SUMIF($B$3:$B$724,H492,$BH$3:$BH$724)</f>
        <v>0</v>
      </c>
      <c r="BC492" s="30">
        <f>SUMIF(Ingredients!$B$3:$B$217,I492,Ingredients!$F$3:$F$217)+SUMIF($B$3:$B$724,I492,$BH$3:$BH$724)</f>
        <v>0</v>
      </c>
      <c r="BD492" s="30">
        <f>SUMIF(Ingredients!$B$3:$B$217,J492,Ingredients!$F$3:$F$217)+SUMIF($B$3:$B$724,J492,$BH$3:$BH$724)</f>
        <v>0</v>
      </c>
      <c r="BE492" s="30">
        <f>SUMIF(Ingredients!$B$3:$B$217,K492,Ingredients!$F$3:$F$217)+SUMIF($B$3:$B$724,K492,$BH$3:$BH$724)</f>
        <v>0</v>
      </c>
      <c r="BF492" s="30">
        <f>SUMIF(Ingredients!$B$3:$B$217,L492,Ingredients!$F$3:$F$217)+SUMIF($B$3:$B$724,L492,$BH$3:$BH$724)</f>
        <v>0</v>
      </c>
      <c r="BG492" s="30">
        <f>SUMIF(Ingredients!$B$3:$B$217,M492,Ingredients!$F$3:$F$217)+SUMIF($B$3:$B$724,M492,$BH$3:$BH$724)</f>
        <v>0</v>
      </c>
      <c r="BH492" s="35">
        <f t="shared" si="96"/>
        <v>0</v>
      </c>
      <c r="BI492" s="30">
        <f>SUMIF(Ingredients!$B$3:$B$217,F492,Ingredients!$G$3:$G$217)+SUMIF($B$3:$B$724,F492,$BQ$3:$BQ$724)</f>
        <v>0</v>
      </c>
      <c r="BJ492" s="30">
        <f>SUMIF(Ingredients!$B$3:$B$217,G492,Ingredients!$G$3:$G$217)+SUMIF($B$3:$B$724,G492,$BQ$3:$BQ$724)</f>
        <v>0</v>
      </c>
      <c r="BK492" s="30">
        <f>SUMIF(Ingredients!$B$3:$B$217,H492,Ingredients!$G$3:$G$217)+SUMIF($B$3:$B$724,H492,$BQ$3:$BQ$724)</f>
        <v>0</v>
      </c>
      <c r="BL492" s="30">
        <f>SUMIF(Ingredients!$B$3:$B$217,I492,Ingredients!$G$3:$G$217)+SUMIF($B$3:$B$724,I492,$BQ$3:$BQ$724)</f>
        <v>0</v>
      </c>
      <c r="BM492" s="30">
        <f>SUMIF(Ingredients!$B$3:$B$217,J492,Ingredients!$G$3:$G$217)+SUMIF($B$3:$B$724,J492,$BQ$3:$BQ$724)</f>
        <v>0</v>
      </c>
      <c r="BN492" s="30">
        <f>SUMIF(Ingredients!$B$3:$B$217,K492,Ingredients!$G$3:$G$217)+SUMIF($B$3:$B$724,K492,$BQ$3:$BQ$724)</f>
        <v>0</v>
      </c>
      <c r="BO492" s="30">
        <f>SUMIF(Ingredients!$B$3:$B$217,L492,Ingredients!$G$3:$G$217)+SUMIF($B$3:$B$724,L492,$BQ$3:$BQ$724)</f>
        <v>0</v>
      </c>
      <c r="BP492" s="30">
        <f>SUMIF(Ingredients!$B$3:$B$217,M492,Ingredients!$G$3:$G$217)+SUMIF($B$3:$B$724,M492,$BQ$3:$BQ$724)</f>
        <v>0</v>
      </c>
      <c r="BQ492" s="36">
        <f t="shared" si="97"/>
        <v>0</v>
      </c>
      <c r="BR492" s="30">
        <f>SUMIF(Ingredients!$B$3:$B$217,F492,Ingredients!$H$3:$H$217)+SUMIF($B$3:$B$724,F492,$BZ$3:$BZ$724)</f>
        <v>1</v>
      </c>
      <c r="BS492" s="30">
        <f>SUMIF(Ingredients!$B$3:$B$217,G492,Ingredients!$H$3:$H$217)+SUMIF($B$3:$B$724,G492,$BZ$3:$BZ$724)</f>
        <v>1</v>
      </c>
      <c r="BT492" s="30">
        <f>SUMIF(Ingredients!$B$3:$B$217,H492,Ingredients!$H$3:$H$217)+SUMIF($B$3:$B$724,H492,$BZ$3:$BZ$724)</f>
        <v>1</v>
      </c>
      <c r="BU492" s="30">
        <f>SUMIF(Ingredients!$B$3:$B$217,I492,Ingredients!$H$3:$H$217)+SUMIF($B$3:$B$724,I492,$BZ$3:$BZ$724)</f>
        <v>0</v>
      </c>
      <c r="BV492" s="30">
        <f>SUMIF(Ingredients!$B$3:$B$217,J492,Ingredients!$H$3:$H$217)+SUMIF($B$3:$B$724,J492,$BZ$3:$BZ$724)</f>
        <v>1</v>
      </c>
      <c r="BW492" s="30">
        <f>SUMIF(Ingredients!$B$3:$B$217,K492,Ingredients!$H$3:$H$217)+SUMIF($B$3:$B$724,K492,$BZ$3:$BZ$724)</f>
        <v>0</v>
      </c>
      <c r="BX492" s="30">
        <f>SUMIF(Ingredients!$B$3:$B$217,L492,Ingredients!$H$3:$H$217)+SUMIF($B$3:$B$724,L492,$BZ$3:$BZ$724)</f>
        <v>0</v>
      </c>
      <c r="BY492" s="30">
        <f>SUMIF(Ingredients!$B$3:$B$217,M492,Ingredients!$H$3:$H$217)+SUMIF($B$3:$B$724,M492,$BZ$3:$BZ$724)</f>
        <v>0</v>
      </c>
      <c r="BZ492" s="42">
        <f t="shared" si="98"/>
        <v>4</v>
      </c>
      <c r="CA492" s="30">
        <f>SUMIF(Ingredients!$B$3:$B$217,F492,Ingredients!$I$3:$I$217)+SUMIF($B$3:$B$724,F492,$CI$3:$CI$724)</f>
        <v>0</v>
      </c>
      <c r="CB492" s="30">
        <f>SUMIF(Ingredients!$B$3:$B$217,G492,Ingredients!$I$3:$I$217)+SUMIF($B$3:$B$724,G492,$CI$3:$CI$724)</f>
        <v>0</v>
      </c>
      <c r="CC492" s="30">
        <f>SUMIF(Ingredients!$B$3:$B$217,H492,Ingredients!$I$3:$I$217)+SUMIF($B$3:$B$724,H492,$CI$3:$CI$724)</f>
        <v>0</v>
      </c>
      <c r="CD492" s="30">
        <f>SUMIF(Ingredients!$B$3:$B$217,I492,Ingredients!$I$3:$I$217)+SUMIF($B$3:$B$724,I492,$CI$3:$CI$724)</f>
        <v>0</v>
      </c>
      <c r="CE492" s="30">
        <f>SUMIF(Ingredients!$B$3:$B$217,J492,Ingredients!$I$3:$I$217)+SUMIF($B$3:$B$724,J492,$CI$3:$CI$724)</f>
        <v>0</v>
      </c>
      <c r="CF492" s="30">
        <f>SUMIF(Ingredients!$B$3:$B$217,K492,Ingredients!$I$3:$I$217)+SUMIF($B$3:$B$724,K492,$CI$3:$CI$724)</f>
        <v>0</v>
      </c>
      <c r="CG492" s="30">
        <f>SUMIF(Ingredients!$B$3:$B$217,L492,Ingredients!$I$3:$I$217)+SUMIF($B$3:$B$724,L492,$CI$3:$CI$724)</f>
        <v>0</v>
      </c>
      <c r="CH492" s="30">
        <f>SUMIF(Ingredients!$B$3:$B$217,M492,Ingredients!$I$3:$I$217)+SUMIF($B$3:$B$724,M492,$CI$3:$CI$724)</f>
        <v>0</v>
      </c>
      <c r="CI492" s="38">
        <f t="shared" si="99"/>
        <v>0</v>
      </c>
      <c r="CJ492" s="30">
        <f>SUMIF(Ingredients!$B$3:$B$217,F492,Ingredients!$J$3:$J$217)+SUMIF($B$3:$B$724,F492,$CR$3:$CR$724)</f>
        <v>0</v>
      </c>
      <c r="CK492" s="30">
        <f>SUMIF(Ingredients!$B$3:$B$217,G492,Ingredients!$J$3:$J$217)+SUMIF($B$3:$B$724,G492,$CR$3:$CR$724)</f>
        <v>0</v>
      </c>
      <c r="CL492" s="30">
        <f>SUMIF(Ingredients!$B$3:$B$217,H492,Ingredients!$J$3:$J$217)+SUMIF($B$3:$B$724,H492,$CR$3:$CR$724)</f>
        <v>0</v>
      </c>
      <c r="CM492" s="30">
        <f>SUMIF(Ingredients!$B$3:$B$217,I492,Ingredients!$J$3:$J$217)+SUMIF($B$3:$B$724,I492,$CR$3:$CR$724)</f>
        <v>0</v>
      </c>
      <c r="CN492" s="30">
        <f>SUMIF(Ingredients!$B$3:$B$217,J492,Ingredients!$J$3:$J$217)+SUMIF($B$3:$B$724,J492,$CR$3:$CR$724)</f>
        <v>0</v>
      </c>
      <c r="CO492" s="30">
        <f>SUMIF(Ingredients!$B$3:$B$217,K492,Ingredients!$J$3:$J$217)+SUMIF($B$3:$B$724,K492,$CR$3:$CR$724)</f>
        <v>0</v>
      </c>
      <c r="CP492" s="30">
        <f>SUMIF(Ingredients!$B$3:$B$217,L492,Ingredients!$J$3:$J$217)+SUMIF($B$3:$B$724,L492,$CR$3:$CR$724)</f>
        <v>0</v>
      </c>
      <c r="CQ492" s="30">
        <f>SUMIF(Ingredients!$B$3:$B$217,M492,Ingredients!$J$3:$J$217)+SUMIF($B$3:$B$724,M492,$CR$3:$CR$724)</f>
        <v>0</v>
      </c>
      <c r="CR492" s="43">
        <f t="shared" si="100"/>
        <v>0</v>
      </c>
      <c r="CS492" s="34">
        <v>15</v>
      </c>
      <c r="CT492" s="30">
        <v>0</v>
      </c>
      <c r="CU492" s="30">
        <v>11</v>
      </c>
      <c r="CV492" s="35">
        <v>0</v>
      </c>
      <c r="CW492" s="36">
        <v>0</v>
      </c>
      <c r="CX492" s="37">
        <v>4</v>
      </c>
      <c r="CY492" s="38">
        <v>0</v>
      </c>
      <c r="CZ492" s="39">
        <v>0</v>
      </c>
      <c r="DA492" t="s">
        <v>202</v>
      </c>
      <c r="DB492" t="str">
        <f t="shared" ca="1" si="101"/>
        <v>-</v>
      </c>
      <c r="DD492" t="s">
        <v>200</v>
      </c>
      <c r="DE492" t="str">
        <f t="shared" ca="1" si="102"/>
        <v>THREEBEANSALADITEM(MEAL, ItemRegistry.threebeansaladItem, 4 ,3f,0f,0f,4f,0f,0f,0f,1.91f),</v>
      </c>
      <c r="DF492" t="s">
        <v>2559</v>
      </c>
    </row>
    <row r="493" spans="2:110" x14ac:dyDescent="0.3">
      <c r="B493" t="s">
        <v>787</v>
      </c>
      <c r="C493" t="str">
        <f>INDEX('PH Itemnames'!$B$1:$B$723,MATCH(B493,'PH Itemnames'!$A$1:$A$723),1)</f>
        <v>sweetandsourmeatballsItem</v>
      </c>
      <c r="D493" t="s">
        <v>240</v>
      </c>
      <c r="E493" t="s">
        <v>1192</v>
      </c>
      <c r="F493" s="10" t="s">
        <v>319</v>
      </c>
      <c r="G493" s="11" t="s">
        <v>788</v>
      </c>
      <c r="H493" s="11" t="s">
        <v>789</v>
      </c>
      <c r="I493" s="11"/>
      <c r="J493" s="11"/>
      <c r="K493" s="11"/>
      <c r="L493" s="11"/>
      <c r="M493" s="11"/>
      <c r="N493" s="46">
        <f ca="1">SUMIF(Ingredients!$B$3:$B$217,'PH complex foods'!F493,Ingredients!$A$3:$A$119)+SUMIF($B$3:$B$724,F493,$V$3:$V$723)</f>
        <v>1</v>
      </c>
      <c r="O493" s="11">
        <f ca="1">SUMIF(Ingredients!$B$3:$B$217,'PH complex foods'!G493,Ingredients!$A$3:$A$119)+SUMIF($B$3:$B$724,G493,$V$3:$V$723)</f>
        <v>1</v>
      </c>
      <c r="P493" s="11">
        <f ca="1">SUMIF(Ingredients!$B$3:$B$217,'PH complex foods'!H493,Ingredients!$A$3:$A$119)+SUMIF($B$3:$B$724,H493,$V$3:$V$723)</f>
        <v>1</v>
      </c>
      <c r="Q493" s="11">
        <f ca="1">SUMIF(Ingredients!$B$3:$B$217,'PH complex foods'!I493,Ingredients!$A$3:$A$119)+SUMIF($B$3:$B$724,I493,$V$3:$V$723)</f>
        <v>0</v>
      </c>
      <c r="R493" s="11">
        <f ca="1">SUMIF(Ingredients!$B$3:$B$217,'PH complex foods'!J493,Ingredients!$A$3:$A$119)+SUMIF($B$3:$B$724,J493,$V$3:$V$723)</f>
        <v>0</v>
      </c>
      <c r="S493" s="11">
        <f ca="1">SUMIF(Ingredients!$B$3:$B$217,'PH complex foods'!K493,Ingredients!$A$3:$A$119)+SUMIF($B$3:$B$724,K493,$V$3:$V$723)</f>
        <v>0</v>
      </c>
      <c r="T493" s="11">
        <f ca="1">SUMIF(Ingredients!$B$3:$B$217,'PH complex foods'!L493,Ingredients!$A$3:$A$119)+SUMIF($B$3:$B$724,L493,$V$3:$V$723)</f>
        <v>0</v>
      </c>
      <c r="U493" s="11">
        <f ca="1">SUMIF(Ingredients!$B$3:$B$217,'PH complex foods'!M493,Ingredients!$A$3:$A$119)+SUMIF($B$3:$B$724,M493,$V$3:$V$723)</f>
        <v>0</v>
      </c>
      <c r="V493" s="10">
        <f t="shared" ca="1" si="103"/>
        <v>1</v>
      </c>
      <c r="W493" s="11">
        <f t="shared" si="92"/>
        <v>0</v>
      </c>
      <c r="X493" s="44" t="str">
        <f t="shared" ca="1" si="104"/>
        <v>Yes</v>
      </c>
      <c r="Y493" s="34">
        <f>SUMIF(Ingredients!$B$3:$B$217,F493,Ingredients!$C$3:$C$217)+SUMIF($B$3:$B$724,F493,$AG$3:$AG$724)</f>
        <v>10</v>
      </c>
      <c r="Z493" s="30">
        <f>SUMIF(Ingredients!$B$3:$B$217,G493,Ingredients!$C$3:$C$217)+SUMIF($B$3:$B$724,G493,$AG$3:$AG$724)</f>
        <v>1.5</v>
      </c>
      <c r="AA493" s="30">
        <f>SUMIF(Ingredients!$B$3:$B$217,H493,Ingredients!$C$3:$C$217)+SUMIF($B$3:$B$724,H493,$AG$3:$AG$724)</f>
        <v>1.5</v>
      </c>
      <c r="AB493" s="30">
        <f>SUMIF(Ingredients!$B$3:$B$217,I493,Ingredients!$C$3:$C$217)+SUMIF($B$3:$B$724,I493,$AG$3:$AG$724)</f>
        <v>0</v>
      </c>
      <c r="AC493" s="30">
        <f>SUMIF(Ingredients!$B$3:$B$217,J493,Ingredients!$C$3:$C$217)+SUMIF($B$3:$B$724,J493,$AG$3:$AG$724)</f>
        <v>0</v>
      </c>
      <c r="AD493" s="30">
        <f>SUMIF(Ingredients!$B$3:$B$217,K493,Ingredients!$C$3:$C$217)+SUMIF($B$3:$B$724,K493,$AG$3:$AG$724)</f>
        <v>0</v>
      </c>
      <c r="AE493" s="30">
        <f>SUMIF(Ingredients!$B$3:$B$217,L493,Ingredients!$C$3:$C$217)+SUMIF($B$3:$B$724,L493,$AG$3:$AG$724)</f>
        <v>0</v>
      </c>
      <c r="AF493" s="30">
        <f>SUMIF(Ingredients!$B$3:$B$217,M493,Ingredients!$C$3:$C$217)+SUMIF($B$3:$B$724,M493,$AG$3:$AG$724)</f>
        <v>0</v>
      </c>
      <c r="AG493" s="29">
        <f t="shared" si="93"/>
        <v>13</v>
      </c>
      <c r="AH493" s="30">
        <f>SUMIF(Ingredients!$B$3:$B$217,F493,Ingredients!$D$3:$D$217)+SUMIF($B$3:$B$724,F493,$AP$3:$AP$724)</f>
        <v>0</v>
      </c>
      <c r="AI493" s="30">
        <f>SUMIF(Ingredients!$B$3:$B$217,G493,Ingredients!$D$3:$D$217)+SUMIF($B$3:$B$724,G493,$AP$3:$AP$724)</f>
        <v>0</v>
      </c>
      <c r="AJ493" s="30">
        <f>SUMIF(Ingredients!$B$3:$B$217,H493,Ingredients!$D$3:$D$217)+SUMIF($B$3:$B$724,H493,$AP$3:$AP$724)</f>
        <v>0</v>
      </c>
      <c r="AK493" s="30">
        <f>SUMIF(Ingredients!$B$3:$B$217,I493,Ingredients!$D$3:$D$217)+SUMIF($B$3:$B$724,I493,$AP$3:$AP$724)</f>
        <v>0</v>
      </c>
      <c r="AL493" s="30">
        <f>SUMIF(Ingredients!$B$3:$B$217,J493,Ingredients!$D$3:$D$217)+SUMIF($B$3:$B$724,J493,$AP$3:$AP$724)</f>
        <v>0</v>
      </c>
      <c r="AM493" s="30">
        <f>SUMIF(Ingredients!$B$3:$B$217,K493,Ingredients!$D$3:$D$217)+SUMIF($B$3:$B$724,K493,$AP$3:$AP$724)</f>
        <v>0</v>
      </c>
      <c r="AN493" s="30">
        <f>SUMIF(Ingredients!$B$3:$B$217,L493,Ingredients!$D$3:$D$217)+SUMIF($B$3:$B$724,L493,$AP$3:$AP$724)</f>
        <v>0</v>
      </c>
      <c r="AO493" s="30">
        <f>SUMIF(Ingredients!$B$3:$B$217,M493,Ingredients!$D$3:$D$217)+SUMIF($B$3:$B$724,M493,$AP$3:$AP$724)</f>
        <v>0</v>
      </c>
      <c r="AP493" s="29">
        <f t="shared" si="94"/>
        <v>0</v>
      </c>
      <c r="AQ493" s="30">
        <f>SUMIF(Ingredients!$B$3:$B$217,F493,Ingredients!$E$3:$E$217)+SUMIF($B$3:$B$724,F493,$AY$3:$AY$727)</f>
        <v>14</v>
      </c>
      <c r="AR493" s="30">
        <f>SUMIF(Ingredients!$B$3:$B$217,G493,Ingredients!$E$3:$E$217)+SUMIF($B$3:$B$724,G493,$AY$3:$AY$727)</f>
        <v>87</v>
      </c>
      <c r="AS493" s="30">
        <f>SUMIF(Ingredients!$B$3:$B$217,H493,Ingredients!$E$3:$E$217)+SUMIF($B$3:$B$724,H493,$AY$3:$AY$727)</f>
        <v>87</v>
      </c>
      <c r="AT493" s="30">
        <f>SUMIF(Ingredients!$B$3:$B$217,I493,Ingredients!$E$3:$E$217)+SUMIF($B$3:$B$724,I493,$AY$3:$AY$727)</f>
        <v>0</v>
      </c>
      <c r="AU493" s="30">
        <f>SUMIF(Ingredients!$B$3:$B$217,J493,Ingredients!$E$3:$E$217)+SUMIF($B$3:$B$724,J493,$AY$3:$AY$727)</f>
        <v>0</v>
      </c>
      <c r="AV493" s="30">
        <f>SUMIF(Ingredients!$B$3:$B$217,K493,Ingredients!$E$3:$E$217)+SUMIF($B$3:$B$724,K493,$AY$3:$AY$727)</f>
        <v>0</v>
      </c>
      <c r="AW493" s="30">
        <f>SUMIF(Ingredients!$B$3:$B$217,L493,Ingredients!$E$3:$E$217)+SUMIF($B$3:$B$724,L493,$AY$3:$AY$727)</f>
        <v>0</v>
      </c>
      <c r="AX493" s="30">
        <f>SUMIF(Ingredients!$B$3:$B$217,M493,Ingredients!$E$3:$E$217)+SUMIF($B$3:$B$724,M493,$AY$3:$AY$727)</f>
        <v>0</v>
      </c>
      <c r="AY493" s="29">
        <f t="shared" si="95"/>
        <v>62.666666666666664</v>
      </c>
      <c r="AZ493" s="30">
        <f>SUMIF(Ingredients!$B$3:$B$217,F493,Ingredients!$F$3:$F$217)+SUMIF($B$3:$B$724,F493,$BH$3:$BH$724)</f>
        <v>0</v>
      </c>
      <c r="BA493" s="30">
        <f>SUMIF(Ingredients!$B$3:$B$217,G493,Ingredients!$F$3:$F$217)+SUMIF($B$3:$B$724,G493,$BH$3:$BH$724)</f>
        <v>0</v>
      </c>
      <c r="BB493" s="30">
        <f>SUMIF(Ingredients!$B$3:$B$217,H493,Ingredients!$F$3:$F$217)+SUMIF($B$3:$B$724,H493,$BH$3:$BH$724)</f>
        <v>0</v>
      </c>
      <c r="BC493" s="30">
        <f>SUMIF(Ingredients!$B$3:$B$217,I493,Ingredients!$F$3:$F$217)+SUMIF($B$3:$B$724,I493,$BH$3:$BH$724)</f>
        <v>0</v>
      </c>
      <c r="BD493" s="30">
        <f>SUMIF(Ingredients!$B$3:$B$217,J493,Ingredients!$F$3:$F$217)+SUMIF($B$3:$B$724,J493,$BH$3:$BH$724)</f>
        <v>0</v>
      </c>
      <c r="BE493" s="30">
        <f>SUMIF(Ingredients!$B$3:$B$217,K493,Ingredients!$F$3:$F$217)+SUMIF($B$3:$B$724,K493,$BH$3:$BH$724)</f>
        <v>0</v>
      </c>
      <c r="BF493" s="30">
        <f>SUMIF(Ingredients!$B$3:$B$217,L493,Ingredients!$F$3:$F$217)+SUMIF($B$3:$B$724,L493,$BH$3:$BH$724)</f>
        <v>0</v>
      </c>
      <c r="BG493" s="30">
        <f>SUMIF(Ingredients!$B$3:$B$217,M493,Ingredients!$F$3:$F$217)+SUMIF($B$3:$B$724,M493,$BH$3:$BH$724)</f>
        <v>0</v>
      </c>
      <c r="BH493" s="35">
        <f t="shared" si="96"/>
        <v>0</v>
      </c>
      <c r="BI493" s="30">
        <f>SUMIF(Ingredients!$B$3:$B$217,F493,Ingredients!$G$3:$G$217)+SUMIF($B$3:$B$724,F493,$BQ$3:$BQ$724)</f>
        <v>0</v>
      </c>
      <c r="BJ493" s="30">
        <f>SUMIF(Ingredients!$B$3:$B$217,G493,Ingredients!$G$3:$G$217)+SUMIF($B$3:$B$724,G493,$BQ$3:$BQ$724)</f>
        <v>0.5</v>
      </c>
      <c r="BK493" s="30">
        <f>SUMIF(Ingredients!$B$3:$B$217,H493,Ingredients!$G$3:$G$217)+SUMIF($B$3:$B$724,H493,$BQ$3:$BQ$724)</f>
        <v>0.5</v>
      </c>
      <c r="BL493" s="30">
        <f>SUMIF(Ingredients!$B$3:$B$217,I493,Ingredients!$G$3:$G$217)+SUMIF($B$3:$B$724,I493,$BQ$3:$BQ$724)</f>
        <v>0</v>
      </c>
      <c r="BM493" s="30">
        <f>SUMIF(Ingredients!$B$3:$B$217,J493,Ingredients!$G$3:$G$217)+SUMIF($B$3:$B$724,J493,$BQ$3:$BQ$724)</f>
        <v>0</v>
      </c>
      <c r="BN493" s="30">
        <f>SUMIF(Ingredients!$B$3:$B$217,K493,Ingredients!$G$3:$G$217)+SUMIF($B$3:$B$724,K493,$BQ$3:$BQ$724)</f>
        <v>0</v>
      </c>
      <c r="BO493" s="30">
        <f>SUMIF(Ingredients!$B$3:$B$217,L493,Ingredients!$G$3:$G$217)+SUMIF($B$3:$B$724,L493,$BQ$3:$BQ$724)</f>
        <v>0</v>
      </c>
      <c r="BP493" s="30">
        <f>SUMIF(Ingredients!$B$3:$B$217,M493,Ingredients!$G$3:$G$217)+SUMIF($B$3:$B$724,M493,$BQ$3:$BQ$724)</f>
        <v>0</v>
      </c>
      <c r="BQ493" s="36">
        <f t="shared" si="97"/>
        <v>1</v>
      </c>
      <c r="BR493" s="30">
        <f>SUMIF(Ingredients!$B$3:$B$217,F493,Ingredients!$H$3:$H$217)+SUMIF($B$3:$B$724,F493,$BZ$3:$BZ$724)</f>
        <v>0</v>
      </c>
      <c r="BS493" s="30">
        <f>SUMIF(Ingredients!$B$3:$B$217,G493,Ingredients!$H$3:$H$217)+SUMIF($B$3:$B$724,G493,$BZ$3:$BZ$724)</f>
        <v>0</v>
      </c>
      <c r="BT493" s="30">
        <f>SUMIF(Ingredients!$B$3:$B$217,H493,Ingredients!$H$3:$H$217)+SUMIF($B$3:$B$724,H493,$BZ$3:$BZ$724)</f>
        <v>0</v>
      </c>
      <c r="BU493" s="30">
        <f>SUMIF(Ingredients!$B$3:$B$217,I493,Ingredients!$H$3:$H$217)+SUMIF($B$3:$B$724,I493,$BZ$3:$BZ$724)</f>
        <v>0</v>
      </c>
      <c r="BV493" s="30">
        <f>SUMIF(Ingredients!$B$3:$B$217,J493,Ingredients!$H$3:$H$217)+SUMIF($B$3:$B$724,J493,$BZ$3:$BZ$724)</f>
        <v>0</v>
      </c>
      <c r="BW493" s="30">
        <f>SUMIF(Ingredients!$B$3:$B$217,K493,Ingredients!$H$3:$H$217)+SUMIF($B$3:$B$724,K493,$BZ$3:$BZ$724)</f>
        <v>0</v>
      </c>
      <c r="BX493" s="30">
        <f>SUMIF(Ingredients!$B$3:$B$217,L493,Ingredients!$H$3:$H$217)+SUMIF($B$3:$B$724,L493,$BZ$3:$BZ$724)</f>
        <v>0</v>
      </c>
      <c r="BY493" s="30">
        <f>SUMIF(Ingredients!$B$3:$B$217,M493,Ingredients!$H$3:$H$217)+SUMIF($B$3:$B$724,M493,$BZ$3:$BZ$724)</f>
        <v>0</v>
      </c>
      <c r="BZ493" s="42">
        <f t="shared" si="98"/>
        <v>0</v>
      </c>
      <c r="CA493" s="30">
        <f>SUMIF(Ingredients!$B$3:$B$217,F493,Ingredients!$I$3:$I$217)+SUMIF($B$3:$B$724,F493,$CI$3:$CI$724)</f>
        <v>2.5</v>
      </c>
      <c r="CB493" s="30">
        <f>SUMIF(Ingredients!$B$3:$B$217,G493,Ingredients!$I$3:$I$217)+SUMIF($B$3:$B$724,G493,$CI$3:$CI$724)</f>
        <v>0</v>
      </c>
      <c r="CC493" s="30">
        <f>SUMIF(Ingredients!$B$3:$B$217,H493,Ingredients!$I$3:$I$217)+SUMIF($B$3:$B$724,H493,$CI$3:$CI$724)</f>
        <v>0</v>
      </c>
      <c r="CD493" s="30">
        <f>SUMIF(Ingredients!$B$3:$B$217,I493,Ingredients!$I$3:$I$217)+SUMIF($B$3:$B$724,I493,$CI$3:$CI$724)</f>
        <v>0</v>
      </c>
      <c r="CE493" s="30">
        <f>SUMIF(Ingredients!$B$3:$B$217,J493,Ingredients!$I$3:$I$217)+SUMIF($B$3:$B$724,J493,$CI$3:$CI$724)</f>
        <v>0</v>
      </c>
      <c r="CF493" s="30">
        <f>SUMIF(Ingredients!$B$3:$B$217,K493,Ingredients!$I$3:$I$217)+SUMIF($B$3:$B$724,K493,$CI$3:$CI$724)</f>
        <v>0</v>
      </c>
      <c r="CG493" s="30">
        <f>SUMIF(Ingredients!$B$3:$B$217,L493,Ingredients!$I$3:$I$217)+SUMIF($B$3:$B$724,L493,$CI$3:$CI$724)</f>
        <v>0</v>
      </c>
      <c r="CH493" s="30">
        <f>SUMIF(Ingredients!$B$3:$B$217,M493,Ingredients!$I$3:$I$217)+SUMIF($B$3:$B$724,M493,$CI$3:$CI$724)</f>
        <v>0</v>
      </c>
      <c r="CI493" s="38">
        <f t="shared" si="99"/>
        <v>2.5</v>
      </c>
      <c r="CJ493" s="30">
        <f>SUMIF(Ingredients!$B$3:$B$217,F493,Ingredients!$J$3:$J$217)+SUMIF($B$3:$B$724,F493,$CR$3:$CR$724)</f>
        <v>0</v>
      </c>
      <c r="CK493" s="30">
        <f>SUMIF(Ingredients!$B$3:$B$217,G493,Ingredients!$J$3:$J$217)+SUMIF($B$3:$B$724,G493,$CR$3:$CR$724)</f>
        <v>0</v>
      </c>
      <c r="CL493" s="30">
        <f>SUMIF(Ingredients!$B$3:$B$217,H493,Ingredients!$J$3:$J$217)+SUMIF($B$3:$B$724,H493,$CR$3:$CR$724)</f>
        <v>0</v>
      </c>
      <c r="CM493" s="30">
        <f>SUMIF(Ingredients!$B$3:$B$217,I493,Ingredients!$J$3:$J$217)+SUMIF($B$3:$B$724,I493,$CR$3:$CR$724)</f>
        <v>0</v>
      </c>
      <c r="CN493" s="30">
        <f>SUMIF(Ingredients!$B$3:$B$217,J493,Ingredients!$J$3:$J$217)+SUMIF($B$3:$B$724,J493,$CR$3:$CR$724)</f>
        <v>0</v>
      </c>
      <c r="CO493" s="30">
        <f>SUMIF(Ingredients!$B$3:$B$217,K493,Ingredients!$J$3:$J$217)+SUMIF($B$3:$B$724,K493,$CR$3:$CR$724)</f>
        <v>0</v>
      </c>
      <c r="CP493" s="30">
        <f>SUMIF(Ingredients!$B$3:$B$217,L493,Ingredients!$J$3:$J$217)+SUMIF($B$3:$B$724,L493,$CR$3:$CR$724)</f>
        <v>0</v>
      </c>
      <c r="CQ493" s="30">
        <f>SUMIF(Ingredients!$B$3:$B$217,M493,Ingredients!$J$3:$J$217)+SUMIF($B$3:$B$724,M493,$CR$3:$CR$724)</f>
        <v>0</v>
      </c>
      <c r="CR493" s="43">
        <f t="shared" si="100"/>
        <v>0</v>
      </c>
      <c r="CS493" s="34">
        <v>15</v>
      </c>
      <c r="CT493" s="30">
        <v>0</v>
      </c>
      <c r="CU493" s="30">
        <v>18</v>
      </c>
      <c r="CV493" s="35">
        <v>0</v>
      </c>
      <c r="CW493" s="36">
        <v>1</v>
      </c>
      <c r="CX493" s="37">
        <v>0</v>
      </c>
      <c r="CY493" s="38">
        <v>2.5</v>
      </c>
      <c r="CZ493" s="39">
        <v>0</v>
      </c>
      <c r="DA493" t="s">
        <v>202</v>
      </c>
      <c r="DB493" t="str">
        <f t="shared" ca="1" si="101"/>
        <v>-</v>
      </c>
      <c r="DD493" t="s">
        <v>200</v>
      </c>
      <c r="DE493" t="str">
        <f t="shared" ca="1" si="102"/>
        <v>SWEETANDSOURMEATBALLSITEM(MEAL, ItemRegistry.sweetandsourmeatballsItem, 4 ,3f,0f,0f,0f,1f,2.5f,0f,1.17f),</v>
      </c>
      <c r="DF493" t="s">
        <v>2560</v>
      </c>
    </row>
    <row r="494" spans="2:110" x14ac:dyDescent="0.3">
      <c r="B494" t="s">
        <v>790</v>
      </c>
      <c r="C494" t="str">
        <f>INDEX('PH Itemnames'!$B$1:$B$723,MATCH(B494,'PH Itemnames'!$A$1:$A$723),1)</f>
        <v>pepperjellyandcrackersItem</v>
      </c>
      <c r="D494" t="s">
        <v>240</v>
      </c>
      <c r="E494" t="s">
        <v>1192</v>
      </c>
      <c r="F494" s="10" t="s">
        <v>789</v>
      </c>
      <c r="G494" s="11" t="s">
        <v>719</v>
      </c>
      <c r="H494" s="11"/>
      <c r="I494" s="11"/>
      <c r="J494" s="11"/>
      <c r="K494" s="11"/>
      <c r="L494" s="11"/>
      <c r="M494" s="11"/>
      <c r="N494" s="46">
        <f ca="1">SUMIF(Ingredients!$B$3:$B$217,'PH complex foods'!F494,Ingredients!$A$3:$A$119)+SUMIF($B$3:$B$724,F494,$V$3:$V$723)</f>
        <v>1</v>
      </c>
      <c r="O494" s="11">
        <f ca="1">SUMIF(Ingredients!$B$3:$B$217,'PH complex foods'!G494,Ingredients!$A$3:$A$119)+SUMIF($B$3:$B$724,G494,$V$3:$V$723)</f>
        <v>1</v>
      </c>
      <c r="P494" s="11">
        <f ca="1">SUMIF(Ingredients!$B$3:$B$217,'PH complex foods'!H494,Ingredients!$A$3:$A$119)+SUMIF($B$3:$B$724,H494,$V$3:$V$723)</f>
        <v>0</v>
      </c>
      <c r="Q494" s="11">
        <f ca="1">SUMIF(Ingredients!$B$3:$B$217,'PH complex foods'!I494,Ingredients!$A$3:$A$119)+SUMIF($B$3:$B$724,I494,$V$3:$V$723)</f>
        <v>0</v>
      </c>
      <c r="R494" s="11">
        <f ca="1">SUMIF(Ingredients!$B$3:$B$217,'PH complex foods'!J494,Ingredients!$A$3:$A$119)+SUMIF($B$3:$B$724,J494,$V$3:$V$723)</f>
        <v>0</v>
      </c>
      <c r="S494" s="11">
        <f ca="1">SUMIF(Ingredients!$B$3:$B$217,'PH complex foods'!K494,Ingredients!$A$3:$A$119)+SUMIF($B$3:$B$724,K494,$V$3:$V$723)</f>
        <v>0</v>
      </c>
      <c r="T494" s="11">
        <f ca="1">SUMIF(Ingredients!$B$3:$B$217,'PH complex foods'!L494,Ingredients!$A$3:$A$119)+SUMIF($B$3:$B$724,L494,$V$3:$V$723)</f>
        <v>0</v>
      </c>
      <c r="U494" s="11">
        <f ca="1">SUMIF(Ingredients!$B$3:$B$217,'PH complex foods'!M494,Ingredients!$A$3:$A$119)+SUMIF($B$3:$B$724,M494,$V$3:$V$723)</f>
        <v>0</v>
      </c>
      <c r="V494" s="10">
        <f t="shared" ca="1" si="103"/>
        <v>1</v>
      </c>
      <c r="W494" s="11">
        <f t="shared" si="92"/>
        <v>0</v>
      </c>
      <c r="X494" s="44" t="str">
        <f t="shared" ca="1" si="104"/>
        <v>Yes</v>
      </c>
      <c r="Y494" s="34">
        <f>SUMIF(Ingredients!$B$3:$B$217,F494,Ingredients!$C$3:$C$217)+SUMIF($B$3:$B$724,F494,$AG$3:$AG$724)</f>
        <v>1.5</v>
      </c>
      <c r="Z494" s="30">
        <f>SUMIF(Ingredients!$B$3:$B$217,G494,Ingredients!$C$3:$C$217)+SUMIF($B$3:$B$724,G494,$AG$3:$AG$724)</f>
        <v>10</v>
      </c>
      <c r="AA494" s="30">
        <f>SUMIF(Ingredients!$B$3:$B$217,H494,Ingredients!$C$3:$C$217)+SUMIF($B$3:$B$724,H494,$AG$3:$AG$724)</f>
        <v>0</v>
      </c>
      <c r="AB494" s="30">
        <f>SUMIF(Ingredients!$B$3:$B$217,I494,Ingredients!$C$3:$C$217)+SUMIF($B$3:$B$724,I494,$AG$3:$AG$724)</f>
        <v>0</v>
      </c>
      <c r="AC494" s="30">
        <f>SUMIF(Ingredients!$B$3:$B$217,J494,Ingredients!$C$3:$C$217)+SUMIF($B$3:$B$724,J494,$AG$3:$AG$724)</f>
        <v>0</v>
      </c>
      <c r="AD494" s="30">
        <f>SUMIF(Ingredients!$B$3:$B$217,K494,Ingredients!$C$3:$C$217)+SUMIF($B$3:$B$724,K494,$AG$3:$AG$724)</f>
        <v>0</v>
      </c>
      <c r="AE494" s="30">
        <f>SUMIF(Ingredients!$B$3:$B$217,L494,Ingredients!$C$3:$C$217)+SUMIF($B$3:$B$724,L494,$AG$3:$AG$724)</f>
        <v>0</v>
      </c>
      <c r="AF494" s="30">
        <f>SUMIF(Ingredients!$B$3:$B$217,M494,Ingredients!$C$3:$C$217)+SUMIF($B$3:$B$724,M494,$AG$3:$AG$724)</f>
        <v>0</v>
      </c>
      <c r="AG494" s="29">
        <f t="shared" si="93"/>
        <v>11.5</v>
      </c>
      <c r="AH494" s="30">
        <f>SUMIF(Ingredients!$B$3:$B$217,F494,Ingredients!$D$3:$D$217)+SUMIF($B$3:$B$724,F494,$AP$3:$AP$724)</f>
        <v>0</v>
      </c>
      <c r="AI494" s="30">
        <f>SUMIF(Ingredients!$B$3:$B$217,G494,Ingredients!$D$3:$D$217)+SUMIF($B$3:$B$724,G494,$AP$3:$AP$724)</f>
        <v>0</v>
      </c>
      <c r="AJ494" s="30">
        <f>SUMIF(Ingredients!$B$3:$B$217,H494,Ingredients!$D$3:$D$217)+SUMIF($B$3:$B$724,H494,$AP$3:$AP$724)</f>
        <v>0</v>
      </c>
      <c r="AK494" s="30">
        <f>SUMIF(Ingredients!$B$3:$B$217,I494,Ingredients!$D$3:$D$217)+SUMIF($B$3:$B$724,I494,$AP$3:$AP$724)</f>
        <v>0</v>
      </c>
      <c r="AL494" s="30">
        <f>SUMIF(Ingredients!$B$3:$B$217,J494,Ingredients!$D$3:$D$217)+SUMIF($B$3:$B$724,J494,$AP$3:$AP$724)</f>
        <v>0</v>
      </c>
      <c r="AM494" s="30">
        <f>SUMIF(Ingredients!$B$3:$B$217,K494,Ingredients!$D$3:$D$217)+SUMIF($B$3:$B$724,K494,$AP$3:$AP$724)</f>
        <v>0</v>
      </c>
      <c r="AN494" s="30">
        <f>SUMIF(Ingredients!$B$3:$B$217,L494,Ingredients!$D$3:$D$217)+SUMIF($B$3:$B$724,L494,$AP$3:$AP$724)</f>
        <v>0</v>
      </c>
      <c r="AO494" s="30">
        <f>SUMIF(Ingredients!$B$3:$B$217,M494,Ingredients!$D$3:$D$217)+SUMIF($B$3:$B$724,M494,$AP$3:$AP$724)</f>
        <v>0</v>
      </c>
      <c r="AP494" s="29">
        <f t="shared" si="94"/>
        <v>0</v>
      </c>
      <c r="AQ494" s="30">
        <f>SUMIF(Ingredients!$B$3:$B$217,F494,Ingredients!$E$3:$E$217)+SUMIF($B$3:$B$724,F494,$AY$3:$AY$727)</f>
        <v>87</v>
      </c>
      <c r="AR494" s="30">
        <f>SUMIF(Ingredients!$B$3:$B$217,G494,Ingredients!$E$3:$E$217)+SUMIF($B$3:$B$724,G494,$AY$3:$AY$727)</f>
        <v>16.333333333333332</v>
      </c>
      <c r="AS494" s="30">
        <f>SUMIF(Ingredients!$B$3:$B$217,H494,Ingredients!$E$3:$E$217)+SUMIF($B$3:$B$724,H494,$AY$3:$AY$727)</f>
        <v>0</v>
      </c>
      <c r="AT494" s="30">
        <f>SUMIF(Ingredients!$B$3:$B$217,I494,Ingredients!$E$3:$E$217)+SUMIF($B$3:$B$724,I494,$AY$3:$AY$727)</f>
        <v>0</v>
      </c>
      <c r="AU494" s="30">
        <f>SUMIF(Ingredients!$B$3:$B$217,J494,Ingredients!$E$3:$E$217)+SUMIF($B$3:$B$724,J494,$AY$3:$AY$727)</f>
        <v>0</v>
      </c>
      <c r="AV494" s="30">
        <f>SUMIF(Ingredients!$B$3:$B$217,K494,Ingredients!$E$3:$E$217)+SUMIF($B$3:$B$724,K494,$AY$3:$AY$727)</f>
        <v>0</v>
      </c>
      <c r="AW494" s="30">
        <f>SUMIF(Ingredients!$B$3:$B$217,L494,Ingredients!$E$3:$E$217)+SUMIF($B$3:$B$724,L494,$AY$3:$AY$727)</f>
        <v>0</v>
      </c>
      <c r="AX494" s="30">
        <f>SUMIF(Ingredients!$B$3:$B$217,M494,Ingredients!$E$3:$E$217)+SUMIF($B$3:$B$724,M494,$AY$3:$AY$727)</f>
        <v>0</v>
      </c>
      <c r="AY494" s="29">
        <f t="shared" si="95"/>
        <v>51.666666666666664</v>
      </c>
      <c r="AZ494" s="30">
        <f>SUMIF(Ingredients!$B$3:$B$217,F494,Ingredients!$F$3:$F$217)+SUMIF($B$3:$B$724,F494,$BH$3:$BH$724)</f>
        <v>0</v>
      </c>
      <c r="BA494" s="30">
        <f>SUMIF(Ingredients!$B$3:$B$217,G494,Ingredients!$F$3:$F$217)+SUMIF($B$3:$B$724,G494,$BH$3:$BH$724)</f>
        <v>1</v>
      </c>
      <c r="BB494" s="30">
        <f>SUMIF(Ingredients!$B$3:$B$217,H494,Ingredients!$F$3:$F$217)+SUMIF($B$3:$B$724,H494,$BH$3:$BH$724)</f>
        <v>0</v>
      </c>
      <c r="BC494" s="30">
        <f>SUMIF(Ingredients!$B$3:$B$217,I494,Ingredients!$F$3:$F$217)+SUMIF($B$3:$B$724,I494,$BH$3:$BH$724)</f>
        <v>0</v>
      </c>
      <c r="BD494" s="30">
        <f>SUMIF(Ingredients!$B$3:$B$217,J494,Ingredients!$F$3:$F$217)+SUMIF($B$3:$B$724,J494,$BH$3:$BH$724)</f>
        <v>0</v>
      </c>
      <c r="BE494" s="30">
        <f>SUMIF(Ingredients!$B$3:$B$217,K494,Ingredients!$F$3:$F$217)+SUMIF($B$3:$B$724,K494,$BH$3:$BH$724)</f>
        <v>0</v>
      </c>
      <c r="BF494" s="30">
        <f>SUMIF(Ingredients!$B$3:$B$217,L494,Ingredients!$F$3:$F$217)+SUMIF($B$3:$B$724,L494,$BH$3:$BH$724)</f>
        <v>0</v>
      </c>
      <c r="BG494" s="30">
        <f>SUMIF(Ingredients!$B$3:$B$217,M494,Ingredients!$F$3:$F$217)+SUMIF($B$3:$B$724,M494,$BH$3:$BH$724)</f>
        <v>0</v>
      </c>
      <c r="BH494" s="35">
        <f t="shared" si="96"/>
        <v>1</v>
      </c>
      <c r="BI494" s="30">
        <f>SUMIF(Ingredients!$B$3:$B$217,F494,Ingredients!$G$3:$G$217)+SUMIF($B$3:$B$724,F494,$BQ$3:$BQ$724)</f>
        <v>0.5</v>
      </c>
      <c r="BJ494" s="30">
        <f>SUMIF(Ingredients!$B$3:$B$217,G494,Ingredients!$G$3:$G$217)+SUMIF($B$3:$B$724,G494,$BQ$3:$BQ$724)</f>
        <v>0</v>
      </c>
      <c r="BK494" s="30">
        <f>SUMIF(Ingredients!$B$3:$B$217,H494,Ingredients!$G$3:$G$217)+SUMIF($B$3:$B$724,H494,$BQ$3:$BQ$724)</f>
        <v>0</v>
      </c>
      <c r="BL494" s="30">
        <f>SUMIF(Ingredients!$B$3:$B$217,I494,Ingredients!$G$3:$G$217)+SUMIF($B$3:$B$724,I494,$BQ$3:$BQ$724)</f>
        <v>0</v>
      </c>
      <c r="BM494" s="30">
        <f>SUMIF(Ingredients!$B$3:$B$217,J494,Ingredients!$G$3:$G$217)+SUMIF($B$3:$B$724,J494,$BQ$3:$BQ$724)</f>
        <v>0</v>
      </c>
      <c r="BN494" s="30">
        <f>SUMIF(Ingredients!$B$3:$B$217,K494,Ingredients!$G$3:$G$217)+SUMIF($B$3:$B$724,K494,$BQ$3:$BQ$724)</f>
        <v>0</v>
      </c>
      <c r="BO494" s="30">
        <f>SUMIF(Ingredients!$B$3:$B$217,L494,Ingredients!$G$3:$G$217)+SUMIF($B$3:$B$724,L494,$BQ$3:$BQ$724)</f>
        <v>0</v>
      </c>
      <c r="BP494" s="30">
        <f>SUMIF(Ingredients!$B$3:$B$217,M494,Ingredients!$G$3:$G$217)+SUMIF($B$3:$B$724,M494,$BQ$3:$BQ$724)</f>
        <v>0</v>
      </c>
      <c r="BQ494" s="36">
        <f t="shared" si="97"/>
        <v>0.5</v>
      </c>
      <c r="BR494" s="30">
        <f>SUMIF(Ingredients!$B$3:$B$217,F494,Ingredients!$H$3:$H$217)+SUMIF($B$3:$B$724,F494,$BZ$3:$BZ$724)</f>
        <v>0</v>
      </c>
      <c r="BS494" s="30">
        <f>SUMIF(Ingredients!$B$3:$B$217,G494,Ingredients!$H$3:$H$217)+SUMIF($B$3:$B$724,G494,$BZ$3:$BZ$724)</f>
        <v>0</v>
      </c>
      <c r="BT494" s="30">
        <f>SUMIF(Ingredients!$B$3:$B$217,H494,Ingredients!$H$3:$H$217)+SUMIF($B$3:$B$724,H494,$BZ$3:$BZ$724)</f>
        <v>0</v>
      </c>
      <c r="BU494" s="30">
        <f>SUMIF(Ingredients!$B$3:$B$217,I494,Ingredients!$H$3:$H$217)+SUMIF($B$3:$B$724,I494,$BZ$3:$BZ$724)</f>
        <v>0</v>
      </c>
      <c r="BV494" s="30">
        <f>SUMIF(Ingredients!$B$3:$B$217,J494,Ingredients!$H$3:$H$217)+SUMIF($B$3:$B$724,J494,$BZ$3:$BZ$724)</f>
        <v>0</v>
      </c>
      <c r="BW494" s="30">
        <f>SUMIF(Ingredients!$B$3:$B$217,K494,Ingredients!$H$3:$H$217)+SUMIF($B$3:$B$724,K494,$BZ$3:$BZ$724)</f>
        <v>0</v>
      </c>
      <c r="BX494" s="30">
        <f>SUMIF(Ingredients!$B$3:$B$217,L494,Ingredients!$H$3:$H$217)+SUMIF($B$3:$B$724,L494,$BZ$3:$BZ$724)</f>
        <v>0</v>
      </c>
      <c r="BY494" s="30">
        <f>SUMIF(Ingredients!$B$3:$B$217,M494,Ingredients!$H$3:$H$217)+SUMIF($B$3:$B$724,M494,$BZ$3:$BZ$724)</f>
        <v>0</v>
      </c>
      <c r="BZ494" s="42">
        <f t="shared" si="98"/>
        <v>0</v>
      </c>
      <c r="CA494" s="30">
        <f>SUMIF(Ingredients!$B$3:$B$217,F494,Ingredients!$I$3:$I$217)+SUMIF($B$3:$B$724,F494,$CI$3:$CI$724)</f>
        <v>0</v>
      </c>
      <c r="CB494" s="30">
        <f>SUMIF(Ingredients!$B$3:$B$217,G494,Ingredients!$I$3:$I$217)+SUMIF($B$3:$B$724,G494,$CI$3:$CI$724)</f>
        <v>0</v>
      </c>
      <c r="CC494" s="30">
        <f>SUMIF(Ingredients!$B$3:$B$217,H494,Ingredients!$I$3:$I$217)+SUMIF($B$3:$B$724,H494,$CI$3:$CI$724)</f>
        <v>0</v>
      </c>
      <c r="CD494" s="30">
        <f>SUMIF(Ingredients!$B$3:$B$217,I494,Ingredients!$I$3:$I$217)+SUMIF($B$3:$B$724,I494,$CI$3:$CI$724)</f>
        <v>0</v>
      </c>
      <c r="CE494" s="30">
        <f>SUMIF(Ingredients!$B$3:$B$217,J494,Ingredients!$I$3:$I$217)+SUMIF($B$3:$B$724,J494,$CI$3:$CI$724)</f>
        <v>0</v>
      </c>
      <c r="CF494" s="30">
        <f>SUMIF(Ingredients!$B$3:$B$217,K494,Ingredients!$I$3:$I$217)+SUMIF($B$3:$B$724,K494,$CI$3:$CI$724)</f>
        <v>0</v>
      </c>
      <c r="CG494" s="30">
        <f>SUMIF(Ingredients!$B$3:$B$217,L494,Ingredients!$I$3:$I$217)+SUMIF($B$3:$B$724,L494,$CI$3:$CI$724)</f>
        <v>0</v>
      </c>
      <c r="CH494" s="30">
        <f>SUMIF(Ingredients!$B$3:$B$217,M494,Ingredients!$I$3:$I$217)+SUMIF($B$3:$B$724,M494,$CI$3:$CI$724)</f>
        <v>0</v>
      </c>
      <c r="CI494" s="38">
        <f t="shared" si="99"/>
        <v>0</v>
      </c>
      <c r="CJ494" s="30">
        <f>SUMIF(Ingredients!$B$3:$B$217,F494,Ingredients!$J$3:$J$217)+SUMIF($B$3:$B$724,F494,$CR$3:$CR$724)</f>
        <v>0</v>
      </c>
      <c r="CK494" s="30">
        <f>SUMIF(Ingredients!$B$3:$B$217,G494,Ingredients!$J$3:$J$217)+SUMIF($B$3:$B$724,G494,$CR$3:$CR$724)</f>
        <v>1</v>
      </c>
      <c r="CL494" s="30">
        <f>SUMIF(Ingredients!$B$3:$B$217,H494,Ingredients!$J$3:$J$217)+SUMIF($B$3:$B$724,H494,$CR$3:$CR$724)</f>
        <v>0</v>
      </c>
      <c r="CM494" s="30">
        <f>SUMIF(Ingredients!$B$3:$B$217,I494,Ingredients!$J$3:$J$217)+SUMIF($B$3:$B$724,I494,$CR$3:$CR$724)</f>
        <v>0</v>
      </c>
      <c r="CN494" s="30">
        <f>SUMIF(Ingredients!$B$3:$B$217,J494,Ingredients!$J$3:$J$217)+SUMIF($B$3:$B$724,J494,$CR$3:$CR$724)</f>
        <v>0</v>
      </c>
      <c r="CO494" s="30">
        <f>SUMIF(Ingredients!$B$3:$B$217,K494,Ingredients!$J$3:$J$217)+SUMIF($B$3:$B$724,K494,$CR$3:$CR$724)</f>
        <v>0</v>
      </c>
      <c r="CP494" s="30">
        <f>SUMIF(Ingredients!$B$3:$B$217,L494,Ingredients!$J$3:$J$217)+SUMIF($B$3:$B$724,L494,$CR$3:$CR$724)</f>
        <v>0</v>
      </c>
      <c r="CQ494" s="30">
        <f>SUMIF(Ingredients!$B$3:$B$217,M494,Ingredients!$J$3:$J$217)+SUMIF($B$3:$B$724,M494,$CR$3:$CR$724)</f>
        <v>0</v>
      </c>
      <c r="CR494" s="43">
        <f t="shared" si="100"/>
        <v>1</v>
      </c>
      <c r="CS494" s="34">
        <v>11.5</v>
      </c>
      <c r="CT494" s="30">
        <v>0</v>
      </c>
      <c r="CU494" s="30">
        <v>21</v>
      </c>
      <c r="CV494" s="35">
        <v>1</v>
      </c>
      <c r="CW494" s="36">
        <v>0.5</v>
      </c>
      <c r="CX494" s="37">
        <v>0</v>
      </c>
      <c r="CY494" s="38">
        <v>0</v>
      </c>
      <c r="CZ494" s="39">
        <v>1</v>
      </c>
      <c r="DA494" t="s">
        <v>202</v>
      </c>
      <c r="DB494" t="str">
        <f t="shared" ca="1" si="101"/>
        <v>-</v>
      </c>
      <c r="DD494" t="s">
        <v>200</v>
      </c>
      <c r="DE494" t="str">
        <f t="shared" ca="1" si="102"/>
        <v>PEPPERJELLYANDCRACKERSITEM(MEAL, ItemRegistry.pepperjellyandcrackersItem, 4 ,2.3f,0f,1f,0f,0.5f,0f,1f,1f),</v>
      </c>
      <c r="DF494" t="s">
        <v>2561</v>
      </c>
    </row>
    <row r="495" spans="2:110" x14ac:dyDescent="0.3">
      <c r="B495" t="s">
        <v>791</v>
      </c>
      <c r="C495" t="str">
        <f>INDEX('PH Itemnames'!$B$1:$B$723,MATCH(B495,'PH Itemnames'!$A$1:$A$723),1)</f>
        <v>saltedcaramelItem</v>
      </c>
      <c r="D495" t="s">
        <v>240</v>
      </c>
      <c r="E495" t="s">
        <v>1192</v>
      </c>
      <c r="F495" s="10" t="s">
        <v>256</v>
      </c>
      <c r="G495" s="11" t="s">
        <v>249</v>
      </c>
      <c r="H495" s="11"/>
      <c r="I495" s="11"/>
      <c r="J495" s="11"/>
      <c r="K495" s="11"/>
      <c r="L495" s="11"/>
      <c r="M495" s="11"/>
      <c r="N495" s="46">
        <f ca="1">SUMIF(Ingredients!$B$3:$B$217,'PH complex foods'!F495,Ingredients!$A$3:$A$119)+SUMIF($B$3:$B$724,F495,$V$3:$V$723)</f>
        <v>1</v>
      </c>
      <c r="O495" s="11">
        <f ca="1">SUMIF(Ingredients!$B$3:$B$217,'PH complex foods'!G495,Ingredients!$A$3:$A$119)+SUMIF($B$3:$B$724,G495,$V$3:$V$723)</f>
        <v>1</v>
      </c>
      <c r="P495" s="11">
        <f ca="1">SUMIF(Ingredients!$B$3:$B$217,'PH complex foods'!H495,Ingredients!$A$3:$A$119)+SUMIF($B$3:$B$724,H495,$V$3:$V$723)</f>
        <v>0</v>
      </c>
      <c r="Q495" s="11">
        <f ca="1">SUMIF(Ingredients!$B$3:$B$217,'PH complex foods'!I495,Ingredients!$A$3:$A$119)+SUMIF($B$3:$B$724,I495,$V$3:$V$723)</f>
        <v>0</v>
      </c>
      <c r="R495" s="11">
        <f ca="1">SUMIF(Ingredients!$B$3:$B$217,'PH complex foods'!J495,Ingredients!$A$3:$A$119)+SUMIF($B$3:$B$724,J495,$V$3:$V$723)</f>
        <v>0</v>
      </c>
      <c r="S495" s="11">
        <f ca="1">SUMIF(Ingredients!$B$3:$B$217,'PH complex foods'!K495,Ingredients!$A$3:$A$119)+SUMIF($B$3:$B$724,K495,$V$3:$V$723)</f>
        <v>0</v>
      </c>
      <c r="T495" s="11">
        <f ca="1">SUMIF(Ingredients!$B$3:$B$217,'PH complex foods'!L495,Ingredients!$A$3:$A$119)+SUMIF($B$3:$B$724,L495,$V$3:$V$723)</f>
        <v>0</v>
      </c>
      <c r="U495" s="11">
        <f ca="1">SUMIF(Ingredients!$B$3:$B$217,'PH complex foods'!M495,Ingredients!$A$3:$A$119)+SUMIF($B$3:$B$724,M495,$V$3:$V$723)</f>
        <v>0</v>
      </c>
      <c r="V495" s="10">
        <f t="shared" ca="1" si="103"/>
        <v>1</v>
      </c>
      <c r="W495" s="11">
        <f t="shared" si="92"/>
        <v>0</v>
      </c>
      <c r="X495" s="44" t="str">
        <f t="shared" ca="1" si="104"/>
        <v>Yes</v>
      </c>
      <c r="Y495" s="34">
        <f>SUMIF(Ingredients!$B$3:$B$217,F495,Ingredients!$C$3:$C$217)+SUMIF($B$3:$B$724,F495,$AG$3:$AG$724)</f>
        <v>0</v>
      </c>
      <c r="Z495" s="30">
        <f>SUMIF(Ingredients!$B$3:$B$217,G495,Ingredients!$C$3:$C$217)+SUMIF($B$3:$B$724,G495,$AG$3:$AG$724)</f>
        <v>0</v>
      </c>
      <c r="AA495" s="30">
        <f>SUMIF(Ingredients!$B$3:$B$217,H495,Ingredients!$C$3:$C$217)+SUMIF($B$3:$B$724,H495,$AG$3:$AG$724)</f>
        <v>0</v>
      </c>
      <c r="AB495" s="30">
        <f>SUMIF(Ingredients!$B$3:$B$217,I495,Ingredients!$C$3:$C$217)+SUMIF($B$3:$B$724,I495,$AG$3:$AG$724)</f>
        <v>0</v>
      </c>
      <c r="AC495" s="30">
        <f>SUMIF(Ingredients!$B$3:$B$217,J495,Ingredients!$C$3:$C$217)+SUMIF($B$3:$B$724,J495,$AG$3:$AG$724)</f>
        <v>0</v>
      </c>
      <c r="AD495" s="30">
        <f>SUMIF(Ingredients!$B$3:$B$217,K495,Ingredients!$C$3:$C$217)+SUMIF($B$3:$B$724,K495,$AG$3:$AG$724)</f>
        <v>0</v>
      </c>
      <c r="AE495" s="30">
        <f>SUMIF(Ingredients!$B$3:$B$217,L495,Ingredients!$C$3:$C$217)+SUMIF($B$3:$B$724,L495,$AG$3:$AG$724)</f>
        <v>0</v>
      </c>
      <c r="AF495" s="30">
        <f>SUMIF(Ingredients!$B$3:$B$217,M495,Ingredients!$C$3:$C$217)+SUMIF($B$3:$B$724,M495,$AG$3:$AG$724)</f>
        <v>0</v>
      </c>
      <c r="AG495" s="29">
        <f t="shared" si="93"/>
        <v>0</v>
      </c>
      <c r="AH495" s="30">
        <f>SUMIF(Ingredients!$B$3:$B$217,F495,Ingredients!$D$3:$D$217)+SUMIF($B$3:$B$724,F495,$AP$3:$AP$724)</f>
        <v>0</v>
      </c>
      <c r="AI495" s="30">
        <f>SUMIF(Ingredients!$B$3:$B$217,G495,Ingredients!$D$3:$D$217)+SUMIF($B$3:$B$724,G495,$AP$3:$AP$724)</f>
        <v>0</v>
      </c>
      <c r="AJ495" s="30">
        <f>SUMIF(Ingredients!$B$3:$B$217,H495,Ingredients!$D$3:$D$217)+SUMIF($B$3:$B$724,H495,$AP$3:$AP$724)</f>
        <v>0</v>
      </c>
      <c r="AK495" s="30">
        <f>SUMIF(Ingredients!$B$3:$B$217,I495,Ingredients!$D$3:$D$217)+SUMIF($B$3:$B$724,I495,$AP$3:$AP$724)</f>
        <v>0</v>
      </c>
      <c r="AL495" s="30">
        <f>SUMIF(Ingredients!$B$3:$B$217,J495,Ingredients!$D$3:$D$217)+SUMIF($B$3:$B$724,J495,$AP$3:$AP$724)</f>
        <v>0</v>
      </c>
      <c r="AM495" s="30">
        <f>SUMIF(Ingredients!$B$3:$B$217,K495,Ingredients!$D$3:$D$217)+SUMIF($B$3:$B$724,K495,$AP$3:$AP$724)</f>
        <v>0</v>
      </c>
      <c r="AN495" s="30">
        <f>SUMIF(Ingredients!$B$3:$B$217,L495,Ingredients!$D$3:$D$217)+SUMIF($B$3:$B$724,L495,$AP$3:$AP$724)</f>
        <v>0</v>
      </c>
      <c r="AO495" s="30">
        <f>SUMIF(Ingredients!$B$3:$B$217,M495,Ingredients!$D$3:$D$217)+SUMIF($B$3:$B$724,M495,$AP$3:$AP$724)</f>
        <v>0</v>
      </c>
      <c r="AP495" s="29">
        <f t="shared" si="94"/>
        <v>0</v>
      </c>
      <c r="AQ495" s="30">
        <f>SUMIF(Ingredients!$B$3:$B$217,F495,Ingredients!$E$3:$E$217)+SUMIF($B$3:$B$724,F495,$AY$3:$AY$727)</f>
        <v>30</v>
      </c>
      <c r="AR495" s="30">
        <f>SUMIF(Ingredients!$B$3:$B$217,G495,Ingredients!$E$3:$E$217)+SUMIF($B$3:$B$724,G495,$AY$3:$AY$727)</f>
        <v>30</v>
      </c>
      <c r="AS495" s="30">
        <f>SUMIF(Ingredients!$B$3:$B$217,H495,Ingredients!$E$3:$E$217)+SUMIF($B$3:$B$724,H495,$AY$3:$AY$727)</f>
        <v>0</v>
      </c>
      <c r="AT495" s="30">
        <f>SUMIF(Ingredients!$B$3:$B$217,I495,Ingredients!$E$3:$E$217)+SUMIF($B$3:$B$724,I495,$AY$3:$AY$727)</f>
        <v>0</v>
      </c>
      <c r="AU495" s="30">
        <f>SUMIF(Ingredients!$B$3:$B$217,J495,Ingredients!$E$3:$E$217)+SUMIF($B$3:$B$724,J495,$AY$3:$AY$727)</f>
        <v>0</v>
      </c>
      <c r="AV495" s="30">
        <f>SUMIF(Ingredients!$B$3:$B$217,K495,Ingredients!$E$3:$E$217)+SUMIF($B$3:$B$724,K495,$AY$3:$AY$727)</f>
        <v>0</v>
      </c>
      <c r="AW495" s="30">
        <f>SUMIF(Ingredients!$B$3:$B$217,L495,Ingredients!$E$3:$E$217)+SUMIF($B$3:$B$724,L495,$AY$3:$AY$727)</f>
        <v>0</v>
      </c>
      <c r="AX495" s="30">
        <f>SUMIF(Ingredients!$B$3:$B$217,M495,Ingredients!$E$3:$E$217)+SUMIF($B$3:$B$724,M495,$AY$3:$AY$727)</f>
        <v>0</v>
      </c>
      <c r="AY495" s="29">
        <f t="shared" si="95"/>
        <v>30</v>
      </c>
      <c r="AZ495" s="30">
        <f>SUMIF(Ingredients!$B$3:$B$217,F495,Ingredients!$F$3:$F$217)+SUMIF($B$3:$B$724,F495,$BH$3:$BH$724)</f>
        <v>0</v>
      </c>
      <c r="BA495" s="30">
        <f>SUMIF(Ingredients!$B$3:$B$217,G495,Ingredients!$F$3:$F$217)+SUMIF($B$3:$B$724,G495,$BH$3:$BH$724)</f>
        <v>0</v>
      </c>
      <c r="BB495" s="30">
        <f>SUMIF(Ingredients!$B$3:$B$217,H495,Ingredients!$F$3:$F$217)+SUMIF($B$3:$B$724,H495,$BH$3:$BH$724)</f>
        <v>0</v>
      </c>
      <c r="BC495" s="30">
        <f>SUMIF(Ingredients!$B$3:$B$217,I495,Ingredients!$F$3:$F$217)+SUMIF($B$3:$B$724,I495,$BH$3:$BH$724)</f>
        <v>0</v>
      </c>
      <c r="BD495" s="30">
        <f>SUMIF(Ingredients!$B$3:$B$217,J495,Ingredients!$F$3:$F$217)+SUMIF($B$3:$B$724,J495,$BH$3:$BH$724)</f>
        <v>0</v>
      </c>
      <c r="BE495" s="30">
        <f>SUMIF(Ingredients!$B$3:$B$217,K495,Ingredients!$F$3:$F$217)+SUMIF($B$3:$B$724,K495,$BH$3:$BH$724)</f>
        <v>0</v>
      </c>
      <c r="BF495" s="30">
        <f>SUMIF(Ingredients!$B$3:$B$217,L495,Ingredients!$F$3:$F$217)+SUMIF($B$3:$B$724,L495,$BH$3:$BH$724)</f>
        <v>0</v>
      </c>
      <c r="BG495" s="30">
        <f>SUMIF(Ingredients!$B$3:$B$217,M495,Ingredients!$F$3:$F$217)+SUMIF($B$3:$B$724,M495,$BH$3:$BH$724)</f>
        <v>0</v>
      </c>
      <c r="BH495" s="35">
        <f t="shared" si="96"/>
        <v>0</v>
      </c>
      <c r="BI495" s="30">
        <f>SUMIF(Ingredients!$B$3:$B$217,F495,Ingredients!$G$3:$G$217)+SUMIF($B$3:$B$724,F495,$BQ$3:$BQ$724)</f>
        <v>0</v>
      </c>
      <c r="BJ495" s="30">
        <f>SUMIF(Ingredients!$B$3:$B$217,G495,Ingredients!$G$3:$G$217)+SUMIF($B$3:$B$724,G495,$BQ$3:$BQ$724)</f>
        <v>0</v>
      </c>
      <c r="BK495" s="30">
        <f>SUMIF(Ingredients!$B$3:$B$217,H495,Ingredients!$G$3:$G$217)+SUMIF($B$3:$B$724,H495,$BQ$3:$BQ$724)</f>
        <v>0</v>
      </c>
      <c r="BL495" s="30">
        <f>SUMIF(Ingredients!$B$3:$B$217,I495,Ingredients!$G$3:$G$217)+SUMIF($B$3:$B$724,I495,$BQ$3:$BQ$724)</f>
        <v>0</v>
      </c>
      <c r="BM495" s="30">
        <f>SUMIF(Ingredients!$B$3:$B$217,J495,Ingredients!$G$3:$G$217)+SUMIF($B$3:$B$724,J495,$BQ$3:$BQ$724)</f>
        <v>0</v>
      </c>
      <c r="BN495" s="30">
        <f>SUMIF(Ingredients!$B$3:$B$217,K495,Ingredients!$G$3:$G$217)+SUMIF($B$3:$B$724,K495,$BQ$3:$BQ$724)</f>
        <v>0</v>
      </c>
      <c r="BO495" s="30">
        <f>SUMIF(Ingredients!$B$3:$B$217,L495,Ingredients!$G$3:$G$217)+SUMIF($B$3:$B$724,L495,$BQ$3:$BQ$724)</f>
        <v>0</v>
      </c>
      <c r="BP495" s="30">
        <f>SUMIF(Ingredients!$B$3:$B$217,M495,Ingredients!$G$3:$G$217)+SUMIF($B$3:$B$724,M495,$BQ$3:$BQ$724)</f>
        <v>0</v>
      </c>
      <c r="BQ495" s="36">
        <f t="shared" si="97"/>
        <v>0</v>
      </c>
      <c r="BR495" s="30">
        <f>SUMIF(Ingredients!$B$3:$B$217,F495,Ingredients!$H$3:$H$217)+SUMIF($B$3:$B$724,F495,$BZ$3:$BZ$724)</f>
        <v>0</v>
      </c>
      <c r="BS495" s="30">
        <f>SUMIF(Ingredients!$B$3:$B$217,G495,Ingredients!$H$3:$H$217)+SUMIF($B$3:$B$724,G495,$BZ$3:$BZ$724)</f>
        <v>0</v>
      </c>
      <c r="BT495" s="30">
        <f>SUMIF(Ingredients!$B$3:$B$217,H495,Ingredients!$H$3:$H$217)+SUMIF($B$3:$B$724,H495,$BZ$3:$BZ$724)</f>
        <v>0</v>
      </c>
      <c r="BU495" s="30">
        <f>SUMIF(Ingredients!$B$3:$B$217,I495,Ingredients!$H$3:$H$217)+SUMIF($B$3:$B$724,I495,$BZ$3:$BZ$724)</f>
        <v>0</v>
      </c>
      <c r="BV495" s="30">
        <f>SUMIF(Ingredients!$B$3:$B$217,J495,Ingredients!$H$3:$H$217)+SUMIF($B$3:$B$724,J495,$BZ$3:$BZ$724)</f>
        <v>0</v>
      </c>
      <c r="BW495" s="30">
        <f>SUMIF(Ingredients!$B$3:$B$217,K495,Ingredients!$H$3:$H$217)+SUMIF($B$3:$B$724,K495,$BZ$3:$BZ$724)</f>
        <v>0</v>
      </c>
      <c r="BX495" s="30">
        <f>SUMIF(Ingredients!$B$3:$B$217,L495,Ingredients!$H$3:$H$217)+SUMIF($B$3:$B$724,L495,$BZ$3:$BZ$724)</f>
        <v>0</v>
      </c>
      <c r="BY495" s="30">
        <f>SUMIF(Ingredients!$B$3:$B$217,M495,Ingredients!$H$3:$H$217)+SUMIF($B$3:$B$724,M495,$BZ$3:$BZ$724)</f>
        <v>0</v>
      </c>
      <c r="BZ495" s="42">
        <f t="shared" si="98"/>
        <v>0</v>
      </c>
      <c r="CA495" s="30">
        <f>SUMIF(Ingredients!$B$3:$B$217,F495,Ingredients!$I$3:$I$217)+SUMIF($B$3:$B$724,F495,$CI$3:$CI$724)</f>
        <v>0</v>
      </c>
      <c r="CB495" s="30">
        <f>SUMIF(Ingredients!$B$3:$B$217,G495,Ingredients!$I$3:$I$217)+SUMIF($B$3:$B$724,G495,$CI$3:$CI$724)</f>
        <v>0</v>
      </c>
      <c r="CC495" s="30">
        <f>SUMIF(Ingredients!$B$3:$B$217,H495,Ingredients!$I$3:$I$217)+SUMIF($B$3:$B$724,H495,$CI$3:$CI$724)</f>
        <v>0</v>
      </c>
      <c r="CD495" s="30">
        <f>SUMIF(Ingredients!$B$3:$B$217,I495,Ingredients!$I$3:$I$217)+SUMIF($B$3:$B$724,I495,$CI$3:$CI$724)</f>
        <v>0</v>
      </c>
      <c r="CE495" s="30">
        <f>SUMIF(Ingredients!$B$3:$B$217,J495,Ingredients!$I$3:$I$217)+SUMIF($B$3:$B$724,J495,$CI$3:$CI$724)</f>
        <v>0</v>
      </c>
      <c r="CF495" s="30">
        <f>SUMIF(Ingredients!$B$3:$B$217,K495,Ingredients!$I$3:$I$217)+SUMIF($B$3:$B$724,K495,$CI$3:$CI$724)</f>
        <v>0</v>
      </c>
      <c r="CG495" s="30">
        <f>SUMIF(Ingredients!$B$3:$B$217,L495,Ingredients!$I$3:$I$217)+SUMIF($B$3:$B$724,L495,$CI$3:$CI$724)</f>
        <v>0</v>
      </c>
      <c r="CH495" s="30">
        <f>SUMIF(Ingredients!$B$3:$B$217,M495,Ingredients!$I$3:$I$217)+SUMIF($B$3:$B$724,M495,$CI$3:$CI$724)</f>
        <v>0</v>
      </c>
      <c r="CI495" s="38">
        <f t="shared" si="99"/>
        <v>0</v>
      </c>
      <c r="CJ495" s="30">
        <f>SUMIF(Ingredients!$B$3:$B$217,F495,Ingredients!$J$3:$J$217)+SUMIF($B$3:$B$724,F495,$CR$3:$CR$724)</f>
        <v>0</v>
      </c>
      <c r="CK495" s="30">
        <f>SUMIF(Ingredients!$B$3:$B$217,G495,Ingredients!$J$3:$J$217)+SUMIF($B$3:$B$724,G495,$CR$3:$CR$724)</f>
        <v>0</v>
      </c>
      <c r="CL495" s="30">
        <f>SUMIF(Ingredients!$B$3:$B$217,H495,Ingredients!$J$3:$J$217)+SUMIF($B$3:$B$724,H495,$CR$3:$CR$724)</f>
        <v>0</v>
      </c>
      <c r="CM495" s="30">
        <f>SUMIF(Ingredients!$B$3:$B$217,I495,Ingredients!$J$3:$J$217)+SUMIF($B$3:$B$724,I495,$CR$3:$CR$724)</f>
        <v>0</v>
      </c>
      <c r="CN495" s="30">
        <f>SUMIF(Ingredients!$B$3:$B$217,J495,Ingredients!$J$3:$J$217)+SUMIF($B$3:$B$724,J495,$CR$3:$CR$724)</f>
        <v>0</v>
      </c>
      <c r="CO495" s="30">
        <f>SUMIF(Ingredients!$B$3:$B$217,K495,Ingredients!$J$3:$J$217)+SUMIF($B$3:$B$724,K495,$CR$3:$CR$724)</f>
        <v>0</v>
      </c>
      <c r="CP495" s="30">
        <f>SUMIF(Ingredients!$B$3:$B$217,L495,Ingredients!$J$3:$J$217)+SUMIF($B$3:$B$724,L495,$CR$3:$CR$724)</f>
        <v>0</v>
      </c>
      <c r="CQ495" s="30">
        <f>SUMIF(Ingredients!$B$3:$B$217,M495,Ingredients!$J$3:$J$217)+SUMIF($B$3:$B$724,M495,$CR$3:$CR$724)</f>
        <v>0</v>
      </c>
      <c r="CR495" s="43">
        <f t="shared" si="100"/>
        <v>0</v>
      </c>
      <c r="CS495" s="34">
        <v>2</v>
      </c>
      <c r="CT495" s="30">
        <v>0</v>
      </c>
      <c r="CU495" s="30">
        <v>30</v>
      </c>
      <c r="CV495" s="35">
        <v>0</v>
      </c>
      <c r="CW495" s="36">
        <v>0</v>
      </c>
      <c r="CX495" s="37">
        <v>0</v>
      </c>
      <c r="CY495" s="38">
        <v>0</v>
      </c>
      <c r="CZ495" s="39">
        <v>0</v>
      </c>
      <c r="DA495" t="s">
        <v>202</v>
      </c>
      <c r="DB495" t="str">
        <f t="shared" ca="1" si="101"/>
        <v>-</v>
      </c>
      <c r="DD495" t="s">
        <v>200</v>
      </c>
      <c r="DE495" t="str">
        <f t="shared" ca="1" si="102"/>
        <v>SALTEDCARAMELITEM(MEAL, ItemRegistry.saltedcaramelItem, 4 ,0.4f,0f,0f,0f,0f,0f,0f,0.7f),</v>
      </c>
      <c r="DF495" t="s">
        <v>2562</v>
      </c>
    </row>
    <row r="496" spans="2:110" x14ac:dyDescent="0.3">
      <c r="B496" t="s">
        <v>792</v>
      </c>
      <c r="C496" t="str">
        <f>INDEX('PH Itemnames'!$B$1:$B$723,MATCH(B496,'PH Itemnames'!$A$1:$A$723),1)</f>
        <v>spidereyepieItem</v>
      </c>
      <c r="D496" t="s">
        <v>245</v>
      </c>
      <c r="E496" t="s">
        <v>1192</v>
      </c>
      <c r="F496" s="10" t="s">
        <v>209</v>
      </c>
      <c r="G496" s="11" t="s">
        <v>793</v>
      </c>
      <c r="H496" s="11" t="s">
        <v>210</v>
      </c>
      <c r="I496" s="11"/>
      <c r="J496" s="11"/>
      <c r="K496" s="11"/>
      <c r="L496" s="11"/>
      <c r="M496" s="11"/>
      <c r="N496" s="46">
        <f ca="1">SUMIF(Ingredients!$B$3:$B$217,'PH complex foods'!F496,Ingredients!$A$3:$A$119)+SUMIF($B$3:$B$724,F496,$V$3:$V$723)</f>
        <v>1</v>
      </c>
      <c r="O496" s="11">
        <f ca="1">SUMIF(Ingredients!$B$3:$B$217,'PH complex foods'!G496,Ingredients!$A$3:$A$119)+SUMIF($B$3:$B$724,G496,$V$3:$V$723)</f>
        <v>0</v>
      </c>
      <c r="P496" s="11">
        <f ca="1">SUMIF(Ingredients!$B$3:$B$217,'PH complex foods'!H496,Ingredients!$A$3:$A$119)+SUMIF($B$3:$B$724,H496,$V$3:$V$723)</f>
        <v>1</v>
      </c>
      <c r="Q496" s="11">
        <f ca="1">SUMIF(Ingredients!$B$3:$B$217,'PH complex foods'!I496,Ingredients!$A$3:$A$119)+SUMIF($B$3:$B$724,I496,$V$3:$V$723)</f>
        <v>0</v>
      </c>
      <c r="R496" s="11">
        <f ca="1">SUMIF(Ingredients!$B$3:$B$217,'PH complex foods'!J496,Ingredients!$A$3:$A$119)+SUMIF($B$3:$B$724,J496,$V$3:$V$723)</f>
        <v>0</v>
      </c>
      <c r="S496" s="11">
        <f ca="1">SUMIF(Ingredients!$B$3:$B$217,'PH complex foods'!K496,Ingredients!$A$3:$A$119)+SUMIF($B$3:$B$724,K496,$V$3:$V$723)</f>
        <v>0</v>
      </c>
      <c r="T496" s="11">
        <f ca="1">SUMIF(Ingredients!$B$3:$B$217,'PH complex foods'!L496,Ingredients!$A$3:$A$119)+SUMIF($B$3:$B$724,L496,$V$3:$V$723)</f>
        <v>0</v>
      </c>
      <c r="U496" s="11">
        <f ca="1">SUMIF(Ingredients!$B$3:$B$217,'PH complex foods'!M496,Ingredients!$A$3:$A$119)+SUMIF($B$3:$B$724,M496,$V$3:$V$723)</f>
        <v>0</v>
      </c>
      <c r="V496" s="10">
        <f t="shared" ca="1" si="103"/>
        <v>0</v>
      </c>
      <c r="W496" s="11">
        <f t="shared" si="92"/>
        <v>0</v>
      </c>
      <c r="X496" s="44" t="str">
        <f t="shared" ca="1" si="104"/>
        <v>No</v>
      </c>
      <c r="Y496" s="34">
        <f>SUMIF(Ingredients!$B$3:$B$217,F496,Ingredients!$C$3:$C$217)+SUMIF($B$3:$B$724,F496,$AG$3:$AG$724)</f>
        <v>5</v>
      </c>
      <c r="Z496" s="30">
        <f>SUMIF(Ingredients!$B$3:$B$217,G496,Ingredients!$C$3:$C$217)+SUMIF($B$3:$B$724,G496,$AG$3:$AG$724)</f>
        <v>0</v>
      </c>
      <c r="AA496" s="30">
        <f>SUMIF(Ingredients!$B$3:$B$217,H496,Ingredients!$C$3:$C$217)+SUMIF($B$3:$B$724,H496,$AG$3:$AG$724)</f>
        <v>0</v>
      </c>
      <c r="AB496" s="30">
        <f>SUMIF(Ingredients!$B$3:$B$217,I496,Ingredients!$C$3:$C$217)+SUMIF($B$3:$B$724,I496,$AG$3:$AG$724)</f>
        <v>0</v>
      </c>
      <c r="AC496" s="30">
        <f>SUMIF(Ingredients!$B$3:$B$217,J496,Ingredients!$C$3:$C$217)+SUMIF($B$3:$B$724,J496,$AG$3:$AG$724)</f>
        <v>0</v>
      </c>
      <c r="AD496" s="30">
        <f>SUMIF(Ingredients!$B$3:$B$217,K496,Ingredients!$C$3:$C$217)+SUMIF($B$3:$B$724,K496,$AG$3:$AG$724)</f>
        <v>0</v>
      </c>
      <c r="AE496" s="30">
        <f>SUMIF(Ingredients!$B$3:$B$217,L496,Ingredients!$C$3:$C$217)+SUMIF($B$3:$B$724,L496,$AG$3:$AG$724)</f>
        <v>0</v>
      </c>
      <c r="AF496" s="30">
        <f>SUMIF(Ingredients!$B$3:$B$217,M496,Ingredients!$C$3:$C$217)+SUMIF($B$3:$B$724,M496,$AG$3:$AG$724)</f>
        <v>0</v>
      </c>
      <c r="AG496" s="29">
        <f t="shared" si="93"/>
        <v>5</v>
      </c>
      <c r="AH496" s="30">
        <f>SUMIF(Ingredients!$B$3:$B$217,F496,Ingredients!$D$3:$D$217)+SUMIF($B$3:$B$724,F496,$AP$3:$AP$724)</f>
        <v>0</v>
      </c>
      <c r="AI496" s="30">
        <f>SUMIF(Ingredients!$B$3:$B$217,G496,Ingredients!$D$3:$D$217)+SUMIF($B$3:$B$724,G496,$AP$3:$AP$724)</f>
        <v>0</v>
      </c>
      <c r="AJ496" s="30">
        <f>SUMIF(Ingredients!$B$3:$B$217,H496,Ingredients!$D$3:$D$217)+SUMIF($B$3:$B$724,H496,$AP$3:$AP$724)</f>
        <v>0</v>
      </c>
      <c r="AK496" s="30">
        <f>SUMIF(Ingredients!$B$3:$B$217,I496,Ingredients!$D$3:$D$217)+SUMIF($B$3:$B$724,I496,$AP$3:$AP$724)</f>
        <v>0</v>
      </c>
      <c r="AL496" s="30">
        <f>SUMIF(Ingredients!$B$3:$B$217,J496,Ingredients!$D$3:$D$217)+SUMIF($B$3:$B$724,J496,$AP$3:$AP$724)</f>
        <v>0</v>
      </c>
      <c r="AM496" s="30">
        <f>SUMIF(Ingredients!$B$3:$B$217,K496,Ingredients!$D$3:$D$217)+SUMIF($B$3:$B$724,K496,$AP$3:$AP$724)</f>
        <v>0</v>
      </c>
      <c r="AN496" s="30">
        <f>SUMIF(Ingredients!$B$3:$B$217,L496,Ingredients!$D$3:$D$217)+SUMIF($B$3:$B$724,L496,$AP$3:$AP$724)</f>
        <v>0</v>
      </c>
      <c r="AO496" s="30">
        <f>SUMIF(Ingredients!$B$3:$B$217,M496,Ingredients!$D$3:$D$217)+SUMIF($B$3:$B$724,M496,$AP$3:$AP$724)</f>
        <v>0</v>
      </c>
      <c r="AP496" s="29">
        <f t="shared" si="94"/>
        <v>0</v>
      </c>
      <c r="AQ496" s="30">
        <f>SUMIF(Ingredients!$B$3:$B$217,F496,Ingredients!$E$3:$E$217)+SUMIF($B$3:$B$724,F496,$AY$3:$AY$727)</f>
        <v>7</v>
      </c>
      <c r="AR496" s="30">
        <f>SUMIF(Ingredients!$B$3:$B$217,G496,Ingredients!$E$3:$E$217)+SUMIF($B$3:$B$724,G496,$AY$3:$AY$727)</f>
        <v>0</v>
      </c>
      <c r="AS496" s="30">
        <f>SUMIF(Ingredients!$B$3:$B$217,H496,Ingredients!$E$3:$E$217)+SUMIF($B$3:$B$724,H496,$AY$3:$AY$727)</f>
        <v>30</v>
      </c>
      <c r="AT496" s="30">
        <f>SUMIF(Ingredients!$B$3:$B$217,I496,Ingredients!$E$3:$E$217)+SUMIF($B$3:$B$724,I496,$AY$3:$AY$727)</f>
        <v>0</v>
      </c>
      <c r="AU496" s="30">
        <f>SUMIF(Ingredients!$B$3:$B$217,J496,Ingredients!$E$3:$E$217)+SUMIF($B$3:$B$724,J496,$AY$3:$AY$727)</f>
        <v>0</v>
      </c>
      <c r="AV496" s="30">
        <f>SUMIF(Ingredients!$B$3:$B$217,K496,Ingredients!$E$3:$E$217)+SUMIF($B$3:$B$724,K496,$AY$3:$AY$727)</f>
        <v>0</v>
      </c>
      <c r="AW496" s="30">
        <f>SUMIF(Ingredients!$B$3:$B$217,L496,Ingredients!$E$3:$E$217)+SUMIF($B$3:$B$724,L496,$AY$3:$AY$727)</f>
        <v>0</v>
      </c>
      <c r="AX496" s="30">
        <f>SUMIF(Ingredients!$B$3:$B$217,M496,Ingredients!$E$3:$E$217)+SUMIF($B$3:$B$724,M496,$AY$3:$AY$727)</f>
        <v>0</v>
      </c>
      <c r="AY496" s="29">
        <f t="shared" si="95"/>
        <v>12.333333333333334</v>
      </c>
      <c r="AZ496" s="30">
        <f>SUMIF(Ingredients!$B$3:$B$217,F496,Ingredients!$F$3:$F$217)+SUMIF($B$3:$B$724,F496,$BH$3:$BH$724)</f>
        <v>1</v>
      </c>
      <c r="BA496" s="30">
        <f>SUMIF(Ingredients!$B$3:$B$217,G496,Ingredients!$F$3:$F$217)+SUMIF($B$3:$B$724,G496,$BH$3:$BH$724)</f>
        <v>0</v>
      </c>
      <c r="BB496" s="30">
        <f>SUMIF(Ingredients!$B$3:$B$217,H496,Ingredients!$F$3:$F$217)+SUMIF($B$3:$B$724,H496,$BH$3:$BH$724)</f>
        <v>0</v>
      </c>
      <c r="BC496" s="30">
        <f>SUMIF(Ingredients!$B$3:$B$217,I496,Ingredients!$F$3:$F$217)+SUMIF($B$3:$B$724,I496,$BH$3:$BH$724)</f>
        <v>0</v>
      </c>
      <c r="BD496" s="30">
        <f>SUMIF(Ingredients!$B$3:$B$217,J496,Ingredients!$F$3:$F$217)+SUMIF($B$3:$B$724,J496,$BH$3:$BH$724)</f>
        <v>0</v>
      </c>
      <c r="BE496" s="30">
        <f>SUMIF(Ingredients!$B$3:$B$217,K496,Ingredients!$F$3:$F$217)+SUMIF($B$3:$B$724,K496,$BH$3:$BH$724)</f>
        <v>0</v>
      </c>
      <c r="BF496" s="30">
        <f>SUMIF(Ingredients!$B$3:$B$217,L496,Ingredients!$F$3:$F$217)+SUMIF($B$3:$B$724,L496,$BH$3:$BH$724)</f>
        <v>0</v>
      </c>
      <c r="BG496" s="30">
        <f>SUMIF(Ingredients!$B$3:$B$217,M496,Ingredients!$F$3:$F$217)+SUMIF($B$3:$B$724,M496,$BH$3:$BH$724)</f>
        <v>0</v>
      </c>
      <c r="BH496" s="35">
        <f t="shared" si="96"/>
        <v>1</v>
      </c>
      <c r="BI496" s="30">
        <f>SUMIF(Ingredients!$B$3:$B$217,F496,Ingredients!$G$3:$G$217)+SUMIF($B$3:$B$724,F496,$BQ$3:$BQ$724)</f>
        <v>0</v>
      </c>
      <c r="BJ496" s="30">
        <f>SUMIF(Ingredients!$B$3:$B$217,G496,Ingredients!$G$3:$G$217)+SUMIF($B$3:$B$724,G496,$BQ$3:$BQ$724)</f>
        <v>0</v>
      </c>
      <c r="BK496" s="30">
        <f>SUMIF(Ingredients!$B$3:$B$217,H496,Ingredients!$G$3:$G$217)+SUMIF($B$3:$B$724,H496,$BQ$3:$BQ$724)</f>
        <v>0</v>
      </c>
      <c r="BL496" s="30">
        <f>SUMIF(Ingredients!$B$3:$B$217,I496,Ingredients!$G$3:$G$217)+SUMIF($B$3:$B$724,I496,$BQ$3:$BQ$724)</f>
        <v>0</v>
      </c>
      <c r="BM496" s="30">
        <f>SUMIF(Ingredients!$B$3:$B$217,J496,Ingredients!$G$3:$G$217)+SUMIF($B$3:$B$724,J496,$BQ$3:$BQ$724)</f>
        <v>0</v>
      </c>
      <c r="BN496" s="30">
        <f>SUMIF(Ingredients!$B$3:$B$217,K496,Ingredients!$G$3:$G$217)+SUMIF($B$3:$B$724,K496,$BQ$3:$BQ$724)</f>
        <v>0</v>
      </c>
      <c r="BO496" s="30">
        <f>SUMIF(Ingredients!$B$3:$B$217,L496,Ingredients!$G$3:$G$217)+SUMIF($B$3:$B$724,L496,$BQ$3:$BQ$724)</f>
        <v>0</v>
      </c>
      <c r="BP496" s="30">
        <f>SUMIF(Ingredients!$B$3:$B$217,M496,Ingredients!$G$3:$G$217)+SUMIF($B$3:$B$724,M496,$BQ$3:$BQ$724)</f>
        <v>0</v>
      </c>
      <c r="BQ496" s="36">
        <f t="shared" si="97"/>
        <v>0</v>
      </c>
      <c r="BR496" s="30">
        <f>SUMIF(Ingredients!$B$3:$B$217,F496,Ingredients!$H$3:$H$217)+SUMIF($B$3:$B$724,F496,$BZ$3:$BZ$724)</f>
        <v>0</v>
      </c>
      <c r="BS496" s="30">
        <f>SUMIF(Ingredients!$B$3:$B$217,G496,Ingredients!$H$3:$H$217)+SUMIF($B$3:$B$724,G496,$BZ$3:$BZ$724)</f>
        <v>0</v>
      </c>
      <c r="BT496" s="30">
        <f>SUMIF(Ingredients!$B$3:$B$217,H496,Ingredients!$H$3:$H$217)+SUMIF($B$3:$B$724,H496,$BZ$3:$BZ$724)</f>
        <v>0</v>
      </c>
      <c r="BU496" s="30">
        <f>SUMIF(Ingredients!$B$3:$B$217,I496,Ingredients!$H$3:$H$217)+SUMIF($B$3:$B$724,I496,$BZ$3:$BZ$724)</f>
        <v>0</v>
      </c>
      <c r="BV496" s="30">
        <f>SUMIF(Ingredients!$B$3:$B$217,J496,Ingredients!$H$3:$H$217)+SUMIF($B$3:$B$724,J496,$BZ$3:$BZ$724)</f>
        <v>0</v>
      </c>
      <c r="BW496" s="30">
        <f>SUMIF(Ingredients!$B$3:$B$217,K496,Ingredients!$H$3:$H$217)+SUMIF($B$3:$B$724,K496,$BZ$3:$BZ$724)</f>
        <v>0</v>
      </c>
      <c r="BX496" s="30">
        <f>SUMIF(Ingredients!$B$3:$B$217,L496,Ingredients!$H$3:$H$217)+SUMIF($B$3:$B$724,L496,$BZ$3:$BZ$724)</f>
        <v>0</v>
      </c>
      <c r="BY496" s="30">
        <f>SUMIF(Ingredients!$B$3:$B$217,M496,Ingredients!$H$3:$H$217)+SUMIF($B$3:$B$724,M496,$BZ$3:$BZ$724)</f>
        <v>0</v>
      </c>
      <c r="BZ496" s="42">
        <f t="shared" si="98"/>
        <v>0</v>
      </c>
      <c r="CA496" s="30">
        <f>SUMIF(Ingredients!$B$3:$B$217,F496,Ingredients!$I$3:$I$217)+SUMIF($B$3:$B$724,F496,$CI$3:$CI$724)</f>
        <v>0</v>
      </c>
      <c r="CB496" s="30">
        <f>SUMIF(Ingredients!$B$3:$B$217,G496,Ingredients!$I$3:$I$217)+SUMIF($B$3:$B$724,G496,$CI$3:$CI$724)</f>
        <v>0</v>
      </c>
      <c r="CC496" s="30">
        <f>SUMIF(Ingredients!$B$3:$B$217,H496,Ingredients!$I$3:$I$217)+SUMIF($B$3:$B$724,H496,$CI$3:$CI$724)</f>
        <v>0</v>
      </c>
      <c r="CD496" s="30">
        <f>SUMIF(Ingredients!$B$3:$B$217,I496,Ingredients!$I$3:$I$217)+SUMIF($B$3:$B$724,I496,$CI$3:$CI$724)</f>
        <v>0</v>
      </c>
      <c r="CE496" s="30">
        <f>SUMIF(Ingredients!$B$3:$B$217,J496,Ingredients!$I$3:$I$217)+SUMIF($B$3:$B$724,J496,$CI$3:$CI$724)</f>
        <v>0</v>
      </c>
      <c r="CF496" s="30">
        <f>SUMIF(Ingredients!$B$3:$B$217,K496,Ingredients!$I$3:$I$217)+SUMIF($B$3:$B$724,K496,$CI$3:$CI$724)</f>
        <v>0</v>
      </c>
      <c r="CG496" s="30">
        <f>SUMIF(Ingredients!$B$3:$B$217,L496,Ingredients!$I$3:$I$217)+SUMIF($B$3:$B$724,L496,$CI$3:$CI$724)</f>
        <v>0</v>
      </c>
      <c r="CH496" s="30">
        <f>SUMIF(Ingredients!$B$3:$B$217,M496,Ingredients!$I$3:$I$217)+SUMIF($B$3:$B$724,M496,$CI$3:$CI$724)</f>
        <v>0</v>
      </c>
      <c r="CI496" s="38">
        <f t="shared" si="99"/>
        <v>0</v>
      </c>
      <c r="CJ496" s="30">
        <f>SUMIF(Ingredients!$B$3:$B$217,F496,Ingredients!$J$3:$J$217)+SUMIF($B$3:$B$724,F496,$CR$3:$CR$724)</f>
        <v>0</v>
      </c>
      <c r="CK496" s="30">
        <f>SUMIF(Ingredients!$B$3:$B$217,G496,Ingredients!$J$3:$J$217)+SUMIF($B$3:$B$724,G496,$CR$3:$CR$724)</f>
        <v>0</v>
      </c>
      <c r="CL496" s="30">
        <f>SUMIF(Ingredients!$B$3:$B$217,H496,Ingredients!$J$3:$J$217)+SUMIF($B$3:$B$724,H496,$CR$3:$CR$724)</f>
        <v>0</v>
      </c>
      <c r="CM496" s="30">
        <f>SUMIF(Ingredients!$B$3:$B$217,I496,Ingredients!$J$3:$J$217)+SUMIF($B$3:$B$724,I496,$CR$3:$CR$724)</f>
        <v>0</v>
      </c>
      <c r="CN496" s="30">
        <f>SUMIF(Ingredients!$B$3:$B$217,J496,Ingredients!$J$3:$J$217)+SUMIF($B$3:$B$724,J496,$CR$3:$CR$724)</f>
        <v>0</v>
      </c>
      <c r="CO496" s="30">
        <f>SUMIF(Ingredients!$B$3:$B$217,K496,Ingredients!$J$3:$J$217)+SUMIF($B$3:$B$724,K496,$CR$3:$CR$724)</f>
        <v>0</v>
      </c>
      <c r="CP496" s="30">
        <f>SUMIF(Ingredients!$B$3:$B$217,L496,Ingredients!$J$3:$J$217)+SUMIF($B$3:$B$724,L496,$CR$3:$CR$724)</f>
        <v>0</v>
      </c>
      <c r="CQ496" s="30">
        <f>SUMIF(Ingredients!$B$3:$B$217,M496,Ingredients!$J$3:$J$217)+SUMIF($B$3:$B$724,M496,$CR$3:$CR$724)</f>
        <v>0</v>
      </c>
      <c r="CR496" s="43">
        <f t="shared" si="100"/>
        <v>0</v>
      </c>
      <c r="CS496" s="34">
        <v>5</v>
      </c>
      <c r="CT496" s="30">
        <v>0</v>
      </c>
      <c r="CU496" s="30">
        <v>12.333333333333334</v>
      </c>
      <c r="CV496" s="35">
        <v>1</v>
      </c>
      <c r="CW496" s="36">
        <v>0</v>
      </c>
      <c r="CX496" s="37">
        <v>0</v>
      </c>
      <c r="CY496" s="38">
        <v>0</v>
      </c>
      <c r="CZ496" s="39">
        <v>0</v>
      </c>
      <c r="DA496" t="s">
        <v>199</v>
      </c>
      <c r="DB496" t="str">
        <f t="shared" ca="1" si="101"/>
        <v>No</v>
      </c>
      <c r="DC496" t="s">
        <v>3120</v>
      </c>
      <c r="DD496" t="s">
        <v>200</v>
      </c>
      <c r="DE496" t="str">
        <f t="shared" ca="1" si="102"/>
        <v/>
      </c>
      <c r="DF496" t="s">
        <v>2272</v>
      </c>
    </row>
    <row r="497" spans="2:110" x14ac:dyDescent="0.3">
      <c r="B497" t="s">
        <v>794</v>
      </c>
      <c r="C497" t="str">
        <f>INDEX('PH Itemnames'!$B$1:$B$723,MATCH(B497,'PH Itemnames'!$A$1:$A$723),1)</f>
        <v>cheesyshrimpquinoaItem</v>
      </c>
      <c r="D497" t="s">
        <v>245</v>
      </c>
      <c r="E497" t="s">
        <v>1192</v>
      </c>
      <c r="F497" s="10" t="s">
        <v>73</v>
      </c>
      <c r="G497" s="11" t="s">
        <v>670</v>
      </c>
      <c r="H497" s="11" t="s">
        <v>4</v>
      </c>
      <c r="I497" s="11" t="s">
        <v>62</v>
      </c>
      <c r="J497" s="11" t="s">
        <v>270</v>
      </c>
      <c r="K497" s="11" t="s">
        <v>238</v>
      </c>
      <c r="L497" s="11"/>
      <c r="M497" s="11"/>
      <c r="N497" s="46">
        <f ca="1">SUMIF(Ingredients!$B$3:$B$217,'PH complex foods'!F497,Ingredients!$A$3:$A$119)+SUMIF($B$3:$B$724,F497,$V$3:$V$723)</f>
        <v>1</v>
      </c>
      <c r="O497" s="11">
        <f ca="1">SUMIF(Ingredients!$B$3:$B$217,'PH complex foods'!G497,Ingredients!$A$3:$A$119)+SUMIF($B$3:$B$724,G497,$V$3:$V$723)</f>
        <v>0</v>
      </c>
      <c r="P497" s="11">
        <f ca="1">SUMIF(Ingredients!$B$3:$B$217,'PH complex foods'!H497,Ingredients!$A$3:$A$119)+SUMIF($B$3:$B$724,H497,$V$3:$V$723)</f>
        <v>1</v>
      </c>
      <c r="Q497" s="11">
        <f ca="1">SUMIF(Ingredients!$B$3:$B$217,'PH complex foods'!I497,Ingredients!$A$3:$A$119)+SUMIF($B$3:$B$724,I497,$V$3:$V$723)</f>
        <v>1</v>
      </c>
      <c r="R497" s="11">
        <f ca="1">SUMIF(Ingredients!$B$3:$B$217,'PH complex foods'!J497,Ingredients!$A$3:$A$119)+SUMIF($B$3:$B$724,J497,$V$3:$V$723)</f>
        <v>1</v>
      </c>
      <c r="S497" s="11">
        <f ca="1">SUMIF(Ingredients!$B$3:$B$217,'PH complex foods'!K497,Ingredients!$A$3:$A$119)+SUMIF($B$3:$B$724,K497,$V$3:$V$723)</f>
        <v>1</v>
      </c>
      <c r="T497" s="11">
        <f ca="1">SUMIF(Ingredients!$B$3:$B$217,'PH complex foods'!L497,Ingredients!$A$3:$A$119)+SUMIF($B$3:$B$724,L497,$V$3:$V$723)</f>
        <v>0</v>
      </c>
      <c r="U497" s="11">
        <f ca="1">SUMIF(Ingredients!$B$3:$B$217,'PH complex foods'!M497,Ingredients!$A$3:$A$119)+SUMIF($B$3:$B$724,M497,$V$3:$V$723)</f>
        <v>0</v>
      </c>
      <c r="V497" s="10">
        <f t="shared" ca="1" si="103"/>
        <v>0</v>
      </c>
      <c r="W497" s="11">
        <f t="shared" si="92"/>
        <v>0</v>
      </c>
      <c r="X497" s="44" t="str">
        <f t="shared" ca="1" si="104"/>
        <v>No</v>
      </c>
      <c r="Y497" s="34">
        <f>SUMIF(Ingredients!$B$3:$B$217,F497,Ingredients!$C$3:$C$217)+SUMIF($B$3:$B$724,F497,$AG$3:$AG$724)</f>
        <v>10</v>
      </c>
      <c r="Z497" s="30">
        <f>SUMIF(Ingredients!$B$3:$B$217,G497,Ingredients!$C$3:$C$217)+SUMIF($B$3:$B$724,G497,$AG$3:$AG$724)</f>
        <v>0</v>
      </c>
      <c r="AA497" s="30">
        <f>SUMIF(Ingredients!$B$3:$B$217,H497,Ingredients!$C$3:$C$217)+SUMIF($B$3:$B$724,H497,$AG$3:$AG$724)</f>
        <v>5</v>
      </c>
      <c r="AB497" s="30">
        <f>SUMIF(Ingredients!$B$3:$B$217,I497,Ingredients!$C$3:$C$217)+SUMIF($B$3:$B$724,I497,$AG$3:$AG$724)</f>
        <v>2</v>
      </c>
      <c r="AC497" s="30">
        <f>SUMIF(Ingredients!$B$3:$B$217,J497,Ingredients!$C$3:$C$217)+SUMIF($B$3:$B$724,J497,$AG$3:$AG$724)</f>
        <v>12.30952380952381</v>
      </c>
      <c r="AD497" s="30">
        <f>SUMIF(Ingredients!$B$3:$B$217,K497,Ingredients!$C$3:$C$217)+SUMIF($B$3:$B$724,K497,$AG$3:$AG$724)</f>
        <v>5</v>
      </c>
      <c r="AE497" s="30">
        <f>SUMIF(Ingredients!$B$3:$B$217,L497,Ingredients!$C$3:$C$217)+SUMIF($B$3:$B$724,L497,$AG$3:$AG$724)</f>
        <v>0</v>
      </c>
      <c r="AF497" s="30">
        <f>SUMIF(Ingredients!$B$3:$B$217,M497,Ingredients!$C$3:$C$217)+SUMIF($B$3:$B$724,M497,$AG$3:$AG$724)</f>
        <v>0</v>
      </c>
      <c r="AG497" s="29">
        <f t="shared" si="93"/>
        <v>34.30952380952381</v>
      </c>
      <c r="AH497" s="30">
        <f>SUMIF(Ingredients!$B$3:$B$217,F497,Ingredients!$D$3:$D$217)+SUMIF($B$3:$B$724,F497,$AP$3:$AP$724)</f>
        <v>0</v>
      </c>
      <c r="AI497" s="30">
        <f>SUMIF(Ingredients!$B$3:$B$217,G497,Ingredients!$D$3:$D$217)+SUMIF($B$3:$B$724,G497,$AP$3:$AP$724)</f>
        <v>0</v>
      </c>
      <c r="AJ497" s="30">
        <f>SUMIF(Ingredients!$B$3:$B$217,H497,Ingredients!$D$3:$D$217)+SUMIF($B$3:$B$724,H497,$AP$3:$AP$724)</f>
        <v>0</v>
      </c>
      <c r="AK497" s="30">
        <f>SUMIF(Ingredients!$B$3:$B$217,I497,Ingredients!$D$3:$D$217)+SUMIF($B$3:$B$724,I497,$AP$3:$AP$724)</f>
        <v>0</v>
      </c>
      <c r="AL497" s="30">
        <f>SUMIF(Ingredients!$B$3:$B$217,J497,Ingredients!$D$3:$D$217)+SUMIF($B$3:$B$724,J497,$AP$3:$AP$724)</f>
        <v>0.35714285714285715</v>
      </c>
      <c r="AM497" s="30">
        <f>SUMIF(Ingredients!$B$3:$B$217,K497,Ingredients!$D$3:$D$217)+SUMIF($B$3:$B$724,K497,$AP$3:$AP$724)</f>
        <v>5</v>
      </c>
      <c r="AN497" s="30">
        <f>SUMIF(Ingredients!$B$3:$B$217,L497,Ingredients!$D$3:$D$217)+SUMIF($B$3:$B$724,L497,$AP$3:$AP$724)</f>
        <v>0</v>
      </c>
      <c r="AO497" s="30">
        <f>SUMIF(Ingredients!$B$3:$B$217,M497,Ingredients!$D$3:$D$217)+SUMIF($B$3:$B$724,M497,$AP$3:$AP$724)</f>
        <v>0</v>
      </c>
      <c r="AP497" s="29">
        <f t="shared" si="94"/>
        <v>5.3571428571428568</v>
      </c>
      <c r="AQ497" s="30">
        <f>SUMIF(Ingredients!$B$3:$B$217,F497,Ingredients!$E$3:$E$217)+SUMIF($B$3:$B$724,F497,$AY$3:$AY$727)</f>
        <v>73</v>
      </c>
      <c r="AR497" s="30">
        <f>SUMIF(Ingredients!$B$3:$B$217,G497,Ingredients!$E$3:$E$217)+SUMIF($B$3:$B$724,G497,$AY$3:$AY$727)</f>
        <v>0</v>
      </c>
      <c r="AS497" s="30">
        <f>SUMIF(Ingredients!$B$3:$B$217,H497,Ingredients!$E$3:$E$217)+SUMIF($B$3:$B$724,H497,$AY$3:$AY$727)</f>
        <v>87</v>
      </c>
      <c r="AT497" s="30">
        <f>SUMIF(Ingredients!$B$3:$B$217,I497,Ingredients!$E$3:$E$217)+SUMIF($B$3:$B$724,I497,$AY$3:$AY$727)</f>
        <v>54</v>
      </c>
      <c r="AU497" s="30">
        <f>SUMIF(Ingredients!$B$3:$B$217,J497,Ingredients!$E$3:$E$217)+SUMIF($B$3:$B$724,J497,$AY$3:$AY$727)</f>
        <v>10.428571428571429</v>
      </c>
      <c r="AV497" s="30">
        <f>SUMIF(Ingredients!$B$3:$B$217,K497,Ingredients!$E$3:$E$217)+SUMIF($B$3:$B$724,K497,$AY$3:$AY$727)</f>
        <v>23</v>
      </c>
      <c r="AW497" s="30">
        <f>SUMIF(Ingredients!$B$3:$B$217,L497,Ingredients!$E$3:$E$217)+SUMIF($B$3:$B$724,L497,$AY$3:$AY$727)</f>
        <v>0</v>
      </c>
      <c r="AX497" s="30">
        <f>SUMIF(Ingredients!$B$3:$B$217,M497,Ingredients!$E$3:$E$217)+SUMIF($B$3:$B$724,M497,$AY$3:$AY$727)</f>
        <v>0</v>
      </c>
      <c r="AY497" s="29">
        <f t="shared" si="95"/>
        <v>41.238095238095234</v>
      </c>
      <c r="AZ497" s="30">
        <f>SUMIF(Ingredients!$B$3:$B$217,F497,Ingredients!$F$3:$F$217)+SUMIF($B$3:$B$724,F497,$BH$3:$BH$724)</f>
        <v>0</v>
      </c>
      <c r="BA497" s="30">
        <f>SUMIF(Ingredients!$B$3:$B$217,G497,Ingredients!$F$3:$F$217)+SUMIF($B$3:$B$724,G497,$BH$3:$BH$724)</f>
        <v>0</v>
      </c>
      <c r="BB497" s="30">
        <f>SUMIF(Ingredients!$B$3:$B$217,H497,Ingredients!$F$3:$F$217)+SUMIF($B$3:$B$724,H497,$BH$3:$BH$724)</f>
        <v>1</v>
      </c>
      <c r="BC497" s="30">
        <f>SUMIF(Ingredients!$B$3:$B$217,I497,Ingredients!$F$3:$F$217)+SUMIF($B$3:$B$724,I497,$BH$3:$BH$724)</f>
        <v>0</v>
      </c>
      <c r="BD497" s="30">
        <f>SUMIF(Ingredients!$B$3:$B$217,J497,Ingredients!$F$3:$F$217)+SUMIF($B$3:$B$724,J497,$BH$3:$BH$724)</f>
        <v>0</v>
      </c>
      <c r="BE497" s="30">
        <f>SUMIF(Ingredients!$B$3:$B$217,K497,Ingredients!$F$3:$F$217)+SUMIF($B$3:$B$724,K497,$BH$3:$BH$724)</f>
        <v>0</v>
      </c>
      <c r="BF497" s="30">
        <f>SUMIF(Ingredients!$B$3:$B$217,L497,Ingredients!$F$3:$F$217)+SUMIF($B$3:$B$724,L497,$BH$3:$BH$724)</f>
        <v>0</v>
      </c>
      <c r="BG497" s="30">
        <f>SUMIF(Ingredients!$B$3:$B$217,M497,Ingredients!$F$3:$F$217)+SUMIF($B$3:$B$724,M497,$BH$3:$BH$724)</f>
        <v>0</v>
      </c>
      <c r="BH497" s="35">
        <f t="shared" si="96"/>
        <v>1</v>
      </c>
      <c r="BI497" s="30">
        <f>SUMIF(Ingredients!$B$3:$B$217,F497,Ingredients!$G$3:$G$217)+SUMIF($B$3:$B$724,F497,$BQ$3:$BQ$724)</f>
        <v>0</v>
      </c>
      <c r="BJ497" s="30">
        <f>SUMIF(Ingredients!$B$3:$B$217,G497,Ingredients!$G$3:$G$217)+SUMIF($B$3:$B$724,G497,$BQ$3:$BQ$724)</f>
        <v>0</v>
      </c>
      <c r="BK497" s="30">
        <f>SUMIF(Ingredients!$B$3:$B$217,H497,Ingredients!$G$3:$G$217)+SUMIF($B$3:$B$724,H497,$BQ$3:$BQ$724)</f>
        <v>0</v>
      </c>
      <c r="BL497" s="30">
        <f>SUMIF(Ingredients!$B$3:$B$217,I497,Ingredients!$G$3:$G$217)+SUMIF($B$3:$B$724,I497,$BQ$3:$BQ$724)</f>
        <v>0</v>
      </c>
      <c r="BM497" s="30">
        <f>SUMIF(Ingredients!$B$3:$B$217,J497,Ingredients!$G$3:$G$217)+SUMIF($B$3:$B$724,J497,$BQ$3:$BQ$724)</f>
        <v>0</v>
      </c>
      <c r="BN497" s="30">
        <f>SUMIF(Ingredients!$B$3:$B$217,K497,Ingredients!$G$3:$G$217)+SUMIF($B$3:$B$724,K497,$BQ$3:$BQ$724)</f>
        <v>0</v>
      </c>
      <c r="BO497" s="30">
        <f>SUMIF(Ingredients!$B$3:$B$217,L497,Ingredients!$G$3:$G$217)+SUMIF($B$3:$B$724,L497,$BQ$3:$BQ$724)</f>
        <v>0</v>
      </c>
      <c r="BP497" s="30">
        <f>SUMIF(Ingredients!$B$3:$B$217,M497,Ingredients!$G$3:$G$217)+SUMIF($B$3:$B$724,M497,$BQ$3:$BQ$724)</f>
        <v>0</v>
      </c>
      <c r="BQ497" s="36">
        <f t="shared" si="97"/>
        <v>0</v>
      </c>
      <c r="BR497" s="30">
        <f>SUMIF(Ingredients!$B$3:$B$217,F497,Ingredients!$H$3:$H$217)+SUMIF($B$3:$B$724,F497,$BZ$3:$BZ$724)</f>
        <v>0</v>
      </c>
      <c r="BS497" s="30">
        <f>SUMIF(Ingredients!$B$3:$B$217,G497,Ingredients!$H$3:$H$217)+SUMIF($B$3:$B$724,G497,$BZ$3:$BZ$724)</f>
        <v>0</v>
      </c>
      <c r="BT497" s="30">
        <f>SUMIF(Ingredients!$B$3:$B$217,H497,Ingredients!$H$3:$H$217)+SUMIF($B$3:$B$724,H497,$BZ$3:$BZ$724)</f>
        <v>0</v>
      </c>
      <c r="BU497" s="30">
        <f>SUMIF(Ingredients!$B$3:$B$217,I497,Ingredients!$H$3:$H$217)+SUMIF($B$3:$B$724,I497,$BZ$3:$BZ$724)</f>
        <v>2</v>
      </c>
      <c r="BV497" s="30">
        <f>SUMIF(Ingredients!$B$3:$B$217,J497,Ingredients!$H$3:$H$217)+SUMIF($B$3:$B$724,J497,$BZ$3:$BZ$724)</f>
        <v>1.1428571428571428</v>
      </c>
      <c r="BW497" s="30">
        <f>SUMIF(Ingredients!$B$3:$B$217,K497,Ingredients!$H$3:$H$217)+SUMIF($B$3:$B$724,K497,$BZ$3:$BZ$724)</f>
        <v>0</v>
      </c>
      <c r="BX497" s="30">
        <f>SUMIF(Ingredients!$B$3:$B$217,L497,Ingredients!$H$3:$H$217)+SUMIF($B$3:$B$724,L497,$BZ$3:$BZ$724)</f>
        <v>0</v>
      </c>
      <c r="BY497" s="30">
        <f>SUMIF(Ingredients!$B$3:$B$217,M497,Ingredients!$H$3:$H$217)+SUMIF($B$3:$B$724,M497,$BZ$3:$BZ$724)</f>
        <v>0</v>
      </c>
      <c r="BZ497" s="42">
        <f t="shared" si="98"/>
        <v>3.1428571428571428</v>
      </c>
      <c r="CA497" s="30">
        <f>SUMIF(Ingredients!$B$3:$B$217,F497,Ingredients!$I$3:$I$217)+SUMIF($B$3:$B$724,F497,$CI$3:$CI$724)</f>
        <v>0</v>
      </c>
      <c r="CB497" s="30">
        <f>SUMIF(Ingredients!$B$3:$B$217,G497,Ingredients!$I$3:$I$217)+SUMIF($B$3:$B$724,G497,$CI$3:$CI$724)</f>
        <v>0</v>
      </c>
      <c r="CC497" s="30">
        <f>SUMIF(Ingredients!$B$3:$B$217,H497,Ingredients!$I$3:$I$217)+SUMIF($B$3:$B$724,H497,$CI$3:$CI$724)</f>
        <v>0</v>
      </c>
      <c r="CD497" s="30">
        <f>SUMIF(Ingredients!$B$3:$B$217,I497,Ingredients!$I$3:$I$217)+SUMIF($B$3:$B$724,I497,$CI$3:$CI$724)</f>
        <v>0</v>
      </c>
      <c r="CE497" s="30">
        <f>SUMIF(Ingredients!$B$3:$B$217,J497,Ingredients!$I$3:$I$217)+SUMIF($B$3:$B$724,J497,$CI$3:$CI$724)</f>
        <v>2.5</v>
      </c>
      <c r="CF497" s="30">
        <f>SUMIF(Ingredients!$B$3:$B$217,K497,Ingredients!$I$3:$I$217)+SUMIF($B$3:$B$724,K497,$CI$3:$CI$724)</f>
        <v>0</v>
      </c>
      <c r="CG497" s="30">
        <f>SUMIF(Ingredients!$B$3:$B$217,L497,Ingredients!$I$3:$I$217)+SUMIF($B$3:$B$724,L497,$CI$3:$CI$724)</f>
        <v>0</v>
      </c>
      <c r="CH497" s="30">
        <f>SUMIF(Ingredients!$B$3:$B$217,M497,Ingredients!$I$3:$I$217)+SUMIF($B$3:$B$724,M497,$CI$3:$CI$724)</f>
        <v>0</v>
      </c>
      <c r="CI497" s="38">
        <f t="shared" si="99"/>
        <v>2.5</v>
      </c>
      <c r="CJ497" s="30">
        <f>SUMIF(Ingredients!$B$3:$B$217,F497,Ingredients!$J$3:$J$217)+SUMIF($B$3:$B$724,F497,$CR$3:$CR$724)</f>
        <v>3</v>
      </c>
      <c r="CK497" s="30">
        <f>SUMIF(Ingredients!$B$3:$B$217,G497,Ingredients!$J$3:$J$217)+SUMIF($B$3:$B$724,G497,$CR$3:$CR$724)</f>
        <v>0</v>
      </c>
      <c r="CL497" s="30">
        <f>SUMIF(Ingredients!$B$3:$B$217,H497,Ingredients!$J$3:$J$217)+SUMIF($B$3:$B$724,H497,$CR$3:$CR$724)</f>
        <v>0</v>
      </c>
      <c r="CM497" s="30">
        <f>SUMIF(Ingredients!$B$3:$B$217,I497,Ingredients!$J$3:$J$217)+SUMIF($B$3:$B$724,I497,$CR$3:$CR$724)</f>
        <v>0</v>
      </c>
      <c r="CN497" s="30">
        <f>SUMIF(Ingredients!$B$3:$B$217,J497,Ingredients!$J$3:$J$217)+SUMIF($B$3:$B$724,J497,$CR$3:$CR$724)</f>
        <v>0</v>
      </c>
      <c r="CO497" s="30">
        <f>SUMIF(Ingredients!$B$3:$B$217,K497,Ingredients!$J$3:$J$217)+SUMIF($B$3:$B$724,K497,$CR$3:$CR$724)</f>
        <v>2</v>
      </c>
      <c r="CP497" s="30">
        <f>SUMIF(Ingredients!$B$3:$B$217,L497,Ingredients!$J$3:$J$217)+SUMIF($B$3:$B$724,L497,$CR$3:$CR$724)</f>
        <v>0</v>
      </c>
      <c r="CQ497" s="30">
        <f>SUMIF(Ingredients!$B$3:$B$217,M497,Ingredients!$J$3:$J$217)+SUMIF($B$3:$B$724,M497,$CR$3:$CR$724)</f>
        <v>0</v>
      </c>
      <c r="CR497" s="43">
        <f t="shared" si="100"/>
        <v>5</v>
      </c>
      <c r="CS497" s="34">
        <v>34.30952380952381</v>
      </c>
      <c r="CT497" s="30">
        <v>5.3571428571428568</v>
      </c>
      <c r="CU497" s="30">
        <v>41.238095238095234</v>
      </c>
      <c r="CV497" s="35">
        <v>1</v>
      </c>
      <c r="CW497" s="36">
        <v>0</v>
      </c>
      <c r="CX497" s="37">
        <v>3.1428571428571428</v>
      </c>
      <c r="CY497" s="38">
        <v>2.5</v>
      </c>
      <c r="CZ497" s="39">
        <v>5</v>
      </c>
      <c r="DA497" t="s">
        <v>199</v>
      </c>
      <c r="DB497" t="str">
        <f t="shared" ca="1" si="101"/>
        <v>No</v>
      </c>
      <c r="DD497" t="s">
        <v>200</v>
      </c>
      <c r="DE497" t="str">
        <f t="shared" ca="1" si="102"/>
        <v/>
      </c>
      <c r="DF497" t="s">
        <v>2272</v>
      </c>
    </row>
    <row r="498" spans="2:110" x14ac:dyDescent="0.3">
      <c r="B498" t="s">
        <v>795</v>
      </c>
      <c r="C498" t="str">
        <f>INDEX('PH Itemnames'!$B$1:$B$723,MATCH(B498,'PH Itemnames'!$A$1:$A$723),1)</f>
        <v>bulgogiItem</v>
      </c>
      <c r="D498" t="s">
        <v>240</v>
      </c>
      <c r="E498" t="s">
        <v>1192</v>
      </c>
      <c r="F498" s="10" t="s">
        <v>75</v>
      </c>
      <c r="G498" s="11" t="s">
        <v>62</v>
      </c>
      <c r="H498" s="11" t="s">
        <v>663</v>
      </c>
      <c r="I498" s="11" t="s">
        <v>210</v>
      </c>
      <c r="J498" s="11" t="s">
        <v>401</v>
      </c>
      <c r="K498" s="11" t="s">
        <v>129</v>
      </c>
      <c r="L498" s="11" t="s">
        <v>121</v>
      </c>
      <c r="M498" s="11"/>
      <c r="N498" s="46">
        <f ca="1">SUMIF(Ingredients!$B$3:$B$217,'PH complex foods'!F498,Ingredients!$A$3:$A$119)+SUMIF($B$3:$B$724,F498,$V$3:$V$723)</f>
        <v>1</v>
      </c>
      <c r="O498" s="11">
        <f ca="1">SUMIF(Ingredients!$B$3:$B$217,'PH complex foods'!G498,Ingredients!$A$3:$A$119)+SUMIF($B$3:$B$724,G498,$V$3:$V$723)</f>
        <v>1</v>
      </c>
      <c r="P498" s="11">
        <f ca="1">SUMIF(Ingredients!$B$3:$B$217,'PH complex foods'!H498,Ingredients!$A$3:$A$119)+SUMIF($B$3:$B$724,H498,$V$3:$V$723)</f>
        <v>1</v>
      </c>
      <c r="Q498" s="11">
        <f ca="1">SUMIF(Ingredients!$B$3:$B$217,'PH complex foods'!I498,Ingredients!$A$3:$A$119)+SUMIF($B$3:$B$724,I498,$V$3:$V$723)</f>
        <v>1</v>
      </c>
      <c r="R498" s="11">
        <f ca="1">SUMIF(Ingredients!$B$3:$B$217,'PH complex foods'!J498,Ingredients!$A$3:$A$119)+SUMIF($B$3:$B$724,J498,$V$3:$V$723)</f>
        <v>1</v>
      </c>
      <c r="S498" s="11">
        <f ca="1">SUMIF(Ingredients!$B$3:$B$217,'PH complex foods'!K498,Ingredients!$A$3:$A$119)+SUMIF($B$3:$B$724,K498,$V$3:$V$723)</f>
        <v>1</v>
      </c>
      <c r="T498" s="11">
        <f ca="1">SUMIF(Ingredients!$B$3:$B$217,'PH complex foods'!L498,Ingredients!$A$3:$A$119)+SUMIF($B$3:$B$724,L498,$V$3:$V$723)</f>
        <v>1</v>
      </c>
      <c r="U498" s="11">
        <f ca="1">SUMIF(Ingredients!$B$3:$B$217,'PH complex foods'!M498,Ingredients!$A$3:$A$119)+SUMIF($B$3:$B$724,M498,$V$3:$V$723)</f>
        <v>0</v>
      </c>
      <c r="V498" s="10">
        <f t="shared" ca="1" si="103"/>
        <v>1</v>
      </c>
      <c r="W498" s="11">
        <f t="shared" si="92"/>
        <v>1</v>
      </c>
      <c r="X498" s="44" t="str">
        <f t="shared" ca="1" si="104"/>
        <v>Yes</v>
      </c>
      <c r="Y498" s="34">
        <f>SUMIF(Ingredients!$B$3:$B$217,F498,Ingredients!$C$3:$C$217)+SUMIF($B$3:$B$724,F498,$AG$3:$AG$724)</f>
        <v>10</v>
      </c>
      <c r="Z498" s="30">
        <f>SUMIF(Ingredients!$B$3:$B$217,G498,Ingredients!$C$3:$C$217)+SUMIF($B$3:$B$724,G498,$AG$3:$AG$724)</f>
        <v>2</v>
      </c>
      <c r="AA498" s="30">
        <f>SUMIF(Ingredients!$B$3:$B$217,H498,Ingredients!$C$3:$C$217)+SUMIF($B$3:$B$724,H498,$AG$3:$AG$724)</f>
        <v>10</v>
      </c>
      <c r="AB498" s="30">
        <f>SUMIF(Ingredients!$B$3:$B$217,I498,Ingredients!$C$3:$C$217)+SUMIF($B$3:$B$724,I498,$AG$3:$AG$724)</f>
        <v>0</v>
      </c>
      <c r="AC498" s="30">
        <f>SUMIF(Ingredients!$B$3:$B$217,J498,Ingredients!$C$3:$C$217)+SUMIF($B$3:$B$724,J498,$AG$3:$AG$724)</f>
        <v>0</v>
      </c>
      <c r="AD498" s="30">
        <f>SUMIF(Ingredients!$B$3:$B$217,K498,Ingredients!$C$3:$C$217)+SUMIF($B$3:$B$724,K498,$AG$3:$AG$724)</f>
        <v>2</v>
      </c>
      <c r="AE498" s="30">
        <f>SUMIF(Ingredients!$B$3:$B$217,L498,Ingredients!$C$3:$C$217)+SUMIF($B$3:$B$724,L498,$AG$3:$AG$724)</f>
        <v>2</v>
      </c>
      <c r="AF498" s="30">
        <f>SUMIF(Ingredients!$B$3:$B$217,M498,Ingredients!$C$3:$C$217)+SUMIF($B$3:$B$724,M498,$AG$3:$AG$724)</f>
        <v>0</v>
      </c>
      <c r="AG498" s="29">
        <f t="shared" si="93"/>
        <v>26</v>
      </c>
      <c r="AH498" s="30">
        <f>SUMIF(Ingredients!$B$3:$B$217,F498,Ingredients!$D$3:$D$217)+SUMIF($B$3:$B$724,F498,$AP$3:$AP$724)</f>
        <v>0</v>
      </c>
      <c r="AI498" s="30">
        <f>SUMIF(Ingredients!$B$3:$B$217,G498,Ingredients!$D$3:$D$217)+SUMIF($B$3:$B$724,G498,$AP$3:$AP$724)</f>
        <v>0</v>
      </c>
      <c r="AJ498" s="30">
        <f>SUMIF(Ingredients!$B$3:$B$217,H498,Ingredients!$D$3:$D$217)+SUMIF($B$3:$B$724,H498,$AP$3:$AP$724)</f>
        <v>10</v>
      </c>
      <c r="AK498" s="30">
        <f>SUMIF(Ingredients!$B$3:$B$217,I498,Ingredients!$D$3:$D$217)+SUMIF($B$3:$B$724,I498,$AP$3:$AP$724)</f>
        <v>0</v>
      </c>
      <c r="AL498" s="30">
        <f>SUMIF(Ingredients!$B$3:$B$217,J498,Ingredients!$D$3:$D$217)+SUMIF($B$3:$B$724,J498,$AP$3:$AP$724)</f>
        <v>0</v>
      </c>
      <c r="AM498" s="30">
        <f>SUMIF(Ingredients!$B$3:$B$217,K498,Ingredients!$D$3:$D$217)+SUMIF($B$3:$B$724,K498,$AP$3:$AP$724)</f>
        <v>0</v>
      </c>
      <c r="AN498" s="30">
        <f>SUMIF(Ingredients!$B$3:$B$217,L498,Ingredients!$D$3:$D$217)+SUMIF($B$3:$B$724,L498,$AP$3:$AP$724)</f>
        <v>0</v>
      </c>
      <c r="AO498" s="30">
        <f>SUMIF(Ingredients!$B$3:$B$217,M498,Ingredients!$D$3:$D$217)+SUMIF($B$3:$B$724,M498,$AP$3:$AP$724)</f>
        <v>0</v>
      </c>
      <c r="AP498" s="29">
        <f t="shared" si="94"/>
        <v>10</v>
      </c>
      <c r="AQ498" s="30">
        <f>SUMIF(Ingredients!$B$3:$B$217,F498,Ingredients!$E$3:$E$217)+SUMIF($B$3:$B$724,F498,$AY$3:$AY$727)</f>
        <v>10</v>
      </c>
      <c r="AR498" s="30">
        <f>SUMIF(Ingredients!$B$3:$B$217,G498,Ingredients!$E$3:$E$217)+SUMIF($B$3:$B$724,G498,$AY$3:$AY$727)</f>
        <v>54</v>
      </c>
      <c r="AS498" s="30">
        <f>SUMIF(Ingredients!$B$3:$B$217,H498,Ingredients!$E$3:$E$217)+SUMIF($B$3:$B$724,H498,$AY$3:$AY$727)</f>
        <v>12.666666666666666</v>
      </c>
      <c r="AT498" s="30">
        <f>SUMIF(Ingredients!$B$3:$B$217,I498,Ingredients!$E$3:$E$217)+SUMIF($B$3:$B$724,I498,$AY$3:$AY$727)</f>
        <v>30</v>
      </c>
      <c r="AU498" s="30">
        <f>SUMIF(Ingredients!$B$3:$B$217,J498,Ingredients!$E$3:$E$217)+SUMIF($B$3:$B$724,J498,$AY$3:$AY$727)</f>
        <v>0</v>
      </c>
      <c r="AV498" s="30">
        <f>SUMIF(Ingredients!$B$3:$B$217,K498,Ingredients!$E$3:$E$217)+SUMIF($B$3:$B$724,K498,$AY$3:$AY$727)</f>
        <v>12</v>
      </c>
      <c r="AW498" s="30">
        <f>SUMIF(Ingredients!$B$3:$B$217,L498,Ingredients!$E$3:$E$217)+SUMIF($B$3:$B$724,L498,$AY$3:$AY$727)</f>
        <v>24</v>
      </c>
      <c r="AX498" s="30">
        <f>SUMIF(Ingredients!$B$3:$B$217,M498,Ingredients!$E$3:$E$217)+SUMIF($B$3:$B$724,M498,$AY$3:$AY$727)</f>
        <v>0</v>
      </c>
      <c r="AY498" s="29">
        <f t="shared" si="95"/>
        <v>20.380952380952383</v>
      </c>
      <c r="AZ498" s="30">
        <f>SUMIF(Ingredients!$B$3:$B$217,F498,Ingredients!$F$3:$F$217)+SUMIF($B$3:$B$724,F498,$BH$3:$BH$724)</f>
        <v>0</v>
      </c>
      <c r="BA498" s="30">
        <f>SUMIF(Ingredients!$B$3:$B$217,G498,Ingredients!$F$3:$F$217)+SUMIF($B$3:$B$724,G498,$BH$3:$BH$724)</f>
        <v>0</v>
      </c>
      <c r="BB498" s="30">
        <f>SUMIF(Ingredients!$B$3:$B$217,H498,Ingredients!$F$3:$F$217)+SUMIF($B$3:$B$724,H498,$BH$3:$BH$724)</f>
        <v>0</v>
      </c>
      <c r="BC498" s="30">
        <f>SUMIF(Ingredients!$B$3:$B$217,I498,Ingredients!$F$3:$F$217)+SUMIF($B$3:$B$724,I498,$BH$3:$BH$724)</f>
        <v>0</v>
      </c>
      <c r="BD498" s="30">
        <f>SUMIF(Ingredients!$B$3:$B$217,J498,Ingredients!$F$3:$F$217)+SUMIF($B$3:$B$724,J498,$BH$3:$BH$724)</f>
        <v>0</v>
      </c>
      <c r="BE498" s="30">
        <f>SUMIF(Ingredients!$B$3:$B$217,K498,Ingredients!$F$3:$F$217)+SUMIF($B$3:$B$724,K498,$BH$3:$BH$724)</f>
        <v>0</v>
      </c>
      <c r="BF498" s="30">
        <f>SUMIF(Ingredients!$B$3:$B$217,L498,Ingredients!$F$3:$F$217)+SUMIF($B$3:$B$724,L498,$BH$3:$BH$724)</f>
        <v>0</v>
      </c>
      <c r="BG498" s="30">
        <f>SUMIF(Ingredients!$B$3:$B$217,M498,Ingredients!$F$3:$F$217)+SUMIF($B$3:$B$724,M498,$BH$3:$BH$724)</f>
        <v>0</v>
      </c>
      <c r="BH498" s="35">
        <f t="shared" si="96"/>
        <v>0</v>
      </c>
      <c r="BI498" s="30">
        <f>SUMIF(Ingredients!$B$3:$B$217,F498,Ingredients!$G$3:$G$217)+SUMIF($B$3:$B$724,F498,$BQ$3:$BQ$724)</f>
        <v>0</v>
      </c>
      <c r="BJ498" s="30">
        <f>SUMIF(Ingredients!$B$3:$B$217,G498,Ingredients!$G$3:$G$217)+SUMIF($B$3:$B$724,G498,$BQ$3:$BQ$724)</f>
        <v>0</v>
      </c>
      <c r="BK498" s="30">
        <f>SUMIF(Ingredients!$B$3:$B$217,H498,Ingredients!$G$3:$G$217)+SUMIF($B$3:$B$724,H498,$BQ$3:$BQ$724)</f>
        <v>0</v>
      </c>
      <c r="BL498" s="30">
        <f>SUMIF(Ingredients!$B$3:$B$217,I498,Ingredients!$G$3:$G$217)+SUMIF($B$3:$B$724,I498,$BQ$3:$BQ$724)</f>
        <v>0</v>
      </c>
      <c r="BM498" s="30">
        <f>SUMIF(Ingredients!$B$3:$B$217,J498,Ingredients!$G$3:$G$217)+SUMIF($B$3:$B$724,J498,$BQ$3:$BQ$724)</f>
        <v>0</v>
      </c>
      <c r="BN498" s="30">
        <f>SUMIF(Ingredients!$B$3:$B$217,K498,Ingredients!$G$3:$G$217)+SUMIF($B$3:$B$724,K498,$BQ$3:$BQ$724)</f>
        <v>0</v>
      </c>
      <c r="BO498" s="30">
        <f>SUMIF(Ingredients!$B$3:$B$217,L498,Ingredients!$G$3:$G$217)+SUMIF($B$3:$B$724,L498,$BQ$3:$BQ$724)</f>
        <v>0</v>
      </c>
      <c r="BP498" s="30">
        <f>SUMIF(Ingredients!$B$3:$B$217,M498,Ingredients!$G$3:$G$217)+SUMIF($B$3:$B$724,M498,$BQ$3:$BQ$724)</f>
        <v>0</v>
      </c>
      <c r="BQ498" s="36">
        <f t="shared" si="97"/>
        <v>0</v>
      </c>
      <c r="BR498" s="30">
        <f>SUMIF(Ingredients!$B$3:$B$217,F498,Ingredients!$H$3:$H$217)+SUMIF($B$3:$B$724,F498,$BZ$3:$BZ$724)</f>
        <v>0</v>
      </c>
      <c r="BS498" s="30">
        <f>SUMIF(Ingredients!$B$3:$B$217,G498,Ingredients!$H$3:$H$217)+SUMIF($B$3:$B$724,G498,$BZ$3:$BZ$724)</f>
        <v>2</v>
      </c>
      <c r="BT498" s="30">
        <f>SUMIF(Ingredients!$B$3:$B$217,H498,Ingredients!$H$3:$H$217)+SUMIF($B$3:$B$724,H498,$BZ$3:$BZ$724)</f>
        <v>0.5</v>
      </c>
      <c r="BU498" s="30">
        <f>SUMIF(Ingredients!$B$3:$B$217,I498,Ingredients!$H$3:$H$217)+SUMIF($B$3:$B$724,I498,$BZ$3:$BZ$724)</f>
        <v>0</v>
      </c>
      <c r="BV498" s="30">
        <f>SUMIF(Ingredients!$B$3:$B$217,J498,Ingredients!$H$3:$H$217)+SUMIF($B$3:$B$724,J498,$BZ$3:$BZ$724)</f>
        <v>0</v>
      </c>
      <c r="BW498" s="30">
        <f>SUMIF(Ingredients!$B$3:$B$217,K498,Ingredients!$H$3:$H$217)+SUMIF($B$3:$B$724,K498,$BZ$3:$BZ$724)</f>
        <v>1</v>
      </c>
      <c r="BX498" s="30">
        <f>SUMIF(Ingredients!$B$3:$B$217,L498,Ingredients!$H$3:$H$217)+SUMIF($B$3:$B$724,L498,$BZ$3:$BZ$724)</f>
        <v>0</v>
      </c>
      <c r="BY498" s="30">
        <f>SUMIF(Ingredients!$B$3:$B$217,M498,Ingredients!$H$3:$H$217)+SUMIF($B$3:$B$724,M498,$BZ$3:$BZ$724)</f>
        <v>0</v>
      </c>
      <c r="BZ498" s="42">
        <f t="shared" si="98"/>
        <v>3.5</v>
      </c>
      <c r="CA498" s="30">
        <f>SUMIF(Ingredients!$B$3:$B$217,F498,Ingredients!$I$3:$I$217)+SUMIF($B$3:$B$724,F498,$CI$3:$CI$724)</f>
        <v>2</v>
      </c>
      <c r="CB498" s="30">
        <f>SUMIF(Ingredients!$B$3:$B$217,G498,Ingredients!$I$3:$I$217)+SUMIF($B$3:$B$724,G498,$CI$3:$CI$724)</f>
        <v>0</v>
      </c>
      <c r="CC498" s="30">
        <f>SUMIF(Ingredients!$B$3:$B$217,H498,Ingredients!$I$3:$I$217)+SUMIF($B$3:$B$724,H498,$CI$3:$CI$724)</f>
        <v>1</v>
      </c>
      <c r="CD498" s="30">
        <f>SUMIF(Ingredients!$B$3:$B$217,I498,Ingredients!$I$3:$I$217)+SUMIF($B$3:$B$724,I498,$CI$3:$CI$724)</f>
        <v>0</v>
      </c>
      <c r="CE498" s="30">
        <f>SUMIF(Ingredients!$B$3:$B$217,J498,Ingredients!$I$3:$I$217)+SUMIF($B$3:$B$724,J498,$CI$3:$CI$724)</f>
        <v>0</v>
      </c>
      <c r="CF498" s="30">
        <f>SUMIF(Ingredients!$B$3:$B$217,K498,Ingredients!$I$3:$I$217)+SUMIF($B$3:$B$724,K498,$CI$3:$CI$724)</f>
        <v>0</v>
      </c>
      <c r="CG498" s="30">
        <f>SUMIF(Ingredients!$B$3:$B$217,L498,Ingredients!$I$3:$I$217)+SUMIF($B$3:$B$724,L498,$CI$3:$CI$724)</f>
        <v>0</v>
      </c>
      <c r="CH498" s="30">
        <f>SUMIF(Ingredients!$B$3:$B$217,M498,Ingredients!$I$3:$I$217)+SUMIF($B$3:$B$724,M498,$CI$3:$CI$724)</f>
        <v>0</v>
      </c>
      <c r="CI498" s="38">
        <f t="shared" si="99"/>
        <v>3</v>
      </c>
      <c r="CJ498" s="30">
        <f>SUMIF(Ingredients!$B$3:$B$217,F498,Ingredients!$J$3:$J$217)+SUMIF($B$3:$B$724,F498,$CR$3:$CR$724)</f>
        <v>0</v>
      </c>
      <c r="CK498" s="30">
        <f>SUMIF(Ingredients!$B$3:$B$217,G498,Ingredients!$J$3:$J$217)+SUMIF($B$3:$B$724,G498,$CR$3:$CR$724)</f>
        <v>0</v>
      </c>
      <c r="CL498" s="30">
        <f>SUMIF(Ingredients!$B$3:$B$217,H498,Ingredients!$J$3:$J$217)+SUMIF($B$3:$B$724,H498,$CR$3:$CR$724)</f>
        <v>0</v>
      </c>
      <c r="CM498" s="30">
        <f>SUMIF(Ingredients!$B$3:$B$217,I498,Ingredients!$J$3:$J$217)+SUMIF($B$3:$B$724,I498,$CR$3:$CR$724)</f>
        <v>0</v>
      </c>
      <c r="CN498" s="30">
        <f>SUMIF(Ingredients!$B$3:$B$217,J498,Ingredients!$J$3:$J$217)+SUMIF($B$3:$B$724,J498,$CR$3:$CR$724)</f>
        <v>0</v>
      </c>
      <c r="CO498" s="30">
        <f>SUMIF(Ingredients!$B$3:$B$217,K498,Ingredients!$J$3:$J$217)+SUMIF($B$3:$B$724,K498,$CR$3:$CR$724)</f>
        <v>0</v>
      </c>
      <c r="CP498" s="30">
        <f>SUMIF(Ingredients!$B$3:$B$217,L498,Ingredients!$J$3:$J$217)+SUMIF($B$3:$B$724,L498,$CR$3:$CR$724)</f>
        <v>0</v>
      </c>
      <c r="CQ498" s="30">
        <f>SUMIF(Ingredients!$B$3:$B$217,M498,Ingredients!$J$3:$J$217)+SUMIF($B$3:$B$724,M498,$CR$3:$CR$724)</f>
        <v>0</v>
      </c>
      <c r="CR498" s="43">
        <f t="shared" si="100"/>
        <v>0</v>
      </c>
      <c r="CS498" s="34">
        <v>25</v>
      </c>
      <c r="CT498" s="30">
        <v>0</v>
      </c>
      <c r="CU498" s="30">
        <v>18</v>
      </c>
      <c r="CV498" s="35">
        <v>0</v>
      </c>
      <c r="CW498" s="36">
        <v>0</v>
      </c>
      <c r="CX498" s="37">
        <v>3.5</v>
      </c>
      <c r="CY498" s="38">
        <v>3</v>
      </c>
      <c r="CZ498" s="39">
        <v>0</v>
      </c>
      <c r="DA498" t="s">
        <v>202</v>
      </c>
      <c r="DB498" t="str">
        <f t="shared" ca="1" si="101"/>
        <v>-</v>
      </c>
      <c r="DD498" t="s">
        <v>200</v>
      </c>
      <c r="DE498" t="str">
        <f t="shared" ca="1" si="102"/>
        <v>BULGOGIITEM(MEAL, ItemRegistry.bulgogiItem, 4 ,5f,0f,0f,3.5f,0f,3f,0f,1.17f),</v>
      </c>
      <c r="DF498" t="s">
        <v>2563</v>
      </c>
    </row>
    <row r="499" spans="2:110" x14ac:dyDescent="0.3">
      <c r="B499" t="s">
        <v>796</v>
      </c>
      <c r="C499" t="str">
        <f>INDEX('PH Itemnames'!$B$1:$B$723,MATCH(B499,'PH Itemnames'!$A$1:$A$723),1)</f>
        <v>omuriceItem</v>
      </c>
      <c r="D499" t="s">
        <v>240</v>
      </c>
      <c r="E499" t="s">
        <v>1192</v>
      </c>
      <c r="F499" s="10" t="s">
        <v>75</v>
      </c>
      <c r="G499" s="11" t="s">
        <v>44</v>
      </c>
      <c r="H499" s="11" t="s">
        <v>129</v>
      </c>
      <c r="I499" s="11" t="s">
        <v>61</v>
      </c>
      <c r="J499" s="11" t="s">
        <v>64</v>
      </c>
      <c r="K499" s="11" t="s">
        <v>226</v>
      </c>
      <c r="L499" s="11"/>
      <c r="M499" s="11"/>
      <c r="N499" s="46">
        <f ca="1">SUMIF(Ingredients!$B$3:$B$217,'PH complex foods'!F499,Ingredients!$A$3:$A$119)+SUMIF($B$3:$B$724,F499,$V$3:$V$723)</f>
        <v>1</v>
      </c>
      <c r="O499" s="11">
        <f ca="1">SUMIF(Ingredients!$B$3:$B$217,'PH complex foods'!G499,Ingredients!$A$3:$A$119)+SUMIF($B$3:$B$724,G499,$V$3:$V$723)</f>
        <v>1</v>
      </c>
      <c r="P499" s="11">
        <f ca="1">SUMIF(Ingredients!$B$3:$B$217,'PH complex foods'!H499,Ingredients!$A$3:$A$119)+SUMIF($B$3:$B$724,H499,$V$3:$V$723)</f>
        <v>1</v>
      </c>
      <c r="Q499" s="11">
        <f ca="1">SUMIF(Ingredients!$B$3:$B$217,'PH complex foods'!I499,Ingredients!$A$3:$A$119)+SUMIF($B$3:$B$724,I499,$V$3:$V$723)</f>
        <v>1</v>
      </c>
      <c r="R499" s="11">
        <f ca="1">SUMIF(Ingredients!$B$3:$B$217,'PH complex foods'!J499,Ingredients!$A$3:$A$119)+SUMIF($B$3:$B$724,J499,$V$3:$V$723)</f>
        <v>1</v>
      </c>
      <c r="S499" s="11">
        <f ca="1">SUMIF(Ingredients!$B$3:$B$217,'PH complex foods'!K499,Ingredients!$A$3:$A$119)+SUMIF($B$3:$B$724,K499,$V$3:$V$723)</f>
        <v>1</v>
      </c>
      <c r="T499" s="11">
        <f ca="1">SUMIF(Ingredients!$B$3:$B$217,'PH complex foods'!L499,Ingredients!$A$3:$A$119)+SUMIF($B$3:$B$724,L499,$V$3:$V$723)</f>
        <v>0</v>
      </c>
      <c r="U499" s="11">
        <f ca="1">SUMIF(Ingredients!$B$3:$B$217,'PH complex foods'!M499,Ingredients!$A$3:$A$119)+SUMIF($B$3:$B$724,M499,$V$3:$V$723)</f>
        <v>0</v>
      </c>
      <c r="V499" s="10">
        <f t="shared" ca="1" si="103"/>
        <v>1</v>
      </c>
      <c r="W499" s="11">
        <f t="shared" si="92"/>
        <v>1</v>
      </c>
      <c r="X499" s="44" t="str">
        <f t="shared" ca="1" si="104"/>
        <v>Yes</v>
      </c>
      <c r="Y499" s="34">
        <f>SUMIF(Ingredients!$B$3:$B$217,F499,Ingredients!$C$3:$C$217)+SUMIF($B$3:$B$724,F499,$AG$3:$AG$724)</f>
        <v>10</v>
      </c>
      <c r="Z499" s="30">
        <f>SUMIF(Ingredients!$B$3:$B$217,G499,Ingredients!$C$3:$C$217)+SUMIF($B$3:$B$724,G499,$AG$3:$AG$724)</f>
        <v>0</v>
      </c>
      <c r="AA499" s="30">
        <f>SUMIF(Ingredients!$B$3:$B$217,H499,Ingredients!$C$3:$C$217)+SUMIF($B$3:$B$724,H499,$AG$3:$AG$724)</f>
        <v>2</v>
      </c>
      <c r="AB499" s="30">
        <f>SUMIF(Ingredients!$B$3:$B$217,I499,Ingredients!$C$3:$C$217)+SUMIF($B$3:$B$724,I499,$AG$3:$AG$724)</f>
        <v>10</v>
      </c>
      <c r="AC499" s="30">
        <f>SUMIF(Ingredients!$B$3:$B$217,J499,Ingredients!$C$3:$C$217)+SUMIF($B$3:$B$724,J499,$AG$3:$AG$724)</f>
        <v>2</v>
      </c>
      <c r="AD499" s="30">
        <f>SUMIF(Ingredients!$B$3:$B$217,K499,Ingredients!$C$3:$C$217)+SUMIF($B$3:$B$724,K499,$AG$3:$AG$724)</f>
        <v>0</v>
      </c>
      <c r="AE499" s="30">
        <f>SUMIF(Ingredients!$B$3:$B$217,L499,Ingredients!$C$3:$C$217)+SUMIF($B$3:$B$724,L499,$AG$3:$AG$724)</f>
        <v>0</v>
      </c>
      <c r="AF499" s="30">
        <f>SUMIF(Ingredients!$B$3:$B$217,M499,Ingredients!$C$3:$C$217)+SUMIF($B$3:$B$724,M499,$AG$3:$AG$724)</f>
        <v>0</v>
      </c>
      <c r="AG499" s="29">
        <f t="shared" si="93"/>
        <v>24</v>
      </c>
      <c r="AH499" s="30">
        <f>SUMIF(Ingredients!$B$3:$B$217,F499,Ingredients!$D$3:$D$217)+SUMIF($B$3:$B$724,F499,$AP$3:$AP$724)</f>
        <v>0</v>
      </c>
      <c r="AI499" s="30">
        <f>SUMIF(Ingredients!$B$3:$B$217,G499,Ingredients!$D$3:$D$217)+SUMIF($B$3:$B$724,G499,$AP$3:$AP$724)</f>
        <v>0</v>
      </c>
      <c r="AJ499" s="30">
        <f>SUMIF(Ingredients!$B$3:$B$217,H499,Ingredients!$D$3:$D$217)+SUMIF($B$3:$B$724,H499,$AP$3:$AP$724)</f>
        <v>0</v>
      </c>
      <c r="AK499" s="30">
        <f>SUMIF(Ingredients!$B$3:$B$217,I499,Ingredients!$D$3:$D$217)+SUMIF($B$3:$B$724,I499,$AP$3:$AP$724)</f>
        <v>0</v>
      </c>
      <c r="AL499" s="30">
        <f>SUMIF(Ingredients!$B$3:$B$217,J499,Ingredients!$D$3:$D$217)+SUMIF($B$3:$B$724,J499,$AP$3:$AP$724)</f>
        <v>0</v>
      </c>
      <c r="AM499" s="30">
        <f>SUMIF(Ingredients!$B$3:$B$217,K499,Ingredients!$D$3:$D$217)+SUMIF($B$3:$B$724,K499,$AP$3:$AP$724)</f>
        <v>0</v>
      </c>
      <c r="AN499" s="30">
        <f>SUMIF(Ingredients!$B$3:$B$217,L499,Ingredients!$D$3:$D$217)+SUMIF($B$3:$B$724,L499,$AP$3:$AP$724)</f>
        <v>0</v>
      </c>
      <c r="AO499" s="30">
        <f>SUMIF(Ingredients!$B$3:$B$217,M499,Ingredients!$D$3:$D$217)+SUMIF($B$3:$B$724,M499,$AP$3:$AP$724)</f>
        <v>0</v>
      </c>
      <c r="AP499" s="29">
        <f t="shared" si="94"/>
        <v>0</v>
      </c>
      <c r="AQ499" s="30">
        <f>SUMIF(Ingredients!$B$3:$B$217,F499,Ingredients!$E$3:$E$217)+SUMIF($B$3:$B$724,F499,$AY$3:$AY$727)</f>
        <v>10</v>
      </c>
      <c r="AR499" s="30">
        <f>SUMIF(Ingredients!$B$3:$B$217,G499,Ingredients!$E$3:$E$217)+SUMIF($B$3:$B$724,G499,$AY$3:$AY$727)</f>
        <v>10</v>
      </c>
      <c r="AS499" s="30">
        <f>SUMIF(Ingredients!$B$3:$B$217,H499,Ingredients!$E$3:$E$217)+SUMIF($B$3:$B$724,H499,$AY$3:$AY$727)</f>
        <v>12</v>
      </c>
      <c r="AT499" s="30">
        <f>SUMIF(Ingredients!$B$3:$B$217,I499,Ingredients!$E$3:$E$217)+SUMIF($B$3:$B$724,I499,$AY$3:$AY$727)</f>
        <v>31</v>
      </c>
      <c r="AU499" s="30">
        <f>SUMIF(Ingredients!$B$3:$B$217,J499,Ingredients!$E$3:$E$217)+SUMIF($B$3:$B$724,J499,$AY$3:$AY$727)</f>
        <v>43</v>
      </c>
      <c r="AV499" s="30">
        <f>SUMIF(Ingredients!$B$3:$B$217,K499,Ingredients!$E$3:$E$217)+SUMIF($B$3:$B$724,K499,$AY$3:$AY$727)</f>
        <v>16</v>
      </c>
      <c r="AW499" s="30">
        <f>SUMIF(Ingredients!$B$3:$B$217,L499,Ingredients!$E$3:$E$217)+SUMIF($B$3:$B$724,L499,$AY$3:$AY$727)</f>
        <v>0</v>
      </c>
      <c r="AX499" s="30">
        <f>SUMIF(Ingredients!$B$3:$B$217,M499,Ingredients!$E$3:$E$217)+SUMIF($B$3:$B$724,M499,$AY$3:$AY$727)</f>
        <v>0</v>
      </c>
      <c r="AY499" s="29">
        <f t="shared" si="95"/>
        <v>20.333333333333332</v>
      </c>
      <c r="AZ499" s="30">
        <f>SUMIF(Ingredients!$B$3:$B$217,F499,Ingredients!$F$3:$F$217)+SUMIF($B$3:$B$724,F499,$BH$3:$BH$724)</f>
        <v>0</v>
      </c>
      <c r="BA499" s="30">
        <f>SUMIF(Ingredients!$B$3:$B$217,G499,Ingredients!$F$3:$F$217)+SUMIF($B$3:$B$724,G499,$BH$3:$BH$724)</f>
        <v>0</v>
      </c>
      <c r="BB499" s="30">
        <f>SUMIF(Ingredients!$B$3:$B$217,H499,Ingredients!$F$3:$F$217)+SUMIF($B$3:$B$724,H499,$BH$3:$BH$724)</f>
        <v>0</v>
      </c>
      <c r="BC499" s="30">
        <f>SUMIF(Ingredients!$B$3:$B$217,I499,Ingredients!$F$3:$F$217)+SUMIF($B$3:$B$724,I499,$BH$3:$BH$724)</f>
        <v>0</v>
      </c>
      <c r="BD499" s="30">
        <f>SUMIF(Ingredients!$B$3:$B$217,J499,Ingredients!$F$3:$F$217)+SUMIF($B$3:$B$724,J499,$BH$3:$BH$724)</f>
        <v>0</v>
      </c>
      <c r="BE499" s="30">
        <f>SUMIF(Ingredients!$B$3:$B$217,K499,Ingredients!$F$3:$F$217)+SUMIF($B$3:$B$724,K499,$BH$3:$BH$724)</f>
        <v>0</v>
      </c>
      <c r="BF499" s="30">
        <f>SUMIF(Ingredients!$B$3:$B$217,L499,Ingredients!$F$3:$F$217)+SUMIF($B$3:$B$724,L499,$BH$3:$BH$724)</f>
        <v>0</v>
      </c>
      <c r="BG499" s="30">
        <f>SUMIF(Ingredients!$B$3:$B$217,M499,Ingredients!$F$3:$F$217)+SUMIF($B$3:$B$724,M499,$BH$3:$BH$724)</f>
        <v>0</v>
      </c>
      <c r="BH499" s="35">
        <f t="shared" si="96"/>
        <v>0</v>
      </c>
      <c r="BI499" s="30">
        <f>SUMIF(Ingredients!$B$3:$B$217,F499,Ingredients!$G$3:$G$217)+SUMIF($B$3:$B$724,F499,$BQ$3:$BQ$724)</f>
        <v>0</v>
      </c>
      <c r="BJ499" s="30">
        <f>SUMIF(Ingredients!$B$3:$B$217,G499,Ingredients!$G$3:$G$217)+SUMIF($B$3:$B$724,G499,$BQ$3:$BQ$724)</f>
        <v>0</v>
      </c>
      <c r="BK499" s="30">
        <f>SUMIF(Ingredients!$B$3:$B$217,H499,Ingredients!$G$3:$G$217)+SUMIF($B$3:$B$724,H499,$BQ$3:$BQ$724)</f>
        <v>0</v>
      </c>
      <c r="BL499" s="30">
        <f>SUMIF(Ingredients!$B$3:$B$217,I499,Ingredients!$G$3:$G$217)+SUMIF($B$3:$B$724,I499,$BQ$3:$BQ$724)</f>
        <v>0</v>
      </c>
      <c r="BM499" s="30">
        <f>SUMIF(Ingredients!$B$3:$B$217,J499,Ingredients!$G$3:$G$217)+SUMIF($B$3:$B$724,J499,$BQ$3:$BQ$724)</f>
        <v>0</v>
      </c>
      <c r="BN499" s="30">
        <f>SUMIF(Ingredients!$B$3:$B$217,K499,Ingredients!$G$3:$G$217)+SUMIF($B$3:$B$724,K499,$BQ$3:$BQ$724)</f>
        <v>0</v>
      </c>
      <c r="BO499" s="30">
        <f>SUMIF(Ingredients!$B$3:$B$217,L499,Ingredients!$G$3:$G$217)+SUMIF($B$3:$B$724,L499,$BQ$3:$BQ$724)</f>
        <v>0</v>
      </c>
      <c r="BP499" s="30">
        <f>SUMIF(Ingredients!$B$3:$B$217,M499,Ingredients!$G$3:$G$217)+SUMIF($B$3:$B$724,M499,$BQ$3:$BQ$724)</f>
        <v>0</v>
      </c>
      <c r="BQ499" s="36">
        <f t="shared" si="97"/>
        <v>0</v>
      </c>
      <c r="BR499" s="30">
        <f>SUMIF(Ingredients!$B$3:$B$217,F499,Ingredients!$H$3:$H$217)+SUMIF($B$3:$B$724,F499,$BZ$3:$BZ$724)</f>
        <v>0</v>
      </c>
      <c r="BS499" s="30">
        <f>SUMIF(Ingredients!$B$3:$B$217,G499,Ingredients!$H$3:$H$217)+SUMIF($B$3:$B$724,G499,$BZ$3:$BZ$724)</f>
        <v>0</v>
      </c>
      <c r="BT499" s="30">
        <f>SUMIF(Ingredients!$B$3:$B$217,H499,Ingredients!$H$3:$H$217)+SUMIF($B$3:$B$724,H499,$BZ$3:$BZ$724)</f>
        <v>1</v>
      </c>
      <c r="BU499" s="30">
        <f>SUMIF(Ingredients!$B$3:$B$217,I499,Ingredients!$H$3:$H$217)+SUMIF($B$3:$B$724,I499,$BZ$3:$BZ$724)</f>
        <v>1</v>
      </c>
      <c r="BV499" s="30">
        <f>SUMIF(Ingredients!$B$3:$B$217,J499,Ingredients!$H$3:$H$217)+SUMIF($B$3:$B$724,J499,$BZ$3:$BZ$724)</f>
        <v>1</v>
      </c>
      <c r="BW499" s="30">
        <f>SUMIF(Ingredients!$B$3:$B$217,K499,Ingredients!$H$3:$H$217)+SUMIF($B$3:$B$724,K499,$BZ$3:$BZ$724)</f>
        <v>0</v>
      </c>
      <c r="BX499" s="30">
        <f>SUMIF(Ingredients!$B$3:$B$217,L499,Ingredients!$H$3:$H$217)+SUMIF($B$3:$B$724,L499,$BZ$3:$BZ$724)</f>
        <v>0</v>
      </c>
      <c r="BY499" s="30">
        <f>SUMIF(Ingredients!$B$3:$B$217,M499,Ingredients!$H$3:$H$217)+SUMIF($B$3:$B$724,M499,$BZ$3:$BZ$724)</f>
        <v>0</v>
      </c>
      <c r="BZ499" s="42">
        <f t="shared" si="98"/>
        <v>3</v>
      </c>
      <c r="CA499" s="30">
        <f>SUMIF(Ingredients!$B$3:$B$217,F499,Ingredients!$I$3:$I$217)+SUMIF($B$3:$B$724,F499,$CI$3:$CI$724)</f>
        <v>2</v>
      </c>
      <c r="CB499" s="30">
        <f>SUMIF(Ingredients!$B$3:$B$217,G499,Ingredients!$I$3:$I$217)+SUMIF($B$3:$B$724,G499,$CI$3:$CI$724)</f>
        <v>0</v>
      </c>
      <c r="CC499" s="30">
        <f>SUMIF(Ingredients!$B$3:$B$217,H499,Ingredients!$I$3:$I$217)+SUMIF($B$3:$B$724,H499,$CI$3:$CI$724)</f>
        <v>0</v>
      </c>
      <c r="CD499" s="30">
        <f>SUMIF(Ingredients!$B$3:$B$217,I499,Ingredients!$I$3:$I$217)+SUMIF($B$3:$B$724,I499,$CI$3:$CI$724)</f>
        <v>0</v>
      </c>
      <c r="CE499" s="30">
        <f>SUMIF(Ingredients!$B$3:$B$217,J499,Ingredients!$I$3:$I$217)+SUMIF($B$3:$B$724,J499,$CI$3:$CI$724)</f>
        <v>0</v>
      </c>
      <c r="CF499" s="30">
        <f>SUMIF(Ingredients!$B$3:$B$217,K499,Ingredients!$I$3:$I$217)+SUMIF($B$3:$B$724,K499,$CI$3:$CI$724)</f>
        <v>0</v>
      </c>
      <c r="CG499" s="30">
        <f>SUMIF(Ingredients!$B$3:$B$217,L499,Ingredients!$I$3:$I$217)+SUMIF($B$3:$B$724,L499,$CI$3:$CI$724)</f>
        <v>0</v>
      </c>
      <c r="CH499" s="30">
        <f>SUMIF(Ingredients!$B$3:$B$217,M499,Ingredients!$I$3:$I$217)+SUMIF($B$3:$B$724,M499,$CI$3:$CI$724)</f>
        <v>0</v>
      </c>
      <c r="CI499" s="38">
        <f t="shared" si="99"/>
        <v>2</v>
      </c>
      <c r="CJ499" s="30">
        <f>SUMIF(Ingredients!$B$3:$B$217,F499,Ingredients!$J$3:$J$217)+SUMIF($B$3:$B$724,F499,$CR$3:$CR$724)</f>
        <v>0</v>
      </c>
      <c r="CK499" s="30">
        <f>SUMIF(Ingredients!$B$3:$B$217,G499,Ingredients!$J$3:$J$217)+SUMIF($B$3:$B$724,G499,$CR$3:$CR$724)</f>
        <v>0</v>
      </c>
      <c r="CL499" s="30">
        <f>SUMIF(Ingredients!$B$3:$B$217,H499,Ingredients!$J$3:$J$217)+SUMIF($B$3:$B$724,H499,$CR$3:$CR$724)</f>
        <v>0</v>
      </c>
      <c r="CM499" s="30">
        <f>SUMIF(Ingredients!$B$3:$B$217,I499,Ingredients!$J$3:$J$217)+SUMIF($B$3:$B$724,I499,$CR$3:$CR$724)</f>
        <v>0</v>
      </c>
      <c r="CN499" s="30">
        <f>SUMIF(Ingredients!$B$3:$B$217,J499,Ingredients!$J$3:$J$217)+SUMIF($B$3:$B$724,J499,$CR$3:$CR$724)</f>
        <v>0</v>
      </c>
      <c r="CO499" s="30">
        <f>SUMIF(Ingredients!$B$3:$B$217,K499,Ingredients!$J$3:$J$217)+SUMIF($B$3:$B$724,K499,$CR$3:$CR$724)</f>
        <v>0</v>
      </c>
      <c r="CP499" s="30">
        <f>SUMIF(Ingredients!$B$3:$B$217,L499,Ingredients!$J$3:$J$217)+SUMIF($B$3:$B$724,L499,$CR$3:$CR$724)</f>
        <v>0</v>
      </c>
      <c r="CQ499" s="30">
        <f>SUMIF(Ingredients!$B$3:$B$217,M499,Ingredients!$J$3:$J$217)+SUMIF($B$3:$B$724,M499,$CR$3:$CR$724)</f>
        <v>0</v>
      </c>
      <c r="CR499" s="43">
        <f t="shared" si="100"/>
        <v>0</v>
      </c>
      <c r="CS499" s="34">
        <v>24</v>
      </c>
      <c r="CT499" s="30">
        <v>0</v>
      </c>
      <c r="CU499" s="30">
        <v>12</v>
      </c>
      <c r="CV499" s="35">
        <v>1</v>
      </c>
      <c r="CW499" s="36">
        <v>0</v>
      </c>
      <c r="CX499" s="37">
        <v>3</v>
      </c>
      <c r="CY499" s="38">
        <v>2</v>
      </c>
      <c r="CZ499" s="39">
        <v>0.3</v>
      </c>
      <c r="DA499" t="s">
        <v>202</v>
      </c>
      <c r="DB499" t="str">
        <f t="shared" ca="1" si="101"/>
        <v>-</v>
      </c>
      <c r="DD499" t="s">
        <v>200</v>
      </c>
      <c r="DE499" t="str">
        <f t="shared" ca="1" si="102"/>
        <v>OMURICEITEM(MEAL, ItemRegistry.omuriceItem, 4 ,4.8f,0f,1f,3f,0f,2f,0.3f,1.75f),</v>
      </c>
      <c r="DF499" t="s">
        <v>2564</v>
      </c>
    </row>
    <row r="500" spans="2:110" x14ac:dyDescent="0.3">
      <c r="B500" t="s">
        <v>797</v>
      </c>
      <c r="C500" t="str">
        <f>INDEX('PH Itemnames'!$B$1:$B$723,MATCH(B500,'PH Itemnames'!$A$1:$A$723),1)</f>
        <v>pemmicanItem</v>
      </c>
      <c r="D500" t="s">
        <v>240</v>
      </c>
      <c r="E500" t="s">
        <v>1192</v>
      </c>
      <c r="F500" s="10" t="s">
        <v>115</v>
      </c>
      <c r="G500" s="11" t="s">
        <v>5</v>
      </c>
      <c r="H500" s="11" t="s">
        <v>212</v>
      </c>
      <c r="I500" s="11" t="s">
        <v>552</v>
      </c>
      <c r="J500" s="11"/>
      <c r="K500" s="11"/>
      <c r="L500" s="11"/>
      <c r="M500" s="11"/>
      <c r="N500" s="46">
        <f ca="1">SUMIF(Ingredients!$B$3:$B$217,'PH complex foods'!F500,Ingredients!$A$3:$A$119)+SUMIF($B$3:$B$724,F500,$V$3:$V$723)</f>
        <v>1</v>
      </c>
      <c r="O500" s="11">
        <f ca="1">SUMIF(Ingredients!$B$3:$B$217,'PH complex foods'!G500,Ingredients!$A$3:$A$119)+SUMIF($B$3:$B$724,G500,$V$3:$V$723)</f>
        <v>1</v>
      </c>
      <c r="P500" s="11">
        <f ca="1">SUMIF(Ingredients!$B$3:$B$217,'PH complex foods'!H500,Ingredients!$A$3:$A$119)+SUMIF($B$3:$B$724,H500,$V$3:$V$723)</f>
        <v>1</v>
      </c>
      <c r="Q500" s="11">
        <f ca="1">SUMIF(Ingredients!$B$3:$B$217,'PH complex foods'!I500,Ingredients!$A$3:$A$119)+SUMIF($B$3:$B$724,I500,$V$3:$V$723)</f>
        <v>1</v>
      </c>
      <c r="R500" s="11">
        <f ca="1">SUMIF(Ingredients!$B$3:$B$217,'PH complex foods'!J500,Ingredients!$A$3:$A$119)+SUMIF($B$3:$B$724,J500,$V$3:$V$723)</f>
        <v>0</v>
      </c>
      <c r="S500" s="11">
        <f ca="1">SUMIF(Ingredients!$B$3:$B$217,'PH complex foods'!K500,Ingredients!$A$3:$A$119)+SUMIF($B$3:$B$724,K500,$V$3:$V$723)</f>
        <v>0</v>
      </c>
      <c r="T500" s="11">
        <f ca="1">SUMIF(Ingredients!$B$3:$B$217,'PH complex foods'!L500,Ingredients!$A$3:$A$119)+SUMIF($B$3:$B$724,L500,$V$3:$V$723)</f>
        <v>0</v>
      </c>
      <c r="U500" s="11">
        <f ca="1">SUMIF(Ingredients!$B$3:$B$217,'PH complex foods'!M500,Ingredients!$A$3:$A$119)+SUMIF($B$3:$B$724,M500,$V$3:$V$723)</f>
        <v>0</v>
      </c>
      <c r="V500" s="10">
        <f t="shared" ca="1" si="103"/>
        <v>1</v>
      </c>
      <c r="W500" s="11">
        <f t="shared" si="92"/>
        <v>0</v>
      </c>
      <c r="X500" s="44" t="str">
        <f t="shared" ca="1" si="104"/>
        <v>Yes</v>
      </c>
      <c r="Y500" s="34">
        <f>SUMIF(Ingredients!$B$3:$B$217,F500,Ingredients!$C$3:$C$217)+SUMIF($B$3:$B$724,F500,$AG$3:$AG$724)</f>
        <v>5</v>
      </c>
      <c r="Z500" s="30">
        <f>SUMIF(Ingredients!$B$3:$B$217,G500,Ingredients!$C$3:$C$217)+SUMIF($B$3:$B$724,G500,$AG$3:$AG$724)</f>
        <v>1.5</v>
      </c>
      <c r="AA500" s="30">
        <f>SUMIF(Ingredients!$B$3:$B$217,H500,Ingredients!$C$3:$C$217)+SUMIF($B$3:$B$724,H500,$AG$3:$AG$724)</f>
        <v>7.166666666666667</v>
      </c>
      <c r="AB500" s="30">
        <f>SUMIF(Ingredients!$B$3:$B$217,I500,Ingredients!$C$3:$C$217)+SUMIF($B$3:$B$724,I500,$AG$3:$AG$724)</f>
        <v>1</v>
      </c>
      <c r="AC500" s="30">
        <f>SUMIF(Ingredients!$B$3:$B$217,J500,Ingredients!$C$3:$C$217)+SUMIF($B$3:$B$724,J500,$AG$3:$AG$724)</f>
        <v>0</v>
      </c>
      <c r="AD500" s="30">
        <f>SUMIF(Ingredients!$B$3:$B$217,K500,Ingredients!$C$3:$C$217)+SUMIF($B$3:$B$724,K500,$AG$3:$AG$724)</f>
        <v>0</v>
      </c>
      <c r="AE500" s="30">
        <f>SUMIF(Ingredients!$B$3:$B$217,L500,Ingredients!$C$3:$C$217)+SUMIF($B$3:$B$724,L500,$AG$3:$AG$724)</f>
        <v>0</v>
      </c>
      <c r="AF500" s="30">
        <f>SUMIF(Ingredients!$B$3:$B$217,M500,Ingredients!$C$3:$C$217)+SUMIF($B$3:$B$724,M500,$AG$3:$AG$724)</f>
        <v>0</v>
      </c>
      <c r="AG500" s="29">
        <f t="shared" si="93"/>
        <v>14.666666666666668</v>
      </c>
      <c r="AH500" s="30">
        <f>SUMIF(Ingredients!$B$3:$B$217,F500,Ingredients!$D$3:$D$217)+SUMIF($B$3:$B$724,F500,$AP$3:$AP$724)</f>
        <v>0</v>
      </c>
      <c r="AI500" s="30">
        <f>SUMIF(Ingredients!$B$3:$B$217,G500,Ingredients!$D$3:$D$217)+SUMIF($B$3:$B$724,G500,$AP$3:$AP$724)</f>
        <v>4.75</v>
      </c>
      <c r="AJ500" s="30">
        <f>SUMIF(Ingredients!$B$3:$B$217,H500,Ingredients!$D$3:$D$217)+SUMIF($B$3:$B$724,H500,$AP$3:$AP$724)</f>
        <v>0</v>
      </c>
      <c r="AK500" s="30">
        <f>SUMIF(Ingredients!$B$3:$B$217,I500,Ingredients!$D$3:$D$217)+SUMIF($B$3:$B$724,I500,$AP$3:$AP$724)</f>
        <v>0</v>
      </c>
      <c r="AL500" s="30">
        <f>SUMIF(Ingredients!$B$3:$B$217,J500,Ingredients!$D$3:$D$217)+SUMIF($B$3:$B$724,J500,$AP$3:$AP$724)</f>
        <v>0</v>
      </c>
      <c r="AM500" s="30">
        <f>SUMIF(Ingredients!$B$3:$B$217,K500,Ingredients!$D$3:$D$217)+SUMIF($B$3:$B$724,K500,$AP$3:$AP$724)</f>
        <v>0</v>
      </c>
      <c r="AN500" s="30">
        <f>SUMIF(Ingredients!$B$3:$B$217,L500,Ingredients!$D$3:$D$217)+SUMIF($B$3:$B$724,L500,$AP$3:$AP$724)</f>
        <v>0</v>
      </c>
      <c r="AO500" s="30">
        <f>SUMIF(Ingredients!$B$3:$B$217,M500,Ingredients!$D$3:$D$217)+SUMIF($B$3:$B$724,M500,$AP$3:$AP$724)</f>
        <v>0</v>
      </c>
      <c r="AP500" s="29">
        <f t="shared" si="94"/>
        <v>4.75</v>
      </c>
      <c r="AQ500" s="30">
        <f>SUMIF(Ingredients!$B$3:$B$217,F500,Ingredients!$E$3:$E$217)+SUMIF($B$3:$B$724,F500,$AY$3:$AY$727)</f>
        <v>45</v>
      </c>
      <c r="AR500" s="30">
        <f>SUMIF(Ingredients!$B$3:$B$217,G500,Ingredients!$E$3:$E$217)+SUMIF($B$3:$B$724,G500,$AY$3:$AY$727)</f>
        <v>6.65</v>
      </c>
      <c r="AS500" s="30">
        <f>SUMIF(Ingredients!$B$3:$B$217,H500,Ingredients!$E$3:$E$217)+SUMIF($B$3:$B$724,H500,$AY$3:$AY$727)</f>
        <v>12</v>
      </c>
      <c r="AT500" s="30">
        <f>SUMIF(Ingredients!$B$3:$B$217,I500,Ingredients!$E$3:$E$217)+SUMIF($B$3:$B$724,I500,$AY$3:$AY$727)</f>
        <v>30</v>
      </c>
      <c r="AU500" s="30">
        <f>SUMIF(Ingredients!$B$3:$B$217,J500,Ingredients!$E$3:$E$217)+SUMIF($B$3:$B$724,J500,$AY$3:$AY$727)</f>
        <v>0</v>
      </c>
      <c r="AV500" s="30">
        <f>SUMIF(Ingredients!$B$3:$B$217,K500,Ingredients!$E$3:$E$217)+SUMIF($B$3:$B$724,K500,$AY$3:$AY$727)</f>
        <v>0</v>
      </c>
      <c r="AW500" s="30">
        <f>SUMIF(Ingredients!$B$3:$B$217,L500,Ingredients!$E$3:$E$217)+SUMIF($B$3:$B$724,L500,$AY$3:$AY$727)</f>
        <v>0</v>
      </c>
      <c r="AX500" s="30">
        <f>SUMIF(Ingredients!$B$3:$B$217,M500,Ingredients!$E$3:$E$217)+SUMIF($B$3:$B$724,M500,$AY$3:$AY$727)</f>
        <v>0</v>
      </c>
      <c r="AY500" s="29">
        <f t="shared" si="95"/>
        <v>23.412500000000001</v>
      </c>
      <c r="AZ500" s="30">
        <f>SUMIF(Ingredients!$B$3:$B$217,F500,Ingredients!$F$3:$F$217)+SUMIF($B$3:$B$724,F500,$BH$3:$BH$724)</f>
        <v>0.5</v>
      </c>
      <c r="BA500" s="30">
        <f>SUMIF(Ingredients!$B$3:$B$217,G500,Ingredients!$F$3:$F$217)+SUMIF($B$3:$B$724,G500,$BH$3:$BH$724)</f>
        <v>0</v>
      </c>
      <c r="BB500" s="30">
        <f>SUMIF(Ingredients!$B$3:$B$217,H500,Ingredients!$F$3:$F$217)+SUMIF($B$3:$B$724,H500,$BH$3:$BH$724)</f>
        <v>0</v>
      </c>
      <c r="BC500" s="30">
        <f>SUMIF(Ingredients!$B$3:$B$217,I500,Ingredients!$F$3:$F$217)+SUMIF($B$3:$B$724,I500,$BH$3:$BH$724)</f>
        <v>0</v>
      </c>
      <c r="BD500" s="30">
        <f>SUMIF(Ingredients!$B$3:$B$217,J500,Ingredients!$F$3:$F$217)+SUMIF($B$3:$B$724,J500,$BH$3:$BH$724)</f>
        <v>0</v>
      </c>
      <c r="BE500" s="30">
        <f>SUMIF(Ingredients!$B$3:$B$217,K500,Ingredients!$F$3:$F$217)+SUMIF($B$3:$B$724,K500,$BH$3:$BH$724)</f>
        <v>0</v>
      </c>
      <c r="BF500" s="30">
        <f>SUMIF(Ingredients!$B$3:$B$217,L500,Ingredients!$F$3:$F$217)+SUMIF($B$3:$B$724,L500,$BH$3:$BH$724)</f>
        <v>0</v>
      </c>
      <c r="BG500" s="30">
        <f>SUMIF(Ingredients!$B$3:$B$217,M500,Ingredients!$F$3:$F$217)+SUMIF($B$3:$B$724,M500,$BH$3:$BH$724)</f>
        <v>0</v>
      </c>
      <c r="BH500" s="35">
        <f t="shared" si="96"/>
        <v>0.5</v>
      </c>
      <c r="BI500" s="30">
        <f>SUMIF(Ingredients!$B$3:$B$217,F500,Ingredients!$G$3:$G$217)+SUMIF($B$3:$B$724,F500,$BQ$3:$BQ$724)</f>
        <v>0</v>
      </c>
      <c r="BJ500" s="30">
        <f>SUMIF(Ingredients!$B$3:$B$217,G500,Ingredients!$G$3:$G$217)+SUMIF($B$3:$B$724,G500,$BQ$3:$BQ$724)</f>
        <v>0.84500000000000008</v>
      </c>
      <c r="BK500" s="30">
        <f>SUMIF(Ingredients!$B$3:$B$217,H500,Ingredients!$G$3:$G$217)+SUMIF($B$3:$B$724,H500,$BQ$3:$BQ$724)</f>
        <v>0</v>
      </c>
      <c r="BL500" s="30">
        <f>SUMIF(Ingredients!$B$3:$B$217,I500,Ingredients!$G$3:$G$217)+SUMIF($B$3:$B$724,I500,$BQ$3:$BQ$724)</f>
        <v>0</v>
      </c>
      <c r="BM500" s="30">
        <f>SUMIF(Ingredients!$B$3:$B$217,J500,Ingredients!$G$3:$G$217)+SUMIF($B$3:$B$724,J500,$BQ$3:$BQ$724)</f>
        <v>0</v>
      </c>
      <c r="BN500" s="30">
        <f>SUMIF(Ingredients!$B$3:$B$217,K500,Ingredients!$G$3:$G$217)+SUMIF($B$3:$B$724,K500,$BQ$3:$BQ$724)</f>
        <v>0</v>
      </c>
      <c r="BO500" s="30">
        <f>SUMIF(Ingredients!$B$3:$B$217,L500,Ingredients!$G$3:$G$217)+SUMIF($B$3:$B$724,L500,$BQ$3:$BQ$724)</f>
        <v>0</v>
      </c>
      <c r="BP500" s="30">
        <f>SUMIF(Ingredients!$B$3:$B$217,M500,Ingredients!$G$3:$G$217)+SUMIF($B$3:$B$724,M500,$BQ$3:$BQ$724)</f>
        <v>0</v>
      </c>
      <c r="BQ500" s="36">
        <f t="shared" si="97"/>
        <v>0.84500000000000008</v>
      </c>
      <c r="BR500" s="30">
        <f>SUMIF(Ingredients!$B$3:$B$217,F500,Ingredients!$H$3:$H$217)+SUMIF($B$3:$B$724,F500,$BZ$3:$BZ$724)</f>
        <v>0</v>
      </c>
      <c r="BS500" s="30">
        <f>SUMIF(Ingredients!$B$3:$B$217,G500,Ingredients!$H$3:$H$217)+SUMIF($B$3:$B$724,G500,$BZ$3:$BZ$724)</f>
        <v>0</v>
      </c>
      <c r="BT500" s="30">
        <f>SUMIF(Ingredients!$B$3:$B$217,H500,Ingredients!$H$3:$H$217)+SUMIF($B$3:$B$724,H500,$BZ$3:$BZ$724)</f>
        <v>0</v>
      </c>
      <c r="BU500" s="30">
        <f>SUMIF(Ingredients!$B$3:$B$217,I500,Ingredients!$H$3:$H$217)+SUMIF($B$3:$B$724,I500,$BZ$3:$BZ$724)</f>
        <v>0</v>
      </c>
      <c r="BV500" s="30">
        <f>SUMIF(Ingredients!$B$3:$B$217,J500,Ingredients!$H$3:$H$217)+SUMIF($B$3:$B$724,J500,$BZ$3:$BZ$724)</f>
        <v>0</v>
      </c>
      <c r="BW500" s="30">
        <f>SUMIF(Ingredients!$B$3:$B$217,K500,Ingredients!$H$3:$H$217)+SUMIF($B$3:$B$724,K500,$BZ$3:$BZ$724)</f>
        <v>0</v>
      </c>
      <c r="BX500" s="30">
        <f>SUMIF(Ingredients!$B$3:$B$217,L500,Ingredients!$H$3:$H$217)+SUMIF($B$3:$B$724,L500,$BZ$3:$BZ$724)</f>
        <v>0</v>
      </c>
      <c r="BY500" s="30">
        <f>SUMIF(Ingredients!$B$3:$B$217,M500,Ingredients!$H$3:$H$217)+SUMIF($B$3:$B$724,M500,$BZ$3:$BZ$724)</f>
        <v>0</v>
      </c>
      <c r="BZ500" s="42">
        <f t="shared" si="98"/>
        <v>0</v>
      </c>
      <c r="CA500" s="30">
        <f>SUMIF(Ingredients!$B$3:$B$217,F500,Ingredients!$I$3:$I$217)+SUMIF($B$3:$B$724,F500,$CI$3:$CI$724)</f>
        <v>0</v>
      </c>
      <c r="CB500" s="30">
        <f>SUMIF(Ingredients!$B$3:$B$217,G500,Ingredients!$I$3:$I$217)+SUMIF($B$3:$B$724,G500,$CI$3:$CI$724)</f>
        <v>0</v>
      </c>
      <c r="CC500" s="30">
        <f>SUMIF(Ingredients!$B$3:$B$217,H500,Ingredients!$I$3:$I$217)+SUMIF($B$3:$B$724,H500,$CI$3:$CI$724)</f>
        <v>2</v>
      </c>
      <c r="CD500" s="30">
        <f>SUMIF(Ingredients!$B$3:$B$217,I500,Ingredients!$I$3:$I$217)+SUMIF($B$3:$B$724,I500,$CI$3:$CI$724)</f>
        <v>0</v>
      </c>
      <c r="CE500" s="30">
        <f>SUMIF(Ingredients!$B$3:$B$217,J500,Ingredients!$I$3:$I$217)+SUMIF($B$3:$B$724,J500,$CI$3:$CI$724)</f>
        <v>0</v>
      </c>
      <c r="CF500" s="30">
        <f>SUMIF(Ingredients!$B$3:$B$217,K500,Ingredients!$I$3:$I$217)+SUMIF($B$3:$B$724,K500,$CI$3:$CI$724)</f>
        <v>0</v>
      </c>
      <c r="CG500" s="30">
        <f>SUMIF(Ingredients!$B$3:$B$217,L500,Ingredients!$I$3:$I$217)+SUMIF($B$3:$B$724,L500,$CI$3:$CI$724)</f>
        <v>0</v>
      </c>
      <c r="CH500" s="30">
        <f>SUMIF(Ingredients!$B$3:$B$217,M500,Ingredients!$I$3:$I$217)+SUMIF($B$3:$B$724,M500,$CI$3:$CI$724)</f>
        <v>0</v>
      </c>
      <c r="CI500" s="38">
        <f t="shared" si="99"/>
        <v>2</v>
      </c>
      <c r="CJ500" s="30">
        <f>SUMIF(Ingredients!$B$3:$B$217,F500,Ingredients!$J$3:$J$217)+SUMIF($B$3:$B$724,F500,$CR$3:$CR$724)</f>
        <v>0</v>
      </c>
      <c r="CK500" s="30">
        <f>SUMIF(Ingredients!$B$3:$B$217,G500,Ingredients!$J$3:$J$217)+SUMIF($B$3:$B$724,G500,$CR$3:$CR$724)</f>
        <v>0</v>
      </c>
      <c r="CL500" s="30">
        <f>SUMIF(Ingredients!$B$3:$B$217,H500,Ingredients!$J$3:$J$217)+SUMIF($B$3:$B$724,H500,$CR$3:$CR$724)</f>
        <v>0</v>
      </c>
      <c r="CM500" s="30">
        <f>SUMIF(Ingredients!$B$3:$B$217,I500,Ingredients!$J$3:$J$217)+SUMIF($B$3:$B$724,I500,$CR$3:$CR$724)</f>
        <v>0</v>
      </c>
      <c r="CN500" s="30">
        <f>SUMIF(Ingredients!$B$3:$B$217,J500,Ingredients!$J$3:$J$217)+SUMIF($B$3:$B$724,J500,$CR$3:$CR$724)</f>
        <v>0</v>
      </c>
      <c r="CO500" s="30">
        <f>SUMIF(Ingredients!$B$3:$B$217,K500,Ingredients!$J$3:$J$217)+SUMIF($B$3:$B$724,K500,$CR$3:$CR$724)</f>
        <v>0</v>
      </c>
      <c r="CP500" s="30">
        <f>SUMIF(Ingredients!$B$3:$B$217,L500,Ingredients!$J$3:$J$217)+SUMIF($B$3:$B$724,L500,$CR$3:$CR$724)</f>
        <v>0</v>
      </c>
      <c r="CQ500" s="30">
        <f>SUMIF(Ingredients!$B$3:$B$217,M500,Ingredients!$J$3:$J$217)+SUMIF($B$3:$B$724,M500,$CR$3:$CR$724)</f>
        <v>0</v>
      </c>
      <c r="CR500" s="43">
        <f t="shared" si="100"/>
        <v>0</v>
      </c>
      <c r="CS500" s="34">
        <v>14.666666666666668</v>
      </c>
      <c r="CT500" s="30">
        <v>0</v>
      </c>
      <c r="CU500" s="30">
        <v>23.412500000000001</v>
      </c>
      <c r="CV500" s="35">
        <v>0.5</v>
      </c>
      <c r="CW500" s="36">
        <v>0.84500000000000008</v>
      </c>
      <c r="CX500" s="37">
        <v>0</v>
      </c>
      <c r="CY500" s="38">
        <v>2</v>
      </c>
      <c r="CZ500" s="39">
        <v>0</v>
      </c>
      <c r="DA500" t="s">
        <v>202</v>
      </c>
      <c r="DB500" t="str">
        <f t="shared" ca="1" si="101"/>
        <v>-</v>
      </c>
      <c r="DD500" t="s">
        <v>200</v>
      </c>
      <c r="DE500" t="str">
        <f t="shared" ca="1" si="102"/>
        <v>PEMMICANITEM(MEAL, ItemRegistry.pemmicanItem, 4 ,2.93f,0f,0.5f,0f,0.85f,2f,0f,0.9f),</v>
      </c>
      <c r="DF500" t="s">
        <v>2565</v>
      </c>
    </row>
    <row r="501" spans="2:110" x14ac:dyDescent="0.3">
      <c r="B501" t="s">
        <v>798</v>
      </c>
      <c r="C501" t="str">
        <f>INDEX('PH Itemnames'!$B$1:$B$723,MATCH(B501,'PH Itemnames'!$A$1:$A$723),1)</f>
        <v>driedsoupItem</v>
      </c>
      <c r="D501" t="s">
        <v>240</v>
      </c>
      <c r="E501" t="s">
        <v>1192</v>
      </c>
      <c r="F501" s="10" t="s">
        <v>270</v>
      </c>
      <c r="G501" s="11"/>
      <c r="H501" s="11"/>
      <c r="I501" s="11"/>
      <c r="J501" s="11"/>
      <c r="K501" s="11"/>
      <c r="L501" s="11"/>
      <c r="M501" s="11"/>
      <c r="N501" s="46">
        <f ca="1">SUMIF(Ingredients!$B$3:$B$217,'PH complex foods'!F501,Ingredients!$A$3:$A$119)+SUMIF($B$3:$B$724,F501,$V$3:$V$723)</f>
        <v>1</v>
      </c>
      <c r="O501" s="11">
        <f ca="1">SUMIF(Ingredients!$B$3:$B$217,'PH complex foods'!G501,Ingredients!$A$3:$A$119)+SUMIF($B$3:$B$724,G501,$V$3:$V$723)</f>
        <v>0</v>
      </c>
      <c r="P501" s="11">
        <f ca="1">SUMIF(Ingredients!$B$3:$B$217,'PH complex foods'!H501,Ingredients!$A$3:$A$119)+SUMIF($B$3:$B$724,H501,$V$3:$V$723)</f>
        <v>0</v>
      </c>
      <c r="Q501" s="11">
        <f ca="1">SUMIF(Ingredients!$B$3:$B$217,'PH complex foods'!I501,Ingredients!$A$3:$A$119)+SUMIF($B$3:$B$724,I501,$V$3:$V$723)</f>
        <v>0</v>
      </c>
      <c r="R501" s="11">
        <f ca="1">SUMIF(Ingredients!$B$3:$B$217,'PH complex foods'!J501,Ingredients!$A$3:$A$119)+SUMIF($B$3:$B$724,J501,$V$3:$V$723)</f>
        <v>0</v>
      </c>
      <c r="S501" s="11">
        <f ca="1">SUMIF(Ingredients!$B$3:$B$217,'PH complex foods'!K501,Ingredients!$A$3:$A$119)+SUMIF($B$3:$B$724,K501,$V$3:$V$723)</f>
        <v>0</v>
      </c>
      <c r="T501" s="11">
        <f ca="1">SUMIF(Ingredients!$B$3:$B$217,'PH complex foods'!L501,Ingredients!$A$3:$A$119)+SUMIF($B$3:$B$724,L501,$V$3:$V$723)</f>
        <v>0</v>
      </c>
      <c r="U501" s="11">
        <f ca="1">SUMIF(Ingredients!$B$3:$B$217,'PH complex foods'!M501,Ingredients!$A$3:$A$119)+SUMIF($B$3:$B$724,M501,$V$3:$V$723)</f>
        <v>0</v>
      </c>
      <c r="V501" s="10">
        <f t="shared" ca="1" si="103"/>
        <v>1</v>
      </c>
      <c r="W501" s="11">
        <f t="shared" si="92"/>
        <v>0</v>
      </c>
      <c r="X501" s="44" t="str">
        <f t="shared" ca="1" si="104"/>
        <v>Yes</v>
      </c>
      <c r="Y501" s="34">
        <f>SUMIF(Ingredients!$B$3:$B$217,F501,Ingredients!$C$3:$C$217)+SUMIF($B$3:$B$724,F501,$AG$3:$AG$724)</f>
        <v>12.30952380952381</v>
      </c>
      <c r="Z501" s="30">
        <f>SUMIF(Ingredients!$B$3:$B$217,G501,Ingredients!$C$3:$C$217)+SUMIF($B$3:$B$724,G501,$AG$3:$AG$724)</f>
        <v>0</v>
      </c>
      <c r="AA501" s="30">
        <f>SUMIF(Ingredients!$B$3:$B$217,H501,Ingredients!$C$3:$C$217)+SUMIF($B$3:$B$724,H501,$AG$3:$AG$724)</f>
        <v>0</v>
      </c>
      <c r="AB501" s="30">
        <f>SUMIF(Ingredients!$B$3:$B$217,I501,Ingredients!$C$3:$C$217)+SUMIF($B$3:$B$724,I501,$AG$3:$AG$724)</f>
        <v>0</v>
      </c>
      <c r="AC501" s="30">
        <f>SUMIF(Ingredients!$B$3:$B$217,J501,Ingredients!$C$3:$C$217)+SUMIF($B$3:$B$724,J501,$AG$3:$AG$724)</f>
        <v>0</v>
      </c>
      <c r="AD501" s="30">
        <f>SUMIF(Ingredients!$B$3:$B$217,K501,Ingredients!$C$3:$C$217)+SUMIF($B$3:$B$724,K501,$AG$3:$AG$724)</f>
        <v>0</v>
      </c>
      <c r="AE501" s="30">
        <f>SUMIF(Ingredients!$B$3:$B$217,L501,Ingredients!$C$3:$C$217)+SUMIF($B$3:$B$724,L501,$AG$3:$AG$724)</f>
        <v>0</v>
      </c>
      <c r="AF501" s="30">
        <f>SUMIF(Ingredients!$B$3:$B$217,M501,Ingredients!$C$3:$C$217)+SUMIF($B$3:$B$724,M501,$AG$3:$AG$724)</f>
        <v>0</v>
      </c>
      <c r="AG501" s="29">
        <f t="shared" si="93"/>
        <v>12.30952380952381</v>
      </c>
      <c r="AH501" s="30">
        <f>SUMIF(Ingredients!$B$3:$B$217,F501,Ingredients!$D$3:$D$217)+SUMIF($B$3:$B$724,F501,$AP$3:$AP$724)</f>
        <v>0.35714285714285715</v>
      </c>
      <c r="AI501" s="30">
        <f>SUMIF(Ingredients!$B$3:$B$217,G501,Ingredients!$D$3:$D$217)+SUMIF($B$3:$B$724,G501,$AP$3:$AP$724)</f>
        <v>0</v>
      </c>
      <c r="AJ501" s="30">
        <f>SUMIF(Ingredients!$B$3:$B$217,H501,Ingredients!$D$3:$D$217)+SUMIF($B$3:$B$724,H501,$AP$3:$AP$724)</f>
        <v>0</v>
      </c>
      <c r="AK501" s="30">
        <f>SUMIF(Ingredients!$B$3:$B$217,I501,Ingredients!$D$3:$D$217)+SUMIF($B$3:$B$724,I501,$AP$3:$AP$724)</f>
        <v>0</v>
      </c>
      <c r="AL501" s="30">
        <f>SUMIF(Ingredients!$B$3:$B$217,J501,Ingredients!$D$3:$D$217)+SUMIF($B$3:$B$724,J501,$AP$3:$AP$724)</f>
        <v>0</v>
      </c>
      <c r="AM501" s="30">
        <f>SUMIF(Ingredients!$B$3:$B$217,K501,Ingredients!$D$3:$D$217)+SUMIF($B$3:$B$724,K501,$AP$3:$AP$724)</f>
        <v>0</v>
      </c>
      <c r="AN501" s="30">
        <f>SUMIF(Ingredients!$B$3:$B$217,L501,Ingredients!$D$3:$D$217)+SUMIF($B$3:$B$724,L501,$AP$3:$AP$724)</f>
        <v>0</v>
      </c>
      <c r="AO501" s="30">
        <f>SUMIF(Ingredients!$B$3:$B$217,M501,Ingredients!$D$3:$D$217)+SUMIF($B$3:$B$724,M501,$AP$3:$AP$724)</f>
        <v>0</v>
      </c>
      <c r="AP501" s="29">
        <f t="shared" si="94"/>
        <v>0.35714285714285715</v>
      </c>
      <c r="AQ501" s="30">
        <f>SUMIF(Ingredients!$B$3:$B$217,F501,Ingredients!$E$3:$E$217)+SUMIF($B$3:$B$724,F501,$AY$3:$AY$727)</f>
        <v>10.428571428571429</v>
      </c>
      <c r="AR501" s="30">
        <f>SUMIF(Ingredients!$B$3:$B$217,G501,Ingredients!$E$3:$E$217)+SUMIF($B$3:$B$724,G501,$AY$3:$AY$727)</f>
        <v>0</v>
      </c>
      <c r="AS501" s="30">
        <f>SUMIF(Ingredients!$B$3:$B$217,H501,Ingredients!$E$3:$E$217)+SUMIF($B$3:$B$724,H501,$AY$3:$AY$727)</f>
        <v>0</v>
      </c>
      <c r="AT501" s="30">
        <f>SUMIF(Ingredients!$B$3:$B$217,I501,Ingredients!$E$3:$E$217)+SUMIF($B$3:$B$724,I501,$AY$3:$AY$727)</f>
        <v>0</v>
      </c>
      <c r="AU501" s="30">
        <f>SUMIF(Ingredients!$B$3:$B$217,J501,Ingredients!$E$3:$E$217)+SUMIF($B$3:$B$724,J501,$AY$3:$AY$727)</f>
        <v>0</v>
      </c>
      <c r="AV501" s="30">
        <f>SUMIF(Ingredients!$B$3:$B$217,K501,Ingredients!$E$3:$E$217)+SUMIF($B$3:$B$724,K501,$AY$3:$AY$727)</f>
        <v>0</v>
      </c>
      <c r="AW501" s="30">
        <f>SUMIF(Ingredients!$B$3:$B$217,L501,Ingredients!$E$3:$E$217)+SUMIF($B$3:$B$724,L501,$AY$3:$AY$727)</f>
        <v>0</v>
      </c>
      <c r="AX501" s="30">
        <f>SUMIF(Ingredients!$B$3:$B$217,M501,Ingredients!$E$3:$E$217)+SUMIF($B$3:$B$724,M501,$AY$3:$AY$727)</f>
        <v>0</v>
      </c>
      <c r="AY501" s="29">
        <f t="shared" si="95"/>
        <v>10.428571428571429</v>
      </c>
      <c r="AZ501" s="30">
        <f>SUMIF(Ingredients!$B$3:$B$217,F501,Ingredients!$F$3:$F$217)+SUMIF($B$3:$B$724,F501,$BH$3:$BH$724)</f>
        <v>0</v>
      </c>
      <c r="BA501" s="30">
        <f>SUMIF(Ingredients!$B$3:$B$217,G501,Ingredients!$F$3:$F$217)+SUMIF($B$3:$B$724,G501,$BH$3:$BH$724)</f>
        <v>0</v>
      </c>
      <c r="BB501" s="30">
        <f>SUMIF(Ingredients!$B$3:$B$217,H501,Ingredients!$F$3:$F$217)+SUMIF($B$3:$B$724,H501,$BH$3:$BH$724)</f>
        <v>0</v>
      </c>
      <c r="BC501" s="30">
        <f>SUMIF(Ingredients!$B$3:$B$217,I501,Ingredients!$F$3:$F$217)+SUMIF($B$3:$B$724,I501,$BH$3:$BH$724)</f>
        <v>0</v>
      </c>
      <c r="BD501" s="30">
        <f>SUMIF(Ingredients!$B$3:$B$217,J501,Ingredients!$F$3:$F$217)+SUMIF($B$3:$B$724,J501,$BH$3:$BH$724)</f>
        <v>0</v>
      </c>
      <c r="BE501" s="30">
        <f>SUMIF(Ingredients!$B$3:$B$217,K501,Ingredients!$F$3:$F$217)+SUMIF($B$3:$B$724,K501,$BH$3:$BH$724)</f>
        <v>0</v>
      </c>
      <c r="BF501" s="30">
        <f>SUMIF(Ingredients!$B$3:$B$217,L501,Ingredients!$F$3:$F$217)+SUMIF($B$3:$B$724,L501,$BH$3:$BH$724)</f>
        <v>0</v>
      </c>
      <c r="BG501" s="30">
        <f>SUMIF(Ingredients!$B$3:$B$217,M501,Ingredients!$F$3:$F$217)+SUMIF($B$3:$B$724,M501,$BH$3:$BH$724)</f>
        <v>0</v>
      </c>
      <c r="BH501" s="35">
        <f t="shared" si="96"/>
        <v>0</v>
      </c>
      <c r="BI501" s="30">
        <f>SUMIF(Ingredients!$B$3:$B$217,F501,Ingredients!$G$3:$G$217)+SUMIF($B$3:$B$724,F501,$BQ$3:$BQ$724)</f>
        <v>0</v>
      </c>
      <c r="BJ501" s="30">
        <f>SUMIF(Ingredients!$B$3:$B$217,G501,Ingredients!$G$3:$G$217)+SUMIF($B$3:$B$724,G501,$BQ$3:$BQ$724)</f>
        <v>0</v>
      </c>
      <c r="BK501" s="30">
        <f>SUMIF(Ingredients!$B$3:$B$217,H501,Ingredients!$G$3:$G$217)+SUMIF($B$3:$B$724,H501,$BQ$3:$BQ$724)</f>
        <v>0</v>
      </c>
      <c r="BL501" s="30">
        <f>SUMIF(Ingredients!$B$3:$B$217,I501,Ingredients!$G$3:$G$217)+SUMIF($B$3:$B$724,I501,$BQ$3:$BQ$724)</f>
        <v>0</v>
      </c>
      <c r="BM501" s="30">
        <f>SUMIF(Ingredients!$B$3:$B$217,J501,Ingredients!$G$3:$G$217)+SUMIF($B$3:$B$724,J501,$BQ$3:$BQ$724)</f>
        <v>0</v>
      </c>
      <c r="BN501" s="30">
        <f>SUMIF(Ingredients!$B$3:$B$217,K501,Ingredients!$G$3:$G$217)+SUMIF($B$3:$B$724,K501,$BQ$3:$BQ$724)</f>
        <v>0</v>
      </c>
      <c r="BO501" s="30">
        <f>SUMIF(Ingredients!$B$3:$B$217,L501,Ingredients!$G$3:$G$217)+SUMIF($B$3:$B$724,L501,$BQ$3:$BQ$724)</f>
        <v>0</v>
      </c>
      <c r="BP501" s="30">
        <f>SUMIF(Ingredients!$B$3:$B$217,M501,Ingredients!$G$3:$G$217)+SUMIF($B$3:$B$724,M501,$BQ$3:$BQ$724)</f>
        <v>0</v>
      </c>
      <c r="BQ501" s="36">
        <f t="shared" si="97"/>
        <v>0</v>
      </c>
      <c r="BR501" s="30">
        <f>SUMIF(Ingredients!$B$3:$B$217,F501,Ingredients!$H$3:$H$217)+SUMIF($B$3:$B$724,F501,$BZ$3:$BZ$724)</f>
        <v>1.1428571428571428</v>
      </c>
      <c r="BS501" s="30">
        <f>SUMIF(Ingredients!$B$3:$B$217,G501,Ingredients!$H$3:$H$217)+SUMIF($B$3:$B$724,G501,$BZ$3:$BZ$724)</f>
        <v>0</v>
      </c>
      <c r="BT501" s="30">
        <f>SUMIF(Ingredients!$B$3:$B$217,H501,Ingredients!$H$3:$H$217)+SUMIF($B$3:$B$724,H501,$BZ$3:$BZ$724)</f>
        <v>0</v>
      </c>
      <c r="BU501" s="30">
        <f>SUMIF(Ingredients!$B$3:$B$217,I501,Ingredients!$H$3:$H$217)+SUMIF($B$3:$B$724,I501,$BZ$3:$BZ$724)</f>
        <v>0</v>
      </c>
      <c r="BV501" s="30">
        <f>SUMIF(Ingredients!$B$3:$B$217,J501,Ingredients!$H$3:$H$217)+SUMIF($B$3:$B$724,J501,$BZ$3:$BZ$724)</f>
        <v>0</v>
      </c>
      <c r="BW501" s="30">
        <f>SUMIF(Ingredients!$B$3:$B$217,K501,Ingredients!$H$3:$H$217)+SUMIF($B$3:$B$724,K501,$BZ$3:$BZ$724)</f>
        <v>0</v>
      </c>
      <c r="BX501" s="30">
        <f>SUMIF(Ingredients!$B$3:$B$217,L501,Ingredients!$H$3:$H$217)+SUMIF($B$3:$B$724,L501,$BZ$3:$BZ$724)</f>
        <v>0</v>
      </c>
      <c r="BY501" s="30">
        <f>SUMIF(Ingredients!$B$3:$B$217,M501,Ingredients!$H$3:$H$217)+SUMIF($B$3:$B$724,M501,$BZ$3:$BZ$724)</f>
        <v>0</v>
      </c>
      <c r="BZ501" s="42">
        <f t="shared" si="98"/>
        <v>1.1428571428571428</v>
      </c>
      <c r="CA501" s="30">
        <f>SUMIF(Ingredients!$B$3:$B$217,F501,Ingredients!$I$3:$I$217)+SUMIF($B$3:$B$724,F501,$CI$3:$CI$724)</f>
        <v>2.5</v>
      </c>
      <c r="CB501" s="30">
        <f>SUMIF(Ingredients!$B$3:$B$217,G501,Ingredients!$I$3:$I$217)+SUMIF($B$3:$B$724,G501,$CI$3:$CI$724)</f>
        <v>0</v>
      </c>
      <c r="CC501" s="30">
        <f>SUMIF(Ingredients!$B$3:$B$217,H501,Ingredients!$I$3:$I$217)+SUMIF($B$3:$B$724,H501,$CI$3:$CI$724)</f>
        <v>0</v>
      </c>
      <c r="CD501" s="30">
        <f>SUMIF(Ingredients!$B$3:$B$217,I501,Ingredients!$I$3:$I$217)+SUMIF($B$3:$B$724,I501,$CI$3:$CI$724)</f>
        <v>0</v>
      </c>
      <c r="CE501" s="30">
        <f>SUMIF(Ingredients!$B$3:$B$217,J501,Ingredients!$I$3:$I$217)+SUMIF($B$3:$B$724,J501,$CI$3:$CI$724)</f>
        <v>0</v>
      </c>
      <c r="CF501" s="30">
        <f>SUMIF(Ingredients!$B$3:$B$217,K501,Ingredients!$I$3:$I$217)+SUMIF($B$3:$B$724,K501,$CI$3:$CI$724)</f>
        <v>0</v>
      </c>
      <c r="CG501" s="30">
        <f>SUMIF(Ingredients!$B$3:$B$217,L501,Ingredients!$I$3:$I$217)+SUMIF($B$3:$B$724,L501,$CI$3:$CI$724)</f>
        <v>0</v>
      </c>
      <c r="CH501" s="30">
        <f>SUMIF(Ingredients!$B$3:$B$217,M501,Ingredients!$I$3:$I$217)+SUMIF($B$3:$B$724,M501,$CI$3:$CI$724)</f>
        <v>0</v>
      </c>
      <c r="CI501" s="38">
        <f t="shared" si="99"/>
        <v>2.5</v>
      </c>
      <c r="CJ501" s="30">
        <f>SUMIF(Ingredients!$B$3:$B$217,F501,Ingredients!$J$3:$J$217)+SUMIF($B$3:$B$724,F501,$CR$3:$CR$724)</f>
        <v>0</v>
      </c>
      <c r="CK501" s="30">
        <f>SUMIF(Ingredients!$B$3:$B$217,G501,Ingredients!$J$3:$J$217)+SUMIF($B$3:$B$724,G501,$CR$3:$CR$724)</f>
        <v>0</v>
      </c>
      <c r="CL501" s="30">
        <f>SUMIF(Ingredients!$B$3:$B$217,H501,Ingredients!$J$3:$J$217)+SUMIF($B$3:$B$724,H501,$CR$3:$CR$724)</f>
        <v>0</v>
      </c>
      <c r="CM501" s="30">
        <f>SUMIF(Ingredients!$B$3:$B$217,I501,Ingredients!$J$3:$J$217)+SUMIF($B$3:$B$724,I501,$CR$3:$CR$724)</f>
        <v>0</v>
      </c>
      <c r="CN501" s="30">
        <f>SUMIF(Ingredients!$B$3:$B$217,J501,Ingredients!$J$3:$J$217)+SUMIF($B$3:$B$724,J501,$CR$3:$CR$724)</f>
        <v>0</v>
      </c>
      <c r="CO501" s="30">
        <f>SUMIF(Ingredients!$B$3:$B$217,K501,Ingredients!$J$3:$J$217)+SUMIF($B$3:$B$724,K501,$CR$3:$CR$724)</f>
        <v>0</v>
      </c>
      <c r="CP501" s="30">
        <f>SUMIF(Ingredients!$B$3:$B$217,L501,Ingredients!$J$3:$J$217)+SUMIF($B$3:$B$724,L501,$CR$3:$CR$724)</f>
        <v>0</v>
      </c>
      <c r="CQ501" s="30">
        <f>SUMIF(Ingredients!$B$3:$B$217,M501,Ingredients!$J$3:$J$217)+SUMIF($B$3:$B$724,M501,$CR$3:$CR$724)</f>
        <v>0</v>
      </c>
      <c r="CR501" s="43">
        <f t="shared" si="100"/>
        <v>0</v>
      </c>
      <c r="CS501" s="34">
        <v>2</v>
      </c>
      <c r="CT501" s="30">
        <v>0.35714285714285715</v>
      </c>
      <c r="CU501" s="30">
        <v>87</v>
      </c>
      <c r="CV501" s="35">
        <v>0</v>
      </c>
      <c r="CW501" s="36">
        <v>0</v>
      </c>
      <c r="CX501" s="37">
        <v>0.5</v>
      </c>
      <c r="CY501" s="38">
        <v>1</v>
      </c>
      <c r="CZ501" s="39">
        <v>0</v>
      </c>
      <c r="DA501" t="s">
        <v>202</v>
      </c>
      <c r="DB501" t="str">
        <f t="shared" ca="1" si="101"/>
        <v>-</v>
      </c>
      <c r="DC501" t="s">
        <v>1109</v>
      </c>
      <c r="DD501" t="s">
        <v>200</v>
      </c>
      <c r="DE501" t="str">
        <f t="shared" ca="1" si="102"/>
        <v>DRIEDSOUPITEM(MEAL, ItemRegistry.driedsoupItem, 4 ,0.4f,0.36f,0f,0.5f,0f,1f,0f,0.24f),</v>
      </c>
      <c r="DF501" t="s">
        <v>2566</v>
      </c>
    </row>
    <row r="502" spans="2:110" x14ac:dyDescent="0.3">
      <c r="B502" t="s">
        <v>799</v>
      </c>
      <c r="C502" t="str">
        <f>INDEX('PH Itemnames'!$B$1:$B$723,MATCH(B502,'PH Itemnames'!$A$1:$A$723),1)</f>
        <v>crabkimbapItem</v>
      </c>
      <c r="D502" t="s">
        <v>240</v>
      </c>
      <c r="E502" t="s">
        <v>1192</v>
      </c>
      <c r="F502" s="10" t="s">
        <v>61</v>
      </c>
      <c r="G502" s="11" t="s">
        <v>67</v>
      </c>
      <c r="H502" s="11" t="s">
        <v>112</v>
      </c>
      <c r="I502" s="11" t="s">
        <v>44</v>
      </c>
      <c r="J502" s="11" t="s">
        <v>800</v>
      </c>
      <c r="K502" s="11"/>
      <c r="L502" s="11"/>
      <c r="M502" s="11"/>
      <c r="N502" s="46">
        <f ca="1">SUMIF(Ingredients!$B$3:$B$217,'PH complex foods'!F502,Ingredients!$A$3:$A$119)+SUMIF($B$3:$B$724,F502,$V$3:$V$723)</f>
        <v>1</v>
      </c>
      <c r="O502" s="11">
        <f ca="1">SUMIF(Ingredients!$B$3:$B$217,'PH complex foods'!G502,Ingredients!$A$3:$A$119)+SUMIF($B$3:$B$724,G502,$V$3:$V$723)</f>
        <v>1</v>
      </c>
      <c r="P502" s="11">
        <f ca="1">SUMIF(Ingredients!$B$3:$B$217,'PH complex foods'!H502,Ingredients!$A$3:$A$119)+SUMIF($B$3:$B$724,H502,$V$3:$V$723)</f>
        <v>1</v>
      </c>
      <c r="Q502" s="11">
        <f ca="1">SUMIF(Ingredients!$B$3:$B$217,'PH complex foods'!I502,Ingredients!$A$3:$A$119)+SUMIF($B$3:$B$724,I502,$V$3:$V$723)</f>
        <v>1</v>
      </c>
      <c r="R502" s="11">
        <f ca="1">SUMIF(Ingredients!$B$3:$B$217,'PH complex foods'!J502,Ingredients!$A$3:$A$119)+SUMIF($B$3:$B$724,J502,$V$3:$V$723)</f>
        <v>0</v>
      </c>
      <c r="S502" s="11">
        <f ca="1">SUMIF(Ingredients!$B$3:$B$217,'PH complex foods'!K502,Ingredients!$A$3:$A$119)+SUMIF($B$3:$B$724,K502,$V$3:$V$723)</f>
        <v>0</v>
      </c>
      <c r="T502" s="11">
        <f ca="1">SUMIF(Ingredients!$B$3:$B$217,'PH complex foods'!L502,Ingredients!$A$3:$A$119)+SUMIF($B$3:$B$724,L502,$V$3:$V$723)</f>
        <v>0</v>
      </c>
      <c r="U502" s="11">
        <f ca="1">SUMIF(Ingredients!$B$3:$B$217,'PH complex foods'!M502,Ingredients!$A$3:$A$119)+SUMIF($B$3:$B$724,M502,$V$3:$V$723)</f>
        <v>0</v>
      </c>
      <c r="V502" s="10">
        <f t="shared" ca="1" si="103"/>
        <v>0</v>
      </c>
      <c r="W502" s="11">
        <f t="shared" si="92"/>
        <v>0</v>
      </c>
      <c r="X502" s="44" t="str">
        <f t="shared" ca="1" si="104"/>
        <v>No</v>
      </c>
      <c r="Y502" s="34">
        <f>SUMIF(Ingredients!$B$3:$B$217,F502,Ingredients!$C$3:$C$217)+SUMIF($B$3:$B$724,F502,$AG$3:$AG$724)</f>
        <v>10</v>
      </c>
      <c r="Z502" s="30">
        <f>SUMIF(Ingredients!$B$3:$B$217,G502,Ingredients!$C$3:$C$217)+SUMIF($B$3:$B$724,G502,$AG$3:$AG$724)</f>
        <v>5</v>
      </c>
      <c r="AA502" s="30">
        <f>SUMIF(Ingredients!$B$3:$B$217,H502,Ingredients!$C$3:$C$217)+SUMIF($B$3:$B$724,H502,$AG$3:$AG$724)</f>
        <v>2</v>
      </c>
      <c r="AB502" s="30">
        <f>SUMIF(Ingredients!$B$3:$B$217,I502,Ingredients!$C$3:$C$217)+SUMIF($B$3:$B$724,I502,$AG$3:$AG$724)</f>
        <v>0</v>
      </c>
      <c r="AC502" s="30">
        <f>SUMIF(Ingredients!$B$3:$B$217,J502,Ingredients!$C$3:$C$217)+SUMIF($B$3:$B$724,J502,$AG$3:$AG$724)</f>
        <v>0</v>
      </c>
      <c r="AD502" s="30">
        <f>SUMIF(Ingredients!$B$3:$B$217,K502,Ingredients!$C$3:$C$217)+SUMIF($B$3:$B$724,K502,$AG$3:$AG$724)</f>
        <v>0</v>
      </c>
      <c r="AE502" s="30">
        <f>SUMIF(Ingredients!$B$3:$B$217,L502,Ingredients!$C$3:$C$217)+SUMIF($B$3:$B$724,L502,$AG$3:$AG$724)</f>
        <v>0</v>
      </c>
      <c r="AF502" s="30">
        <f>SUMIF(Ingredients!$B$3:$B$217,M502,Ingredients!$C$3:$C$217)+SUMIF($B$3:$B$724,M502,$AG$3:$AG$724)</f>
        <v>0</v>
      </c>
      <c r="AG502" s="29">
        <f t="shared" si="93"/>
        <v>17</v>
      </c>
      <c r="AH502" s="30">
        <f>SUMIF(Ingredients!$B$3:$B$217,F502,Ingredients!$D$3:$D$217)+SUMIF($B$3:$B$724,F502,$AP$3:$AP$724)</f>
        <v>0</v>
      </c>
      <c r="AI502" s="30">
        <f>SUMIF(Ingredients!$B$3:$B$217,G502,Ingredients!$D$3:$D$217)+SUMIF($B$3:$B$724,G502,$AP$3:$AP$724)</f>
        <v>0</v>
      </c>
      <c r="AJ502" s="30">
        <f>SUMIF(Ingredients!$B$3:$B$217,H502,Ingredients!$D$3:$D$217)+SUMIF($B$3:$B$724,H502,$AP$3:$AP$724)</f>
        <v>5</v>
      </c>
      <c r="AK502" s="30">
        <f>SUMIF(Ingredients!$B$3:$B$217,I502,Ingredients!$D$3:$D$217)+SUMIF($B$3:$B$724,I502,$AP$3:$AP$724)</f>
        <v>0</v>
      </c>
      <c r="AL502" s="30">
        <f>SUMIF(Ingredients!$B$3:$B$217,J502,Ingredients!$D$3:$D$217)+SUMIF($B$3:$B$724,J502,$AP$3:$AP$724)</f>
        <v>0</v>
      </c>
      <c r="AM502" s="30">
        <f>SUMIF(Ingredients!$B$3:$B$217,K502,Ingredients!$D$3:$D$217)+SUMIF($B$3:$B$724,K502,$AP$3:$AP$724)</f>
        <v>0</v>
      </c>
      <c r="AN502" s="30">
        <f>SUMIF(Ingredients!$B$3:$B$217,L502,Ingredients!$D$3:$D$217)+SUMIF($B$3:$B$724,L502,$AP$3:$AP$724)</f>
        <v>0</v>
      </c>
      <c r="AO502" s="30">
        <f>SUMIF(Ingredients!$B$3:$B$217,M502,Ingredients!$D$3:$D$217)+SUMIF($B$3:$B$724,M502,$AP$3:$AP$724)</f>
        <v>0</v>
      </c>
      <c r="AP502" s="29">
        <f t="shared" si="94"/>
        <v>5</v>
      </c>
      <c r="AQ502" s="30">
        <f>SUMIF(Ingredients!$B$3:$B$217,F502,Ingredients!$E$3:$E$217)+SUMIF($B$3:$B$724,F502,$AY$3:$AY$727)</f>
        <v>31</v>
      </c>
      <c r="AR502" s="30">
        <f>SUMIF(Ingredients!$B$3:$B$217,G502,Ingredients!$E$3:$E$217)+SUMIF($B$3:$B$724,G502,$AY$3:$AY$727)</f>
        <v>8</v>
      </c>
      <c r="AS502" s="30">
        <f>SUMIF(Ingredients!$B$3:$B$217,H502,Ingredients!$E$3:$E$217)+SUMIF($B$3:$B$724,H502,$AY$3:$AY$727)</f>
        <v>7</v>
      </c>
      <c r="AT502" s="30">
        <f>SUMIF(Ingredients!$B$3:$B$217,I502,Ingredients!$E$3:$E$217)+SUMIF($B$3:$B$724,I502,$AY$3:$AY$727)</f>
        <v>10</v>
      </c>
      <c r="AU502" s="30">
        <f>SUMIF(Ingredients!$B$3:$B$217,J502,Ingredients!$E$3:$E$217)+SUMIF($B$3:$B$724,J502,$AY$3:$AY$727)</f>
        <v>0</v>
      </c>
      <c r="AV502" s="30">
        <f>SUMIF(Ingredients!$B$3:$B$217,K502,Ingredients!$E$3:$E$217)+SUMIF($B$3:$B$724,K502,$AY$3:$AY$727)</f>
        <v>0</v>
      </c>
      <c r="AW502" s="30">
        <f>SUMIF(Ingredients!$B$3:$B$217,L502,Ingredients!$E$3:$E$217)+SUMIF($B$3:$B$724,L502,$AY$3:$AY$727)</f>
        <v>0</v>
      </c>
      <c r="AX502" s="30">
        <f>SUMIF(Ingredients!$B$3:$B$217,M502,Ingredients!$E$3:$E$217)+SUMIF($B$3:$B$724,M502,$AY$3:$AY$727)</f>
        <v>0</v>
      </c>
      <c r="AY502" s="29">
        <f t="shared" si="95"/>
        <v>11.2</v>
      </c>
      <c r="AZ502" s="30">
        <f>SUMIF(Ingredients!$B$3:$B$217,F502,Ingredients!$F$3:$F$217)+SUMIF($B$3:$B$724,F502,$BH$3:$BH$724)</f>
        <v>0</v>
      </c>
      <c r="BA502" s="30">
        <f>SUMIF(Ingredients!$B$3:$B$217,G502,Ingredients!$F$3:$F$217)+SUMIF($B$3:$B$724,G502,$BH$3:$BH$724)</f>
        <v>0</v>
      </c>
      <c r="BB502" s="30">
        <f>SUMIF(Ingredients!$B$3:$B$217,H502,Ingredients!$F$3:$F$217)+SUMIF($B$3:$B$724,H502,$BH$3:$BH$724)</f>
        <v>0</v>
      </c>
      <c r="BC502" s="30">
        <f>SUMIF(Ingredients!$B$3:$B$217,I502,Ingredients!$F$3:$F$217)+SUMIF($B$3:$B$724,I502,$BH$3:$BH$724)</f>
        <v>0</v>
      </c>
      <c r="BD502" s="30">
        <f>SUMIF(Ingredients!$B$3:$B$217,J502,Ingredients!$F$3:$F$217)+SUMIF($B$3:$B$724,J502,$BH$3:$BH$724)</f>
        <v>0</v>
      </c>
      <c r="BE502" s="30">
        <f>SUMIF(Ingredients!$B$3:$B$217,K502,Ingredients!$F$3:$F$217)+SUMIF($B$3:$B$724,K502,$BH$3:$BH$724)</f>
        <v>0</v>
      </c>
      <c r="BF502" s="30">
        <f>SUMIF(Ingredients!$B$3:$B$217,L502,Ingredients!$F$3:$F$217)+SUMIF($B$3:$B$724,L502,$BH$3:$BH$724)</f>
        <v>0</v>
      </c>
      <c r="BG502" s="30">
        <f>SUMIF(Ingredients!$B$3:$B$217,M502,Ingredients!$F$3:$F$217)+SUMIF($B$3:$B$724,M502,$BH$3:$BH$724)</f>
        <v>0</v>
      </c>
      <c r="BH502" s="35">
        <f t="shared" si="96"/>
        <v>0</v>
      </c>
      <c r="BI502" s="30">
        <f>SUMIF(Ingredients!$B$3:$B$217,F502,Ingredients!$G$3:$G$217)+SUMIF($B$3:$B$724,F502,$BQ$3:$BQ$724)</f>
        <v>0</v>
      </c>
      <c r="BJ502" s="30">
        <f>SUMIF(Ingredients!$B$3:$B$217,G502,Ingredients!$G$3:$G$217)+SUMIF($B$3:$B$724,G502,$BQ$3:$BQ$724)</f>
        <v>0</v>
      </c>
      <c r="BK502" s="30">
        <f>SUMIF(Ingredients!$B$3:$B$217,H502,Ingredients!$G$3:$G$217)+SUMIF($B$3:$B$724,H502,$BQ$3:$BQ$724)</f>
        <v>0</v>
      </c>
      <c r="BL502" s="30">
        <f>SUMIF(Ingredients!$B$3:$B$217,I502,Ingredients!$G$3:$G$217)+SUMIF($B$3:$B$724,I502,$BQ$3:$BQ$724)</f>
        <v>0</v>
      </c>
      <c r="BM502" s="30">
        <f>SUMIF(Ingredients!$B$3:$B$217,J502,Ingredients!$G$3:$G$217)+SUMIF($B$3:$B$724,J502,$BQ$3:$BQ$724)</f>
        <v>0</v>
      </c>
      <c r="BN502" s="30">
        <f>SUMIF(Ingredients!$B$3:$B$217,K502,Ingredients!$G$3:$G$217)+SUMIF($B$3:$B$724,K502,$BQ$3:$BQ$724)</f>
        <v>0</v>
      </c>
      <c r="BO502" s="30">
        <f>SUMIF(Ingredients!$B$3:$B$217,L502,Ingredients!$G$3:$G$217)+SUMIF($B$3:$B$724,L502,$BQ$3:$BQ$724)</f>
        <v>0</v>
      </c>
      <c r="BP502" s="30">
        <f>SUMIF(Ingredients!$B$3:$B$217,M502,Ingredients!$G$3:$G$217)+SUMIF($B$3:$B$724,M502,$BQ$3:$BQ$724)</f>
        <v>0</v>
      </c>
      <c r="BQ502" s="36">
        <f t="shared" si="97"/>
        <v>0</v>
      </c>
      <c r="BR502" s="30">
        <f>SUMIF(Ingredients!$B$3:$B$217,F502,Ingredients!$H$3:$H$217)+SUMIF($B$3:$B$724,F502,$BZ$3:$BZ$724)</f>
        <v>1</v>
      </c>
      <c r="BS502" s="30">
        <f>SUMIF(Ingredients!$B$3:$B$217,G502,Ingredients!$H$3:$H$217)+SUMIF($B$3:$B$724,G502,$BZ$3:$BZ$724)</f>
        <v>1</v>
      </c>
      <c r="BT502" s="30">
        <f>SUMIF(Ingredients!$B$3:$B$217,H502,Ingredients!$H$3:$H$217)+SUMIF($B$3:$B$724,H502,$BZ$3:$BZ$724)</f>
        <v>1.5</v>
      </c>
      <c r="BU502" s="30">
        <f>SUMIF(Ingredients!$B$3:$B$217,I502,Ingredients!$H$3:$H$217)+SUMIF($B$3:$B$724,I502,$BZ$3:$BZ$724)</f>
        <v>0</v>
      </c>
      <c r="BV502" s="30">
        <f>SUMIF(Ingredients!$B$3:$B$217,J502,Ingredients!$H$3:$H$217)+SUMIF($B$3:$B$724,J502,$BZ$3:$BZ$724)</f>
        <v>0</v>
      </c>
      <c r="BW502" s="30">
        <f>SUMIF(Ingredients!$B$3:$B$217,K502,Ingredients!$H$3:$H$217)+SUMIF($B$3:$B$724,K502,$BZ$3:$BZ$724)</f>
        <v>0</v>
      </c>
      <c r="BX502" s="30">
        <f>SUMIF(Ingredients!$B$3:$B$217,L502,Ingredients!$H$3:$H$217)+SUMIF($B$3:$B$724,L502,$BZ$3:$BZ$724)</f>
        <v>0</v>
      </c>
      <c r="BY502" s="30">
        <f>SUMIF(Ingredients!$B$3:$B$217,M502,Ingredients!$H$3:$H$217)+SUMIF($B$3:$B$724,M502,$BZ$3:$BZ$724)</f>
        <v>0</v>
      </c>
      <c r="BZ502" s="42">
        <f t="shared" si="98"/>
        <v>3.5</v>
      </c>
      <c r="CA502" s="30">
        <f>SUMIF(Ingredients!$B$3:$B$217,F502,Ingredients!$I$3:$I$217)+SUMIF($B$3:$B$724,F502,$CI$3:$CI$724)</f>
        <v>0</v>
      </c>
      <c r="CB502" s="30">
        <f>SUMIF(Ingredients!$B$3:$B$217,G502,Ingredients!$I$3:$I$217)+SUMIF($B$3:$B$724,G502,$CI$3:$CI$724)</f>
        <v>0</v>
      </c>
      <c r="CC502" s="30">
        <f>SUMIF(Ingredients!$B$3:$B$217,H502,Ingredients!$I$3:$I$217)+SUMIF($B$3:$B$724,H502,$CI$3:$CI$724)</f>
        <v>0</v>
      </c>
      <c r="CD502" s="30">
        <f>SUMIF(Ingredients!$B$3:$B$217,I502,Ingredients!$I$3:$I$217)+SUMIF($B$3:$B$724,I502,$CI$3:$CI$724)</f>
        <v>0</v>
      </c>
      <c r="CE502" s="30">
        <f>SUMIF(Ingredients!$B$3:$B$217,J502,Ingredients!$I$3:$I$217)+SUMIF($B$3:$B$724,J502,$CI$3:$CI$724)</f>
        <v>0</v>
      </c>
      <c r="CF502" s="30">
        <f>SUMIF(Ingredients!$B$3:$B$217,K502,Ingredients!$I$3:$I$217)+SUMIF($B$3:$B$724,K502,$CI$3:$CI$724)</f>
        <v>0</v>
      </c>
      <c r="CG502" s="30">
        <f>SUMIF(Ingredients!$B$3:$B$217,L502,Ingredients!$I$3:$I$217)+SUMIF($B$3:$B$724,L502,$CI$3:$CI$724)</f>
        <v>0</v>
      </c>
      <c r="CH502" s="30">
        <f>SUMIF(Ingredients!$B$3:$B$217,M502,Ingredients!$I$3:$I$217)+SUMIF($B$3:$B$724,M502,$CI$3:$CI$724)</f>
        <v>0</v>
      </c>
      <c r="CI502" s="38">
        <f t="shared" si="99"/>
        <v>0</v>
      </c>
      <c r="CJ502" s="30">
        <f>SUMIF(Ingredients!$B$3:$B$217,F502,Ingredients!$J$3:$J$217)+SUMIF($B$3:$B$724,F502,$CR$3:$CR$724)</f>
        <v>0</v>
      </c>
      <c r="CK502" s="30">
        <f>SUMIF(Ingredients!$B$3:$B$217,G502,Ingredients!$J$3:$J$217)+SUMIF($B$3:$B$724,G502,$CR$3:$CR$724)</f>
        <v>0</v>
      </c>
      <c r="CL502" s="30">
        <f>SUMIF(Ingredients!$B$3:$B$217,H502,Ingredients!$J$3:$J$217)+SUMIF($B$3:$B$724,H502,$CR$3:$CR$724)</f>
        <v>0</v>
      </c>
      <c r="CM502" s="30">
        <f>SUMIF(Ingredients!$B$3:$B$217,I502,Ingredients!$J$3:$J$217)+SUMIF($B$3:$B$724,I502,$CR$3:$CR$724)</f>
        <v>0</v>
      </c>
      <c r="CN502" s="30">
        <f>SUMIF(Ingredients!$B$3:$B$217,J502,Ingredients!$J$3:$J$217)+SUMIF($B$3:$B$724,J502,$CR$3:$CR$724)</f>
        <v>0</v>
      </c>
      <c r="CO502" s="30">
        <f>SUMIF(Ingredients!$B$3:$B$217,K502,Ingredients!$J$3:$J$217)+SUMIF($B$3:$B$724,K502,$CR$3:$CR$724)</f>
        <v>0</v>
      </c>
      <c r="CP502" s="30">
        <f>SUMIF(Ingredients!$B$3:$B$217,L502,Ingredients!$J$3:$J$217)+SUMIF($B$3:$B$724,L502,$CR$3:$CR$724)</f>
        <v>0</v>
      </c>
      <c r="CQ502" s="30">
        <f>SUMIF(Ingredients!$B$3:$B$217,M502,Ingredients!$J$3:$J$217)+SUMIF($B$3:$B$724,M502,$CR$3:$CR$724)</f>
        <v>0</v>
      </c>
      <c r="CR502" s="43">
        <f t="shared" si="100"/>
        <v>0</v>
      </c>
      <c r="CS502" s="34">
        <v>17</v>
      </c>
      <c r="CT502" s="30">
        <v>5</v>
      </c>
      <c r="CU502" s="30">
        <v>11.2</v>
      </c>
      <c r="CV502" s="35">
        <v>0</v>
      </c>
      <c r="CW502" s="36">
        <v>0</v>
      </c>
      <c r="CX502" s="37">
        <v>3.5</v>
      </c>
      <c r="CY502" s="38">
        <v>0</v>
      </c>
      <c r="CZ502" s="39">
        <v>0</v>
      </c>
      <c r="DA502" t="s">
        <v>199</v>
      </c>
      <c r="DB502" t="str">
        <f t="shared" ca="1" si="101"/>
        <v>No</v>
      </c>
      <c r="DD502" t="s">
        <v>200</v>
      </c>
      <c r="DE502" t="str">
        <f t="shared" ca="1" si="102"/>
        <v/>
      </c>
      <c r="DF502" t="s">
        <v>2272</v>
      </c>
    </row>
    <row r="503" spans="2:110" x14ac:dyDescent="0.3">
      <c r="B503" t="s">
        <v>801</v>
      </c>
      <c r="C503" t="str">
        <f>INDEX('PH Itemnames'!$B$1:$B$723,MATCH(B503,'PH Itemnames'!$A$1:$A$723),1)</f>
        <v>froglegstirfryItem</v>
      </c>
      <c r="D503" t="s">
        <v>245</v>
      </c>
      <c r="E503" t="s">
        <v>1192</v>
      </c>
      <c r="F503" s="10" t="s">
        <v>802</v>
      </c>
      <c r="G503" s="11" t="s">
        <v>44</v>
      </c>
      <c r="H503" s="11" t="s">
        <v>410</v>
      </c>
      <c r="I503" s="11" t="s">
        <v>61</v>
      </c>
      <c r="J503" s="11" t="s">
        <v>132</v>
      </c>
      <c r="K503" s="11"/>
      <c r="L503" s="11"/>
      <c r="M503" s="11"/>
      <c r="N503" s="46">
        <f ca="1">SUMIF(Ingredients!$B$3:$B$217,'PH complex foods'!F503,Ingredients!$A$3:$A$119)+SUMIF($B$3:$B$724,F503,$V$3:$V$723)</f>
        <v>0</v>
      </c>
      <c r="O503" s="11">
        <f ca="1">SUMIF(Ingredients!$B$3:$B$217,'PH complex foods'!G503,Ingredients!$A$3:$A$119)+SUMIF($B$3:$B$724,G503,$V$3:$V$723)</f>
        <v>1</v>
      </c>
      <c r="P503" s="11">
        <f ca="1">SUMIF(Ingredients!$B$3:$B$217,'PH complex foods'!H503,Ingredients!$A$3:$A$119)+SUMIF($B$3:$B$724,H503,$V$3:$V$723)</f>
        <v>1</v>
      </c>
      <c r="Q503" s="11">
        <f ca="1">SUMIF(Ingredients!$B$3:$B$217,'PH complex foods'!I503,Ingredients!$A$3:$A$119)+SUMIF($B$3:$B$724,I503,$V$3:$V$723)</f>
        <v>1</v>
      </c>
      <c r="R503" s="11">
        <f ca="1">SUMIF(Ingredients!$B$3:$B$217,'PH complex foods'!J503,Ingredients!$A$3:$A$119)+SUMIF($B$3:$B$724,J503,$V$3:$V$723)</f>
        <v>1</v>
      </c>
      <c r="S503" s="11">
        <f ca="1">SUMIF(Ingredients!$B$3:$B$217,'PH complex foods'!K503,Ingredients!$A$3:$A$119)+SUMIF($B$3:$B$724,K503,$V$3:$V$723)</f>
        <v>0</v>
      </c>
      <c r="T503" s="11">
        <f ca="1">SUMIF(Ingredients!$B$3:$B$217,'PH complex foods'!L503,Ingredients!$A$3:$A$119)+SUMIF($B$3:$B$724,L503,$V$3:$V$723)</f>
        <v>0</v>
      </c>
      <c r="U503" s="11">
        <f ca="1">SUMIF(Ingredients!$B$3:$B$217,'PH complex foods'!M503,Ingredients!$A$3:$A$119)+SUMIF($B$3:$B$724,M503,$V$3:$V$723)</f>
        <v>0</v>
      </c>
      <c r="V503" s="10">
        <f t="shared" ca="1" si="103"/>
        <v>0</v>
      </c>
      <c r="W503" s="11">
        <f t="shared" si="92"/>
        <v>0</v>
      </c>
      <c r="X503" s="44" t="str">
        <f t="shared" ca="1" si="104"/>
        <v>No</v>
      </c>
      <c r="Y503" s="34">
        <f>SUMIF(Ingredients!$B$3:$B$217,F503,Ingredients!$C$3:$C$217)+SUMIF($B$3:$B$724,F503,$AG$3:$AG$724)</f>
        <v>0</v>
      </c>
      <c r="Z503" s="30">
        <f>SUMIF(Ingredients!$B$3:$B$217,G503,Ingredients!$C$3:$C$217)+SUMIF($B$3:$B$724,G503,$AG$3:$AG$724)</f>
        <v>0</v>
      </c>
      <c r="AA503" s="30">
        <f>SUMIF(Ingredients!$B$3:$B$217,H503,Ingredients!$C$3:$C$217)+SUMIF($B$3:$B$724,H503,$AG$3:$AG$724)</f>
        <v>2</v>
      </c>
      <c r="AB503" s="30">
        <f>SUMIF(Ingredients!$B$3:$B$217,I503,Ingredients!$C$3:$C$217)+SUMIF($B$3:$B$724,I503,$AG$3:$AG$724)</f>
        <v>10</v>
      </c>
      <c r="AC503" s="30">
        <f>SUMIF(Ingredients!$B$3:$B$217,J503,Ingredients!$C$3:$C$217)+SUMIF($B$3:$B$724,J503,$AG$3:$AG$724)</f>
        <v>4</v>
      </c>
      <c r="AD503" s="30">
        <f>SUMIF(Ingredients!$B$3:$B$217,K503,Ingredients!$C$3:$C$217)+SUMIF($B$3:$B$724,K503,$AG$3:$AG$724)</f>
        <v>0</v>
      </c>
      <c r="AE503" s="30">
        <f>SUMIF(Ingredients!$B$3:$B$217,L503,Ingredients!$C$3:$C$217)+SUMIF($B$3:$B$724,L503,$AG$3:$AG$724)</f>
        <v>0</v>
      </c>
      <c r="AF503" s="30">
        <f>SUMIF(Ingredients!$B$3:$B$217,M503,Ingredients!$C$3:$C$217)+SUMIF($B$3:$B$724,M503,$AG$3:$AG$724)</f>
        <v>0</v>
      </c>
      <c r="AG503" s="29">
        <f t="shared" si="93"/>
        <v>16</v>
      </c>
      <c r="AH503" s="30">
        <f>SUMIF(Ingredients!$B$3:$B$217,F503,Ingredients!$D$3:$D$217)+SUMIF($B$3:$B$724,F503,$AP$3:$AP$724)</f>
        <v>0</v>
      </c>
      <c r="AI503" s="30">
        <f>SUMIF(Ingredients!$B$3:$B$217,G503,Ingredients!$D$3:$D$217)+SUMIF($B$3:$B$724,G503,$AP$3:$AP$724)</f>
        <v>0</v>
      </c>
      <c r="AJ503" s="30">
        <f>SUMIF(Ingredients!$B$3:$B$217,H503,Ingredients!$D$3:$D$217)+SUMIF($B$3:$B$724,H503,$AP$3:$AP$724)</f>
        <v>0</v>
      </c>
      <c r="AK503" s="30">
        <f>SUMIF(Ingredients!$B$3:$B$217,I503,Ingredients!$D$3:$D$217)+SUMIF($B$3:$B$724,I503,$AP$3:$AP$724)</f>
        <v>0</v>
      </c>
      <c r="AL503" s="30">
        <f>SUMIF(Ingredients!$B$3:$B$217,J503,Ingredients!$D$3:$D$217)+SUMIF($B$3:$B$724,J503,$AP$3:$AP$724)</f>
        <v>0</v>
      </c>
      <c r="AM503" s="30">
        <f>SUMIF(Ingredients!$B$3:$B$217,K503,Ingredients!$D$3:$D$217)+SUMIF($B$3:$B$724,K503,$AP$3:$AP$724)</f>
        <v>0</v>
      </c>
      <c r="AN503" s="30">
        <f>SUMIF(Ingredients!$B$3:$B$217,L503,Ingredients!$D$3:$D$217)+SUMIF($B$3:$B$724,L503,$AP$3:$AP$724)</f>
        <v>0</v>
      </c>
      <c r="AO503" s="30">
        <f>SUMIF(Ingredients!$B$3:$B$217,M503,Ingredients!$D$3:$D$217)+SUMIF($B$3:$B$724,M503,$AP$3:$AP$724)</f>
        <v>0</v>
      </c>
      <c r="AP503" s="29">
        <f t="shared" si="94"/>
        <v>0</v>
      </c>
      <c r="AQ503" s="30">
        <f>SUMIF(Ingredients!$B$3:$B$217,F503,Ingredients!$E$3:$E$217)+SUMIF($B$3:$B$724,F503,$AY$3:$AY$727)</f>
        <v>0</v>
      </c>
      <c r="AR503" s="30">
        <f>SUMIF(Ingredients!$B$3:$B$217,G503,Ingredients!$E$3:$E$217)+SUMIF($B$3:$B$724,G503,$AY$3:$AY$727)</f>
        <v>10</v>
      </c>
      <c r="AS503" s="30">
        <f>SUMIF(Ingredients!$B$3:$B$217,H503,Ingredients!$E$3:$E$217)+SUMIF($B$3:$B$724,H503,$AY$3:$AY$727)</f>
        <v>7</v>
      </c>
      <c r="AT503" s="30">
        <f>SUMIF(Ingredients!$B$3:$B$217,I503,Ingredients!$E$3:$E$217)+SUMIF($B$3:$B$724,I503,$AY$3:$AY$727)</f>
        <v>31</v>
      </c>
      <c r="AU503" s="30">
        <f>SUMIF(Ingredients!$B$3:$B$217,J503,Ingredients!$E$3:$E$217)+SUMIF($B$3:$B$724,J503,$AY$3:$AY$727)</f>
        <v>7.666666666666667</v>
      </c>
      <c r="AV503" s="30">
        <f>SUMIF(Ingredients!$B$3:$B$217,K503,Ingredients!$E$3:$E$217)+SUMIF($B$3:$B$724,K503,$AY$3:$AY$727)</f>
        <v>0</v>
      </c>
      <c r="AW503" s="30">
        <f>SUMIF(Ingredients!$B$3:$B$217,L503,Ingredients!$E$3:$E$217)+SUMIF($B$3:$B$724,L503,$AY$3:$AY$727)</f>
        <v>0</v>
      </c>
      <c r="AX503" s="30">
        <f>SUMIF(Ingredients!$B$3:$B$217,M503,Ingredients!$E$3:$E$217)+SUMIF($B$3:$B$724,M503,$AY$3:$AY$727)</f>
        <v>0</v>
      </c>
      <c r="AY503" s="29">
        <f t="shared" si="95"/>
        <v>11.133333333333333</v>
      </c>
      <c r="AZ503" s="30">
        <f>SUMIF(Ingredients!$B$3:$B$217,F503,Ingredients!$F$3:$F$217)+SUMIF($B$3:$B$724,F503,$BH$3:$BH$724)</f>
        <v>0</v>
      </c>
      <c r="BA503" s="30">
        <f>SUMIF(Ingredients!$B$3:$B$217,G503,Ingredients!$F$3:$F$217)+SUMIF($B$3:$B$724,G503,$BH$3:$BH$724)</f>
        <v>0</v>
      </c>
      <c r="BB503" s="30">
        <f>SUMIF(Ingredients!$B$3:$B$217,H503,Ingredients!$F$3:$F$217)+SUMIF($B$3:$B$724,H503,$BH$3:$BH$724)</f>
        <v>0</v>
      </c>
      <c r="BC503" s="30">
        <f>SUMIF(Ingredients!$B$3:$B$217,I503,Ingredients!$F$3:$F$217)+SUMIF($B$3:$B$724,I503,$BH$3:$BH$724)</f>
        <v>0</v>
      </c>
      <c r="BD503" s="30">
        <f>SUMIF(Ingredients!$B$3:$B$217,J503,Ingredients!$F$3:$F$217)+SUMIF($B$3:$B$724,J503,$BH$3:$BH$724)</f>
        <v>0</v>
      </c>
      <c r="BE503" s="30">
        <f>SUMIF(Ingredients!$B$3:$B$217,K503,Ingredients!$F$3:$F$217)+SUMIF($B$3:$B$724,K503,$BH$3:$BH$724)</f>
        <v>0</v>
      </c>
      <c r="BF503" s="30">
        <f>SUMIF(Ingredients!$B$3:$B$217,L503,Ingredients!$F$3:$F$217)+SUMIF($B$3:$B$724,L503,$BH$3:$BH$724)</f>
        <v>0</v>
      </c>
      <c r="BG503" s="30">
        <f>SUMIF(Ingredients!$B$3:$B$217,M503,Ingredients!$F$3:$F$217)+SUMIF($B$3:$B$724,M503,$BH$3:$BH$724)</f>
        <v>0</v>
      </c>
      <c r="BH503" s="35">
        <f t="shared" si="96"/>
        <v>0</v>
      </c>
      <c r="BI503" s="30">
        <f>SUMIF(Ingredients!$B$3:$B$217,F503,Ingredients!$G$3:$G$217)+SUMIF($B$3:$B$724,F503,$BQ$3:$BQ$724)</f>
        <v>0</v>
      </c>
      <c r="BJ503" s="30">
        <f>SUMIF(Ingredients!$B$3:$B$217,G503,Ingredients!$G$3:$G$217)+SUMIF($B$3:$B$724,G503,$BQ$3:$BQ$724)</f>
        <v>0</v>
      </c>
      <c r="BK503" s="30">
        <f>SUMIF(Ingredients!$B$3:$B$217,H503,Ingredients!$G$3:$G$217)+SUMIF($B$3:$B$724,H503,$BQ$3:$BQ$724)</f>
        <v>0</v>
      </c>
      <c r="BL503" s="30">
        <f>SUMIF(Ingredients!$B$3:$B$217,I503,Ingredients!$G$3:$G$217)+SUMIF($B$3:$B$724,I503,$BQ$3:$BQ$724)</f>
        <v>0</v>
      </c>
      <c r="BM503" s="30">
        <f>SUMIF(Ingredients!$B$3:$B$217,J503,Ingredients!$G$3:$G$217)+SUMIF($B$3:$B$724,J503,$BQ$3:$BQ$724)</f>
        <v>0</v>
      </c>
      <c r="BN503" s="30">
        <f>SUMIF(Ingredients!$B$3:$B$217,K503,Ingredients!$G$3:$G$217)+SUMIF($B$3:$B$724,K503,$BQ$3:$BQ$724)</f>
        <v>0</v>
      </c>
      <c r="BO503" s="30">
        <f>SUMIF(Ingredients!$B$3:$B$217,L503,Ingredients!$G$3:$G$217)+SUMIF($B$3:$B$724,L503,$BQ$3:$BQ$724)</f>
        <v>0</v>
      </c>
      <c r="BP503" s="30">
        <f>SUMIF(Ingredients!$B$3:$B$217,M503,Ingredients!$G$3:$G$217)+SUMIF($B$3:$B$724,M503,$BQ$3:$BQ$724)</f>
        <v>0</v>
      </c>
      <c r="BQ503" s="36">
        <f t="shared" si="97"/>
        <v>0</v>
      </c>
      <c r="BR503" s="30">
        <f>SUMIF(Ingredients!$B$3:$B$217,F503,Ingredients!$H$3:$H$217)+SUMIF($B$3:$B$724,F503,$BZ$3:$BZ$724)</f>
        <v>0</v>
      </c>
      <c r="BS503" s="30">
        <f>SUMIF(Ingredients!$B$3:$B$217,G503,Ingredients!$H$3:$H$217)+SUMIF($B$3:$B$724,G503,$BZ$3:$BZ$724)</f>
        <v>0</v>
      </c>
      <c r="BT503" s="30">
        <f>SUMIF(Ingredients!$B$3:$B$217,H503,Ingredients!$H$3:$H$217)+SUMIF($B$3:$B$724,H503,$BZ$3:$BZ$724)</f>
        <v>1</v>
      </c>
      <c r="BU503" s="30">
        <f>SUMIF(Ingredients!$B$3:$B$217,I503,Ingredients!$H$3:$H$217)+SUMIF($B$3:$B$724,I503,$BZ$3:$BZ$724)</f>
        <v>1</v>
      </c>
      <c r="BV503" s="30">
        <f>SUMIF(Ingredients!$B$3:$B$217,J503,Ingredients!$H$3:$H$217)+SUMIF($B$3:$B$724,J503,$BZ$3:$BZ$724)</f>
        <v>1</v>
      </c>
      <c r="BW503" s="30">
        <f>SUMIF(Ingredients!$B$3:$B$217,K503,Ingredients!$H$3:$H$217)+SUMIF($B$3:$B$724,K503,$BZ$3:$BZ$724)</f>
        <v>0</v>
      </c>
      <c r="BX503" s="30">
        <f>SUMIF(Ingredients!$B$3:$B$217,L503,Ingredients!$H$3:$H$217)+SUMIF($B$3:$B$724,L503,$BZ$3:$BZ$724)</f>
        <v>0</v>
      </c>
      <c r="BY503" s="30">
        <f>SUMIF(Ingredients!$B$3:$B$217,M503,Ingredients!$H$3:$H$217)+SUMIF($B$3:$B$724,M503,$BZ$3:$BZ$724)</f>
        <v>0</v>
      </c>
      <c r="BZ503" s="42">
        <f t="shared" si="98"/>
        <v>3</v>
      </c>
      <c r="CA503" s="30">
        <f>SUMIF(Ingredients!$B$3:$B$217,F503,Ingredients!$I$3:$I$217)+SUMIF($B$3:$B$724,F503,$CI$3:$CI$724)</f>
        <v>0</v>
      </c>
      <c r="CB503" s="30">
        <f>SUMIF(Ingredients!$B$3:$B$217,G503,Ingredients!$I$3:$I$217)+SUMIF($B$3:$B$724,G503,$CI$3:$CI$724)</f>
        <v>0</v>
      </c>
      <c r="CC503" s="30">
        <f>SUMIF(Ingredients!$B$3:$B$217,H503,Ingredients!$I$3:$I$217)+SUMIF($B$3:$B$724,H503,$CI$3:$CI$724)</f>
        <v>0</v>
      </c>
      <c r="CD503" s="30">
        <f>SUMIF(Ingredients!$B$3:$B$217,I503,Ingredients!$I$3:$I$217)+SUMIF($B$3:$B$724,I503,$CI$3:$CI$724)</f>
        <v>0</v>
      </c>
      <c r="CE503" s="30">
        <f>SUMIF(Ingredients!$B$3:$B$217,J503,Ingredients!$I$3:$I$217)+SUMIF($B$3:$B$724,J503,$CI$3:$CI$724)</f>
        <v>0</v>
      </c>
      <c r="CF503" s="30">
        <f>SUMIF(Ingredients!$B$3:$B$217,K503,Ingredients!$I$3:$I$217)+SUMIF($B$3:$B$724,K503,$CI$3:$CI$724)</f>
        <v>0</v>
      </c>
      <c r="CG503" s="30">
        <f>SUMIF(Ingredients!$B$3:$B$217,L503,Ingredients!$I$3:$I$217)+SUMIF($B$3:$B$724,L503,$CI$3:$CI$724)</f>
        <v>0</v>
      </c>
      <c r="CH503" s="30">
        <f>SUMIF(Ingredients!$B$3:$B$217,M503,Ingredients!$I$3:$I$217)+SUMIF($B$3:$B$724,M503,$CI$3:$CI$724)</f>
        <v>0</v>
      </c>
      <c r="CI503" s="38">
        <f t="shared" si="99"/>
        <v>0</v>
      </c>
      <c r="CJ503" s="30">
        <f>SUMIF(Ingredients!$B$3:$B$217,F503,Ingredients!$J$3:$J$217)+SUMIF($B$3:$B$724,F503,$CR$3:$CR$724)</f>
        <v>0</v>
      </c>
      <c r="CK503" s="30">
        <f>SUMIF(Ingredients!$B$3:$B$217,G503,Ingredients!$J$3:$J$217)+SUMIF($B$3:$B$724,G503,$CR$3:$CR$724)</f>
        <v>0</v>
      </c>
      <c r="CL503" s="30">
        <f>SUMIF(Ingredients!$B$3:$B$217,H503,Ingredients!$J$3:$J$217)+SUMIF($B$3:$B$724,H503,$CR$3:$CR$724)</f>
        <v>0</v>
      </c>
      <c r="CM503" s="30">
        <f>SUMIF(Ingredients!$B$3:$B$217,I503,Ingredients!$J$3:$J$217)+SUMIF($B$3:$B$724,I503,$CR$3:$CR$724)</f>
        <v>0</v>
      </c>
      <c r="CN503" s="30">
        <f>SUMIF(Ingredients!$B$3:$B$217,J503,Ingredients!$J$3:$J$217)+SUMIF($B$3:$B$724,J503,$CR$3:$CR$724)</f>
        <v>0</v>
      </c>
      <c r="CO503" s="30">
        <f>SUMIF(Ingredients!$B$3:$B$217,K503,Ingredients!$J$3:$J$217)+SUMIF($B$3:$B$724,K503,$CR$3:$CR$724)</f>
        <v>0</v>
      </c>
      <c r="CP503" s="30">
        <f>SUMIF(Ingredients!$B$3:$B$217,L503,Ingredients!$J$3:$J$217)+SUMIF($B$3:$B$724,L503,$CR$3:$CR$724)</f>
        <v>0</v>
      </c>
      <c r="CQ503" s="30">
        <f>SUMIF(Ingredients!$B$3:$B$217,M503,Ingredients!$J$3:$J$217)+SUMIF($B$3:$B$724,M503,$CR$3:$CR$724)</f>
        <v>0</v>
      </c>
      <c r="CR503" s="43">
        <f t="shared" si="100"/>
        <v>0</v>
      </c>
      <c r="CS503" s="34">
        <v>16</v>
      </c>
      <c r="CT503" s="30">
        <v>0</v>
      </c>
      <c r="CU503" s="30">
        <v>11.133333333333333</v>
      </c>
      <c r="CV503" s="35">
        <v>0</v>
      </c>
      <c r="CW503" s="36">
        <v>0</v>
      </c>
      <c r="CX503" s="37">
        <v>3</v>
      </c>
      <c r="CY503" s="38">
        <v>0</v>
      </c>
      <c r="CZ503" s="39">
        <v>0</v>
      </c>
      <c r="DA503" t="s">
        <v>199</v>
      </c>
      <c r="DB503" t="str">
        <f t="shared" ca="1" si="101"/>
        <v>No</v>
      </c>
      <c r="DD503" t="s">
        <v>200</v>
      </c>
      <c r="DE503" t="str">
        <f t="shared" ca="1" si="102"/>
        <v/>
      </c>
      <c r="DF503" t="s">
        <v>2272</v>
      </c>
    </row>
    <row r="504" spans="2:110" x14ac:dyDescent="0.3">
      <c r="B504" t="s">
        <v>803</v>
      </c>
      <c r="C504" t="str">
        <f>INDEX('PH Itemnames'!$B$1:$B$723,MATCH(B504,'PH Itemnames'!$A$1:$A$723),1)</f>
        <v>haggisItem</v>
      </c>
      <c r="D504" t="s">
        <v>240</v>
      </c>
      <c r="E504" t="s">
        <v>1192</v>
      </c>
      <c r="F504" s="10" t="s">
        <v>305</v>
      </c>
      <c r="G504" s="11" t="s">
        <v>793</v>
      </c>
      <c r="H504" s="11" t="s">
        <v>64</v>
      </c>
      <c r="I504" s="11" t="s">
        <v>44</v>
      </c>
      <c r="J504" s="11" t="s">
        <v>249</v>
      </c>
      <c r="K504" s="11" t="s">
        <v>401</v>
      </c>
      <c r="L504" s="11" t="s">
        <v>122</v>
      </c>
      <c r="M504" s="11"/>
      <c r="N504" s="46">
        <f ca="1">SUMIF(Ingredients!$B$3:$B$217,'PH complex foods'!F504,Ingredients!$A$3:$A$119)+SUMIF($B$3:$B$724,F504,$V$3:$V$723)</f>
        <v>0</v>
      </c>
      <c r="O504" s="11">
        <f ca="1">SUMIF(Ingredients!$B$3:$B$217,'PH complex foods'!G504,Ingredients!$A$3:$A$119)+SUMIF($B$3:$B$724,G504,$V$3:$V$723)</f>
        <v>0</v>
      </c>
      <c r="P504" s="11">
        <f ca="1">SUMIF(Ingredients!$B$3:$B$217,'PH complex foods'!H504,Ingredients!$A$3:$A$119)+SUMIF($B$3:$B$724,H504,$V$3:$V$723)</f>
        <v>1</v>
      </c>
      <c r="Q504" s="11">
        <f ca="1">SUMIF(Ingredients!$B$3:$B$217,'PH complex foods'!I504,Ingredients!$A$3:$A$119)+SUMIF($B$3:$B$724,I504,$V$3:$V$723)</f>
        <v>1</v>
      </c>
      <c r="R504" s="11">
        <f ca="1">SUMIF(Ingredients!$B$3:$B$217,'PH complex foods'!J504,Ingredients!$A$3:$A$119)+SUMIF($B$3:$B$724,J504,$V$3:$V$723)</f>
        <v>1</v>
      </c>
      <c r="S504" s="11">
        <f ca="1">SUMIF(Ingredients!$B$3:$B$217,'PH complex foods'!K504,Ingredients!$A$3:$A$119)+SUMIF($B$3:$B$724,K504,$V$3:$V$723)</f>
        <v>1</v>
      </c>
      <c r="T504" s="11">
        <f ca="1">SUMIF(Ingredients!$B$3:$B$217,'PH complex foods'!L504,Ingredients!$A$3:$A$119)+SUMIF($B$3:$B$724,L504,$V$3:$V$723)</f>
        <v>1</v>
      </c>
      <c r="U504" s="11">
        <f ca="1">SUMIF(Ingredients!$B$3:$B$217,'PH complex foods'!M504,Ingredients!$A$3:$A$119)+SUMIF($B$3:$B$724,M504,$V$3:$V$723)</f>
        <v>0</v>
      </c>
      <c r="V504" s="10">
        <f t="shared" ca="1" si="103"/>
        <v>-1</v>
      </c>
      <c r="W504" s="11">
        <f t="shared" si="92"/>
        <v>0</v>
      </c>
      <c r="X504" s="44" t="str">
        <f t="shared" ca="1" si="104"/>
        <v>No</v>
      </c>
      <c r="Y504" s="34">
        <f>SUMIF(Ingredients!$B$3:$B$217,F504,Ingredients!$C$3:$C$217)+SUMIF($B$3:$B$724,F504,$AG$3:$AG$724)</f>
        <v>0</v>
      </c>
      <c r="Z504" s="30">
        <f>SUMIF(Ingredients!$B$3:$B$217,G504,Ingredients!$C$3:$C$217)+SUMIF($B$3:$B$724,G504,$AG$3:$AG$724)</f>
        <v>0</v>
      </c>
      <c r="AA504" s="30">
        <f>SUMIF(Ingredients!$B$3:$B$217,H504,Ingredients!$C$3:$C$217)+SUMIF($B$3:$B$724,H504,$AG$3:$AG$724)</f>
        <v>2</v>
      </c>
      <c r="AB504" s="30">
        <f>SUMIF(Ingredients!$B$3:$B$217,I504,Ingredients!$C$3:$C$217)+SUMIF($B$3:$B$724,I504,$AG$3:$AG$724)</f>
        <v>0</v>
      </c>
      <c r="AC504" s="30">
        <f>SUMIF(Ingredients!$B$3:$B$217,J504,Ingredients!$C$3:$C$217)+SUMIF($B$3:$B$724,J504,$AG$3:$AG$724)</f>
        <v>0</v>
      </c>
      <c r="AD504" s="30">
        <f>SUMIF(Ingredients!$B$3:$B$217,K504,Ingredients!$C$3:$C$217)+SUMIF($B$3:$B$724,K504,$AG$3:$AG$724)</f>
        <v>0</v>
      </c>
      <c r="AE504" s="30">
        <f>SUMIF(Ingredients!$B$3:$B$217,L504,Ingredients!$C$3:$C$217)+SUMIF($B$3:$B$724,L504,$AG$3:$AG$724)</f>
        <v>0</v>
      </c>
      <c r="AF504" s="30">
        <f>SUMIF(Ingredients!$B$3:$B$217,M504,Ingredients!$C$3:$C$217)+SUMIF($B$3:$B$724,M504,$AG$3:$AG$724)</f>
        <v>0</v>
      </c>
      <c r="AG504" s="29">
        <f t="shared" si="93"/>
        <v>2</v>
      </c>
      <c r="AH504" s="30">
        <f>SUMIF(Ingredients!$B$3:$B$217,F504,Ingredients!$D$3:$D$217)+SUMIF($B$3:$B$724,F504,$AP$3:$AP$724)</f>
        <v>0</v>
      </c>
      <c r="AI504" s="30">
        <f>SUMIF(Ingredients!$B$3:$B$217,G504,Ingredients!$D$3:$D$217)+SUMIF($B$3:$B$724,G504,$AP$3:$AP$724)</f>
        <v>0</v>
      </c>
      <c r="AJ504" s="30">
        <f>SUMIF(Ingredients!$B$3:$B$217,H504,Ingredients!$D$3:$D$217)+SUMIF($B$3:$B$724,H504,$AP$3:$AP$724)</f>
        <v>0</v>
      </c>
      <c r="AK504" s="30">
        <f>SUMIF(Ingredients!$B$3:$B$217,I504,Ingredients!$D$3:$D$217)+SUMIF($B$3:$B$724,I504,$AP$3:$AP$724)</f>
        <v>0</v>
      </c>
      <c r="AL504" s="30">
        <f>SUMIF(Ingredients!$B$3:$B$217,J504,Ingredients!$D$3:$D$217)+SUMIF($B$3:$B$724,J504,$AP$3:$AP$724)</f>
        <v>0</v>
      </c>
      <c r="AM504" s="30">
        <f>SUMIF(Ingredients!$B$3:$B$217,K504,Ingredients!$D$3:$D$217)+SUMIF($B$3:$B$724,K504,$AP$3:$AP$724)</f>
        <v>0</v>
      </c>
      <c r="AN504" s="30">
        <f>SUMIF(Ingredients!$B$3:$B$217,L504,Ingredients!$D$3:$D$217)+SUMIF($B$3:$B$724,L504,$AP$3:$AP$724)</f>
        <v>0</v>
      </c>
      <c r="AO504" s="30">
        <f>SUMIF(Ingredients!$B$3:$B$217,M504,Ingredients!$D$3:$D$217)+SUMIF($B$3:$B$724,M504,$AP$3:$AP$724)</f>
        <v>0</v>
      </c>
      <c r="AP504" s="29">
        <f t="shared" si="94"/>
        <v>0</v>
      </c>
      <c r="AQ504" s="30">
        <f>SUMIF(Ingredients!$B$3:$B$217,F504,Ingredients!$E$3:$E$217)+SUMIF($B$3:$B$724,F504,$AY$3:$AY$727)</f>
        <v>0</v>
      </c>
      <c r="AR504" s="30">
        <f>SUMIF(Ingredients!$B$3:$B$217,G504,Ingredients!$E$3:$E$217)+SUMIF($B$3:$B$724,G504,$AY$3:$AY$727)</f>
        <v>0</v>
      </c>
      <c r="AS504" s="30">
        <f>SUMIF(Ingredients!$B$3:$B$217,H504,Ingredients!$E$3:$E$217)+SUMIF($B$3:$B$724,H504,$AY$3:$AY$727)</f>
        <v>43</v>
      </c>
      <c r="AT504" s="30">
        <f>SUMIF(Ingredients!$B$3:$B$217,I504,Ingredients!$E$3:$E$217)+SUMIF($B$3:$B$724,I504,$AY$3:$AY$727)</f>
        <v>10</v>
      </c>
      <c r="AU504" s="30">
        <f>SUMIF(Ingredients!$B$3:$B$217,J504,Ingredients!$E$3:$E$217)+SUMIF($B$3:$B$724,J504,$AY$3:$AY$727)</f>
        <v>30</v>
      </c>
      <c r="AV504" s="30">
        <f>SUMIF(Ingredients!$B$3:$B$217,K504,Ingredients!$E$3:$E$217)+SUMIF($B$3:$B$724,K504,$AY$3:$AY$727)</f>
        <v>0</v>
      </c>
      <c r="AW504" s="30">
        <f>SUMIF(Ingredients!$B$3:$B$217,L504,Ingredients!$E$3:$E$217)+SUMIF($B$3:$B$724,L504,$AY$3:$AY$727)</f>
        <v>48</v>
      </c>
      <c r="AX504" s="30">
        <f>SUMIF(Ingredients!$B$3:$B$217,M504,Ingredients!$E$3:$E$217)+SUMIF($B$3:$B$724,M504,$AY$3:$AY$727)</f>
        <v>0</v>
      </c>
      <c r="AY504" s="29">
        <f t="shared" si="95"/>
        <v>18.714285714285715</v>
      </c>
      <c r="AZ504" s="30">
        <f>SUMIF(Ingredients!$B$3:$B$217,F504,Ingredients!$F$3:$F$217)+SUMIF($B$3:$B$724,F504,$BH$3:$BH$724)</f>
        <v>0</v>
      </c>
      <c r="BA504" s="30">
        <f>SUMIF(Ingredients!$B$3:$B$217,G504,Ingredients!$F$3:$F$217)+SUMIF($B$3:$B$724,G504,$BH$3:$BH$724)</f>
        <v>0</v>
      </c>
      <c r="BB504" s="30">
        <f>SUMIF(Ingredients!$B$3:$B$217,H504,Ingredients!$F$3:$F$217)+SUMIF($B$3:$B$724,H504,$BH$3:$BH$724)</f>
        <v>0</v>
      </c>
      <c r="BC504" s="30">
        <f>SUMIF(Ingredients!$B$3:$B$217,I504,Ingredients!$F$3:$F$217)+SUMIF($B$3:$B$724,I504,$BH$3:$BH$724)</f>
        <v>0</v>
      </c>
      <c r="BD504" s="30">
        <f>SUMIF(Ingredients!$B$3:$B$217,J504,Ingredients!$F$3:$F$217)+SUMIF($B$3:$B$724,J504,$BH$3:$BH$724)</f>
        <v>0</v>
      </c>
      <c r="BE504" s="30">
        <f>SUMIF(Ingredients!$B$3:$B$217,K504,Ingredients!$F$3:$F$217)+SUMIF($B$3:$B$724,K504,$BH$3:$BH$724)</f>
        <v>0</v>
      </c>
      <c r="BF504" s="30">
        <f>SUMIF(Ingredients!$B$3:$B$217,L504,Ingredients!$F$3:$F$217)+SUMIF($B$3:$B$724,L504,$BH$3:$BH$724)</f>
        <v>0</v>
      </c>
      <c r="BG504" s="30">
        <f>SUMIF(Ingredients!$B$3:$B$217,M504,Ingredients!$F$3:$F$217)+SUMIF($B$3:$B$724,M504,$BH$3:$BH$724)</f>
        <v>0</v>
      </c>
      <c r="BH504" s="35">
        <f t="shared" si="96"/>
        <v>0</v>
      </c>
      <c r="BI504" s="30">
        <f>SUMIF(Ingredients!$B$3:$B$217,F504,Ingredients!$G$3:$G$217)+SUMIF($B$3:$B$724,F504,$BQ$3:$BQ$724)</f>
        <v>0</v>
      </c>
      <c r="BJ504" s="30">
        <f>SUMIF(Ingredients!$B$3:$B$217,G504,Ingredients!$G$3:$G$217)+SUMIF($B$3:$B$724,G504,$BQ$3:$BQ$724)</f>
        <v>0</v>
      </c>
      <c r="BK504" s="30">
        <f>SUMIF(Ingredients!$B$3:$B$217,H504,Ingredients!$G$3:$G$217)+SUMIF($B$3:$B$724,H504,$BQ$3:$BQ$724)</f>
        <v>0</v>
      </c>
      <c r="BL504" s="30">
        <f>SUMIF(Ingredients!$B$3:$B$217,I504,Ingredients!$G$3:$G$217)+SUMIF($B$3:$B$724,I504,$BQ$3:$BQ$724)</f>
        <v>0</v>
      </c>
      <c r="BM504" s="30">
        <f>SUMIF(Ingredients!$B$3:$B$217,J504,Ingredients!$G$3:$G$217)+SUMIF($B$3:$B$724,J504,$BQ$3:$BQ$724)</f>
        <v>0</v>
      </c>
      <c r="BN504" s="30">
        <f>SUMIF(Ingredients!$B$3:$B$217,K504,Ingredients!$G$3:$G$217)+SUMIF($B$3:$B$724,K504,$BQ$3:$BQ$724)</f>
        <v>0</v>
      </c>
      <c r="BO504" s="30">
        <f>SUMIF(Ingredients!$B$3:$B$217,L504,Ingredients!$G$3:$G$217)+SUMIF($B$3:$B$724,L504,$BQ$3:$BQ$724)</f>
        <v>0</v>
      </c>
      <c r="BP504" s="30">
        <f>SUMIF(Ingredients!$B$3:$B$217,M504,Ingredients!$G$3:$G$217)+SUMIF($B$3:$B$724,M504,$BQ$3:$BQ$724)</f>
        <v>0</v>
      </c>
      <c r="BQ504" s="36">
        <f t="shared" si="97"/>
        <v>0</v>
      </c>
      <c r="BR504" s="30">
        <f>SUMIF(Ingredients!$B$3:$B$217,F504,Ingredients!$H$3:$H$217)+SUMIF($B$3:$B$724,F504,$BZ$3:$BZ$724)</f>
        <v>0</v>
      </c>
      <c r="BS504" s="30">
        <f>SUMIF(Ingredients!$B$3:$B$217,G504,Ingredients!$H$3:$H$217)+SUMIF($B$3:$B$724,G504,$BZ$3:$BZ$724)</f>
        <v>0</v>
      </c>
      <c r="BT504" s="30">
        <f>SUMIF(Ingredients!$B$3:$B$217,H504,Ingredients!$H$3:$H$217)+SUMIF($B$3:$B$724,H504,$BZ$3:$BZ$724)</f>
        <v>1</v>
      </c>
      <c r="BU504" s="30">
        <f>SUMIF(Ingredients!$B$3:$B$217,I504,Ingredients!$H$3:$H$217)+SUMIF($B$3:$B$724,I504,$BZ$3:$BZ$724)</f>
        <v>0</v>
      </c>
      <c r="BV504" s="30">
        <f>SUMIF(Ingredients!$B$3:$B$217,J504,Ingredients!$H$3:$H$217)+SUMIF($B$3:$B$724,J504,$BZ$3:$BZ$724)</f>
        <v>0</v>
      </c>
      <c r="BW504" s="30">
        <f>SUMIF(Ingredients!$B$3:$B$217,K504,Ingredients!$H$3:$H$217)+SUMIF($B$3:$B$724,K504,$BZ$3:$BZ$724)</f>
        <v>0</v>
      </c>
      <c r="BX504" s="30">
        <f>SUMIF(Ingredients!$B$3:$B$217,L504,Ingredients!$H$3:$H$217)+SUMIF($B$3:$B$724,L504,$BZ$3:$BZ$724)</f>
        <v>0</v>
      </c>
      <c r="BY504" s="30">
        <f>SUMIF(Ingredients!$B$3:$B$217,M504,Ingredients!$H$3:$H$217)+SUMIF($B$3:$B$724,M504,$BZ$3:$BZ$724)</f>
        <v>0</v>
      </c>
      <c r="BZ504" s="42">
        <f t="shared" si="98"/>
        <v>1</v>
      </c>
      <c r="CA504" s="30">
        <f>SUMIF(Ingredients!$B$3:$B$217,F504,Ingredients!$I$3:$I$217)+SUMIF($B$3:$B$724,F504,$CI$3:$CI$724)</f>
        <v>0</v>
      </c>
      <c r="CB504" s="30">
        <f>SUMIF(Ingredients!$B$3:$B$217,G504,Ingredients!$I$3:$I$217)+SUMIF($B$3:$B$724,G504,$CI$3:$CI$724)</f>
        <v>0</v>
      </c>
      <c r="CC504" s="30">
        <f>SUMIF(Ingredients!$B$3:$B$217,H504,Ingredients!$I$3:$I$217)+SUMIF($B$3:$B$724,H504,$CI$3:$CI$724)</f>
        <v>0</v>
      </c>
      <c r="CD504" s="30">
        <f>SUMIF(Ingredients!$B$3:$B$217,I504,Ingredients!$I$3:$I$217)+SUMIF($B$3:$B$724,I504,$CI$3:$CI$724)</f>
        <v>0</v>
      </c>
      <c r="CE504" s="30">
        <f>SUMIF(Ingredients!$B$3:$B$217,J504,Ingredients!$I$3:$I$217)+SUMIF($B$3:$B$724,J504,$CI$3:$CI$724)</f>
        <v>0</v>
      </c>
      <c r="CF504" s="30">
        <f>SUMIF(Ingredients!$B$3:$B$217,K504,Ingredients!$I$3:$I$217)+SUMIF($B$3:$B$724,K504,$CI$3:$CI$724)</f>
        <v>0</v>
      </c>
      <c r="CG504" s="30">
        <f>SUMIF(Ingredients!$B$3:$B$217,L504,Ingredients!$I$3:$I$217)+SUMIF($B$3:$B$724,L504,$CI$3:$CI$724)</f>
        <v>0</v>
      </c>
      <c r="CH504" s="30">
        <f>SUMIF(Ingredients!$B$3:$B$217,M504,Ingredients!$I$3:$I$217)+SUMIF($B$3:$B$724,M504,$CI$3:$CI$724)</f>
        <v>0</v>
      </c>
      <c r="CI504" s="38">
        <f t="shared" si="99"/>
        <v>0</v>
      </c>
      <c r="CJ504" s="30">
        <f>SUMIF(Ingredients!$B$3:$B$217,F504,Ingredients!$J$3:$J$217)+SUMIF($B$3:$B$724,F504,$CR$3:$CR$724)</f>
        <v>0</v>
      </c>
      <c r="CK504" s="30">
        <f>SUMIF(Ingredients!$B$3:$B$217,G504,Ingredients!$J$3:$J$217)+SUMIF($B$3:$B$724,G504,$CR$3:$CR$724)</f>
        <v>0</v>
      </c>
      <c r="CL504" s="30">
        <f>SUMIF(Ingredients!$B$3:$B$217,H504,Ingredients!$J$3:$J$217)+SUMIF($B$3:$B$724,H504,$CR$3:$CR$724)</f>
        <v>0</v>
      </c>
      <c r="CM504" s="30">
        <f>SUMIF(Ingredients!$B$3:$B$217,I504,Ingredients!$J$3:$J$217)+SUMIF($B$3:$B$724,I504,$CR$3:$CR$724)</f>
        <v>0</v>
      </c>
      <c r="CN504" s="30">
        <f>SUMIF(Ingredients!$B$3:$B$217,J504,Ingredients!$J$3:$J$217)+SUMIF($B$3:$B$724,J504,$CR$3:$CR$724)</f>
        <v>0</v>
      </c>
      <c r="CO504" s="30">
        <f>SUMIF(Ingredients!$B$3:$B$217,K504,Ingredients!$J$3:$J$217)+SUMIF($B$3:$B$724,K504,$CR$3:$CR$724)</f>
        <v>0</v>
      </c>
      <c r="CP504" s="30">
        <f>SUMIF(Ingredients!$B$3:$B$217,L504,Ingredients!$J$3:$J$217)+SUMIF($B$3:$B$724,L504,$CR$3:$CR$724)</f>
        <v>0</v>
      </c>
      <c r="CQ504" s="30">
        <f>SUMIF(Ingredients!$B$3:$B$217,M504,Ingredients!$J$3:$J$217)+SUMIF($B$3:$B$724,M504,$CR$3:$CR$724)</f>
        <v>0</v>
      </c>
      <c r="CR504" s="43">
        <f t="shared" si="100"/>
        <v>0</v>
      </c>
      <c r="CS504" s="34">
        <v>2</v>
      </c>
      <c r="CT504" s="30">
        <v>0</v>
      </c>
      <c r="CU504" s="30">
        <v>11.857142857142858</v>
      </c>
      <c r="CV504" s="35">
        <v>0</v>
      </c>
      <c r="CW504" s="36">
        <v>0</v>
      </c>
      <c r="CX504" s="37">
        <v>1</v>
      </c>
      <c r="CY504" s="38">
        <v>0</v>
      </c>
      <c r="CZ504" s="39">
        <v>0</v>
      </c>
      <c r="DA504" t="s">
        <v>199</v>
      </c>
      <c r="DB504" t="str">
        <f t="shared" ca="1" si="101"/>
        <v>No</v>
      </c>
      <c r="DD504" t="s">
        <v>200</v>
      </c>
      <c r="DE504" t="str">
        <f t="shared" ca="1" si="102"/>
        <v/>
      </c>
      <c r="DF504" t="s">
        <v>2272</v>
      </c>
    </row>
    <row r="505" spans="2:110" x14ac:dyDescent="0.3">
      <c r="B505" t="s">
        <v>804</v>
      </c>
      <c r="C505" t="str">
        <f>INDEX('PH Itemnames'!$B$1:$B$723,MATCH(B505,'PH Itemnames'!$A$1:$A$723),1)</f>
        <v>chickenkatsuItem</v>
      </c>
      <c r="D505" t="s">
        <v>245</v>
      </c>
      <c r="E505" t="s">
        <v>1192</v>
      </c>
      <c r="F505" s="10" t="s">
        <v>287</v>
      </c>
      <c r="G505" s="11" t="s">
        <v>264</v>
      </c>
      <c r="H505" s="11" t="s">
        <v>226</v>
      </c>
      <c r="I505" s="11" t="s">
        <v>44</v>
      </c>
      <c r="J505" s="11"/>
      <c r="K505" s="11"/>
      <c r="L505" s="11"/>
      <c r="M505" s="11"/>
      <c r="N505" s="46">
        <f ca="1">SUMIF(Ingredients!$B$3:$B$217,'PH complex foods'!F505,Ingredients!$A$3:$A$119)+SUMIF($B$3:$B$724,F505,$V$3:$V$723)</f>
        <v>1</v>
      </c>
      <c r="O505" s="11">
        <f ca="1">SUMIF(Ingredients!$B$3:$B$217,'PH complex foods'!G505,Ingredients!$A$3:$A$119)+SUMIF($B$3:$B$724,G505,$V$3:$V$723)</f>
        <v>1</v>
      </c>
      <c r="P505" s="11">
        <f ca="1">SUMIF(Ingredients!$B$3:$B$217,'PH complex foods'!H505,Ingredients!$A$3:$A$119)+SUMIF($B$3:$B$724,H505,$V$3:$V$723)</f>
        <v>1</v>
      </c>
      <c r="Q505" s="11">
        <f ca="1">SUMIF(Ingredients!$B$3:$B$217,'PH complex foods'!I505,Ingredients!$A$3:$A$119)+SUMIF($B$3:$B$724,I505,$V$3:$V$723)</f>
        <v>1</v>
      </c>
      <c r="R505" s="11">
        <f ca="1">SUMIF(Ingredients!$B$3:$B$217,'PH complex foods'!J505,Ingredients!$A$3:$A$119)+SUMIF($B$3:$B$724,J505,$V$3:$V$723)</f>
        <v>0</v>
      </c>
      <c r="S505" s="11">
        <f ca="1">SUMIF(Ingredients!$B$3:$B$217,'PH complex foods'!K505,Ingredients!$A$3:$A$119)+SUMIF($B$3:$B$724,K505,$V$3:$V$723)</f>
        <v>0</v>
      </c>
      <c r="T505" s="11">
        <f ca="1">SUMIF(Ingredients!$B$3:$B$217,'PH complex foods'!L505,Ingredients!$A$3:$A$119)+SUMIF($B$3:$B$724,L505,$V$3:$V$723)</f>
        <v>0</v>
      </c>
      <c r="U505" s="11">
        <f ca="1">SUMIF(Ingredients!$B$3:$B$217,'PH complex foods'!M505,Ingredients!$A$3:$A$119)+SUMIF($B$3:$B$724,M505,$V$3:$V$723)</f>
        <v>0</v>
      </c>
      <c r="V505" s="10">
        <f t="shared" ca="1" si="103"/>
        <v>1</v>
      </c>
      <c r="W505" s="11">
        <f t="shared" si="92"/>
        <v>0</v>
      </c>
      <c r="X505" s="44" t="str">
        <f t="shared" ca="1" si="104"/>
        <v>Yes</v>
      </c>
      <c r="Y505" s="34">
        <f>SUMIF(Ingredients!$B$3:$B$217,F505,Ingredients!$C$3:$C$217)+SUMIF($B$3:$B$724,F505,$AG$3:$AG$724)</f>
        <v>10</v>
      </c>
      <c r="Z505" s="30">
        <f>SUMIF(Ingredients!$B$3:$B$217,G505,Ingredients!$C$3:$C$217)+SUMIF($B$3:$B$724,G505,$AG$3:$AG$724)</f>
        <v>5</v>
      </c>
      <c r="AA505" s="30">
        <f>SUMIF(Ingredients!$B$3:$B$217,H505,Ingredients!$C$3:$C$217)+SUMIF($B$3:$B$724,H505,$AG$3:$AG$724)</f>
        <v>0</v>
      </c>
      <c r="AB505" s="30">
        <f>SUMIF(Ingredients!$B$3:$B$217,I505,Ingredients!$C$3:$C$217)+SUMIF($B$3:$B$724,I505,$AG$3:$AG$724)</f>
        <v>0</v>
      </c>
      <c r="AC505" s="30">
        <f>SUMIF(Ingredients!$B$3:$B$217,J505,Ingredients!$C$3:$C$217)+SUMIF($B$3:$B$724,J505,$AG$3:$AG$724)</f>
        <v>0</v>
      </c>
      <c r="AD505" s="30">
        <f>SUMIF(Ingredients!$B$3:$B$217,K505,Ingredients!$C$3:$C$217)+SUMIF($B$3:$B$724,K505,$AG$3:$AG$724)</f>
        <v>0</v>
      </c>
      <c r="AE505" s="30">
        <f>SUMIF(Ingredients!$B$3:$B$217,L505,Ingredients!$C$3:$C$217)+SUMIF($B$3:$B$724,L505,$AG$3:$AG$724)</f>
        <v>0</v>
      </c>
      <c r="AF505" s="30">
        <f>SUMIF(Ingredients!$B$3:$B$217,M505,Ingredients!$C$3:$C$217)+SUMIF($B$3:$B$724,M505,$AG$3:$AG$724)</f>
        <v>0</v>
      </c>
      <c r="AG505" s="29">
        <f t="shared" si="93"/>
        <v>15</v>
      </c>
      <c r="AH505" s="30">
        <f>SUMIF(Ingredients!$B$3:$B$217,F505,Ingredients!$D$3:$D$217)+SUMIF($B$3:$B$724,F505,$AP$3:$AP$724)</f>
        <v>0</v>
      </c>
      <c r="AI505" s="30">
        <f>SUMIF(Ingredients!$B$3:$B$217,G505,Ingredients!$D$3:$D$217)+SUMIF($B$3:$B$724,G505,$AP$3:$AP$724)</f>
        <v>0</v>
      </c>
      <c r="AJ505" s="30">
        <f>SUMIF(Ingredients!$B$3:$B$217,H505,Ingredients!$D$3:$D$217)+SUMIF($B$3:$B$724,H505,$AP$3:$AP$724)</f>
        <v>0</v>
      </c>
      <c r="AK505" s="30">
        <f>SUMIF(Ingredients!$B$3:$B$217,I505,Ingredients!$D$3:$D$217)+SUMIF($B$3:$B$724,I505,$AP$3:$AP$724)</f>
        <v>0</v>
      </c>
      <c r="AL505" s="30">
        <f>SUMIF(Ingredients!$B$3:$B$217,J505,Ingredients!$D$3:$D$217)+SUMIF($B$3:$B$724,J505,$AP$3:$AP$724)</f>
        <v>0</v>
      </c>
      <c r="AM505" s="30">
        <f>SUMIF(Ingredients!$B$3:$B$217,K505,Ingredients!$D$3:$D$217)+SUMIF($B$3:$B$724,K505,$AP$3:$AP$724)</f>
        <v>0</v>
      </c>
      <c r="AN505" s="30">
        <f>SUMIF(Ingredients!$B$3:$B$217,L505,Ingredients!$D$3:$D$217)+SUMIF($B$3:$B$724,L505,$AP$3:$AP$724)</f>
        <v>0</v>
      </c>
      <c r="AO505" s="30">
        <f>SUMIF(Ingredients!$B$3:$B$217,M505,Ingredients!$D$3:$D$217)+SUMIF($B$3:$B$724,M505,$AP$3:$AP$724)</f>
        <v>0</v>
      </c>
      <c r="AP505" s="29">
        <f t="shared" si="94"/>
        <v>0</v>
      </c>
      <c r="AQ505" s="30">
        <f>SUMIF(Ingredients!$B$3:$B$217,F505,Ingredients!$E$3:$E$217)+SUMIF($B$3:$B$724,F505,$AY$3:$AY$727)</f>
        <v>7</v>
      </c>
      <c r="AR505" s="30">
        <f>SUMIF(Ingredients!$B$3:$B$217,G505,Ingredients!$E$3:$E$217)+SUMIF($B$3:$B$724,G505,$AY$3:$AY$727)</f>
        <v>43</v>
      </c>
      <c r="AS505" s="30">
        <f>SUMIF(Ingredients!$B$3:$B$217,H505,Ingredients!$E$3:$E$217)+SUMIF($B$3:$B$724,H505,$AY$3:$AY$727)</f>
        <v>16</v>
      </c>
      <c r="AT505" s="30">
        <f>SUMIF(Ingredients!$B$3:$B$217,I505,Ingredients!$E$3:$E$217)+SUMIF($B$3:$B$724,I505,$AY$3:$AY$727)</f>
        <v>10</v>
      </c>
      <c r="AU505" s="30">
        <f>SUMIF(Ingredients!$B$3:$B$217,J505,Ingredients!$E$3:$E$217)+SUMIF($B$3:$B$724,J505,$AY$3:$AY$727)</f>
        <v>0</v>
      </c>
      <c r="AV505" s="30">
        <f>SUMIF(Ingredients!$B$3:$B$217,K505,Ingredients!$E$3:$E$217)+SUMIF($B$3:$B$724,K505,$AY$3:$AY$727)</f>
        <v>0</v>
      </c>
      <c r="AW505" s="30">
        <f>SUMIF(Ingredients!$B$3:$B$217,L505,Ingredients!$E$3:$E$217)+SUMIF($B$3:$B$724,L505,$AY$3:$AY$727)</f>
        <v>0</v>
      </c>
      <c r="AX505" s="30">
        <f>SUMIF(Ingredients!$B$3:$B$217,M505,Ingredients!$E$3:$E$217)+SUMIF($B$3:$B$724,M505,$AY$3:$AY$727)</f>
        <v>0</v>
      </c>
      <c r="AY505" s="29">
        <f t="shared" si="95"/>
        <v>19</v>
      </c>
      <c r="AZ505" s="30">
        <f>SUMIF(Ingredients!$B$3:$B$217,F505,Ingredients!$F$3:$F$217)+SUMIF($B$3:$B$724,F505,$BH$3:$BH$724)</f>
        <v>0</v>
      </c>
      <c r="BA505" s="30">
        <f>SUMIF(Ingredients!$B$3:$B$217,G505,Ingredients!$F$3:$F$217)+SUMIF($B$3:$B$724,G505,$BH$3:$BH$724)</f>
        <v>1</v>
      </c>
      <c r="BB505" s="30">
        <f>SUMIF(Ingredients!$B$3:$B$217,H505,Ingredients!$F$3:$F$217)+SUMIF($B$3:$B$724,H505,$BH$3:$BH$724)</f>
        <v>0</v>
      </c>
      <c r="BC505" s="30">
        <f>SUMIF(Ingredients!$B$3:$B$217,I505,Ingredients!$F$3:$F$217)+SUMIF($B$3:$B$724,I505,$BH$3:$BH$724)</f>
        <v>0</v>
      </c>
      <c r="BD505" s="30">
        <f>SUMIF(Ingredients!$B$3:$B$217,J505,Ingredients!$F$3:$F$217)+SUMIF($B$3:$B$724,J505,$BH$3:$BH$724)</f>
        <v>0</v>
      </c>
      <c r="BE505" s="30">
        <f>SUMIF(Ingredients!$B$3:$B$217,K505,Ingredients!$F$3:$F$217)+SUMIF($B$3:$B$724,K505,$BH$3:$BH$724)</f>
        <v>0</v>
      </c>
      <c r="BF505" s="30">
        <f>SUMIF(Ingredients!$B$3:$B$217,L505,Ingredients!$F$3:$F$217)+SUMIF($B$3:$B$724,L505,$BH$3:$BH$724)</f>
        <v>0</v>
      </c>
      <c r="BG505" s="30">
        <f>SUMIF(Ingredients!$B$3:$B$217,M505,Ingredients!$F$3:$F$217)+SUMIF($B$3:$B$724,M505,$BH$3:$BH$724)</f>
        <v>0</v>
      </c>
      <c r="BH505" s="35">
        <f t="shared" si="96"/>
        <v>1</v>
      </c>
      <c r="BI505" s="30">
        <f>SUMIF(Ingredients!$B$3:$B$217,F505,Ingredients!$G$3:$G$217)+SUMIF($B$3:$B$724,F505,$BQ$3:$BQ$724)</f>
        <v>0</v>
      </c>
      <c r="BJ505" s="30">
        <f>SUMIF(Ingredients!$B$3:$B$217,G505,Ingredients!$G$3:$G$217)+SUMIF($B$3:$B$724,G505,$BQ$3:$BQ$724)</f>
        <v>0</v>
      </c>
      <c r="BK505" s="30">
        <f>SUMIF(Ingredients!$B$3:$B$217,H505,Ingredients!$G$3:$G$217)+SUMIF($B$3:$B$724,H505,$BQ$3:$BQ$724)</f>
        <v>0</v>
      </c>
      <c r="BL505" s="30">
        <f>SUMIF(Ingredients!$B$3:$B$217,I505,Ingredients!$G$3:$G$217)+SUMIF($B$3:$B$724,I505,$BQ$3:$BQ$724)</f>
        <v>0</v>
      </c>
      <c r="BM505" s="30">
        <f>SUMIF(Ingredients!$B$3:$B$217,J505,Ingredients!$G$3:$G$217)+SUMIF($B$3:$B$724,J505,$BQ$3:$BQ$724)</f>
        <v>0</v>
      </c>
      <c r="BN505" s="30">
        <f>SUMIF(Ingredients!$B$3:$B$217,K505,Ingredients!$G$3:$G$217)+SUMIF($B$3:$B$724,K505,$BQ$3:$BQ$724)</f>
        <v>0</v>
      </c>
      <c r="BO505" s="30">
        <f>SUMIF(Ingredients!$B$3:$B$217,L505,Ingredients!$G$3:$G$217)+SUMIF($B$3:$B$724,L505,$BQ$3:$BQ$724)</f>
        <v>0</v>
      </c>
      <c r="BP505" s="30">
        <f>SUMIF(Ingredients!$B$3:$B$217,M505,Ingredients!$G$3:$G$217)+SUMIF($B$3:$B$724,M505,$BQ$3:$BQ$724)</f>
        <v>0</v>
      </c>
      <c r="BQ505" s="36">
        <f t="shared" si="97"/>
        <v>0</v>
      </c>
      <c r="BR505" s="30">
        <f>SUMIF(Ingredients!$B$3:$B$217,F505,Ingredients!$H$3:$H$217)+SUMIF($B$3:$B$724,F505,$BZ$3:$BZ$724)</f>
        <v>0</v>
      </c>
      <c r="BS505" s="30">
        <f>SUMIF(Ingredients!$B$3:$B$217,G505,Ingredients!$H$3:$H$217)+SUMIF($B$3:$B$724,G505,$BZ$3:$BZ$724)</f>
        <v>0</v>
      </c>
      <c r="BT505" s="30">
        <f>SUMIF(Ingredients!$B$3:$B$217,H505,Ingredients!$H$3:$H$217)+SUMIF($B$3:$B$724,H505,$BZ$3:$BZ$724)</f>
        <v>0</v>
      </c>
      <c r="BU505" s="30">
        <f>SUMIF(Ingredients!$B$3:$B$217,I505,Ingredients!$H$3:$H$217)+SUMIF($B$3:$B$724,I505,$BZ$3:$BZ$724)</f>
        <v>0</v>
      </c>
      <c r="BV505" s="30">
        <f>SUMIF(Ingredients!$B$3:$B$217,J505,Ingredients!$H$3:$H$217)+SUMIF($B$3:$B$724,J505,$BZ$3:$BZ$724)</f>
        <v>0</v>
      </c>
      <c r="BW505" s="30">
        <f>SUMIF(Ingredients!$B$3:$B$217,K505,Ingredients!$H$3:$H$217)+SUMIF($B$3:$B$724,K505,$BZ$3:$BZ$724)</f>
        <v>0</v>
      </c>
      <c r="BX505" s="30">
        <f>SUMIF(Ingredients!$B$3:$B$217,L505,Ingredients!$H$3:$H$217)+SUMIF($B$3:$B$724,L505,$BZ$3:$BZ$724)</f>
        <v>0</v>
      </c>
      <c r="BY505" s="30">
        <f>SUMIF(Ingredients!$B$3:$B$217,M505,Ingredients!$H$3:$H$217)+SUMIF($B$3:$B$724,M505,$BZ$3:$BZ$724)</f>
        <v>0</v>
      </c>
      <c r="BZ505" s="42">
        <f t="shared" si="98"/>
        <v>0</v>
      </c>
      <c r="CA505" s="30">
        <f>SUMIF(Ingredients!$B$3:$B$217,F505,Ingredients!$I$3:$I$217)+SUMIF($B$3:$B$724,F505,$CI$3:$CI$724)</f>
        <v>2.5</v>
      </c>
      <c r="CB505" s="30">
        <f>SUMIF(Ingredients!$B$3:$B$217,G505,Ingredients!$I$3:$I$217)+SUMIF($B$3:$B$724,G505,$CI$3:$CI$724)</f>
        <v>0</v>
      </c>
      <c r="CC505" s="30">
        <f>SUMIF(Ingredients!$B$3:$B$217,H505,Ingredients!$I$3:$I$217)+SUMIF($B$3:$B$724,H505,$CI$3:$CI$724)</f>
        <v>0</v>
      </c>
      <c r="CD505" s="30">
        <f>SUMIF(Ingredients!$B$3:$B$217,I505,Ingredients!$I$3:$I$217)+SUMIF($B$3:$B$724,I505,$CI$3:$CI$724)</f>
        <v>0</v>
      </c>
      <c r="CE505" s="30">
        <f>SUMIF(Ingredients!$B$3:$B$217,J505,Ingredients!$I$3:$I$217)+SUMIF($B$3:$B$724,J505,$CI$3:$CI$724)</f>
        <v>0</v>
      </c>
      <c r="CF505" s="30">
        <f>SUMIF(Ingredients!$B$3:$B$217,K505,Ingredients!$I$3:$I$217)+SUMIF($B$3:$B$724,K505,$CI$3:$CI$724)</f>
        <v>0</v>
      </c>
      <c r="CG505" s="30">
        <f>SUMIF(Ingredients!$B$3:$B$217,L505,Ingredients!$I$3:$I$217)+SUMIF($B$3:$B$724,L505,$CI$3:$CI$724)</f>
        <v>0</v>
      </c>
      <c r="CH505" s="30">
        <f>SUMIF(Ingredients!$B$3:$B$217,M505,Ingredients!$I$3:$I$217)+SUMIF($B$3:$B$724,M505,$CI$3:$CI$724)</f>
        <v>0</v>
      </c>
      <c r="CI505" s="38">
        <f t="shared" si="99"/>
        <v>2.5</v>
      </c>
      <c r="CJ505" s="30">
        <f>SUMIF(Ingredients!$B$3:$B$217,F505,Ingredients!$J$3:$J$217)+SUMIF($B$3:$B$724,F505,$CR$3:$CR$724)</f>
        <v>0</v>
      </c>
      <c r="CK505" s="30">
        <f>SUMIF(Ingredients!$B$3:$B$217,G505,Ingredients!$J$3:$J$217)+SUMIF($B$3:$B$724,G505,$CR$3:$CR$724)</f>
        <v>0</v>
      </c>
      <c r="CL505" s="30">
        <f>SUMIF(Ingredients!$B$3:$B$217,H505,Ingredients!$J$3:$J$217)+SUMIF($B$3:$B$724,H505,$CR$3:$CR$724)</f>
        <v>0</v>
      </c>
      <c r="CM505" s="30">
        <f>SUMIF(Ingredients!$B$3:$B$217,I505,Ingredients!$J$3:$J$217)+SUMIF($B$3:$B$724,I505,$CR$3:$CR$724)</f>
        <v>0</v>
      </c>
      <c r="CN505" s="30">
        <f>SUMIF(Ingredients!$B$3:$B$217,J505,Ingredients!$J$3:$J$217)+SUMIF($B$3:$B$724,J505,$CR$3:$CR$724)</f>
        <v>0</v>
      </c>
      <c r="CO505" s="30">
        <f>SUMIF(Ingredients!$B$3:$B$217,K505,Ingredients!$J$3:$J$217)+SUMIF($B$3:$B$724,K505,$CR$3:$CR$724)</f>
        <v>0</v>
      </c>
      <c r="CP505" s="30">
        <f>SUMIF(Ingredients!$B$3:$B$217,L505,Ingredients!$J$3:$J$217)+SUMIF($B$3:$B$724,L505,$CR$3:$CR$724)</f>
        <v>0</v>
      </c>
      <c r="CQ505" s="30">
        <f>SUMIF(Ingredients!$B$3:$B$217,M505,Ingredients!$J$3:$J$217)+SUMIF($B$3:$B$724,M505,$CR$3:$CR$724)</f>
        <v>0</v>
      </c>
      <c r="CR505" s="43">
        <f t="shared" si="100"/>
        <v>0</v>
      </c>
      <c r="CS505" s="34">
        <v>15</v>
      </c>
      <c r="CT505" s="30">
        <v>0</v>
      </c>
      <c r="CU505" s="30">
        <v>18</v>
      </c>
      <c r="CV505" s="35">
        <v>1</v>
      </c>
      <c r="CW505" s="36">
        <v>0</v>
      </c>
      <c r="CX505" s="37">
        <v>0</v>
      </c>
      <c r="CY505" s="38">
        <v>2.5</v>
      </c>
      <c r="CZ505" s="39">
        <v>0.3</v>
      </c>
      <c r="DA505" t="s">
        <v>202</v>
      </c>
      <c r="DB505" t="str">
        <f t="shared" ca="1" si="101"/>
        <v>-</v>
      </c>
      <c r="DD505" t="s">
        <v>200</v>
      </c>
      <c r="DE505" t="str">
        <f t="shared" ca="1" si="102"/>
        <v>CHICKENKATSUITEM(MEAL, ItemRegistry.chickenkatsuItem, 4 ,3f,0f,1f,0f,0f,2.5f,0.3f,1.17f),</v>
      </c>
      <c r="DF505" t="s">
        <v>2567</v>
      </c>
    </row>
    <row r="506" spans="2:110" x14ac:dyDescent="0.3">
      <c r="B506" t="s">
        <v>805</v>
      </c>
      <c r="C506" t="str">
        <f>INDEX('PH Itemnames'!$B$1:$B$723,MATCH(B506,'PH Itemnames'!$A$1:$A$723),1)</f>
        <v>chocolateorangeItem</v>
      </c>
      <c r="D506" t="s">
        <v>240</v>
      </c>
      <c r="E506" t="s">
        <v>1192</v>
      </c>
      <c r="F506" s="10" t="s">
        <v>230</v>
      </c>
      <c r="G506" s="11" t="s">
        <v>22</v>
      </c>
      <c r="H506" s="11"/>
      <c r="I506" s="11"/>
      <c r="J506" s="11"/>
      <c r="K506" s="11"/>
      <c r="L506" s="11"/>
      <c r="M506" s="11"/>
      <c r="N506" s="46">
        <f ca="1">SUMIF(Ingredients!$B$3:$B$217,'PH complex foods'!F506,Ingredients!$A$3:$A$119)+SUMIF($B$3:$B$724,F506,$V$3:$V$723)</f>
        <v>0</v>
      </c>
      <c r="O506" s="11">
        <f ca="1">SUMIF(Ingredients!$B$3:$B$217,'PH complex foods'!G506,Ingredients!$A$3:$A$119)+SUMIF($B$3:$B$724,G506,$V$3:$V$723)</f>
        <v>1</v>
      </c>
      <c r="P506" s="11">
        <f ca="1">SUMIF(Ingredients!$B$3:$B$217,'PH complex foods'!H506,Ingredients!$A$3:$A$119)+SUMIF($B$3:$B$724,H506,$V$3:$V$723)</f>
        <v>0</v>
      </c>
      <c r="Q506" s="11">
        <f ca="1">SUMIF(Ingredients!$B$3:$B$217,'PH complex foods'!I506,Ingredients!$A$3:$A$119)+SUMIF($B$3:$B$724,I506,$V$3:$V$723)</f>
        <v>0</v>
      </c>
      <c r="R506" s="11">
        <f ca="1">SUMIF(Ingredients!$B$3:$B$217,'PH complex foods'!J506,Ingredients!$A$3:$A$119)+SUMIF($B$3:$B$724,J506,$V$3:$V$723)</f>
        <v>0</v>
      </c>
      <c r="S506" s="11">
        <f ca="1">SUMIF(Ingredients!$B$3:$B$217,'PH complex foods'!K506,Ingredients!$A$3:$A$119)+SUMIF($B$3:$B$724,K506,$V$3:$V$723)</f>
        <v>0</v>
      </c>
      <c r="T506" s="11">
        <f ca="1">SUMIF(Ingredients!$B$3:$B$217,'PH complex foods'!L506,Ingredients!$A$3:$A$119)+SUMIF($B$3:$B$724,L506,$V$3:$V$723)</f>
        <v>0</v>
      </c>
      <c r="U506" s="11">
        <f ca="1">SUMIF(Ingredients!$B$3:$B$217,'PH complex foods'!M506,Ingredients!$A$3:$A$119)+SUMIF($B$3:$B$724,M506,$V$3:$V$723)</f>
        <v>0</v>
      </c>
      <c r="V506" s="10">
        <f t="shared" ca="1" si="103"/>
        <v>0</v>
      </c>
      <c r="W506" s="11">
        <f t="shared" si="92"/>
        <v>0</v>
      </c>
      <c r="X506" s="44" t="str">
        <f t="shared" ca="1" si="104"/>
        <v>No</v>
      </c>
      <c r="Y506" s="34">
        <f>SUMIF(Ingredients!$B$3:$B$217,F506,Ingredients!$C$3:$C$217)+SUMIF($B$3:$B$724,F506,$AG$3:$AG$724)</f>
        <v>10</v>
      </c>
      <c r="Z506" s="30">
        <f>SUMIF(Ingredients!$B$3:$B$217,G506,Ingredients!$C$3:$C$217)+SUMIF($B$3:$B$724,G506,$AG$3:$AG$724)</f>
        <v>2</v>
      </c>
      <c r="AA506" s="30">
        <f>SUMIF(Ingredients!$B$3:$B$217,H506,Ingredients!$C$3:$C$217)+SUMIF($B$3:$B$724,H506,$AG$3:$AG$724)</f>
        <v>0</v>
      </c>
      <c r="AB506" s="30">
        <f>SUMIF(Ingredients!$B$3:$B$217,I506,Ingredients!$C$3:$C$217)+SUMIF($B$3:$B$724,I506,$AG$3:$AG$724)</f>
        <v>0</v>
      </c>
      <c r="AC506" s="30">
        <f>SUMIF(Ingredients!$B$3:$B$217,J506,Ingredients!$C$3:$C$217)+SUMIF($B$3:$B$724,J506,$AG$3:$AG$724)</f>
        <v>0</v>
      </c>
      <c r="AD506" s="30">
        <f>SUMIF(Ingredients!$B$3:$B$217,K506,Ingredients!$C$3:$C$217)+SUMIF($B$3:$B$724,K506,$AG$3:$AG$724)</f>
        <v>0</v>
      </c>
      <c r="AE506" s="30">
        <f>SUMIF(Ingredients!$B$3:$B$217,L506,Ingredients!$C$3:$C$217)+SUMIF($B$3:$B$724,L506,$AG$3:$AG$724)</f>
        <v>0</v>
      </c>
      <c r="AF506" s="30">
        <f>SUMIF(Ingredients!$B$3:$B$217,M506,Ingredients!$C$3:$C$217)+SUMIF($B$3:$B$724,M506,$AG$3:$AG$724)</f>
        <v>0</v>
      </c>
      <c r="AG506" s="29">
        <f t="shared" si="93"/>
        <v>12</v>
      </c>
      <c r="AH506" s="30">
        <f>SUMIF(Ingredients!$B$3:$B$217,F506,Ingredients!$D$3:$D$217)+SUMIF($B$3:$B$724,F506,$AP$3:$AP$724)</f>
        <v>5</v>
      </c>
      <c r="AI506" s="30">
        <f>SUMIF(Ingredients!$B$3:$B$217,G506,Ingredients!$D$3:$D$217)+SUMIF($B$3:$B$724,G506,$AP$3:$AP$724)</f>
        <v>10</v>
      </c>
      <c r="AJ506" s="30">
        <f>SUMIF(Ingredients!$B$3:$B$217,H506,Ingredients!$D$3:$D$217)+SUMIF($B$3:$B$724,H506,$AP$3:$AP$724)</f>
        <v>0</v>
      </c>
      <c r="AK506" s="30">
        <f>SUMIF(Ingredients!$B$3:$B$217,I506,Ingredients!$D$3:$D$217)+SUMIF($B$3:$B$724,I506,$AP$3:$AP$724)</f>
        <v>0</v>
      </c>
      <c r="AL506" s="30">
        <f>SUMIF(Ingredients!$B$3:$B$217,J506,Ingredients!$D$3:$D$217)+SUMIF($B$3:$B$724,J506,$AP$3:$AP$724)</f>
        <v>0</v>
      </c>
      <c r="AM506" s="30">
        <f>SUMIF(Ingredients!$B$3:$B$217,K506,Ingredients!$D$3:$D$217)+SUMIF($B$3:$B$724,K506,$AP$3:$AP$724)</f>
        <v>0</v>
      </c>
      <c r="AN506" s="30">
        <f>SUMIF(Ingredients!$B$3:$B$217,L506,Ingredients!$D$3:$D$217)+SUMIF($B$3:$B$724,L506,$AP$3:$AP$724)</f>
        <v>0</v>
      </c>
      <c r="AO506" s="30">
        <f>SUMIF(Ingredients!$B$3:$B$217,M506,Ingredients!$D$3:$D$217)+SUMIF($B$3:$B$724,M506,$AP$3:$AP$724)</f>
        <v>0</v>
      </c>
      <c r="AP506" s="29">
        <f t="shared" si="94"/>
        <v>15</v>
      </c>
      <c r="AQ506" s="30">
        <f>SUMIF(Ingredients!$B$3:$B$217,F506,Ingredients!$E$3:$E$217)+SUMIF($B$3:$B$724,F506,$AY$3:$AY$727)</f>
        <v>11.666666666666666</v>
      </c>
      <c r="AR506" s="30">
        <f>SUMIF(Ingredients!$B$3:$B$217,G506,Ingredients!$E$3:$E$217)+SUMIF($B$3:$B$724,G506,$AY$3:$AY$727)</f>
        <v>9</v>
      </c>
      <c r="AS506" s="30">
        <f>SUMIF(Ingredients!$B$3:$B$217,H506,Ingredients!$E$3:$E$217)+SUMIF($B$3:$B$724,H506,$AY$3:$AY$727)</f>
        <v>0</v>
      </c>
      <c r="AT506" s="30">
        <f>SUMIF(Ingredients!$B$3:$B$217,I506,Ingredients!$E$3:$E$217)+SUMIF($B$3:$B$724,I506,$AY$3:$AY$727)</f>
        <v>0</v>
      </c>
      <c r="AU506" s="30">
        <f>SUMIF(Ingredients!$B$3:$B$217,J506,Ingredients!$E$3:$E$217)+SUMIF($B$3:$B$724,J506,$AY$3:$AY$727)</f>
        <v>0</v>
      </c>
      <c r="AV506" s="30">
        <f>SUMIF(Ingredients!$B$3:$B$217,K506,Ingredients!$E$3:$E$217)+SUMIF($B$3:$B$724,K506,$AY$3:$AY$727)</f>
        <v>0</v>
      </c>
      <c r="AW506" s="30">
        <f>SUMIF(Ingredients!$B$3:$B$217,L506,Ingredients!$E$3:$E$217)+SUMIF($B$3:$B$724,L506,$AY$3:$AY$727)</f>
        <v>0</v>
      </c>
      <c r="AX506" s="30">
        <f>SUMIF(Ingredients!$B$3:$B$217,M506,Ingredients!$E$3:$E$217)+SUMIF($B$3:$B$724,M506,$AY$3:$AY$727)</f>
        <v>0</v>
      </c>
      <c r="AY506" s="29">
        <f t="shared" si="95"/>
        <v>10.333333333333332</v>
      </c>
      <c r="AZ506" s="30">
        <f>SUMIF(Ingredients!$B$3:$B$217,F506,Ingredients!$F$3:$F$217)+SUMIF($B$3:$B$724,F506,$BH$3:$BH$724)</f>
        <v>0</v>
      </c>
      <c r="BA506" s="30">
        <f>SUMIF(Ingredients!$B$3:$B$217,G506,Ingredients!$F$3:$F$217)+SUMIF($B$3:$B$724,G506,$BH$3:$BH$724)</f>
        <v>0</v>
      </c>
      <c r="BB506" s="30">
        <f>SUMIF(Ingredients!$B$3:$B$217,H506,Ingredients!$F$3:$F$217)+SUMIF($B$3:$B$724,H506,$BH$3:$BH$724)</f>
        <v>0</v>
      </c>
      <c r="BC506" s="30">
        <f>SUMIF(Ingredients!$B$3:$B$217,I506,Ingredients!$F$3:$F$217)+SUMIF($B$3:$B$724,I506,$BH$3:$BH$724)</f>
        <v>0</v>
      </c>
      <c r="BD506" s="30">
        <f>SUMIF(Ingredients!$B$3:$B$217,J506,Ingredients!$F$3:$F$217)+SUMIF($B$3:$B$724,J506,$BH$3:$BH$724)</f>
        <v>0</v>
      </c>
      <c r="BE506" s="30">
        <f>SUMIF(Ingredients!$B$3:$B$217,K506,Ingredients!$F$3:$F$217)+SUMIF($B$3:$B$724,K506,$BH$3:$BH$724)</f>
        <v>0</v>
      </c>
      <c r="BF506" s="30">
        <f>SUMIF(Ingredients!$B$3:$B$217,L506,Ingredients!$F$3:$F$217)+SUMIF($B$3:$B$724,L506,$BH$3:$BH$724)</f>
        <v>0</v>
      </c>
      <c r="BG506" s="30">
        <f>SUMIF(Ingredients!$B$3:$B$217,M506,Ingredients!$F$3:$F$217)+SUMIF($B$3:$B$724,M506,$BH$3:$BH$724)</f>
        <v>0</v>
      </c>
      <c r="BH506" s="35">
        <f t="shared" si="96"/>
        <v>0</v>
      </c>
      <c r="BI506" s="30">
        <f>SUMIF(Ingredients!$B$3:$B$217,F506,Ingredients!$G$3:$G$217)+SUMIF($B$3:$B$724,F506,$BQ$3:$BQ$724)</f>
        <v>0</v>
      </c>
      <c r="BJ506" s="30">
        <f>SUMIF(Ingredients!$B$3:$B$217,G506,Ingredients!$G$3:$G$217)+SUMIF($B$3:$B$724,G506,$BQ$3:$BQ$724)</f>
        <v>0.5</v>
      </c>
      <c r="BK506" s="30">
        <f>SUMIF(Ingredients!$B$3:$B$217,H506,Ingredients!$G$3:$G$217)+SUMIF($B$3:$B$724,H506,$BQ$3:$BQ$724)</f>
        <v>0</v>
      </c>
      <c r="BL506" s="30">
        <f>SUMIF(Ingredients!$B$3:$B$217,I506,Ingredients!$G$3:$G$217)+SUMIF($B$3:$B$724,I506,$BQ$3:$BQ$724)</f>
        <v>0</v>
      </c>
      <c r="BM506" s="30">
        <f>SUMIF(Ingredients!$B$3:$B$217,J506,Ingredients!$G$3:$G$217)+SUMIF($B$3:$B$724,J506,$BQ$3:$BQ$724)</f>
        <v>0</v>
      </c>
      <c r="BN506" s="30">
        <f>SUMIF(Ingredients!$B$3:$B$217,K506,Ingredients!$G$3:$G$217)+SUMIF($B$3:$B$724,K506,$BQ$3:$BQ$724)</f>
        <v>0</v>
      </c>
      <c r="BO506" s="30">
        <f>SUMIF(Ingredients!$B$3:$B$217,L506,Ingredients!$G$3:$G$217)+SUMIF($B$3:$B$724,L506,$BQ$3:$BQ$724)</f>
        <v>0</v>
      </c>
      <c r="BP506" s="30">
        <f>SUMIF(Ingredients!$B$3:$B$217,M506,Ingredients!$G$3:$G$217)+SUMIF($B$3:$B$724,M506,$BQ$3:$BQ$724)</f>
        <v>0</v>
      </c>
      <c r="BQ506" s="36">
        <f t="shared" si="97"/>
        <v>0.5</v>
      </c>
      <c r="BR506" s="30">
        <f>SUMIF(Ingredients!$B$3:$B$217,F506,Ingredients!$H$3:$H$217)+SUMIF($B$3:$B$724,F506,$BZ$3:$BZ$724)</f>
        <v>0</v>
      </c>
      <c r="BS506" s="30">
        <f>SUMIF(Ingredients!$B$3:$B$217,G506,Ingredients!$H$3:$H$217)+SUMIF($B$3:$B$724,G506,$BZ$3:$BZ$724)</f>
        <v>0</v>
      </c>
      <c r="BT506" s="30">
        <f>SUMIF(Ingredients!$B$3:$B$217,H506,Ingredients!$H$3:$H$217)+SUMIF($B$3:$B$724,H506,$BZ$3:$BZ$724)</f>
        <v>0</v>
      </c>
      <c r="BU506" s="30">
        <f>SUMIF(Ingredients!$B$3:$B$217,I506,Ingredients!$H$3:$H$217)+SUMIF($B$3:$B$724,I506,$BZ$3:$BZ$724)</f>
        <v>0</v>
      </c>
      <c r="BV506" s="30">
        <f>SUMIF(Ingredients!$B$3:$B$217,J506,Ingredients!$H$3:$H$217)+SUMIF($B$3:$B$724,J506,$BZ$3:$BZ$724)</f>
        <v>0</v>
      </c>
      <c r="BW506" s="30">
        <f>SUMIF(Ingredients!$B$3:$B$217,K506,Ingredients!$H$3:$H$217)+SUMIF($B$3:$B$724,K506,$BZ$3:$BZ$724)</f>
        <v>0</v>
      </c>
      <c r="BX506" s="30">
        <f>SUMIF(Ingredients!$B$3:$B$217,L506,Ingredients!$H$3:$H$217)+SUMIF($B$3:$B$724,L506,$BZ$3:$BZ$724)</f>
        <v>0</v>
      </c>
      <c r="BY506" s="30">
        <f>SUMIF(Ingredients!$B$3:$B$217,M506,Ingredients!$H$3:$H$217)+SUMIF($B$3:$B$724,M506,$BZ$3:$BZ$724)</f>
        <v>0</v>
      </c>
      <c r="BZ506" s="42">
        <f t="shared" si="98"/>
        <v>0</v>
      </c>
      <c r="CA506" s="30">
        <f>SUMIF(Ingredients!$B$3:$B$217,F506,Ingredients!$I$3:$I$217)+SUMIF($B$3:$B$724,F506,$CI$3:$CI$724)</f>
        <v>0</v>
      </c>
      <c r="CB506" s="30">
        <f>SUMIF(Ingredients!$B$3:$B$217,G506,Ingredients!$I$3:$I$217)+SUMIF($B$3:$B$724,G506,$CI$3:$CI$724)</f>
        <v>0</v>
      </c>
      <c r="CC506" s="30">
        <f>SUMIF(Ingredients!$B$3:$B$217,H506,Ingredients!$I$3:$I$217)+SUMIF($B$3:$B$724,H506,$CI$3:$CI$724)</f>
        <v>0</v>
      </c>
      <c r="CD506" s="30">
        <f>SUMIF(Ingredients!$B$3:$B$217,I506,Ingredients!$I$3:$I$217)+SUMIF($B$3:$B$724,I506,$CI$3:$CI$724)</f>
        <v>0</v>
      </c>
      <c r="CE506" s="30">
        <f>SUMIF(Ingredients!$B$3:$B$217,J506,Ingredients!$I$3:$I$217)+SUMIF($B$3:$B$724,J506,$CI$3:$CI$724)</f>
        <v>0</v>
      </c>
      <c r="CF506" s="30">
        <f>SUMIF(Ingredients!$B$3:$B$217,K506,Ingredients!$I$3:$I$217)+SUMIF($B$3:$B$724,K506,$CI$3:$CI$724)</f>
        <v>0</v>
      </c>
      <c r="CG506" s="30">
        <f>SUMIF(Ingredients!$B$3:$B$217,L506,Ingredients!$I$3:$I$217)+SUMIF($B$3:$B$724,L506,$CI$3:$CI$724)</f>
        <v>0</v>
      </c>
      <c r="CH506" s="30">
        <f>SUMIF(Ingredients!$B$3:$B$217,M506,Ingredients!$I$3:$I$217)+SUMIF($B$3:$B$724,M506,$CI$3:$CI$724)</f>
        <v>0</v>
      </c>
      <c r="CI506" s="38">
        <f t="shared" si="99"/>
        <v>0</v>
      </c>
      <c r="CJ506" s="30">
        <f>SUMIF(Ingredients!$B$3:$B$217,F506,Ingredients!$J$3:$J$217)+SUMIF($B$3:$B$724,F506,$CR$3:$CR$724)</f>
        <v>3</v>
      </c>
      <c r="CK506" s="30">
        <f>SUMIF(Ingredients!$B$3:$B$217,G506,Ingredients!$J$3:$J$217)+SUMIF($B$3:$B$724,G506,$CR$3:$CR$724)</f>
        <v>0</v>
      </c>
      <c r="CL506" s="30">
        <f>SUMIF(Ingredients!$B$3:$B$217,H506,Ingredients!$J$3:$J$217)+SUMIF($B$3:$B$724,H506,$CR$3:$CR$724)</f>
        <v>0</v>
      </c>
      <c r="CM506" s="30">
        <f>SUMIF(Ingredients!$B$3:$B$217,I506,Ingredients!$J$3:$J$217)+SUMIF($B$3:$B$724,I506,$CR$3:$CR$724)</f>
        <v>0</v>
      </c>
      <c r="CN506" s="30">
        <f>SUMIF(Ingredients!$B$3:$B$217,J506,Ingredients!$J$3:$J$217)+SUMIF($B$3:$B$724,J506,$CR$3:$CR$724)</f>
        <v>0</v>
      </c>
      <c r="CO506" s="30">
        <f>SUMIF(Ingredients!$B$3:$B$217,K506,Ingredients!$J$3:$J$217)+SUMIF($B$3:$B$724,K506,$CR$3:$CR$724)</f>
        <v>0</v>
      </c>
      <c r="CP506" s="30">
        <f>SUMIF(Ingredients!$B$3:$B$217,L506,Ingredients!$J$3:$J$217)+SUMIF($B$3:$B$724,L506,$CR$3:$CR$724)</f>
        <v>0</v>
      </c>
      <c r="CQ506" s="30">
        <f>SUMIF(Ingredients!$B$3:$B$217,M506,Ingredients!$J$3:$J$217)+SUMIF($B$3:$B$724,M506,$CR$3:$CR$724)</f>
        <v>0</v>
      </c>
      <c r="CR506" s="43">
        <f t="shared" si="100"/>
        <v>3</v>
      </c>
      <c r="CS506" s="34">
        <v>12</v>
      </c>
      <c r="CT506" s="30">
        <v>15</v>
      </c>
      <c r="CU506" s="30">
        <v>10.333333333333332</v>
      </c>
      <c r="CV506" s="35">
        <v>0</v>
      </c>
      <c r="CW506" s="36">
        <v>0.5</v>
      </c>
      <c r="CX506" s="37">
        <v>0</v>
      </c>
      <c r="CY506" s="38">
        <v>0</v>
      </c>
      <c r="CZ506" s="39">
        <v>3</v>
      </c>
      <c r="DA506" t="s">
        <v>199</v>
      </c>
      <c r="DB506" t="str">
        <f t="shared" ca="1" si="101"/>
        <v>No</v>
      </c>
      <c r="DD506" t="s">
        <v>200</v>
      </c>
      <c r="DE506" t="str">
        <f t="shared" ca="1" si="102"/>
        <v/>
      </c>
      <c r="DF506" t="s">
        <v>2272</v>
      </c>
    </row>
    <row r="507" spans="2:110" x14ac:dyDescent="0.3">
      <c r="B507" t="s">
        <v>806</v>
      </c>
      <c r="C507" t="str">
        <f>INDEX('PH Itemnames'!$B$1:$B$723,MATCH(B507,'PH Itemnames'!$A$1:$A$723),1)</f>
        <v>festivalbreadItem</v>
      </c>
      <c r="D507" t="s">
        <v>240</v>
      </c>
      <c r="E507" t="s">
        <v>1187</v>
      </c>
      <c r="F507" s="10" t="s">
        <v>209</v>
      </c>
      <c r="G507" s="11" t="s">
        <v>346</v>
      </c>
      <c r="H507" s="11" t="s">
        <v>210</v>
      </c>
      <c r="I507" s="11"/>
      <c r="J507" s="11"/>
      <c r="K507" s="11"/>
      <c r="L507" s="11"/>
      <c r="M507" s="11"/>
      <c r="N507" s="46">
        <f ca="1">SUMIF(Ingredients!$B$3:$B$217,'PH complex foods'!F507,Ingredients!$A$3:$A$119)+SUMIF($B$3:$B$724,F507,$V$3:$V$723)</f>
        <v>1</v>
      </c>
      <c r="O507" s="11">
        <f ca="1">SUMIF(Ingredients!$B$3:$B$217,'PH complex foods'!G507,Ingredients!$A$3:$A$119)+SUMIF($B$3:$B$724,G507,$V$3:$V$723)</f>
        <v>1</v>
      </c>
      <c r="P507" s="11">
        <f ca="1">SUMIF(Ingredients!$B$3:$B$217,'PH complex foods'!H507,Ingredients!$A$3:$A$119)+SUMIF($B$3:$B$724,H507,$V$3:$V$723)</f>
        <v>1</v>
      </c>
      <c r="Q507" s="11">
        <f ca="1">SUMIF(Ingredients!$B$3:$B$217,'PH complex foods'!I507,Ingredients!$A$3:$A$119)+SUMIF($B$3:$B$724,I507,$V$3:$V$723)</f>
        <v>0</v>
      </c>
      <c r="R507" s="11">
        <f ca="1">SUMIF(Ingredients!$B$3:$B$217,'PH complex foods'!J507,Ingredients!$A$3:$A$119)+SUMIF($B$3:$B$724,J507,$V$3:$V$723)</f>
        <v>0</v>
      </c>
      <c r="S507" s="11">
        <f ca="1">SUMIF(Ingredients!$B$3:$B$217,'PH complex foods'!K507,Ingredients!$A$3:$A$119)+SUMIF($B$3:$B$724,K507,$V$3:$V$723)</f>
        <v>0</v>
      </c>
      <c r="T507" s="11">
        <f ca="1">SUMIF(Ingredients!$B$3:$B$217,'PH complex foods'!L507,Ingredients!$A$3:$A$119)+SUMIF($B$3:$B$724,L507,$V$3:$V$723)</f>
        <v>0</v>
      </c>
      <c r="U507" s="11">
        <f ca="1">SUMIF(Ingredients!$B$3:$B$217,'PH complex foods'!M507,Ingredients!$A$3:$A$119)+SUMIF($B$3:$B$724,M507,$V$3:$V$723)</f>
        <v>0</v>
      </c>
      <c r="V507" s="10">
        <f t="shared" ca="1" si="103"/>
        <v>1</v>
      </c>
      <c r="W507" s="11">
        <f t="shared" si="92"/>
        <v>1</v>
      </c>
      <c r="X507" s="44" t="str">
        <f t="shared" ca="1" si="104"/>
        <v>Yes</v>
      </c>
      <c r="Y507" s="34">
        <f>SUMIF(Ingredients!$B$3:$B$217,F507,Ingredients!$C$3:$C$217)+SUMIF($B$3:$B$724,F507,$AG$3:$AG$724)</f>
        <v>5</v>
      </c>
      <c r="Z507" s="30">
        <f>SUMIF(Ingredients!$B$3:$B$217,G507,Ingredients!$C$3:$C$217)+SUMIF($B$3:$B$724,G507,$AG$3:$AG$724)</f>
        <v>4</v>
      </c>
      <c r="AA507" s="30">
        <f>SUMIF(Ingredients!$B$3:$B$217,H507,Ingredients!$C$3:$C$217)+SUMIF($B$3:$B$724,H507,$AG$3:$AG$724)</f>
        <v>0</v>
      </c>
      <c r="AB507" s="30">
        <f>SUMIF(Ingredients!$B$3:$B$217,I507,Ingredients!$C$3:$C$217)+SUMIF($B$3:$B$724,I507,$AG$3:$AG$724)</f>
        <v>0</v>
      </c>
      <c r="AC507" s="30">
        <f>SUMIF(Ingredients!$B$3:$B$217,J507,Ingredients!$C$3:$C$217)+SUMIF($B$3:$B$724,J507,$AG$3:$AG$724)</f>
        <v>0</v>
      </c>
      <c r="AD507" s="30">
        <f>SUMIF(Ingredients!$B$3:$B$217,K507,Ingredients!$C$3:$C$217)+SUMIF($B$3:$B$724,K507,$AG$3:$AG$724)</f>
        <v>0</v>
      </c>
      <c r="AE507" s="30">
        <f>SUMIF(Ingredients!$B$3:$B$217,L507,Ingredients!$C$3:$C$217)+SUMIF($B$3:$B$724,L507,$AG$3:$AG$724)</f>
        <v>0</v>
      </c>
      <c r="AF507" s="30">
        <f>SUMIF(Ingredients!$B$3:$B$217,M507,Ingredients!$C$3:$C$217)+SUMIF($B$3:$B$724,M507,$AG$3:$AG$724)</f>
        <v>0</v>
      </c>
      <c r="AG507" s="29">
        <f t="shared" si="93"/>
        <v>9</v>
      </c>
      <c r="AH507" s="30">
        <f>SUMIF(Ingredients!$B$3:$B$217,F507,Ingredients!$D$3:$D$217)+SUMIF($B$3:$B$724,F507,$AP$3:$AP$724)</f>
        <v>0</v>
      </c>
      <c r="AI507" s="30">
        <f>SUMIF(Ingredients!$B$3:$B$217,G507,Ingredients!$D$3:$D$217)+SUMIF($B$3:$B$724,G507,$AP$3:$AP$724)</f>
        <v>0</v>
      </c>
      <c r="AJ507" s="30">
        <f>SUMIF(Ingredients!$B$3:$B$217,H507,Ingredients!$D$3:$D$217)+SUMIF($B$3:$B$724,H507,$AP$3:$AP$724)</f>
        <v>0</v>
      </c>
      <c r="AK507" s="30">
        <f>SUMIF(Ingredients!$B$3:$B$217,I507,Ingredients!$D$3:$D$217)+SUMIF($B$3:$B$724,I507,$AP$3:$AP$724)</f>
        <v>0</v>
      </c>
      <c r="AL507" s="30">
        <f>SUMIF(Ingredients!$B$3:$B$217,J507,Ingredients!$D$3:$D$217)+SUMIF($B$3:$B$724,J507,$AP$3:$AP$724)</f>
        <v>0</v>
      </c>
      <c r="AM507" s="30">
        <f>SUMIF(Ingredients!$B$3:$B$217,K507,Ingredients!$D$3:$D$217)+SUMIF($B$3:$B$724,K507,$AP$3:$AP$724)</f>
        <v>0</v>
      </c>
      <c r="AN507" s="30">
        <f>SUMIF(Ingredients!$B$3:$B$217,L507,Ingredients!$D$3:$D$217)+SUMIF($B$3:$B$724,L507,$AP$3:$AP$724)</f>
        <v>0</v>
      </c>
      <c r="AO507" s="30">
        <f>SUMIF(Ingredients!$B$3:$B$217,M507,Ingredients!$D$3:$D$217)+SUMIF($B$3:$B$724,M507,$AP$3:$AP$724)</f>
        <v>0</v>
      </c>
      <c r="AP507" s="29">
        <f t="shared" si="94"/>
        <v>0</v>
      </c>
      <c r="AQ507" s="30">
        <f>SUMIF(Ingredients!$B$3:$B$217,F507,Ingredients!$E$3:$E$217)+SUMIF($B$3:$B$724,F507,$AY$3:$AY$727)</f>
        <v>7</v>
      </c>
      <c r="AR507" s="30">
        <f>SUMIF(Ingredients!$B$3:$B$217,G507,Ingredients!$E$3:$E$217)+SUMIF($B$3:$B$724,G507,$AY$3:$AY$727)</f>
        <v>0</v>
      </c>
      <c r="AS507" s="30">
        <f>SUMIF(Ingredients!$B$3:$B$217,H507,Ingredients!$E$3:$E$217)+SUMIF($B$3:$B$724,H507,$AY$3:$AY$727)</f>
        <v>30</v>
      </c>
      <c r="AT507" s="30">
        <f>SUMIF(Ingredients!$B$3:$B$217,I507,Ingredients!$E$3:$E$217)+SUMIF($B$3:$B$724,I507,$AY$3:$AY$727)</f>
        <v>0</v>
      </c>
      <c r="AU507" s="30">
        <f>SUMIF(Ingredients!$B$3:$B$217,J507,Ingredients!$E$3:$E$217)+SUMIF($B$3:$B$724,J507,$AY$3:$AY$727)</f>
        <v>0</v>
      </c>
      <c r="AV507" s="30">
        <f>SUMIF(Ingredients!$B$3:$B$217,K507,Ingredients!$E$3:$E$217)+SUMIF($B$3:$B$724,K507,$AY$3:$AY$727)</f>
        <v>0</v>
      </c>
      <c r="AW507" s="30">
        <f>SUMIF(Ingredients!$B$3:$B$217,L507,Ingredients!$E$3:$E$217)+SUMIF($B$3:$B$724,L507,$AY$3:$AY$727)</f>
        <v>0</v>
      </c>
      <c r="AX507" s="30">
        <f>SUMIF(Ingredients!$B$3:$B$217,M507,Ingredients!$E$3:$E$217)+SUMIF($B$3:$B$724,M507,$AY$3:$AY$727)</f>
        <v>0</v>
      </c>
      <c r="AY507" s="29">
        <f t="shared" si="95"/>
        <v>12.333333333333334</v>
      </c>
      <c r="AZ507" s="30">
        <f>SUMIF(Ingredients!$B$3:$B$217,F507,Ingredients!$F$3:$F$217)+SUMIF($B$3:$B$724,F507,$BH$3:$BH$724)</f>
        <v>1</v>
      </c>
      <c r="BA507" s="30">
        <f>SUMIF(Ingredients!$B$3:$B$217,G507,Ingredients!$F$3:$F$217)+SUMIF($B$3:$B$724,G507,$BH$3:$BH$724)</f>
        <v>0</v>
      </c>
      <c r="BB507" s="30">
        <f>SUMIF(Ingredients!$B$3:$B$217,H507,Ingredients!$F$3:$F$217)+SUMIF($B$3:$B$724,H507,$BH$3:$BH$724)</f>
        <v>0</v>
      </c>
      <c r="BC507" s="30">
        <f>SUMIF(Ingredients!$B$3:$B$217,I507,Ingredients!$F$3:$F$217)+SUMIF($B$3:$B$724,I507,$BH$3:$BH$724)</f>
        <v>0</v>
      </c>
      <c r="BD507" s="30">
        <f>SUMIF(Ingredients!$B$3:$B$217,J507,Ingredients!$F$3:$F$217)+SUMIF($B$3:$B$724,J507,$BH$3:$BH$724)</f>
        <v>0</v>
      </c>
      <c r="BE507" s="30">
        <f>SUMIF(Ingredients!$B$3:$B$217,K507,Ingredients!$F$3:$F$217)+SUMIF($B$3:$B$724,K507,$BH$3:$BH$724)</f>
        <v>0</v>
      </c>
      <c r="BF507" s="30">
        <f>SUMIF(Ingredients!$B$3:$B$217,L507,Ingredients!$F$3:$F$217)+SUMIF($B$3:$B$724,L507,$BH$3:$BH$724)</f>
        <v>0</v>
      </c>
      <c r="BG507" s="30">
        <f>SUMIF(Ingredients!$B$3:$B$217,M507,Ingredients!$F$3:$F$217)+SUMIF($B$3:$B$724,M507,$BH$3:$BH$724)</f>
        <v>0</v>
      </c>
      <c r="BH507" s="35">
        <f t="shared" si="96"/>
        <v>1</v>
      </c>
      <c r="BI507" s="30">
        <f>SUMIF(Ingredients!$B$3:$B$217,F507,Ingredients!$G$3:$G$217)+SUMIF($B$3:$B$724,F507,$BQ$3:$BQ$724)</f>
        <v>0</v>
      </c>
      <c r="BJ507" s="30">
        <f>SUMIF(Ingredients!$B$3:$B$217,G507,Ingredients!$G$3:$G$217)+SUMIF($B$3:$B$724,G507,$BQ$3:$BQ$724)</f>
        <v>0</v>
      </c>
      <c r="BK507" s="30">
        <f>SUMIF(Ingredients!$B$3:$B$217,H507,Ingredients!$G$3:$G$217)+SUMIF($B$3:$B$724,H507,$BQ$3:$BQ$724)</f>
        <v>0</v>
      </c>
      <c r="BL507" s="30">
        <f>SUMIF(Ingredients!$B$3:$B$217,I507,Ingredients!$G$3:$G$217)+SUMIF($B$3:$B$724,I507,$BQ$3:$BQ$724)</f>
        <v>0</v>
      </c>
      <c r="BM507" s="30">
        <f>SUMIF(Ingredients!$B$3:$B$217,J507,Ingredients!$G$3:$G$217)+SUMIF($B$3:$B$724,J507,$BQ$3:$BQ$724)</f>
        <v>0</v>
      </c>
      <c r="BN507" s="30">
        <f>SUMIF(Ingredients!$B$3:$B$217,K507,Ingredients!$G$3:$G$217)+SUMIF($B$3:$B$724,K507,$BQ$3:$BQ$724)</f>
        <v>0</v>
      </c>
      <c r="BO507" s="30">
        <f>SUMIF(Ingredients!$B$3:$B$217,L507,Ingredients!$G$3:$G$217)+SUMIF($B$3:$B$724,L507,$BQ$3:$BQ$724)</f>
        <v>0</v>
      </c>
      <c r="BP507" s="30">
        <f>SUMIF(Ingredients!$B$3:$B$217,M507,Ingredients!$G$3:$G$217)+SUMIF($B$3:$B$724,M507,$BQ$3:$BQ$724)</f>
        <v>0</v>
      </c>
      <c r="BQ507" s="36">
        <f t="shared" si="97"/>
        <v>0</v>
      </c>
      <c r="BR507" s="30">
        <f>SUMIF(Ingredients!$B$3:$B$217,F507,Ingredients!$H$3:$H$217)+SUMIF($B$3:$B$724,F507,$BZ$3:$BZ$724)</f>
        <v>0</v>
      </c>
      <c r="BS507" s="30">
        <f>SUMIF(Ingredients!$B$3:$B$217,G507,Ingredients!$H$3:$H$217)+SUMIF($B$3:$B$724,G507,$BZ$3:$BZ$724)</f>
        <v>0</v>
      </c>
      <c r="BT507" s="30">
        <f>SUMIF(Ingredients!$B$3:$B$217,H507,Ingredients!$H$3:$H$217)+SUMIF($B$3:$B$724,H507,$BZ$3:$BZ$724)</f>
        <v>0</v>
      </c>
      <c r="BU507" s="30">
        <f>SUMIF(Ingredients!$B$3:$B$217,I507,Ingredients!$H$3:$H$217)+SUMIF($B$3:$B$724,I507,$BZ$3:$BZ$724)</f>
        <v>0</v>
      </c>
      <c r="BV507" s="30">
        <f>SUMIF(Ingredients!$B$3:$B$217,J507,Ingredients!$H$3:$H$217)+SUMIF($B$3:$B$724,J507,$BZ$3:$BZ$724)</f>
        <v>0</v>
      </c>
      <c r="BW507" s="30">
        <f>SUMIF(Ingredients!$B$3:$B$217,K507,Ingredients!$H$3:$H$217)+SUMIF($B$3:$B$724,K507,$BZ$3:$BZ$724)</f>
        <v>0</v>
      </c>
      <c r="BX507" s="30">
        <f>SUMIF(Ingredients!$B$3:$B$217,L507,Ingredients!$H$3:$H$217)+SUMIF($B$3:$B$724,L507,$BZ$3:$BZ$724)</f>
        <v>0</v>
      </c>
      <c r="BY507" s="30">
        <f>SUMIF(Ingredients!$B$3:$B$217,M507,Ingredients!$H$3:$H$217)+SUMIF($B$3:$B$724,M507,$BZ$3:$BZ$724)</f>
        <v>0</v>
      </c>
      <c r="BZ507" s="42">
        <f t="shared" si="98"/>
        <v>0</v>
      </c>
      <c r="CA507" s="30">
        <f>SUMIF(Ingredients!$B$3:$B$217,F507,Ingredients!$I$3:$I$217)+SUMIF($B$3:$B$724,F507,$CI$3:$CI$724)</f>
        <v>0</v>
      </c>
      <c r="CB507" s="30">
        <f>SUMIF(Ingredients!$B$3:$B$217,G507,Ingredients!$I$3:$I$217)+SUMIF($B$3:$B$724,G507,$CI$3:$CI$724)</f>
        <v>0</v>
      </c>
      <c r="CC507" s="30">
        <f>SUMIF(Ingredients!$B$3:$B$217,H507,Ingredients!$I$3:$I$217)+SUMIF($B$3:$B$724,H507,$CI$3:$CI$724)</f>
        <v>0</v>
      </c>
      <c r="CD507" s="30">
        <f>SUMIF(Ingredients!$B$3:$B$217,I507,Ingredients!$I$3:$I$217)+SUMIF($B$3:$B$724,I507,$CI$3:$CI$724)</f>
        <v>0</v>
      </c>
      <c r="CE507" s="30">
        <f>SUMIF(Ingredients!$B$3:$B$217,J507,Ingredients!$I$3:$I$217)+SUMIF($B$3:$B$724,J507,$CI$3:$CI$724)</f>
        <v>0</v>
      </c>
      <c r="CF507" s="30">
        <f>SUMIF(Ingredients!$B$3:$B$217,K507,Ingredients!$I$3:$I$217)+SUMIF($B$3:$B$724,K507,$CI$3:$CI$724)</f>
        <v>0</v>
      </c>
      <c r="CG507" s="30">
        <f>SUMIF(Ingredients!$B$3:$B$217,L507,Ingredients!$I$3:$I$217)+SUMIF($B$3:$B$724,L507,$CI$3:$CI$724)</f>
        <v>0</v>
      </c>
      <c r="CH507" s="30">
        <f>SUMIF(Ingredients!$B$3:$B$217,M507,Ingredients!$I$3:$I$217)+SUMIF($B$3:$B$724,M507,$CI$3:$CI$724)</f>
        <v>0</v>
      </c>
      <c r="CI507" s="38">
        <f t="shared" si="99"/>
        <v>0</v>
      </c>
      <c r="CJ507" s="30">
        <f>SUMIF(Ingredients!$B$3:$B$217,F507,Ingredients!$J$3:$J$217)+SUMIF($B$3:$B$724,F507,$CR$3:$CR$724)</f>
        <v>0</v>
      </c>
      <c r="CK507" s="30">
        <f>SUMIF(Ingredients!$B$3:$B$217,G507,Ingredients!$J$3:$J$217)+SUMIF($B$3:$B$724,G507,$CR$3:$CR$724)</f>
        <v>0</v>
      </c>
      <c r="CL507" s="30">
        <f>SUMIF(Ingredients!$B$3:$B$217,H507,Ingredients!$J$3:$J$217)+SUMIF($B$3:$B$724,H507,$CR$3:$CR$724)</f>
        <v>0</v>
      </c>
      <c r="CM507" s="30">
        <f>SUMIF(Ingredients!$B$3:$B$217,I507,Ingredients!$J$3:$J$217)+SUMIF($B$3:$B$724,I507,$CR$3:$CR$724)</f>
        <v>0</v>
      </c>
      <c r="CN507" s="30">
        <f>SUMIF(Ingredients!$B$3:$B$217,J507,Ingredients!$J$3:$J$217)+SUMIF($B$3:$B$724,J507,$CR$3:$CR$724)</f>
        <v>0</v>
      </c>
      <c r="CO507" s="30">
        <f>SUMIF(Ingredients!$B$3:$B$217,K507,Ingredients!$J$3:$J$217)+SUMIF($B$3:$B$724,K507,$CR$3:$CR$724)</f>
        <v>0</v>
      </c>
      <c r="CP507" s="30">
        <f>SUMIF(Ingredients!$B$3:$B$217,L507,Ingredients!$J$3:$J$217)+SUMIF($B$3:$B$724,L507,$CR$3:$CR$724)</f>
        <v>0</v>
      </c>
      <c r="CQ507" s="30">
        <f>SUMIF(Ingredients!$B$3:$B$217,M507,Ingredients!$J$3:$J$217)+SUMIF($B$3:$B$724,M507,$CR$3:$CR$724)</f>
        <v>0</v>
      </c>
      <c r="CR507" s="43">
        <f t="shared" si="100"/>
        <v>0</v>
      </c>
      <c r="CS507" s="34">
        <v>10</v>
      </c>
      <c r="CT507" s="30">
        <v>0</v>
      </c>
      <c r="CU507" s="30">
        <v>21</v>
      </c>
      <c r="CV507" s="35">
        <v>1</v>
      </c>
      <c r="CW507" s="36">
        <v>0</v>
      </c>
      <c r="CX507" s="37">
        <v>0</v>
      </c>
      <c r="CY507" s="38">
        <v>0</v>
      </c>
      <c r="CZ507" s="39">
        <v>0</v>
      </c>
      <c r="DA507" t="s">
        <v>202</v>
      </c>
      <c r="DB507" t="str">
        <f t="shared" ca="1" si="101"/>
        <v>-</v>
      </c>
      <c r="DD507" t="s">
        <v>200</v>
      </c>
      <c r="DE507" t="str">
        <f t="shared" ca="1" si="102"/>
        <v>FESTIVALBREADITEM(BREAD, ItemRegistry.festivalbreadItem, 4 ,2f,0f,1f,0f,0f,0f,0f,1f),</v>
      </c>
      <c r="DF507" t="s">
        <v>2296</v>
      </c>
    </row>
    <row r="508" spans="2:110" x14ac:dyDescent="0.3">
      <c r="B508" t="s">
        <v>807</v>
      </c>
      <c r="C508" t="str">
        <f>INDEX('PH Itemnames'!$B$1:$B$723,MATCH(B508,'PH Itemnames'!$A$1:$A$723),1)</f>
        <v>fruitcreamfestivalbreadItem</v>
      </c>
      <c r="D508" t="s">
        <v>240</v>
      </c>
      <c r="E508" t="s">
        <v>1187</v>
      </c>
      <c r="F508" s="10" t="s">
        <v>806</v>
      </c>
      <c r="G508" s="11" t="s">
        <v>5</v>
      </c>
      <c r="H508" s="11" t="s">
        <v>227</v>
      </c>
      <c r="I508" s="11"/>
      <c r="J508" s="11"/>
      <c r="K508" s="11"/>
      <c r="L508" s="11"/>
      <c r="M508" s="11"/>
      <c r="N508" s="46">
        <f ca="1">SUMIF(Ingredients!$B$3:$B$217,'PH complex foods'!F508,Ingredients!$A$3:$A$119)+SUMIF($B$3:$B$724,F508,$V$3:$V$723)</f>
        <v>1</v>
      </c>
      <c r="O508" s="11">
        <f ca="1">SUMIF(Ingredients!$B$3:$B$217,'PH complex foods'!G508,Ingredients!$A$3:$A$119)+SUMIF($B$3:$B$724,G508,$V$3:$V$723)</f>
        <v>1</v>
      </c>
      <c r="P508" s="11">
        <f ca="1">SUMIF(Ingredients!$B$3:$B$217,'PH complex foods'!H508,Ingredients!$A$3:$A$119)+SUMIF($B$3:$B$724,H508,$V$3:$V$723)</f>
        <v>1</v>
      </c>
      <c r="Q508" s="11">
        <f ca="1">SUMIF(Ingredients!$B$3:$B$217,'PH complex foods'!I508,Ingredients!$A$3:$A$119)+SUMIF($B$3:$B$724,I508,$V$3:$V$723)</f>
        <v>0</v>
      </c>
      <c r="R508" s="11">
        <f ca="1">SUMIF(Ingredients!$B$3:$B$217,'PH complex foods'!J508,Ingredients!$A$3:$A$119)+SUMIF($B$3:$B$724,J508,$V$3:$V$723)</f>
        <v>0</v>
      </c>
      <c r="S508" s="11">
        <f ca="1">SUMIF(Ingredients!$B$3:$B$217,'PH complex foods'!K508,Ingredients!$A$3:$A$119)+SUMIF($B$3:$B$724,K508,$V$3:$V$723)</f>
        <v>0</v>
      </c>
      <c r="T508" s="11">
        <f ca="1">SUMIF(Ingredients!$B$3:$B$217,'PH complex foods'!L508,Ingredients!$A$3:$A$119)+SUMIF($B$3:$B$724,L508,$V$3:$V$723)</f>
        <v>0</v>
      </c>
      <c r="U508" s="11">
        <f ca="1">SUMIF(Ingredients!$B$3:$B$217,'PH complex foods'!M508,Ingredients!$A$3:$A$119)+SUMIF($B$3:$B$724,M508,$V$3:$V$723)</f>
        <v>0</v>
      </c>
      <c r="V508" s="10">
        <f t="shared" ca="1" si="103"/>
        <v>1</v>
      </c>
      <c r="W508" s="11">
        <f t="shared" si="92"/>
        <v>0</v>
      </c>
      <c r="X508" s="44" t="str">
        <f t="shared" ca="1" si="104"/>
        <v>Yes</v>
      </c>
      <c r="Y508" s="34">
        <f>SUMIF(Ingredients!$B$3:$B$217,F508,Ingredients!$C$3:$C$217)+SUMIF($B$3:$B$724,F508,$AG$3:$AG$724)</f>
        <v>9</v>
      </c>
      <c r="Z508" s="30">
        <f>SUMIF(Ingredients!$B$3:$B$217,G508,Ingredients!$C$3:$C$217)+SUMIF($B$3:$B$724,G508,$AG$3:$AG$724)</f>
        <v>1.5</v>
      </c>
      <c r="AA508" s="30">
        <f>SUMIF(Ingredients!$B$3:$B$217,H508,Ingredients!$C$3:$C$217)+SUMIF($B$3:$B$724,H508,$AG$3:$AG$724)</f>
        <v>5</v>
      </c>
      <c r="AB508" s="30">
        <f>SUMIF(Ingredients!$B$3:$B$217,I508,Ingredients!$C$3:$C$217)+SUMIF($B$3:$B$724,I508,$AG$3:$AG$724)</f>
        <v>0</v>
      </c>
      <c r="AC508" s="30">
        <f>SUMIF(Ingredients!$B$3:$B$217,J508,Ingredients!$C$3:$C$217)+SUMIF($B$3:$B$724,J508,$AG$3:$AG$724)</f>
        <v>0</v>
      </c>
      <c r="AD508" s="30">
        <f>SUMIF(Ingredients!$B$3:$B$217,K508,Ingredients!$C$3:$C$217)+SUMIF($B$3:$B$724,K508,$AG$3:$AG$724)</f>
        <v>0</v>
      </c>
      <c r="AE508" s="30">
        <f>SUMIF(Ingredients!$B$3:$B$217,L508,Ingredients!$C$3:$C$217)+SUMIF($B$3:$B$724,L508,$AG$3:$AG$724)</f>
        <v>0</v>
      </c>
      <c r="AF508" s="30">
        <f>SUMIF(Ingredients!$B$3:$B$217,M508,Ingredients!$C$3:$C$217)+SUMIF($B$3:$B$724,M508,$AG$3:$AG$724)</f>
        <v>0</v>
      </c>
      <c r="AG508" s="29">
        <f t="shared" si="93"/>
        <v>15.5</v>
      </c>
      <c r="AH508" s="30">
        <f>SUMIF(Ingredients!$B$3:$B$217,F508,Ingredients!$D$3:$D$217)+SUMIF($B$3:$B$724,F508,$AP$3:$AP$724)</f>
        <v>0</v>
      </c>
      <c r="AI508" s="30">
        <f>SUMIF(Ingredients!$B$3:$B$217,G508,Ingredients!$D$3:$D$217)+SUMIF($B$3:$B$724,G508,$AP$3:$AP$724)</f>
        <v>4.75</v>
      </c>
      <c r="AJ508" s="30">
        <f>SUMIF(Ingredients!$B$3:$B$217,H508,Ingredients!$D$3:$D$217)+SUMIF($B$3:$B$724,H508,$AP$3:$AP$724)</f>
        <v>0</v>
      </c>
      <c r="AK508" s="30">
        <f>SUMIF(Ingredients!$B$3:$B$217,I508,Ingredients!$D$3:$D$217)+SUMIF($B$3:$B$724,I508,$AP$3:$AP$724)</f>
        <v>0</v>
      </c>
      <c r="AL508" s="30">
        <f>SUMIF(Ingredients!$B$3:$B$217,J508,Ingredients!$D$3:$D$217)+SUMIF($B$3:$B$724,J508,$AP$3:$AP$724)</f>
        <v>0</v>
      </c>
      <c r="AM508" s="30">
        <f>SUMIF(Ingredients!$B$3:$B$217,K508,Ingredients!$D$3:$D$217)+SUMIF($B$3:$B$724,K508,$AP$3:$AP$724)</f>
        <v>0</v>
      </c>
      <c r="AN508" s="30">
        <f>SUMIF(Ingredients!$B$3:$B$217,L508,Ingredients!$D$3:$D$217)+SUMIF($B$3:$B$724,L508,$AP$3:$AP$724)</f>
        <v>0</v>
      </c>
      <c r="AO508" s="30">
        <f>SUMIF(Ingredients!$B$3:$B$217,M508,Ingredients!$D$3:$D$217)+SUMIF($B$3:$B$724,M508,$AP$3:$AP$724)</f>
        <v>0</v>
      </c>
      <c r="AP508" s="29">
        <f t="shared" si="94"/>
        <v>4.75</v>
      </c>
      <c r="AQ508" s="30">
        <f>SUMIF(Ingredients!$B$3:$B$217,F508,Ingredients!$E$3:$E$217)+SUMIF($B$3:$B$724,F508,$AY$3:$AY$727)</f>
        <v>12.333333333333334</v>
      </c>
      <c r="AR508" s="30">
        <f>SUMIF(Ingredients!$B$3:$B$217,G508,Ingredients!$E$3:$E$217)+SUMIF($B$3:$B$724,G508,$AY$3:$AY$727)</f>
        <v>6.65</v>
      </c>
      <c r="AS508" s="30">
        <f>SUMIF(Ingredients!$B$3:$B$217,H508,Ingredients!$E$3:$E$217)+SUMIF($B$3:$B$724,H508,$AY$3:$AY$727)</f>
        <v>7</v>
      </c>
      <c r="AT508" s="30">
        <f>SUMIF(Ingredients!$B$3:$B$217,I508,Ingredients!$E$3:$E$217)+SUMIF($B$3:$B$724,I508,$AY$3:$AY$727)</f>
        <v>0</v>
      </c>
      <c r="AU508" s="30">
        <f>SUMIF(Ingredients!$B$3:$B$217,J508,Ingredients!$E$3:$E$217)+SUMIF($B$3:$B$724,J508,$AY$3:$AY$727)</f>
        <v>0</v>
      </c>
      <c r="AV508" s="30">
        <f>SUMIF(Ingredients!$B$3:$B$217,K508,Ingredients!$E$3:$E$217)+SUMIF($B$3:$B$724,K508,$AY$3:$AY$727)</f>
        <v>0</v>
      </c>
      <c r="AW508" s="30">
        <f>SUMIF(Ingredients!$B$3:$B$217,L508,Ingredients!$E$3:$E$217)+SUMIF($B$3:$B$724,L508,$AY$3:$AY$727)</f>
        <v>0</v>
      </c>
      <c r="AX508" s="30">
        <f>SUMIF(Ingredients!$B$3:$B$217,M508,Ingredients!$E$3:$E$217)+SUMIF($B$3:$B$724,M508,$AY$3:$AY$727)</f>
        <v>0</v>
      </c>
      <c r="AY508" s="29">
        <f t="shared" si="95"/>
        <v>8.6611111111111114</v>
      </c>
      <c r="AZ508" s="30">
        <f>SUMIF(Ingredients!$B$3:$B$217,F508,Ingredients!$F$3:$F$217)+SUMIF($B$3:$B$724,F508,$BH$3:$BH$724)</f>
        <v>1</v>
      </c>
      <c r="BA508" s="30">
        <f>SUMIF(Ingredients!$B$3:$B$217,G508,Ingredients!$F$3:$F$217)+SUMIF($B$3:$B$724,G508,$BH$3:$BH$724)</f>
        <v>0</v>
      </c>
      <c r="BB508" s="30">
        <f>SUMIF(Ingredients!$B$3:$B$217,H508,Ingredients!$F$3:$F$217)+SUMIF($B$3:$B$724,H508,$BH$3:$BH$724)</f>
        <v>0</v>
      </c>
      <c r="BC508" s="30">
        <f>SUMIF(Ingredients!$B$3:$B$217,I508,Ingredients!$F$3:$F$217)+SUMIF($B$3:$B$724,I508,$BH$3:$BH$724)</f>
        <v>0</v>
      </c>
      <c r="BD508" s="30">
        <f>SUMIF(Ingredients!$B$3:$B$217,J508,Ingredients!$F$3:$F$217)+SUMIF($B$3:$B$724,J508,$BH$3:$BH$724)</f>
        <v>0</v>
      </c>
      <c r="BE508" s="30">
        <f>SUMIF(Ingredients!$B$3:$B$217,K508,Ingredients!$F$3:$F$217)+SUMIF($B$3:$B$724,K508,$BH$3:$BH$724)</f>
        <v>0</v>
      </c>
      <c r="BF508" s="30">
        <f>SUMIF(Ingredients!$B$3:$B$217,L508,Ingredients!$F$3:$F$217)+SUMIF($B$3:$B$724,L508,$BH$3:$BH$724)</f>
        <v>0</v>
      </c>
      <c r="BG508" s="30">
        <f>SUMIF(Ingredients!$B$3:$B$217,M508,Ingredients!$F$3:$F$217)+SUMIF($B$3:$B$724,M508,$BH$3:$BH$724)</f>
        <v>0</v>
      </c>
      <c r="BH508" s="35">
        <f t="shared" si="96"/>
        <v>1</v>
      </c>
      <c r="BI508" s="30">
        <f>SUMIF(Ingredients!$B$3:$B$217,F508,Ingredients!$G$3:$G$217)+SUMIF($B$3:$B$724,F508,$BQ$3:$BQ$724)</f>
        <v>0</v>
      </c>
      <c r="BJ508" s="30">
        <f>SUMIF(Ingredients!$B$3:$B$217,G508,Ingredients!$G$3:$G$217)+SUMIF($B$3:$B$724,G508,$BQ$3:$BQ$724)</f>
        <v>0.84500000000000008</v>
      </c>
      <c r="BK508" s="30">
        <f>SUMIF(Ingredients!$B$3:$B$217,H508,Ingredients!$G$3:$G$217)+SUMIF($B$3:$B$724,H508,$BQ$3:$BQ$724)</f>
        <v>0</v>
      </c>
      <c r="BL508" s="30">
        <f>SUMIF(Ingredients!$B$3:$B$217,I508,Ingredients!$G$3:$G$217)+SUMIF($B$3:$B$724,I508,$BQ$3:$BQ$724)</f>
        <v>0</v>
      </c>
      <c r="BM508" s="30">
        <f>SUMIF(Ingredients!$B$3:$B$217,J508,Ingredients!$G$3:$G$217)+SUMIF($B$3:$B$724,J508,$BQ$3:$BQ$724)</f>
        <v>0</v>
      </c>
      <c r="BN508" s="30">
        <f>SUMIF(Ingredients!$B$3:$B$217,K508,Ingredients!$G$3:$G$217)+SUMIF($B$3:$B$724,K508,$BQ$3:$BQ$724)</f>
        <v>0</v>
      </c>
      <c r="BO508" s="30">
        <f>SUMIF(Ingredients!$B$3:$B$217,L508,Ingredients!$G$3:$G$217)+SUMIF($B$3:$B$724,L508,$BQ$3:$BQ$724)</f>
        <v>0</v>
      </c>
      <c r="BP508" s="30">
        <f>SUMIF(Ingredients!$B$3:$B$217,M508,Ingredients!$G$3:$G$217)+SUMIF($B$3:$B$724,M508,$BQ$3:$BQ$724)</f>
        <v>0</v>
      </c>
      <c r="BQ508" s="36">
        <f t="shared" si="97"/>
        <v>0.84500000000000008</v>
      </c>
      <c r="BR508" s="30">
        <f>SUMIF(Ingredients!$B$3:$B$217,F508,Ingredients!$H$3:$H$217)+SUMIF($B$3:$B$724,F508,$BZ$3:$BZ$724)</f>
        <v>0</v>
      </c>
      <c r="BS508" s="30">
        <f>SUMIF(Ingredients!$B$3:$B$217,G508,Ingredients!$H$3:$H$217)+SUMIF($B$3:$B$724,G508,$BZ$3:$BZ$724)</f>
        <v>0</v>
      </c>
      <c r="BT508" s="30">
        <f>SUMIF(Ingredients!$B$3:$B$217,H508,Ingredients!$H$3:$H$217)+SUMIF($B$3:$B$724,H508,$BZ$3:$BZ$724)</f>
        <v>0</v>
      </c>
      <c r="BU508" s="30">
        <f>SUMIF(Ingredients!$B$3:$B$217,I508,Ingredients!$H$3:$H$217)+SUMIF($B$3:$B$724,I508,$BZ$3:$BZ$724)</f>
        <v>0</v>
      </c>
      <c r="BV508" s="30">
        <f>SUMIF(Ingredients!$B$3:$B$217,J508,Ingredients!$H$3:$H$217)+SUMIF($B$3:$B$724,J508,$BZ$3:$BZ$724)</f>
        <v>0</v>
      </c>
      <c r="BW508" s="30">
        <f>SUMIF(Ingredients!$B$3:$B$217,K508,Ingredients!$H$3:$H$217)+SUMIF($B$3:$B$724,K508,$BZ$3:$BZ$724)</f>
        <v>0</v>
      </c>
      <c r="BX508" s="30">
        <f>SUMIF(Ingredients!$B$3:$B$217,L508,Ingredients!$H$3:$H$217)+SUMIF($B$3:$B$724,L508,$BZ$3:$BZ$724)</f>
        <v>0</v>
      </c>
      <c r="BY508" s="30">
        <f>SUMIF(Ingredients!$B$3:$B$217,M508,Ingredients!$H$3:$H$217)+SUMIF($B$3:$B$724,M508,$BZ$3:$BZ$724)</f>
        <v>0</v>
      </c>
      <c r="BZ508" s="42">
        <f t="shared" si="98"/>
        <v>0</v>
      </c>
      <c r="CA508" s="30">
        <f>SUMIF(Ingredients!$B$3:$B$217,F508,Ingredients!$I$3:$I$217)+SUMIF($B$3:$B$724,F508,$CI$3:$CI$724)</f>
        <v>0</v>
      </c>
      <c r="CB508" s="30">
        <f>SUMIF(Ingredients!$B$3:$B$217,G508,Ingredients!$I$3:$I$217)+SUMIF($B$3:$B$724,G508,$CI$3:$CI$724)</f>
        <v>0</v>
      </c>
      <c r="CC508" s="30">
        <f>SUMIF(Ingredients!$B$3:$B$217,H508,Ingredients!$I$3:$I$217)+SUMIF($B$3:$B$724,H508,$CI$3:$CI$724)</f>
        <v>0</v>
      </c>
      <c r="CD508" s="30">
        <f>SUMIF(Ingredients!$B$3:$B$217,I508,Ingredients!$I$3:$I$217)+SUMIF($B$3:$B$724,I508,$CI$3:$CI$724)</f>
        <v>0</v>
      </c>
      <c r="CE508" s="30">
        <f>SUMIF(Ingredients!$B$3:$B$217,J508,Ingredients!$I$3:$I$217)+SUMIF($B$3:$B$724,J508,$CI$3:$CI$724)</f>
        <v>0</v>
      </c>
      <c r="CF508" s="30">
        <f>SUMIF(Ingredients!$B$3:$B$217,K508,Ingredients!$I$3:$I$217)+SUMIF($B$3:$B$724,K508,$CI$3:$CI$724)</f>
        <v>0</v>
      </c>
      <c r="CG508" s="30">
        <f>SUMIF(Ingredients!$B$3:$B$217,L508,Ingredients!$I$3:$I$217)+SUMIF($B$3:$B$724,L508,$CI$3:$CI$724)</f>
        <v>0</v>
      </c>
      <c r="CH508" s="30">
        <f>SUMIF(Ingredients!$B$3:$B$217,M508,Ingredients!$I$3:$I$217)+SUMIF($B$3:$B$724,M508,$CI$3:$CI$724)</f>
        <v>0</v>
      </c>
      <c r="CI508" s="38">
        <f t="shared" si="99"/>
        <v>0</v>
      </c>
      <c r="CJ508" s="30">
        <f>SUMIF(Ingredients!$B$3:$B$217,F508,Ingredients!$J$3:$J$217)+SUMIF($B$3:$B$724,F508,$CR$3:$CR$724)</f>
        <v>0</v>
      </c>
      <c r="CK508" s="30">
        <f>SUMIF(Ingredients!$B$3:$B$217,G508,Ingredients!$J$3:$J$217)+SUMIF($B$3:$B$724,G508,$CR$3:$CR$724)</f>
        <v>0</v>
      </c>
      <c r="CL508" s="30">
        <f>SUMIF(Ingredients!$B$3:$B$217,H508,Ingredients!$J$3:$J$217)+SUMIF($B$3:$B$724,H508,$CR$3:$CR$724)</f>
        <v>1</v>
      </c>
      <c r="CM508" s="30">
        <f>SUMIF(Ingredients!$B$3:$B$217,I508,Ingredients!$J$3:$J$217)+SUMIF($B$3:$B$724,I508,$CR$3:$CR$724)</f>
        <v>0</v>
      </c>
      <c r="CN508" s="30">
        <f>SUMIF(Ingredients!$B$3:$B$217,J508,Ingredients!$J$3:$J$217)+SUMIF($B$3:$B$724,J508,$CR$3:$CR$724)</f>
        <v>0</v>
      </c>
      <c r="CO508" s="30">
        <f>SUMIF(Ingredients!$B$3:$B$217,K508,Ingredients!$J$3:$J$217)+SUMIF($B$3:$B$724,K508,$CR$3:$CR$724)</f>
        <v>0</v>
      </c>
      <c r="CP508" s="30">
        <f>SUMIF(Ingredients!$B$3:$B$217,L508,Ingredients!$J$3:$J$217)+SUMIF($B$3:$B$724,L508,$CR$3:$CR$724)</f>
        <v>0</v>
      </c>
      <c r="CQ508" s="30">
        <f>SUMIF(Ingredients!$B$3:$B$217,M508,Ingredients!$J$3:$J$217)+SUMIF($B$3:$B$724,M508,$CR$3:$CR$724)</f>
        <v>0</v>
      </c>
      <c r="CR508" s="43">
        <f t="shared" si="100"/>
        <v>1</v>
      </c>
      <c r="CS508" s="34">
        <v>15</v>
      </c>
      <c r="CT508" s="30">
        <v>0</v>
      </c>
      <c r="CU508" s="30">
        <v>21</v>
      </c>
      <c r="CV508" s="35">
        <v>1</v>
      </c>
      <c r="CW508" s="36">
        <v>0.84500000000000008</v>
      </c>
      <c r="CX508" s="37">
        <v>0</v>
      </c>
      <c r="CY508" s="38">
        <v>0</v>
      </c>
      <c r="CZ508" s="39">
        <v>1</v>
      </c>
      <c r="DA508" t="s">
        <v>202</v>
      </c>
      <c r="DB508" t="str">
        <f t="shared" ca="1" si="101"/>
        <v>-</v>
      </c>
      <c r="DD508" t="s">
        <v>200</v>
      </c>
      <c r="DE508" t="str">
        <f t="shared" ca="1" si="102"/>
        <v>FRUITCREAMFESTIVALBREADITEM(BREAD, ItemRegistry.fruitcreamfestivalbreadItem, 4 ,3f,0f,1f,0f,0.85f,0f,1f,1f),</v>
      </c>
      <c r="DF508" t="s">
        <v>2568</v>
      </c>
    </row>
    <row r="509" spans="2:110" x14ac:dyDescent="0.3">
      <c r="B509" t="s">
        <v>808</v>
      </c>
      <c r="C509" t="str">
        <f>INDEX('PH Itemnames'!$B$1:$B$723,MATCH(B509,'PH Itemnames'!$A$1:$A$723),1)</f>
        <v>phoItem</v>
      </c>
      <c r="D509" t="s">
        <v>245</v>
      </c>
      <c r="E509" t="s">
        <v>1192</v>
      </c>
      <c r="F509" s="10" t="s">
        <v>270</v>
      </c>
      <c r="G509" s="11" t="s">
        <v>693</v>
      </c>
      <c r="H509" s="11" t="s">
        <v>122</v>
      </c>
      <c r="I509" s="11" t="s">
        <v>400</v>
      </c>
      <c r="J509" s="11" t="s">
        <v>64</v>
      </c>
      <c r="K509" s="11"/>
      <c r="L509" s="11"/>
      <c r="M509" s="11"/>
      <c r="N509" s="46">
        <f ca="1">SUMIF(Ingredients!$B$3:$B$217,'PH complex foods'!F509,Ingredients!$A$3:$A$119)+SUMIF($B$3:$B$724,F509,$V$3:$V$723)</f>
        <v>1</v>
      </c>
      <c r="O509" s="11">
        <f ca="1">SUMIF(Ingredients!$B$3:$B$217,'PH complex foods'!G509,Ingredients!$A$3:$A$119)+SUMIF($B$3:$B$724,G509,$V$3:$V$723)</f>
        <v>1</v>
      </c>
      <c r="P509" s="11">
        <f ca="1">SUMIF(Ingredients!$B$3:$B$217,'PH complex foods'!H509,Ingredients!$A$3:$A$119)+SUMIF($B$3:$B$724,H509,$V$3:$V$723)</f>
        <v>1</v>
      </c>
      <c r="Q509" s="11">
        <f ca="1">SUMIF(Ingredients!$B$3:$B$217,'PH complex foods'!I509,Ingredients!$A$3:$A$119)+SUMIF($B$3:$B$724,I509,$V$3:$V$723)</f>
        <v>0</v>
      </c>
      <c r="R509" s="11">
        <f ca="1">SUMIF(Ingredients!$B$3:$B$217,'PH complex foods'!J509,Ingredients!$A$3:$A$119)+SUMIF($B$3:$B$724,J509,$V$3:$V$723)</f>
        <v>1</v>
      </c>
      <c r="S509" s="11">
        <f ca="1">SUMIF(Ingredients!$B$3:$B$217,'PH complex foods'!K509,Ingredients!$A$3:$A$119)+SUMIF($B$3:$B$724,K509,$V$3:$V$723)</f>
        <v>0</v>
      </c>
      <c r="T509" s="11">
        <f ca="1">SUMIF(Ingredients!$B$3:$B$217,'PH complex foods'!L509,Ingredients!$A$3:$A$119)+SUMIF($B$3:$B$724,L509,$V$3:$V$723)</f>
        <v>0</v>
      </c>
      <c r="U509" s="11">
        <f ca="1">SUMIF(Ingredients!$B$3:$B$217,'PH complex foods'!M509,Ingredients!$A$3:$A$119)+SUMIF($B$3:$B$724,M509,$V$3:$V$723)</f>
        <v>0</v>
      </c>
      <c r="V509" s="10">
        <f t="shared" ca="1" si="103"/>
        <v>0</v>
      </c>
      <c r="W509" s="11">
        <f t="shared" si="92"/>
        <v>0</v>
      </c>
      <c r="X509" s="44" t="str">
        <f t="shared" ca="1" si="104"/>
        <v>No</v>
      </c>
      <c r="Y509" s="34">
        <f>SUMIF(Ingredients!$B$3:$B$217,F509,Ingredients!$C$3:$C$217)+SUMIF($B$3:$B$724,F509,$AG$3:$AG$724)</f>
        <v>12.30952380952381</v>
      </c>
      <c r="Z509" s="30">
        <f>SUMIF(Ingredients!$B$3:$B$217,G509,Ingredients!$C$3:$C$217)+SUMIF($B$3:$B$724,G509,$AG$3:$AG$724)</f>
        <v>5</v>
      </c>
      <c r="AA509" s="30">
        <f>SUMIF(Ingredients!$B$3:$B$217,H509,Ingredients!$C$3:$C$217)+SUMIF($B$3:$B$724,H509,$AG$3:$AG$724)</f>
        <v>0</v>
      </c>
      <c r="AB509" s="30">
        <f>SUMIF(Ingredients!$B$3:$B$217,I509,Ingredients!$C$3:$C$217)+SUMIF($B$3:$B$724,I509,$AG$3:$AG$724)</f>
        <v>0</v>
      </c>
      <c r="AC509" s="30">
        <f>SUMIF(Ingredients!$B$3:$B$217,J509,Ingredients!$C$3:$C$217)+SUMIF($B$3:$B$724,J509,$AG$3:$AG$724)</f>
        <v>2</v>
      </c>
      <c r="AD509" s="30">
        <f>SUMIF(Ingredients!$B$3:$B$217,K509,Ingredients!$C$3:$C$217)+SUMIF($B$3:$B$724,K509,$AG$3:$AG$724)</f>
        <v>0</v>
      </c>
      <c r="AE509" s="30">
        <f>SUMIF(Ingredients!$B$3:$B$217,L509,Ingredients!$C$3:$C$217)+SUMIF($B$3:$B$724,L509,$AG$3:$AG$724)</f>
        <v>0</v>
      </c>
      <c r="AF509" s="30">
        <f>SUMIF(Ingredients!$B$3:$B$217,M509,Ingredients!$C$3:$C$217)+SUMIF($B$3:$B$724,M509,$AG$3:$AG$724)</f>
        <v>0</v>
      </c>
      <c r="AG509" s="29">
        <f t="shared" si="93"/>
        <v>19.30952380952381</v>
      </c>
      <c r="AH509" s="30">
        <f>SUMIF(Ingredients!$B$3:$B$217,F509,Ingredients!$D$3:$D$217)+SUMIF($B$3:$B$724,F509,$AP$3:$AP$724)</f>
        <v>0.35714285714285715</v>
      </c>
      <c r="AI509" s="30">
        <f>SUMIF(Ingredients!$B$3:$B$217,G509,Ingredients!$D$3:$D$217)+SUMIF($B$3:$B$724,G509,$AP$3:$AP$724)</f>
        <v>0</v>
      </c>
      <c r="AJ509" s="30">
        <f>SUMIF(Ingredients!$B$3:$B$217,H509,Ingredients!$D$3:$D$217)+SUMIF($B$3:$B$724,H509,$AP$3:$AP$724)</f>
        <v>0</v>
      </c>
      <c r="AK509" s="30">
        <f>SUMIF(Ingredients!$B$3:$B$217,I509,Ingredients!$D$3:$D$217)+SUMIF($B$3:$B$724,I509,$AP$3:$AP$724)</f>
        <v>0</v>
      </c>
      <c r="AL509" s="30">
        <f>SUMIF(Ingredients!$B$3:$B$217,J509,Ingredients!$D$3:$D$217)+SUMIF($B$3:$B$724,J509,$AP$3:$AP$724)</f>
        <v>0</v>
      </c>
      <c r="AM509" s="30">
        <f>SUMIF(Ingredients!$B$3:$B$217,K509,Ingredients!$D$3:$D$217)+SUMIF($B$3:$B$724,K509,$AP$3:$AP$724)</f>
        <v>0</v>
      </c>
      <c r="AN509" s="30">
        <f>SUMIF(Ingredients!$B$3:$B$217,L509,Ingredients!$D$3:$D$217)+SUMIF($B$3:$B$724,L509,$AP$3:$AP$724)</f>
        <v>0</v>
      </c>
      <c r="AO509" s="30">
        <f>SUMIF(Ingredients!$B$3:$B$217,M509,Ingredients!$D$3:$D$217)+SUMIF($B$3:$B$724,M509,$AP$3:$AP$724)</f>
        <v>0</v>
      </c>
      <c r="AP509" s="29">
        <f t="shared" si="94"/>
        <v>0.35714285714285715</v>
      </c>
      <c r="AQ509" s="30">
        <f>SUMIF(Ingredients!$B$3:$B$217,F509,Ingredients!$E$3:$E$217)+SUMIF($B$3:$B$724,F509,$AY$3:$AY$727)</f>
        <v>10.428571428571429</v>
      </c>
      <c r="AR509" s="30">
        <f>SUMIF(Ingredients!$B$3:$B$217,G509,Ingredients!$E$3:$E$217)+SUMIF($B$3:$B$724,G509,$AY$3:$AY$727)</f>
        <v>7</v>
      </c>
      <c r="AS509" s="30">
        <f>SUMIF(Ingredients!$B$3:$B$217,H509,Ingredients!$E$3:$E$217)+SUMIF($B$3:$B$724,H509,$AY$3:$AY$727)</f>
        <v>48</v>
      </c>
      <c r="AT509" s="30">
        <f>SUMIF(Ingredients!$B$3:$B$217,I509,Ingredients!$E$3:$E$217)+SUMIF($B$3:$B$724,I509,$AY$3:$AY$727)</f>
        <v>0</v>
      </c>
      <c r="AU509" s="30">
        <f>SUMIF(Ingredients!$B$3:$B$217,J509,Ingredients!$E$3:$E$217)+SUMIF($B$3:$B$724,J509,$AY$3:$AY$727)</f>
        <v>43</v>
      </c>
      <c r="AV509" s="30">
        <f>SUMIF(Ingredients!$B$3:$B$217,K509,Ingredients!$E$3:$E$217)+SUMIF($B$3:$B$724,K509,$AY$3:$AY$727)</f>
        <v>0</v>
      </c>
      <c r="AW509" s="30">
        <f>SUMIF(Ingredients!$B$3:$B$217,L509,Ingredients!$E$3:$E$217)+SUMIF($B$3:$B$724,L509,$AY$3:$AY$727)</f>
        <v>0</v>
      </c>
      <c r="AX509" s="30">
        <f>SUMIF(Ingredients!$B$3:$B$217,M509,Ingredients!$E$3:$E$217)+SUMIF($B$3:$B$724,M509,$AY$3:$AY$727)</f>
        <v>0</v>
      </c>
      <c r="AY509" s="29">
        <f t="shared" si="95"/>
        <v>21.685714285714287</v>
      </c>
      <c r="AZ509" s="30">
        <f>SUMIF(Ingredients!$B$3:$B$217,F509,Ingredients!$F$3:$F$217)+SUMIF($B$3:$B$724,F509,$BH$3:$BH$724)</f>
        <v>0</v>
      </c>
      <c r="BA509" s="30">
        <f>SUMIF(Ingredients!$B$3:$B$217,G509,Ingredients!$F$3:$F$217)+SUMIF($B$3:$B$724,G509,$BH$3:$BH$724)</f>
        <v>1</v>
      </c>
      <c r="BB509" s="30">
        <f>SUMIF(Ingredients!$B$3:$B$217,H509,Ingredients!$F$3:$F$217)+SUMIF($B$3:$B$724,H509,$BH$3:$BH$724)</f>
        <v>0</v>
      </c>
      <c r="BC509" s="30">
        <f>SUMIF(Ingredients!$B$3:$B$217,I509,Ingredients!$F$3:$F$217)+SUMIF($B$3:$B$724,I509,$BH$3:$BH$724)</f>
        <v>0</v>
      </c>
      <c r="BD509" s="30">
        <f>SUMIF(Ingredients!$B$3:$B$217,J509,Ingredients!$F$3:$F$217)+SUMIF($B$3:$B$724,J509,$BH$3:$BH$724)</f>
        <v>0</v>
      </c>
      <c r="BE509" s="30">
        <f>SUMIF(Ingredients!$B$3:$B$217,K509,Ingredients!$F$3:$F$217)+SUMIF($B$3:$B$724,K509,$BH$3:$BH$724)</f>
        <v>0</v>
      </c>
      <c r="BF509" s="30">
        <f>SUMIF(Ingredients!$B$3:$B$217,L509,Ingredients!$F$3:$F$217)+SUMIF($B$3:$B$724,L509,$BH$3:$BH$724)</f>
        <v>0</v>
      </c>
      <c r="BG509" s="30">
        <f>SUMIF(Ingredients!$B$3:$B$217,M509,Ingredients!$F$3:$F$217)+SUMIF($B$3:$B$724,M509,$BH$3:$BH$724)</f>
        <v>0</v>
      </c>
      <c r="BH509" s="35">
        <f t="shared" si="96"/>
        <v>1</v>
      </c>
      <c r="BI509" s="30">
        <f>SUMIF(Ingredients!$B$3:$B$217,F509,Ingredients!$G$3:$G$217)+SUMIF($B$3:$B$724,F509,$BQ$3:$BQ$724)</f>
        <v>0</v>
      </c>
      <c r="BJ509" s="30">
        <f>SUMIF(Ingredients!$B$3:$B$217,G509,Ingredients!$G$3:$G$217)+SUMIF($B$3:$B$724,G509,$BQ$3:$BQ$724)</f>
        <v>0</v>
      </c>
      <c r="BK509" s="30">
        <f>SUMIF(Ingredients!$B$3:$B$217,H509,Ingredients!$G$3:$G$217)+SUMIF($B$3:$B$724,H509,$BQ$3:$BQ$724)</f>
        <v>0</v>
      </c>
      <c r="BL509" s="30">
        <f>SUMIF(Ingredients!$B$3:$B$217,I509,Ingredients!$G$3:$G$217)+SUMIF($B$3:$B$724,I509,$BQ$3:$BQ$724)</f>
        <v>0</v>
      </c>
      <c r="BM509" s="30">
        <f>SUMIF(Ingredients!$B$3:$B$217,J509,Ingredients!$G$3:$G$217)+SUMIF($B$3:$B$724,J509,$BQ$3:$BQ$724)</f>
        <v>0</v>
      </c>
      <c r="BN509" s="30">
        <f>SUMIF(Ingredients!$B$3:$B$217,K509,Ingredients!$G$3:$G$217)+SUMIF($B$3:$B$724,K509,$BQ$3:$BQ$724)</f>
        <v>0</v>
      </c>
      <c r="BO509" s="30">
        <f>SUMIF(Ingredients!$B$3:$B$217,L509,Ingredients!$G$3:$G$217)+SUMIF($B$3:$B$724,L509,$BQ$3:$BQ$724)</f>
        <v>0</v>
      </c>
      <c r="BP509" s="30">
        <f>SUMIF(Ingredients!$B$3:$B$217,M509,Ingredients!$G$3:$G$217)+SUMIF($B$3:$B$724,M509,$BQ$3:$BQ$724)</f>
        <v>0</v>
      </c>
      <c r="BQ509" s="36">
        <f t="shared" si="97"/>
        <v>0</v>
      </c>
      <c r="BR509" s="30">
        <f>SUMIF(Ingredients!$B$3:$B$217,F509,Ingredients!$H$3:$H$217)+SUMIF($B$3:$B$724,F509,$BZ$3:$BZ$724)</f>
        <v>1.1428571428571428</v>
      </c>
      <c r="BS509" s="30">
        <f>SUMIF(Ingredients!$B$3:$B$217,G509,Ingredients!$H$3:$H$217)+SUMIF($B$3:$B$724,G509,$BZ$3:$BZ$724)</f>
        <v>0</v>
      </c>
      <c r="BT509" s="30">
        <f>SUMIF(Ingredients!$B$3:$B$217,H509,Ingredients!$H$3:$H$217)+SUMIF($B$3:$B$724,H509,$BZ$3:$BZ$724)</f>
        <v>0</v>
      </c>
      <c r="BU509" s="30">
        <f>SUMIF(Ingredients!$B$3:$B$217,I509,Ingredients!$H$3:$H$217)+SUMIF($B$3:$B$724,I509,$BZ$3:$BZ$724)</f>
        <v>0</v>
      </c>
      <c r="BV509" s="30">
        <f>SUMIF(Ingredients!$B$3:$B$217,J509,Ingredients!$H$3:$H$217)+SUMIF($B$3:$B$724,J509,$BZ$3:$BZ$724)</f>
        <v>1</v>
      </c>
      <c r="BW509" s="30">
        <f>SUMIF(Ingredients!$B$3:$B$217,K509,Ingredients!$H$3:$H$217)+SUMIF($B$3:$B$724,K509,$BZ$3:$BZ$724)</f>
        <v>0</v>
      </c>
      <c r="BX509" s="30">
        <f>SUMIF(Ingredients!$B$3:$B$217,L509,Ingredients!$H$3:$H$217)+SUMIF($B$3:$B$724,L509,$BZ$3:$BZ$724)</f>
        <v>0</v>
      </c>
      <c r="BY509" s="30">
        <f>SUMIF(Ingredients!$B$3:$B$217,M509,Ingredients!$H$3:$H$217)+SUMIF($B$3:$B$724,M509,$BZ$3:$BZ$724)</f>
        <v>0</v>
      </c>
      <c r="BZ509" s="42">
        <f t="shared" si="98"/>
        <v>2.1428571428571428</v>
      </c>
      <c r="CA509" s="30">
        <f>SUMIF(Ingredients!$B$3:$B$217,F509,Ingredients!$I$3:$I$217)+SUMIF($B$3:$B$724,F509,$CI$3:$CI$724)</f>
        <v>2.5</v>
      </c>
      <c r="CB509" s="30">
        <f>SUMIF(Ingredients!$B$3:$B$217,G509,Ingredients!$I$3:$I$217)+SUMIF($B$3:$B$724,G509,$CI$3:$CI$724)</f>
        <v>0</v>
      </c>
      <c r="CC509" s="30">
        <f>SUMIF(Ingredients!$B$3:$B$217,H509,Ingredients!$I$3:$I$217)+SUMIF($B$3:$B$724,H509,$CI$3:$CI$724)</f>
        <v>0</v>
      </c>
      <c r="CD509" s="30">
        <f>SUMIF(Ingredients!$B$3:$B$217,I509,Ingredients!$I$3:$I$217)+SUMIF($B$3:$B$724,I509,$CI$3:$CI$724)</f>
        <v>0</v>
      </c>
      <c r="CE509" s="30">
        <f>SUMIF(Ingredients!$B$3:$B$217,J509,Ingredients!$I$3:$I$217)+SUMIF($B$3:$B$724,J509,$CI$3:$CI$724)</f>
        <v>0</v>
      </c>
      <c r="CF509" s="30">
        <f>SUMIF(Ingredients!$B$3:$B$217,K509,Ingredients!$I$3:$I$217)+SUMIF($B$3:$B$724,K509,$CI$3:$CI$724)</f>
        <v>0</v>
      </c>
      <c r="CG509" s="30">
        <f>SUMIF(Ingredients!$B$3:$B$217,L509,Ingredients!$I$3:$I$217)+SUMIF($B$3:$B$724,L509,$CI$3:$CI$724)</f>
        <v>0</v>
      </c>
      <c r="CH509" s="30">
        <f>SUMIF(Ingredients!$B$3:$B$217,M509,Ingredients!$I$3:$I$217)+SUMIF($B$3:$B$724,M509,$CI$3:$CI$724)</f>
        <v>0</v>
      </c>
      <c r="CI509" s="38">
        <f t="shared" si="99"/>
        <v>2.5</v>
      </c>
      <c r="CJ509" s="30">
        <f>SUMIF(Ingredients!$B$3:$B$217,F509,Ingredients!$J$3:$J$217)+SUMIF($B$3:$B$724,F509,$CR$3:$CR$724)</f>
        <v>0</v>
      </c>
      <c r="CK509" s="30">
        <f>SUMIF(Ingredients!$B$3:$B$217,G509,Ingredients!$J$3:$J$217)+SUMIF($B$3:$B$724,G509,$CR$3:$CR$724)</f>
        <v>0</v>
      </c>
      <c r="CL509" s="30">
        <f>SUMIF(Ingredients!$B$3:$B$217,H509,Ingredients!$J$3:$J$217)+SUMIF($B$3:$B$724,H509,$CR$3:$CR$724)</f>
        <v>0</v>
      </c>
      <c r="CM509" s="30">
        <f>SUMIF(Ingredients!$B$3:$B$217,I509,Ingredients!$J$3:$J$217)+SUMIF($B$3:$B$724,I509,$CR$3:$CR$724)</f>
        <v>0</v>
      </c>
      <c r="CN509" s="30">
        <f>SUMIF(Ingredients!$B$3:$B$217,J509,Ingredients!$J$3:$J$217)+SUMIF($B$3:$B$724,J509,$CR$3:$CR$724)</f>
        <v>0</v>
      </c>
      <c r="CO509" s="30">
        <f>SUMIF(Ingredients!$B$3:$B$217,K509,Ingredients!$J$3:$J$217)+SUMIF($B$3:$B$724,K509,$CR$3:$CR$724)</f>
        <v>0</v>
      </c>
      <c r="CP509" s="30">
        <f>SUMIF(Ingredients!$B$3:$B$217,L509,Ingredients!$J$3:$J$217)+SUMIF($B$3:$B$724,L509,$CR$3:$CR$724)</f>
        <v>0</v>
      </c>
      <c r="CQ509" s="30">
        <f>SUMIF(Ingredients!$B$3:$B$217,M509,Ingredients!$J$3:$J$217)+SUMIF($B$3:$B$724,M509,$CR$3:$CR$724)</f>
        <v>0</v>
      </c>
      <c r="CR509" s="43">
        <f t="shared" si="100"/>
        <v>0</v>
      </c>
      <c r="CS509" s="34">
        <v>19.30952380952381</v>
      </c>
      <c r="CT509" s="30">
        <v>0.35714285714285715</v>
      </c>
      <c r="CU509" s="30">
        <v>12.085714285714285</v>
      </c>
      <c r="CV509" s="35">
        <v>1</v>
      </c>
      <c r="CW509" s="36">
        <v>0</v>
      </c>
      <c r="CX509" s="37">
        <v>2.1428571428571428</v>
      </c>
      <c r="CY509" s="38">
        <v>2.5</v>
      </c>
      <c r="CZ509" s="39">
        <v>0</v>
      </c>
      <c r="DA509" t="s">
        <v>199</v>
      </c>
      <c r="DB509" t="str">
        <f t="shared" ca="1" si="101"/>
        <v>No</v>
      </c>
      <c r="DD509" t="s">
        <v>200</v>
      </c>
      <c r="DE509" t="str">
        <f t="shared" ca="1" si="102"/>
        <v/>
      </c>
      <c r="DF509" t="s">
        <v>2272</v>
      </c>
    </row>
    <row r="510" spans="2:110" x14ac:dyDescent="0.3">
      <c r="B510" t="s">
        <v>809</v>
      </c>
      <c r="C510" t="str">
        <f>INDEX('PH Itemnames'!$B$1:$B$723,MATCH(B510,'PH Itemnames'!$A$1:$A$723),1)</f>
        <v>bubbleteaItem</v>
      </c>
      <c r="D510" t="s">
        <v>240</v>
      </c>
      <c r="E510" t="s">
        <v>1192</v>
      </c>
      <c r="F510" s="10" t="s">
        <v>264</v>
      </c>
      <c r="G510" s="11" t="s">
        <v>210</v>
      </c>
      <c r="H510" s="11" t="s">
        <v>9</v>
      </c>
      <c r="I510" s="11" t="s">
        <v>123</v>
      </c>
      <c r="J510" s="11"/>
      <c r="K510" s="11"/>
      <c r="L510" s="11"/>
      <c r="M510" s="11"/>
      <c r="N510" s="46">
        <f ca="1">SUMIF(Ingredients!$B$3:$B$217,'PH complex foods'!F510,Ingredients!$A$3:$A$119)+SUMIF($B$3:$B$724,F510,$V$3:$V$723)</f>
        <v>1</v>
      </c>
      <c r="O510" s="11">
        <f ca="1">SUMIF(Ingredients!$B$3:$B$217,'PH complex foods'!G510,Ingredients!$A$3:$A$119)+SUMIF($B$3:$B$724,G510,$V$3:$V$723)</f>
        <v>1</v>
      </c>
      <c r="P510" s="11">
        <f ca="1">SUMIF(Ingredients!$B$3:$B$217,'PH complex foods'!H510,Ingredients!$A$3:$A$119)+SUMIF($B$3:$B$724,H510,$V$3:$V$723)</f>
        <v>1</v>
      </c>
      <c r="Q510" s="11">
        <f ca="1">SUMIF(Ingredients!$B$3:$B$217,'PH complex foods'!I510,Ingredients!$A$3:$A$119)+SUMIF($B$3:$B$724,I510,$V$3:$V$723)</f>
        <v>1</v>
      </c>
      <c r="R510" s="11">
        <f ca="1">SUMIF(Ingredients!$B$3:$B$217,'PH complex foods'!J510,Ingredients!$A$3:$A$119)+SUMIF($B$3:$B$724,J510,$V$3:$V$723)</f>
        <v>0</v>
      </c>
      <c r="S510" s="11">
        <f ca="1">SUMIF(Ingredients!$B$3:$B$217,'PH complex foods'!K510,Ingredients!$A$3:$A$119)+SUMIF($B$3:$B$724,K510,$V$3:$V$723)</f>
        <v>0</v>
      </c>
      <c r="T510" s="11">
        <f ca="1">SUMIF(Ingredients!$B$3:$B$217,'PH complex foods'!L510,Ingredients!$A$3:$A$119)+SUMIF($B$3:$B$724,L510,$V$3:$V$723)</f>
        <v>0</v>
      </c>
      <c r="U510" s="11">
        <f ca="1">SUMIF(Ingredients!$B$3:$B$217,'PH complex foods'!M510,Ingredients!$A$3:$A$119)+SUMIF($B$3:$B$724,M510,$V$3:$V$723)</f>
        <v>0</v>
      </c>
      <c r="V510" s="10">
        <f t="shared" ca="1" si="103"/>
        <v>1</v>
      </c>
      <c r="W510" s="11">
        <f t="shared" si="92"/>
        <v>0</v>
      </c>
      <c r="X510" s="44" t="str">
        <f t="shared" ca="1" si="104"/>
        <v>Yes</v>
      </c>
      <c r="Y510" s="34">
        <f>SUMIF(Ingredients!$B$3:$B$217,F510,Ingredients!$C$3:$C$217)+SUMIF($B$3:$B$724,F510,$AG$3:$AG$724)</f>
        <v>5</v>
      </c>
      <c r="Z510" s="30">
        <f>SUMIF(Ingredients!$B$3:$B$217,G510,Ingredients!$C$3:$C$217)+SUMIF($B$3:$B$724,G510,$AG$3:$AG$724)</f>
        <v>0</v>
      </c>
      <c r="AA510" s="30">
        <f>SUMIF(Ingredients!$B$3:$B$217,H510,Ingredients!$C$3:$C$217)+SUMIF($B$3:$B$724,H510,$AG$3:$AG$724)</f>
        <v>0</v>
      </c>
      <c r="AB510" s="30">
        <f>SUMIF(Ingredients!$B$3:$B$217,I510,Ingredients!$C$3:$C$217)+SUMIF($B$3:$B$724,I510,$AG$3:$AG$724)</f>
        <v>1</v>
      </c>
      <c r="AC510" s="30">
        <f>SUMIF(Ingredients!$B$3:$B$217,J510,Ingredients!$C$3:$C$217)+SUMIF($B$3:$B$724,J510,$AG$3:$AG$724)</f>
        <v>0</v>
      </c>
      <c r="AD510" s="30">
        <f>SUMIF(Ingredients!$B$3:$B$217,K510,Ingredients!$C$3:$C$217)+SUMIF($B$3:$B$724,K510,$AG$3:$AG$724)</f>
        <v>0</v>
      </c>
      <c r="AE510" s="30">
        <f>SUMIF(Ingredients!$B$3:$B$217,L510,Ingredients!$C$3:$C$217)+SUMIF($B$3:$B$724,L510,$AG$3:$AG$724)</f>
        <v>0</v>
      </c>
      <c r="AF510" s="30">
        <f>SUMIF(Ingredients!$B$3:$B$217,M510,Ingredients!$C$3:$C$217)+SUMIF($B$3:$B$724,M510,$AG$3:$AG$724)</f>
        <v>0</v>
      </c>
      <c r="AG510" s="29">
        <f t="shared" si="93"/>
        <v>6</v>
      </c>
      <c r="AH510" s="30">
        <f>SUMIF(Ingredients!$B$3:$B$217,F510,Ingredients!$D$3:$D$217)+SUMIF($B$3:$B$724,F510,$AP$3:$AP$724)</f>
        <v>0</v>
      </c>
      <c r="AI510" s="30">
        <f>SUMIF(Ingredients!$B$3:$B$217,G510,Ingredients!$D$3:$D$217)+SUMIF($B$3:$B$724,G510,$AP$3:$AP$724)</f>
        <v>0</v>
      </c>
      <c r="AJ510" s="30">
        <f>SUMIF(Ingredients!$B$3:$B$217,H510,Ingredients!$D$3:$D$217)+SUMIF($B$3:$B$724,H510,$AP$3:$AP$724)</f>
        <v>10</v>
      </c>
      <c r="AK510" s="30">
        <f>SUMIF(Ingredients!$B$3:$B$217,I510,Ingredients!$D$3:$D$217)+SUMIF($B$3:$B$724,I510,$AP$3:$AP$724)</f>
        <v>0</v>
      </c>
      <c r="AL510" s="30">
        <f>SUMIF(Ingredients!$B$3:$B$217,J510,Ingredients!$D$3:$D$217)+SUMIF($B$3:$B$724,J510,$AP$3:$AP$724)</f>
        <v>0</v>
      </c>
      <c r="AM510" s="30">
        <f>SUMIF(Ingredients!$B$3:$B$217,K510,Ingredients!$D$3:$D$217)+SUMIF($B$3:$B$724,K510,$AP$3:$AP$724)</f>
        <v>0</v>
      </c>
      <c r="AN510" s="30">
        <f>SUMIF(Ingredients!$B$3:$B$217,L510,Ingredients!$D$3:$D$217)+SUMIF($B$3:$B$724,L510,$AP$3:$AP$724)</f>
        <v>0</v>
      </c>
      <c r="AO510" s="30">
        <f>SUMIF(Ingredients!$B$3:$B$217,M510,Ingredients!$D$3:$D$217)+SUMIF($B$3:$B$724,M510,$AP$3:$AP$724)</f>
        <v>0</v>
      </c>
      <c r="AP510" s="29">
        <f t="shared" si="94"/>
        <v>10</v>
      </c>
      <c r="AQ510" s="30">
        <f>SUMIF(Ingredients!$B$3:$B$217,F510,Ingredients!$E$3:$E$217)+SUMIF($B$3:$B$724,F510,$AY$3:$AY$727)</f>
        <v>43</v>
      </c>
      <c r="AR510" s="30">
        <f>SUMIF(Ingredients!$B$3:$B$217,G510,Ingredients!$E$3:$E$217)+SUMIF($B$3:$B$724,G510,$AY$3:$AY$727)</f>
        <v>30</v>
      </c>
      <c r="AS510" s="30">
        <f>SUMIF(Ingredients!$B$3:$B$217,H510,Ingredients!$E$3:$E$217)+SUMIF($B$3:$B$724,H510,$AY$3:$AY$727)</f>
        <v>0</v>
      </c>
      <c r="AT510" s="30">
        <f>SUMIF(Ingredients!$B$3:$B$217,I510,Ingredients!$E$3:$E$217)+SUMIF($B$3:$B$724,I510,$AY$3:$AY$727)</f>
        <v>30</v>
      </c>
      <c r="AU510" s="30">
        <f>SUMIF(Ingredients!$B$3:$B$217,J510,Ingredients!$E$3:$E$217)+SUMIF($B$3:$B$724,J510,$AY$3:$AY$727)</f>
        <v>0</v>
      </c>
      <c r="AV510" s="30">
        <f>SUMIF(Ingredients!$B$3:$B$217,K510,Ingredients!$E$3:$E$217)+SUMIF($B$3:$B$724,K510,$AY$3:$AY$727)</f>
        <v>0</v>
      </c>
      <c r="AW510" s="30">
        <f>SUMIF(Ingredients!$B$3:$B$217,L510,Ingredients!$E$3:$E$217)+SUMIF($B$3:$B$724,L510,$AY$3:$AY$727)</f>
        <v>0</v>
      </c>
      <c r="AX510" s="30">
        <f>SUMIF(Ingredients!$B$3:$B$217,M510,Ingredients!$E$3:$E$217)+SUMIF($B$3:$B$724,M510,$AY$3:$AY$727)</f>
        <v>0</v>
      </c>
      <c r="AY510" s="29">
        <f t="shared" si="95"/>
        <v>25.75</v>
      </c>
      <c r="AZ510" s="30">
        <f>SUMIF(Ingredients!$B$3:$B$217,F510,Ingredients!$F$3:$F$217)+SUMIF($B$3:$B$724,F510,$BH$3:$BH$724)</f>
        <v>1</v>
      </c>
      <c r="BA510" s="30">
        <f>SUMIF(Ingredients!$B$3:$B$217,G510,Ingredients!$F$3:$F$217)+SUMIF($B$3:$B$724,G510,$BH$3:$BH$724)</f>
        <v>0</v>
      </c>
      <c r="BB510" s="30">
        <f>SUMIF(Ingredients!$B$3:$B$217,H510,Ingredients!$F$3:$F$217)+SUMIF($B$3:$B$724,H510,$BH$3:$BH$724)</f>
        <v>0</v>
      </c>
      <c r="BC510" s="30">
        <f>SUMIF(Ingredients!$B$3:$B$217,I510,Ingredients!$F$3:$F$217)+SUMIF($B$3:$B$724,I510,$BH$3:$BH$724)</f>
        <v>0</v>
      </c>
      <c r="BD510" s="30">
        <f>SUMIF(Ingredients!$B$3:$B$217,J510,Ingredients!$F$3:$F$217)+SUMIF($B$3:$B$724,J510,$BH$3:$BH$724)</f>
        <v>0</v>
      </c>
      <c r="BE510" s="30">
        <f>SUMIF(Ingredients!$B$3:$B$217,K510,Ingredients!$F$3:$F$217)+SUMIF($B$3:$B$724,K510,$BH$3:$BH$724)</f>
        <v>0</v>
      </c>
      <c r="BF510" s="30">
        <f>SUMIF(Ingredients!$B$3:$B$217,L510,Ingredients!$F$3:$F$217)+SUMIF($B$3:$B$724,L510,$BH$3:$BH$724)</f>
        <v>0</v>
      </c>
      <c r="BG510" s="30">
        <f>SUMIF(Ingredients!$B$3:$B$217,M510,Ingredients!$F$3:$F$217)+SUMIF($B$3:$B$724,M510,$BH$3:$BH$724)</f>
        <v>0</v>
      </c>
      <c r="BH510" s="35">
        <f t="shared" si="96"/>
        <v>1</v>
      </c>
      <c r="BI510" s="30">
        <f>SUMIF(Ingredients!$B$3:$B$217,F510,Ingredients!$G$3:$G$217)+SUMIF($B$3:$B$724,F510,$BQ$3:$BQ$724)</f>
        <v>0</v>
      </c>
      <c r="BJ510" s="30">
        <f>SUMIF(Ingredients!$B$3:$B$217,G510,Ingredients!$G$3:$G$217)+SUMIF($B$3:$B$724,G510,$BQ$3:$BQ$724)</f>
        <v>0</v>
      </c>
      <c r="BK510" s="30">
        <f>SUMIF(Ingredients!$B$3:$B$217,H510,Ingredients!$G$3:$G$217)+SUMIF($B$3:$B$724,H510,$BQ$3:$BQ$724)</f>
        <v>0</v>
      </c>
      <c r="BL510" s="30">
        <f>SUMIF(Ingredients!$B$3:$B$217,I510,Ingredients!$G$3:$G$217)+SUMIF($B$3:$B$724,I510,$BQ$3:$BQ$724)</f>
        <v>0</v>
      </c>
      <c r="BM510" s="30">
        <f>SUMIF(Ingredients!$B$3:$B$217,J510,Ingredients!$G$3:$G$217)+SUMIF($B$3:$B$724,J510,$BQ$3:$BQ$724)</f>
        <v>0</v>
      </c>
      <c r="BN510" s="30">
        <f>SUMIF(Ingredients!$B$3:$B$217,K510,Ingredients!$G$3:$G$217)+SUMIF($B$3:$B$724,K510,$BQ$3:$BQ$724)</f>
        <v>0</v>
      </c>
      <c r="BO510" s="30">
        <f>SUMIF(Ingredients!$B$3:$B$217,L510,Ingredients!$G$3:$G$217)+SUMIF($B$3:$B$724,L510,$BQ$3:$BQ$724)</f>
        <v>0</v>
      </c>
      <c r="BP510" s="30">
        <f>SUMIF(Ingredients!$B$3:$B$217,M510,Ingredients!$G$3:$G$217)+SUMIF($B$3:$B$724,M510,$BQ$3:$BQ$724)</f>
        <v>0</v>
      </c>
      <c r="BQ510" s="36">
        <f t="shared" si="97"/>
        <v>0</v>
      </c>
      <c r="BR510" s="30">
        <f>SUMIF(Ingredients!$B$3:$B$217,F510,Ingredients!$H$3:$H$217)+SUMIF($B$3:$B$724,F510,$BZ$3:$BZ$724)</f>
        <v>0</v>
      </c>
      <c r="BS510" s="30">
        <f>SUMIF(Ingredients!$B$3:$B$217,G510,Ingredients!$H$3:$H$217)+SUMIF($B$3:$B$724,G510,$BZ$3:$BZ$724)</f>
        <v>0</v>
      </c>
      <c r="BT510" s="30">
        <f>SUMIF(Ingredients!$B$3:$B$217,H510,Ingredients!$H$3:$H$217)+SUMIF($B$3:$B$724,H510,$BZ$3:$BZ$724)</f>
        <v>0</v>
      </c>
      <c r="BU510" s="30">
        <f>SUMIF(Ingredients!$B$3:$B$217,I510,Ingredients!$H$3:$H$217)+SUMIF($B$3:$B$724,I510,$BZ$3:$BZ$724)</f>
        <v>0</v>
      </c>
      <c r="BV510" s="30">
        <f>SUMIF(Ingredients!$B$3:$B$217,J510,Ingredients!$H$3:$H$217)+SUMIF($B$3:$B$724,J510,$BZ$3:$BZ$724)</f>
        <v>0</v>
      </c>
      <c r="BW510" s="30">
        <f>SUMIF(Ingredients!$B$3:$B$217,K510,Ingredients!$H$3:$H$217)+SUMIF($B$3:$B$724,K510,$BZ$3:$BZ$724)</f>
        <v>0</v>
      </c>
      <c r="BX510" s="30">
        <f>SUMIF(Ingredients!$B$3:$B$217,L510,Ingredients!$H$3:$H$217)+SUMIF($B$3:$B$724,L510,$BZ$3:$BZ$724)</f>
        <v>0</v>
      </c>
      <c r="BY510" s="30">
        <f>SUMIF(Ingredients!$B$3:$B$217,M510,Ingredients!$H$3:$H$217)+SUMIF($B$3:$B$724,M510,$BZ$3:$BZ$724)</f>
        <v>0</v>
      </c>
      <c r="BZ510" s="42">
        <f t="shared" si="98"/>
        <v>0</v>
      </c>
      <c r="CA510" s="30">
        <f>SUMIF(Ingredients!$B$3:$B$217,F510,Ingredients!$I$3:$I$217)+SUMIF($B$3:$B$724,F510,$CI$3:$CI$724)</f>
        <v>0</v>
      </c>
      <c r="CB510" s="30">
        <f>SUMIF(Ingredients!$B$3:$B$217,G510,Ingredients!$I$3:$I$217)+SUMIF($B$3:$B$724,G510,$CI$3:$CI$724)</f>
        <v>0</v>
      </c>
      <c r="CC510" s="30">
        <f>SUMIF(Ingredients!$B$3:$B$217,H510,Ingredients!$I$3:$I$217)+SUMIF($B$3:$B$724,H510,$CI$3:$CI$724)</f>
        <v>0</v>
      </c>
      <c r="CD510" s="30">
        <f>SUMIF(Ingredients!$B$3:$B$217,I510,Ingredients!$I$3:$I$217)+SUMIF($B$3:$B$724,I510,$CI$3:$CI$724)</f>
        <v>0</v>
      </c>
      <c r="CE510" s="30">
        <f>SUMIF(Ingredients!$B$3:$B$217,J510,Ingredients!$I$3:$I$217)+SUMIF($B$3:$B$724,J510,$CI$3:$CI$724)</f>
        <v>0</v>
      </c>
      <c r="CF510" s="30">
        <f>SUMIF(Ingredients!$B$3:$B$217,K510,Ingredients!$I$3:$I$217)+SUMIF($B$3:$B$724,K510,$CI$3:$CI$724)</f>
        <v>0</v>
      </c>
      <c r="CG510" s="30">
        <f>SUMIF(Ingredients!$B$3:$B$217,L510,Ingredients!$I$3:$I$217)+SUMIF($B$3:$B$724,L510,$CI$3:$CI$724)</f>
        <v>0</v>
      </c>
      <c r="CH510" s="30">
        <f>SUMIF(Ingredients!$B$3:$B$217,M510,Ingredients!$I$3:$I$217)+SUMIF($B$3:$B$724,M510,$CI$3:$CI$724)</f>
        <v>0</v>
      </c>
      <c r="CI510" s="38">
        <f t="shared" si="99"/>
        <v>0</v>
      </c>
      <c r="CJ510" s="30">
        <f>SUMIF(Ingredients!$B$3:$B$217,F510,Ingredients!$J$3:$J$217)+SUMIF($B$3:$B$724,F510,$CR$3:$CR$724)</f>
        <v>0</v>
      </c>
      <c r="CK510" s="30">
        <f>SUMIF(Ingredients!$B$3:$B$217,G510,Ingredients!$J$3:$J$217)+SUMIF($B$3:$B$724,G510,$CR$3:$CR$724)</f>
        <v>0</v>
      </c>
      <c r="CL510" s="30">
        <f>SUMIF(Ingredients!$B$3:$B$217,H510,Ingredients!$J$3:$J$217)+SUMIF($B$3:$B$724,H510,$CR$3:$CR$724)</f>
        <v>0</v>
      </c>
      <c r="CM510" s="30">
        <f>SUMIF(Ingredients!$B$3:$B$217,I510,Ingredients!$J$3:$J$217)+SUMIF($B$3:$B$724,I510,$CR$3:$CR$724)</f>
        <v>0</v>
      </c>
      <c r="CN510" s="30">
        <f>SUMIF(Ingredients!$B$3:$B$217,J510,Ingredients!$J$3:$J$217)+SUMIF($B$3:$B$724,J510,$CR$3:$CR$724)</f>
        <v>0</v>
      </c>
      <c r="CO510" s="30">
        <f>SUMIF(Ingredients!$B$3:$B$217,K510,Ingredients!$J$3:$J$217)+SUMIF($B$3:$B$724,K510,$CR$3:$CR$724)</f>
        <v>0</v>
      </c>
      <c r="CP510" s="30">
        <f>SUMIF(Ingredients!$B$3:$B$217,L510,Ingredients!$J$3:$J$217)+SUMIF($B$3:$B$724,L510,$CR$3:$CR$724)</f>
        <v>0</v>
      </c>
      <c r="CQ510" s="30">
        <f>SUMIF(Ingredients!$B$3:$B$217,M510,Ingredients!$J$3:$J$217)+SUMIF($B$3:$B$724,M510,$CR$3:$CR$724)</f>
        <v>0</v>
      </c>
      <c r="CR510" s="43">
        <f t="shared" si="100"/>
        <v>0</v>
      </c>
      <c r="CS510" s="34">
        <v>5</v>
      </c>
      <c r="CT510" s="30">
        <v>20</v>
      </c>
      <c r="CU510" s="30">
        <v>12</v>
      </c>
      <c r="CV510" s="35">
        <v>1</v>
      </c>
      <c r="CW510" s="36">
        <v>0</v>
      </c>
      <c r="CX510" s="37">
        <v>0</v>
      </c>
      <c r="CY510" s="38">
        <v>0</v>
      </c>
      <c r="CZ510" s="39">
        <v>0</v>
      </c>
      <c r="DA510" t="s">
        <v>202</v>
      </c>
      <c r="DB510" t="str">
        <f t="shared" ca="1" si="101"/>
        <v>-</v>
      </c>
      <c r="DD510" t="s">
        <v>200</v>
      </c>
      <c r="DE510" t="str">
        <f t="shared" ca="1" si="102"/>
        <v>BUBBLETEAITEM(MEAL, ItemRegistry.bubbleteaItem, 4 ,1f,20f,1f,0f,0f,0f,0f,1.75f),</v>
      </c>
      <c r="DF510" t="s">
        <v>2569</v>
      </c>
    </row>
    <row r="511" spans="2:110" x14ac:dyDescent="0.3">
      <c r="B511" t="s">
        <v>810</v>
      </c>
      <c r="C511" t="str">
        <f>INDEX('PH Itemnames'!$B$1:$B$723,MATCH(B511,'PH Itemnames'!$A$1:$A$723),1)</f>
        <v>wontonsoupItem</v>
      </c>
      <c r="D511" t="s">
        <v>245</v>
      </c>
      <c r="E511" t="s">
        <v>1192</v>
      </c>
      <c r="F511" s="10" t="s">
        <v>270</v>
      </c>
      <c r="G511" s="11" t="s">
        <v>209</v>
      </c>
      <c r="H511" s="11" t="s">
        <v>129</v>
      </c>
      <c r="I511" s="11" t="s">
        <v>121</v>
      </c>
      <c r="J511" s="11" t="s">
        <v>663</v>
      </c>
      <c r="K511" s="11"/>
      <c r="L511" s="11"/>
      <c r="M511" s="11"/>
      <c r="N511" s="46">
        <f ca="1">SUMIF(Ingredients!$B$3:$B$217,'PH complex foods'!F511,Ingredients!$A$3:$A$119)+SUMIF($B$3:$B$724,F511,$V$3:$V$723)</f>
        <v>1</v>
      </c>
      <c r="O511" s="11">
        <f ca="1">SUMIF(Ingredients!$B$3:$B$217,'PH complex foods'!G511,Ingredients!$A$3:$A$119)+SUMIF($B$3:$B$724,G511,$V$3:$V$723)</f>
        <v>1</v>
      </c>
      <c r="P511" s="11">
        <f ca="1">SUMIF(Ingredients!$B$3:$B$217,'PH complex foods'!H511,Ingredients!$A$3:$A$119)+SUMIF($B$3:$B$724,H511,$V$3:$V$723)</f>
        <v>1</v>
      </c>
      <c r="Q511" s="11">
        <f ca="1">SUMIF(Ingredients!$B$3:$B$217,'PH complex foods'!I511,Ingredients!$A$3:$A$119)+SUMIF($B$3:$B$724,I511,$V$3:$V$723)</f>
        <v>1</v>
      </c>
      <c r="R511" s="11">
        <f ca="1">SUMIF(Ingredients!$B$3:$B$217,'PH complex foods'!J511,Ingredients!$A$3:$A$119)+SUMIF($B$3:$B$724,J511,$V$3:$V$723)</f>
        <v>1</v>
      </c>
      <c r="S511" s="11">
        <f ca="1">SUMIF(Ingredients!$B$3:$B$217,'PH complex foods'!K511,Ingredients!$A$3:$A$119)+SUMIF($B$3:$B$724,K511,$V$3:$V$723)</f>
        <v>0</v>
      </c>
      <c r="T511" s="11">
        <f ca="1">SUMIF(Ingredients!$B$3:$B$217,'PH complex foods'!L511,Ingredients!$A$3:$A$119)+SUMIF($B$3:$B$724,L511,$V$3:$V$723)</f>
        <v>0</v>
      </c>
      <c r="U511" s="11">
        <f ca="1">SUMIF(Ingredients!$B$3:$B$217,'PH complex foods'!M511,Ingredients!$A$3:$A$119)+SUMIF($B$3:$B$724,M511,$V$3:$V$723)</f>
        <v>0</v>
      </c>
      <c r="V511" s="10">
        <f t="shared" ca="1" si="103"/>
        <v>1</v>
      </c>
      <c r="W511" s="11">
        <f t="shared" si="92"/>
        <v>0</v>
      </c>
      <c r="X511" s="44" t="str">
        <f t="shared" ca="1" si="104"/>
        <v>Yes</v>
      </c>
      <c r="Y511" s="34">
        <f>SUMIF(Ingredients!$B$3:$B$217,F511,Ingredients!$C$3:$C$217)+SUMIF($B$3:$B$724,F511,$AG$3:$AG$724)</f>
        <v>12.30952380952381</v>
      </c>
      <c r="Z511" s="30">
        <f>SUMIF(Ingredients!$B$3:$B$217,G511,Ingredients!$C$3:$C$217)+SUMIF($B$3:$B$724,G511,$AG$3:$AG$724)</f>
        <v>5</v>
      </c>
      <c r="AA511" s="30">
        <f>SUMIF(Ingredients!$B$3:$B$217,H511,Ingredients!$C$3:$C$217)+SUMIF($B$3:$B$724,H511,$AG$3:$AG$724)</f>
        <v>2</v>
      </c>
      <c r="AB511" s="30">
        <f>SUMIF(Ingredients!$B$3:$B$217,I511,Ingredients!$C$3:$C$217)+SUMIF($B$3:$B$724,I511,$AG$3:$AG$724)</f>
        <v>2</v>
      </c>
      <c r="AC511" s="30">
        <f>SUMIF(Ingredients!$B$3:$B$217,J511,Ingredients!$C$3:$C$217)+SUMIF($B$3:$B$724,J511,$AG$3:$AG$724)</f>
        <v>10</v>
      </c>
      <c r="AD511" s="30">
        <f>SUMIF(Ingredients!$B$3:$B$217,K511,Ingredients!$C$3:$C$217)+SUMIF($B$3:$B$724,K511,$AG$3:$AG$724)</f>
        <v>0</v>
      </c>
      <c r="AE511" s="30">
        <f>SUMIF(Ingredients!$B$3:$B$217,L511,Ingredients!$C$3:$C$217)+SUMIF($B$3:$B$724,L511,$AG$3:$AG$724)</f>
        <v>0</v>
      </c>
      <c r="AF511" s="30">
        <f>SUMIF(Ingredients!$B$3:$B$217,M511,Ingredients!$C$3:$C$217)+SUMIF($B$3:$B$724,M511,$AG$3:$AG$724)</f>
        <v>0</v>
      </c>
      <c r="AG511" s="29">
        <f t="shared" si="93"/>
        <v>31.30952380952381</v>
      </c>
      <c r="AH511" s="30">
        <f>SUMIF(Ingredients!$B$3:$B$217,F511,Ingredients!$D$3:$D$217)+SUMIF($B$3:$B$724,F511,$AP$3:$AP$724)</f>
        <v>0.35714285714285715</v>
      </c>
      <c r="AI511" s="30">
        <f>SUMIF(Ingredients!$B$3:$B$217,G511,Ingredients!$D$3:$D$217)+SUMIF($B$3:$B$724,G511,$AP$3:$AP$724)</f>
        <v>0</v>
      </c>
      <c r="AJ511" s="30">
        <f>SUMIF(Ingredients!$B$3:$B$217,H511,Ingredients!$D$3:$D$217)+SUMIF($B$3:$B$724,H511,$AP$3:$AP$724)</f>
        <v>0</v>
      </c>
      <c r="AK511" s="30">
        <f>SUMIF(Ingredients!$B$3:$B$217,I511,Ingredients!$D$3:$D$217)+SUMIF($B$3:$B$724,I511,$AP$3:$AP$724)</f>
        <v>0</v>
      </c>
      <c r="AL511" s="30">
        <f>SUMIF(Ingredients!$B$3:$B$217,J511,Ingredients!$D$3:$D$217)+SUMIF($B$3:$B$724,J511,$AP$3:$AP$724)</f>
        <v>10</v>
      </c>
      <c r="AM511" s="30">
        <f>SUMIF(Ingredients!$B$3:$B$217,K511,Ingredients!$D$3:$D$217)+SUMIF($B$3:$B$724,K511,$AP$3:$AP$724)</f>
        <v>0</v>
      </c>
      <c r="AN511" s="30">
        <f>SUMIF(Ingredients!$B$3:$B$217,L511,Ingredients!$D$3:$D$217)+SUMIF($B$3:$B$724,L511,$AP$3:$AP$724)</f>
        <v>0</v>
      </c>
      <c r="AO511" s="30">
        <f>SUMIF(Ingredients!$B$3:$B$217,M511,Ingredients!$D$3:$D$217)+SUMIF($B$3:$B$724,M511,$AP$3:$AP$724)</f>
        <v>0</v>
      </c>
      <c r="AP511" s="29">
        <f t="shared" si="94"/>
        <v>10.357142857142858</v>
      </c>
      <c r="AQ511" s="30">
        <f>SUMIF(Ingredients!$B$3:$B$217,F511,Ingredients!$E$3:$E$217)+SUMIF($B$3:$B$724,F511,$AY$3:$AY$727)</f>
        <v>10.428571428571429</v>
      </c>
      <c r="AR511" s="30">
        <f>SUMIF(Ingredients!$B$3:$B$217,G511,Ingredients!$E$3:$E$217)+SUMIF($B$3:$B$724,G511,$AY$3:$AY$727)</f>
        <v>7</v>
      </c>
      <c r="AS511" s="30">
        <f>SUMIF(Ingredients!$B$3:$B$217,H511,Ingredients!$E$3:$E$217)+SUMIF($B$3:$B$724,H511,$AY$3:$AY$727)</f>
        <v>12</v>
      </c>
      <c r="AT511" s="30">
        <f>SUMIF(Ingredients!$B$3:$B$217,I511,Ingredients!$E$3:$E$217)+SUMIF($B$3:$B$724,I511,$AY$3:$AY$727)</f>
        <v>24</v>
      </c>
      <c r="AU511" s="30">
        <f>SUMIF(Ingredients!$B$3:$B$217,J511,Ingredients!$E$3:$E$217)+SUMIF($B$3:$B$724,J511,$AY$3:$AY$727)</f>
        <v>12.666666666666666</v>
      </c>
      <c r="AV511" s="30">
        <f>SUMIF(Ingredients!$B$3:$B$217,K511,Ingredients!$E$3:$E$217)+SUMIF($B$3:$B$724,K511,$AY$3:$AY$727)</f>
        <v>0</v>
      </c>
      <c r="AW511" s="30">
        <f>SUMIF(Ingredients!$B$3:$B$217,L511,Ingredients!$E$3:$E$217)+SUMIF($B$3:$B$724,L511,$AY$3:$AY$727)</f>
        <v>0</v>
      </c>
      <c r="AX511" s="30">
        <f>SUMIF(Ingredients!$B$3:$B$217,M511,Ingredients!$E$3:$E$217)+SUMIF($B$3:$B$724,M511,$AY$3:$AY$727)</f>
        <v>0</v>
      </c>
      <c r="AY511" s="29">
        <f t="shared" si="95"/>
        <v>13.21904761904762</v>
      </c>
      <c r="AZ511" s="30">
        <f>SUMIF(Ingredients!$B$3:$B$217,F511,Ingredients!$F$3:$F$217)+SUMIF($B$3:$B$724,F511,$BH$3:$BH$724)</f>
        <v>0</v>
      </c>
      <c r="BA511" s="30">
        <f>SUMIF(Ingredients!$B$3:$B$217,G511,Ingredients!$F$3:$F$217)+SUMIF($B$3:$B$724,G511,$BH$3:$BH$724)</f>
        <v>1</v>
      </c>
      <c r="BB511" s="30">
        <f>SUMIF(Ingredients!$B$3:$B$217,H511,Ingredients!$F$3:$F$217)+SUMIF($B$3:$B$724,H511,$BH$3:$BH$724)</f>
        <v>0</v>
      </c>
      <c r="BC511" s="30">
        <f>SUMIF(Ingredients!$B$3:$B$217,I511,Ingredients!$F$3:$F$217)+SUMIF($B$3:$B$724,I511,$BH$3:$BH$724)</f>
        <v>0</v>
      </c>
      <c r="BD511" s="30">
        <f>SUMIF(Ingredients!$B$3:$B$217,J511,Ingredients!$F$3:$F$217)+SUMIF($B$3:$B$724,J511,$BH$3:$BH$724)</f>
        <v>0</v>
      </c>
      <c r="BE511" s="30">
        <f>SUMIF(Ingredients!$B$3:$B$217,K511,Ingredients!$F$3:$F$217)+SUMIF($B$3:$B$724,K511,$BH$3:$BH$724)</f>
        <v>0</v>
      </c>
      <c r="BF511" s="30">
        <f>SUMIF(Ingredients!$B$3:$B$217,L511,Ingredients!$F$3:$F$217)+SUMIF($B$3:$B$724,L511,$BH$3:$BH$724)</f>
        <v>0</v>
      </c>
      <c r="BG511" s="30">
        <f>SUMIF(Ingredients!$B$3:$B$217,M511,Ingredients!$F$3:$F$217)+SUMIF($B$3:$B$724,M511,$BH$3:$BH$724)</f>
        <v>0</v>
      </c>
      <c r="BH511" s="35">
        <f t="shared" si="96"/>
        <v>1</v>
      </c>
      <c r="BI511" s="30">
        <f>SUMIF(Ingredients!$B$3:$B$217,F511,Ingredients!$G$3:$G$217)+SUMIF($B$3:$B$724,F511,$BQ$3:$BQ$724)</f>
        <v>0</v>
      </c>
      <c r="BJ511" s="30">
        <f>SUMIF(Ingredients!$B$3:$B$217,G511,Ingredients!$G$3:$G$217)+SUMIF($B$3:$B$724,G511,$BQ$3:$BQ$724)</f>
        <v>0</v>
      </c>
      <c r="BK511" s="30">
        <f>SUMIF(Ingredients!$B$3:$B$217,H511,Ingredients!$G$3:$G$217)+SUMIF($B$3:$B$724,H511,$BQ$3:$BQ$724)</f>
        <v>0</v>
      </c>
      <c r="BL511" s="30">
        <f>SUMIF(Ingredients!$B$3:$B$217,I511,Ingredients!$G$3:$G$217)+SUMIF($B$3:$B$724,I511,$BQ$3:$BQ$724)</f>
        <v>0</v>
      </c>
      <c r="BM511" s="30">
        <f>SUMIF(Ingredients!$B$3:$B$217,J511,Ingredients!$G$3:$G$217)+SUMIF($B$3:$B$724,J511,$BQ$3:$BQ$724)</f>
        <v>0</v>
      </c>
      <c r="BN511" s="30">
        <f>SUMIF(Ingredients!$B$3:$B$217,K511,Ingredients!$G$3:$G$217)+SUMIF($B$3:$B$724,K511,$BQ$3:$BQ$724)</f>
        <v>0</v>
      </c>
      <c r="BO511" s="30">
        <f>SUMIF(Ingredients!$B$3:$B$217,L511,Ingredients!$G$3:$G$217)+SUMIF($B$3:$B$724,L511,$BQ$3:$BQ$724)</f>
        <v>0</v>
      </c>
      <c r="BP511" s="30">
        <f>SUMIF(Ingredients!$B$3:$B$217,M511,Ingredients!$G$3:$G$217)+SUMIF($B$3:$B$724,M511,$BQ$3:$BQ$724)</f>
        <v>0</v>
      </c>
      <c r="BQ511" s="36">
        <f t="shared" si="97"/>
        <v>0</v>
      </c>
      <c r="BR511" s="30">
        <f>SUMIF(Ingredients!$B$3:$B$217,F511,Ingredients!$H$3:$H$217)+SUMIF($B$3:$B$724,F511,$BZ$3:$BZ$724)</f>
        <v>1.1428571428571428</v>
      </c>
      <c r="BS511" s="30">
        <f>SUMIF(Ingredients!$B$3:$B$217,G511,Ingredients!$H$3:$H$217)+SUMIF($B$3:$B$724,G511,$BZ$3:$BZ$724)</f>
        <v>0</v>
      </c>
      <c r="BT511" s="30">
        <f>SUMIF(Ingredients!$B$3:$B$217,H511,Ingredients!$H$3:$H$217)+SUMIF($B$3:$B$724,H511,$BZ$3:$BZ$724)</f>
        <v>1</v>
      </c>
      <c r="BU511" s="30">
        <f>SUMIF(Ingredients!$B$3:$B$217,I511,Ingredients!$H$3:$H$217)+SUMIF($B$3:$B$724,I511,$BZ$3:$BZ$724)</f>
        <v>0</v>
      </c>
      <c r="BV511" s="30">
        <f>SUMIF(Ingredients!$B$3:$B$217,J511,Ingredients!$H$3:$H$217)+SUMIF($B$3:$B$724,J511,$BZ$3:$BZ$724)</f>
        <v>0.5</v>
      </c>
      <c r="BW511" s="30">
        <f>SUMIF(Ingredients!$B$3:$B$217,K511,Ingredients!$H$3:$H$217)+SUMIF($B$3:$B$724,K511,$BZ$3:$BZ$724)</f>
        <v>0</v>
      </c>
      <c r="BX511" s="30">
        <f>SUMIF(Ingredients!$B$3:$B$217,L511,Ingredients!$H$3:$H$217)+SUMIF($B$3:$B$724,L511,$BZ$3:$BZ$724)</f>
        <v>0</v>
      </c>
      <c r="BY511" s="30">
        <f>SUMIF(Ingredients!$B$3:$B$217,M511,Ingredients!$H$3:$H$217)+SUMIF($B$3:$B$724,M511,$BZ$3:$BZ$724)</f>
        <v>0</v>
      </c>
      <c r="BZ511" s="42">
        <f t="shared" si="98"/>
        <v>2.6428571428571428</v>
      </c>
      <c r="CA511" s="30">
        <f>SUMIF(Ingredients!$B$3:$B$217,F511,Ingredients!$I$3:$I$217)+SUMIF($B$3:$B$724,F511,$CI$3:$CI$724)</f>
        <v>2.5</v>
      </c>
      <c r="CB511" s="30">
        <f>SUMIF(Ingredients!$B$3:$B$217,G511,Ingredients!$I$3:$I$217)+SUMIF($B$3:$B$724,G511,$CI$3:$CI$724)</f>
        <v>0</v>
      </c>
      <c r="CC511" s="30">
        <f>SUMIF(Ingredients!$B$3:$B$217,H511,Ingredients!$I$3:$I$217)+SUMIF($B$3:$B$724,H511,$CI$3:$CI$724)</f>
        <v>0</v>
      </c>
      <c r="CD511" s="30">
        <f>SUMIF(Ingredients!$B$3:$B$217,I511,Ingredients!$I$3:$I$217)+SUMIF($B$3:$B$724,I511,$CI$3:$CI$724)</f>
        <v>0</v>
      </c>
      <c r="CE511" s="30">
        <f>SUMIF(Ingredients!$B$3:$B$217,J511,Ingredients!$I$3:$I$217)+SUMIF($B$3:$B$724,J511,$CI$3:$CI$724)</f>
        <v>1</v>
      </c>
      <c r="CF511" s="30">
        <f>SUMIF(Ingredients!$B$3:$B$217,K511,Ingredients!$I$3:$I$217)+SUMIF($B$3:$B$724,K511,$CI$3:$CI$724)</f>
        <v>0</v>
      </c>
      <c r="CG511" s="30">
        <f>SUMIF(Ingredients!$B$3:$B$217,L511,Ingredients!$I$3:$I$217)+SUMIF($B$3:$B$724,L511,$CI$3:$CI$724)</f>
        <v>0</v>
      </c>
      <c r="CH511" s="30">
        <f>SUMIF(Ingredients!$B$3:$B$217,M511,Ingredients!$I$3:$I$217)+SUMIF($B$3:$B$724,M511,$CI$3:$CI$724)</f>
        <v>0</v>
      </c>
      <c r="CI511" s="38">
        <f t="shared" si="99"/>
        <v>3.5</v>
      </c>
      <c r="CJ511" s="30">
        <f>SUMIF(Ingredients!$B$3:$B$217,F511,Ingredients!$J$3:$J$217)+SUMIF($B$3:$B$724,F511,$CR$3:$CR$724)</f>
        <v>0</v>
      </c>
      <c r="CK511" s="30">
        <f>SUMIF(Ingredients!$B$3:$B$217,G511,Ingredients!$J$3:$J$217)+SUMIF($B$3:$B$724,G511,$CR$3:$CR$724)</f>
        <v>0</v>
      </c>
      <c r="CL511" s="30">
        <f>SUMIF(Ingredients!$B$3:$B$217,H511,Ingredients!$J$3:$J$217)+SUMIF($B$3:$B$724,H511,$CR$3:$CR$724)</f>
        <v>0</v>
      </c>
      <c r="CM511" s="30">
        <f>SUMIF(Ingredients!$B$3:$B$217,I511,Ingredients!$J$3:$J$217)+SUMIF($B$3:$B$724,I511,$CR$3:$CR$724)</f>
        <v>0</v>
      </c>
      <c r="CN511" s="30">
        <f>SUMIF(Ingredients!$B$3:$B$217,J511,Ingredients!$J$3:$J$217)+SUMIF($B$3:$B$724,J511,$CR$3:$CR$724)</f>
        <v>0</v>
      </c>
      <c r="CO511" s="30">
        <f>SUMIF(Ingredients!$B$3:$B$217,K511,Ingredients!$J$3:$J$217)+SUMIF($B$3:$B$724,K511,$CR$3:$CR$724)</f>
        <v>0</v>
      </c>
      <c r="CP511" s="30">
        <f>SUMIF(Ingredients!$B$3:$B$217,L511,Ingredients!$J$3:$J$217)+SUMIF($B$3:$B$724,L511,$CR$3:$CR$724)</f>
        <v>0</v>
      </c>
      <c r="CQ511" s="30">
        <f>SUMIF(Ingredients!$B$3:$B$217,M511,Ingredients!$J$3:$J$217)+SUMIF($B$3:$B$724,M511,$CR$3:$CR$724)</f>
        <v>0</v>
      </c>
      <c r="CR511" s="43">
        <f t="shared" si="100"/>
        <v>0</v>
      </c>
      <c r="CS511" s="34">
        <v>30</v>
      </c>
      <c r="CT511" s="30">
        <v>15</v>
      </c>
      <c r="CU511" s="30">
        <v>6</v>
      </c>
      <c r="CV511" s="35">
        <v>1</v>
      </c>
      <c r="CW511" s="36">
        <v>0</v>
      </c>
      <c r="CX511" s="37">
        <v>2.5</v>
      </c>
      <c r="CY511" s="38">
        <v>3.5</v>
      </c>
      <c r="CZ511" s="39">
        <v>0</v>
      </c>
      <c r="DA511" t="s">
        <v>202</v>
      </c>
      <c r="DB511" t="str">
        <f t="shared" ca="1" si="101"/>
        <v>-</v>
      </c>
      <c r="DD511" t="s">
        <v>200</v>
      </c>
      <c r="DE511" t="str">
        <f t="shared" ca="1" si="102"/>
        <v>WONTONSOUPITEM(MEAL, ItemRegistry.wontonsoupItem, 4 ,6f,15f,1f,2.5f,0f,3.5f,0f,3.5f),</v>
      </c>
      <c r="DF511" t="s">
        <v>2570</v>
      </c>
    </row>
    <row r="512" spans="2:110" x14ac:dyDescent="0.3">
      <c r="B512" t="s">
        <v>811</v>
      </c>
      <c r="C512" t="str">
        <f>INDEX('PH Itemnames'!$B$1:$B$723,MATCH(B512,'PH Itemnames'!$A$1:$A$723),1)</f>
        <v>springrollItem</v>
      </c>
      <c r="D512" t="s">
        <v>240</v>
      </c>
      <c r="E512" t="s">
        <v>1192</v>
      </c>
      <c r="F512" s="10" t="s">
        <v>44</v>
      </c>
      <c r="G512" s="11" t="s">
        <v>696</v>
      </c>
      <c r="H512" s="11" t="s">
        <v>115</v>
      </c>
      <c r="I512" s="11" t="s">
        <v>62</v>
      </c>
      <c r="J512" s="11" t="s">
        <v>179</v>
      </c>
      <c r="K512" s="11" t="s">
        <v>122</v>
      </c>
      <c r="L512" s="11" t="s">
        <v>60</v>
      </c>
      <c r="M512" s="11"/>
      <c r="N512" s="46">
        <f ca="1">SUMIF(Ingredients!$B$3:$B$217,'PH complex foods'!F512,Ingredients!$A$3:$A$119)+SUMIF($B$3:$B$724,F512,$V$3:$V$723)</f>
        <v>1</v>
      </c>
      <c r="O512" s="11">
        <f ca="1">SUMIF(Ingredients!$B$3:$B$217,'PH complex foods'!G512,Ingredients!$A$3:$A$119)+SUMIF($B$3:$B$724,G512,$V$3:$V$723)</f>
        <v>1</v>
      </c>
      <c r="P512" s="11">
        <f ca="1">SUMIF(Ingredients!$B$3:$B$217,'PH complex foods'!H512,Ingredients!$A$3:$A$119)+SUMIF($B$3:$B$724,H512,$V$3:$V$723)</f>
        <v>1</v>
      </c>
      <c r="Q512" s="11">
        <f ca="1">SUMIF(Ingredients!$B$3:$B$217,'PH complex foods'!I512,Ingredients!$A$3:$A$119)+SUMIF($B$3:$B$724,I512,$V$3:$V$723)</f>
        <v>1</v>
      </c>
      <c r="R512" s="11">
        <f ca="1">SUMIF(Ingredients!$B$3:$B$217,'PH complex foods'!J512,Ingredients!$A$3:$A$119)+SUMIF($B$3:$B$724,J512,$V$3:$V$723)</f>
        <v>0</v>
      </c>
      <c r="S512" s="11">
        <f ca="1">SUMIF(Ingredients!$B$3:$B$217,'PH complex foods'!K512,Ingredients!$A$3:$A$119)+SUMIF($B$3:$B$724,K512,$V$3:$V$723)</f>
        <v>1</v>
      </c>
      <c r="T512" s="11">
        <f ca="1">SUMIF(Ingredients!$B$3:$B$217,'PH complex foods'!L512,Ingredients!$A$3:$A$119)+SUMIF($B$3:$B$724,L512,$V$3:$V$723)</f>
        <v>1</v>
      </c>
      <c r="U512" s="11">
        <f ca="1">SUMIF(Ingredients!$B$3:$B$217,'PH complex foods'!M512,Ingredients!$A$3:$A$119)+SUMIF($B$3:$B$724,M512,$V$3:$V$723)</f>
        <v>0</v>
      </c>
      <c r="V512" s="10">
        <f t="shared" ca="1" si="103"/>
        <v>0</v>
      </c>
      <c r="W512" s="11">
        <f t="shared" si="92"/>
        <v>0</v>
      </c>
      <c r="X512" s="44" t="str">
        <f t="shared" ca="1" si="104"/>
        <v>No</v>
      </c>
      <c r="Y512" s="34">
        <f>SUMIF(Ingredients!$B$3:$B$217,F512,Ingredients!$C$3:$C$217)+SUMIF($B$3:$B$724,F512,$AG$3:$AG$724)</f>
        <v>0</v>
      </c>
      <c r="Z512" s="30">
        <f>SUMIF(Ingredients!$B$3:$B$217,G512,Ingredients!$C$3:$C$217)+SUMIF($B$3:$B$724,G512,$AG$3:$AG$724)</f>
        <v>24</v>
      </c>
      <c r="AA512" s="30">
        <f>SUMIF(Ingredients!$B$3:$B$217,H512,Ingredients!$C$3:$C$217)+SUMIF($B$3:$B$724,H512,$AG$3:$AG$724)</f>
        <v>5</v>
      </c>
      <c r="AB512" s="30">
        <f>SUMIF(Ingredients!$B$3:$B$217,I512,Ingredients!$C$3:$C$217)+SUMIF($B$3:$B$724,I512,$AG$3:$AG$724)</f>
        <v>2</v>
      </c>
      <c r="AC512" s="30">
        <f>SUMIF(Ingredients!$B$3:$B$217,J512,Ingredients!$C$3:$C$217)+SUMIF($B$3:$B$724,J512,$AG$3:$AG$724)</f>
        <v>1</v>
      </c>
      <c r="AD512" s="30">
        <f>SUMIF(Ingredients!$B$3:$B$217,K512,Ingredients!$C$3:$C$217)+SUMIF($B$3:$B$724,K512,$AG$3:$AG$724)</f>
        <v>0</v>
      </c>
      <c r="AE512" s="30">
        <f>SUMIF(Ingredients!$B$3:$B$217,L512,Ingredients!$C$3:$C$217)+SUMIF($B$3:$B$724,L512,$AG$3:$AG$724)</f>
        <v>2</v>
      </c>
      <c r="AF512" s="30">
        <f>SUMIF(Ingredients!$B$3:$B$217,M512,Ingredients!$C$3:$C$217)+SUMIF($B$3:$B$724,M512,$AG$3:$AG$724)</f>
        <v>0</v>
      </c>
      <c r="AG512" s="29">
        <f t="shared" si="93"/>
        <v>34</v>
      </c>
      <c r="AH512" s="30">
        <f>SUMIF(Ingredients!$B$3:$B$217,F512,Ingredients!$D$3:$D$217)+SUMIF($B$3:$B$724,F512,$AP$3:$AP$724)</f>
        <v>0</v>
      </c>
      <c r="AI512" s="30">
        <f>SUMIF(Ingredients!$B$3:$B$217,G512,Ingredients!$D$3:$D$217)+SUMIF($B$3:$B$724,G512,$AP$3:$AP$724)</f>
        <v>10</v>
      </c>
      <c r="AJ512" s="30">
        <f>SUMIF(Ingredients!$B$3:$B$217,H512,Ingredients!$D$3:$D$217)+SUMIF($B$3:$B$724,H512,$AP$3:$AP$724)</f>
        <v>0</v>
      </c>
      <c r="AK512" s="30">
        <f>SUMIF(Ingredients!$B$3:$B$217,I512,Ingredients!$D$3:$D$217)+SUMIF($B$3:$B$724,I512,$AP$3:$AP$724)</f>
        <v>0</v>
      </c>
      <c r="AL512" s="30">
        <f>SUMIF(Ingredients!$B$3:$B$217,J512,Ingredients!$D$3:$D$217)+SUMIF($B$3:$B$724,J512,$AP$3:$AP$724)</f>
        <v>5</v>
      </c>
      <c r="AM512" s="30">
        <f>SUMIF(Ingredients!$B$3:$B$217,K512,Ingredients!$D$3:$D$217)+SUMIF($B$3:$B$724,K512,$AP$3:$AP$724)</f>
        <v>0</v>
      </c>
      <c r="AN512" s="30">
        <f>SUMIF(Ingredients!$B$3:$B$217,L512,Ingredients!$D$3:$D$217)+SUMIF($B$3:$B$724,L512,$AP$3:$AP$724)</f>
        <v>0</v>
      </c>
      <c r="AO512" s="30">
        <f>SUMIF(Ingredients!$B$3:$B$217,M512,Ingredients!$D$3:$D$217)+SUMIF($B$3:$B$724,M512,$AP$3:$AP$724)</f>
        <v>0</v>
      </c>
      <c r="AP512" s="29">
        <f t="shared" si="94"/>
        <v>15</v>
      </c>
      <c r="AQ512" s="30">
        <f>SUMIF(Ingredients!$B$3:$B$217,F512,Ingredients!$E$3:$E$217)+SUMIF($B$3:$B$724,F512,$AY$3:$AY$727)</f>
        <v>10</v>
      </c>
      <c r="AR512" s="30">
        <f>SUMIF(Ingredients!$B$3:$B$217,G512,Ingredients!$E$3:$E$217)+SUMIF($B$3:$B$724,G512,$AY$3:$AY$727)</f>
        <v>34.125</v>
      </c>
      <c r="AS512" s="30">
        <f>SUMIF(Ingredients!$B$3:$B$217,H512,Ingredients!$E$3:$E$217)+SUMIF($B$3:$B$724,H512,$AY$3:$AY$727)</f>
        <v>45</v>
      </c>
      <c r="AT512" s="30">
        <f>SUMIF(Ingredients!$B$3:$B$217,I512,Ingredients!$E$3:$E$217)+SUMIF($B$3:$B$724,I512,$AY$3:$AY$727)</f>
        <v>54</v>
      </c>
      <c r="AU512" s="30">
        <f>SUMIF(Ingredients!$B$3:$B$217,J512,Ingredients!$E$3:$E$217)+SUMIF($B$3:$B$724,J512,$AY$3:$AY$727)</f>
        <v>10</v>
      </c>
      <c r="AV512" s="30">
        <f>SUMIF(Ingredients!$B$3:$B$217,K512,Ingredients!$E$3:$E$217)+SUMIF($B$3:$B$724,K512,$AY$3:$AY$727)</f>
        <v>48</v>
      </c>
      <c r="AW512" s="30">
        <f>SUMIF(Ingredients!$B$3:$B$217,L512,Ingredients!$E$3:$E$217)+SUMIF($B$3:$B$724,L512,$AY$3:$AY$727)</f>
        <v>18</v>
      </c>
      <c r="AX512" s="30">
        <f>SUMIF(Ingredients!$B$3:$B$217,M512,Ingredients!$E$3:$E$217)+SUMIF($B$3:$B$724,M512,$AY$3:$AY$727)</f>
        <v>0</v>
      </c>
      <c r="AY512" s="29">
        <f t="shared" si="95"/>
        <v>31.303571428571427</v>
      </c>
      <c r="AZ512" s="30">
        <f>SUMIF(Ingredients!$B$3:$B$217,F512,Ingredients!$F$3:$F$217)+SUMIF($B$3:$B$724,F512,$BH$3:$BH$724)</f>
        <v>0</v>
      </c>
      <c r="BA512" s="30">
        <f>SUMIF(Ingredients!$B$3:$B$217,G512,Ingredients!$F$3:$F$217)+SUMIF($B$3:$B$724,G512,$BH$3:$BH$724)</f>
        <v>0.5</v>
      </c>
      <c r="BB512" s="30">
        <f>SUMIF(Ingredients!$B$3:$B$217,H512,Ingredients!$F$3:$F$217)+SUMIF($B$3:$B$724,H512,$BH$3:$BH$724)</f>
        <v>0.5</v>
      </c>
      <c r="BC512" s="30">
        <f>SUMIF(Ingredients!$B$3:$B$217,I512,Ingredients!$F$3:$F$217)+SUMIF($B$3:$B$724,I512,$BH$3:$BH$724)</f>
        <v>0</v>
      </c>
      <c r="BD512" s="30">
        <f>SUMIF(Ingredients!$B$3:$B$217,J512,Ingredients!$F$3:$F$217)+SUMIF($B$3:$B$724,J512,$BH$3:$BH$724)</f>
        <v>0</v>
      </c>
      <c r="BE512" s="30">
        <f>SUMIF(Ingredients!$B$3:$B$217,K512,Ingredients!$F$3:$F$217)+SUMIF($B$3:$B$724,K512,$BH$3:$BH$724)</f>
        <v>0</v>
      </c>
      <c r="BF512" s="30">
        <f>SUMIF(Ingredients!$B$3:$B$217,L512,Ingredients!$F$3:$F$217)+SUMIF($B$3:$B$724,L512,$BH$3:$BH$724)</f>
        <v>0</v>
      </c>
      <c r="BG512" s="30">
        <f>SUMIF(Ingredients!$B$3:$B$217,M512,Ingredients!$F$3:$F$217)+SUMIF($B$3:$B$724,M512,$BH$3:$BH$724)</f>
        <v>0</v>
      </c>
      <c r="BH512" s="35">
        <f t="shared" si="96"/>
        <v>1</v>
      </c>
      <c r="BI512" s="30">
        <f>SUMIF(Ingredients!$B$3:$B$217,F512,Ingredients!$G$3:$G$217)+SUMIF($B$3:$B$724,F512,$BQ$3:$BQ$724)</f>
        <v>0</v>
      </c>
      <c r="BJ512" s="30">
        <f>SUMIF(Ingredients!$B$3:$B$217,G512,Ingredients!$G$3:$G$217)+SUMIF($B$3:$B$724,G512,$BQ$3:$BQ$724)</f>
        <v>0</v>
      </c>
      <c r="BK512" s="30">
        <f>SUMIF(Ingredients!$B$3:$B$217,H512,Ingredients!$G$3:$G$217)+SUMIF($B$3:$B$724,H512,$BQ$3:$BQ$724)</f>
        <v>0</v>
      </c>
      <c r="BL512" s="30">
        <f>SUMIF(Ingredients!$B$3:$B$217,I512,Ingredients!$G$3:$G$217)+SUMIF($B$3:$B$724,I512,$BQ$3:$BQ$724)</f>
        <v>0</v>
      </c>
      <c r="BM512" s="30">
        <f>SUMIF(Ingredients!$B$3:$B$217,J512,Ingredients!$G$3:$G$217)+SUMIF($B$3:$B$724,J512,$BQ$3:$BQ$724)</f>
        <v>0.8</v>
      </c>
      <c r="BN512" s="30">
        <f>SUMIF(Ingredients!$B$3:$B$217,K512,Ingredients!$G$3:$G$217)+SUMIF($B$3:$B$724,K512,$BQ$3:$BQ$724)</f>
        <v>0</v>
      </c>
      <c r="BO512" s="30">
        <f>SUMIF(Ingredients!$B$3:$B$217,L512,Ingredients!$G$3:$G$217)+SUMIF($B$3:$B$724,L512,$BQ$3:$BQ$724)</f>
        <v>0</v>
      </c>
      <c r="BP512" s="30">
        <f>SUMIF(Ingredients!$B$3:$B$217,M512,Ingredients!$G$3:$G$217)+SUMIF($B$3:$B$724,M512,$BQ$3:$BQ$724)</f>
        <v>0</v>
      </c>
      <c r="BQ512" s="36">
        <f t="shared" si="97"/>
        <v>0.8</v>
      </c>
      <c r="BR512" s="30">
        <f>SUMIF(Ingredients!$B$3:$B$217,F512,Ingredients!$H$3:$H$217)+SUMIF($B$3:$B$724,F512,$BZ$3:$BZ$724)</f>
        <v>0</v>
      </c>
      <c r="BS512" s="30">
        <f>SUMIF(Ingredients!$B$3:$B$217,G512,Ingredients!$H$3:$H$217)+SUMIF($B$3:$B$724,G512,$BZ$3:$BZ$724)</f>
        <v>4.5</v>
      </c>
      <c r="BT512" s="30">
        <f>SUMIF(Ingredients!$B$3:$B$217,H512,Ingredients!$H$3:$H$217)+SUMIF($B$3:$B$724,H512,$BZ$3:$BZ$724)</f>
        <v>0</v>
      </c>
      <c r="BU512" s="30">
        <f>SUMIF(Ingredients!$B$3:$B$217,I512,Ingredients!$H$3:$H$217)+SUMIF($B$3:$B$724,I512,$BZ$3:$BZ$724)</f>
        <v>2</v>
      </c>
      <c r="BV512" s="30">
        <f>SUMIF(Ingredients!$B$3:$B$217,J512,Ingredients!$H$3:$H$217)+SUMIF($B$3:$B$724,J512,$BZ$3:$BZ$724)</f>
        <v>0</v>
      </c>
      <c r="BW512" s="30">
        <f>SUMIF(Ingredients!$B$3:$B$217,K512,Ingredients!$H$3:$H$217)+SUMIF($B$3:$B$724,K512,$BZ$3:$BZ$724)</f>
        <v>0</v>
      </c>
      <c r="BX512" s="30">
        <f>SUMIF(Ingredients!$B$3:$B$217,L512,Ingredients!$H$3:$H$217)+SUMIF($B$3:$B$724,L512,$BZ$3:$BZ$724)</f>
        <v>1</v>
      </c>
      <c r="BY512" s="30">
        <f>SUMIF(Ingredients!$B$3:$B$217,M512,Ingredients!$H$3:$H$217)+SUMIF($B$3:$B$724,M512,$BZ$3:$BZ$724)</f>
        <v>0</v>
      </c>
      <c r="BZ512" s="42">
        <f t="shared" si="98"/>
        <v>7.5</v>
      </c>
      <c r="CA512" s="30">
        <f>SUMIF(Ingredients!$B$3:$B$217,F512,Ingredients!$I$3:$I$217)+SUMIF($B$3:$B$724,F512,$CI$3:$CI$724)</f>
        <v>0</v>
      </c>
      <c r="CB512" s="30">
        <f>SUMIF(Ingredients!$B$3:$B$217,G512,Ingredients!$I$3:$I$217)+SUMIF($B$3:$B$724,G512,$CI$3:$CI$724)</f>
        <v>1</v>
      </c>
      <c r="CC512" s="30">
        <f>SUMIF(Ingredients!$B$3:$B$217,H512,Ingredients!$I$3:$I$217)+SUMIF($B$3:$B$724,H512,$CI$3:$CI$724)</f>
        <v>0</v>
      </c>
      <c r="CD512" s="30">
        <f>SUMIF(Ingredients!$B$3:$B$217,I512,Ingredients!$I$3:$I$217)+SUMIF($B$3:$B$724,I512,$CI$3:$CI$724)</f>
        <v>0</v>
      </c>
      <c r="CE512" s="30">
        <f>SUMIF(Ingredients!$B$3:$B$217,J512,Ingredients!$I$3:$I$217)+SUMIF($B$3:$B$724,J512,$CI$3:$CI$724)</f>
        <v>0</v>
      </c>
      <c r="CF512" s="30">
        <f>SUMIF(Ingredients!$B$3:$B$217,K512,Ingredients!$I$3:$I$217)+SUMIF($B$3:$B$724,K512,$CI$3:$CI$724)</f>
        <v>0</v>
      </c>
      <c r="CG512" s="30">
        <f>SUMIF(Ingredients!$B$3:$B$217,L512,Ingredients!$I$3:$I$217)+SUMIF($B$3:$B$724,L512,$CI$3:$CI$724)</f>
        <v>0</v>
      </c>
      <c r="CH512" s="30">
        <f>SUMIF(Ingredients!$B$3:$B$217,M512,Ingredients!$I$3:$I$217)+SUMIF($B$3:$B$724,M512,$CI$3:$CI$724)</f>
        <v>0</v>
      </c>
      <c r="CI512" s="38">
        <f t="shared" si="99"/>
        <v>1</v>
      </c>
      <c r="CJ512" s="30">
        <f>SUMIF(Ingredients!$B$3:$B$217,F512,Ingredients!$J$3:$J$217)+SUMIF($B$3:$B$724,F512,$CR$3:$CR$724)</f>
        <v>0</v>
      </c>
      <c r="CK512" s="30">
        <f>SUMIF(Ingredients!$B$3:$B$217,G512,Ingredients!$J$3:$J$217)+SUMIF($B$3:$B$724,G512,$CR$3:$CR$724)</f>
        <v>0</v>
      </c>
      <c r="CL512" s="30">
        <f>SUMIF(Ingredients!$B$3:$B$217,H512,Ingredients!$J$3:$J$217)+SUMIF($B$3:$B$724,H512,$CR$3:$CR$724)</f>
        <v>0</v>
      </c>
      <c r="CM512" s="30">
        <f>SUMIF(Ingredients!$B$3:$B$217,I512,Ingredients!$J$3:$J$217)+SUMIF($B$3:$B$724,I512,$CR$3:$CR$724)</f>
        <v>0</v>
      </c>
      <c r="CN512" s="30">
        <f>SUMIF(Ingredients!$B$3:$B$217,J512,Ingredients!$J$3:$J$217)+SUMIF($B$3:$B$724,J512,$CR$3:$CR$724)</f>
        <v>0</v>
      </c>
      <c r="CO512" s="30">
        <f>SUMIF(Ingredients!$B$3:$B$217,K512,Ingredients!$J$3:$J$217)+SUMIF($B$3:$B$724,K512,$CR$3:$CR$724)</f>
        <v>0</v>
      </c>
      <c r="CP512" s="30">
        <f>SUMIF(Ingredients!$B$3:$B$217,L512,Ingredients!$J$3:$J$217)+SUMIF($B$3:$B$724,L512,$CR$3:$CR$724)</f>
        <v>0</v>
      </c>
      <c r="CQ512" s="30">
        <f>SUMIF(Ingredients!$B$3:$B$217,M512,Ingredients!$J$3:$J$217)+SUMIF($B$3:$B$724,M512,$CR$3:$CR$724)</f>
        <v>0</v>
      </c>
      <c r="CR512" s="43">
        <f t="shared" si="100"/>
        <v>0</v>
      </c>
      <c r="CS512" s="34">
        <v>30</v>
      </c>
      <c r="CT512" s="30">
        <v>0</v>
      </c>
      <c r="CU512" s="30">
        <v>18</v>
      </c>
      <c r="CV512" s="35">
        <v>1</v>
      </c>
      <c r="CW512" s="36">
        <v>1</v>
      </c>
      <c r="CX512" s="37">
        <v>5</v>
      </c>
      <c r="CY512" s="38">
        <v>1</v>
      </c>
      <c r="CZ512" s="39">
        <v>0</v>
      </c>
      <c r="DA512" t="s">
        <v>202</v>
      </c>
      <c r="DB512" t="str">
        <f t="shared" ca="1" si="101"/>
        <v>No</v>
      </c>
      <c r="DD512" t="s">
        <v>200</v>
      </c>
      <c r="DE512" t="str">
        <f t="shared" ca="1" si="102"/>
        <v/>
      </c>
      <c r="DF512" t="s">
        <v>2571</v>
      </c>
    </row>
    <row r="513" spans="2:110" x14ac:dyDescent="0.3">
      <c r="B513" t="s">
        <v>812</v>
      </c>
      <c r="C513" t="str">
        <f>INDEX('PH Itemnames'!$B$1:$B$723,MATCH(B513,'PH Itemnames'!$A$1:$A$723),1)</f>
        <v>meatystirfryItem</v>
      </c>
      <c r="D513" t="s">
        <v>245</v>
      </c>
      <c r="E513" t="s">
        <v>1192</v>
      </c>
      <c r="F513" s="10" t="s">
        <v>132</v>
      </c>
      <c r="G513" s="11" t="s">
        <v>61</v>
      </c>
      <c r="H513" s="11" t="s">
        <v>44</v>
      </c>
      <c r="I513" s="11" t="s">
        <v>64</v>
      </c>
      <c r="J513" s="11" t="s">
        <v>212</v>
      </c>
      <c r="K513" s="11"/>
      <c r="L513" s="11"/>
      <c r="M513" s="11"/>
      <c r="N513" s="46">
        <f ca="1">SUMIF(Ingredients!$B$3:$B$217,'PH complex foods'!F513,Ingredients!$A$3:$A$119)+SUMIF($B$3:$B$724,F513,$V$3:$V$723)</f>
        <v>1</v>
      </c>
      <c r="O513" s="11">
        <f ca="1">SUMIF(Ingredients!$B$3:$B$217,'PH complex foods'!G513,Ingredients!$A$3:$A$119)+SUMIF($B$3:$B$724,G513,$V$3:$V$723)</f>
        <v>1</v>
      </c>
      <c r="P513" s="11">
        <f ca="1">SUMIF(Ingredients!$B$3:$B$217,'PH complex foods'!H513,Ingredients!$A$3:$A$119)+SUMIF($B$3:$B$724,H513,$V$3:$V$723)</f>
        <v>1</v>
      </c>
      <c r="Q513" s="11">
        <f ca="1">SUMIF(Ingredients!$B$3:$B$217,'PH complex foods'!I513,Ingredients!$A$3:$A$119)+SUMIF($B$3:$B$724,I513,$V$3:$V$723)</f>
        <v>1</v>
      </c>
      <c r="R513" s="11">
        <f ca="1">SUMIF(Ingredients!$B$3:$B$217,'PH complex foods'!J513,Ingredients!$A$3:$A$119)+SUMIF($B$3:$B$724,J513,$V$3:$V$723)</f>
        <v>1</v>
      </c>
      <c r="S513" s="11">
        <f ca="1">SUMIF(Ingredients!$B$3:$B$217,'PH complex foods'!K513,Ingredients!$A$3:$A$119)+SUMIF($B$3:$B$724,K513,$V$3:$V$723)</f>
        <v>0</v>
      </c>
      <c r="T513" s="11">
        <f ca="1">SUMIF(Ingredients!$B$3:$B$217,'PH complex foods'!L513,Ingredients!$A$3:$A$119)+SUMIF($B$3:$B$724,L513,$V$3:$V$723)</f>
        <v>0</v>
      </c>
      <c r="U513" s="11">
        <f ca="1">SUMIF(Ingredients!$B$3:$B$217,'PH complex foods'!M513,Ingredients!$A$3:$A$119)+SUMIF($B$3:$B$724,M513,$V$3:$V$723)</f>
        <v>0</v>
      </c>
      <c r="V513" s="10">
        <f t="shared" ca="1" si="103"/>
        <v>1</v>
      </c>
      <c r="W513" s="11">
        <f t="shared" si="92"/>
        <v>0</v>
      </c>
      <c r="X513" s="44" t="str">
        <f t="shared" ca="1" si="104"/>
        <v>Yes</v>
      </c>
      <c r="Y513" s="34">
        <f>SUMIF(Ingredients!$B$3:$B$217,F513,Ingredients!$C$3:$C$217)+SUMIF($B$3:$B$724,F513,$AG$3:$AG$724)</f>
        <v>4</v>
      </c>
      <c r="Z513" s="30">
        <f>SUMIF(Ingredients!$B$3:$B$217,G513,Ingredients!$C$3:$C$217)+SUMIF($B$3:$B$724,G513,$AG$3:$AG$724)</f>
        <v>10</v>
      </c>
      <c r="AA513" s="30">
        <f>SUMIF(Ingredients!$B$3:$B$217,H513,Ingredients!$C$3:$C$217)+SUMIF($B$3:$B$724,H513,$AG$3:$AG$724)</f>
        <v>0</v>
      </c>
      <c r="AB513" s="30">
        <f>SUMIF(Ingredients!$B$3:$B$217,I513,Ingredients!$C$3:$C$217)+SUMIF($B$3:$B$724,I513,$AG$3:$AG$724)</f>
        <v>2</v>
      </c>
      <c r="AC513" s="30">
        <f>SUMIF(Ingredients!$B$3:$B$217,J513,Ingredients!$C$3:$C$217)+SUMIF($B$3:$B$724,J513,$AG$3:$AG$724)</f>
        <v>7.166666666666667</v>
      </c>
      <c r="AD513" s="30">
        <f>SUMIF(Ingredients!$B$3:$B$217,K513,Ingredients!$C$3:$C$217)+SUMIF($B$3:$B$724,K513,$AG$3:$AG$724)</f>
        <v>0</v>
      </c>
      <c r="AE513" s="30">
        <f>SUMIF(Ingredients!$B$3:$B$217,L513,Ingredients!$C$3:$C$217)+SUMIF($B$3:$B$724,L513,$AG$3:$AG$724)</f>
        <v>0</v>
      </c>
      <c r="AF513" s="30">
        <f>SUMIF(Ingredients!$B$3:$B$217,M513,Ingredients!$C$3:$C$217)+SUMIF($B$3:$B$724,M513,$AG$3:$AG$724)</f>
        <v>0</v>
      </c>
      <c r="AG513" s="29">
        <f t="shared" si="93"/>
        <v>23.166666666666668</v>
      </c>
      <c r="AH513" s="30">
        <f>SUMIF(Ingredients!$B$3:$B$217,F513,Ingredients!$D$3:$D$217)+SUMIF($B$3:$B$724,F513,$AP$3:$AP$724)</f>
        <v>0</v>
      </c>
      <c r="AI513" s="30">
        <f>SUMIF(Ingredients!$B$3:$B$217,G513,Ingredients!$D$3:$D$217)+SUMIF($B$3:$B$724,G513,$AP$3:$AP$724)</f>
        <v>0</v>
      </c>
      <c r="AJ513" s="30">
        <f>SUMIF(Ingredients!$B$3:$B$217,H513,Ingredients!$D$3:$D$217)+SUMIF($B$3:$B$724,H513,$AP$3:$AP$724)</f>
        <v>0</v>
      </c>
      <c r="AK513" s="30">
        <f>SUMIF(Ingredients!$B$3:$B$217,I513,Ingredients!$D$3:$D$217)+SUMIF($B$3:$B$724,I513,$AP$3:$AP$724)</f>
        <v>0</v>
      </c>
      <c r="AL513" s="30">
        <f>SUMIF(Ingredients!$B$3:$B$217,J513,Ingredients!$D$3:$D$217)+SUMIF($B$3:$B$724,J513,$AP$3:$AP$724)</f>
        <v>0</v>
      </c>
      <c r="AM513" s="30">
        <f>SUMIF(Ingredients!$B$3:$B$217,K513,Ingredients!$D$3:$D$217)+SUMIF($B$3:$B$724,K513,$AP$3:$AP$724)</f>
        <v>0</v>
      </c>
      <c r="AN513" s="30">
        <f>SUMIF(Ingredients!$B$3:$B$217,L513,Ingredients!$D$3:$D$217)+SUMIF($B$3:$B$724,L513,$AP$3:$AP$724)</f>
        <v>0</v>
      </c>
      <c r="AO513" s="30">
        <f>SUMIF(Ingredients!$B$3:$B$217,M513,Ingredients!$D$3:$D$217)+SUMIF($B$3:$B$724,M513,$AP$3:$AP$724)</f>
        <v>0</v>
      </c>
      <c r="AP513" s="29">
        <f t="shared" si="94"/>
        <v>0</v>
      </c>
      <c r="AQ513" s="30">
        <f>SUMIF(Ingredients!$B$3:$B$217,F513,Ingredients!$E$3:$E$217)+SUMIF($B$3:$B$724,F513,$AY$3:$AY$727)</f>
        <v>7.666666666666667</v>
      </c>
      <c r="AR513" s="30">
        <f>SUMIF(Ingredients!$B$3:$B$217,G513,Ingredients!$E$3:$E$217)+SUMIF($B$3:$B$724,G513,$AY$3:$AY$727)</f>
        <v>31</v>
      </c>
      <c r="AS513" s="30">
        <f>SUMIF(Ingredients!$B$3:$B$217,H513,Ingredients!$E$3:$E$217)+SUMIF($B$3:$B$724,H513,$AY$3:$AY$727)</f>
        <v>10</v>
      </c>
      <c r="AT513" s="30">
        <f>SUMIF(Ingredients!$B$3:$B$217,I513,Ingredients!$E$3:$E$217)+SUMIF($B$3:$B$724,I513,$AY$3:$AY$727)</f>
        <v>43</v>
      </c>
      <c r="AU513" s="30">
        <f>SUMIF(Ingredients!$B$3:$B$217,J513,Ingredients!$E$3:$E$217)+SUMIF($B$3:$B$724,J513,$AY$3:$AY$727)</f>
        <v>12</v>
      </c>
      <c r="AV513" s="30">
        <f>SUMIF(Ingredients!$B$3:$B$217,K513,Ingredients!$E$3:$E$217)+SUMIF($B$3:$B$724,K513,$AY$3:$AY$727)</f>
        <v>0</v>
      </c>
      <c r="AW513" s="30">
        <f>SUMIF(Ingredients!$B$3:$B$217,L513,Ingredients!$E$3:$E$217)+SUMIF($B$3:$B$724,L513,$AY$3:$AY$727)</f>
        <v>0</v>
      </c>
      <c r="AX513" s="30">
        <f>SUMIF(Ingredients!$B$3:$B$217,M513,Ingredients!$E$3:$E$217)+SUMIF($B$3:$B$724,M513,$AY$3:$AY$727)</f>
        <v>0</v>
      </c>
      <c r="AY513" s="29">
        <f t="shared" si="95"/>
        <v>20.733333333333331</v>
      </c>
      <c r="AZ513" s="30">
        <f>SUMIF(Ingredients!$B$3:$B$217,F513,Ingredients!$F$3:$F$217)+SUMIF($B$3:$B$724,F513,$BH$3:$BH$724)</f>
        <v>0</v>
      </c>
      <c r="BA513" s="30">
        <f>SUMIF(Ingredients!$B$3:$B$217,G513,Ingredients!$F$3:$F$217)+SUMIF($B$3:$B$724,G513,$BH$3:$BH$724)</f>
        <v>0</v>
      </c>
      <c r="BB513" s="30">
        <f>SUMIF(Ingredients!$B$3:$B$217,H513,Ingredients!$F$3:$F$217)+SUMIF($B$3:$B$724,H513,$BH$3:$BH$724)</f>
        <v>0</v>
      </c>
      <c r="BC513" s="30">
        <f>SUMIF(Ingredients!$B$3:$B$217,I513,Ingredients!$F$3:$F$217)+SUMIF($B$3:$B$724,I513,$BH$3:$BH$724)</f>
        <v>0</v>
      </c>
      <c r="BD513" s="30">
        <f>SUMIF(Ingredients!$B$3:$B$217,J513,Ingredients!$F$3:$F$217)+SUMIF($B$3:$B$724,J513,$BH$3:$BH$724)</f>
        <v>0</v>
      </c>
      <c r="BE513" s="30">
        <f>SUMIF(Ingredients!$B$3:$B$217,K513,Ingredients!$F$3:$F$217)+SUMIF($B$3:$B$724,K513,$BH$3:$BH$724)</f>
        <v>0</v>
      </c>
      <c r="BF513" s="30">
        <f>SUMIF(Ingredients!$B$3:$B$217,L513,Ingredients!$F$3:$F$217)+SUMIF($B$3:$B$724,L513,$BH$3:$BH$724)</f>
        <v>0</v>
      </c>
      <c r="BG513" s="30">
        <f>SUMIF(Ingredients!$B$3:$B$217,M513,Ingredients!$F$3:$F$217)+SUMIF($B$3:$B$724,M513,$BH$3:$BH$724)</f>
        <v>0</v>
      </c>
      <c r="BH513" s="35">
        <f t="shared" si="96"/>
        <v>0</v>
      </c>
      <c r="BI513" s="30">
        <f>SUMIF(Ingredients!$B$3:$B$217,F513,Ingredients!$G$3:$G$217)+SUMIF($B$3:$B$724,F513,$BQ$3:$BQ$724)</f>
        <v>0</v>
      </c>
      <c r="BJ513" s="30">
        <f>SUMIF(Ingredients!$B$3:$B$217,G513,Ingredients!$G$3:$G$217)+SUMIF($B$3:$B$724,G513,$BQ$3:$BQ$724)</f>
        <v>0</v>
      </c>
      <c r="BK513" s="30">
        <f>SUMIF(Ingredients!$B$3:$B$217,H513,Ingredients!$G$3:$G$217)+SUMIF($B$3:$B$724,H513,$BQ$3:$BQ$724)</f>
        <v>0</v>
      </c>
      <c r="BL513" s="30">
        <f>SUMIF(Ingredients!$B$3:$B$217,I513,Ingredients!$G$3:$G$217)+SUMIF($B$3:$B$724,I513,$BQ$3:$BQ$724)</f>
        <v>0</v>
      </c>
      <c r="BM513" s="30">
        <f>SUMIF(Ingredients!$B$3:$B$217,J513,Ingredients!$G$3:$G$217)+SUMIF($B$3:$B$724,J513,$BQ$3:$BQ$724)</f>
        <v>0</v>
      </c>
      <c r="BN513" s="30">
        <f>SUMIF(Ingredients!$B$3:$B$217,K513,Ingredients!$G$3:$G$217)+SUMIF($B$3:$B$724,K513,$BQ$3:$BQ$724)</f>
        <v>0</v>
      </c>
      <c r="BO513" s="30">
        <f>SUMIF(Ingredients!$B$3:$B$217,L513,Ingredients!$G$3:$G$217)+SUMIF($B$3:$B$724,L513,$BQ$3:$BQ$724)</f>
        <v>0</v>
      </c>
      <c r="BP513" s="30">
        <f>SUMIF(Ingredients!$B$3:$B$217,M513,Ingredients!$G$3:$G$217)+SUMIF($B$3:$B$724,M513,$BQ$3:$BQ$724)</f>
        <v>0</v>
      </c>
      <c r="BQ513" s="36">
        <f t="shared" si="97"/>
        <v>0</v>
      </c>
      <c r="BR513" s="30">
        <f>SUMIF(Ingredients!$B$3:$B$217,F513,Ingredients!$H$3:$H$217)+SUMIF($B$3:$B$724,F513,$BZ$3:$BZ$724)</f>
        <v>1</v>
      </c>
      <c r="BS513" s="30">
        <f>SUMIF(Ingredients!$B$3:$B$217,G513,Ingredients!$H$3:$H$217)+SUMIF($B$3:$B$724,G513,$BZ$3:$BZ$724)</f>
        <v>1</v>
      </c>
      <c r="BT513" s="30">
        <f>SUMIF(Ingredients!$B$3:$B$217,H513,Ingredients!$H$3:$H$217)+SUMIF($B$3:$B$724,H513,$BZ$3:$BZ$724)</f>
        <v>0</v>
      </c>
      <c r="BU513" s="30">
        <f>SUMIF(Ingredients!$B$3:$B$217,I513,Ingredients!$H$3:$H$217)+SUMIF($B$3:$B$724,I513,$BZ$3:$BZ$724)</f>
        <v>1</v>
      </c>
      <c r="BV513" s="30">
        <f>SUMIF(Ingredients!$B$3:$B$217,J513,Ingredients!$H$3:$H$217)+SUMIF($B$3:$B$724,J513,$BZ$3:$BZ$724)</f>
        <v>0</v>
      </c>
      <c r="BW513" s="30">
        <f>SUMIF(Ingredients!$B$3:$B$217,K513,Ingredients!$H$3:$H$217)+SUMIF($B$3:$B$724,K513,$BZ$3:$BZ$724)</f>
        <v>0</v>
      </c>
      <c r="BX513" s="30">
        <f>SUMIF(Ingredients!$B$3:$B$217,L513,Ingredients!$H$3:$H$217)+SUMIF($B$3:$B$724,L513,$BZ$3:$BZ$724)</f>
        <v>0</v>
      </c>
      <c r="BY513" s="30">
        <f>SUMIF(Ingredients!$B$3:$B$217,M513,Ingredients!$H$3:$H$217)+SUMIF($B$3:$B$724,M513,$BZ$3:$BZ$724)</f>
        <v>0</v>
      </c>
      <c r="BZ513" s="42">
        <f t="shared" si="98"/>
        <v>3</v>
      </c>
      <c r="CA513" s="30">
        <f>SUMIF(Ingredients!$B$3:$B$217,F513,Ingredients!$I$3:$I$217)+SUMIF($B$3:$B$724,F513,$CI$3:$CI$724)</f>
        <v>0</v>
      </c>
      <c r="CB513" s="30">
        <f>SUMIF(Ingredients!$B$3:$B$217,G513,Ingredients!$I$3:$I$217)+SUMIF($B$3:$B$724,G513,$CI$3:$CI$724)</f>
        <v>0</v>
      </c>
      <c r="CC513" s="30">
        <f>SUMIF(Ingredients!$B$3:$B$217,H513,Ingredients!$I$3:$I$217)+SUMIF($B$3:$B$724,H513,$CI$3:$CI$724)</f>
        <v>0</v>
      </c>
      <c r="CD513" s="30">
        <f>SUMIF(Ingredients!$B$3:$B$217,I513,Ingredients!$I$3:$I$217)+SUMIF($B$3:$B$724,I513,$CI$3:$CI$724)</f>
        <v>0</v>
      </c>
      <c r="CE513" s="30">
        <f>SUMIF(Ingredients!$B$3:$B$217,J513,Ingredients!$I$3:$I$217)+SUMIF($B$3:$B$724,J513,$CI$3:$CI$724)</f>
        <v>2</v>
      </c>
      <c r="CF513" s="30">
        <f>SUMIF(Ingredients!$B$3:$B$217,K513,Ingredients!$I$3:$I$217)+SUMIF($B$3:$B$724,K513,$CI$3:$CI$724)</f>
        <v>0</v>
      </c>
      <c r="CG513" s="30">
        <f>SUMIF(Ingredients!$B$3:$B$217,L513,Ingredients!$I$3:$I$217)+SUMIF($B$3:$B$724,L513,$CI$3:$CI$724)</f>
        <v>0</v>
      </c>
      <c r="CH513" s="30">
        <f>SUMIF(Ingredients!$B$3:$B$217,M513,Ingredients!$I$3:$I$217)+SUMIF($B$3:$B$724,M513,$CI$3:$CI$724)</f>
        <v>0</v>
      </c>
      <c r="CI513" s="38">
        <f t="shared" si="99"/>
        <v>2</v>
      </c>
      <c r="CJ513" s="30">
        <f>SUMIF(Ingredients!$B$3:$B$217,F513,Ingredients!$J$3:$J$217)+SUMIF($B$3:$B$724,F513,$CR$3:$CR$724)</f>
        <v>0</v>
      </c>
      <c r="CK513" s="30">
        <f>SUMIF(Ingredients!$B$3:$B$217,G513,Ingredients!$J$3:$J$217)+SUMIF($B$3:$B$724,G513,$CR$3:$CR$724)</f>
        <v>0</v>
      </c>
      <c r="CL513" s="30">
        <f>SUMIF(Ingredients!$B$3:$B$217,H513,Ingredients!$J$3:$J$217)+SUMIF($B$3:$B$724,H513,$CR$3:$CR$724)</f>
        <v>0</v>
      </c>
      <c r="CM513" s="30">
        <f>SUMIF(Ingredients!$B$3:$B$217,I513,Ingredients!$J$3:$J$217)+SUMIF($B$3:$B$724,I513,$CR$3:$CR$724)</f>
        <v>0</v>
      </c>
      <c r="CN513" s="30">
        <f>SUMIF(Ingredients!$B$3:$B$217,J513,Ingredients!$J$3:$J$217)+SUMIF($B$3:$B$724,J513,$CR$3:$CR$724)</f>
        <v>0</v>
      </c>
      <c r="CO513" s="30">
        <f>SUMIF(Ingredients!$B$3:$B$217,K513,Ingredients!$J$3:$J$217)+SUMIF($B$3:$B$724,K513,$CR$3:$CR$724)</f>
        <v>0</v>
      </c>
      <c r="CP513" s="30">
        <f>SUMIF(Ingredients!$B$3:$B$217,L513,Ingredients!$J$3:$J$217)+SUMIF($B$3:$B$724,L513,$CR$3:$CR$724)</f>
        <v>0</v>
      </c>
      <c r="CQ513" s="30">
        <f>SUMIF(Ingredients!$B$3:$B$217,M513,Ingredients!$J$3:$J$217)+SUMIF($B$3:$B$724,M513,$CR$3:$CR$724)</f>
        <v>0</v>
      </c>
      <c r="CR513" s="43">
        <f t="shared" si="100"/>
        <v>0</v>
      </c>
      <c r="CS513" s="34">
        <v>25</v>
      </c>
      <c r="CT513" s="30">
        <v>0</v>
      </c>
      <c r="CU513" s="30">
        <v>12</v>
      </c>
      <c r="CV513" s="35">
        <v>0</v>
      </c>
      <c r="CW513" s="36">
        <v>0</v>
      </c>
      <c r="CX513" s="37">
        <v>3</v>
      </c>
      <c r="CY513" s="38">
        <v>2</v>
      </c>
      <c r="CZ513" s="39">
        <v>0</v>
      </c>
      <c r="DA513" t="s">
        <v>202</v>
      </c>
      <c r="DB513" t="str">
        <f t="shared" ca="1" si="101"/>
        <v>-</v>
      </c>
      <c r="DD513" t="s">
        <v>200</v>
      </c>
      <c r="DE513" t="str">
        <f t="shared" ca="1" si="102"/>
        <v>MEATYSTIRFRYITEM(MEAL, ItemRegistry.meatystirfryItem, 4 ,5f,0f,0f,3f,0f,2f,0f,1.75f),</v>
      </c>
      <c r="DF513" t="s">
        <v>2572</v>
      </c>
    </row>
    <row r="514" spans="2:110" x14ac:dyDescent="0.3">
      <c r="B514" t="s">
        <v>813</v>
      </c>
      <c r="C514" t="str">
        <f>INDEX('PH Itemnames'!$B$1:$B$723,MATCH(B514,'PH Itemnames'!$A$1:$A$723),1)</f>
        <v>potstickersItem</v>
      </c>
      <c r="D514" t="s">
        <v>240</v>
      </c>
      <c r="E514" t="s">
        <v>1192</v>
      </c>
      <c r="F514" s="10" t="s">
        <v>76</v>
      </c>
      <c r="G514" s="11" t="s">
        <v>60</v>
      </c>
      <c r="H514" s="11" t="s">
        <v>129</v>
      </c>
      <c r="I514" s="11" t="s">
        <v>346</v>
      </c>
      <c r="J514" s="11" t="s">
        <v>663</v>
      </c>
      <c r="K514" s="11" t="s">
        <v>62</v>
      </c>
      <c r="L514" s="11"/>
      <c r="M514" s="11"/>
      <c r="N514" s="46">
        <f ca="1">SUMIF(Ingredients!$B$3:$B$217,'PH complex foods'!F514,Ingredients!$A$3:$A$119)+SUMIF($B$3:$B$724,F514,$V$3:$V$723)</f>
        <v>1</v>
      </c>
      <c r="O514" s="11">
        <f ca="1">SUMIF(Ingredients!$B$3:$B$217,'PH complex foods'!G514,Ingredients!$A$3:$A$119)+SUMIF($B$3:$B$724,G514,$V$3:$V$723)</f>
        <v>1</v>
      </c>
      <c r="P514" s="11">
        <f ca="1">SUMIF(Ingredients!$B$3:$B$217,'PH complex foods'!H514,Ingredients!$A$3:$A$119)+SUMIF($B$3:$B$724,H514,$V$3:$V$723)</f>
        <v>1</v>
      </c>
      <c r="Q514" s="11">
        <f ca="1">SUMIF(Ingredients!$B$3:$B$217,'PH complex foods'!I514,Ingredients!$A$3:$A$119)+SUMIF($B$3:$B$724,I514,$V$3:$V$723)</f>
        <v>1</v>
      </c>
      <c r="R514" s="11">
        <f ca="1">SUMIF(Ingredients!$B$3:$B$217,'PH complex foods'!J514,Ingredients!$A$3:$A$119)+SUMIF($B$3:$B$724,J514,$V$3:$V$723)</f>
        <v>1</v>
      </c>
      <c r="S514" s="11">
        <f ca="1">SUMIF(Ingredients!$B$3:$B$217,'PH complex foods'!K514,Ingredients!$A$3:$A$119)+SUMIF($B$3:$B$724,K514,$V$3:$V$723)</f>
        <v>1</v>
      </c>
      <c r="T514" s="11">
        <f ca="1">SUMIF(Ingredients!$B$3:$B$217,'PH complex foods'!L514,Ingredients!$A$3:$A$119)+SUMIF($B$3:$B$724,L514,$V$3:$V$723)</f>
        <v>0</v>
      </c>
      <c r="U514" s="11">
        <f ca="1">SUMIF(Ingredients!$B$3:$B$217,'PH complex foods'!M514,Ingredients!$A$3:$A$119)+SUMIF($B$3:$B$724,M514,$V$3:$V$723)</f>
        <v>0</v>
      </c>
      <c r="V514" s="10">
        <f t="shared" ca="1" si="103"/>
        <v>1</v>
      </c>
      <c r="W514" s="11">
        <f t="shared" si="92"/>
        <v>0</v>
      </c>
      <c r="X514" s="44" t="str">
        <f t="shared" ca="1" si="104"/>
        <v>Yes</v>
      </c>
      <c r="Y514" s="34">
        <f>SUMIF(Ingredients!$B$3:$B$217,F514,Ingredients!$C$3:$C$217)+SUMIF($B$3:$B$724,F514,$AG$3:$AG$724)</f>
        <v>10</v>
      </c>
      <c r="Z514" s="30">
        <f>SUMIF(Ingredients!$B$3:$B$217,G514,Ingredients!$C$3:$C$217)+SUMIF($B$3:$B$724,G514,$AG$3:$AG$724)</f>
        <v>2</v>
      </c>
      <c r="AA514" s="30">
        <f>SUMIF(Ingredients!$B$3:$B$217,H514,Ingredients!$C$3:$C$217)+SUMIF($B$3:$B$724,H514,$AG$3:$AG$724)</f>
        <v>2</v>
      </c>
      <c r="AB514" s="30">
        <f>SUMIF(Ingredients!$B$3:$B$217,I514,Ingredients!$C$3:$C$217)+SUMIF($B$3:$B$724,I514,$AG$3:$AG$724)</f>
        <v>4</v>
      </c>
      <c r="AC514" s="30">
        <f>SUMIF(Ingredients!$B$3:$B$217,J514,Ingredients!$C$3:$C$217)+SUMIF($B$3:$B$724,J514,$AG$3:$AG$724)</f>
        <v>10</v>
      </c>
      <c r="AD514" s="30">
        <f>SUMIF(Ingredients!$B$3:$B$217,K514,Ingredients!$C$3:$C$217)+SUMIF($B$3:$B$724,K514,$AG$3:$AG$724)</f>
        <v>2</v>
      </c>
      <c r="AE514" s="30">
        <f>SUMIF(Ingredients!$B$3:$B$217,L514,Ingredients!$C$3:$C$217)+SUMIF($B$3:$B$724,L514,$AG$3:$AG$724)</f>
        <v>0</v>
      </c>
      <c r="AF514" s="30">
        <f>SUMIF(Ingredients!$B$3:$B$217,M514,Ingredients!$C$3:$C$217)+SUMIF($B$3:$B$724,M514,$AG$3:$AG$724)</f>
        <v>0</v>
      </c>
      <c r="AG514" s="29">
        <f t="shared" si="93"/>
        <v>30</v>
      </c>
      <c r="AH514" s="30">
        <f>SUMIF(Ingredients!$B$3:$B$217,F514,Ingredients!$D$3:$D$217)+SUMIF($B$3:$B$724,F514,$AP$3:$AP$724)</f>
        <v>0</v>
      </c>
      <c r="AI514" s="30">
        <f>SUMIF(Ingredients!$B$3:$B$217,G514,Ingredients!$D$3:$D$217)+SUMIF($B$3:$B$724,G514,$AP$3:$AP$724)</f>
        <v>0</v>
      </c>
      <c r="AJ514" s="30">
        <f>SUMIF(Ingredients!$B$3:$B$217,H514,Ingredients!$D$3:$D$217)+SUMIF($B$3:$B$724,H514,$AP$3:$AP$724)</f>
        <v>0</v>
      </c>
      <c r="AK514" s="30">
        <f>SUMIF(Ingredients!$B$3:$B$217,I514,Ingredients!$D$3:$D$217)+SUMIF($B$3:$B$724,I514,$AP$3:$AP$724)</f>
        <v>0</v>
      </c>
      <c r="AL514" s="30">
        <f>SUMIF(Ingredients!$B$3:$B$217,J514,Ingredients!$D$3:$D$217)+SUMIF($B$3:$B$724,J514,$AP$3:$AP$724)</f>
        <v>10</v>
      </c>
      <c r="AM514" s="30">
        <f>SUMIF(Ingredients!$B$3:$B$217,K514,Ingredients!$D$3:$D$217)+SUMIF($B$3:$B$724,K514,$AP$3:$AP$724)</f>
        <v>0</v>
      </c>
      <c r="AN514" s="30">
        <f>SUMIF(Ingredients!$B$3:$B$217,L514,Ingredients!$D$3:$D$217)+SUMIF($B$3:$B$724,L514,$AP$3:$AP$724)</f>
        <v>0</v>
      </c>
      <c r="AO514" s="30">
        <f>SUMIF(Ingredients!$B$3:$B$217,M514,Ingredients!$D$3:$D$217)+SUMIF($B$3:$B$724,M514,$AP$3:$AP$724)</f>
        <v>0</v>
      </c>
      <c r="AP514" s="29">
        <f t="shared" si="94"/>
        <v>10</v>
      </c>
      <c r="AQ514" s="30">
        <f>SUMIF(Ingredients!$B$3:$B$217,F514,Ingredients!$E$3:$E$217)+SUMIF($B$3:$B$724,F514,$AY$3:$AY$727)</f>
        <v>10</v>
      </c>
      <c r="AR514" s="30">
        <f>SUMIF(Ingredients!$B$3:$B$217,G514,Ingredients!$E$3:$E$217)+SUMIF($B$3:$B$724,G514,$AY$3:$AY$727)</f>
        <v>18</v>
      </c>
      <c r="AS514" s="30">
        <f>SUMIF(Ingredients!$B$3:$B$217,H514,Ingredients!$E$3:$E$217)+SUMIF($B$3:$B$724,H514,$AY$3:$AY$727)</f>
        <v>12</v>
      </c>
      <c r="AT514" s="30">
        <f>SUMIF(Ingredients!$B$3:$B$217,I514,Ingredients!$E$3:$E$217)+SUMIF($B$3:$B$724,I514,$AY$3:$AY$727)</f>
        <v>0</v>
      </c>
      <c r="AU514" s="30">
        <f>SUMIF(Ingredients!$B$3:$B$217,J514,Ingredients!$E$3:$E$217)+SUMIF($B$3:$B$724,J514,$AY$3:$AY$727)</f>
        <v>12.666666666666666</v>
      </c>
      <c r="AV514" s="30">
        <f>SUMIF(Ingredients!$B$3:$B$217,K514,Ingredients!$E$3:$E$217)+SUMIF($B$3:$B$724,K514,$AY$3:$AY$727)</f>
        <v>54</v>
      </c>
      <c r="AW514" s="30">
        <f>SUMIF(Ingredients!$B$3:$B$217,L514,Ingredients!$E$3:$E$217)+SUMIF($B$3:$B$724,L514,$AY$3:$AY$727)</f>
        <v>0</v>
      </c>
      <c r="AX514" s="30">
        <f>SUMIF(Ingredients!$B$3:$B$217,M514,Ingredients!$E$3:$E$217)+SUMIF($B$3:$B$724,M514,$AY$3:$AY$727)</f>
        <v>0</v>
      </c>
      <c r="AY514" s="29">
        <f t="shared" si="95"/>
        <v>17.777777777777775</v>
      </c>
      <c r="AZ514" s="30">
        <f>SUMIF(Ingredients!$B$3:$B$217,F514,Ingredients!$F$3:$F$217)+SUMIF($B$3:$B$724,F514,$BH$3:$BH$724)</f>
        <v>0</v>
      </c>
      <c r="BA514" s="30">
        <f>SUMIF(Ingredients!$B$3:$B$217,G514,Ingredients!$F$3:$F$217)+SUMIF($B$3:$B$724,G514,$BH$3:$BH$724)</f>
        <v>0</v>
      </c>
      <c r="BB514" s="30">
        <f>SUMIF(Ingredients!$B$3:$B$217,H514,Ingredients!$F$3:$F$217)+SUMIF($B$3:$B$724,H514,$BH$3:$BH$724)</f>
        <v>0</v>
      </c>
      <c r="BC514" s="30">
        <f>SUMIF(Ingredients!$B$3:$B$217,I514,Ingredients!$F$3:$F$217)+SUMIF($B$3:$B$724,I514,$BH$3:$BH$724)</f>
        <v>0</v>
      </c>
      <c r="BD514" s="30">
        <f>SUMIF(Ingredients!$B$3:$B$217,J514,Ingredients!$F$3:$F$217)+SUMIF($B$3:$B$724,J514,$BH$3:$BH$724)</f>
        <v>0</v>
      </c>
      <c r="BE514" s="30">
        <f>SUMIF(Ingredients!$B$3:$B$217,K514,Ingredients!$F$3:$F$217)+SUMIF($B$3:$B$724,K514,$BH$3:$BH$724)</f>
        <v>0</v>
      </c>
      <c r="BF514" s="30">
        <f>SUMIF(Ingredients!$B$3:$B$217,L514,Ingredients!$F$3:$F$217)+SUMIF($B$3:$B$724,L514,$BH$3:$BH$724)</f>
        <v>0</v>
      </c>
      <c r="BG514" s="30">
        <f>SUMIF(Ingredients!$B$3:$B$217,M514,Ingredients!$F$3:$F$217)+SUMIF($B$3:$B$724,M514,$BH$3:$BH$724)</f>
        <v>0</v>
      </c>
      <c r="BH514" s="35">
        <f t="shared" si="96"/>
        <v>0</v>
      </c>
      <c r="BI514" s="30">
        <f>SUMIF(Ingredients!$B$3:$B$217,F514,Ingredients!$G$3:$G$217)+SUMIF($B$3:$B$724,F514,$BQ$3:$BQ$724)</f>
        <v>0</v>
      </c>
      <c r="BJ514" s="30">
        <f>SUMIF(Ingredients!$B$3:$B$217,G514,Ingredients!$G$3:$G$217)+SUMIF($B$3:$B$724,G514,$BQ$3:$BQ$724)</f>
        <v>0</v>
      </c>
      <c r="BK514" s="30">
        <f>SUMIF(Ingredients!$B$3:$B$217,H514,Ingredients!$G$3:$G$217)+SUMIF($B$3:$B$724,H514,$BQ$3:$BQ$724)</f>
        <v>0</v>
      </c>
      <c r="BL514" s="30">
        <f>SUMIF(Ingredients!$B$3:$B$217,I514,Ingredients!$G$3:$G$217)+SUMIF($B$3:$B$724,I514,$BQ$3:$BQ$724)</f>
        <v>0</v>
      </c>
      <c r="BM514" s="30">
        <f>SUMIF(Ingredients!$B$3:$B$217,J514,Ingredients!$G$3:$G$217)+SUMIF($B$3:$B$724,J514,$BQ$3:$BQ$724)</f>
        <v>0</v>
      </c>
      <c r="BN514" s="30">
        <f>SUMIF(Ingredients!$B$3:$B$217,K514,Ingredients!$G$3:$G$217)+SUMIF($B$3:$B$724,K514,$BQ$3:$BQ$724)</f>
        <v>0</v>
      </c>
      <c r="BO514" s="30">
        <f>SUMIF(Ingredients!$B$3:$B$217,L514,Ingredients!$G$3:$G$217)+SUMIF($B$3:$B$724,L514,$BQ$3:$BQ$724)</f>
        <v>0</v>
      </c>
      <c r="BP514" s="30">
        <f>SUMIF(Ingredients!$B$3:$B$217,M514,Ingredients!$G$3:$G$217)+SUMIF($B$3:$B$724,M514,$BQ$3:$BQ$724)</f>
        <v>0</v>
      </c>
      <c r="BQ514" s="36">
        <f t="shared" si="97"/>
        <v>0</v>
      </c>
      <c r="BR514" s="30">
        <f>SUMIF(Ingredients!$B$3:$B$217,F514,Ingredients!$H$3:$H$217)+SUMIF($B$3:$B$724,F514,$BZ$3:$BZ$724)</f>
        <v>0</v>
      </c>
      <c r="BS514" s="30">
        <f>SUMIF(Ingredients!$B$3:$B$217,G514,Ingredients!$H$3:$H$217)+SUMIF($B$3:$B$724,G514,$BZ$3:$BZ$724)</f>
        <v>1</v>
      </c>
      <c r="BT514" s="30">
        <f>SUMIF(Ingredients!$B$3:$B$217,H514,Ingredients!$H$3:$H$217)+SUMIF($B$3:$B$724,H514,$BZ$3:$BZ$724)</f>
        <v>1</v>
      </c>
      <c r="BU514" s="30">
        <f>SUMIF(Ingredients!$B$3:$B$217,I514,Ingredients!$H$3:$H$217)+SUMIF($B$3:$B$724,I514,$BZ$3:$BZ$724)</f>
        <v>0</v>
      </c>
      <c r="BV514" s="30">
        <f>SUMIF(Ingredients!$B$3:$B$217,J514,Ingredients!$H$3:$H$217)+SUMIF($B$3:$B$724,J514,$BZ$3:$BZ$724)</f>
        <v>0.5</v>
      </c>
      <c r="BW514" s="30">
        <f>SUMIF(Ingredients!$B$3:$B$217,K514,Ingredients!$H$3:$H$217)+SUMIF($B$3:$B$724,K514,$BZ$3:$BZ$724)</f>
        <v>2</v>
      </c>
      <c r="BX514" s="30">
        <f>SUMIF(Ingredients!$B$3:$B$217,L514,Ingredients!$H$3:$H$217)+SUMIF($B$3:$B$724,L514,$BZ$3:$BZ$724)</f>
        <v>0</v>
      </c>
      <c r="BY514" s="30">
        <f>SUMIF(Ingredients!$B$3:$B$217,M514,Ingredients!$H$3:$H$217)+SUMIF($B$3:$B$724,M514,$BZ$3:$BZ$724)</f>
        <v>0</v>
      </c>
      <c r="BZ514" s="42">
        <f t="shared" si="98"/>
        <v>4.5</v>
      </c>
      <c r="CA514" s="30">
        <f>SUMIF(Ingredients!$B$3:$B$217,F514,Ingredients!$I$3:$I$217)+SUMIF($B$3:$B$724,F514,$CI$3:$CI$724)</f>
        <v>1.5</v>
      </c>
      <c r="CB514" s="30">
        <f>SUMIF(Ingredients!$B$3:$B$217,G514,Ingredients!$I$3:$I$217)+SUMIF($B$3:$B$724,G514,$CI$3:$CI$724)</f>
        <v>0</v>
      </c>
      <c r="CC514" s="30">
        <f>SUMIF(Ingredients!$B$3:$B$217,H514,Ingredients!$I$3:$I$217)+SUMIF($B$3:$B$724,H514,$CI$3:$CI$724)</f>
        <v>0</v>
      </c>
      <c r="CD514" s="30">
        <f>SUMIF(Ingredients!$B$3:$B$217,I514,Ingredients!$I$3:$I$217)+SUMIF($B$3:$B$724,I514,$CI$3:$CI$724)</f>
        <v>0</v>
      </c>
      <c r="CE514" s="30">
        <f>SUMIF(Ingredients!$B$3:$B$217,J514,Ingredients!$I$3:$I$217)+SUMIF($B$3:$B$724,J514,$CI$3:$CI$724)</f>
        <v>1</v>
      </c>
      <c r="CF514" s="30">
        <f>SUMIF(Ingredients!$B$3:$B$217,K514,Ingredients!$I$3:$I$217)+SUMIF($B$3:$B$724,K514,$CI$3:$CI$724)</f>
        <v>0</v>
      </c>
      <c r="CG514" s="30">
        <f>SUMIF(Ingredients!$B$3:$B$217,L514,Ingredients!$I$3:$I$217)+SUMIF($B$3:$B$724,L514,$CI$3:$CI$724)</f>
        <v>0</v>
      </c>
      <c r="CH514" s="30">
        <f>SUMIF(Ingredients!$B$3:$B$217,M514,Ingredients!$I$3:$I$217)+SUMIF($B$3:$B$724,M514,$CI$3:$CI$724)</f>
        <v>0</v>
      </c>
      <c r="CI514" s="38">
        <f t="shared" si="99"/>
        <v>2.5</v>
      </c>
      <c r="CJ514" s="30">
        <f>SUMIF(Ingredients!$B$3:$B$217,F514,Ingredients!$J$3:$J$217)+SUMIF($B$3:$B$724,F514,$CR$3:$CR$724)</f>
        <v>0</v>
      </c>
      <c r="CK514" s="30">
        <f>SUMIF(Ingredients!$B$3:$B$217,G514,Ingredients!$J$3:$J$217)+SUMIF($B$3:$B$724,G514,$CR$3:$CR$724)</f>
        <v>0</v>
      </c>
      <c r="CL514" s="30">
        <f>SUMIF(Ingredients!$B$3:$B$217,H514,Ingredients!$J$3:$J$217)+SUMIF($B$3:$B$724,H514,$CR$3:$CR$724)</f>
        <v>0</v>
      </c>
      <c r="CM514" s="30">
        <f>SUMIF(Ingredients!$B$3:$B$217,I514,Ingredients!$J$3:$J$217)+SUMIF($B$3:$B$724,I514,$CR$3:$CR$724)</f>
        <v>0</v>
      </c>
      <c r="CN514" s="30">
        <f>SUMIF(Ingredients!$B$3:$B$217,J514,Ingredients!$J$3:$J$217)+SUMIF($B$3:$B$724,J514,$CR$3:$CR$724)</f>
        <v>0</v>
      </c>
      <c r="CO514" s="30">
        <f>SUMIF(Ingredients!$B$3:$B$217,K514,Ingredients!$J$3:$J$217)+SUMIF($B$3:$B$724,K514,$CR$3:$CR$724)</f>
        <v>0</v>
      </c>
      <c r="CP514" s="30">
        <f>SUMIF(Ingredients!$B$3:$B$217,L514,Ingredients!$J$3:$J$217)+SUMIF($B$3:$B$724,L514,$CR$3:$CR$724)</f>
        <v>0</v>
      </c>
      <c r="CQ514" s="30">
        <f>SUMIF(Ingredients!$B$3:$B$217,M514,Ingredients!$J$3:$J$217)+SUMIF($B$3:$B$724,M514,$CR$3:$CR$724)</f>
        <v>0</v>
      </c>
      <c r="CR514" s="43">
        <f t="shared" si="100"/>
        <v>0</v>
      </c>
      <c r="CS514" s="34">
        <v>30</v>
      </c>
      <c r="CT514" s="30">
        <v>0</v>
      </c>
      <c r="CU514" s="30">
        <v>17.777777777777775</v>
      </c>
      <c r="CV514" s="35">
        <v>0</v>
      </c>
      <c r="CW514" s="36">
        <v>0</v>
      </c>
      <c r="CX514" s="37">
        <v>4.5</v>
      </c>
      <c r="CY514" s="38">
        <v>2.5</v>
      </c>
      <c r="CZ514" s="39">
        <v>0</v>
      </c>
      <c r="DA514" t="s">
        <v>202</v>
      </c>
      <c r="DB514" t="str">
        <f t="shared" ca="1" si="101"/>
        <v>-</v>
      </c>
      <c r="DD514" t="s">
        <v>200</v>
      </c>
      <c r="DE514" t="str">
        <f t="shared" ca="1" si="102"/>
        <v>POTSTICKERSITEM(MEAL, ItemRegistry.potstickersItem, 4 ,6f,0f,0f,4.5f,0f,2.5f,0f,1.18f),</v>
      </c>
      <c r="DF514" t="s">
        <v>2573</v>
      </c>
    </row>
    <row r="515" spans="2:110" x14ac:dyDescent="0.3">
      <c r="B515" t="s">
        <v>814</v>
      </c>
      <c r="C515" t="str">
        <f>INDEX('PH Itemnames'!$B$1:$B$723,MATCH(B515,'PH Itemnames'!$A$1:$A$723),1)</f>
        <v>orangeduckItem</v>
      </c>
      <c r="D515" t="s">
        <v>245</v>
      </c>
      <c r="E515" t="s">
        <v>1192</v>
      </c>
      <c r="F515" s="10" t="s">
        <v>815</v>
      </c>
      <c r="G515" s="11" t="s">
        <v>537</v>
      </c>
      <c r="H515" s="11" t="s">
        <v>122</v>
      </c>
      <c r="I515" s="11" t="s">
        <v>61</v>
      </c>
      <c r="J515" s="11" t="s">
        <v>120</v>
      </c>
      <c r="K515" s="11"/>
      <c r="L515" s="11"/>
      <c r="M515" s="11"/>
      <c r="N515" s="46">
        <f ca="1">SUMIF(Ingredients!$B$3:$B$217,'PH complex foods'!F515,Ingredients!$A$3:$A$119)+SUMIF($B$3:$B$724,F515,$V$3:$V$723)</f>
        <v>1</v>
      </c>
      <c r="O515" s="11">
        <f ca="1">SUMIF(Ingredients!$B$3:$B$217,'PH complex foods'!G515,Ingredients!$A$3:$A$119)+SUMIF($B$3:$B$724,G515,$V$3:$V$723)</f>
        <v>1</v>
      </c>
      <c r="P515" s="11">
        <f ca="1">SUMIF(Ingredients!$B$3:$B$217,'PH complex foods'!H515,Ingredients!$A$3:$A$119)+SUMIF($B$3:$B$724,H515,$V$3:$V$723)</f>
        <v>1</v>
      </c>
      <c r="Q515" s="11">
        <f ca="1">SUMIF(Ingredients!$B$3:$B$217,'PH complex foods'!I515,Ingredients!$A$3:$A$119)+SUMIF($B$3:$B$724,I515,$V$3:$V$723)</f>
        <v>1</v>
      </c>
      <c r="R515" s="11">
        <f ca="1">SUMIF(Ingredients!$B$3:$B$217,'PH complex foods'!J515,Ingredients!$A$3:$A$119)+SUMIF($B$3:$B$724,J515,$V$3:$V$723)</f>
        <v>1</v>
      </c>
      <c r="S515" s="11">
        <f ca="1">SUMIF(Ingredients!$B$3:$B$217,'PH complex foods'!K515,Ingredients!$A$3:$A$119)+SUMIF($B$3:$B$724,K515,$V$3:$V$723)</f>
        <v>0</v>
      </c>
      <c r="T515" s="11">
        <f ca="1">SUMIF(Ingredients!$B$3:$B$217,'PH complex foods'!L515,Ingredients!$A$3:$A$119)+SUMIF($B$3:$B$724,L515,$V$3:$V$723)</f>
        <v>0</v>
      </c>
      <c r="U515" s="11">
        <f ca="1">SUMIF(Ingredients!$B$3:$B$217,'PH complex foods'!M515,Ingredients!$A$3:$A$119)+SUMIF($B$3:$B$724,M515,$V$3:$V$723)</f>
        <v>0</v>
      </c>
      <c r="V515" s="10">
        <f t="shared" ca="1" si="103"/>
        <v>1</v>
      </c>
      <c r="W515" s="11">
        <f t="shared" si="92"/>
        <v>0</v>
      </c>
      <c r="X515" s="44" t="str">
        <f t="shared" ca="1" si="104"/>
        <v>Yes</v>
      </c>
      <c r="Y515" s="34">
        <f>SUMIF(Ingredients!$B$3:$B$217,F515,Ingredients!$C$3:$C$217)+SUMIF($B$3:$B$724,F515,$AG$3:$AG$724)</f>
        <v>0</v>
      </c>
      <c r="Z515" s="30">
        <f>SUMIF(Ingredients!$B$3:$B$217,G515,Ingredients!$C$3:$C$217)+SUMIF($B$3:$B$724,G515,$AG$3:$AG$724)</f>
        <v>3</v>
      </c>
      <c r="AA515" s="30">
        <f>SUMIF(Ingredients!$B$3:$B$217,H515,Ingredients!$C$3:$C$217)+SUMIF($B$3:$B$724,H515,$AG$3:$AG$724)</f>
        <v>0</v>
      </c>
      <c r="AB515" s="30">
        <f>SUMIF(Ingredients!$B$3:$B$217,I515,Ingredients!$C$3:$C$217)+SUMIF($B$3:$B$724,I515,$AG$3:$AG$724)</f>
        <v>10</v>
      </c>
      <c r="AC515" s="30">
        <f>SUMIF(Ingredients!$B$3:$B$217,J515,Ingredients!$C$3:$C$217)+SUMIF($B$3:$B$724,J515,$AG$3:$AG$724)</f>
        <v>5</v>
      </c>
      <c r="AD515" s="30">
        <f>SUMIF(Ingredients!$B$3:$B$217,K515,Ingredients!$C$3:$C$217)+SUMIF($B$3:$B$724,K515,$AG$3:$AG$724)</f>
        <v>0</v>
      </c>
      <c r="AE515" s="30">
        <f>SUMIF(Ingredients!$B$3:$B$217,L515,Ingredients!$C$3:$C$217)+SUMIF($B$3:$B$724,L515,$AG$3:$AG$724)</f>
        <v>0</v>
      </c>
      <c r="AF515" s="30">
        <f>SUMIF(Ingredients!$B$3:$B$217,M515,Ingredients!$C$3:$C$217)+SUMIF($B$3:$B$724,M515,$AG$3:$AG$724)</f>
        <v>0</v>
      </c>
      <c r="AG515" s="29">
        <f t="shared" si="93"/>
        <v>18</v>
      </c>
      <c r="AH515" s="30">
        <f>SUMIF(Ingredients!$B$3:$B$217,F515,Ingredients!$D$3:$D$217)+SUMIF($B$3:$B$724,F515,$AP$3:$AP$724)</f>
        <v>0</v>
      </c>
      <c r="AI515" s="30">
        <f>SUMIF(Ingredients!$B$3:$B$217,G515,Ingredients!$D$3:$D$217)+SUMIF($B$3:$B$724,G515,$AP$3:$AP$724)</f>
        <v>9.5</v>
      </c>
      <c r="AJ515" s="30">
        <f>SUMIF(Ingredients!$B$3:$B$217,H515,Ingredients!$D$3:$D$217)+SUMIF($B$3:$B$724,H515,$AP$3:$AP$724)</f>
        <v>0</v>
      </c>
      <c r="AK515" s="30">
        <f>SUMIF(Ingredients!$B$3:$B$217,I515,Ingredients!$D$3:$D$217)+SUMIF($B$3:$B$724,I515,$AP$3:$AP$724)</f>
        <v>0</v>
      </c>
      <c r="AL515" s="30">
        <f>SUMIF(Ingredients!$B$3:$B$217,J515,Ingredients!$D$3:$D$217)+SUMIF($B$3:$B$724,J515,$AP$3:$AP$724)</f>
        <v>0</v>
      </c>
      <c r="AM515" s="30">
        <f>SUMIF(Ingredients!$B$3:$B$217,K515,Ingredients!$D$3:$D$217)+SUMIF($B$3:$B$724,K515,$AP$3:$AP$724)</f>
        <v>0</v>
      </c>
      <c r="AN515" s="30">
        <f>SUMIF(Ingredients!$B$3:$B$217,L515,Ingredients!$D$3:$D$217)+SUMIF($B$3:$B$724,L515,$AP$3:$AP$724)</f>
        <v>0</v>
      </c>
      <c r="AO515" s="30">
        <f>SUMIF(Ingredients!$B$3:$B$217,M515,Ingredients!$D$3:$D$217)+SUMIF($B$3:$B$724,M515,$AP$3:$AP$724)</f>
        <v>0</v>
      </c>
      <c r="AP515" s="29">
        <f t="shared" si="94"/>
        <v>9.5</v>
      </c>
      <c r="AQ515" s="30">
        <f>SUMIF(Ingredients!$B$3:$B$217,F515,Ingredients!$E$3:$E$217)+SUMIF($B$3:$B$724,F515,$AY$3:$AY$727)</f>
        <v>6</v>
      </c>
      <c r="AR515" s="30">
        <f>SUMIF(Ingredients!$B$3:$B$217,G515,Ingredients!$E$3:$E$217)+SUMIF($B$3:$B$724,G515,$AY$3:$AY$727)</f>
        <v>10</v>
      </c>
      <c r="AS515" s="30">
        <f>SUMIF(Ingredients!$B$3:$B$217,H515,Ingredients!$E$3:$E$217)+SUMIF($B$3:$B$724,H515,$AY$3:$AY$727)</f>
        <v>48</v>
      </c>
      <c r="AT515" s="30">
        <f>SUMIF(Ingredients!$B$3:$B$217,I515,Ingredients!$E$3:$E$217)+SUMIF($B$3:$B$724,I515,$AY$3:$AY$727)</f>
        <v>31</v>
      </c>
      <c r="AU515" s="30">
        <f>SUMIF(Ingredients!$B$3:$B$217,J515,Ingredients!$E$3:$E$217)+SUMIF($B$3:$B$724,J515,$AY$3:$AY$727)</f>
        <v>7</v>
      </c>
      <c r="AV515" s="30">
        <f>SUMIF(Ingredients!$B$3:$B$217,K515,Ingredients!$E$3:$E$217)+SUMIF($B$3:$B$724,K515,$AY$3:$AY$727)</f>
        <v>0</v>
      </c>
      <c r="AW515" s="30">
        <f>SUMIF(Ingredients!$B$3:$B$217,L515,Ingredients!$E$3:$E$217)+SUMIF($B$3:$B$724,L515,$AY$3:$AY$727)</f>
        <v>0</v>
      </c>
      <c r="AX515" s="30">
        <f>SUMIF(Ingredients!$B$3:$B$217,M515,Ingredients!$E$3:$E$217)+SUMIF($B$3:$B$724,M515,$AY$3:$AY$727)</f>
        <v>0</v>
      </c>
      <c r="AY515" s="29">
        <f t="shared" si="95"/>
        <v>20.399999999999999</v>
      </c>
      <c r="AZ515" s="30">
        <f>SUMIF(Ingredients!$B$3:$B$217,F515,Ingredients!$F$3:$F$217)+SUMIF($B$3:$B$724,F515,$BH$3:$BH$724)</f>
        <v>0</v>
      </c>
      <c r="BA515" s="30">
        <f>SUMIF(Ingredients!$B$3:$B$217,G515,Ingredients!$F$3:$F$217)+SUMIF($B$3:$B$724,G515,$BH$3:$BH$724)</f>
        <v>0</v>
      </c>
      <c r="BB515" s="30">
        <f>SUMIF(Ingredients!$B$3:$B$217,H515,Ingredients!$F$3:$F$217)+SUMIF($B$3:$B$724,H515,$BH$3:$BH$724)</f>
        <v>0</v>
      </c>
      <c r="BC515" s="30">
        <f>SUMIF(Ingredients!$B$3:$B$217,I515,Ingredients!$F$3:$F$217)+SUMIF($B$3:$B$724,I515,$BH$3:$BH$724)</f>
        <v>0</v>
      </c>
      <c r="BD515" s="30">
        <f>SUMIF(Ingredients!$B$3:$B$217,J515,Ingredients!$F$3:$F$217)+SUMIF($B$3:$B$724,J515,$BH$3:$BH$724)</f>
        <v>0</v>
      </c>
      <c r="BE515" s="30">
        <f>SUMIF(Ingredients!$B$3:$B$217,K515,Ingredients!$F$3:$F$217)+SUMIF($B$3:$B$724,K515,$BH$3:$BH$724)</f>
        <v>0</v>
      </c>
      <c r="BF515" s="30">
        <f>SUMIF(Ingredients!$B$3:$B$217,L515,Ingredients!$F$3:$F$217)+SUMIF($B$3:$B$724,L515,$BH$3:$BH$724)</f>
        <v>0</v>
      </c>
      <c r="BG515" s="30">
        <f>SUMIF(Ingredients!$B$3:$B$217,M515,Ingredients!$F$3:$F$217)+SUMIF($B$3:$B$724,M515,$BH$3:$BH$724)</f>
        <v>0</v>
      </c>
      <c r="BH515" s="35">
        <f t="shared" si="96"/>
        <v>0</v>
      </c>
      <c r="BI515" s="30">
        <f>SUMIF(Ingredients!$B$3:$B$217,F515,Ingredients!$G$3:$G$217)+SUMIF($B$3:$B$724,F515,$BQ$3:$BQ$724)</f>
        <v>0</v>
      </c>
      <c r="BJ515" s="30">
        <f>SUMIF(Ingredients!$B$3:$B$217,G515,Ingredients!$G$3:$G$217)+SUMIF($B$3:$B$724,G515,$BQ$3:$BQ$724)</f>
        <v>1.5</v>
      </c>
      <c r="BK515" s="30">
        <f>SUMIF(Ingredients!$B$3:$B$217,H515,Ingredients!$G$3:$G$217)+SUMIF($B$3:$B$724,H515,$BQ$3:$BQ$724)</f>
        <v>0</v>
      </c>
      <c r="BL515" s="30">
        <f>SUMIF(Ingredients!$B$3:$B$217,I515,Ingredients!$G$3:$G$217)+SUMIF($B$3:$B$724,I515,$BQ$3:$BQ$724)</f>
        <v>0</v>
      </c>
      <c r="BM515" s="30">
        <f>SUMIF(Ingredients!$B$3:$B$217,J515,Ingredients!$G$3:$G$217)+SUMIF($B$3:$B$724,J515,$BQ$3:$BQ$724)</f>
        <v>0</v>
      </c>
      <c r="BN515" s="30">
        <f>SUMIF(Ingredients!$B$3:$B$217,K515,Ingredients!$G$3:$G$217)+SUMIF($B$3:$B$724,K515,$BQ$3:$BQ$724)</f>
        <v>0</v>
      </c>
      <c r="BO515" s="30">
        <f>SUMIF(Ingredients!$B$3:$B$217,L515,Ingredients!$G$3:$G$217)+SUMIF($B$3:$B$724,L515,$BQ$3:$BQ$724)</f>
        <v>0</v>
      </c>
      <c r="BP515" s="30">
        <f>SUMIF(Ingredients!$B$3:$B$217,M515,Ingredients!$G$3:$G$217)+SUMIF($B$3:$B$724,M515,$BQ$3:$BQ$724)</f>
        <v>0</v>
      </c>
      <c r="BQ515" s="36">
        <f t="shared" si="97"/>
        <v>1.5</v>
      </c>
      <c r="BR515" s="30">
        <f>SUMIF(Ingredients!$B$3:$B$217,F515,Ingredients!$H$3:$H$217)+SUMIF($B$3:$B$724,F515,$BZ$3:$BZ$724)</f>
        <v>0</v>
      </c>
      <c r="BS515" s="30">
        <f>SUMIF(Ingredients!$B$3:$B$217,G515,Ingredients!$H$3:$H$217)+SUMIF($B$3:$B$724,G515,$BZ$3:$BZ$724)</f>
        <v>0</v>
      </c>
      <c r="BT515" s="30">
        <f>SUMIF(Ingredients!$B$3:$B$217,H515,Ingredients!$H$3:$H$217)+SUMIF($B$3:$B$724,H515,$BZ$3:$BZ$724)</f>
        <v>0</v>
      </c>
      <c r="BU515" s="30">
        <f>SUMIF(Ingredients!$B$3:$B$217,I515,Ingredients!$H$3:$H$217)+SUMIF($B$3:$B$724,I515,$BZ$3:$BZ$724)</f>
        <v>1</v>
      </c>
      <c r="BV515" s="30">
        <f>SUMIF(Ingredients!$B$3:$B$217,J515,Ingredients!$H$3:$H$217)+SUMIF($B$3:$B$724,J515,$BZ$3:$BZ$724)</f>
        <v>1</v>
      </c>
      <c r="BW515" s="30">
        <f>SUMIF(Ingredients!$B$3:$B$217,K515,Ingredients!$H$3:$H$217)+SUMIF($B$3:$B$724,K515,$BZ$3:$BZ$724)</f>
        <v>0</v>
      </c>
      <c r="BX515" s="30">
        <f>SUMIF(Ingredients!$B$3:$B$217,L515,Ingredients!$H$3:$H$217)+SUMIF($B$3:$B$724,L515,$BZ$3:$BZ$724)</f>
        <v>0</v>
      </c>
      <c r="BY515" s="30">
        <f>SUMIF(Ingredients!$B$3:$B$217,M515,Ingredients!$H$3:$H$217)+SUMIF($B$3:$B$724,M515,$BZ$3:$BZ$724)</f>
        <v>0</v>
      </c>
      <c r="BZ515" s="42">
        <f t="shared" si="98"/>
        <v>2</v>
      </c>
      <c r="CA515" s="30">
        <f>SUMIF(Ingredients!$B$3:$B$217,F515,Ingredients!$I$3:$I$217)+SUMIF($B$3:$B$724,F515,$CI$3:$CI$724)</f>
        <v>1.5</v>
      </c>
      <c r="CB515" s="30">
        <f>SUMIF(Ingredients!$B$3:$B$217,G515,Ingredients!$I$3:$I$217)+SUMIF($B$3:$B$724,G515,$CI$3:$CI$724)</f>
        <v>0</v>
      </c>
      <c r="CC515" s="30">
        <f>SUMIF(Ingredients!$B$3:$B$217,H515,Ingredients!$I$3:$I$217)+SUMIF($B$3:$B$724,H515,$CI$3:$CI$724)</f>
        <v>0</v>
      </c>
      <c r="CD515" s="30">
        <f>SUMIF(Ingredients!$B$3:$B$217,I515,Ingredients!$I$3:$I$217)+SUMIF($B$3:$B$724,I515,$CI$3:$CI$724)</f>
        <v>0</v>
      </c>
      <c r="CE515" s="30">
        <f>SUMIF(Ingredients!$B$3:$B$217,J515,Ingredients!$I$3:$I$217)+SUMIF($B$3:$B$724,J515,$CI$3:$CI$724)</f>
        <v>0</v>
      </c>
      <c r="CF515" s="30">
        <f>SUMIF(Ingredients!$B$3:$B$217,K515,Ingredients!$I$3:$I$217)+SUMIF($B$3:$B$724,K515,$CI$3:$CI$724)</f>
        <v>0</v>
      </c>
      <c r="CG515" s="30">
        <f>SUMIF(Ingredients!$B$3:$B$217,L515,Ingredients!$I$3:$I$217)+SUMIF($B$3:$B$724,L515,$CI$3:$CI$724)</f>
        <v>0</v>
      </c>
      <c r="CH515" s="30">
        <f>SUMIF(Ingredients!$B$3:$B$217,M515,Ingredients!$I$3:$I$217)+SUMIF($B$3:$B$724,M515,$CI$3:$CI$724)</f>
        <v>0</v>
      </c>
      <c r="CI515" s="38">
        <f t="shared" si="99"/>
        <v>1.5</v>
      </c>
      <c r="CJ515" s="30">
        <f>SUMIF(Ingredients!$B$3:$B$217,F515,Ingredients!$J$3:$J$217)+SUMIF($B$3:$B$724,F515,$CR$3:$CR$724)</f>
        <v>0</v>
      </c>
      <c r="CK515" s="30">
        <f>SUMIF(Ingredients!$B$3:$B$217,G515,Ingredients!$J$3:$J$217)+SUMIF($B$3:$B$724,G515,$CR$3:$CR$724)</f>
        <v>0</v>
      </c>
      <c r="CL515" s="30">
        <f>SUMIF(Ingredients!$B$3:$B$217,H515,Ingredients!$J$3:$J$217)+SUMIF($B$3:$B$724,H515,$CR$3:$CR$724)</f>
        <v>0</v>
      </c>
      <c r="CM515" s="30">
        <f>SUMIF(Ingredients!$B$3:$B$217,I515,Ingredients!$J$3:$J$217)+SUMIF($B$3:$B$724,I515,$CR$3:$CR$724)</f>
        <v>0</v>
      </c>
      <c r="CN515" s="30">
        <f>SUMIF(Ingredients!$B$3:$B$217,J515,Ingredients!$J$3:$J$217)+SUMIF($B$3:$B$724,J515,$CR$3:$CR$724)</f>
        <v>0</v>
      </c>
      <c r="CO515" s="30">
        <f>SUMIF(Ingredients!$B$3:$B$217,K515,Ingredients!$J$3:$J$217)+SUMIF($B$3:$B$724,K515,$CR$3:$CR$724)</f>
        <v>0</v>
      </c>
      <c r="CP515" s="30">
        <f>SUMIF(Ingredients!$B$3:$B$217,L515,Ingredients!$J$3:$J$217)+SUMIF($B$3:$B$724,L515,$CR$3:$CR$724)</f>
        <v>0</v>
      </c>
      <c r="CQ515" s="30">
        <f>SUMIF(Ingredients!$B$3:$B$217,M515,Ingredients!$J$3:$J$217)+SUMIF($B$3:$B$724,M515,$CR$3:$CR$724)</f>
        <v>0</v>
      </c>
      <c r="CR515" s="43">
        <f t="shared" si="100"/>
        <v>0</v>
      </c>
      <c r="CS515" s="34">
        <v>30</v>
      </c>
      <c r="CT515" s="30">
        <v>10</v>
      </c>
      <c r="CU515" s="30">
        <v>11</v>
      </c>
      <c r="CV515" s="35">
        <v>0</v>
      </c>
      <c r="CW515" s="36">
        <v>1.5</v>
      </c>
      <c r="CX515" s="37">
        <v>2</v>
      </c>
      <c r="CY515" s="38">
        <v>1.5</v>
      </c>
      <c r="CZ515" s="39">
        <v>0</v>
      </c>
      <c r="DA515" t="s">
        <v>202</v>
      </c>
      <c r="DB515" t="str">
        <f t="shared" ca="1" si="101"/>
        <v>-</v>
      </c>
      <c r="DD515" t="s">
        <v>200</v>
      </c>
      <c r="DE515" t="str">
        <f t="shared" ca="1" si="102"/>
        <v>ORANGEDUCKITEM(MEAL, ItemRegistry.orangeduckItem, 4 ,6f,10f,0f,2f,1.5f,1.5f,0f,1.91f),</v>
      </c>
      <c r="DF515" t="s">
        <v>2574</v>
      </c>
    </row>
    <row r="516" spans="2:110" x14ac:dyDescent="0.3">
      <c r="B516" t="s">
        <v>816</v>
      </c>
      <c r="C516" t="str">
        <f>INDEX('PH Itemnames'!$B$1:$B$723,MATCH(B516,'PH Itemnames'!$A$1:$A$723),1)</f>
        <v>pekingduckItem</v>
      </c>
      <c r="D516" t="s">
        <v>245</v>
      </c>
      <c r="E516" t="s">
        <v>1192</v>
      </c>
      <c r="F516" s="10" t="s">
        <v>815</v>
      </c>
      <c r="G516" s="11" t="s">
        <v>663</v>
      </c>
      <c r="H516" s="11" t="s">
        <v>692</v>
      </c>
      <c r="I516" s="11" t="s">
        <v>697</v>
      </c>
      <c r="J516" s="11" t="s">
        <v>264</v>
      </c>
      <c r="K516" s="11" t="s">
        <v>692</v>
      </c>
      <c r="L516" s="11"/>
      <c r="M516" s="11"/>
      <c r="N516" s="46">
        <f ca="1">SUMIF(Ingredients!$B$3:$B$217,'PH complex foods'!F516,Ingredients!$A$3:$A$119)+SUMIF($B$3:$B$724,F516,$V$3:$V$723)</f>
        <v>1</v>
      </c>
      <c r="O516" s="11">
        <f ca="1">SUMIF(Ingredients!$B$3:$B$217,'PH complex foods'!G516,Ingredients!$A$3:$A$119)+SUMIF($B$3:$B$724,G516,$V$3:$V$723)</f>
        <v>1</v>
      </c>
      <c r="P516" s="11">
        <f ca="1">SUMIF(Ingredients!$B$3:$B$217,'PH complex foods'!H516,Ingredients!$A$3:$A$119)+SUMIF($B$3:$B$724,H516,$V$3:$V$723)</f>
        <v>1</v>
      </c>
      <c r="Q516" s="11">
        <f ca="1">SUMIF(Ingredients!$B$3:$B$217,'PH complex foods'!I516,Ingredients!$A$3:$A$119)+SUMIF($B$3:$B$724,I516,$V$3:$V$723)</f>
        <v>-1</v>
      </c>
      <c r="R516" s="11">
        <f ca="1">SUMIF(Ingredients!$B$3:$B$217,'PH complex foods'!J516,Ingredients!$A$3:$A$119)+SUMIF($B$3:$B$724,J516,$V$3:$V$723)</f>
        <v>1</v>
      </c>
      <c r="S516" s="11">
        <f ca="1">SUMIF(Ingredients!$B$3:$B$217,'PH complex foods'!K516,Ingredients!$A$3:$A$119)+SUMIF($B$3:$B$724,K516,$V$3:$V$723)</f>
        <v>1</v>
      </c>
      <c r="T516" s="11">
        <f ca="1">SUMIF(Ingredients!$B$3:$B$217,'PH complex foods'!L516,Ingredients!$A$3:$A$119)+SUMIF($B$3:$B$724,L516,$V$3:$V$723)</f>
        <v>0</v>
      </c>
      <c r="U516" s="11">
        <f ca="1">SUMIF(Ingredients!$B$3:$B$217,'PH complex foods'!M516,Ingredients!$A$3:$A$119)+SUMIF($B$3:$B$724,M516,$V$3:$V$723)</f>
        <v>0</v>
      </c>
      <c r="V516" s="10">
        <f t="shared" ca="1" si="103"/>
        <v>-1</v>
      </c>
      <c r="W516" s="11">
        <f t="shared" ref="W516:W579" si="105">COUNTIF(F516:M1238,B516)</f>
        <v>0</v>
      </c>
      <c r="X516" s="44" t="str">
        <f t="shared" ca="1" si="104"/>
        <v>No</v>
      </c>
      <c r="Y516" s="34">
        <f>SUMIF(Ingredients!$B$3:$B$217,F516,Ingredients!$C$3:$C$217)+SUMIF($B$3:$B$724,F516,$AG$3:$AG$724)</f>
        <v>0</v>
      </c>
      <c r="Z516" s="30">
        <f>SUMIF(Ingredients!$B$3:$B$217,G516,Ingredients!$C$3:$C$217)+SUMIF($B$3:$B$724,G516,$AG$3:$AG$724)</f>
        <v>10</v>
      </c>
      <c r="AA516" s="30">
        <f>SUMIF(Ingredients!$B$3:$B$217,H516,Ingredients!$C$3:$C$217)+SUMIF($B$3:$B$724,H516,$AG$3:$AG$724)</f>
        <v>1</v>
      </c>
      <c r="AB516" s="30">
        <f>SUMIF(Ingredients!$B$3:$B$217,I516,Ingredients!$C$3:$C$217)+SUMIF($B$3:$B$724,I516,$AG$3:$AG$724)</f>
        <v>2</v>
      </c>
      <c r="AC516" s="30">
        <f>SUMIF(Ingredients!$B$3:$B$217,J516,Ingredients!$C$3:$C$217)+SUMIF($B$3:$B$724,J516,$AG$3:$AG$724)</f>
        <v>5</v>
      </c>
      <c r="AD516" s="30">
        <f>SUMIF(Ingredients!$B$3:$B$217,K516,Ingredients!$C$3:$C$217)+SUMIF($B$3:$B$724,K516,$AG$3:$AG$724)</f>
        <v>1</v>
      </c>
      <c r="AE516" s="30">
        <f>SUMIF(Ingredients!$B$3:$B$217,L516,Ingredients!$C$3:$C$217)+SUMIF($B$3:$B$724,L516,$AG$3:$AG$724)</f>
        <v>0</v>
      </c>
      <c r="AF516" s="30">
        <f>SUMIF(Ingredients!$B$3:$B$217,M516,Ingredients!$C$3:$C$217)+SUMIF($B$3:$B$724,M516,$AG$3:$AG$724)</f>
        <v>0</v>
      </c>
      <c r="AG516" s="29">
        <f t="shared" ref="AG516:AG579" si="106">SUM(Y516:AF516)</f>
        <v>19</v>
      </c>
      <c r="AH516" s="30">
        <f>SUMIF(Ingredients!$B$3:$B$217,F516,Ingredients!$D$3:$D$217)+SUMIF($B$3:$B$724,F516,$AP$3:$AP$724)</f>
        <v>0</v>
      </c>
      <c r="AI516" s="30">
        <f>SUMIF(Ingredients!$B$3:$B$217,G516,Ingredients!$D$3:$D$217)+SUMIF($B$3:$B$724,G516,$AP$3:$AP$724)</f>
        <v>10</v>
      </c>
      <c r="AJ516" s="30">
        <f>SUMIF(Ingredients!$B$3:$B$217,H516,Ingredients!$D$3:$D$217)+SUMIF($B$3:$B$724,H516,$AP$3:$AP$724)</f>
        <v>0</v>
      </c>
      <c r="AK516" s="30">
        <f>SUMIF(Ingredients!$B$3:$B$217,I516,Ingredients!$D$3:$D$217)+SUMIF($B$3:$B$724,I516,$AP$3:$AP$724)</f>
        <v>0</v>
      </c>
      <c r="AL516" s="30">
        <f>SUMIF(Ingredients!$B$3:$B$217,J516,Ingredients!$D$3:$D$217)+SUMIF($B$3:$B$724,J516,$AP$3:$AP$724)</f>
        <v>0</v>
      </c>
      <c r="AM516" s="30">
        <f>SUMIF(Ingredients!$B$3:$B$217,K516,Ingredients!$D$3:$D$217)+SUMIF($B$3:$B$724,K516,$AP$3:$AP$724)</f>
        <v>0</v>
      </c>
      <c r="AN516" s="30">
        <f>SUMIF(Ingredients!$B$3:$B$217,L516,Ingredients!$D$3:$D$217)+SUMIF($B$3:$B$724,L516,$AP$3:$AP$724)</f>
        <v>0</v>
      </c>
      <c r="AO516" s="30">
        <f>SUMIF(Ingredients!$B$3:$B$217,M516,Ingredients!$D$3:$D$217)+SUMIF($B$3:$B$724,M516,$AP$3:$AP$724)</f>
        <v>0</v>
      </c>
      <c r="AP516" s="29">
        <f t="shared" ref="AP516:AP579" si="107">SUM(AH516:AO516)</f>
        <v>10</v>
      </c>
      <c r="AQ516" s="30">
        <f>SUMIF(Ingredients!$B$3:$B$217,F516,Ingredients!$E$3:$E$217)+SUMIF($B$3:$B$724,F516,$AY$3:$AY$727)</f>
        <v>6</v>
      </c>
      <c r="AR516" s="30">
        <f>SUMIF(Ingredients!$B$3:$B$217,G516,Ingredients!$E$3:$E$217)+SUMIF($B$3:$B$724,G516,$AY$3:$AY$727)</f>
        <v>12.666666666666666</v>
      </c>
      <c r="AS516" s="30">
        <f>SUMIF(Ingredients!$B$3:$B$217,H516,Ingredients!$E$3:$E$217)+SUMIF($B$3:$B$724,H516,$AY$3:$AY$727)</f>
        <v>87</v>
      </c>
      <c r="AT516" s="30">
        <f>SUMIF(Ingredients!$B$3:$B$217,I516,Ingredients!$E$3:$E$217)+SUMIF($B$3:$B$724,I516,$AY$3:$AY$727)</f>
        <v>24</v>
      </c>
      <c r="AU516" s="30">
        <f>SUMIF(Ingredients!$B$3:$B$217,J516,Ingredients!$E$3:$E$217)+SUMIF($B$3:$B$724,J516,$AY$3:$AY$727)</f>
        <v>43</v>
      </c>
      <c r="AV516" s="30">
        <f>SUMIF(Ingredients!$B$3:$B$217,K516,Ingredients!$E$3:$E$217)+SUMIF($B$3:$B$724,K516,$AY$3:$AY$727)</f>
        <v>87</v>
      </c>
      <c r="AW516" s="30">
        <f>SUMIF(Ingredients!$B$3:$B$217,L516,Ingredients!$E$3:$E$217)+SUMIF($B$3:$B$724,L516,$AY$3:$AY$727)</f>
        <v>0</v>
      </c>
      <c r="AX516" s="30">
        <f>SUMIF(Ingredients!$B$3:$B$217,M516,Ingredients!$E$3:$E$217)+SUMIF($B$3:$B$724,M516,$AY$3:$AY$727)</f>
        <v>0</v>
      </c>
      <c r="AY516" s="29">
        <f t="shared" ref="AY516:AY579" si="108">SUM(AQ516:AX516)/COUNTA(F516:M516)</f>
        <v>43.277777777777771</v>
      </c>
      <c r="AZ516" s="30">
        <f>SUMIF(Ingredients!$B$3:$B$217,F516,Ingredients!$F$3:$F$217)+SUMIF($B$3:$B$724,F516,$BH$3:$BH$724)</f>
        <v>0</v>
      </c>
      <c r="BA516" s="30">
        <f>SUMIF(Ingredients!$B$3:$B$217,G516,Ingredients!$F$3:$F$217)+SUMIF($B$3:$B$724,G516,$BH$3:$BH$724)</f>
        <v>0</v>
      </c>
      <c r="BB516" s="30">
        <f>SUMIF(Ingredients!$B$3:$B$217,H516,Ingredients!$F$3:$F$217)+SUMIF($B$3:$B$724,H516,$BH$3:$BH$724)</f>
        <v>0.5</v>
      </c>
      <c r="BC516" s="30">
        <f>SUMIF(Ingredients!$B$3:$B$217,I516,Ingredients!$F$3:$F$217)+SUMIF($B$3:$B$724,I516,$BH$3:$BH$724)</f>
        <v>0</v>
      </c>
      <c r="BD516" s="30">
        <f>SUMIF(Ingredients!$B$3:$B$217,J516,Ingredients!$F$3:$F$217)+SUMIF($B$3:$B$724,J516,$BH$3:$BH$724)</f>
        <v>1</v>
      </c>
      <c r="BE516" s="30">
        <f>SUMIF(Ingredients!$B$3:$B$217,K516,Ingredients!$F$3:$F$217)+SUMIF($B$3:$B$724,K516,$BH$3:$BH$724)</f>
        <v>0.5</v>
      </c>
      <c r="BF516" s="30">
        <f>SUMIF(Ingredients!$B$3:$B$217,L516,Ingredients!$F$3:$F$217)+SUMIF($B$3:$B$724,L516,$BH$3:$BH$724)</f>
        <v>0</v>
      </c>
      <c r="BG516" s="30">
        <f>SUMIF(Ingredients!$B$3:$B$217,M516,Ingredients!$F$3:$F$217)+SUMIF($B$3:$B$724,M516,$BH$3:$BH$724)</f>
        <v>0</v>
      </c>
      <c r="BH516" s="35">
        <f t="shared" ref="BH516:BH579" si="109">SUM(AZ516:BG516)</f>
        <v>2</v>
      </c>
      <c r="BI516" s="30">
        <f>SUMIF(Ingredients!$B$3:$B$217,F516,Ingredients!$G$3:$G$217)+SUMIF($B$3:$B$724,F516,$BQ$3:$BQ$724)</f>
        <v>0</v>
      </c>
      <c r="BJ516" s="30">
        <f>SUMIF(Ingredients!$B$3:$B$217,G516,Ingredients!$G$3:$G$217)+SUMIF($B$3:$B$724,G516,$BQ$3:$BQ$724)</f>
        <v>0</v>
      </c>
      <c r="BK516" s="30">
        <f>SUMIF(Ingredients!$B$3:$B$217,H516,Ingredients!$G$3:$G$217)+SUMIF($B$3:$B$724,H516,$BQ$3:$BQ$724)</f>
        <v>0</v>
      </c>
      <c r="BL516" s="30">
        <f>SUMIF(Ingredients!$B$3:$B$217,I516,Ingredients!$G$3:$G$217)+SUMIF($B$3:$B$724,I516,$BQ$3:$BQ$724)</f>
        <v>0</v>
      </c>
      <c r="BM516" s="30">
        <f>SUMIF(Ingredients!$B$3:$B$217,J516,Ingredients!$G$3:$G$217)+SUMIF($B$3:$B$724,J516,$BQ$3:$BQ$724)</f>
        <v>0</v>
      </c>
      <c r="BN516" s="30">
        <f>SUMIF(Ingredients!$B$3:$B$217,K516,Ingredients!$G$3:$G$217)+SUMIF($B$3:$B$724,K516,$BQ$3:$BQ$724)</f>
        <v>0</v>
      </c>
      <c r="BO516" s="30">
        <f>SUMIF(Ingredients!$B$3:$B$217,L516,Ingredients!$G$3:$G$217)+SUMIF($B$3:$B$724,L516,$BQ$3:$BQ$724)</f>
        <v>0</v>
      </c>
      <c r="BP516" s="30">
        <f>SUMIF(Ingredients!$B$3:$B$217,M516,Ingredients!$G$3:$G$217)+SUMIF($B$3:$B$724,M516,$BQ$3:$BQ$724)</f>
        <v>0</v>
      </c>
      <c r="BQ516" s="36">
        <f t="shared" ref="BQ516:BQ579" si="110">SUM(BI516:BP516)</f>
        <v>0</v>
      </c>
      <c r="BR516" s="30">
        <f>SUMIF(Ingredients!$B$3:$B$217,F516,Ingredients!$H$3:$H$217)+SUMIF($B$3:$B$724,F516,$BZ$3:$BZ$724)</f>
        <v>0</v>
      </c>
      <c r="BS516" s="30">
        <f>SUMIF(Ingredients!$B$3:$B$217,G516,Ingredients!$H$3:$H$217)+SUMIF($B$3:$B$724,G516,$BZ$3:$BZ$724)</f>
        <v>0.5</v>
      </c>
      <c r="BT516" s="30">
        <f>SUMIF(Ingredients!$B$3:$B$217,H516,Ingredients!$H$3:$H$217)+SUMIF($B$3:$B$724,H516,$BZ$3:$BZ$724)</f>
        <v>0</v>
      </c>
      <c r="BU516" s="30">
        <f>SUMIF(Ingredients!$B$3:$B$217,I516,Ingredients!$H$3:$H$217)+SUMIF($B$3:$B$724,I516,$BZ$3:$BZ$724)</f>
        <v>0</v>
      </c>
      <c r="BV516" s="30">
        <f>SUMIF(Ingredients!$B$3:$B$217,J516,Ingredients!$H$3:$H$217)+SUMIF($B$3:$B$724,J516,$BZ$3:$BZ$724)</f>
        <v>0</v>
      </c>
      <c r="BW516" s="30">
        <f>SUMIF(Ingredients!$B$3:$B$217,K516,Ingredients!$H$3:$H$217)+SUMIF($B$3:$B$724,K516,$BZ$3:$BZ$724)</f>
        <v>0</v>
      </c>
      <c r="BX516" s="30">
        <f>SUMIF(Ingredients!$B$3:$B$217,L516,Ingredients!$H$3:$H$217)+SUMIF($B$3:$B$724,L516,$BZ$3:$BZ$724)</f>
        <v>0</v>
      </c>
      <c r="BY516" s="30">
        <f>SUMIF(Ingredients!$B$3:$B$217,M516,Ingredients!$H$3:$H$217)+SUMIF($B$3:$B$724,M516,$BZ$3:$BZ$724)</f>
        <v>0</v>
      </c>
      <c r="BZ516" s="42">
        <f t="shared" ref="BZ516:BZ579" si="111">SUM(BR516:BY516)</f>
        <v>0.5</v>
      </c>
      <c r="CA516" s="30">
        <f>SUMIF(Ingredients!$B$3:$B$217,F516,Ingredients!$I$3:$I$217)+SUMIF($B$3:$B$724,F516,$CI$3:$CI$724)</f>
        <v>1.5</v>
      </c>
      <c r="CB516" s="30">
        <f>SUMIF(Ingredients!$B$3:$B$217,G516,Ingredients!$I$3:$I$217)+SUMIF($B$3:$B$724,G516,$CI$3:$CI$724)</f>
        <v>1</v>
      </c>
      <c r="CC516" s="30">
        <f>SUMIF(Ingredients!$B$3:$B$217,H516,Ingredients!$I$3:$I$217)+SUMIF($B$3:$B$724,H516,$CI$3:$CI$724)</f>
        <v>0</v>
      </c>
      <c r="CD516" s="30">
        <f>SUMIF(Ingredients!$B$3:$B$217,I516,Ingredients!$I$3:$I$217)+SUMIF($B$3:$B$724,I516,$CI$3:$CI$724)</f>
        <v>0</v>
      </c>
      <c r="CE516" s="30">
        <f>SUMIF(Ingredients!$B$3:$B$217,J516,Ingredients!$I$3:$I$217)+SUMIF($B$3:$B$724,J516,$CI$3:$CI$724)</f>
        <v>0</v>
      </c>
      <c r="CF516" s="30">
        <f>SUMIF(Ingredients!$B$3:$B$217,K516,Ingredients!$I$3:$I$217)+SUMIF($B$3:$B$724,K516,$CI$3:$CI$724)</f>
        <v>0</v>
      </c>
      <c r="CG516" s="30">
        <f>SUMIF(Ingredients!$B$3:$B$217,L516,Ingredients!$I$3:$I$217)+SUMIF($B$3:$B$724,L516,$CI$3:$CI$724)</f>
        <v>0</v>
      </c>
      <c r="CH516" s="30">
        <f>SUMIF(Ingredients!$B$3:$B$217,M516,Ingredients!$I$3:$I$217)+SUMIF($B$3:$B$724,M516,$CI$3:$CI$724)</f>
        <v>0</v>
      </c>
      <c r="CI516" s="38">
        <f t="shared" ref="CI516:CI579" si="112">SUM(CA516:CH516)</f>
        <v>2.5</v>
      </c>
      <c r="CJ516" s="30">
        <f>SUMIF(Ingredients!$B$3:$B$217,F516,Ingredients!$J$3:$J$217)+SUMIF($B$3:$B$724,F516,$CR$3:$CR$724)</f>
        <v>0</v>
      </c>
      <c r="CK516" s="30">
        <f>SUMIF(Ingredients!$B$3:$B$217,G516,Ingredients!$J$3:$J$217)+SUMIF($B$3:$B$724,G516,$CR$3:$CR$724)</f>
        <v>0</v>
      </c>
      <c r="CL516" s="30">
        <f>SUMIF(Ingredients!$B$3:$B$217,H516,Ingredients!$J$3:$J$217)+SUMIF($B$3:$B$724,H516,$CR$3:$CR$724)</f>
        <v>0</v>
      </c>
      <c r="CM516" s="30">
        <f>SUMIF(Ingredients!$B$3:$B$217,I516,Ingredients!$J$3:$J$217)+SUMIF($B$3:$B$724,I516,$CR$3:$CR$724)</f>
        <v>0</v>
      </c>
      <c r="CN516" s="30">
        <f>SUMIF(Ingredients!$B$3:$B$217,J516,Ingredients!$J$3:$J$217)+SUMIF($B$3:$B$724,J516,$CR$3:$CR$724)</f>
        <v>0</v>
      </c>
      <c r="CO516" s="30">
        <f>SUMIF(Ingredients!$B$3:$B$217,K516,Ingredients!$J$3:$J$217)+SUMIF($B$3:$B$724,K516,$CR$3:$CR$724)</f>
        <v>0</v>
      </c>
      <c r="CP516" s="30">
        <f>SUMIF(Ingredients!$B$3:$B$217,L516,Ingredients!$J$3:$J$217)+SUMIF($B$3:$B$724,L516,$CR$3:$CR$724)</f>
        <v>0</v>
      </c>
      <c r="CQ516" s="30">
        <f>SUMIF(Ingredients!$B$3:$B$217,M516,Ingredients!$J$3:$J$217)+SUMIF($B$3:$B$724,M516,$CR$3:$CR$724)</f>
        <v>0</v>
      </c>
      <c r="CR516" s="43">
        <f t="shared" ref="CR516:CR579" si="113">SUM(CJ516:CQ516)</f>
        <v>0</v>
      </c>
      <c r="CS516" s="34">
        <v>19</v>
      </c>
      <c r="CT516" s="30">
        <v>10</v>
      </c>
      <c r="CU516" s="30">
        <v>40.077777777777776</v>
      </c>
      <c r="CV516" s="35">
        <v>2</v>
      </c>
      <c r="CW516" s="36">
        <v>0</v>
      </c>
      <c r="CX516" s="37">
        <v>0.5</v>
      </c>
      <c r="CY516" s="38">
        <v>2.5</v>
      </c>
      <c r="CZ516" s="39">
        <v>0</v>
      </c>
      <c r="DA516" t="s">
        <v>199</v>
      </c>
      <c r="DB516" t="str">
        <f t="shared" ref="DB516:DB579" ca="1" si="114">IF(X516="No", "No", "-")</f>
        <v>No</v>
      </c>
      <c r="DD516" t="s">
        <v>200</v>
      </c>
      <c r="DE516" t="str">
        <f t="shared" ref="DE516:DE579" ca="1" si="115">IF(AND(X516="Yes",NOT(DD516="No")),CONCATENATE(UPPER(C516), "(", E516, ", ItemRegistry.",C516,", ",4," ,", ROUND(CS516/5,2),"f,",ROUND(CT516,2),"f,",ROUND(CV516,2),"f,",ROUND(CX516,2),"f,",ROUND(CW516,2),"f,",ROUND(CY516,2),"f,",ROUND(CZ516,2),"f,",ROUND(21/CU516,2), "f),"),"")</f>
        <v/>
      </c>
      <c r="DF516" t="s">
        <v>2272</v>
      </c>
    </row>
    <row r="517" spans="2:110" x14ac:dyDescent="0.3">
      <c r="B517" t="s">
        <v>817</v>
      </c>
      <c r="C517" t="str">
        <f>INDEX('PH Itemnames'!$B$1:$B$723,MATCH(B517,'PH Itemnames'!$A$1:$A$723),1)</f>
        <v>stuffedduckItem</v>
      </c>
      <c r="D517" t="s">
        <v>245</v>
      </c>
      <c r="E517" t="s">
        <v>1192</v>
      </c>
      <c r="F517" s="10" t="s">
        <v>815</v>
      </c>
      <c r="G517" s="11" t="s">
        <v>64</v>
      </c>
      <c r="H517" s="11" t="s">
        <v>62</v>
      </c>
      <c r="I517" s="11" t="s">
        <v>44</v>
      </c>
      <c r="J517" s="11" t="s">
        <v>168</v>
      </c>
      <c r="K517" s="11" t="s">
        <v>61</v>
      </c>
      <c r="L517" s="11"/>
      <c r="M517" s="11"/>
      <c r="N517" s="46">
        <f ca="1">SUMIF(Ingredients!$B$3:$B$217,'PH complex foods'!F517,Ingredients!$A$3:$A$119)+SUMIF($B$3:$B$724,F517,$V$3:$V$723)</f>
        <v>1</v>
      </c>
      <c r="O517" s="11">
        <f ca="1">SUMIF(Ingredients!$B$3:$B$217,'PH complex foods'!G517,Ingredients!$A$3:$A$119)+SUMIF($B$3:$B$724,G517,$V$3:$V$723)</f>
        <v>1</v>
      </c>
      <c r="P517" s="11">
        <f ca="1">SUMIF(Ingredients!$B$3:$B$217,'PH complex foods'!H517,Ingredients!$A$3:$A$119)+SUMIF($B$3:$B$724,H517,$V$3:$V$723)</f>
        <v>1</v>
      </c>
      <c r="Q517" s="11">
        <f ca="1">SUMIF(Ingredients!$B$3:$B$217,'PH complex foods'!I517,Ingredients!$A$3:$A$119)+SUMIF($B$3:$B$724,I517,$V$3:$V$723)</f>
        <v>1</v>
      </c>
      <c r="R517" s="11">
        <f ca="1">SUMIF(Ingredients!$B$3:$B$217,'PH complex foods'!J517,Ingredients!$A$3:$A$119)+SUMIF($B$3:$B$724,J517,$V$3:$V$723)</f>
        <v>1</v>
      </c>
      <c r="S517" s="11">
        <f ca="1">SUMIF(Ingredients!$B$3:$B$217,'PH complex foods'!K517,Ingredients!$A$3:$A$119)+SUMIF($B$3:$B$724,K517,$V$3:$V$723)</f>
        <v>1</v>
      </c>
      <c r="T517" s="11">
        <f ca="1">SUMIF(Ingredients!$B$3:$B$217,'PH complex foods'!L517,Ingredients!$A$3:$A$119)+SUMIF($B$3:$B$724,L517,$V$3:$V$723)</f>
        <v>0</v>
      </c>
      <c r="U517" s="11">
        <f ca="1">SUMIF(Ingredients!$B$3:$B$217,'PH complex foods'!M517,Ingredients!$A$3:$A$119)+SUMIF($B$3:$B$724,M517,$V$3:$V$723)</f>
        <v>0</v>
      </c>
      <c r="V517" s="10">
        <f t="shared" ca="1" si="103"/>
        <v>1</v>
      </c>
      <c r="W517" s="11">
        <f t="shared" si="105"/>
        <v>0</v>
      </c>
      <c r="X517" s="44" t="str">
        <f t="shared" ca="1" si="104"/>
        <v>Yes</v>
      </c>
      <c r="Y517" s="34">
        <f>SUMIF(Ingredients!$B$3:$B$217,F517,Ingredients!$C$3:$C$217)+SUMIF($B$3:$B$724,F517,$AG$3:$AG$724)</f>
        <v>0</v>
      </c>
      <c r="Z517" s="30">
        <f>SUMIF(Ingredients!$B$3:$B$217,G517,Ingredients!$C$3:$C$217)+SUMIF($B$3:$B$724,G517,$AG$3:$AG$724)</f>
        <v>2</v>
      </c>
      <c r="AA517" s="30">
        <f>SUMIF(Ingredients!$B$3:$B$217,H517,Ingredients!$C$3:$C$217)+SUMIF($B$3:$B$724,H517,$AG$3:$AG$724)</f>
        <v>2</v>
      </c>
      <c r="AB517" s="30">
        <f>SUMIF(Ingredients!$B$3:$B$217,I517,Ingredients!$C$3:$C$217)+SUMIF($B$3:$B$724,I517,$AG$3:$AG$724)</f>
        <v>0</v>
      </c>
      <c r="AC517" s="30">
        <f>SUMIF(Ingredients!$B$3:$B$217,J517,Ingredients!$C$3:$C$217)+SUMIF($B$3:$B$724,J517,$AG$3:$AG$724)</f>
        <v>2</v>
      </c>
      <c r="AD517" s="30">
        <f>SUMIF(Ingredients!$B$3:$B$217,K517,Ingredients!$C$3:$C$217)+SUMIF($B$3:$B$724,K517,$AG$3:$AG$724)</f>
        <v>10</v>
      </c>
      <c r="AE517" s="30">
        <f>SUMIF(Ingredients!$B$3:$B$217,L517,Ingredients!$C$3:$C$217)+SUMIF($B$3:$B$724,L517,$AG$3:$AG$724)</f>
        <v>0</v>
      </c>
      <c r="AF517" s="30">
        <f>SUMIF(Ingredients!$B$3:$B$217,M517,Ingredients!$C$3:$C$217)+SUMIF($B$3:$B$724,M517,$AG$3:$AG$724)</f>
        <v>0</v>
      </c>
      <c r="AG517" s="29">
        <f t="shared" si="106"/>
        <v>16</v>
      </c>
      <c r="AH517" s="30">
        <f>SUMIF(Ingredients!$B$3:$B$217,F517,Ingredients!$D$3:$D$217)+SUMIF($B$3:$B$724,F517,$AP$3:$AP$724)</f>
        <v>0</v>
      </c>
      <c r="AI517" s="30">
        <f>SUMIF(Ingredients!$B$3:$B$217,G517,Ingredients!$D$3:$D$217)+SUMIF($B$3:$B$724,G517,$AP$3:$AP$724)</f>
        <v>0</v>
      </c>
      <c r="AJ517" s="30">
        <f>SUMIF(Ingredients!$B$3:$B$217,H517,Ingredients!$D$3:$D$217)+SUMIF($B$3:$B$724,H517,$AP$3:$AP$724)</f>
        <v>0</v>
      </c>
      <c r="AK517" s="30">
        <f>SUMIF(Ingredients!$B$3:$B$217,I517,Ingredients!$D$3:$D$217)+SUMIF($B$3:$B$724,I517,$AP$3:$AP$724)</f>
        <v>0</v>
      </c>
      <c r="AL517" s="30">
        <f>SUMIF(Ingredients!$B$3:$B$217,J517,Ingredients!$D$3:$D$217)+SUMIF($B$3:$B$724,J517,$AP$3:$AP$724)</f>
        <v>0</v>
      </c>
      <c r="AM517" s="30">
        <f>SUMIF(Ingredients!$B$3:$B$217,K517,Ingredients!$D$3:$D$217)+SUMIF($B$3:$B$724,K517,$AP$3:$AP$724)</f>
        <v>0</v>
      </c>
      <c r="AN517" s="30">
        <f>SUMIF(Ingredients!$B$3:$B$217,L517,Ingredients!$D$3:$D$217)+SUMIF($B$3:$B$724,L517,$AP$3:$AP$724)</f>
        <v>0</v>
      </c>
      <c r="AO517" s="30">
        <f>SUMIF(Ingredients!$B$3:$B$217,M517,Ingredients!$D$3:$D$217)+SUMIF($B$3:$B$724,M517,$AP$3:$AP$724)</f>
        <v>0</v>
      </c>
      <c r="AP517" s="29">
        <f t="shared" si="107"/>
        <v>0</v>
      </c>
      <c r="AQ517" s="30">
        <f>SUMIF(Ingredients!$B$3:$B$217,F517,Ingredients!$E$3:$E$217)+SUMIF($B$3:$B$724,F517,$AY$3:$AY$727)</f>
        <v>6</v>
      </c>
      <c r="AR517" s="30">
        <f>SUMIF(Ingredients!$B$3:$B$217,G517,Ingredients!$E$3:$E$217)+SUMIF($B$3:$B$724,G517,$AY$3:$AY$727)</f>
        <v>43</v>
      </c>
      <c r="AS517" s="30">
        <f>SUMIF(Ingredients!$B$3:$B$217,H517,Ingredients!$E$3:$E$217)+SUMIF($B$3:$B$724,H517,$AY$3:$AY$727)</f>
        <v>54</v>
      </c>
      <c r="AT517" s="30">
        <f>SUMIF(Ingredients!$B$3:$B$217,I517,Ingredients!$E$3:$E$217)+SUMIF($B$3:$B$724,I517,$AY$3:$AY$727)</f>
        <v>10</v>
      </c>
      <c r="AU517" s="30">
        <f>SUMIF(Ingredients!$B$3:$B$217,J517,Ingredients!$E$3:$E$217)+SUMIF($B$3:$B$724,J517,$AY$3:$AY$727)</f>
        <v>10</v>
      </c>
      <c r="AV517" s="30">
        <f>SUMIF(Ingredients!$B$3:$B$217,K517,Ingredients!$E$3:$E$217)+SUMIF($B$3:$B$724,K517,$AY$3:$AY$727)</f>
        <v>31</v>
      </c>
      <c r="AW517" s="30">
        <f>SUMIF(Ingredients!$B$3:$B$217,L517,Ingredients!$E$3:$E$217)+SUMIF($B$3:$B$724,L517,$AY$3:$AY$727)</f>
        <v>0</v>
      </c>
      <c r="AX517" s="30">
        <f>SUMIF(Ingredients!$B$3:$B$217,M517,Ingredients!$E$3:$E$217)+SUMIF($B$3:$B$724,M517,$AY$3:$AY$727)</f>
        <v>0</v>
      </c>
      <c r="AY517" s="29">
        <f t="shared" si="108"/>
        <v>25.666666666666668</v>
      </c>
      <c r="AZ517" s="30">
        <f>SUMIF(Ingredients!$B$3:$B$217,F517,Ingredients!$F$3:$F$217)+SUMIF($B$3:$B$724,F517,$BH$3:$BH$724)</f>
        <v>0</v>
      </c>
      <c r="BA517" s="30">
        <f>SUMIF(Ingredients!$B$3:$B$217,G517,Ingredients!$F$3:$F$217)+SUMIF($B$3:$B$724,G517,$BH$3:$BH$724)</f>
        <v>0</v>
      </c>
      <c r="BB517" s="30">
        <f>SUMIF(Ingredients!$B$3:$B$217,H517,Ingredients!$F$3:$F$217)+SUMIF($B$3:$B$724,H517,$BH$3:$BH$724)</f>
        <v>0</v>
      </c>
      <c r="BC517" s="30">
        <f>SUMIF(Ingredients!$B$3:$B$217,I517,Ingredients!$F$3:$F$217)+SUMIF($B$3:$B$724,I517,$BH$3:$BH$724)</f>
        <v>0</v>
      </c>
      <c r="BD517" s="30">
        <f>SUMIF(Ingredients!$B$3:$B$217,J517,Ingredients!$F$3:$F$217)+SUMIF($B$3:$B$724,J517,$BH$3:$BH$724)</f>
        <v>0</v>
      </c>
      <c r="BE517" s="30">
        <f>SUMIF(Ingredients!$B$3:$B$217,K517,Ingredients!$F$3:$F$217)+SUMIF($B$3:$B$724,K517,$BH$3:$BH$724)</f>
        <v>0</v>
      </c>
      <c r="BF517" s="30">
        <f>SUMIF(Ingredients!$B$3:$B$217,L517,Ingredients!$F$3:$F$217)+SUMIF($B$3:$B$724,L517,$BH$3:$BH$724)</f>
        <v>0</v>
      </c>
      <c r="BG517" s="30">
        <f>SUMIF(Ingredients!$B$3:$B$217,M517,Ingredients!$F$3:$F$217)+SUMIF($B$3:$B$724,M517,$BH$3:$BH$724)</f>
        <v>0</v>
      </c>
      <c r="BH517" s="35">
        <f t="shared" si="109"/>
        <v>0</v>
      </c>
      <c r="BI517" s="30">
        <f>SUMIF(Ingredients!$B$3:$B$217,F517,Ingredients!$G$3:$G$217)+SUMIF($B$3:$B$724,F517,$BQ$3:$BQ$724)</f>
        <v>0</v>
      </c>
      <c r="BJ517" s="30">
        <f>SUMIF(Ingredients!$B$3:$B$217,G517,Ingredients!$G$3:$G$217)+SUMIF($B$3:$B$724,G517,$BQ$3:$BQ$724)</f>
        <v>0</v>
      </c>
      <c r="BK517" s="30">
        <f>SUMIF(Ingredients!$B$3:$B$217,H517,Ingredients!$G$3:$G$217)+SUMIF($B$3:$B$724,H517,$BQ$3:$BQ$724)</f>
        <v>0</v>
      </c>
      <c r="BL517" s="30">
        <f>SUMIF(Ingredients!$B$3:$B$217,I517,Ingredients!$G$3:$G$217)+SUMIF($B$3:$B$724,I517,$BQ$3:$BQ$724)</f>
        <v>0</v>
      </c>
      <c r="BM517" s="30">
        <f>SUMIF(Ingredients!$B$3:$B$217,J517,Ingredients!$G$3:$G$217)+SUMIF($B$3:$B$724,J517,$BQ$3:$BQ$724)</f>
        <v>1</v>
      </c>
      <c r="BN517" s="30">
        <f>SUMIF(Ingredients!$B$3:$B$217,K517,Ingredients!$G$3:$G$217)+SUMIF($B$3:$B$724,K517,$BQ$3:$BQ$724)</f>
        <v>0</v>
      </c>
      <c r="BO517" s="30">
        <f>SUMIF(Ingredients!$B$3:$B$217,L517,Ingredients!$G$3:$G$217)+SUMIF($B$3:$B$724,L517,$BQ$3:$BQ$724)</f>
        <v>0</v>
      </c>
      <c r="BP517" s="30">
        <f>SUMIF(Ingredients!$B$3:$B$217,M517,Ingredients!$G$3:$G$217)+SUMIF($B$3:$B$724,M517,$BQ$3:$BQ$724)</f>
        <v>0</v>
      </c>
      <c r="BQ517" s="36">
        <f t="shared" si="110"/>
        <v>1</v>
      </c>
      <c r="BR517" s="30">
        <f>SUMIF(Ingredients!$B$3:$B$217,F517,Ingredients!$H$3:$H$217)+SUMIF($B$3:$B$724,F517,$BZ$3:$BZ$724)</f>
        <v>0</v>
      </c>
      <c r="BS517" s="30">
        <f>SUMIF(Ingredients!$B$3:$B$217,G517,Ingredients!$H$3:$H$217)+SUMIF($B$3:$B$724,G517,$BZ$3:$BZ$724)</f>
        <v>1</v>
      </c>
      <c r="BT517" s="30">
        <f>SUMIF(Ingredients!$B$3:$B$217,H517,Ingredients!$H$3:$H$217)+SUMIF($B$3:$B$724,H517,$BZ$3:$BZ$724)</f>
        <v>2</v>
      </c>
      <c r="BU517" s="30">
        <f>SUMIF(Ingredients!$B$3:$B$217,I517,Ingredients!$H$3:$H$217)+SUMIF($B$3:$B$724,I517,$BZ$3:$BZ$724)</f>
        <v>0</v>
      </c>
      <c r="BV517" s="30">
        <f>SUMIF(Ingredients!$B$3:$B$217,J517,Ingredients!$H$3:$H$217)+SUMIF($B$3:$B$724,J517,$BZ$3:$BZ$724)</f>
        <v>0</v>
      </c>
      <c r="BW517" s="30">
        <f>SUMIF(Ingredients!$B$3:$B$217,K517,Ingredients!$H$3:$H$217)+SUMIF($B$3:$B$724,K517,$BZ$3:$BZ$724)</f>
        <v>1</v>
      </c>
      <c r="BX517" s="30">
        <f>SUMIF(Ingredients!$B$3:$B$217,L517,Ingredients!$H$3:$H$217)+SUMIF($B$3:$B$724,L517,$BZ$3:$BZ$724)</f>
        <v>0</v>
      </c>
      <c r="BY517" s="30">
        <f>SUMIF(Ingredients!$B$3:$B$217,M517,Ingredients!$H$3:$H$217)+SUMIF($B$3:$B$724,M517,$BZ$3:$BZ$724)</f>
        <v>0</v>
      </c>
      <c r="BZ517" s="42">
        <f t="shared" si="111"/>
        <v>4</v>
      </c>
      <c r="CA517" s="30">
        <f>SUMIF(Ingredients!$B$3:$B$217,F517,Ingredients!$I$3:$I$217)+SUMIF($B$3:$B$724,F517,$CI$3:$CI$724)</f>
        <v>1.5</v>
      </c>
      <c r="CB517" s="30">
        <f>SUMIF(Ingredients!$B$3:$B$217,G517,Ingredients!$I$3:$I$217)+SUMIF($B$3:$B$724,G517,$CI$3:$CI$724)</f>
        <v>0</v>
      </c>
      <c r="CC517" s="30">
        <f>SUMIF(Ingredients!$B$3:$B$217,H517,Ingredients!$I$3:$I$217)+SUMIF($B$3:$B$724,H517,$CI$3:$CI$724)</f>
        <v>0</v>
      </c>
      <c r="CD517" s="30">
        <f>SUMIF(Ingredients!$B$3:$B$217,I517,Ingredients!$I$3:$I$217)+SUMIF($B$3:$B$724,I517,$CI$3:$CI$724)</f>
        <v>0</v>
      </c>
      <c r="CE517" s="30">
        <f>SUMIF(Ingredients!$B$3:$B$217,J517,Ingredients!$I$3:$I$217)+SUMIF($B$3:$B$724,J517,$CI$3:$CI$724)</f>
        <v>0</v>
      </c>
      <c r="CF517" s="30">
        <f>SUMIF(Ingredients!$B$3:$B$217,K517,Ingredients!$I$3:$I$217)+SUMIF($B$3:$B$724,K517,$CI$3:$CI$724)</f>
        <v>0</v>
      </c>
      <c r="CG517" s="30">
        <f>SUMIF(Ingredients!$B$3:$B$217,L517,Ingredients!$I$3:$I$217)+SUMIF($B$3:$B$724,L517,$CI$3:$CI$724)</f>
        <v>0</v>
      </c>
      <c r="CH517" s="30">
        <f>SUMIF(Ingredients!$B$3:$B$217,M517,Ingredients!$I$3:$I$217)+SUMIF($B$3:$B$724,M517,$CI$3:$CI$724)</f>
        <v>0</v>
      </c>
      <c r="CI517" s="38">
        <f t="shared" si="112"/>
        <v>1.5</v>
      </c>
      <c r="CJ517" s="30">
        <f>SUMIF(Ingredients!$B$3:$B$217,F517,Ingredients!$J$3:$J$217)+SUMIF($B$3:$B$724,F517,$CR$3:$CR$724)</f>
        <v>0</v>
      </c>
      <c r="CK517" s="30">
        <f>SUMIF(Ingredients!$B$3:$B$217,G517,Ingredients!$J$3:$J$217)+SUMIF($B$3:$B$724,G517,$CR$3:$CR$724)</f>
        <v>0</v>
      </c>
      <c r="CL517" s="30">
        <f>SUMIF(Ingredients!$B$3:$B$217,H517,Ingredients!$J$3:$J$217)+SUMIF($B$3:$B$724,H517,$CR$3:$CR$724)</f>
        <v>0</v>
      </c>
      <c r="CM517" s="30">
        <f>SUMIF(Ingredients!$B$3:$B$217,I517,Ingredients!$J$3:$J$217)+SUMIF($B$3:$B$724,I517,$CR$3:$CR$724)</f>
        <v>0</v>
      </c>
      <c r="CN517" s="30">
        <f>SUMIF(Ingredients!$B$3:$B$217,J517,Ingredients!$J$3:$J$217)+SUMIF($B$3:$B$724,J517,$CR$3:$CR$724)</f>
        <v>0</v>
      </c>
      <c r="CO517" s="30">
        <f>SUMIF(Ingredients!$B$3:$B$217,K517,Ingredients!$J$3:$J$217)+SUMIF($B$3:$B$724,K517,$CR$3:$CR$724)</f>
        <v>0</v>
      </c>
      <c r="CP517" s="30">
        <f>SUMIF(Ingredients!$B$3:$B$217,L517,Ingredients!$J$3:$J$217)+SUMIF($B$3:$B$724,L517,$CR$3:$CR$724)</f>
        <v>0</v>
      </c>
      <c r="CQ517" s="30">
        <f>SUMIF(Ingredients!$B$3:$B$217,M517,Ingredients!$J$3:$J$217)+SUMIF($B$3:$B$724,M517,$CR$3:$CR$724)</f>
        <v>0</v>
      </c>
      <c r="CR517" s="43">
        <f t="shared" si="113"/>
        <v>0</v>
      </c>
      <c r="CS517" s="34">
        <v>25</v>
      </c>
      <c r="CT517" s="30">
        <v>0</v>
      </c>
      <c r="CU517" s="30">
        <v>12</v>
      </c>
      <c r="CV517" s="35">
        <v>0</v>
      </c>
      <c r="CW517" s="36">
        <v>1</v>
      </c>
      <c r="CX517" s="37">
        <v>4</v>
      </c>
      <c r="CY517" s="38">
        <v>1.5</v>
      </c>
      <c r="CZ517" s="39">
        <v>0</v>
      </c>
      <c r="DA517" t="s">
        <v>202</v>
      </c>
      <c r="DB517" t="str">
        <f t="shared" ca="1" si="114"/>
        <v>-</v>
      </c>
      <c r="DD517" t="s">
        <v>200</v>
      </c>
      <c r="DE517" t="str">
        <f t="shared" ca="1" si="115"/>
        <v>STUFFEDDUCKITEM(MEAL, ItemRegistry.stuffedduckItem, 4 ,5f,0f,0f,4f,1f,1.5f,0f,1.75f),</v>
      </c>
      <c r="DF517" t="s">
        <v>2575</v>
      </c>
    </row>
    <row r="518" spans="2:110" x14ac:dyDescent="0.3">
      <c r="B518" t="s">
        <v>818</v>
      </c>
      <c r="C518" t="str">
        <f>INDEX('PH Itemnames'!$B$1:$B$723,MATCH(B518,'PH Itemnames'!$A$1:$A$723),1)</f>
        <v>rouxItem</v>
      </c>
      <c r="D518" t="s">
        <v>240</v>
      </c>
      <c r="E518" t="s">
        <v>1192</v>
      </c>
      <c r="F518" s="10" t="s">
        <v>247</v>
      </c>
      <c r="G518" s="11" t="s">
        <v>264</v>
      </c>
      <c r="H518" s="11"/>
      <c r="I518" s="11"/>
      <c r="J518" s="11"/>
      <c r="K518" s="11"/>
      <c r="L518" s="11"/>
      <c r="M518" s="11"/>
      <c r="N518" s="46">
        <f ca="1">SUMIF(Ingredients!$B$3:$B$217,'PH complex foods'!F518,Ingredients!$A$3:$A$119)+SUMIF($B$3:$B$724,F518,$V$3:$V$723)</f>
        <v>1</v>
      </c>
      <c r="O518" s="11">
        <f ca="1">SUMIF(Ingredients!$B$3:$B$217,'PH complex foods'!G518,Ingredients!$A$3:$A$119)+SUMIF($B$3:$B$724,G518,$V$3:$V$723)</f>
        <v>1</v>
      </c>
      <c r="P518" s="11">
        <f ca="1">SUMIF(Ingredients!$B$3:$B$217,'PH complex foods'!H518,Ingredients!$A$3:$A$119)+SUMIF($B$3:$B$724,H518,$V$3:$V$723)</f>
        <v>0</v>
      </c>
      <c r="Q518" s="11">
        <f ca="1">SUMIF(Ingredients!$B$3:$B$217,'PH complex foods'!I518,Ingredients!$A$3:$A$119)+SUMIF($B$3:$B$724,I518,$V$3:$V$723)</f>
        <v>0</v>
      </c>
      <c r="R518" s="11">
        <f ca="1">SUMIF(Ingredients!$B$3:$B$217,'PH complex foods'!J518,Ingredients!$A$3:$A$119)+SUMIF($B$3:$B$724,J518,$V$3:$V$723)</f>
        <v>0</v>
      </c>
      <c r="S518" s="11">
        <f ca="1">SUMIF(Ingredients!$B$3:$B$217,'PH complex foods'!K518,Ingredients!$A$3:$A$119)+SUMIF($B$3:$B$724,K518,$V$3:$V$723)</f>
        <v>0</v>
      </c>
      <c r="T518" s="11">
        <f ca="1">SUMIF(Ingredients!$B$3:$B$217,'PH complex foods'!L518,Ingredients!$A$3:$A$119)+SUMIF($B$3:$B$724,L518,$V$3:$V$723)</f>
        <v>0</v>
      </c>
      <c r="U518" s="11">
        <f ca="1">SUMIF(Ingredients!$B$3:$B$217,'PH complex foods'!M518,Ingredients!$A$3:$A$119)+SUMIF($B$3:$B$724,M518,$V$3:$V$723)</f>
        <v>0</v>
      </c>
      <c r="V518" s="10">
        <f t="shared" ref="V518:V581" ca="1" si="116">SUM(N518:U518)-COUNTA(F518:M518)+1</f>
        <v>1</v>
      </c>
      <c r="W518" s="11">
        <f t="shared" si="105"/>
        <v>0</v>
      </c>
      <c r="X518" s="44" t="str">
        <f t="shared" ca="1" si="104"/>
        <v>Yes</v>
      </c>
      <c r="Y518" s="34">
        <f>SUMIF(Ingredients!$B$3:$B$217,F518,Ingredients!$C$3:$C$217)+SUMIF($B$3:$B$724,F518,$AG$3:$AG$724)</f>
        <v>5</v>
      </c>
      <c r="Z518" s="30">
        <f>SUMIF(Ingredients!$B$3:$B$217,G518,Ingredients!$C$3:$C$217)+SUMIF($B$3:$B$724,G518,$AG$3:$AG$724)</f>
        <v>5</v>
      </c>
      <c r="AA518" s="30">
        <f>SUMIF(Ingredients!$B$3:$B$217,H518,Ingredients!$C$3:$C$217)+SUMIF($B$3:$B$724,H518,$AG$3:$AG$724)</f>
        <v>0</v>
      </c>
      <c r="AB518" s="30">
        <f>SUMIF(Ingredients!$B$3:$B$217,I518,Ingredients!$C$3:$C$217)+SUMIF($B$3:$B$724,I518,$AG$3:$AG$724)</f>
        <v>0</v>
      </c>
      <c r="AC518" s="30">
        <f>SUMIF(Ingredients!$B$3:$B$217,J518,Ingredients!$C$3:$C$217)+SUMIF($B$3:$B$724,J518,$AG$3:$AG$724)</f>
        <v>0</v>
      </c>
      <c r="AD518" s="30">
        <f>SUMIF(Ingredients!$B$3:$B$217,K518,Ingredients!$C$3:$C$217)+SUMIF($B$3:$B$724,K518,$AG$3:$AG$724)</f>
        <v>0</v>
      </c>
      <c r="AE518" s="30">
        <f>SUMIF(Ingredients!$B$3:$B$217,L518,Ingredients!$C$3:$C$217)+SUMIF($B$3:$B$724,L518,$AG$3:$AG$724)</f>
        <v>0</v>
      </c>
      <c r="AF518" s="30">
        <f>SUMIF(Ingredients!$B$3:$B$217,M518,Ingredients!$C$3:$C$217)+SUMIF($B$3:$B$724,M518,$AG$3:$AG$724)</f>
        <v>0</v>
      </c>
      <c r="AG518" s="29">
        <f t="shared" si="106"/>
        <v>10</v>
      </c>
      <c r="AH518" s="30">
        <f>SUMIF(Ingredients!$B$3:$B$217,F518,Ingredients!$D$3:$D$217)+SUMIF($B$3:$B$724,F518,$AP$3:$AP$724)</f>
        <v>0</v>
      </c>
      <c r="AI518" s="30">
        <f>SUMIF(Ingredients!$B$3:$B$217,G518,Ingredients!$D$3:$D$217)+SUMIF($B$3:$B$724,G518,$AP$3:$AP$724)</f>
        <v>0</v>
      </c>
      <c r="AJ518" s="30">
        <f>SUMIF(Ingredients!$B$3:$B$217,H518,Ingredients!$D$3:$D$217)+SUMIF($B$3:$B$724,H518,$AP$3:$AP$724)</f>
        <v>0</v>
      </c>
      <c r="AK518" s="30">
        <f>SUMIF(Ingredients!$B$3:$B$217,I518,Ingredients!$D$3:$D$217)+SUMIF($B$3:$B$724,I518,$AP$3:$AP$724)</f>
        <v>0</v>
      </c>
      <c r="AL518" s="30">
        <f>SUMIF(Ingredients!$B$3:$B$217,J518,Ingredients!$D$3:$D$217)+SUMIF($B$3:$B$724,J518,$AP$3:$AP$724)</f>
        <v>0</v>
      </c>
      <c r="AM518" s="30">
        <f>SUMIF(Ingredients!$B$3:$B$217,K518,Ingredients!$D$3:$D$217)+SUMIF($B$3:$B$724,K518,$AP$3:$AP$724)</f>
        <v>0</v>
      </c>
      <c r="AN518" s="30">
        <f>SUMIF(Ingredients!$B$3:$B$217,L518,Ingredients!$D$3:$D$217)+SUMIF($B$3:$B$724,L518,$AP$3:$AP$724)</f>
        <v>0</v>
      </c>
      <c r="AO518" s="30">
        <f>SUMIF(Ingredients!$B$3:$B$217,M518,Ingredients!$D$3:$D$217)+SUMIF($B$3:$B$724,M518,$AP$3:$AP$724)</f>
        <v>0</v>
      </c>
      <c r="AP518" s="29">
        <f t="shared" si="107"/>
        <v>0</v>
      </c>
      <c r="AQ518" s="30">
        <f>SUMIF(Ingredients!$B$3:$B$217,F518,Ingredients!$E$3:$E$217)+SUMIF($B$3:$B$724,F518,$AY$3:$AY$727)</f>
        <v>12</v>
      </c>
      <c r="AR518" s="30">
        <f>SUMIF(Ingredients!$B$3:$B$217,G518,Ingredients!$E$3:$E$217)+SUMIF($B$3:$B$724,G518,$AY$3:$AY$727)</f>
        <v>43</v>
      </c>
      <c r="AS518" s="30">
        <f>SUMIF(Ingredients!$B$3:$B$217,H518,Ingredients!$E$3:$E$217)+SUMIF($B$3:$B$724,H518,$AY$3:$AY$727)</f>
        <v>0</v>
      </c>
      <c r="AT518" s="30">
        <f>SUMIF(Ingredients!$B$3:$B$217,I518,Ingredients!$E$3:$E$217)+SUMIF($B$3:$B$724,I518,$AY$3:$AY$727)</f>
        <v>0</v>
      </c>
      <c r="AU518" s="30">
        <f>SUMIF(Ingredients!$B$3:$B$217,J518,Ingredients!$E$3:$E$217)+SUMIF($B$3:$B$724,J518,$AY$3:$AY$727)</f>
        <v>0</v>
      </c>
      <c r="AV518" s="30">
        <f>SUMIF(Ingredients!$B$3:$B$217,K518,Ingredients!$E$3:$E$217)+SUMIF($B$3:$B$724,K518,$AY$3:$AY$727)</f>
        <v>0</v>
      </c>
      <c r="AW518" s="30">
        <f>SUMIF(Ingredients!$B$3:$B$217,L518,Ingredients!$E$3:$E$217)+SUMIF($B$3:$B$724,L518,$AY$3:$AY$727)</f>
        <v>0</v>
      </c>
      <c r="AX518" s="30">
        <f>SUMIF(Ingredients!$B$3:$B$217,M518,Ingredients!$E$3:$E$217)+SUMIF($B$3:$B$724,M518,$AY$3:$AY$727)</f>
        <v>0</v>
      </c>
      <c r="AY518" s="29">
        <f t="shared" si="108"/>
        <v>27.5</v>
      </c>
      <c r="AZ518" s="30">
        <f>SUMIF(Ingredients!$B$3:$B$217,F518,Ingredients!$F$3:$F$217)+SUMIF($B$3:$B$724,F518,$BH$3:$BH$724)</f>
        <v>0</v>
      </c>
      <c r="BA518" s="30">
        <f>SUMIF(Ingredients!$B$3:$B$217,G518,Ingredients!$F$3:$F$217)+SUMIF($B$3:$B$724,G518,$BH$3:$BH$724)</f>
        <v>1</v>
      </c>
      <c r="BB518" s="30">
        <f>SUMIF(Ingredients!$B$3:$B$217,H518,Ingredients!$F$3:$F$217)+SUMIF($B$3:$B$724,H518,$BH$3:$BH$724)</f>
        <v>0</v>
      </c>
      <c r="BC518" s="30">
        <f>SUMIF(Ingredients!$B$3:$B$217,I518,Ingredients!$F$3:$F$217)+SUMIF($B$3:$B$724,I518,$BH$3:$BH$724)</f>
        <v>0</v>
      </c>
      <c r="BD518" s="30">
        <f>SUMIF(Ingredients!$B$3:$B$217,J518,Ingredients!$F$3:$F$217)+SUMIF($B$3:$B$724,J518,$BH$3:$BH$724)</f>
        <v>0</v>
      </c>
      <c r="BE518" s="30">
        <f>SUMIF(Ingredients!$B$3:$B$217,K518,Ingredients!$F$3:$F$217)+SUMIF($B$3:$B$724,K518,$BH$3:$BH$724)</f>
        <v>0</v>
      </c>
      <c r="BF518" s="30">
        <f>SUMIF(Ingredients!$B$3:$B$217,L518,Ingredients!$F$3:$F$217)+SUMIF($B$3:$B$724,L518,$BH$3:$BH$724)</f>
        <v>0</v>
      </c>
      <c r="BG518" s="30">
        <f>SUMIF(Ingredients!$B$3:$B$217,M518,Ingredients!$F$3:$F$217)+SUMIF($B$3:$B$724,M518,$BH$3:$BH$724)</f>
        <v>0</v>
      </c>
      <c r="BH518" s="35">
        <f t="shared" si="109"/>
        <v>1</v>
      </c>
      <c r="BI518" s="30">
        <f>SUMIF(Ingredients!$B$3:$B$217,F518,Ingredients!$G$3:$G$217)+SUMIF($B$3:$B$724,F518,$BQ$3:$BQ$724)</f>
        <v>0</v>
      </c>
      <c r="BJ518" s="30">
        <f>SUMIF(Ingredients!$B$3:$B$217,G518,Ingredients!$G$3:$G$217)+SUMIF($B$3:$B$724,G518,$BQ$3:$BQ$724)</f>
        <v>0</v>
      </c>
      <c r="BK518" s="30">
        <f>SUMIF(Ingredients!$B$3:$B$217,H518,Ingredients!$G$3:$G$217)+SUMIF($B$3:$B$724,H518,$BQ$3:$BQ$724)</f>
        <v>0</v>
      </c>
      <c r="BL518" s="30">
        <f>SUMIF(Ingredients!$B$3:$B$217,I518,Ingredients!$G$3:$G$217)+SUMIF($B$3:$B$724,I518,$BQ$3:$BQ$724)</f>
        <v>0</v>
      </c>
      <c r="BM518" s="30">
        <f>SUMIF(Ingredients!$B$3:$B$217,J518,Ingredients!$G$3:$G$217)+SUMIF($B$3:$B$724,J518,$BQ$3:$BQ$724)</f>
        <v>0</v>
      </c>
      <c r="BN518" s="30">
        <f>SUMIF(Ingredients!$B$3:$B$217,K518,Ingredients!$G$3:$G$217)+SUMIF($B$3:$B$724,K518,$BQ$3:$BQ$724)</f>
        <v>0</v>
      </c>
      <c r="BO518" s="30">
        <f>SUMIF(Ingredients!$B$3:$B$217,L518,Ingredients!$G$3:$G$217)+SUMIF($B$3:$B$724,L518,$BQ$3:$BQ$724)</f>
        <v>0</v>
      </c>
      <c r="BP518" s="30">
        <f>SUMIF(Ingredients!$B$3:$B$217,M518,Ingredients!$G$3:$G$217)+SUMIF($B$3:$B$724,M518,$BQ$3:$BQ$724)</f>
        <v>0</v>
      </c>
      <c r="BQ518" s="36">
        <f t="shared" si="110"/>
        <v>0</v>
      </c>
      <c r="BR518" s="30">
        <f>SUMIF(Ingredients!$B$3:$B$217,F518,Ingredients!$H$3:$H$217)+SUMIF($B$3:$B$724,F518,$BZ$3:$BZ$724)</f>
        <v>0</v>
      </c>
      <c r="BS518" s="30">
        <f>SUMIF(Ingredients!$B$3:$B$217,G518,Ingredients!$H$3:$H$217)+SUMIF($B$3:$B$724,G518,$BZ$3:$BZ$724)</f>
        <v>0</v>
      </c>
      <c r="BT518" s="30">
        <f>SUMIF(Ingredients!$B$3:$B$217,H518,Ingredients!$H$3:$H$217)+SUMIF($B$3:$B$724,H518,$BZ$3:$BZ$724)</f>
        <v>0</v>
      </c>
      <c r="BU518" s="30">
        <f>SUMIF(Ingredients!$B$3:$B$217,I518,Ingredients!$H$3:$H$217)+SUMIF($B$3:$B$724,I518,$BZ$3:$BZ$724)</f>
        <v>0</v>
      </c>
      <c r="BV518" s="30">
        <f>SUMIF(Ingredients!$B$3:$B$217,J518,Ingredients!$H$3:$H$217)+SUMIF($B$3:$B$724,J518,$BZ$3:$BZ$724)</f>
        <v>0</v>
      </c>
      <c r="BW518" s="30">
        <f>SUMIF(Ingredients!$B$3:$B$217,K518,Ingredients!$H$3:$H$217)+SUMIF($B$3:$B$724,K518,$BZ$3:$BZ$724)</f>
        <v>0</v>
      </c>
      <c r="BX518" s="30">
        <f>SUMIF(Ingredients!$B$3:$B$217,L518,Ingredients!$H$3:$H$217)+SUMIF($B$3:$B$724,L518,$BZ$3:$BZ$724)</f>
        <v>0</v>
      </c>
      <c r="BY518" s="30">
        <f>SUMIF(Ingredients!$B$3:$B$217,M518,Ingredients!$H$3:$H$217)+SUMIF($B$3:$B$724,M518,$BZ$3:$BZ$724)</f>
        <v>0</v>
      </c>
      <c r="BZ518" s="42">
        <f t="shared" si="111"/>
        <v>0</v>
      </c>
      <c r="CA518" s="30">
        <f>SUMIF(Ingredients!$B$3:$B$217,F518,Ingredients!$I$3:$I$217)+SUMIF($B$3:$B$724,F518,$CI$3:$CI$724)</f>
        <v>0</v>
      </c>
      <c r="CB518" s="30">
        <f>SUMIF(Ingredients!$B$3:$B$217,G518,Ingredients!$I$3:$I$217)+SUMIF($B$3:$B$724,G518,$CI$3:$CI$724)</f>
        <v>0</v>
      </c>
      <c r="CC518" s="30">
        <f>SUMIF(Ingredients!$B$3:$B$217,H518,Ingredients!$I$3:$I$217)+SUMIF($B$3:$B$724,H518,$CI$3:$CI$724)</f>
        <v>0</v>
      </c>
      <c r="CD518" s="30">
        <f>SUMIF(Ingredients!$B$3:$B$217,I518,Ingredients!$I$3:$I$217)+SUMIF($B$3:$B$724,I518,$CI$3:$CI$724)</f>
        <v>0</v>
      </c>
      <c r="CE518" s="30">
        <f>SUMIF(Ingredients!$B$3:$B$217,J518,Ingredients!$I$3:$I$217)+SUMIF($B$3:$B$724,J518,$CI$3:$CI$724)</f>
        <v>0</v>
      </c>
      <c r="CF518" s="30">
        <f>SUMIF(Ingredients!$B$3:$B$217,K518,Ingredients!$I$3:$I$217)+SUMIF($B$3:$B$724,K518,$CI$3:$CI$724)</f>
        <v>0</v>
      </c>
      <c r="CG518" s="30">
        <f>SUMIF(Ingredients!$B$3:$B$217,L518,Ingredients!$I$3:$I$217)+SUMIF($B$3:$B$724,L518,$CI$3:$CI$724)</f>
        <v>0</v>
      </c>
      <c r="CH518" s="30">
        <f>SUMIF(Ingredients!$B$3:$B$217,M518,Ingredients!$I$3:$I$217)+SUMIF($B$3:$B$724,M518,$CI$3:$CI$724)</f>
        <v>0</v>
      </c>
      <c r="CI518" s="38">
        <f t="shared" si="112"/>
        <v>0</v>
      </c>
      <c r="CJ518" s="30">
        <f>SUMIF(Ingredients!$B$3:$B$217,F518,Ingredients!$J$3:$J$217)+SUMIF($B$3:$B$724,F518,$CR$3:$CR$724)</f>
        <v>1</v>
      </c>
      <c r="CK518" s="30">
        <f>SUMIF(Ingredients!$B$3:$B$217,G518,Ingredients!$J$3:$J$217)+SUMIF($B$3:$B$724,G518,$CR$3:$CR$724)</f>
        <v>0</v>
      </c>
      <c r="CL518" s="30">
        <f>SUMIF(Ingredients!$B$3:$B$217,H518,Ingredients!$J$3:$J$217)+SUMIF($B$3:$B$724,H518,$CR$3:$CR$724)</f>
        <v>0</v>
      </c>
      <c r="CM518" s="30">
        <f>SUMIF(Ingredients!$B$3:$B$217,I518,Ingredients!$J$3:$J$217)+SUMIF($B$3:$B$724,I518,$CR$3:$CR$724)</f>
        <v>0</v>
      </c>
      <c r="CN518" s="30">
        <f>SUMIF(Ingredients!$B$3:$B$217,J518,Ingredients!$J$3:$J$217)+SUMIF($B$3:$B$724,J518,$CR$3:$CR$724)</f>
        <v>0</v>
      </c>
      <c r="CO518" s="30">
        <f>SUMIF(Ingredients!$B$3:$B$217,K518,Ingredients!$J$3:$J$217)+SUMIF($B$3:$B$724,K518,$CR$3:$CR$724)</f>
        <v>0</v>
      </c>
      <c r="CP518" s="30">
        <f>SUMIF(Ingredients!$B$3:$B$217,L518,Ingredients!$J$3:$J$217)+SUMIF($B$3:$B$724,L518,$CR$3:$CR$724)</f>
        <v>0</v>
      </c>
      <c r="CQ518" s="30">
        <f>SUMIF(Ingredients!$B$3:$B$217,M518,Ingredients!$J$3:$J$217)+SUMIF($B$3:$B$724,M518,$CR$3:$CR$724)</f>
        <v>0</v>
      </c>
      <c r="CR518" s="43">
        <f t="shared" si="113"/>
        <v>1</v>
      </c>
      <c r="CS518" s="34">
        <v>10</v>
      </c>
      <c r="CT518" s="30">
        <v>0</v>
      </c>
      <c r="CU518" s="30">
        <v>21</v>
      </c>
      <c r="CV518" s="35">
        <v>1</v>
      </c>
      <c r="CW518" s="36">
        <v>0</v>
      </c>
      <c r="CX518" s="37">
        <v>0</v>
      </c>
      <c r="CY518" s="38">
        <v>0</v>
      </c>
      <c r="CZ518" s="39">
        <v>1</v>
      </c>
      <c r="DA518" t="s">
        <v>202</v>
      </c>
      <c r="DB518" t="str">
        <f t="shared" ca="1" si="114"/>
        <v>-</v>
      </c>
      <c r="DD518" t="s">
        <v>200</v>
      </c>
      <c r="DE518" t="str">
        <f t="shared" ca="1" si="115"/>
        <v>ROUXITEM(MEAL, ItemRegistry.rouxItem, 4 ,2f,0f,1f,0f,0f,0f,1f,1f),</v>
      </c>
      <c r="DF518" t="s">
        <v>2297</v>
      </c>
    </row>
    <row r="519" spans="2:110" x14ac:dyDescent="0.3">
      <c r="B519" t="s">
        <v>819</v>
      </c>
      <c r="C519" t="str">
        <f>INDEX('PH Itemnames'!$B$1:$B$723,MATCH(B519,'PH Itemnames'!$A$1:$A$723),1)</f>
        <v>candiedpecansItem</v>
      </c>
      <c r="D519" t="s">
        <v>240</v>
      </c>
      <c r="E519" t="s">
        <v>1192</v>
      </c>
      <c r="F519" s="10" t="s">
        <v>176</v>
      </c>
      <c r="G519" s="11" t="s">
        <v>210</v>
      </c>
      <c r="H519" s="11" t="s">
        <v>400</v>
      </c>
      <c r="I519" s="11"/>
      <c r="J519" s="11"/>
      <c r="K519" s="11"/>
      <c r="L519" s="11"/>
      <c r="M519" s="11"/>
      <c r="N519" s="46">
        <f ca="1">SUMIF(Ingredients!$B$3:$B$217,'PH complex foods'!F519,Ingredients!$A$3:$A$119)+SUMIF($B$3:$B$724,F519,$V$3:$V$723)</f>
        <v>0</v>
      </c>
      <c r="O519" s="11">
        <f ca="1">SUMIF(Ingredients!$B$3:$B$217,'PH complex foods'!G519,Ingredients!$A$3:$A$119)+SUMIF($B$3:$B$724,G519,$V$3:$V$723)</f>
        <v>1</v>
      </c>
      <c r="P519" s="11">
        <f ca="1">SUMIF(Ingredients!$B$3:$B$217,'PH complex foods'!H519,Ingredients!$A$3:$A$119)+SUMIF($B$3:$B$724,H519,$V$3:$V$723)</f>
        <v>0</v>
      </c>
      <c r="Q519" s="11">
        <f ca="1">SUMIF(Ingredients!$B$3:$B$217,'PH complex foods'!I519,Ingredients!$A$3:$A$119)+SUMIF($B$3:$B$724,I519,$V$3:$V$723)</f>
        <v>0</v>
      </c>
      <c r="R519" s="11">
        <f ca="1">SUMIF(Ingredients!$B$3:$B$217,'PH complex foods'!J519,Ingredients!$A$3:$A$119)+SUMIF($B$3:$B$724,J519,$V$3:$V$723)</f>
        <v>0</v>
      </c>
      <c r="S519" s="11">
        <f ca="1">SUMIF(Ingredients!$B$3:$B$217,'PH complex foods'!K519,Ingredients!$A$3:$A$119)+SUMIF($B$3:$B$724,K519,$V$3:$V$723)</f>
        <v>0</v>
      </c>
      <c r="T519" s="11">
        <f ca="1">SUMIF(Ingredients!$B$3:$B$217,'PH complex foods'!L519,Ingredients!$A$3:$A$119)+SUMIF($B$3:$B$724,L519,$V$3:$V$723)</f>
        <v>0</v>
      </c>
      <c r="U519" s="11">
        <f ca="1">SUMIF(Ingredients!$B$3:$B$217,'PH complex foods'!M519,Ingredients!$A$3:$A$119)+SUMIF($B$3:$B$724,M519,$V$3:$V$723)</f>
        <v>0</v>
      </c>
      <c r="V519" s="10">
        <f t="shared" ca="1" si="116"/>
        <v>-1</v>
      </c>
      <c r="W519" s="11">
        <f t="shared" si="105"/>
        <v>0</v>
      </c>
      <c r="X519" s="44" t="str">
        <f t="shared" ref="X519:X582" ca="1" si="117">IF(V519=1,"Yes","No")</f>
        <v>No</v>
      </c>
      <c r="Y519" s="34">
        <f>SUMIF(Ingredients!$B$3:$B$217,F519,Ingredients!$C$3:$C$217)+SUMIF($B$3:$B$724,F519,$AG$3:$AG$724)</f>
        <v>0</v>
      </c>
      <c r="Z519" s="30">
        <f>SUMIF(Ingredients!$B$3:$B$217,G519,Ingredients!$C$3:$C$217)+SUMIF($B$3:$B$724,G519,$AG$3:$AG$724)</f>
        <v>0</v>
      </c>
      <c r="AA519" s="30">
        <f>SUMIF(Ingredients!$B$3:$B$217,H519,Ingredients!$C$3:$C$217)+SUMIF($B$3:$B$724,H519,$AG$3:$AG$724)</f>
        <v>0</v>
      </c>
      <c r="AB519" s="30">
        <f>SUMIF(Ingredients!$B$3:$B$217,I519,Ingredients!$C$3:$C$217)+SUMIF($B$3:$B$724,I519,$AG$3:$AG$724)</f>
        <v>0</v>
      </c>
      <c r="AC519" s="30">
        <f>SUMIF(Ingredients!$B$3:$B$217,J519,Ingredients!$C$3:$C$217)+SUMIF($B$3:$B$724,J519,$AG$3:$AG$724)</f>
        <v>0</v>
      </c>
      <c r="AD519" s="30">
        <f>SUMIF(Ingredients!$B$3:$B$217,K519,Ingredients!$C$3:$C$217)+SUMIF($B$3:$B$724,K519,$AG$3:$AG$724)</f>
        <v>0</v>
      </c>
      <c r="AE519" s="30">
        <f>SUMIF(Ingredients!$B$3:$B$217,L519,Ingredients!$C$3:$C$217)+SUMIF($B$3:$B$724,L519,$AG$3:$AG$724)</f>
        <v>0</v>
      </c>
      <c r="AF519" s="30">
        <f>SUMIF(Ingredients!$B$3:$B$217,M519,Ingredients!$C$3:$C$217)+SUMIF($B$3:$B$724,M519,$AG$3:$AG$724)</f>
        <v>0</v>
      </c>
      <c r="AG519" s="29">
        <f t="shared" si="106"/>
        <v>0</v>
      </c>
      <c r="AH519" s="30">
        <f>SUMIF(Ingredients!$B$3:$B$217,F519,Ingredients!$D$3:$D$217)+SUMIF($B$3:$B$724,F519,$AP$3:$AP$724)</f>
        <v>0</v>
      </c>
      <c r="AI519" s="30">
        <f>SUMIF(Ingredients!$B$3:$B$217,G519,Ingredients!$D$3:$D$217)+SUMIF($B$3:$B$724,G519,$AP$3:$AP$724)</f>
        <v>0</v>
      </c>
      <c r="AJ519" s="30">
        <f>SUMIF(Ingredients!$B$3:$B$217,H519,Ingredients!$D$3:$D$217)+SUMIF($B$3:$B$724,H519,$AP$3:$AP$724)</f>
        <v>0</v>
      </c>
      <c r="AK519" s="30">
        <f>SUMIF(Ingredients!$B$3:$B$217,I519,Ingredients!$D$3:$D$217)+SUMIF($B$3:$B$724,I519,$AP$3:$AP$724)</f>
        <v>0</v>
      </c>
      <c r="AL519" s="30">
        <f>SUMIF(Ingredients!$B$3:$B$217,J519,Ingredients!$D$3:$D$217)+SUMIF($B$3:$B$724,J519,$AP$3:$AP$724)</f>
        <v>0</v>
      </c>
      <c r="AM519" s="30">
        <f>SUMIF(Ingredients!$B$3:$B$217,K519,Ingredients!$D$3:$D$217)+SUMIF($B$3:$B$724,K519,$AP$3:$AP$724)</f>
        <v>0</v>
      </c>
      <c r="AN519" s="30">
        <f>SUMIF(Ingredients!$B$3:$B$217,L519,Ingredients!$D$3:$D$217)+SUMIF($B$3:$B$724,L519,$AP$3:$AP$724)</f>
        <v>0</v>
      </c>
      <c r="AO519" s="30">
        <f>SUMIF(Ingredients!$B$3:$B$217,M519,Ingredients!$D$3:$D$217)+SUMIF($B$3:$B$724,M519,$AP$3:$AP$724)</f>
        <v>0</v>
      </c>
      <c r="AP519" s="29">
        <f t="shared" si="107"/>
        <v>0</v>
      </c>
      <c r="AQ519" s="30">
        <f>SUMIF(Ingredients!$B$3:$B$217,F519,Ingredients!$E$3:$E$217)+SUMIF($B$3:$B$724,F519,$AY$3:$AY$727)</f>
        <v>0</v>
      </c>
      <c r="AR519" s="30">
        <f>SUMIF(Ingredients!$B$3:$B$217,G519,Ingredients!$E$3:$E$217)+SUMIF($B$3:$B$724,G519,$AY$3:$AY$727)</f>
        <v>30</v>
      </c>
      <c r="AS519" s="30">
        <f>SUMIF(Ingredients!$B$3:$B$217,H519,Ingredients!$E$3:$E$217)+SUMIF($B$3:$B$724,H519,$AY$3:$AY$727)</f>
        <v>0</v>
      </c>
      <c r="AT519" s="30">
        <f>SUMIF(Ingredients!$B$3:$B$217,I519,Ingredients!$E$3:$E$217)+SUMIF($B$3:$B$724,I519,$AY$3:$AY$727)</f>
        <v>0</v>
      </c>
      <c r="AU519" s="30">
        <f>SUMIF(Ingredients!$B$3:$B$217,J519,Ingredients!$E$3:$E$217)+SUMIF($B$3:$B$724,J519,$AY$3:$AY$727)</f>
        <v>0</v>
      </c>
      <c r="AV519" s="30">
        <f>SUMIF(Ingredients!$B$3:$B$217,K519,Ingredients!$E$3:$E$217)+SUMIF($B$3:$B$724,K519,$AY$3:$AY$727)</f>
        <v>0</v>
      </c>
      <c r="AW519" s="30">
        <f>SUMIF(Ingredients!$B$3:$B$217,L519,Ingredients!$E$3:$E$217)+SUMIF($B$3:$B$724,L519,$AY$3:$AY$727)</f>
        <v>0</v>
      </c>
      <c r="AX519" s="30">
        <f>SUMIF(Ingredients!$B$3:$B$217,M519,Ingredients!$E$3:$E$217)+SUMIF($B$3:$B$724,M519,$AY$3:$AY$727)</f>
        <v>0</v>
      </c>
      <c r="AY519" s="29">
        <f t="shared" si="108"/>
        <v>10</v>
      </c>
      <c r="AZ519" s="30">
        <f>SUMIF(Ingredients!$B$3:$B$217,F519,Ingredients!$F$3:$F$217)+SUMIF($B$3:$B$724,F519,$BH$3:$BH$724)</f>
        <v>0</v>
      </c>
      <c r="BA519" s="30">
        <f>SUMIF(Ingredients!$B$3:$B$217,G519,Ingredients!$F$3:$F$217)+SUMIF($B$3:$B$724,G519,$BH$3:$BH$724)</f>
        <v>0</v>
      </c>
      <c r="BB519" s="30">
        <f>SUMIF(Ingredients!$B$3:$B$217,H519,Ingredients!$F$3:$F$217)+SUMIF($B$3:$B$724,H519,$BH$3:$BH$724)</f>
        <v>0</v>
      </c>
      <c r="BC519" s="30">
        <f>SUMIF(Ingredients!$B$3:$B$217,I519,Ingredients!$F$3:$F$217)+SUMIF($B$3:$B$724,I519,$BH$3:$BH$724)</f>
        <v>0</v>
      </c>
      <c r="BD519" s="30">
        <f>SUMIF(Ingredients!$B$3:$B$217,J519,Ingredients!$F$3:$F$217)+SUMIF($B$3:$B$724,J519,$BH$3:$BH$724)</f>
        <v>0</v>
      </c>
      <c r="BE519" s="30">
        <f>SUMIF(Ingredients!$B$3:$B$217,K519,Ingredients!$F$3:$F$217)+SUMIF($B$3:$B$724,K519,$BH$3:$BH$724)</f>
        <v>0</v>
      </c>
      <c r="BF519" s="30">
        <f>SUMIF(Ingredients!$B$3:$B$217,L519,Ingredients!$F$3:$F$217)+SUMIF($B$3:$B$724,L519,$BH$3:$BH$724)</f>
        <v>0</v>
      </c>
      <c r="BG519" s="30">
        <f>SUMIF(Ingredients!$B$3:$B$217,M519,Ingredients!$F$3:$F$217)+SUMIF($B$3:$B$724,M519,$BH$3:$BH$724)</f>
        <v>0</v>
      </c>
      <c r="BH519" s="35">
        <f t="shared" si="109"/>
        <v>0</v>
      </c>
      <c r="BI519" s="30">
        <f>SUMIF(Ingredients!$B$3:$B$217,F519,Ingredients!$G$3:$G$217)+SUMIF($B$3:$B$724,F519,$BQ$3:$BQ$724)</f>
        <v>0</v>
      </c>
      <c r="BJ519" s="30">
        <f>SUMIF(Ingredients!$B$3:$B$217,G519,Ingredients!$G$3:$G$217)+SUMIF($B$3:$B$724,G519,$BQ$3:$BQ$724)</f>
        <v>0</v>
      </c>
      <c r="BK519" s="30">
        <f>SUMIF(Ingredients!$B$3:$B$217,H519,Ingredients!$G$3:$G$217)+SUMIF($B$3:$B$724,H519,$BQ$3:$BQ$724)</f>
        <v>0</v>
      </c>
      <c r="BL519" s="30">
        <f>SUMIF(Ingredients!$B$3:$B$217,I519,Ingredients!$G$3:$G$217)+SUMIF($B$3:$B$724,I519,$BQ$3:$BQ$724)</f>
        <v>0</v>
      </c>
      <c r="BM519" s="30">
        <f>SUMIF(Ingredients!$B$3:$B$217,J519,Ingredients!$G$3:$G$217)+SUMIF($B$3:$B$724,J519,$BQ$3:$BQ$724)</f>
        <v>0</v>
      </c>
      <c r="BN519" s="30">
        <f>SUMIF(Ingredients!$B$3:$B$217,K519,Ingredients!$G$3:$G$217)+SUMIF($B$3:$B$724,K519,$BQ$3:$BQ$724)</f>
        <v>0</v>
      </c>
      <c r="BO519" s="30">
        <f>SUMIF(Ingredients!$B$3:$B$217,L519,Ingredients!$G$3:$G$217)+SUMIF($B$3:$B$724,L519,$BQ$3:$BQ$724)</f>
        <v>0</v>
      </c>
      <c r="BP519" s="30">
        <f>SUMIF(Ingredients!$B$3:$B$217,M519,Ingredients!$G$3:$G$217)+SUMIF($B$3:$B$724,M519,$BQ$3:$BQ$724)</f>
        <v>0</v>
      </c>
      <c r="BQ519" s="36">
        <f t="shared" si="110"/>
        <v>0</v>
      </c>
      <c r="BR519" s="30">
        <f>SUMIF(Ingredients!$B$3:$B$217,F519,Ingredients!$H$3:$H$217)+SUMIF($B$3:$B$724,F519,$BZ$3:$BZ$724)</f>
        <v>0</v>
      </c>
      <c r="BS519" s="30">
        <f>SUMIF(Ingredients!$B$3:$B$217,G519,Ingredients!$H$3:$H$217)+SUMIF($B$3:$B$724,G519,$BZ$3:$BZ$724)</f>
        <v>0</v>
      </c>
      <c r="BT519" s="30">
        <f>SUMIF(Ingredients!$B$3:$B$217,H519,Ingredients!$H$3:$H$217)+SUMIF($B$3:$B$724,H519,$BZ$3:$BZ$724)</f>
        <v>0</v>
      </c>
      <c r="BU519" s="30">
        <f>SUMIF(Ingredients!$B$3:$B$217,I519,Ingredients!$H$3:$H$217)+SUMIF($B$3:$B$724,I519,$BZ$3:$BZ$724)</f>
        <v>0</v>
      </c>
      <c r="BV519" s="30">
        <f>SUMIF(Ingredients!$B$3:$B$217,J519,Ingredients!$H$3:$H$217)+SUMIF($B$3:$B$724,J519,$BZ$3:$BZ$724)</f>
        <v>0</v>
      </c>
      <c r="BW519" s="30">
        <f>SUMIF(Ingredients!$B$3:$B$217,K519,Ingredients!$H$3:$H$217)+SUMIF($B$3:$B$724,K519,$BZ$3:$BZ$724)</f>
        <v>0</v>
      </c>
      <c r="BX519" s="30">
        <f>SUMIF(Ingredients!$B$3:$B$217,L519,Ingredients!$H$3:$H$217)+SUMIF($B$3:$B$724,L519,$BZ$3:$BZ$724)</f>
        <v>0</v>
      </c>
      <c r="BY519" s="30">
        <f>SUMIF(Ingredients!$B$3:$B$217,M519,Ingredients!$H$3:$H$217)+SUMIF($B$3:$B$724,M519,$BZ$3:$BZ$724)</f>
        <v>0</v>
      </c>
      <c r="BZ519" s="42">
        <f t="shared" si="111"/>
        <v>0</v>
      </c>
      <c r="CA519" s="30">
        <f>SUMIF(Ingredients!$B$3:$B$217,F519,Ingredients!$I$3:$I$217)+SUMIF($B$3:$B$724,F519,$CI$3:$CI$724)</f>
        <v>0</v>
      </c>
      <c r="CB519" s="30">
        <f>SUMIF(Ingredients!$B$3:$B$217,G519,Ingredients!$I$3:$I$217)+SUMIF($B$3:$B$724,G519,$CI$3:$CI$724)</f>
        <v>0</v>
      </c>
      <c r="CC519" s="30">
        <f>SUMIF(Ingredients!$B$3:$B$217,H519,Ingredients!$I$3:$I$217)+SUMIF($B$3:$B$724,H519,$CI$3:$CI$724)</f>
        <v>0</v>
      </c>
      <c r="CD519" s="30">
        <f>SUMIF(Ingredients!$B$3:$B$217,I519,Ingredients!$I$3:$I$217)+SUMIF($B$3:$B$724,I519,$CI$3:$CI$724)</f>
        <v>0</v>
      </c>
      <c r="CE519" s="30">
        <f>SUMIF(Ingredients!$B$3:$B$217,J519,Ingredients!$I$3:$I$217)+SUMIF($B$3:$B$724,J519,$CI$3:$CI$724)</f>
        <v>0</v>
      </c>
      <c r="CF519" s="30">
        <f>SUMIF(Ingredients!$B$3:$B$217,K519,Ingredients!$I$3:$I$217)+SUMIF($B$3:$B$724,K519,$CI$3:$CI$724)</f>
        <v>0</v>
      </c>
      <c r="CG519" s="30">
        <f>SUMIF(Ingredients!$B$3:$B$217,L519,Ingredients!$I$3:$I$217)+SUMIF($B$3:$B$724,L519,$CI$3:$CI$724)</f>
        <v>0</v>
      </c>
      <c r="CH519" s="30">
        <f>SUMIF(Ingredients!$B$3:$B$217,M519,Ingredients!$I$3:$I$217)+SUMIF($B$3:$B$724,M519,$CI$3:$CI$724)</f>
        <v>0</v>
      </c>
      <c r="CI519" s="38">
        <f t="shared" si="112"/>
        <v>0</v>
      </c>
      <c r="CJ519" s="30">
        <f>SUMIF(Ingredients!$B$3:$B$217,F519,Ingredients!$J$3:$J$217)+SUMIF($B$3:$B$724,F519,$CR$3:$CR$724)</f>
        <v>0</v>
      </c>
      <c r="CK519" s="30">
        <f>SUMIF(Ingredients!$B$3:$B$217,G519,Ingredients!$J$3:$J$217)+SUMIF($B$3:$B$724,G519,$CR$3:$CR$724)</f>
        <v>0</v>
      </c>
      <c r="CL519" s="30">
        <f>SUMIF(Ingredients!$B$3:$B$217,H519,Ingredients!$J$3:$J$217)+SUMIF($B$3:$B$724,H519,$CR$3:$CR$724)</f>
        <v>0</v>
      </c>
      <c r="CM519" s="30">
        <f>SUMIF(Ingredients!$B$3:$B$217,I519,Ingredients!$J$3:$J$217)+SUMIF($B$3:$B$724,I519,$CR$3:$CR$724)</f>
        <v>0</v>
      </c>
      <c r="CN519" s="30">
        <f>SUMIF(Ingredients!$B$3:$B$217,J519,Ingredients!$J$3:$J$217)+SUMIF($B$3:$B$724,J519,$CR$3:$CR$724)</f>
        <v>0</v>
      </c>
      <c r="CO519" s="30">
        <f>SUMIF(Ingredients!$B$3:$B$217,K519,Ingredients!$J$3:$J$217)+SUMIF($B$3:$B$724,K519,$CR$3:$CR$724)</f>
        <v>0</v>
      </c>
      <c r="CP519" s="30">
        <f>SUMIF(Ingredients!$B$3:$B$217,L519,Ingredients!$J$3:$J$217)+SUMIF($B$3:$B$724,L519,$CR$3:$CR$724)</f>
        <v>0</v>
      </c>
      <c r="CQ519" s="30">
        <f>SUMIF(Ingredients!$B$3:$B$217,M519,Ingredients!$J$3:$J$217)+SUMIF($B$3:$B$724,M519,$CR$3:$CR$724)</f>
        <v>0</v>
      </c>
      <c r="CR519" s="43">
        <f t="shared" si="113"/>
        <v>0</v>
      </c>
      <c r="CS519" s="34">
        <v>0</v>
      </c>
      <c r="CT519" s="30">
        <v>0</v>
      </c>
      <c r="CU519" s="30">
        <v>10</v>
      </c>
      <c r="CV519" s="35">
        <v>0</v>
      </c>
      <c r="CW519" s="36">
        <v>0</v>
      </c>
      <c r="CX519" s="37">
        <v>0</v>
      </c>
      <c r="CY519" s="38">
        <v>0</v>
      </c>
      <c r="CZ519" s="39">
        <v>0</v>
      </c>
      <c r="DA519" t="s">
        <v>199</v>
      </c>
      <c r="DB519" t="str">
        <f t="shared" ca="1" si="114"/>
        <v>No</v>
      </c>
      <c r="DD519" t="s">
        <v>200</v>
      </c>
      <c r="DE519" t="str">
        <f t="shared" ca="1" si="115"/>
        <v/>
      </c>
      <c r="DF519" t="s">
        <v>2272</v>
      </c>
    </row>
    <row r="520" spans="2:110" x14ac:dyDescent="0.3">
      <c r="B520" t="s">
        <v>820</v>
      </c>
      <c r="C520" t="str">
        <f>INDEX('PH Itemnames'!$B$1:$B$723,MATCH(B520,'PH Itemnames'!$A$1:$A$723),1)</f>
        <v>stuffingItem</v>
      </c>
      <c r="D520" t="s">
        <v>245</v>
      </c>
      <c r="E520" t="s">
        <v>1192</v>
      </c>
      <c r="F520" s="10" t="s">
        <v>244</v>
      </c>
      <c r="G520" s="11" t="s">
        <v>122</v>
      </c>
      <c r="H520" s="11" t="s">
        <v>120</v>
      </c>
      <c r="I520" s="11" t="s">
        <v>270</v>
      </c>
      <c r="J520" s="11"/>
      <c r="K520" s="11"/>
      <c r="L520" s="11"/>
      <c r="M520" s="11"/>
      <c r="N520" s="46">
        <f ca="1">SUMIF(Ingredients!$B$3:$B$217,'PH complex foods'!F520,Ingredients!$A$3:$A$119)+SUMIF($B$3:$B$724,F520,$V$3:$V$723)</f>
        <v>1</v>
      </c>
      <c r="O520" s="11">
        <f ca="1">SUMIF(Ingredients!$B$3:$B$217,'PH complex foods'!G520,Ingredients!$A$3:$A$119)+SUMIF($B$3:$B$724,G520,$V$3:$V$723)</f>
        <v>1</v>
      </c>
      <c r="P520" s="11">
        <f ca="1">SUMIF(Ingredients!$B$3:$B$217,'PH complex foods'!H520,Ingredients!$A$3:$A$119)+SUMIF($B$3:$B$724,H520,$V$3:$V$723)</f>
        <v>1</v>
      </c>
      <c r="Q520" s="11">
        <f ca="1">SUMIF(Ingredients!$B$3:$B$217,'PH complex foods'!I520,Ingredients!$A$3:$A$119)+SUMIF($B$3:$B$724,I520,$V$3:$V$723)</f>
        <v>1</v>
      </c>
      <c r="R520" s="11">
        <f ca="1">SUMIF(Ingredients!$B$3:$B$217,'PH complex foods'!J520,Ingredients!$A$3:$A$119)+SUMIF($B$3:$B$724,J520,$V$3:$V$723)</f>
        <v>0</v>
      </c>
      <c r="S520" s="11">
        <f ca="1">SUMIF(Ingredients!$B$3:$B$217,'PH complex foods'!K520,Ingredients!$A$3:$A$119)+SUMIF($B$3:$B$724,K520,$V$3:$V$723)</f>
        <v>0</v>
      </c>
      <c r="T520" s="11">
        <f ca="1">SUMIF(Ingredients!$B$3:$B$217,'PH complex foods'!L520,Ingredients!$A$3:$A$119)+SUMIF($B$3:$B$724,L520,$V$3:$V$723)</f>
        <v>0</v>
      </c>
      <c r="U520" s="11">
        <f ca="1">SUMIF(Ingredients!$B$3:$B$217,'PH complex foods'!M520,Ingredients!$A$3:$A$119)+SUMIF($B$3:$B$724,M520,$V$3:$V$723)</f>
        <v>0</v>
      </c>
      <c r="V520" s="10">
        <f t="shared" ca="1" si="116"/>
        <v>1</v>
      </c>
      <c r="W520" s="11">
        <f t="shared" si="105"/>
        <v>0</v>
      </c>
      <c r="X520" s="44" t="str">
        <f t="shared" ca="1" si="117"/>
        <v>Yes</v>
      </c>
      <c r="Y520" s="34">
        <f>SUMIF(Ingredients!$B$3:$B$217,F520,Ingredients!$C$3:$C$217)+SUMIF($B$3:$B$724,F520,$AG$3:$AG$724)</f>
        <v>10</v>
      </c>
      <c r="Z520" s="30">
        <f>SUMIF(Ingredients!$B$3:$B$217,G520,Ingredients!$C$3:$C$217)+SUMIF($B$3:$B$724,G520,$AG$3:$AG$724)</f>
        <v>0</v>
      </c>
      <c r="AA520" s="30">
        <f>SUMIF(Ingredients!$B$3:$B$217,H520,Ingredients!$C$3:$C$217)+SUMIF($B$3:$B$724,H520,$AG$3:$AG$724)</f>
        <v>5</v>
      </c>
      <c r="AB520" s="30">
        <f>SUMIF(Ingredients!$B$3:$B$217,I520,Ingredients!$C$3:$C$217)+SUMIF($B$3:$B$724,I520,$AG$3:$AG$724)</f>
        <v>12.30952380952381</v>
      </c>
      <c r="AC520" s="30">
        <f>SUMIF(Ingredients!$B$3:$B$217,J520,Ingredients!$C$3:$C$217)+SUMIF($B$3:$B$724,J520,$AG$3:$AG$724)</f>
        <v>0</v>
      </c>
      <c r="AD520" s="30">
        <f>SUMIF(Ingredients!$B$3:$B$217,K520,Ingredients!$C$3:$C$217)+SUMIF($B$3:$B$724,K520,$AG$3:$AG$724)</f>
        <v>0</v>
      </c>
      <c r="AE520" s="30">
        <f>SUMIF(Ingredients!$B$3:$B$217,L520,Ingredients!$C$3:$C$217)+SUMIF($B$3:$B$724,L520,$AG$3:$AG$724)</f>
        <v>0</v>
      </c>
      <c r="AF520" s="30">
        <f>SUMIF(Ingredients!$B$3:$B$217,M520,Ingredients!$C$3:$C$217)+SUMIF($B$3:$B$724,M520,$AG$3:$AG$724)</f>
        <v>0</v>
      </c>
      <c r="AG520" s="29">
        <f t="shared" si="106"/>
        <v>27.30952380952381</v>
      </c>
      <c r="AH520" s="30">
        <f>SUMIF(Ingredients!$B$3:$B$217,F520,Ingredients!$D$3:$D$217)+SUMIF($B$3:$B$724,F520,$AP$3:$AP$724)</f>
        <v>0</v>
      </c>
      <c r="AI520" s="30">
        <f>SUMIF(Ingredients!$B$3:$B$217,G520,Ingredients!$D$3:$D$217)+SUMIF($B$3:$B$724,G520,$AP$3:$AP$724)</f>
        <v>0</v>
      </c>
      <c r="AJ520" s="30">
        <f>SUMIF(Ingredients!$B$3:$B$217,H520,Ingredients!$D$3:$D$217)+SUMIF($B$3:$B$724,H520,$AP$3:$AP$724)</f>
        <v>0</v>
      </c>
      <c r="AK520" s="30">
        <f>SUMIF(Ingredients!$B$3:$B$217,I520,Ingredients!$D$3:$D$217)+SUMIF($B$3:$B$724,I520,$AP$3:$AP$724)</f>
        <v>0.35714285714285715</v>
      </c>
      <c r="AL520" s="30">
        <f>SUMIF(Ingredients!$B$3:$B$217,J520,Ingredients!$D$3:$D$217)+SUMIF($B$3:$B$724,J520,$AP$3:$AP$724)</f>
        <v>0</v>
      </c>
      <c r="AM520" s="30">
        <f>SUMIF(Ingredients!$B$3:$B$217,K520,Ingredients!$D$3:$D$217)+SUMIF($B$3:$B$724,K520,$AP$3:$AP$724)</f>
        <v>0</v>
      </c>
      <c r="AN520" s="30">
        <f>SUMIF(Ingredients!$B$3:$B$217,L520,Ingredients!$D$3:$D$217)+SUMIF($B$3:$B$724,L520,$AP$3:$AP$724)</f>
        <v>0</v>
      </c>
      <c r="AO520" s="30">
        <f>SUMIF(Ingredients!$B$3:$B$217,M520,Ingredients!$D$3:$D$217)+SUMIF($B$3:$B$724,M520,$AP$3:$AP$724)</f>
        <v>0</v>
      </c>
      <c r="AP520" s="29">
        <f t="shared" si="107"/>
        <v>0.35714285714285715</v>
      </c>
      <c r="AQ520" s="30">
        <f>SUMIF(Ingredients!$B$3:$B$217,F520,Ingredients!$E$3:$E$217)+SUMIF($B$3:$B$724,F520,$AY$3:$AY$727)</f>
        <v>16.5</v>
      </c>
      <c r="AR520" s="30">
        <f>SUMIF(Ingredients!$B$3:$B$217,G520,Ingredients!$E$3:$E$217)+SUMIF($B$3:$B$724,G520,$AY$3:$AY$727)</f>
        <v>48</v>
      </c>
      <c r="AS520" s="30">
        <f>SUMIF(Ingredients!$B$3:$B$217,H520,Ingredients!$E$3:$E$217)+SUMIF($B$3:$B$724,H520,$AY$3:$AY$727)</f>
        <v>7</v>
      </c>
      <c r="AT520" s="30">
        <f>SUMIF(Ingredients!$B$3:$B$217,I520,Ingredients!$E$3:$E$217)+SUMIF($B$3:$B$724,I520,$AY$3:$AY$727)</f>
        <v>10.428571428571429</v>
      </c>
      <c r="AU520" s="30">
        <f>SUMIF(Ingredients!$B$3:$B$217,J520,Ingredients!$E$3:$E$217)+SUMIF($B$3:$B$724,J520,$AY$3:$AY$727)</f>
        <v>0</v>
      </c>
      <c r="AV520" s="30">
        <f>SUMIF(Ingredients!$B$3:$B$217,K520,Ingredients!$E$3:$E$217)+SUMIF($B$3:$B$724,K520,$AY$3:$AY$727)</f>
        <v>0</v>
      </c>
      <c r="AW520" s="30">
        <f>SUMIF(Ingredients!$B$3:$B$217,L520,Ingredients!$E$3:$E$217)+SUMIF($B$3:$B$724,L520,$AY$3:$AY$727)</f>
        <v>0</v>
      </c>
      <c r="AX520" s="30">
        <f>SUMIF(Ingredients!$B$3:$B$217,M520,Ingredients!$E$3:$E$217)+SUMIF($B$3:$B$724,M520,$AY$3:$AY$727)</f>
        <v>0</v>
      </c>
      <c r="AY520" s="29">
        <f t="shared" si="108"/>
        <v>20.482142857142858</v>
      </c>
      <c r="AZ520" s="30">
        <f>SUMIF(Ingredients!$B$3:$B$217,F520,Ingredients!$F$3:$F$217)+SUMIF($B$3:$B$724,F520,$BH$3:$BH$724)</f>
        <v>1.5</v>
      </c>
      <c r="BA520" s="30">
        <f>SUMIF(Ingredients!$B$3:$B$217,G520,Ingredients!$F$3:$F$217)+SUMIF($B$3:$B$724,G520,$BH$3:$BH$724)</f>
        <v>0</v>
      </c>
      <c r="BB520" s="30">
        <f>SUMIF(Ingredients!$B$3:$B$217,H520,Ingredients!$F$3:$F$217)+SUMIF($B$3:$B$724,H520,$BH$3:$BH$724)</f>
        <v>0</v>
      </c>
      <c r="BC520" s="30">
        <f>SUMIF(Ingredients!$B$3:$B$217,I520,Ingredients!$F$3:$F$217)+SUMIF($B$3:$B$724,I520,$BH$3:$BH$724)</f>
        <v>0</v>
      </c>
      <c r="BD520" s="30">
        <f>SUMIF(Ingredients!$B$3:$B$217,J520,Ingredients!$F$3:$F$217)+SUMIF($B$3:$B$724,J520,$BH$3:$BH$724)</f>
        <v>0</v>
      </c>
      <c r="BE520" s="30">
        <f>SUMIF(Ingredients!$B$3:$B$217,K520,Ingredients!$F$3:$F$217)+SUMIF($B$3:$B$724,K520,$BH$3:$BH$724)</f>
        <v>0</v>
      </c>
      <c r="BF520" s="30">
        <f>SUMIF(Ingredients!$B$3:$B$217,L520,Ingredients!$F$3:$F$217)+SUMIF($B$3:$B$724,L520,$BH$3:$BH$724)</f>
        <v>0</v>
      </c>
      <c r="BG520" s="30">
        <f>SUMIF(Ingredients!$B$3:$B$217,M520,Ingredients!$F$3:$F$217)+SUMIF($B$3:$B$724,M520,$BH$3:$BH$724)</f>
        <v>0</v>
      </c>
      <c r="BH520" s="35">
        <f t="shared" si="109"/>
        <v>1.5</v>
      </c>
      <c r="BI520" s="30">
        <f>SUMIF(Ingredients!$B$3:$B$217,F520,Ingredients!$G$3:$G$217)+SUMIF($B$3:$B$724,F520,$BQ$3:$BQ$724)</f>
        <v>0</v>
      </c>
      <c r="BJ520" s="30">
        <f>SUMIF(Ingredients!$B$3:$B$217,G520,Ingredients!$G$3:$G$217)+SUMIF($B$3:$B$724,G520,$BQ$3:$BQ$724)</f>
        <v>0</v>
      </c>
      <c r="BK520" s="30">
        <f>SUMIF(Ingredients!$B$3:$B$217,H520,Ingredients!$G$3:$G$217)+SUMIF($B$3:$B$724,H520,$BQ$3:$BQ$724)</f>
        <v>0</v>
      </c>
      <c r="BL520" s="30">
        <f>SUMIF(Ingredients!$B$3:$B$217,I520,Ingredients!$G$3:$G$217)+SUMIF($B$3:$B$724,I520,$BQ$3:$BQ$724)</f>
        <v>0</v>
      </c>
      <c r="BM520" s="30">
        <f>SUMIF(Ingredients!$B$3:$B$217,J520,Ingredients!$G$3:$G$217)+SUMIF($B$3:$B$724,J520,$BQ$3:$BQ$724)</f>
        <v>0</v>
      </c>
      <c r="BN520" s="30">
        <f>SUMIF(Ingredients!$B$3:$B$217,K520,Ingredients!$G$3:$G$217)+SUMIF($B$3:$B$724,K520,$BQ$3:$BQ$724)</f>
        <v>0</v>
      </c>
      <c r="BO520" s="30">
        <f>SUMIF(Ingredients!$B$3:$B$217,L520,Ingredients!$G$3:$G$217)+SUMIF($B$3:$B$724,L520,$BQ$3:$BQ$724)</f>
        <v>0</v>
      </c>
      <c r="BP520" s="30">
        <f>SUMIF(Ingredients!$B$3:$B$217,M520,Ingredients!$G$3:$G$217)+SUMIF($B$3:$B$724,M520,$BQ$3:$BQ$724)</f>
        <v>0</v>
      </c>
      <c r="BQ520" s="36">
        <f t="shared" si="110"/>
        <v>0</v>
      </c>
      <c r="BR520" s="30">
        <f>SUMIF(Ingredients!$B$3:$B$217,F520,Ingredients!$H$3:$H$217)+SUMIF($B$3:$B$724,F520,$BZ$3:$BZ$724)</f>
        <v>0</v>
      </c>
      <c r="BS520" s="30">
        <f>SUMIF(Ingredients!$B$3:$B$217,G520,Ingredients!$H$3:$H$217)+SUMIF($B$3:$B$724,G520,$BZ$3:$BZ$724)</f>
        <v>0</v>
      </c>
      <c r="BT520" s="30">
        <f>SUMIF(Ingredients!$B$3:$B$217,H520,Ingredients!$H$3:$H$217)+SUMIF($B$3:$B$724,H520,$BZ$3:$BZ$724)</f>
        <v>1</v>
      </c>
      <c r="BU520" s="30">
        <f>SUMIF(Ingredients!$B$3:$B$217,I520,Ingredients!$H$3:$H$217)+SUMIF($B$3:$B$724,I520,$BZ$3:$BZ$724)</f>
        <v>1.1428571428571428</v>
      </c>
      <c r="BV520" s="30">
        <f>SUMIF(Ingredients!$B$3:$B$217,J520,Ingredients!$H$3:$H$217)+SUMIF($B$3:$B$724,J520,$BZ$3:$BZ$724)</f>
        <v>0</v>
      </c>
      <c r="BW520" s="30">
        <f>SUMIF(Ingredients!$B$3:$B$217,K520,Ingredients!$H$3:$H$217)+SUMIF($B$3:$B$724,K520,$BZ$3:$BZ$724)</f>
        <v>0</v>
      </c>
      <c r="BX520" s="30">
        <f>SUMIF(Ingredients!$B$3:$B$217,L520,Ingredients!$H$3:$H$217)+SUMIF($B$3:$B$724,L520,$BZ$3:$BZ$724)</f>
        <v>0</v>
      </c>
      <c r="BY520" s="30">
        <f>SUMIF(Ingredients!$B$3:$B$217,M520,Ingredients!$H$3:$H$217)+SUMIF($B$3:$B$724,M520,$BZ$3:$BZ$724)</f>
        <v>0</v>
      </c>
      <c r="BZ520" s="42">
        <f t="shared" si="111"/>
        <v>2.1428571428571428</v>
      </c>
      <c r="CA520" s="30">
        <f>SUMIF(Ingredients!$B$3:$B$217,F520,Ingredients!$I$3:$I$217)+SUMIF($B$3:$B$724,F520,$CI$3:$CI$724)</f>
        <v>0</v>
      </c>
      <c r="CB520" s="30">
        <f>SUMIF(Ingredients!$B$3:$B$217,G520,Ingredients!$I$3:$I$217)+SUMIF($B$3:$B$724,G520,$CI$3:$CI$724)</f>
        <v>0</v>
      </c>
      <c r="CC520" s="30">
        <f>SUMIF(Ingredients!$B$3:$B$217,H520,Ingredients!$I$3:$I$217)+SUMIF($B$3:$B$724,H520,$CI$3:$CI$724)</f>
        <v>0</v>
      </c>
      <c r="CD520" s="30">
        <f>SUMIF(Ingredients!$B$3:$B$217,I520,Ingredients!$I$3:$I$217)+SUMIF($B$3:$B$724,I520,$CI$3:$CI$724)</f>
        <v>2.5</v>
      </c>
      <c r="CE520" s="30">
        <f>SUMIF(Ingredients!$B$3:$B$217,J520,Ingredients!$I$3:$I$217)+SUMIF($B$3:$B$724,J520,$CI$3:$CI$724)</f>
        <v>0</v>
      </c>
      <c r="CF520" s="30">
        <f>SUMIF(Ingredients!$B$3:$B$217,K520,Ingredients!$I$3:$I$217)+SUMIF($B$3:$B$724,K520,$CI$3:$CI$724)</f>
        <v>0</v>
      </c>
      <c r="CG520" s="30">
        <f>SUMIF(Ingredients!$B$3:$B$217,L520,Ingredients!$I$3:$I$217)+SUMIF($B$3:$B$724,L520,$CI$3:$CI$724)</f>
        <v>0</v>
      </c>
      <c r="CH520" s="30">
        <f>SUMIF(Ingredients!$B$3:$B$217,M520,Ingredients!$I$3:$I$217)+SUMIF($B$3:$B$724,M520,$CI$3:$CI$724)</f>
        <v>0</v>
      </c>
      <c r="CI520" s="38">
        <f t="shared" si="112"/>
        <v>2.5</v>
      </c>
      <c r="CJ520" s="30">
        <f>SUMIF(Ingredients!$B$3:$B$217,F520,Ingredients!$J$3:$J$217)+SUMIF($B$3:$B$724,F520,$CR$3:$CR$724)</f>
        <v>1</v>
      </c>
      <c r="CK520" s="30">
        <f>SUMIF(Ingredients!$B$3:$B$217,G520,Ingredients!$J$3:$J$217)+SUMIF($B$3:$B$724,G520,$CR$3:$CR$724)</f>
        <v>0</v>
      </c>
      <c r="CL520" s="30">
        <f>SUMIF(Ingredients!$B$3:$B$217,H520,Ingredients!$J$3:$J$217)+SUMIF($B$3:$B$724,H520,$CR$3:$CR$724)</f>
        <v>0</v>
      </c>
      <c r="CM520" s="30">
        <f>SUMIF(Ingredients!$B$3:$B$217,I520,Ingredients!$J$3:$J$217)+SUMIF($B$3:$B$724,I520,$CR$3:$CR$724)</f>
        <v>0</v>
      </c>
      <c r="CN520" s="30">
        <f>SUMIF(Ingredients!$B$3:$B$217,J520,Ingredients!$J$3:$J$217)+SUMIF($B$3:$B$724,J520,$CR$3:$CR$724)</f>
        <v>0</v>
      </c>
      <c r="CO520" s="30">
        <f>SUMIF(Ingredients!$B$3:$B$217,K520,Ingredients!$J$3:$J$217)+SUMIF($B$3:$B$724,K520,$CR$3:$CR$724)</f>
        <v>0</v>
      </c>
      <c r="CP520" s="30">
        <f>SUMIF(Ingredients!$B$3:$B$217,L520,Ingredients!$J$3:$J$217)+SUMIF($B$3:$B$724,L520,$CR$3:$CR$724)</f>
        <v>0</v>
      </c>
      <c r="CQ520" s="30">
        <f>SUMIF(Ingredients!$B$3:$B$217,M520,Ingredients!$J$3:$J$217)+SUMIF($B$3:$B$724,M520,$CR$3:$CR$724)</f>
        <v>0</v>
      </c>
      <c r="CR520" s="43">
        <f t="shared" si="113"/>
        <v>1</v>
      </c>
      <c r="CS520" s="34">
        <v>25</v>
      </c>
      <c r="CT520" s="30">
        <v>0.35714285714285715</v>
      </c>
      <c r="CU520" s="30">
        <v>12</v>
      </c>
      <c r="CV520" s="35">
        <v>1.5</v>
      </c>
      <c r="CW520" s="36">
        <v>0</v>
      </c>
      <c r="CX520" s="37">
        <v>2</v>
      </c>
      <c r="CY520" s="38">
        <v>2.5</v>
      </c>
      <c r="CZ520" s="39">
        <v>1</v>
      </c>
      <c r="DA520" t="s">
        <v>202</v>
      </c>
      <c r="DB520" t="str">
        <f t="shared" ca="1" si="114"/>
        <v>-</v>
      </c>
      <c r="DD520" t="s">
        <v>200</v>
      </c>
      <c r="DE520" t="str">
        <f t="shared" ca="1" si="115"/>
        <v>STUFFINGITEM(MEAL, ItemRegistry.stuffingItem, 4 ,5f,0.36f,1.5f,2f,0f,2.5f,1f,1.75f),</v>
      </c>
      <c r="DF520" t="s">
        <v>2576</v>
      </c>
    </row>
    <row r="521" spans="2:110" x14ac:dyDescent="0.3">
      <c r="B521" t="s">
        <v>821</v>
      </c>
      <c r="C521" t="str">
        <f>INDEX('PH Itemnames'!$B$1:$B$723,MATCH(B521,'PH Itemnames'!$A$1:$A$723),1)</f>
        <v>greenbeancasseroleItem</v>
      </c>
      <c r="D521" t="s">
        <v>245</v>
      </c>
      <c r="E521" t="s">
        <v>1192</v>
      </c>
      <c r="F521" s="10" t="s">
        <v>131</v>
      </c>
      <c r="G521" s="11" t="s">
        <v>284</v>
      </c>
      <c r="H521" s="11" t="s">
        <v>64</v>
      </c>
      <c r="I521" s="11" t="s">
        <v>227</v>
      </c>
      <c r="J521" s="11" t="s">
        <v>264</v>
      </c>
      <c r="K521" s="11" t="s">
        <v>249</v>
      </c>
      <c r="L521" s="11"/>
      <c r="M521" s="11"/>
      <c r="N521" s="46">
        <f ca="1">SUMIF(Ingredients!$B$3:$B$217,'PH complex foods'!F521,Ingredients!$A$3:$A$119)+SUMIF($B$3:$B$724,F521,$V$3:$V$723)</f>
        <v>1</v>
      </c>
      <c r="O521" s="11">
        <f ca="1">SUMIF(Ingredients!$B$3:$B$217,'PH complex foods'!G521,Ingredients!$A$3:$A$119)+SUMIF($B$3:$B$724,G521,$V$3:$V$723)</f>
        <v>1</v>
      </c>
      <c r="P521" s="11">
        <f ca="1">SUMIF(Ingredients!$B$3:$B$217,'PH complex foods'!H521,Ingredients!$A$3:$A$119)+SUMIF($B$3:$B$724,H521,$V$3:$V$723)</f>
        <v>1</v>
      </c>
      <c r="Q521" s="11">
        <f ca="1">SUMIF(Ingredients!$B$3:$B$217,'PH complex foods'!I521,Ingredients!$A$3:$A$119)+SUMIF($B$3:$B$724,I521,$V$3:$V$723)</f>
        <v>1</v>
      </c>
      <c r="R521" s="11">
        <f ca="1">SUMIF(Ingredients!$B$3:$B$217,'PH complex foods'!J521,Ingredients!$A$3:$A$119)+SUMIF($B$3:$B$724,J521,$V$3:$V$723)</f>
        <v>1</v>
      </c>
      <c r="S521" s="11">
        <f ca="1">SUMIF(Ingredients!$B$3:$B$217,'PH complex foods'!K521,Ingredients!$A$3:$A$119)+SUMIF($B$3:$B$724,K521,$V$3:$V$723)</f>
        <v>1</v>
      </c>
      <c r="T521" s="11">
        <f ca="1">SUMIF(Ingredients!$B$3:$B$217,'PH complex foods'!L521,Ingredients!$A$3:$A$119)+SUMIF($B$3:$B$724,L521,$V$3:$V$723)</f>
        <v>0</v>
      </c>
      <c r="U521" s="11">
        <f ca="1">SUMIF(Ingredients!$B$3:$B$217,'PH complex foods'!M521,Ingredients!$A$3:$A$119)+SUMIF($B$3:$B$724,M521,$V$3:$V$723)</f>
        <v>0</v>
      </c>
      <c r="V521" s="10">
        <f t="shared" ca="1" si="116"/>
        <v>1</v>
      </c>
      <c r="W521" s="11">
        <f t="shared" si="105"/>
        <v>0</v>
      </c>
      <c r="X521" s="44" t="str">
        <f t="shared" ca="1" si="117"/>
        <v>Yes</v>
      </c>
      <c r="Y521" s="34">
        <f>SUMIF(Ingredients!$B$3:$B$217,F521,Ingredients!$C$3:$C$217)+SUMIF($B$3:$B$724,F521,$AG$3:$AG$724)</f>
        <v>2</v>
      </c>
      <c r="Z521" s="30">
        <f>SUMIF(Ingredients!$B$3:$B$217,G521,Ingredients!$C$3:$C$217)+SUMIF($B$3:$B$724,G521,$AG$3:$AG$724)</f>
        <v>2</v>
      </c>
      <c r="AA521" s="30">
        <f>SUMIF(Ingredients!$B$3:$B$217,H521,Ingredients!$C$3:$C$217)+SUMIF($B$3:$B$724,H521,$AG$3:$AG$724)</f>
        <v>2</v>
      </c>
      <c r="AB521" s="30">
        <f>SUMIF(Ingredients!$B$3:$B$217,I521,Ingredients!$C$3:$C$217)+SUMIF($B$3:$B$724,I521,$AG$3:$AG$724)</f>
        <v>5</v>
      </c>
      <c r="AC521" s="30">
        <f>SUMIF(Ingredients!$B$3:$B$217,J521,Ingredients!$C$3:$C$217)+SUMIF($B$3:$B$724,J521,$AG$3:$AG$724)</f>
        <v>5</v>
      </c>
      <c r="AD521" s="30">
        <f>SUMIF(Ingredients!$B$3:$B$217,K521,Ingredients!$C$3:$C$217)+SUMIF($B$3:$B$724,K521,$AG$3:$AG$724)</f>
        <v>0</v>
      </c>
      <c r="AE521" s="30">
        <f>SUMIF(Ingredients!$B$3:$B$217,L521,Ingredients!$C$3:$C$217)+SUMIF($B$3:$B$724,L521,$AG$3:$AG$724)</f>
        <v>0</v>
      </c>
      <c r="AF521" s="30">
        <f>SUMIF(Ingredients!$B$3:$B$217,M521,Ingredients!$C$3:$C$217)+SUMIF($B$3:$B$724,M521,$AG$3:$AG$724)</f>
        <v>0</v>
      </c>
      <c r="AG521" s="29">
        <f t="shared" si="106"/>
        <v>16</v>
      </c>
      <c r="AH521" s="30">
        <f>SUMIF(Ingredients!$B$3:$B$217,F521,Ingredients!$D$3:$D$217)+SUMIF($B$3:$B$724,F521,$AP$3:$AP$724)</f>
        <v>0</v>
      </c>
      <c r="AI521" s="30">
        <f>SUMIF(Ingredients!$B$3:$B$217,G521,Ingredients!$D$3:$D$217)+SUMIF($B$3:$B$724,G521,$AP$3:$AP$724)</f>
        <v>0</v>
      </c>
      <c r="AJ521" s="30">
        <f>SUMIF(Ingredients!$B$3:$B$217,H521,Ingredients!$D$3:$D$217)+SUMIF($B$3:$B$724,H521,$AP$3:$AP$724)</f>
        <v>0</v>
      </c>
      <c r="AK521" s="30">
        <f>SUMIF(Ingredients!$B$3:$B$217,I521,Ingredients!$D$3:$D$217)+SUMIF($B$3:$B$724,I521,$AP$3:$AP$724)</f>
        <v>0</v>
      </c>
      <c r="AL521" s="30">
        <f>SUMIF(Ingredients!$B$3:$B$217,J521,Ingredients!$D$3:$D$217)+SUMIF($B$3:$B$724,J521,$AP$3:$AP$724)</f>
        <v>0</v>
      </c>
      <c r="AM521" s="30">
        <f>SUMIF(Ingredients!$B$3:$B$217,K521,Ingredients!$D$3:$D$217)+SUMIF($B$3:$B$724,K521,$AP$3:$AP$724)</f>
        <v>0</v>
      </c>
      <c r="AN521" s="30">
        <f>SUMIF(Ingredients!$B$3:$B$217,L521,Ingredients!$D$3:$D$217)+SUMIF($B$3:$B$724,L521,$AP$3:$AP$724)</f>
        <v>0</v>
      </c>
      <c r="AO521" s="30">
        <f>SUMIF(Ingredients!$B$3:$B$217,M521,Ingredients!$D$3:$D$217)+SUMIF($B$3:$B$724,M521,$AP$3:$AP$724)</f>
        <v>0</v>
      </c>
      <c r="AP521" s="29">
        <f t="shared" si="107"/>
        <v>0</v>
      </c>
      <c r="AQ521" s="30">
        <f>SUMIF(Ingredients!$B$3:$B$217,F521,Ingredients!$E$3:$E$217)+SUMIF($B$3:$B$724,F521,$AY$3:$AY$727)</f>
        <v>5</v>
      </c>
      <c r="AR521" s="30">
        <f>SUMIF(Ingredients!$B$3:$B$217,G521,Ingredients!$E$3:$E$217)+SUMIF($B$3:$B$724,G521,$AY$3:$AY$727)</f>
        <v>24</v>
      </c>
      <c r="AS521" s="30">
        <f>SUMIF(Ingredients!$B$3:$B$217,H521,Ingredients!$E$3:$E$217)+SUMIF($B$3:$B$724,H521,$AY$3:$AY$727)</f>
        <v>43</v>
      </c>
      <c r="AT521" s="30">
        <f>SUMIF(Ingredients!$B$3:$B$217,I521,Ingredients!$E$3:$E$217)+SUMIF($B$3:$B$724,I521,$AY$3:$AY$727)</f>
        <v>7</v>
      </c>
      <c r="AU521" s="30">
        <f>SUMIF(Ingredients!$B$3:$B$217,J521,Ingredients!$E$3:$E$217)+SUMIF($B$3:$B$724,J521,$AY$3:$AY$727)</f>
        <v>43</v>
      </c>
      <c r="AV521" s="30">
        <f>SUMIF(Ingredients!$B$3:$B$217,K521,Ingredients!$E$3:$E$217)+SUMIF($B$3:$B$724,K521,$AY$3:$AY$727)</f>
        <v>30</v>
      </c>
      <c r="AW521" s="30">
        <f>SUMIF(Ingredients!$B$3:$B$217,L521,Ingredients!$E$3:$E$217)+SUMIF($B$3:$B$724,L521,$AY$3:$AY$727)</f>
        <v>0</v>
      </c>
      <c r="AX521" s="30">
        <f>SUMIF(Ingredients!$B$3:$B$217,M521,Ingredients!$E$3:$E$217)+SUMIF($B$3:$B$724,M521,$AY$3:$AY$727)</f>
        <v>0</v>
      </c>
      <c r="AY521" s="29">
        <f t="shared" si="108"/>
        <v>25.333333333333332</v>
      </c>
      <c r="AZ521" s="30">
        <f>SUMIF(Ingredients!$B$3:$B$217,F521,Ingredients!$F$3:$F$217)+SUMIF($B$3:$B$724,F521,$BH$3:$BH$724)</f>
        <v>0</v>
      </c>
      <c r="BA521" s="30">
        <f>SUMIF(Ingredients!$B$3:$B$217,G521,Ingredients!$F$3:$F$217)+SUMIF($B$3:$B$724,G521,$BH$3:$BH$724)</f>
        <v>0</v>
      </c>
      <c r="BB521" s="30">
        <f>SUMIF(Ingredients!$B$3:$B$217,H521,Ingredients!$F$3:$F$217)+SUMIF($B$3:$B$724,H521,$BH$3:$BH$724)</f>
        <v>0</v>
      </c>
      <c r="BC521" s="30">
        <f>SUMIF(Ingredients!$B$3:$B$217,I521,Ingredients!$F$3:$F$217)+SUMIF($B$3:$B$724,I521,$BH$3:$BH$724)</f>
        <v>0</v>
      </c>
      <c r="BD521" s="30">
        <f>SUMIF(Ingredients!$B$3:$B$217,J521,Ingredients!$F$3:$F$217)+SUMIF($B$3:$B$724,J521,$BH$3:$BH$724)</f>
        <v>1</v>
      </c>
      <c r="BE521" s="30">
        <f>SUMIF(Ingredients!$B$3:$B$217,K521,Ingredients!$F$3:$F$217)+SUMIF($B$3:$B$724,K521,$BH$3:$BH$724)</f>
        <v>0</v>
      </c>
      <c r="BF521" s="30">
        <f>SUMIF(Ingredients!$B$3:$B$217,L521,Ingredients!$F$3:$F$217)+SUMIF($B$3:$B$724,L521,$BH$3:$BH$724)</f>
        <v>0</v>
      </c>
      <c r="BG521" s="30">
        <f>SUMIF(Ingredients!$B$3:$B$217,M521,Ingredients!$F$3:$F$217)+SUMIF($B$3:$B$724,M521,$BH$3:$BH$724)</f>
        <v>0</v>
      </c>
      <c r="BH521" s="35">
        <f t="shared" si="109"/>
        <v>1</v>
      </c>
      <c r="BI521" s="30">
        <f>SUMIF(Ingredients!$B$3:$B$217,F521,Ingredients!$G$3:$G$217)+SUMIF($B$3:$B$724,F521,$BQ$3:$BQ$724)</f>
        <v>0</v>
      </c>
      <c r="BJ521" s="30">
        <f>SUMIF(Ingredients!$B$3:$B$217,G521,Ingredients!$G$3:$G$217)+SUMIF($B$3:$B$724,G521,$BQ$3:$BQ$724)</f>
        <v>0</v>
      </c>
      <c r="BK521" s="30">
        <f>SUMIF(Ingredients!$B$3:$B$217,H521,Ingredients!$G$3:$G$217)+SUMIF($B$3:$B$724,H521,$BQ$3:$BQ$724)</f>
        <v>0</v>
      </c>
      <c r="BL521" s="30">
        <f>SUMIF(Ingredients!$B$3:$B$217,I521,Ingredients!$G$3:$G$217)+SUMIF($B$3:$B$724,I521,$BQ$3:$BQ$724)</f>
        <v>0</v>
      </c>
      <c r="BM521" s="30">
        <f>SUMIF(Ingredients!$B$3:$B$217,J521,Ingredients!$G$3:$G$217)+SUMIF($B$3:$B$724,J521,$BQ$3:$BQ$724)</f>
        <v>0</v>
      </c>
      <c r="BN521" s="30">
        <f>SUMIF(Ingredients!$B$3:$B$217,K521,Ingredients!$G$3:$G$217)+SUMIF($B$3:$B$724,K521,$BQ$3:$BQ$724)</f>
        <v>0</v>
      </c>
      <c r="BO521" s="30">
        <f>SUMIF(Ingredients!$B$3:$B$217,L521,Ingredients!$G$3:$G$217)+SUMIF($B$3:$B$724,L521,$BQ$3:$BQ$724)</f>
        <v>0</v>
      </c>
      <c r="BP521" s="30">
        <f>SUMIF(Ingredients!$B$3:$B$217,M521,Ingredients!$G$3:$G$217)+SUMIF($B$3:$B$724,M521,$BQ$3:$BQ$724)</f>
        <v>0</v>
      </c>
      <c r="BQ521" s="36">
        <f t="shared" si="110"/>
        <v>0</v>
      </c>
      <c r="BR521" s="30">
        <f>SUMIF(Ingredients!$B$3:$B$217,F521,Ingredients!$H$3:$H$217)+SUMIF($B$3:$B$724,F521,$BZ$3:$BZ$724)</f>
        <v>1</v>
      </c>
      <c r="BS521" s="30">
        <f>SUMIF(Ingredients!$B$3:$B$217,G521,Ingredients!$H$3:$H$217)+SUMIF($B$3:$B$724,G521,$BZ$3:$BZ$724)</f>
        <v>0</v>
      </c>
      <c r="BT521" s="30">
        <f>SUMIF(Ingredients!$B$3:$B$217,H521,Ingredients!$H$3:$H$217)+SUMIF($B$3:$B$724,H521,$BZ$3:$BZ$724)</f>
        <v>1</v>
      </c>
      <c r="BU521" s="30">
        <f>SUMIF(Ingredients!$B$3:$B$217,I521,Ingredients!$H$3:$H$217)+SUMIF($B$3:$B$724,I521,$BZ$3:$BZ$724)</f>
        <v>0</v>
      </c>
      <c r="BV521" s="30">
        <f>SUMIF(Ingredients!$B$3:$B$217,J521,Ingredients!$H$3:$H$217)+SUMIF($B$3:$B$724,J521,$BZ$3:$BZ$724)</f>
        <v>0</v>
      </c>
      <c r="BW521" s="30">
        <f>SUMIF(Ingredients!$B$3:$B$217,K521,Ingredients!$H$3:$H$217)+SUMIF($B$3:$B$724,K521,$BZ$3:$BZ$724)</f>
        <v>0</v>
      </c>
      <c r="BX521" s="30">
        <f>SUMIF(Ingredients!$B$3:$B$217,L521,Ingredients!$H$3:$H$217)+SUMIF($B$3:$B$724,L521,$BZ$3:$BZ$724)</f>
        <v>0</v>
      </c>
      <c r="BY521" s="30">
        <f>SUMIF(Ingredients!$B$3:$B$217,M521,Ingredients!$H$3:$H$217)+SUMIF($B$3:$B$724,M521,$BZ$3:$BZ$724)</f>
        <v>0</v>
      </c>
      <c r="BZ521" s="42">
        <f t="shared" si="111"/>
        <v>2</v>
      </c>
      <c r="CA521" s="30">
        <f>SUMIF(Ingredients!$B$3:$B$217,F521,Ingredients!$I$3:$I$217)+SUMIF($B$3:$B$724,F521,$CI$3:$CI$724)</f>
        <v>0</v>
      </c>
      <c r="CB521" s="30">
        <f>SUMIF(Ingredients!$B$3:$B$217,G521,Ingredients!$I$3:$I$217)+SUMIF($B$3:$B$724,G521,$CI$3:$CI$724)</f>
        <v>0.5</v>
      </c>
      <c r="CC521" s="30">
        <f>SUMIF(Ingredients!$B$3:$B$217,H521,Ingredients!$I$3:$I$217)+SUMIF($B$3:$B$724,H521,$CI$3:$CI$724)</f>
        <v>0</v>
      </c>
      <c r="CD521" s="30">
        <f>SUMIF(Ingredients!$B$3:$B$217,I521,Ingredients!$I$3:$I$217)+SUMIF($B$3:$B$724,I521,$CI$3:$CI$724)</f>
        <v>0</v>
      </c>
      <c r="CE521" s="30">
        <f>SUMIF(Ingredients!$B$3:$B$217,J521,Ingredients!$I$3:$I$217)+SUMIF($B$3:$B$724,J521,$CI$3:$CI$724)</f>
        <v>0</v>
      </c>
      <c r="CF521" s="30">
        <f>SUMIF(Ingredients!$B$3:$B$217,K521,Ingredients!$I$3:$I$217)+SUMIF($B$3:$B$724,K521,$CI$3:$CI$724)</f>
        <v>0</v>
      </c>
      <c r="CG521" s="30">
        <f>SUMIF(Ingredients!$B$3:$B$217,L521,Ingredients!$I$3:$I$217)+SUMIF($B$3:$B$724,L521,$CI$3:$CI$724)</f>
        <v>0</v>
      </c>
      <c r="CH521" s="30">
        <f>SUMIF(Ingredients!$B$3:$B$217,M521,Ingredients!$I$3:$I$217)+SUMIF($B$3:$B$724,M521,$CI$3:$CI$724)</f>
        <v>0</v>
      </c>
      <c r="CI521" s="38">
        <f t="shared" si="112"/>
        <v>0.5</v>
      </c>
      <c r="CJ521" s="30">
        <f>SUMIF(Ingredients!$B$3:$B$217,F521,Ingredients!$J$3:$J$217)+SUMIF($B$3:$B$724,F521,$CR$3:$CR$724)</f>
        <v>0</v>
      </c>
      <c r="CK521" s="30">
        <f>SUMIF(Ingredients!$B$3:$B$217,G521,Ingredients!$J$3:$J$217)+SUMIF($B$3:$B$724,G521,$CR$3:$CR$724)</f>
        <v>0</v>
      </c>
      <c r="CL521" s="30">
        <f>SUMIF(Ingredients!$B$3:$B$217,H521,Ingredients!$J$3:$J$217)+SUMIF($B$3:$B$724,H521,$CR$3:$CR$724)</f>
        <v>0</v>
      </c>
      <c r="CM521" s="30">
        <f>SUMIF(Ingredients!$B$3:$B$217,I521,Ingredients!$J$3:$J$217)+SUMIF($B$3:$B$724,I521,$CR$3:$CR$724)</f>
        <v>1</v>
      </c>
      <c r="CN521" s="30">
        <f>SUMIF(Ingredients!$B$3:$B$217,J521,Ingredients!$J$3:$J$217)+SUMIF($B$3:$B$724,J521,$CR$3:$CR$724)</f>
        <v>0</v>
      </c>
      <c r="CO521" s="30">
        <f>SUMIF(Ingredients!$B$3:$B$217,K521,Ingredients!$J$3:$J$217)+SUMIF($B$3:$B$724,K521,$CR$3:$CR$724)</f>
        <v>0</v>
      </c>
      <c r="CP521" s="30">
        <f>SUMIF(Ingredients!$B$3:$B$217,L521,Ingredients!$J$3:$J$217)+SUMIF($B$3:$B$724,L521,$CR$3:$CR$724)</f>
        <v>0</v>
      </c>
      <c r="CQ521" s="30">
        <f>SUMIF(Ingredients!$B$3:$B$217,M521,Ingredients!$J$3:$J$217)+SUMIF($B$3:$B$724,M521,$CR$3:$CR$724)</f>
        <v>0</v>
      </c>
      <c r="CR521" s="43">
        <f t="shared" si="113"/>
        <v>1</v>
      </c>
      <c r="CS521" s="34">
        <v>15</v>
      </c>
      <c r="CT521" s="30">
        <v>0</v>
      </c>
      <c r="CU521" s="30">
        <v>25.333333333333332</v>
      </c>
      <c r="CV521" s="35">
        <v>1</v>
      </c>
      <c r="CW521" s="36">
        <v>0</v>
      </c>
      <c r="CX521" s="37">
        <v>2</v>
      </c>
      <c r="CY521" s="38">
        <v>0.5</v>
      </c>
      <c r="CZ521" s="39">
        <v>1</v>
      </c>
      <c r="DA521" t="s">
        <v>202</v>
      </c>
      <c r="DB521" t="str">
        <f t="shared" ca="1" si="114"/>
        <v>-</v>
      </c>
      <c r="DD521" t="s">
        <v>200</v>
      </c>
      <c r="DE521" t="str">
        <f t="shared" ca="1" si="115"/>
        <v>GREENBEANCASSEROLEITEM(MEAL, ItemRegistry.greenbeancasseroleItem, 4 ,3f,0f,1f,2f,0f,0.5f,1f,0.83f),</v>
      </c>
      <c r="DF521" t="s">
        <v>2577</v>
      </c>
    </row>
    <row r="522" spans="2:110" x14ac:dyDescent="0.3">
      <c r="B522" t="s">
        <v>822</v>
      </c>
      <c r="C522" t="str">
        <f>INDEX('PH Itemnames'!$B$1:$B$723,MATCH(B522,'PH Itemnames'!$A$1:$A$723),1)</f>
        <v>hamandpineapplepizzaItem</v>
      </c>
      <c r="D522" t="s">
        <v>245</v>
      </c>
      <c r="E522" t="s">
        <v>1192</v>
      </c>
      <c r="F522" s="10" t="s">
        <v>209</v>
      </c>
      <c r="G522" s="11" t="s">
        <v>70</v>
      </c>
      <c r="H522" s="11" t="s">
        <v>77</v>
      </c>
      <c r="I522" s="11" t="s">
        <v>138</v>
      </c>
      <c r="J522" s="11" t="s">
        <v>73</v>
      </c>
      <c r="K522" s="11"/>
      <c r="L522" s="11"/>
      <c r="M522" s="11"/>
      <c r="N522" s="46">
        <f ca="1">SUMIF(Ingredients!$B$3:$B$217,'PH complex foods'!F522,Ingredients!$A$3:$A$119)+SUMIF($B$3:$B$724,F522,$V$3:$V$723)</f>
        <v>1</v>
      </c>
      <c r="O522" s="11">
        <f ca="1">SUMIF(Ingredients!$B$3:$B$217,'PH complex foods'!G522,Ingredients!$A$3:$A$119)+SUMIF($B$3:$B$724,G522,$V$3:$V$723)</f>
        <v>1</v>
      </c>
      <c r="P522" s="11">
        <f ca="1">SUMIF(Ingredients!$B$3:$B$217,'PH complex foods'!H522,Ingredients!$A$3:$A$119)+SUMIF($B$3:$B$724,H522,$V$3:$V$723)</f>
        <v>1</v>
      </c>
      <c r="Q522" s="11">
        <f ca="1">SUMIF(Ingredients!$B$3:$B$217,'PH complex foods'!I522,Ingredients!$A$3:$A$119)+SUMIF($B$3:$B$724,I522,$V$3:$V$723)</f>
        <v>0</v>
      </c>
      <c r="R522" s="11">
        <f ca="1">SUMIF(Ingredients!$B$3:$B$217,'PH complex foods'!J522,Ingredients!$A$3:$A$119)+SUMIF($B$3:$B$724,J522,$V$3:$V$723)</f>
        <v>1</v>
      </c>
      <c r="S522" s="11">
        <f ca="1">SUMIF(Ingredients!$B$3:$B$217,'PH complex foods'!K522,Ingredients!$A$3:$A$119)+SUMIF($B$3:$B$724,K522,$V$3:$V$723)</f>
        <v>0</v>
      </c>
      <c r="T522" s="11">
        <f ca="1">SUMIF(Ingredients!$B$3:$B$217,'PH complex foods'!L522,Ingredients!$A$3:$A$119)+SUMIF($B$3:$B$724,L522,$V$3:$V$723)</f>
        <v>0</v>
      </c>
      <c r="U522" s="11">
        <f ca="1">SUMIF(Ingredients!$B$3:$B$217,'PH complex foods'!M522,Ingredients!$A$3:$A$119)+SUMIF($B$3:$B$724,M522,$V$3:$V$723)</f>
        <v>0</v>
      </c>
      <c r="V522" s="10">
        <f t="shared" ca="1" si="116"/>
        <v>0</v>
      </c>
      <c r="W522" s="11">
        <f t="shared" si="105"/>
        <v>0</v>
      </c>
      <c r="X522" s="44" t="str">
        <f t="shared" ca="1" si="117"/>
        <v>No</v>
      </c>
      <c r="Y522" s="34">
        <f>SUMIF(Ingredients!$B$3:$B$217,F522,Ingredients!$C$3:$C$217)+SUMIF($B$3:$B$724,F522,$AG$3:$AG$724)</f>
        <v>5</v>
      </c>
      <c r="Z522" s="30">
        <f>SUMIF(Ingredients!$B$3:$B$217,G522,Ingredients!$C$3:$C$217)+SUMIF($B$3:$B$724,G522,$AG$3:$AG$724)</f>
        <v>2</v>
      </c>
      <c r="AA522" s="30">
        <f>SUMIF(Ingredients!$B$3:$B$217,H522,Ingredients!$C$3:$C$217)+SUMIF($B$3:$B$724,H522,$AG$3:$AG$724)</f>
        <v>10</v>
      </c>
      <c r="AB522" s="30">
        <f>SUMIF(Ingredients!$B$3:$B$217,I522,Ingredients!$C$3:$C$217)+SUMIF($B$3:$B$724,I522,$AG$3:$AG$724)</f>
        <v>0</v>
      </c>
      <c r="AC522" s="30">
        <f>SUMIF(Ingredients!$B$3:$B$217,J522,Ingredients!$C$3:$C$217)+SUMIF($B$3:$B$724,J522,$AG$3:$AG$724)</f>
        <v>10</v>
      </c>
      <c r="AD522" s="30">
        <f>SUMIF(Ingredients!$B$3:$B$217,K522,Ingredients!$C$3:$C$217)+SUMIF($B$3:$B$724,K522,$AG$3:$AG$724)</f>
        <v>0</v>
      </c>
      <c r="AE522" s="30">
        <f>SUMIF(Ingredients!$B$3:$B$217,L522,Ingredients!$C$3:$C$217)+SUMIF($B$3:$B$724,L522,$AG$3:$AG$724)</f>
        <v>0</v>
      </c>
      <c r="AF522" s="30">
        <f>SUMIF(Ingredients!$B$3:$B$217,M522,Ingredients!$C$3:$C$217)+SUMIF($B$3:$B$724,M522,$AG$3:$AG$724)</f>
        <v>0</v>
      </c>
      <c r="AG522" s="29">
        <f t="shared" si="106"/>
        <v>27</v>
      </c>
      <c r="AH522" s="30">
        <f>SUMIF(Ingredients!$B$3:$B$217,F522,Ingredients!$D$3:$D$217)+SUMIF($B$3:$B$724,F522,$AP$3:$AP$724)</f>
        <v>0</v>
      </c>
      <c r="AI522" s="30">
        <f>SUMIF(Ingredients!$B$3:$B$217,G522,Ingredients!$D$3:$D$217)+SUMIF($B$3:$B$724,G522,$AP$3:$AP$724)</f>
        <v>5</v>
      </c>
      <c r="AJ522" s="30">
        <f>SUMIF(Ingredients!$B$3:$B$217,H522,Ingredients!$D$3:$D$217)+SUMIF($B$3:$B$724,H522,$AP$3:$AP$724)</f>
        <v>0</v>
      </c>
      <c r="AK522" s="30">
        <f>SUMIF(Ingredients!$B$3:$B$217,I522,Ingredients!$D$3:$D$217)+SUMIF($B$3:$B$724,I522,$AP$3:$AP$724)</f>
        <v>0</v>
      </c>
      <c r="AL522" s="30">
        <f>SUMIF(Ingredients!$B$3:$B$217,J522,Ingredients!$D$3:$D$217)+SUMIF($B$3:$B$724,J522,$AP$3:$AP$724)</f>
        <v>0</v>
      </c>
      <c r="AM522" s="30">
        <f>SUMIF(Ingredients!$B$3:$B$217,K522,Ingredients!$D$3:$D$217)+SUMIF($B$3:$B$724,K522,$AP$3:$AP$724)</f>
        <v>0</v>
      </c>
      <c r="AN522" s="30">
        <f>SUMIF(Ingredients!$B$3:$B$217,L522,Ingredients!$D$3:$D$217)+SUMIF($B$3:$B$724,L522,$AP$3:$AP$724)</f>
        <v>0</v>
      </c>
      <c r="AO522" s="30">
        <f>SUMIF(Ingredients!$B$3:$B$217,M522,Ingredients!$D$3:$D$217)+SUMIF($B$3:$B$724,M522,$AP$3:$AP$724)</f>
        <v>0</v>
      </c>
      <c r="AP522" s="29">
        <f t="shared" si="107"/>
        <v>5</v>
      </c>
      <c r="AQ522" s="30">
        <f>SUMIF(Ingredients!$B$3:$B$217,F522,Ingredients!$E$3:$E$217)+SUMIF($B$3:$B$724,F522,$AY$3:$AY$727)</f>
        <v>7</v>
      </c>
      <c r="AR522" s="30">
        <f>SUMIF(Ingredients!$B$3:$B$217,G522,Ingredients!$E$3:$E$217)+SUMIF($B$3:$B$724,G522,$AY$3:$AY$727)</f>
        <v>5</v>
      </c>
      <c r="AS522" s="30">
        <f>SUMIF(Ingredients!$B$3:$B$217,H522,Ingredients!$E$3:$E$217)+SUMIF($B$3:$B$724,H522,$AY$3:$AY$727)</f>
        <v>14</v>
      </c>
      <c r="AT522" s="30">
        <f>SUMIF(Ingredients!$B$3:$B$217,I522,Ingredients!$E$3:$E$217)+SUMIF($B$3:$B$724,I522,$AY$3:$AY$727)</f>
        <v>0</v>
      </c>
      <c r="AU522" s="30">
        <f>SUMIF(Ingredients!$B$3:$B$217,J522,Ingredients!$E$3:$E$217)+SUMIF($B$3:$B$724,J522,$AY$3:$AY$727)</f>
        <v>73</v>
      </c>
      <c r="AV522" s="30">
        <f>SUMIF(Ingredients!$B$3:$B$217,K522,Ingredients!$E$3:$E$217)+SUMIF($B$3:$B$724,K522,$AY$3:$AY$727)</f>
        <v>0</v>
      </c>
      <c r="AW522" s="30">
        <f>SUMIF(Ingredients!$B$3:$B$217,L522,Ingredients!$E$3:$E$217)+SUMIF($B$3:$B$724,L522,$AY$3:$AY$727)</f>
        <v>0</v>
      </c>
      <c r="AX522" s="30">
        <f>SUMIF(Ingredients!$B$3:$B$217,M522,Ingredients!$E$3:$E$217)+SUMIF($B$3:$B$724,M522,$AY$3:$AY$727)</f>
        <v>0</v>
      </c>
      <c r="AY522" s="29">
        <f t="shared" si="108"/>
        <v>19.8</v>
      </c>
      <c r="AZ522" s="30">
        <f>SUMIF(Ingredients!$B$3:$B$217,F522,Ingredients!$F$3:$F$217)+SUMIF($B$3:$B$724,F522,$BH$3:$BH$724)</f>
        <v>1</v>
      </c>
      <c r="BA522" s="30">
        <f>SUMIF(Ingredients!$B$3:$B$217,G522,Ingredients!$F$3:$F$217)+SUMIF($B$3:$B$724,G522,$BH$3:$BH$724)</f>
        <v>0</v>
      </c>
      <c r="BB522" s="30">
        <f>SUMIF(Ingredients!$B$3:$B$217,H522,Ingredients!$F$3:$F$217)+SUMIF($B$3:$B$724,H522,$BH$3:$BH$724)</f>
        <v>0</v>
      </c>
      <c r="BC522" s="30">
        <f>SUMIF(Ingredients!$B$3:$B$217,I522,Ingredients!$F$3:$F$217)+SUMIF($B$3:$B$724,I522,$BH$3:$BH$724)</f>
        <v>0</v>
      </c>
      <c r="BD522" s="30">
        <f>SUMIF(Ingredients!$B$3:$B$217,J522,Ingredients!$F$3:$F$217)+SUMIF($B$3:$B$724,J522,$BH$3:$BH$724)</f>
        <v>0</v>
      </c>
      <c r="BE522" s="30">
        <f>SUMIF(Ingredients!$B$3:$B$217,K522,Ingredients!$F$3:$F$217)+SUMIF($B$3:$B$724,K522,$BH$3:$BH$724)</f>
        <v>0</v>
      </c>
      <c r="BF522" s="30">
        <f>SUMIF(Ingredients!$B$3:$B$217,L522,Ingredients!$F$3:$F$217)+SUMIF($B$3:$B$724,L522,$BH$3:$BH$724)</f>
        <v>0</v>
      </c>
      <c r="BG522" s="30">
        <f>SUMIF(Ingredients!$B$3:$B$217,M522,Ingredients!$F$3:$F$217)+SUMIF($B$3:$B$724,M522,$BH$3:$BH$724)</f>
        <v>0</v>
      </c>
      <c r="BH522" s="35">
        <f t="shared" si="109"/>
        <v>1</v>
      </c>
      <c r="BI522" s="30">
        <f>SUMIF(Ingredients!$B$3:$B$217,F522,Ingredients!$G$3:$G$217)+SUMIF($B$3:$B$724,F522,$BQ$3:$BQ$724)</f>
        <v>0</v>
      </c>
      <c r="BJ522" s="30">
        <f>SUMIF(Ingredients!$B$3:$B$217,G522,Ingredients!$G$3:$G$217)+SUMIF($B$3:$B$724,G522,$BQ$3:$BQ$724)</f>
        <v>0</v>
      </c>
      <c r="BK522" s="30">
        <f>SUMIF(Ingredients!$B$3:$B$217,H522,Ingredients!$G$3:$G$217)+SUMIF($B$3:$B$724,H522,$BQ$3:$BQ$724)</f>
        <v>0</v>
      </c>
      <c r="BL522" s="30">
        <f>SUMIF(Ingredients!$B$3:$B$217,I522,Ingredients!$G$3:$G$217)+SUMIF($B$3:$B$724,I522,$BQ$3:$BQ$724)</f>
        <v>0</v>
      </c>
      <c r="BM522" s="30">
        <f>SUMIF(Ingredients!$B$3:$B$217,J522,Ingredients!$G$3:$G$217)+SUMIF($B$3:$B$724,J522,$BQ$3:$BQ$724)</f>
        <v>0</v>
      </c>
      <c r="BN522" s="30">
        <f>SUMIF(Ingredients!$B$3:$B$217,K522,Ingredients!$G$3:$G$217)+SUMIF($B$3:$B$724,K522,$BQ$3:$BQ$724)</f>
        <v>0</v>
      </c>
      <c r="BO522" s="30">
        <f>SUMIF(Ingredients!$B$3:$B$217,L522,Ingredients!$G$3:$G$217)+SUMIF($B$3:$B$724,L522,$BQ$3:$BQ$724)</f>
        <v>0</v>
      </c>
      <c r="BP522" s="30">
        <f>SUMIF(Ingredients!$B$3:$B$217,M522,Ingredients!$G$3:$G$217)+SUMIF($B$3:$B$724,M522,$BQ$3:$BQ$724)</f>
        <v>0</v>
      </c>
      <c r="BQ522" s="36">
        <f t="shared" si="110"/>
        <v>0</v>
      </c>
      <c r="BR522" s="30">
        <f>SUMIF(Ingredients!$B$3:$B$217,F522,Ingredients!$H$3:$H$217)+SUMIF($B$3:$B$724,F522,$BZ$3:$BZ$724)</f>
        <v>0</v>
      </c>
      <c r="BS522" s="30">
        <f>SUMIF(Ingredients!$B$3:$B$217,G522,Ingredients!$H$3:$H$217)+SUMIF($B$3:$B$724,G522,$BZ$3:$BZ$724)</f>
        <v>1.5</v>
      </c>
      <c r="BT522" s="30">
        <f>SUMIF(Ingredients!$B$3:$B$217,H522,Ingredients!$H$3:$H$217)+SUMIF($B$3:$B$724,H522,$BZ$3:$BZ$724)</f>
        <v>0</v>
      </c>
      <c r="BU522" s="30">
        <f>SUMIF(Ingredients!$B$3:$B$217,I522,Ingredients!$H$3:$H$217)+SUMIF($B$3:$B$724,I522,$BZ$3:$BZ$724)</f>
        <v>0</v>
      </c>
      <c r="BV522" s="30">
        <f>SUMIF(Ingredients!$B$3:$B$217,J522,Ingredients!$H$3:$H$217)+SUMIF($B$3:$B$724,J522,$BZ$3:$BZ$724)</f>
        <v>0</v>
      </c>
      <c r="BW522" s="30">
        <f>SUMIF(Ingredients!$B$3:$B$217,K522,Ingredients!$H$3:$H$217)+SUMIF($B$3:$B$724,K522,$BZ$3:$BZ$724)</f>
        <v>0</v>
      </c>
      <c r="BX522" s="30">
        <f>SUMIF(Ingredients!$B$3:$B$217,L522,Ingredients!$H$3:$H$217)+SUMIF($B$3:$B$724,L522,$BZ$3:$BZ$724)</f>
        <v>0</v>
      </c>
      <c r="BY522" s="30">
        <f>SUMIF(Ingredients!$B$3:$B$217,M522,Ingredients!$H$3:$H$217)+SUMIF($B$3:$B$724,M522,$BZ$3:$BZ$724)</f>
        <v>0</v>
      </c>
      <c r="BZ522" s="42">
        <f t="shared" si="111"/>
        <v>1.5</v>
      </c>
      <c r="CA522" s="30">
        <f>SUMIF(Ingredients!$B$3:$B$217,F522,Ingredients!$I$3:$I$217)+SUMIF($B$3:$B$724,F522,$CI$3:$CI$724)</f>
        <v>0</v>
      </c>
      <c r="CB522" s="30">
        <f>SUMIF(Ingredients!$B$3:$B$217,G522,Ingredients!$I$3:$I$217)+SUMIF($B$3:$B$724,G522,$CI$3:$CI$724)</f>
        <v>0</v>
      </c>
      <c r="CC522" s="30">
        <f>SUMIF(Ingredients!$B$3:$B$217,H522,Ingredients!$I$3:$I$217)+SUMIF($B$3:$B$724,H522,$CI$3:$CI$724)</f>
        <v>2.5</v>
      </c>
      <c r="CD522" s="30">
        <f>SUMIF(Ingredients!$B$3:$B$217,I522,Ingredients!$I$3:$I$217)+SUMIF($B$3:$B$724,I522,$CI$3:$CI$724)</f>
        <v>0</v>
      </c>
      <c r="CE522" s="30">
        <f>SUMIF(Ingredients!$B$3:$B$217,J522,Ingredients!$I$3:$I$217)+SUMIF($B$3:$B$724,J522,$CI$3:$CI$724)</f>
        <v>0</v>
      </c>
      <c r="CF522" s="30">
        <f>SUMIF(Ingredients!$B$3:$B$217,K522,Ingredients!$I$3:$I$217)+SUMIF($B$3:$B$724,K522,$CI$3:$CI$724)</f>
        <v>0</v>
      </c>
      <c r="CG522" s="30">
        <f>SUMIF(Ingredients!$B$3:$B$217,L522,Ingredients!$I$3:$I$217)+SUMIF($B$3:$B$724,L522,$CI$3:$CI$724)</f>
        <v>0</v>
      </c>
      <c r="CH522" s="30">
        <f>SUMIF(Ingredients!$B$3:$B$217,M522,Ingredients!$I$3:$I$217)+SUMIF($B$3:$B$724,M522,$CI$3:$CI$724)</f>
        <v>0</v>
      </c>
      <c r="CI522" s="38">
        <f t="shared" si="112"/>
        <v>2.5</v>
      </c>
      <c r="CJ522" s="30">
        <f>SUMIF(Ingredients!$B$3:$B$217,F522,Ingredients!$J$3:$J$217)+SUMIF($B$3:$B$724,F522,$CR$3:$CR$724)</f>
        <v>0</v>
      </c>
      <c r="CK522" s="30">
        <f>SUMIF(Ingredients!$B$3:$B$217,G522,Ingredients!$J$3:$J$217)+SUMIF($B$3:$B$724,G522,$CR$3:$CR$724)</f>
        <v>0</v>
      </c>
      <c r="CL522" s="30">
        <f>SUMIF(Ingredients!$B$3:$B$217,H522,Ingredients!$J$3:$J$217)+SUMIF($B$3:$B$724,H522,$CR$3:$CR$724)</f>
        <v>0</v>
      </c>
      <c r="CM522" s="30">
        <f>SUMIF(Ingredients!$B$3:$B$217,I522,Ingredients!$J$3:$J$217)+SUMIF($B$3:$B$724,I522,$CR$3:$CR$724)</f>
        <v>0</v>
      </c>
      <c r="CN522" s="30">
        <f>SUMIF(Ingredients!$B$3:$B$217,J522,Ingredients!$J$3:$J$217)+SUMIF($B$3:$B$724,J522,$CR$3:$CR$724)</f>
        <v>3</v>
      </c>
      <c r="CO522" s="30">
        <f>SUMIF(Ingredients!$B$3:$B$217,K522,Ingredients!$J$3:$J$217)+SUMIF($B$3:$B$724,K522,$CR$3:$CR$724)</f>
        <v>0</v>
      </c>
      <c r="CP522" s="30">
        <f>SUMIF(Ingredients!$B$3:$B$217,L522,Ingredients!$J$3:$J$217)+SUMIF($B$3:$B$724,L522,$CR$3:$CR$724)</f>
        <v>0</v>
      </c>
      <c r="CQ522" s="30">
        <f>SUMIF(Ingredients!$B$3:$B$217,M522,Ingredients!$J$3:$J$217)+SUMIF($B$3:$B$724,M522,$CR$3:$CR$724)</f>
        <v>0</v>
      </c>
      <c r="CR522" s="43">
        <f t="shared" si="113"/>
        <v>3</v>
      </c>
      <c r="CS522" s="34">
        <v>27</v>
      </c>
      <c r="CT522" s="30">
        <v>5</v>
      </c>
      <c r="CU522" s="30">
        <v>19.8</v>
      </c>
      <c r="CV522" s="35">
        <v>1</v>
      </c>
      <c r="CW522" s="36">
        <v>0</v>
      </c>
      <c r="CX522" s="37">
        <v>1.5</v>
      </c>
      <c r="CY522" s="38">
        <v>2.5</v>
      </c>
      <c r="CZ522" s="39">
        <v>3</v>
      </c>
      <c r="DA522" t="s">
        <v>199</v>
      </c>
      <c r="DB522" t="str">
        <f t="shared" ca="1" si="114"/>
        <v>No</v>
      </c>
      <c r="DD522" t="s">
        <v>200</v>
      </c>
      <c r="DE522" t="str">
        <f t="shared" ca="1" si="115"/>
        <v/>
      </c>
      <c r="DF522" t="s">
        <v>2272</v>
      </c>
    </row>
    <row r="523" spans="2:110" x14ac:dyDescent="0.3">
      <c r="B523" t="s">
        <v>823</v>
      </c>
      <c r="C523" t="str">
        <f>INDEX('PH Itemnames'!$B$1:$B$723,MATCH(B523,'PH Itemnames'!$A$1:$A$723),1)</f>
        <v>cobblestonecobblerItem</v>
      </c>
      <c r="D523" t="s">
        <v>245</v>
      </c>
      <c r="E523" t="s">
        <v>1192</v>
      </c>
      <c r="F523" s="10" t="s">
        <v>209</v>
      </c>
      <c r="G523" s="11" t="s">
        <v>247</v>
      </c>
      <c r="H523" s="11" t="s">
        <v>824</v>
      </c>
      <c r="I523" s="11" t="s">
        <v>824</v>
      </c>
      <c r="J523" s="11" t="s">
        <v>824</v>
      </c>
      <c r="K523" s="11" t="s">
        <v>824</v>
      </c>
      <c r="L523" s="11" t="s">
        <v>824</v>
      </c>
      <c r="M523" s="11" t="s">
        <v>824</v>
      </c>
      <c r="N523" s="46">
        <f ca="1">SUMIF(Ingredients!$B$3:$B$217,'PH complex foods'!F523,Ingredients!$A$3:$A$119)+SUMIF($B$3:$B$724,F523,$V$3:$V$723)</f>
        <v>1</v>
      </c>
      <c r="O523" s="11">
        <f ca="1">SUMIF(Ingredients!$B$3:$B$217,'PH complex foods'!G523,Ingredients!$A$3:$A$119)+SUMIF($B$3:$B$724,G523,$V$3:$V$723)</f>
        <v>1</v>
      </c>
      <c r="P523" s="11">
        <f ca="1">SUMIF(Ingredients!$B$3:$B$217,'PH complex foods'!H523,Ingredients!$A$3:$A$119)+SUMIF($B$3:$B$724,H523,$V$3:$V$723)</f>
        <v>0</v>
      </c>
      <c r="Q523" s="11">
        <f ca="1">SUMIF(Ingredients!$B$3:$B$217,'PH complex foods'!I523,Ingredients!$A$3:$A$119)+SUMIF($B$3:$B$724,I523,$V$3:$V$723)</f>
        <v>0</v>
      </c>
      <c r="R523" s="11">
        <f ca="1">SUMIF(Ingredients!$B$3:$B$217,'PH complex foods'!J523,Ingredients!$A$3:$A$119)+SUMIF($B$3:$B$724,J523,$V$3:$V$723)</f>
        <v>0</v>
      </c>
      <c r="S523" s="11">
        <f ca="1">SUMIF(Ingredients!$B$3:$B$217,'PH complex foods'!K523,Ingredients!$A$3:$A$119)+SUMIF($B$3:$B$724,K523,$V$3:$V$723)</f>
        <v>0</v>
      </c>
      <c r="T523" s="11">
        <f ca="1">SUMIF(Ingredients!$B$3:$B$217,'PH complex foods'!L523,Ingredients!$A$3:$A$119)+SUMIF($B$3:$B$724,L523,$V$3:$V$723)</f>
        <v>0</v>
      </c>
      <c r="U523" s="11">
        <f ca="1">SUMIF(Ingredients!$B$3:$B$217,'PH complex foods'!M523,Ingredients!$A$3:$A$119)+SUMIF($B$3:$B$724,M523,$V$3:$V$723)</f>
        <v>0</v>
      </c>
      <c r="V523" s="10">
        <f t="shared" ca="1" si="116"/>
        <v>-5</v>
      </c>
      <c r="W523" s="11">
        <f t="shared" si="105"/>
        <v>0</v>
      </c>
      <c r="X523" s="44" t="str">
        <f t="shared" ca="1" si="117"/>
        <v>No</v>
      </c>
      <c r="Y523" s="34">
        <f>SUMIF(Ingredients!$B$3:$B$217,F523,Ingredients!$C$3:$C$217)+SUMIF($B$3:$B$724,F523,$AG$3:$AG$724)</f>
        <v>5</v>
      </c>
      <c r="Z523" s="30">
        <f>SUMIF(Ingredients!$B$3:$B$217,G523,Ingredients!$C$3:$C$217)+SUMIF($B$3:$B$724,G523,$AG$3:$AG$724)</f>
        <v>5</v>
      </c>
      <c r="AA523" s="30">
        <f>SUMIF(Ingredients!$B$3:$B$217,H523,Ingredients!$C$3:$C$217)+SUMIF($B$3:$B$724,H523,$AG$3:$AG$724)</f>
        <v>0</v>
      </c>
      <c r="AB523" s="30">
        <f>SUMIF(Ingredients!$B$3:$B$217,I523,Ingredients!$C$3:$C$217)+SUMIF($B$3:$B$724,I523,$AG$3:$AG$724)</f>
        <v>0</v>
      </c>
      <c r="AC523" s="30">
        <f>SUMIF(Ingredients!$B$3:$B$217,J523,Ingredients!$C$3:$C$217)+SUMIF($B$3:$B$724,J523,$AG$3:$AG$724)</f>
        <v>0</v>
      </c>
      <c r="AD523" s="30">
        <f>SUMIF(Ingredients!$B$3:$B$217,K523,Ingredients!$C$3:$C$217)+SUMIF($B$3:$B$724,K523,$AG$3:$AG$724)</f>
        <v>0</v>
      </c>
      <c r="AE523" s="30">
        <f>SUMIF(Ingredients!$B$3:$B$217,L523,Ingredients!$C$3:$C$217)+SUMIF($B$3:$B$724,L523,$AG$3:$AG$724)</f>
        <v>0</v>
      </c>
      <c r="AF523" s="30">
        <f>SUMIF(Ingredients!$B$3:$B$217,M523,Ingredients!$C$3:$C$217)+SUMIF($B$3:$B$724,M523,$AG$3:$AG$724)</f>
        <v>0</v>
      </c>
      <c r="AG523" s="29">
        <f t="shared" si="106"/>
        <v>10</v>
      </c>
      <c r="AH523" s="30">
        <f>SUMIF(Ingredients!$B$3:$B$217,F523,Ingredients!$D$3:$D$217)+SUMIF($B$3:$B$724,F523,$AP$3:$AP$724)</f>
        <v>0</v>
      </c>
      <c r="AI523" s="30">
        <f>SUMIF(Ingredients!$B$3:$B$217,G523,Ingredients!$D$3:$D$217)+SUMIF($B$3:$B$724,G523,$AP$3:$AP$724)</f>
        <v>0</v>
      </c>
      <c r="AJ523" s="30">
        <f>SUMIF(Ingredients!$B$3:$B$217,H523,Ingredients!$D$3:$D$217)+SUMIF($B$3:$B$724,H523,$AP$3:$AP$724)</f>
        <v>0</v>
      </c>
      <c r="AK523" s="30">
        <f>SUMIF(Ingredients!$B$3:$B$217,I523,Ingredients!$D$3:$D$217)+SUMIF($B$3:$B$724,I523,$AP$3:$AP$724)</f>
        <v>0</v>
      </c>
      <c r="AL523" s="30">
        <f>SUMIF(Ingredients!$B$3:$B$217,J523,Ingredients!$D$3:$D$217)+SUMIF($B$3:$B$724,J523,$AP$3:$AP$724)</f>
        <v>0</v>
      </c>
      <c r="AM523" s="30">
        <f>SUMIF(Ingredients!$B$3:$B$217,K523,Ingredients!$D$3:$D$217)+SUMIF($B$3:$B$724,K523,$AP$3:$AP$724)</f>
        <v>0</v>
      </c>
      <c r="AN523" s="30">
        <f>SUMIF(Ingredients!$B$3:$B$217,L523,Ingredients!$D$3:$D$217)+SUMIF($B$3:$B$724,L523,$AP$3:$AP$724)</f>
        <v>0</v>
      </c>
      <c r="AO523" s="30">
        <f>SUMIF(Ingredients!$B$3:$B$217,M523,Ingredients!$D$3:$D$217)+SUMIF($B$3:$B$724,M523,$AP$3:$AP$724)</f>
        <v>0</v>
      </c>
      <c r="AP523" s="29">
        <f t="shared" si="107"/>
        <v>0</v>
      </c>
      <c r="AQ523" s="30">
        <f>SUMIF(Ingredients!$B$3:$B$217,F523,Ingredients!$E$3:$E$217)+SUMIF($B$3:$B$724,F523,$AY$3:$AY$727)</f>
        <v>7</v>
      </c>
      <c r="AR523" s="30">
        <f>SUMIF(Ingredients!$B$3:$B$217,G523,Ingredients!$E$3:$E$217)+SUMIF($B$3:$B$724,G523,$AY$3:$AY$727)</f>
        <v>12</v>
      </c>
      <c r="AS523" s="30">
        <f>SUMIF(Ingredients!$B$3:$B$217,H523,Ingredients!$E$3:$E$217)+SUMIF($B$3:$B$724,H523,$AY$3:$AY$727)</f>
        <v>0</v>
      </c>
      <c r="AT523" s="30">
        <f>SUMIF(Ingredients!$B$3:$B$217,I523,Ingredients!$E$3:$E$217)+SUMIF($B$3:$B$724,I523,$AY$3:$AY$727)</f>
        <v>0</v>
      </c>
      <c r="AU523" s="30">
        <f>SUMIF(Ingredients!$B$3:$B$217,J523,Ingredients!$E$3:$E$217)+SUMIF($B$3:$B$724,J523,$AY$3:$AY$727)</f>
        <v>0</v>
      </c>
      <c r="AV523" s="30">
        <f>SUMIF(Ingredients!$B$3:$B$217,K523,Ingredients!$E$3:$E$217)+SUMIF($B$3:$B$724,K523,$AY$3:$AY$727)</f>
        <v>0</v>
      </c>
      <c r="AW523" s="30">
        <f>SUMIF(Ingredients!$B$3:$B$217,L523,Ingredients!$E$3:$E$217)+SUMIF($B$3:$B$724,L523,$AY$3:$AY$727)</f>
        <v>0</v>
      </c>
      <c r="AX523" s="30">
        <f>SUMIF(Ingredients!$B$3:$B$217,M523,Ingredients!$E$3:$E$217)+SUMIF($B$3:$B$724,M523,$AY$3:$AY$727)</f>
        <v>0</v>
      </c>
      <c r="AY523" s="29">
        <f t="shared" si="108"/>
        <v>2.375</v>
      </c>
      <c r="AZ523" s="30">
        <f>SUMIF(Ingredients!$B$3:$B$217,F523,Ingredients!$F$3:$F$217)+SUMIF($B$3:$B$724,F523,$BH$3:$BH$724)</f>
        <v>1</v>
      </c>
      <c r="BA523" s="30">
        <f>SUMIF(Ingredients!$B$3:$B$217,G523,Ingredients!$F$3:$F$217)+SUMIF($B$3:$B$724,G523,$BH$3:$BH$724)</f>
        <v>0</v>
      </c>
      <c r="BB523" s="30">
        <f>SUMIF(Ingredients!$B$3:$B$217,H523,Ingredients!$F$3:$F$217)+SUMIF($B$3:$B$724,H523,$BH$3:$BH$724)</f>
        <v>0</v>
      </c>
      <c r="BC523" s="30">
        <f>SUMIF(Ingredients!$B$3:$B$217,I523,Ingredients!$F$3:$F$217)+SUMIF($B$3:$B$724,I523,$BH$3:$BH$724)</f>
        <v>0</v>
      </c>
      <c r="BD523" s="30">
        <f>SUMIF(Ingredients!$B$3:$B$217,J523,Ingredients!$F$3:$F$217)+SUMIF($B$3:$B$724,J523,$BH$3:$BH$724)</f>
        <v>0</v>
      </c>
      <c r="BE523" s="30">
        <f>SUMIF(Ingredients!$B$3:$B$217,K523,Ingredients!$F$3:$F$217)+SUMIF($B$3:$B$724,K523,$BH$3:$BH$724)</f>
        <v>0</v>
      </c>
      <c r="BF523" s="30">
        <f>SUMIF(Ingredients!$B$3:$B$217,L523,Ingredients!$F$3:$F$217)+SUMIF($B$3:$B$724,L523,$BH$3:$BH$724)</f>
        <v>0</v>
      </c>
      <c r="BG523" s="30">
        <f>SUMIF(Ingredients!$B$3:$B$217,M523,Ingredients!$F$3:$F$217)+SUMIF($B$3:$B$724,M523,$BH$3:$BH$724)</f>
        <v>0</v>
      </c>
      <c r="BH523" s="35">
        <f t="shared" si="109"/>
        <v>1</v>
      </c>
      <c r="BI523" s="30">
        <f>SUMIF(Ingredients!$B$3:$B$217,F523,Ingredients!$G$3:$G$217)+SUMIF($B$3:$B$724,F523,$BQ$3:$BQ$724)</f>
        <v>0</v>
      </c>
      <c r="BJ523" s="30">
        <f>SUMIF(Ingredients!$B$3:$B$217,G523,Ingredients!$G$3:$G$217)+SUMIF($B$3:$B$724,G523,$BQ$3:$BQ$724)</f>
        <v>0</v>
      </c>
      <c r="BK523" s="30">
        <f>SUMIF(Ingredients!$B$3:$B$217,H523,Ingredients!$G$3:$G$217)+SUMIF($B$3:$B$724,H523,$BQ$3:$BQ$724)</f>
        <v>0</v>
      </c>
      <c r="BL523" s="30">
        <f>SUMIF(Ingredients!$B$3:$B$217,I523,Ingredients!$G$3:$G$217)+SUMIF($B$3:$B$724,I523,$BQ$3:$BQ$724)</f>
        <v>0</v>
      </c>
      <c r="BM523" s="30">
        <f>SUMIF(Ingredients!$B$3:$B$217,J523,Ingredients!$G$3:$G$217)+SUMIF($B$3:$B$724,J523,$BQ$3:$BQ$724)</f>
        <v>0</v>
      </c>
      <c r="BN523" s="30">
        <f>SUMIF(Ingredients!$B$3:$B$217,K523,Ingredients!$G$3:$G$217)+SUMIF($B$3:$B$724,K523,$BQ$3:$BQ$724)</f>
        <v>0</v>
      </c>
      <c r="BO523" s="30">
        <f>SUMIF(Ingredients!$B$3:$B$217,L523,Ingredients!$G$3:$G$217)+SUMIF($B$3:$B$724,L523,$BQ$3:$BQ$724)</f>
        <v>0</v>
      </c>
      <c r="BP523" s="30">
        <f>SUMIF(Ingredients!$B$3:$B$217,M523,Ingredients!$G$3:$G$217)+SUMIF($B$3:$B$724,M523,$BQ$3:$BQ$724)</f>
        <v>0</v>
      </c>
      <c r="BQ523" s="36">
        <f t="shared" si="110"/>
        <v>0</v>
      </c>
      <c r="BR523" s="30">
        <f>SUMIF(Ingredients!$B$3:$B$217,F523,Ingredients!$H$3:$H$217)+SUMIF($B$3:$B$724,F523,$BZ$3:$BZ$724)</f>
        <v>0</v>
      </c>
      <c r="BS523" s="30">
        <f>SUMIF(Ingredients!$B$3:$B$217,G523,Ingredients!$H$3:$H$217)+SUMIF($B$3:$B$724,G523,$BZ$3:$BZ$724)</f>
        <v>0</v>
      </c>
      <c r="BT523" s="30">
        <f>SUMIF(Ingredients!$B$3:$B$217,H523,Ingredients!$H$3:$H$217)+SUMIF($B$3:$B$724,H523,$BZ$3:$BZ$724)</f>
        <v>0</v>
      </c>
      <c r="BU523" s="30">
        <f>SUMIF(Ingredients!$B$3:$B$217,I523,Ingredients!$H$3:$H$217)+SUMIF($B$3:$B$724,I523,$BZ$3:$BZ$724)</f>
        <v>0</v>
      </c>
      <c r="BV523" s="30">
        <f>SUMIF(Ingredients!$B$3:$B$217,J523,Ingredients!$H$3:$H$217)+SUMIF($B$3:$B$724,J523,$BZ$3:$BZ$724)</f>
        <v>0</v>
      </c>
      <c r="BW523" s="30">
        <f>SUMIF(Ingredients!$B$3:$B$217,K523,Ingredients!$H$3:$H$217)+SUMIF($B$3:$B$724,K523,$BZ$3:$BZ$724)</f>
        <v>0</v>
      </c>
      <c r="BX523" s="30">
        <f>SUMIF(Ingredients!$B$3:$B$217,L523,Ingredients!$H$3:$H$217)+SUMIF($B$3:$B$724,L523,$BZ$3:$BZ$724)</f>
        <v>0</v>
      </c>
      <c r="BY523" s="30">
        <f>SUMIF(Ingredients!$B$3:$B$217,M523,Ingredients!$H$3:$H$217)+SUMIF($B$3:$B$724,M523,$BZ$3:$BZ$724)</f>
        <v>0</v>
      </c>
      <c r="BZ523" s="42">
        <f t="shared" si="111"/>
        <v>0</v>
      </c>
      <c r="CA523" s="30">
        <f>SUMIF(Ingredients!$B$3:$B$217,F523,Ingredients!$I$3:$I$217)+SUMIF($B$3:$B$724,F523,$CI$3:$CI$724)</f>
        <v>0</v>
      </c>
      <c r="CB523" s="30">
        <f>SUMIF(Ingredients!$B$3:$B$217,G523,Ingredients!$I$3:$I$217)+SUMIF($B$3:$B$724,G523,$CI$3:$CI$724)</f>
        <v>0</v>
      </c>
      <c r="CC523" s="30">
        <f>SUMIF(Ingredients!$B$3:$B$217,H523,Ingredients!$I$3:$I$217)+SUMIF($B$3:$B$724,H523,$CI$3:$CI$724)</f>
        <v>0</v>
      </c>
      <c r="CD523" s="30">
        <f>SUMIF(Ingredients!$B$3:$B$217,I523,Ingredients!$I$3:$I$217)+SUMIF($B$3:$B$724,I523,$CI$3:$CI$724)</f>
        <v>0</v>
      </c>
      <c r="CE523" s="30">
        <f>SUMIF(Ingredients!$B$3:$B$217,J523,Ingredients!$I$3:$I$217)+SUMIF($B$3:$B$724,J523,$CI$3:$CI$724)</f>
        <v>0</v>
      </c>
      <c r="CF523" s="30">
        <f>SUMIF(Ingredients!$B$3:$B$217,K523,Ingredients!$I$3:$I$217)+SUMIF($B$3:$B$724,K523,$CI$3:$CI$724)</f>
        <v>0</v>
      </c>
      <c r="CG523" s="30">
        <f>SUMIF(Ingredients!$B$3:$B$217,L523,Ingredients!$I$3:$I$217)+SUMIF($B$3:$B$724,L523,$CI$3:$CI$724)</f>
        <v>0</v>
      </c>
      <c r="CH523" s="30">
        <f>SUMIF(Ingredients!$B$3:$B$217,M523,Ingredients!$I$3:$I$217)+SUMIF($B$3:$B$724,M523,$CI$3:$CI$724)</f>
        <v>0</v>
      </c>
      <c r="CI523" s="38">
        <f t="shared" si="112"/>
        <v>0</v>
      </c>
      <c r="CJ523" s="30">
        <f>SUMIF(Ingredients!$B$3:$B$217,F523,Ingredients!$J$3:$J$217)+SUMIF($B$3:$B$724,F523,$CR$3:$CR$724)</f>
        <v>0</v>
      </c>
      <c r="CK523" s="30">
        <f>SUMIF(Ingredients!$B$3:$B$217,G523,Ingredients!$J$3:$J$217)+SUMIF($B$3:$B$724,G523,$CR$3:$CR$724)</f>
        <v>1</v>
      </c>
      <c r="CL523" s="30">
        <f>SUMIF(Ingredients!$B$3:$B$217,H523,Ingredients!$J$3:$J$217)+SUMIF($B$3:$B$724,H523,$CR$3:$CR$724)</f>
        <v>0</v>
      </c>
      <c r="CM523" s="30">
        <f>SUMIF(Ingredients!$B$3:$B$217,I523,Ingredients!$J$3:$J$217)+SUMIF($B$3:$B$724,I523,$CR$3:$CR$724)</f>
        <v>0</v>
      </c>
      <c r="CN523" s="30">
        <f>SUMIF(Ingredients!$B$3:$B$217,J523,Ingredients!$J$3:$J$217)+SUMIF($B$3:$B$724,J523,$CR$3:$CR$724)</f>
        <v>0</v>
      </c>
      <c r="CO523" s="30">
        <f>SUMIF(Ingredients!$B$3:$B$217,K523,Ingredients!$J$3:$J$217)+SUMIF($B$3:$B$724,K523,$CR$3:$CR$724)</f>
        <v>0</v>
      </c>
      <c r="CP523" s="30">
        <f>SUMIF(Ingredients!$B$3:$B$217,L523,Ingredients!$J$3:$J$217)+SUMIF($B$3:$B$724,L523,$CR$3:$CR$724)</f>
        <v>0</v>
      </c>
      <c r="CQ523" s="30">
        <f>SUMIF(Ingredients!$B$3:$B$217,M523,Ingredients!$J$3:$J$217)+SUMIF($B$3:$B$724,M523,$CR$3:$CR$724)</f>
        <v>0</v>
      </c>
      <c r="CR523" s="43">
        <f t="shared" si="113"/>
        <v>1</v>
      </c>
      <c r="CS523" s="34">
        <v>10</v>
      </c>
      <c r="CT523" s="30">
        <v>0</v>
      </c>
      <c r="CU523" s="30">
        <v>2.375</v>
      </c>
      <c r="CV523" s="35">
        <v>1</v>
      </c>
      <c r="CW523" s="36">
        <v>0</v>
      </c>
      <c r="CX523" s="37">
        <v>0</v>
      </c>
      <c r="CY523" s="38">
        <v>0</v>
      </c>
      <c r="CZ523" s="39">
        <v>1</v>
      </c>
      <c r="DA523" t="s">
        <v>199</v>
      </c>
      <c r="DB523" t="str">
        <f t="shared" ca="1" si="114"/>
        <v>No</v>
      </c>
      <c r="DC523" t="s">
        <v>1133</v>
      </c>
      <c r="DD523" t="s">
        <v>200</v>
      </c>
      <c r="DE523" t="str">
        <f t="shared" ca="1" si="115"/>
        <v/>
      </c>
      <c r="DF523" t="s">
        <v>2272</v>
      </c>
    </row>
    <row r="524" spans="2:110" x14ac:dyDescent="0.3">
      <c r="B524" t="s">
        <v>825</v>
      </c>
      <c r="C524" t="str">
        <f>INDEX('PH Itemnames'!$B$1:$B$723,MATCH(B524,'PH Itemnames'!$A$1:$A$723),1)</f>
        <v>crayfishsaladItem</v>
      </c>
      <c r="D524" t="s">
        <v>245</v>
      </c>
      <c r="E524" t="s">
        <v>1192</v>
      </c>
      <c r="F524" s="10" t="s">
        <v>826</v>
      </c>
      <c r="G524" s="11" t="s">
        <v>128</v>
      </c>
      <c r="H524" s="11" t="s">
        <v>70</v>
      </c>
      <c r="I524" s="11" t="s">
        <v>346</v>
      </c>
      <c r="J524" s="11" t="s">
        <v>122</v>
      </c>
      <c r="K524" s="11" t="s">
        <v>73</v>
      </c>
      <c r="L524" s="11"/>
      <c r="M524" s="11"/>
      <c r="N524" s="46">
        <f ca="1">SUMIF(Ingredients!$B$3:$B$217,'PH complex foods'!F524,Ingredients!$A$3:$A$119)+SUMIF($B$3:$B$724,F524,$V$3:$V$723)</f>
        <v>0</v>
      </c>
      <c r="O524" s="11">
        <f ca="1">SUMIF(Ingredients!$B$3:$B$217,'PH complex foods'!G524,Ingredients!$A$3:$A$119)+SUMIF($B$3:$B$724,G524,$V$3:$V$723)</f>
        <v>1</v>
      </c>
      <c r="P524" s="11">
        <f ca="1">SUMIF(Ingredients!$B$3:$B$217,'PH complex foods'!H524,Ingredients!$A$3:$A$119)+SUMIF($B$3:$B$724,H524,$V$3:$V$723)</f>
        <v>1</v>
      </c>
      <c r="Q524" s="11">
        <f ca="1">SUMIF(Ingredients!$B$3:$B$217,'PH complex foods'!I524,Ingredients!$A$3:$A$119)+SUMIF($B$3:$B$724,I524,$V$3:$V$723)</f>
        <v>1</v>
      </c>
      <c r="R524" s="11">
        <f ca="1">SUMIF(Ingredients!$B$3:$B$217,'PH complex foods'!J524,Ingredients!$A$3:$A$119)+SUMIF($B$3:$B$724,J524,$V$3:$V$723)</f>
        <v>1</v>
      </c>
      <c r="S524" s="11">
        <f ca="1">SUMIF(Ingredients!$B$3:$B$217,'PH complex foods'!K524,Ingredients!$A$3:$A$119)+SUMIF($B$3:$B$724,K524,$V$3:$V$723)</f>
        <v>1</v>
      </c>
      <c r="T524" s="11">
        <f ca="1">SUMIF(Ingredients!$B$3:$B$217,'PH complex foods'!L524,Ingredients!$A$3:$A$119)+SUMIF($B$3:$B$724,L524,$V$3:$V$723)</f>
        <v>0</v>
      </c>
      <c r="U524" s="11">
        <f ca="1">SUMIF(Ingredients!$B$3:$B$217,'PH complex foods'!M524,Ingredients!$A$3:$A$119)+SUMIF($B$3:$B$724,M524,$V$3:$V$723)</f>
        <v>0</v>
      </c>
      <c r="V524" s="10">
        <f t="shared" ca="1" si="116"/>
        <v>0</v>
      </c>
      <c r="W524" s="11">
        <f t="shared" si="105"/>
        <v>0</v>
      </c>
      <c r="X524" s="44" t="str">
        <f t="shared" ca="1" si="117"/>
        <v>No</v>
      </c>
      <c r="Y524" s="34">
        <f>SUMIF(Ingredients!$B$3:$B$217,F524,Ingredients!$C$3:$C$217)+SUMIF($B$3:$B$724,F524,$AG$3:$AG$724)</f>
        <v>0</v>
      </c>
      <c r="Z524" s="30">
        <f>SUMIF(Ingredients!$B$3:$B$217,G524,Ingredients!$C$3:$C$217)+SUMIF($B$3:$B$724,G524,$AG$3:$AG$724)</f>
        <v>2</v>
      </c>
      <c r="AA524" s="30">
        <f>SUMIF(Ingredients!$B$3:$B$217,H524,Ingredients!$C$3:$C$217)+SUMIF($B$3:$B$724,H524,$AG$3:$AG$724)</f>
        <v>2</v>
      </c>
      <c r="AB524" s="30">
        <f>SUMIF(Ingredients!$B$3:$B$217,I524,Ingredients!$C$3:$C$217)+SUMIF($B$3:$B$724,I524,$AG$3:$AG$724)</f>
        <v>4</v>
      </c>
      <c r="AC524" s="30">
        <f>SUMIF(Ingredients!$B$3:$B$217,J524,Ingredients!$C$3:$C$217)+SUMIF($B$3:$B$724,J524,$AG$3:$AG$724)</f>
        <v>0</v>
      </c>
      <c r="AD524" s="30">
        <f>SUMIF(Ingredients!$B$3:$B$217,K524,Ingredients!$C$3:$C$217)+SUMIF($B$3:$B$724,K524,$AG$3:$AG$724)</f>
        <v>10</v>
      </c>
      <c r="AE524" s="30">
        <f>SUMIF(Ingredients!$B$3:$B$217,L524,Ingredients!$C$3:$C$217)+SUMIF($B$3:$B$724,L524,$AG$3:$AG$724)</f>
        <v>0</v>
      </c>
      <c r="AF524" s="30">
        <f>SUMIF(Ingredients!$B$3:$B$217,M524,Ingredients!$C$3:$C$217)+SUMIF($B$3:$B$724,M524,$AG$3:$AG$724)</f>
        <v>0</v>
      </c>
      <c r="AG524" s="29">
        <f t="shared" si="106"/>
        <v>18</v>
      </c>
      <c r="AH524" s="30">
        <f>SUMIF(Ingredients!$B$3:$B$217,F524,Ingredients!$D$3:$D$217)+SUMIF($B$3:$B$724,F524,$AP$3:$AP$724)</f>
        <v>0</v>
      </c>
      <c r="AI524" s="30">
        <f>SUMIF(Ingredients!$B$3:$B$217,G524,Ingredients!$D$3:$D$217)+SUMIF($B$3:$B$724,G524,$AP$3:$AP$724)</f>
        <v>0</v>
      </c>
      <c r="AJ524" s="30">
        <f>SUMIF(Ingredients!$B$3:$B$217,H524,Ingredients!$D$3:$D$217)+SUMIF($B$3:$B$724,H524,$AP$3:$AP$724)</f>
        <v>5</v>
      </c>
      <c r="AK524" s="30">
        <f>SUMIF(Ingredients!$B$3:$B$217,I524,Ingredients!$D$3:$D$217)+SUMIF($B$3:$B$724,I524,$AP$3:$AP$724)</f>
        <v>0</v>
      </c>
      <c r="AL524" s="30">
        <f>SUMIF(Ingredients!$B$3:$B$217,J524,Ingredients!$D$3:$D$217)+SUMIF($B$3:$B$724,J524,$AP$3:$AP$724)</f>
        <v>0</v>
      </c>
      <c r="AM524" s="30">
        <f>SUMIF(Ingredients!$B$3:$B$217,K524,Ingredients!$D$3:$D$217)+SUMIF($B$3:$B$724,K524,$AP$3:$AP$724)</f>
        <v>0</v>
      </c>
      <c r="AN524" s="30">
        <f>SUMIF(Ingredients!$B$3:$B$217,L524,Ingredients!$D$3:$D$217)+SUMIF($B$3:$B$724,L524,$AP$3:$AP$724)</f>
        <v>0</v>
      </c>
      <c r="AO524" s="30">
        <f>SUMIF(Ingredients!$B$3:$B$217,M524,Ingredients!$D$3:$D$217)+SUMIF($B$3:$B$724,M524,$AP$3:$AP$724)</f>
        <v>0</v>
      </c>
      <c r="AP524" s="29">
        <f t="shared" si="107"/>
        <v>5</v>
      </c>
      <c r="AQ524" s="30">
        <f>SUMIF(Ingredients!$B$3:$B$217,F524,Ingredients!$E$3:$E$217)+SUMIF($B$3:$B$724,F524,$AY$3:$AY$727)</f>
        <v>0</v>
      </c>
      <c r="AR524" s="30">
        <f>SUMIF(Ingredients!$B$3:$B$217,G524,Ingredients!$E$3:$E$217)+SUMIF($B$3:$B$724,G524,$AY$3:$AY$727)</f>
        <v>18</v>
      </c>
      <c r="AS524" s="30">
        <f>SUMIF(Ingredients!$B$3:$B$217,H524,Ingredients!$E$3:$E$217)+SUMIF($B$3:$B$724,H524,$AY$3:$AY$727)</f>
        <v>5</v>
      </c>
      <c r="AT524" s="30">
        <f>SUMIF(Ingredients!$B$3:$B$217,I524,Ingredients!$E$3:$E$217)+SUMIF($B$3:$B$724,I524,$AY$3:$AY$727)</f>
        <v>0</v>
      </c>
      <c r="AU524" s="30">
        <f>SUMIF(Ingredients!$B$3:$B$217,J524,Ingredients!$E$3:$E$217)+SUMIF($B$3:$B$724,J524,$AY$3:$AY$727)</f>
        <v>48</v>
      </c>
      <c r="AV524" s="30">
        <f>SUMIF(Ingredients!$B$3:$B$217,K524,Ingredients!$E$3:$E$217)+SUMIF($B$3:$B$724,K524,$AY$3:$AY$727)</f>
        <v>73</v>
      </c>
      <c r="AW524" s="30">
        <f>SUMIF(Ingredients!$B$3:$B$217,L524,Ingredients!$E$3:$E$217)+SUMIF($B$3:$B$724,L524,$AY$3:$AY$727)</f>
        <v>0</v>
      </c>
      <c r="AX524" s="30">
        <f>SUMIF(Ingredients!$B$3:$B$217,M524,Ingredients!$E$3:$E$217)+SUMIF($B$3:$B$724,M524,$AY$3:$AY$727)</f>
        <v>0</v>
      </c>
      <c r="AY524" s="29">
        <f t="shared" si="108"/>
        <v>24</v>
      </c>
      <c r="AZ524" s="30">
        <f>SUMIF(Ingredients!$B$3:$B$217,F524,Ingredients!$F$3:$F$217)+SUMIF($B$3:$B$724,F524,$BH$3:$BH$724)</f>
        <v>0</v>
      </c>
      <c r="BA524" s="30">
        <f>SUMIF(Ingredients!$B$3:$B$217,G524,Ingredients!$F$3:$F$217)+SUMIF($B$3:$B$724,G524,$BH$3:$BH$724)</f>
        <v>0</v>
      </c>
      <c r="BB524" s="30">
        <f>SUMIF(Ingredients!$B$3:$B$217,H524,Ingredients!$F$3:$F$217)+SUMIF($B$3:$B$724,H524,$BH$3:$BH$724)</f>
        <v>0</v>
      </c>
      <c r="BC524" s="30">
        <f>SUMIF(Ingredients!$B$3:$B$217,I524,Ingredients!$F$3:$F$217)+SUMIF($B$3:$B$724,I524,$BH$3:$BH$724)</f>
        <v>0</v>
      </c>
      <c r="BD524" s="30">
        <f>SUMIF(Ingredients!$B$3:$B$217,J524,Ingredients!$F$3:$F$217)+SUMIF($B$3:$B$724,J524,$BH$3:$BH$724)</f>
        <v>0</v>
      </c>
      <c r="BE524" s="30">
        <f>SUMIF(Ingredients!$B$3:$B$217,K524,Ingredients!$F$3:$F$217)+SUMIF($B$3:$B$724,K524,$BH$3:$BH$724)</f>
        <v>0</v>
      </c>
      <c r="BF524" s="30">
        <f>SUMIF(Ingredients!$B$3:$B$217,L524,Ingredients!$F$3:$F$217)+SUMIF($B$3:$B$724,L524,$BH$3:$BH$724)</f>
        <v>0</v>
      </c>
      <c r="BG524" s="30">
        <f>SUMIF(Ingredients!$B$3:$B$217,M524,Ingredients!$F$3:$F$217)+SUMIF($B$3:$B$724,M524,$BH$3:$BH$724)</f>
        <v>0</v>
      </c>
      <c r="BH524" s="35">
        <f t="shared" si="109"/>
        <v>0</v>
      </c>
      <c r="BI524" s="30">
        <f>SUMIF(Ingredients!$B$3:$B$217,F524,Ingredients!$G$3:$G$217)+SUMIF($B$3:$B$724,F524,$BQ$3:$BQ$724)</f>
        <v>0</v>
      </c>
      <c r="BJ524" s="30">
        <f>SUMIF(Ingredients!$B$3:$B$217,G524,Ingredients!$G$3:$G$217)+SUMIF($B$3:$B$724,G524,$BQ$3:$BQ$724)</f>
        <v>0</v>
      </c>
      <c r="BK524" s="30">
        <f>SUMIF(Ingredients!$B$3:$B$217,H524,Ingredients!$G$3:$G$217)+SUMIF($B$3:$B$724,H524,$BQ$3:$BQ$724)</f>
        <v>0</v>
      </c>
      <c r="BL524" s="30">
        <f>SUMIF(Ingredients!$B$3:$B$217,I524,Ingredients!$G$3:$G$217)+SUMIF($B$3:$B$724,I524,$BQ$3:$BQ$724)</f>
        <v>0</v>
      </c>
      <c r="BM524" s="30">
        <f>SUMIF(Ingredients!$B$3:$B$217,J524,Ingredients!$G$3:$G$217)+SUMIF($B$3:$B$724,J524,$BQ$3:$BQ$724)</f>
        <v>0</v>
      </c>
      <c r="BN524" s="30">
        <f>SUMIF(Ingredients!$B$3:$B$217,K524,Ingredients!$G$3:$G$217)+SUMIF($B$3:$B$724,K524,$BQ$3:$BQ$724)</f>
        <v>0</v>
      </c>
      <c r="BO524" s="30">
        <f>SUMIF(Ingredients!$B$3:$B$217,L524,Ingredients!$G$3:$G$217)+SUMIF($B$3:$B$724,L524,$BQ$3:$BQ$724)</f>
        <v>0</v>
      </c>
      <c r="BP524" s="30">
        <f>SUMIF(Ingredients!$B$3:$B$217,M524,Ingredients!$G$3:$G$217)+SUMIF($B$3:$B$724,M524,$BQ$3:$BQ$724)</f>
        <v>0</v>
      </c>
      <c r="BQ524" s="36">
        <f t="shared" si="110"/>
        <v>0</v>
      </c>
      <c r="BR524" s="30">
        <f>SUMIF(Ingredients!$B$3:$B$217,F524,Ingredients!$H$3:$H$217)+SUMIF($B$3:$B$724,F524,$BZ$3:$BZ$724)</f>
        <v>0</v>
      </c>
      <c r="BS524" s="30">
        <f>SUMIF(Ingredients!$B$3:$B$217,G524,Ingredients!$H$3:$H$217)+SUMIF($B$3:$B$724,G524,$BZ$3:$BZ$724)</f>
        <v>1</v>
      </c>
      <c r="BT524" s="30">
        <f>SUMIF(Ingredients!$B$3:$B$217,H524,Ingredients!$H$3:$H$217)+SUMIF($B$3:$B$724,H524,$BZ$3:$BZ$724)</f>
        <v>1.5</v>
      </c>
      <c r="BU524" s="30">
        <f>SUMIF(Ingredients!$B$3:$B$217,I524,Ingredients!$H$3:$H$217)+SUMIF($B$3:$B$724,I524,$BZ$3:$BZ$724)</f>
        <v>0</v>
      </c>
      <c r="BV524" s="30">
        <f>SUMIF(Ingredients!$B$3:$B$217,J524,Ingredients!$H$3:$H$217)+SUMIF($B$3:$B$724,J524,$BZ$3:$BZ$724)</f>
        <v>0</v>
      </c>
      <c r="BW524" s="30">
        <f>SUMIF(Ingredients!$B$3:$B$217,K524,Ingredients!$H$3:$H$217)+SUMIF($B$3:$B$724,K524,$BZ$3:$BZ$724)</f>
        <v>0</v>
      </c>
      <c r="BX524" s="30">
        <f>SUMIF(Ingredients!$B$3:$B$217,L524,Ingredients!$H$3:$H$217)+SUMIF($B$3:$B$724,L524,$BZ$3:$BZ$724)</f>
        <v>0</v>
      </c>
      <c r="BY524" s="30">
        <f>SUMIF(Ingredients!$B$3:$B$217,M524,Ingredients!$H$3:$H$217)+SUMIF($B$3:$B$724,M524,$BZ$3:$BZ$724)</f>
        <v>0</v>
      </c>
      <c r="BZ524" s="42">
        <f t="shared" si="111"/>
        <v>2.5</v>
      </c>
      <c r="CA524" s="30">
        <f>SUMIF(Ingredients!$B$3:$B$217,F524,Ingredients!$I$3:$I$217)+SUMIF($B$3:$B$724,F524,$CI$3:$CI$724)</f>
        <v>0</v>
      </c>
      <c r="CB524" s="30">
        <f>SUMIF(Ingredients!$B$3:$B$217,G524,Ingredients!$I$3:$I$217)+SUMIF($B$3:$B$724,G524,$CI$3:$CI$724)</f>
        <v>0</v>
      </c>
      <c r="CC524" s="30">
        <f>SUMIF(Ingredients!$B$3:$B$217,H524,Ingredients!$I$3:$I$217)+SUMIF($B$3:$B$724,H524,$CI$3:$CI$724)</f>
        <v>0</v>
      </c>
      <c r="CD524" s="30">
        <f>SUMIF(Ingredients!$B$3:$B$217,I524,Ingredients!$I$3:$I$217)+SUMIF($B$3:$B$724,I524,$CI$3:$CI$724)</f>
        <v>0</v>
      </c>
      <c r="CE524" s="30">
        <f>SUMIF(Ingredients!$B$3:$B$217,J524,Ingredients!$I$3:$I$217)+SUMIF($B$3:$B$724,J524,$CI$3:$CI$724)</f>
        <v>0</v>
      </c>
      <c r="CF524" s="30">
        <f>SUMIF(Ingredients!$B$3:$B$217,K524,Ingredients!$I$3:$I$217)+SUMIF($B$3:$B$724,K524,$CI$3:$CI$724)</f>
        <v>0</v>
      </c>
      <c r="CG524" s="30">
        <f>SUMIF(Ingredients!$B$3:$B$217,L524,Ingredients!$I$3:$I$217)+SUMIF($B$3:$B$724,L524,$CI$3:$CI$724)</f>
        <v>0</v>
      </c>
      <c r="CH524" s="30">
        <f>SUMIF(Ingredients!$B$3:$B$217,M524,Ingredients!$I$3:$I$217)+SUMIF($B$3:$B$724,M524,$CI$3:$CI$724)</f>
        <v>0</v>
      </c>
      <c r="CI524" s="38">
        <f t="shared" si="112"/>
        <v>0</v>
      </c>
      <c r="CJ524" s="30">
        <f>SUMIF(Ingredients!$B$3:$B$217,F524,Ingredients!$J$3:$J$217)+SUMIF($B$3:$B$724,F524,$CR$3:$CR$724)</f>
        <v>0</v>
      </c>
      <c r="CK524" s="30">
        <f>SUMIF(Ingredients!$B$3:$B$217,G524,Ingredients!$J$3:$J$217)+SUMIF($B$3:$B$724,G524,$CR$3:$CR$724)</f>
        <v>0</v>
      </c>
      <c r="CL524" s="30">
        <f>SUMIF(Ingredients!$B$3:$B$217,H524,Ingredients!$J$3:$J$217)+SUMIF($B$3:$B$724,H524,$CR$3:$CR$724)</f>
        <v>0</v>
      </c>
      <c r="CM524" s="30">
        <f>SUMIF(Ingredients!$B$3:$B$217,I524,Ingredients!$J$3:$J$217)+SUMIF($B$3:$B$724,I524,$CR$3:$CR$724)</f>
        <v>0</v>
      </c>
      <c r="CN524" s="30">
        <f>SUMIF(Ingredients!$B$3:$B$217,J524,Ingredients!$J$3:$J$217)+SUMIF($B$3:$B$724,J524,$CR$3:$CR$724)</f>
        <v>0</v>
      </c>
      <c r="CO524" s="30">
        <f>SUMIF(Ingredients!$B$3:$B$217,K524,Ingredients!$J$3:$J$217)+SUMIF($B$3:$B$724,K524,$CR$3:$CR$724)</f>
        <v>3</v>
      </c>
      <c r="CP524" s="30">
        <f>SUMIF(Ingredients!$B$3:$B$217,L524,Ingredients!$J$3:$J$217)+SUMIF($B$3:$B$724,L524,$CR$3:$CR$724)</f>
        <v>0</v>
      </c>
      <c r="CQ524" s="30">
        <f>SUMIF(Ingredients!$B$3:$B$217,M524,Ingredients!$J$3:$J$217)+SUMIF($B$3:$B$724,M524,$CR$3:$CR$724)</f>
        <v>0</v>
      </c>
      <c r="CR524" s="43">
        <f t="shared" si="113"/>
        <v>3</v>
      </c>
      <c r="CS524" s="34">
        <v>18</v>
      </c>
      <c r="CT524" s="30">
        <v>5</v>
      </c>
      <c r="CU524" s="30">
        <v>16</v>
      </c>
      <c r="CV524" s="35">
        <v>0</v>
      </c>
      <c r="CW524" s="36">
        <v>0</v>
      </c>
      <c r="CX524" s="37">
        <v>2.5</v>
      </c>
      <c r="CY524" s="38">
        <v>0</v>
      </c>
      <c r="CZ524" s="39">
        <v>3</v>
      </c>
      <c r="DA524" t="s">
        <v>199</v>
      </c>
      <c r="DB524" t="str">
        <f t="shared" ca="1" si="114"/>
        <v>No</v>
      </c>
      <c r="DD524" t="s">
        <v>200</v>
      </c>
      <c r="DE524" t="str">
        <f t="shared" ca="1" si="115"/>
        <v/>
      </c>
      <c r="DF524" t="s">
        <v>2272</v>
      </c>
    </row>
    <row r="525" spans="2:110" x14ac:dyDescent="0.3">
      <c r="B525" t="s">
        <v>827</v>
      </c>
      <c r="C525" t="str">
        <f>INDEX('PH Itemnames'!$B$1:$B$723,MATCH(B525,'PH Itemnames'!$A$1:$A$723),1)</f>
        <v>cevicheItem</v>
      </c>
      <c r="D525" t="s">
        <v>240</v>
      </c>
      <c r="E525" t="s">
        <v>1192</v>
      </c>
      <c r="F525" s="10" t="s">
        <v>82</v>
      </c>
      <c r="G525" s="11" t="s">
        <v>249</v>
      </c>
      <c r="H525" s="11" t="s">
        <v>20</v>
      </c>
      <c r="I525" s="11" t="s">
        <v>64</v>
      </c>
      <c r="J525" s="11" t="s">
        <v>117</v>
      </c>
      <c r="K525" s="11" t="s">
        <v>122</v>
      </c>
      <c r="L525" s="11"/>
      <c r="M525" s="11"/>
      <c r="N525" s="46">
        <f ca="1">SUMIF(Ingredients!$B$3:$B$217,'PH complex foods'!F525,Ingredients!$A$3:$A$119)+SUMIF($B$3:$B$724,F525,$V$3:$V$723)</f>
        <v>1</v>
      </c>
      <c r="O525" s="11">
        <f ca="1">SUMIF(Ingredients!$B$3:$B$217,'PH complex foods'!G525,Ingredients!$A$3:$A$119)+SUMIF($B$3:$B$724,G525,$V$3:$V$723)</f>
        <v>1</v>
      </c>
      <c r="P525" s="11">
        <f ca="1">SUMIF(Ingredients!$B$3:$B$217,'PH complex foods'!H525,Ingredients!$A$3:$A$119)+SUMIF($B$3:$B$724,H525,$V$3:$V$723)</f>
        <v>1</v>
      </c>
      <c r="Q525" s="11">
        <f ca="1">SUMIF(Ingredients!$B$3:$B$217,'PH complex foods'!I525,Ingredients!$A$3:$A$119)+SUMIF($B$3:$B$724,I525,$V$3:$V$723)</f>
        <v>1</v>
      </c>
      <c r="R525" s="11">
        <f ca="1">SUMIF(Ingredients!$B$3:$B$217,'PH complex foods'!J525,Ingredients!$A$3:$A$119)+SUMIF($B$3:$B$724,J525,$V$3:$V$723)</f>
        <v>1</v>
      </c>
      <c r="S525" s="11">
        <f ca="1">SUMIF(Ingredients!$B$3:$B$217,'PH complex foods'!K525,Ingredients!$A$3:$A$119)+SUMIF($B$3:$B$724,K525,$V$3:$V$723)</f>
        <v>1</v>
      </c>
      <c r="T525" s="11">
        <f ca="1">SUMIF(Ingredients!$B$3:$B$217,'PH complex foods'!L525,Ingredients!$A$3:$A$119)+SUMIF($B$3:$B$724,L525,$V$3:$V$723)</f>
        <v>0</v>
      </c>
      <c r="U525" s="11">
        <f ca="1">SUMIF(Ingredients!$B$3:$B$217,'PH complex foods'!M525,Ingredients!$A$3:$A$119)+SUMIF($B$3:$B$724,M525,$V$3:$V$723)</f>
        <v>0</v>
      </c>
      <c r="V525" s="10">
        <f t="shared" ca="1" si="116"/>
        <v>1</v>
      </c>
      <c r="W525" s="11">
        <f t="shared" si="105"/>
        <v>0</v>
      </c>
      <c r="X525" s="44" t="str">
        <f t="shared" ca="1" si="117"/>
        <v>Yes</v>
      </c>
      <c r="Y525" s="34">
        <f>SUMIF(Ingredients!$B$3:$B$217,F525,Ingredients!$C$3:$C$217)+SUMIF($B$3:$B$724,F525,$AG$3:$AG$724)</f>
        <v>5</v>
      </c>
      <c r="Z525" s="30">
        <f>SUMIF(Ingredients!$B$3:$B$217,G525,Ingredients!$C$3:$C$217)+SUMIF($B$3:$B$724,G525,$AG$3:$AG$724)</f>
        <v>0</v>
      </c>
      <c r="AA525" s="30">
        <f>SUMIF(Ingredients!$B$3:$B$217,H525,Ingredients!$C$3:$C$217)+SUMIF($B$3:$B$724,H525,$AG$3:$AG$724)</f>
        <v>1</v>
      </c>
      <c r="AB525" s="30">
        <f>SUMIF(Ingredients!$B$3:$B$217,I525,Ingredients!$C$3:$C$217)+SUMIF($B$3:$B$724,I525,$AG$3:$AG$724)</f>
        <v>2</v>
      </c>
      <c r="AC525" s="30">
        <f>SUMIF(Ingredients!$B$3:$B$217,J525,Ingredients!$C$3:$C$217)+SUMIF($B$3:$B$724,J525,$AG$3:$AG$724)</f>
        <v>10</v>
      </c>
      <c r="AD525" s="30">
        <f>SUMIF(Ingredients!$B$3:$B$217,K525,Ingredients!$C$3:$C$217)+SUMIF($B$3:$B$724,K525,$AG$3:$AG$724)</f>
        <v>0</v>
      </c>
      <c r="AE525" s="30">
        <f>SUMIF(Ingredients!$B$3:$B$217,L525,Ingredients!$C$3:$C$217)+SUMIF($B$3:$B$724,L525,$AG$3:$AG$724)</f>
        <v>0</v>
      </c>
      <c r="AF525" s="30">
        <f>SUMIF(Ingredients!$B$3:$B$217,M525,Ingredients!$C$3:$C$217)+SUMIF($B$3:$B$724,M525,$AG$3:$AG$724)</f>
        <v>0</v>
      </c>
      <c r="AG525" s="29">
        <f t="shared" si="106"/>
        <v>18</v>
      </c>
      <c r="AH525" s="30">
        <f>SUMIF(Ingredients!$B$3:$B$217,F525,Ingredients!$D$3:$D$217)+SUMIF($B$3:$B$724,F525,$AP$3:$AP$724)</f>
        <v>0</v>
      </c>
      <c r="AI525" s="30">
        <f>SUMIF(Ingredients!$B$3:$B$217,G525,Ingredients!$D$3:$D$217)+SUMIF($B$3:$B$724,G525,$AP$3:$AP$724)</f>
        <v>0</v>
      </c>
      <c r="AJ525" s="30">
        <f>SUMIF(Ingredients!$B$3:$B$217,H525,Ingredients!$D$3:$D$217)+SUMIF($B$3:$B$724,H525,$AP$3:$AP$724)</f>
        <v>5</v>
      </c>
      <c r="AK525" s="30">
        <f>SUMIF(Ingredients!$B$3:$B$217,I525,Ingredients!$D$3:$D$217)+SUMIF($B$3:$B$724,I525,$AP$3:$AP$724)</f>
        <v>0</v>
      </c>
      <c r="AL525" s="30">
        <f>SUMIF(Ingredients!$B$3:$B$217,J525,Ingredients!$D$3:$D$217)+SUMIF($B$3:$B$724,J525,$AP$3:$AP$724)</f>
        <v>0</v>
      </c>
      <c r="AM525" s="30">
        <f>SUMIF(Ingredients!$B$3:$B$217,K525,Ingredients!$D$3:$D$217)+SUMIF($B$3:$B$724,K525,$AP$3:$AP$724)</f>
        <v>0</v>
      </c>
      <c r="AN525" s="30">
        <f>SUMIF(Ingredients!$B$3:$B$217,L525,Ingredients!$D$3:$D$217)+SUMIF($B$3:$B$724,L525,$AP$3:$AP$724)</f>
        <v>0</v>
      </c>
      <c r="AO525" s="30">
        <f>SUMIF(Ingredients!$B$3:$B$217,M525,Ingredients!$D$3:$D$217)+SUMIF($B$3:$B$724,M525,$AP$3:$AP$724)</f>
        <v>0</v>
      </c>
      <c r="AP525" s="29">
        <f t="shared" si="107"/>
        <v>5</v>
      </c>
      <c r="AQ525" s="30">
        <f>SUMIF(Ingredients!$B$3:$B$217,F525,Ingredients!$E$3:$E$217)+SUMIF($B$3:$B$724,F525,$AY$3:$AY$727)</f>
        <v>7</v>
      </c>
      <c r="AR525" s="30">
        <f>SUMIF(Ingredients!$B$3:$B$217,G525,Ingredients!$E$3:$E$217)+SUMIF($B$3:$B$724,G525,$AY$3:$AY$727)</f>
        <v>30</v>
      </c>
      <c r="AS525" s="30">
        <f>SUMIF(Ingredients!$B$3:$B$217,H525,Ingredients!$E$3:$E$217)+SUMIF($B$3:$B$724,H525,$AY$3:$AY$727)</f>
        <v>10</v>
      </c>
      <c r="AT525" s="30">
        <f>SUMIF(Ingredients!$B$3:$B$217,I525,Ingredients!$E$3:$E$217)+SUMIF($B$3:$B$724,I525,$AY$3:$AY$727)</f>
        <v>43</v>
      </c>
      <c r="AU525" s="30">
        <f>SUMIF(Ingredients!$B$3:$B$217,J525,Ingredients!$E$3:$E$217)+SUMIF($B$3:$B$724,J525,$AY$3:$AY$727)</f>
        <v>32</v>
      </c>
      <c r="AV525" s="30">
        <f>SUMIF(Ingredients!$B$3:$B$217,K525,Ingredients!$E$3:$E$217)+SUMIF($B$3:$B$724,K525,$AY$3:$AY$727)</f>
        <v>48</v>
      </c>
      <c r="AW525" s="30">
        <f>SUMIF(Ingredients!$B$3:$B$217,L525,Ingredients!$E$3:$E$217)+SUMIF($B$3:$B$724,L525,$AY$3:$AY$727)</f>
        <v>0</v>
      </c>
      <c r="AX525" s="30">
        <f>SUMIF(Ingredients!$B$3:$B$217,M525,Ingredients!$E$3:$E$217)+SUMIF($B$3:$B$724,M525,$AY$3:$AY$727)</f>
        <v>0</v>
      </c>
      <c r="AY525" s="29">
        <f t="shared" si="108"/>
        <v>28.333333333333332</v>
      </c>
      <c r="AZ525" s="30">
        <f>SUMIF(Ingredients!$B$3:$B$217,F525,Ingredients!$F$3:$F$217)+SUMIF($B$3:$B$724,F525,$BH$3:$BH$724)</f>
        <v>0</v>
      </c>
      <c r="BA525" s="30">
        <f>SUMIF(Ingredients!$B$3:$B$217,G525,Ingredients!$F$3:$F$217)+SUMIF($B$3:$B$724,G525,$BH$3:$BH$724)</f>
        <v>0</v>
      </c>
      <c r="BB525" s="30">
        <f>SUMIF(Ingredients!$B$3:$B$217,H525,Ingredients!$F$3:$F$217)+SUMIF($B$3:$B$724,H525,$BH$3:$BH$724)</f>
        <v>0</v>
      </c>
      <c r="BC525" s="30">
        <f>SUMIF(Ingredients!$B$3:$B$217,I525,Ingredients!$F$3:$F$217)+SUMIF($B$3:$B$724,I525,$BH$3:$BH$724)</f>
        <v>0</v>
      </c>
      <c r="BD525" s="30">
        <f>SUMIF(Ingredients!$B$3:$B$217,J525,Ingredients!$F$3:$F$217)+SUMIF($B$3:$B$724,J525,$BH$3:$BH$724)</f>
        <v>0</v>
      </c>
      <c r="BE525" s="30">
        <f>SUMIF(Ingredients!$B$3:$B$217,K525,Ingredients!$F$3:$F$217)+SUMIF($B$3:$B$724,K525,$BH$3:$BH$724)</f>
        <v>0</v>
      </c>
      <c r="BF525" s="30">
        <f>SUMIF(Ingredients!$B$3:$B$217,L525,Ingredients!$F$3:$F$217)+SUMIF($B$3:$B$724,L525,$BH$3:$BH$724)</f>
        <v>0</v>
      </c>
      <c r="BG525" s="30">
        <f>SUMIF(Ingredients!$B$3:$B$217,M525,Ingredients!$F$3:$F$217)+SUMIF($B$3:$B$724,M525,$BH$3:$BH$724)</f>
        <v>0</v>
      </c>
      <c r="BH525" s="35">
        <f t="shared" si="109"/>
        <v>0</v>
      </c>
      <c r="BI525" s="30">
        <f>SUMIF(Ingredients!$B$3:$B$217,F525,Ingredients!$G$3:$G$217)+SUMIF($B$3:$B$724,F525,$BQ$3:$BQ$724)</f>
        <v>0</v>
      </c>
      <c r="BJ525" s="30">
        <f>SUMIF(Ingredients!$B$3:$B$217,G525,Ingredients!$G$3:$G$217)+SUMIF($B$3:$B$724,G525,$BQ$3:$BQ$724)</f>
        <v>0</v>
      </c>
      <c r="BK525" s="30">
        <f>SUMIF(Ingredients!$B$3:$B$217,H525,Ingredients!$G$3:$G$217)+SUMIF($B$3:$B$724,H525,$BQ$3:$BQ$724)</f>
        <v>0.8</v>
      </c>
      <c r="BL525" s="30">
        <f>SUMIF(Ingredients!$B$3:$B$217,I525,Ingredients!$G$3:$G$217)+SUMIF($B$3:$B$724,I525,$BQ$3:$BQ$724)</f>
        <v>0</v>
      </c>
      <c r="BM525" s="30">
        <f>SUMIF(Ingredients!$B$3:$B$217,J525,Ingredients!$G$3:$G$217)+SUMIF($B$3:$B$724,J525,$BQ$3:$BQ$724)</f>
        <v>0</v>
      </c>
      <c r="BN525" s="30">
        <f>SUMIF(Ingredients!$B$3:$B$217,K525,Ingredients!$G$3:$G$217)+SUMIF($B$3:$B$724,K525,$BQ$3:$BQ$724)</f>
        <v>0</v>
      </c>
      <c r="BO525" s="30">
        <f>SUMIF(Ingredients!$B$3:$B$217,L525,Ingredients!$G$3:$G$217)+SUMIF($B$3:$B$724,L525,$BQ$3:$BQ$724)</f>
        <v>0</v>
      </c>
      <c r="BP525" s="30">
        <f>SUMIF(Ingredients!$B$3:$B$217,M525,Ingredients!$G$3:$G$217)+SUMIF($B$3:$B$724,M525,$BQ$3:$BQ$724)</f>
        <v>0</v>
      </c>
      <c r="BQ525" s="36">
        <f t="shared" si="110"/>
        <v>0.8</v>
      </c>
      <c r="BR525" s="30">
        <f>SUMIF(Ingredients!$B$3:$B$217,F525,Ingredients!$H$3:$H$217)+SUMIF($B$3:$B$724,F525,$BZ$3:$BZ$724)</f>
        <v>0</v>
      </c>
      <c r="BS525" s="30">
        <f>SUMIF(Ingredients!$B$3:$B$217,G525,Ingredients!$H$3:$H$217)+SUMIF($B$3:$B$724,G525,$BZ$3:$BZ$724)</f>
        <v>0</v>
      </c>
      <c r="BT525" s="30">
        <f>SUMIF(Ingredients!$B$3:$B$217,H525,Ingredients!$H$3:$H$217)+SUMIF($B$3:$B$724,H525,$BZ$3:$BZ$724)</f>
        <v>0</v>
      </c>
      <c r="BU525" s="30">
        <f>SUMIF(Ingredients!$B$3:$B$217,I525,Ingredients!$H$3:$H$217)+SUMIF($B$3:$B$724,I525,$BZ$3:$BZ$724)</f>
        <v>1</v>
      </c>
      <c r="BV525" s="30">
        <f>SUMIF(Ingredients!$B$3:$B$217,J525,Ingredients!$H$3:$H$217)+SUMIF($B$3:$B$724,J525,$BZ$3:$BZ$724)</f>
        <v>1.5</v>
      </c>
      <c r="BW525" s="30">
        <f>SUMIF(Ingredients!$B$3:$B$217,K525,Ingredients!$H$3:$H$217)+SUMIF($B$3:$B$724,K525,$BZ$3:$BZ$724)</f>
        <v>0</v>
      </c>
      <c r="BX525" s="30">
        <f>SUMIF(Ingredients!$B$3:$B$217,L525,Ingredients!$H$3:$H$217)+SUMIF($B$3:$B$724,L525,$BZ$3:$BZ$724)</f>
        <v>0</v>
      </c>
      <c r="BY525" s="30">
        <f>SUMIF(Ingredients!$B$3:$B$217,M525,Ingredients!$H$3:$H$217)+SUMIF($B$3:$B$724,M525,$BZ$3:$BZ$724)</f>
        <v>0</v>
      </c>
      <c r="BZ525" s="42">
        <f t="shared" si="111"/>
        <v>2.5</v>
      </c>
      <c r="CA525" s="30">
        <f>SUMIF(Ingredients!$B$3:$B$217,F525,Ingredients!$I$3:$I$217)+SUMIF($B$3:$B$724,F525,$CI$3:$CI$724)</f>
        <v>1</v>
      </c>
      <c r="CB525" s="30">
        <f>SUMIF(Ingredients!$B$3:$B$217,G525,Ingredients!$I$3:$I$217)+SUMIF($B$3:$B$724,G525,$CI$3:$CI$724)</f>
        <v>0</v>
      </c>
      <c r="CC525" s="30">
        <f>SUMIF(Ingredients!$B$3:$B$217,H525,Ingredients!$I$3:$I$217)+SUMIF($B$3:$B$724,H525,$CI$3:$CI$724)</f>
        <v>0</v>
      </c>
      <c r="CD525" s="30">
        <f>SUMIF(Ingredients!$B$3:$B$217,I525,Ingredients!$I$3:$I$217)+SUMIF($B$3:$B$724,I525,$CI$3:$CI$724)</f>
        <v>0</v>
      </c>
      <c r="CE525" s="30">
        <f>SUMIF(Ingredients!$B$3:$B$217,J525,Ingredients!$I$3:$I$217)+SUMIF($B$3:$B$724,J525,$CI$3:$CI$724)</f>
        <v>0</v>
      </c>
      <c r="CF525" s="30">
        <f>SUMIF(Ingredients!$B$3:$B$217,K525,Ingredients!$I$3:$I$217)+SUMIF($B$3:$B$724,K525,$CI$3:$CI$724)</f>
        <v>0</v>
      </c>
      <c r="CG525" s="30">
        <f>SUMIF(Ingredients!$B$3:$B$217,L525,Ingredients!$I$3:$I$217)+SUMIF($B$3:$B$724,L525,$CI$3:$CI$724)</f>
        <v>0</v>
      </c>
      <c r="CH525" s="30">
        <f>SUMIF(Ingredients!$B$3:$B$217,M525,Ingredients!$I$3:$I$217)+SUMIF($B$3:$B$724,M525,$CI$3:$CI$724)</f>
        <v>0</v>
      </c>
      <c r="CI525" s="38">
        <f t="shared" si="112"/>
        <v>1</v>
      </c>
      <c r="CJ525" s="30">
        <f>SUMIF(Ingredients!$B$3:$B$217,F525,Ingredients!$J$3:$J$217)+SUMIF($B$3:$B$724,F525,$CR$3:$CR$724)</f>
        <v>0</v>
      </c>
      <c r="CK525" s="30">
        <f>SUMIF(Ingredients!$B$3:$B$217,G525,Ingredients!$J$3:$J$217)+SUMIF($B$3:$B$724,G525,$CR$3:$CR$724)</f>
        <v>0</v>
      </c>
      <c r="CL525" s="30">
        <f>SUMIF(Ingredients!$B$3:$B$217,H525,Ingredients!$J$3:$J$217)+SUMIF($B$3:$B$724,H525,$CR$3:$CR$724)</f>
        <v>0</v>
      </c>
      <c r="CM525" s="30">
        <f>SUMIF(Ingredients!$B$3:$B$217,I525,Ingredients!$J$3:$J$217)+SUMIF($B$3:$B$724,I525,$CR$3:$CR$724)</f>
        <v>0</v>
      </c>
      <c r="CN525" s="30">
        <f>SUMIF(Ingredients!$B$3:$B$217,J525,Ingredients!$J$3:$J$217)+SUMIF($B$3:$B$724,J525,$CR$3:$CR$724)</f>
        <v>0</v>
      </c>
      <c r="CO525" s="30">
        <f>SUMIF(Ingredients!$B$3:$B$217,K525,Ingredients!$J$3:$J$217)+SUMIF($B$3:$B$724,K525,$CR$3:$CR$724)</f>
        <v>0</v>
      </c>
      <c r="CP525" s="30">
        <f>SUMIF(Ingredients!$B$3:$B$217,L525,Ingredients!$J$3:$J$217)+SUMIF($B$3:$B$724,L525,$CR$3:$CR$724)</f>
        <v>0</v>
      </c>
      <c r="CQ525" s="30">
        <f>SUMIF(Ingredients!$B$3:$B$217,M525,Ingredients!$J$3:$J$217)+SUMIF($B$3:$B$724,M525,$CR$3:$CR$724)</f>
        <v>0</v>
      </c>
      <c r="CR525" s="43">
        <f t="shared" si="113"/>
        <v>0</v>
      </c>
      <c r="CS525" s="34">
        <v>20</v>
      </c>
      <c r="CT525" s="30">
        <v>0</v>
      </c>
      <c r="CU525" s="30">
        <v>12</v>
      </c>
      <c r="CV525" s="35">
        <v>0</v>
      </c>
      <c r="CW525" s="36">
        <v>0.8</v>
      </c>
      <c r="CX525" s="37">
        <v>2.5</v>
      </c>
      <c r="CY525" s="38">
        <v>1</v>
      </c>
      <c r="CZ525" s="39">
        <v>0</v>
      </c>
      <c r="DA525" t="s">
        <v>202</v>
      </c>
      <c r="DB525" t="str">
        <f t="shared" ca="1" si="114"/>
        <v>-</v>
      </c>
      <c r="DD525" t="s">
        <v>200</v>
      </c>
      <c r="DE525" t="str">
        <f t="shared" ca="1" si="115"/>
        <v>CEVICHEITEM(MEAL, ItemRegistry.cevicheItem, 4 ,4f,0f,0f,2.5f,0.8f,1f,0f,1.75f),</v>
      </c>
      <c r="DF525" t="s">
        <v>2578</v>
      </c>
    </row>
    <row r="526" spans="2:110" x14ac:dyDescent="0.3">
      <c r="B526" t="s">
        <v>828</v>
      </c>
      <c r="C526" t="str">
        <f>INDEX('PH Itemnames'!$B$1:$B$723,MATCH(B526,'PH Itemnames'!$A$1:$A$723),1)</f>
        <v>bakedcactusItem</v>
      </c>
      <c r="D526" t="s">
        <v>240</v>
      </c>
      <c r="E526" t="s">
        <v>1192</v>
      </c>
      <c r="F526" s="10" t="s">
        <v>492</v>
      </c>
      <c r="G526" s="11"/>
      <c r="H526" s="11"/>
      <c r="I526" s="11"/>
      <c r="J526" s="11"/>
      <c r="K526" s="11"/>
      <c r="L526" s="11"/>
      <c r="M526" s="11"/>
      <c r="N526" s="46">
        <f ca="1">SUMIF(Ingredients!$B$3:$B$217,'PH complex foods'!F526,Ingredients!$A$3:$A$119)+SUMIF($B$3:$B$724,F526,$V$3:$V$723)</f>
        <v>1</v>
      </c>
      <c r="O526" s="11">
        <f ca="1">SUMIF(Ingredients!$B$3:$B$217,'PH complex foods'!G526,Ingredients!$A$3:$A$119)+SUMIF($B$3:$B$724,G526,$V$3:$V$723)</f>
        <v>0</v>
      </c>
      <c r="P526" s="11">
        <f ca="1">SUMIF(Ingredients!$B$3:$B$217,'PH complex foods'!H526,Ingredients!$A$3:$A$119)+SUMIF($B$3:$B$724,H526,$V$3:$V$723)</f>
        <v>0</v>
      </c>
      <c r="Q526" s="11">
        <f ca="1">SUMIF(Ingredients!$B$3:$B$217,'PH complex foods'!I526,Ingredients!$A$3:$A$119)+SUMIF($B$3:$B$724,I526,$V$3:$V$723)</f>
        <v>0</v>
      </c>
      <c r="R526" s="11">
        <f ca="1">SUMIF(Ingredients!$B$3:$B$217,'PH complex foods'!J526,Ingredients!$A$3:$A$119)+SUMIF($B$3:$B$724,J526,$V$3:$V$723)</f>
        <v>0</v>
      </c>
      <c r="S526" s="11">
        <f ca="1">SUMIF(Ingredients!$B$3:$B$217,'PH complex foods'!K526,Ingredients!$A$3:$A$119)+SUMIF($B$3:$B$724,K526,$V$3:$V$723)</f>
        <v>0</v>
      </c>
      <c r="T526" s="11">
        <f ca="1">SUMIF(Ingredients!$B$3:$B$217,'PH complex foods'!L526,Ingredients!$A$3:$A$119)+SUMIF($B$3:$B$724,L526,$V$3:$V$723)</f>
        <v>0</v>
      </c>
      <c r="U526" s="11">
        <f ca="1">SUMIF(Ingredients!$B$3:$B$217,'PH complex foods'!M526,Ingredients!$A$3:$A$119)+SUMIF($B$3:$B$724,M526,$V$3:$V$723)</f>
        <v>0</v>
      </c>
      <c r="V526" s="10">
        <f t="shared" ca="1" si="116"/>
        <v>1</v>
      </c>
      <c r="W526" s="11">
        <f t="shared" si="105"/>
        <v>0</v>
      </c>
      <c r="X526" s="44" t="str">
        <f t="shared" ca="1" si="117"/>
        <v>Yes</v>
      </c>
      <c r="Y526" s="34">
        <f>SUMIF(Ingredients!$B$3:$B$217,F526,Ingredients!$C$3:$C$217)+SUMIF($B$3:$B$724,F526,$AG$3:$AG$724)</f>
        <v>5</v>
      </c>
      <c r="Z526" s="30">
        <f>SUMIF(Ingredients!$B$3:$B$217,G526,Ingredients!$C$3:$C$217)+SUMIF($B$3:$B$724,G526,$AG$3:$AG$724)</f>
        <v>0</v>
      </c>
      <c r="AA526" s="30">
        <f>SUMIF(Ingredients!$B$3:$B$217,H526,Ingredients!$C$3:$C$217)+SUMIF($B$3:$B$724,H526,$AG$3:$AG$724)</f>
        <v>0</v>
      </c>
      <c r="AB526" s="30">
        <f>SUMIF(Ingredients!$B$3:$B$217,I526,Ingredients!$C$3:$C$217)+SUMIF($B$3:$B$724,I526,$AG$3:$AG$724)</f>
        <v>0</v>
      </c>
      <c r="AC526" s="30">
        <f>SUMIF(Ingredients!$B$3:$B$217,J526,Ingredients!$C$3:$C$217)+SUMIF($B$3:$B$724,J526,$AG$3:$AG$724)</f>
        <v>0</v>
      </c>
      <c r="AD526" s="30">
        <f>SUMIF(Ingredients!$B$3:$B$217,K526,Ingredients!$C$3:$C$217)+SUMIF($B$3:$B$724,K526,$AG$3:$AG$724)</f>
        <v>0</v>
      </c>
      <c r="AE526" s="30">
        <f>SUMIF(Ingredients!$B$3:$B$217,L526,Ingredients!$C$3:$C$217)+SUMIF($B$3:$B$724,L526,$AG$3:$AG$724)</f>
        <v>0</v>
      </c>
      <c r="AF526" s="30">
        <f>SUMIF(Ingredients!$B$3:$B$217,M526,Ingredients!$C$3:$C$217)+SUMIF($B$3:$B$724,M526,$AG$3:$AG$724)</f>
        <v>0</v>
      </c>
      <c r="AG526" s="29">
        <f t="shared" si="106"/>
        <v>5</v>
      </c>
      <c r="AH526" s="30">
        <f>SUMIF(Ingredients!$B$3:$B$217,F526,Ingredients!$D$3:$D$217)+SUMIF($B$3:$B$724,F526,$AP$3:$AP$724)</f>
        <v>0</v>
      </c>
      <c r="AI526" s="30">
        <f>SUMIF(Ingredients!$B$3:$B$217,G526,Ingredients!$D$3:$D$217)+SUMIF($B$3:$B$724,G526,$AP$3:$AP$724)</f>
        <v>0</v>
      </c>
      <c r="AJ526" s="30">
        <f>SUMIF(Ingredients!$B$3:$B$217,H526,Ingredients!$D$3:$D$217)+SUMIF($B$3:$B$724,H526,$AP$3:$AP$724)</f>
        <v>0</v>
      </c>
      <c r="AK526" s="30">
        <f>SUMIF(Ingredients!$B$3:$B$217,I526,Ingredients!$D$3:$D$217)+SUMIF($B$3:$B$724,I526,$AP$3:$AP$724)</f>
        <v>0</v>
      </c>
      <c r="AL526" s="30">
        <f>SUMIF(Ingredients!$B$3:$B$217,J526,Ingredients!$D$3:$D$217)+SUMIF($B$3:$B$724,J526,$AP$3:$AP$724)</f>
        <v>0</v>
      </c>
      <c r="AM526" s="30">
        <f>SUMIF(Ingredients!$B$3:$B$217,K526,Ingredients!$D$3:$D$217)+SUMIF($B$3:$B$724,K526,$AP$3:$AP$724)</f>
        <v>0</v>
      </c>
      <c r="AN526" s="30">
        <f>SUMIF(Ingredients!$B$3:$B$217,L526,Ingredients!$D$3:$D$217)+SUMIF($B$3:$B$724,L526,$AP$3:$AP$724)</f>
        <v>0</v>
      </c>
      <c r="AO526" s="30">
        <f>SUMIF(Ingredients!$B$3:$B$217,M526,Ingredients!$D$3:$D$217)+SUMIF($B$3:$B$724,M526,$AP$3:$AP$724)</f>
        <v>0</v>
      </c>
      <c r="AP526" s="29">
        <f t="shared" si="107"/>
        <v>0</v>
      </c>
      <c r="AQ526" s="30">
        <f>SUMIF(Ingredients!$B$3:$B$217,F526,Ingredients!$E$3:$E$217)+SUMIF($B$3:$B$724,F526,$AY$3:$AY$727)</f>
        <v>20</v>
      </c>
      <c r="AR526" s="30">
        <f>SUMIF(Ingredients!$B$3:$B$217,G526,Ingredients!$E$3:$E$217)+SUMIF($B$3:$B$724,G526,$AY$3:$AY$727)</f>
        <v>0</v>
      </c>
      <c r="AS526" s="30">
        <f>SUMIF(Ingredients!$B$3:$B$217,H526,Ingredients!$E$3:$E$217)+SUMIF($B$3:$B$724,H526,$AY$3:$AY$727)</f>
        <v>0</v>
      </c>
      <c r="AT526" s="30">
        <f>SUMIF(Ingredients!$B$3:$B$217,I526,Ingredients!$E$3:$E$217)+SUMIF($B$3:$B$724,I526,$AY$3:$AY$727)</f>
        <v>0</v>
      </c>
      <c r="AU526" s="30">
        <f>SUMIF(Ingredients!$B$3:$B$217,J526,Ingredients!$E$3:$E$217)+SUMIF($B$3:$B$724,J526,$AY$3:$AY$727)</f>
        <v>0</v>
      </c>
      <c r="AV526" s="30">
        <f>SUMIF(Ingredients!$B$3:$B$217,K526,Ingredients!$E$3:$E$217)+SUMIF($B$3:$B$724,K526,$AY$3:$AY$727)</f>
        <v>0</v>
      </c>
      <c r="AW526" s="30">
        <f>SUMIF(Ingredients!$B$3:$B$217,L526,Ingredients!$E$3:$E$217)+SUMIF($B$3:$B$724,L526,$AY$3:$AY$727)</f>
        <v>0</v>
      </c>
      <c r="AX526" s="30">
        <f>SUMIF(Ingredients!$B$3:$B$217,M526,Ingredients!$E$3:$E$217)+SUMIF($B$3:$B$724,M526,$AY$3:$AY$727)</f>
        <v>0</v>
      </c>
      <c r="AY526" s="29">
        <f t="shared" si="108"/>
        <v>20</v>
      </c>
      <c r="AZ526" s="30">
        <f>SUMIF(Ingredients!$B$3:$B$217,F526,Ingredients!$F$3:$F$217)+SUMIF($B$3:$B$724,F526,$BH$3:$BH$724)</f>
        <v>0</v>
      </c>
      <c r="BA526" s="30">
        <f>SUMIF(Ingredients!$B$3:$B$217,G526,Ingredients!$F$3:$F$217)+SUMIF($B$3:$B$724,G526,$BH$3:$BH$724)</f>
        <v>0</v>
      </c>
      <c r="BB526" s="30">
        <f>SUMIF(Ingredients!$B$3:$B$217,H526,Ingredients!$F$3:$F$217)+SUMIF($B$3:$B$724,H526,$BH$3:$BH$724)</f>
        <v>0</v>
      </c>
      <c r="BC526" s="30">
        <f>SUMIF(Ingredients!$B$3:$B$217,I526,Ingredients!$F$3:$F$217)+SUMIF($B$3:$B$724,I526,$BH$3:$BH$724)</f>
        <v>0</v>
      </c>
      <c r="BD526" s="30">
        <f>SUMIF(Ingredients!$B$3:$B$217,J526,Ingredients!$F$3:$F$217)+SUMIF($B$3:$B$724,J526,$BH$3:$BH$724)</f>
        <v>0</v>
      </c>
      <c r="BE526" s="30">
        <f>SUMIF(Ingredients!$B$3:$B$217,K526,Ingredients!$F$3:$F$217)+SUMIF($B$3:$B$724,K526,$BH$3:$BH$724)</f>
        <v>0</v>
      </c>
      <c r="BF526" s="30">
        <f>SUMIF(Ingredients!$B$3:$B$217,L526,Ingredients!$F$3:$F$217)+SUMIF($B$3:$B$724,L526,$BH$3:$BH$724)</f>
        <v>0</v>
      </c>
      <c r="BG526" s="30">
        <f>SUMIF(Ingredients!$B$3:$B$217,M526,Ingredients!$F$3:$F$217)+SUMIF($B$3:$B$724,M526,$BH$3:$BH$724)</f>
        <v>0</v>
      </c>
      <c r="BH526" s="35">
        <f t="shared" si="109"/>
        <v>0</v>
      </c>
      <c r="BI526" s="30">
        <f>SUMIF(Ingredients!$B$3:$B$217,F526,Ingredients!$G$3:$G$217)+SUMIF($B$3:$B$724,F526,$BQ$3:$BQ$724)</f>
        <v>0</v>
      </c>
      <c r="BJ526" s="30">
        <f>SUMIF(Ingredients!$B$3:$B$217,G526,Ingredients!$G$3:$G$217)+SUMIF($B$3:$B$724,G526,$BQ$3:$BQ$724)</f>
        <v>0</v>
      </c>
      <c r="BK526" s="30">
        <f>SUMIF(Ingredients!$B$3:$B$217,H526,Ingredients!$G$3:$G$217)+SUMIF($B$3:$B$724,H526,$BQ$3:$BQ$724)</f>
        <v>0</v>
      </c>
      <c r="BL526" s="30">
        <f>SUMIF(Ingredients!$B$3:$B$217,I526,Ingredients!$G$3:$G$217)+SUMIF($B$3:$B$724,I526,$BQ$3:$BQ$724)</f>
        <v>0</v>
      </c>
      <c r="BM526" s="30">
        <f>SUMIF(Ingredients!$B$3:$B$217,J526,Ingredients!$G$3:$G$217)+SUMIF($B$3:$B$724,J526,$BQ$3:$BQ$724)</f>
        <v>0</v>
      </c>
      <c r="BN526" s="30">
        <f>SUMIF(Ingredients!$B$3:$B$217,K526,Ingredients!$G$3:$G$217)+SUMIF($B$3:$B$724,K526,$BQ$3:$BQ$724)</f>
        <v>0</v>
      </c>
      <c r="BO526" s="30">
        <f>SUMIF(Ingredients!$B$3:$B$217,L526,Ingredients!$G$3:$G$217)+SUMIF($B$3:$B$724,L526,$BQ$3:$BQ$724)</f>
        <v>0</v>
      </c>
      <c r="BP526" s="30">
        <f>SUMIF(Ingredients!$B$3:$B$217,M526,Ingredients!$G$3:$G$217)+SUMIF($B$3:$B$724,M526,$BQ$3:$BQ$724)</f>
        <v>0</v>
      </c>
      <c r="BQ526" s="36">
        <f t="shared" si="110"/>
        <v>0</v>
      </c>
      <c r="BR526" s="30">
        <f>SUMIF(Ingredients!$B$3:$B$217,F526,Ingredients!$H$3:$H$217)+SUMIF($B$3:$B$724,F526,$BZ$3:$BZ$724)</f>
        <v>1</v>
      </c>
      <c r="BS526" s="30">
        <f>SUMIF(Ingredients!$B$3:$B$217,G526,Ingredients!$H$3:$H$217)+SUMIF($B$3:$B$724,G526,$BZ$3:$BZ$724)</f>
        <v>0</v>
      </c>
      <c r="BT526" s="30">
        <f>SUMIF(Ingredients!$B$3:$B$217,H526,Ingredients!$H$3:$H$217)+SUMIF($B$3:$B$724,H526,$BZ$3:$BZ$724)</f>
        <v>0</v>
      </c>
      <c r="BU526" s="30">
        <f>SUMIF(Ingredients!$B$3:$B$217,I526,Ingredients!$H$3:$H$217)+SUMIF($B$3:$B$724,I526,$BZ$3:$BZ$724)</f>
        <v>0</v>
      </c>
      <c r="BV526" s="30">
        <f>SUMIF(Ingredients!$B$3:$B$217,J526,Ingredients!$H$3:$H$217)+SUMIF($B$3:$B$724,J526,$BZ$3:$BZ$724)</f>
        <v>0</v>
      </c>
      <c r="BW526" s="30">
        <f>SUMIF(Ingredients!$B$3:$B$217,K526,Ingredients!$H$3:$H$217)+SUMIF($B$3:$B$724,K526,$BZ$3:$BZ$724)</f>
        <v>0</v>
      </c>
      <c r="BX526" s="30">
        <f>SUMIF(Ingredients!$B$3:$B$217,L526,Ingredients!$H$3:$H$217)+SUMIF($B$3:$B$724,L526,$BZ$3:$BZ$724)</f>
        <v>0</v>
      </c>
      <c r="BY526" s="30">
        <f>SUMIF(Ingredients!$B$3:$B$217,M526,Ingredients!$H$3:$H$217)+SUMIF($B$3:$B$724,M526,$BZ$3:$BZ$724)</f>
        <v>0</v>
      </c>
      <c r="BZ526" s="42">
        <f t="shared" si="111"/>
        <v>1</v>
      </c>
      <c r="CA526" s="30">
        <f>SUMIF(Ingredients!$B$3:$B$217,F526,Ingredients!$I$3:$I$217)+SUMIF($B$3:$B$724,F526,$CI$3:$CI$724)</f>
        <v>0</v>
      </c>
      <c r="CB526" s="30">
        <f>SUMIF(Ingredients!$B$3:$B$217,G526,Ingredients!$I$3:$I$217)+SUMIF($B$3:$B$724,G526,$CI$3:$CI$724)</f>
        <v>0</v>
      </c>
      <c r="CC526" s="30">
        <f>SUMIF(Ingredients!$B$3:$B$217,H526,Ingredients!$I$3:$I$217)+SUMIF($B$3:$B$724,H526,$CI$3:$CI$724)</f>
        <v>0</v>
      </c>
      <c r="CD526" s="30">
        <f>SUMIF(Ingredients!$B$3:$B$217,I526,Ingredients!$I$3:$I$217)+SUMIF($B$3:$B$724,I526,$CI$3:$CI$724)</f>
        <v>0</v>
      </c>
      <c r="CE526" s="30">
        <f>SUMIF(Ingredients!$B$3:$B$217,J526,Ingredients!$I$3:$I$217)+SUMIF($B$3:$B$724,J526,$CI$3:$CI$724)</f>
        <v>0</v>
      </c>
      <c r="CF526" s="30">
        <f>SUMIF(Ingredients!$B$3:$B$217,K526,Ingredients!$I$3:$I$217)+SUMIF($B$3:$B$724,K526,$CI$3:$CI$724)</f>
        <v>0</v>
      </c>
      <c r="CG526" s="30">
        <f>SUMIF(Ingredients!$B$3:$B$217,L526,Ingredients!$I$3:$I$217)+SUMIF($B$3:$B$724,L526,$CI$3:$CI$724)</f>
        <v>0</v>
      </c>
      <c r="CH526" s="30">
        <f>SUMIF(Ingredients!$B$3:$B$217,M526,Ingredients!$I$3:$I$217)+SUMIF($B$3:$B$724,M526,$CI$3:$CI$724)</f>
        <v>0</v>
      </c>
      <c r="CI526" s="38">
        <f t="shared" si="112"/>
        <v>0</v>
      </c>
      <c r="CJ526" s="30">
        <f>SUMIF(Ingredients!$B$3:$B$217,F526,Ingredients!$J$3:$J$217)+SUMIF($B$3:$B$724,F526,$CR$3:$CR$724)</f>
        <v>0</v>
      </c>
      <c r="CK526" s="30">
        <f>SUMIF(Ingredients!$B$3:$B$217,G526,Ingredients!$J$3:$J$217)+SUMIF($B$3:$B$724,G526,$CR$3:$CR$724)</f>
        <v>0</v>
      </c>
      <c r="CL526" s="30">
        <f>SUMIF(Ingredients!$B$3:$B$217,H526,Ingredients!$J$3:$J$217)+SUMIF($B$3:$B$724,H526,$CR$3:$CR$724)</f>
        <v>0</v>
      </c>
      <c r="CM526" s="30">
        <f>SUMIF(Ingredients!$B$3:$B$217,I526,Ingredients!$J$3:$J$217)+SUMIF($B$3:$B$724,I526,$CR$3:$CR$724)</f>
        <v>0</v>
      </c>
      <c r="CN526" s="30">
        <f>SUMIF(Ingredients!$B$3:$B$217,J526,Ingredients!$J$3:$J$217)+SUMIF($B$3:$B$724,J526,$CR$3:$CR$724)</f>
        <v>0</v>
      </c>
      <c r="CO526" s="30">
        <f>SUMIF(Ingredients!$B$3:$B$217,K526,Ingredients!$J$3:$J$217)+SUMIF($B$3:$B$724,K526,$CR$3:$CR$724)</f>
        <v>0</v>
      </c>
      <c r="CP526" s="30">
        <f>SUMIF(Ingredients!$B$3:$B$217,L526,Ingredients!$J$3:$J$217)+SUMIF($B$3:$B$724,L526,$CR$3:$CR$724)</f>
        <v>0</v>
      </c>
      <c r="CQ526" s="30">
        <f>SUMIF(Ingredients!$B$3:$B$217,M526,Ingredients!$J$3:$J$217)+SUMIF($B$3:$B$724,M526,$CR$3:$CR$724)</f>
        <v>0</v>
      </c>
      <c r="CR526" s="43">
        <f t="shared" si="113"/>
        <v>0</v>
      </c>
      <c r="CS526" s="34">
        <v>5</v>
      </c>
      <c r="CT526" s="30">
        <v>0</v>
      </c>
      <c r="CU526" s="30">
        <v>20</v>
      </c>
      <c r="CV526" s="35">
        <v>0</v>
      </c>
      <c r="CW526" s="36">
        <v>0</v>
      </c>
      <c r="CX526" s="37">
        <v>1</v>
      </c>
      <c r="CY526" s="38">
        <v>0</v>
      </c>
      <c r="CZ526" s="39">
        <v>0</v>
      </c>
      <c r="DA526" t="s">
        <v>202</v>
      </c>
      <c r="DB526" t="str">
        <f t="shared" ca="1" si="114"/>
        <v>-</v>
      </c>
      <c r="DC526" t="s">
        <v>1172</v>
      </c>
      <c r="DD526" t="s">
        <v>200</v>
      </c>
      <c r="DE526" t="str">
        <f t="shared" ca="1" si="115"/>
        <v>BAKEDCACTUSITEM(MEAL, ItemRegistry.bakedcactusItem, 4 ,1f,0f,0f,1f,0f,0f,0f,1.05f),</v>
      </c>
      <c r="DF526" t="s">
        <v>2579</v>
      </c>
    </row>
    <row r="527" spans="2:110" x14ac:dyDescent="0.3">
      <c r="B527" t="s">
        <v>829</v>
      </c>
      <c r="C527" t="str">
        <f>INDEX('PH Itemnames'!$B$1:$B$723,MATCH(B527,'PH Itemnames'!$A$1:$A$723),1)</f>
        <v>garlicsteakItem</v>
      </c>
      <c r="D527" t="s">
        <v>240</v>
      </c>
      <c r="E527" t="s">
        <v>1192</v>
      </c>
      <c r="F527" s="10" t="s">
        <v>75</v>
      </c>
      <c r="G527" s="12" t="s">
        <v>62</v>
      </c>
      <c r="H527" s="12" t="s">
        <v>401</v>
      </c>
      <c r="I527" s="11"/>
      <c r="J527" s="11"/>
      <c r="K527" s="11"/>
      <c r="L527" s="11"/>
      <c r="M527" s="11"/>
      <c r="N527" s="46">
        <f ca="1">SUMIF(Ingredients!$B$3:$B$217,'PH complex foods'!F527,Ingredients!$A$3:$A$119)+SUMIF($B$3:$B$724,F527,$V$3:$V$723)</f>
        <v>1</v>
      </c>
      <c r="O527" s="11">
        <f ca="1">SUMIF(Ingredients!$B$3:$B$217,'PH complex foods'!G527,Ingredients!$A$3:$A$119)+SUMIF($B$3:$B$724,G527,$V$3:$V$723)</f>
        <v>1</v>
      </c>
      <c r="P527" s="11">
        <f ca="1">SUMIF(Ingredients!$B$3:$B$217,'PH complex foods'!H527,Ingredients!$A$3:$A$119)+SUMIF($B$3:$B$724,H527,$V$3:$V$723)</f>
        <v>1</v>
      </c>
      <c r="Q527" s="11">
        <f ca="1">SUMIF(Ingredients!$B$3:$B$217,'PH complex foods'!I527,Ingredients!$A$3:$A$119)+SUMIF($B$3:$B$724,I527,$V$3:$V$723)</f>
        <v>0</v>
      </c>
      <c r="R527" s="11">
        <f ca="1">SUMIF(Ingredients!$B$3:$B$217,'PH complex foods'!J527,Ingredients!$A$3:$A$119)+SUMIF($B$3:$B$724,J527,$V$3:$V$723)</f>
        <v>0</v>
      </c>
      <c r="S527" s="11">
        <f ca="1">SUMIF(Ingredients!$B$3:$B$217,'PH complex foods'!K527,Ingredients!$A$3:$A$119)+SUMIF($B$3:$B$724,K527,$V$3:$V$723)</f>
        <v>0</v>
      </c>
      <c r="T527" s="11">
        <f ca="1">SUMIF(Ingredients!$B$3:$B$217,'PH complex foods'!L527,Ingredients!$A$3:$A$119)+SUMIF($B$3:$B$724,L527,$V$3:$V$723)</f>
        <v>0</v>
      </c>
      <c r="U527" s="11">
        <f ca="1">SUMIF(Ingredients!$B$3:$B$217,'PH complex foods'!M527,Ingredients!$A$3:$A$119)+SUMIF($B$3:$B$724,M527,$V$3:$V$723)</f>
        <v>0</v>
      </c>
      <c r="V527" s="10">
        <f t="shared" ca="1" si="116"/>
        <v>1</v>
      </c>
      <c r="W527" s="11">
        <f t="shared" si="105"/>
        <v>0</v>
      </c>
      <c r="X527" s="44" t="str">
        <f t="shared" ca="1" si="117"/>
        <v>Yes</v>
      </c>
      <c r="Y527" s="34">
        <f>SUMIF(Ingredients!$B$3:$B$217,F527,Ingredients!$C$3:$C$217)+SUMIF($B$3:$B$724,F527,$AG$3:$AG$724)</f>
        <v>10</v>
      </c>
      <c r="Z527" s="30">
        <f>SUMIF(Ingredients!$B$3:$B$217,G527,Ingredients!$C$3:$C$217)+SUMIF($B$3:$B$724,G527,$AG$3:$AG$724)</f>
        <v>2</v>
      </c>
      <c r="AA527" s="30">
        <f>SUMIF(Ingredients!$B$3:$B$217,H527,Ingredients!$C$3:$C$217)+SUMIF($B$3:$B$724,H527,$AG$3:$AG$724)</f>
        <v>0</v>
      </c>
      <c r="AB527" s="30">
        <f>SUMIF(Ingredients!$B$3:$B$217,I527,Ingredients!$C$3:$C$217)+SUMIF($B$3:$B$724,I527,$AG$3:$AG$724)</f>
        <v>0</v>
      </c>
      <c r="AC527" s="30">
        <f>SUMIF(Ingredients!$B$3:$B$217,J527,Ingredients!$C$3:$C$217)+SUMIF($B$3:$B$724,J527,$AG$3:$AG$724)</f>
        <v>0</v>
      </c>
      <c r="AD527" s="30">
        <f>SUMIF(Ingredients!$B$3:$B$217,K527,Ingredients!$C$3:$C$217)+SUMIF($B$3:$B$724,K527,$AG$3:$AG$724)</f>
        <v>0</v>
      </c>
      <c r="AE527" s="30">
        <f>SUMIF(Ingredients!$B$3:$B$217,L527,Ingredients!$C$3:$C$217)+SUMIF($B$3:$B$724,L527,$AG$3:$AG$724)</f>
        <v>0</v>
      </c>
      <c r="AF527" s="30">
        <f>SUMIF(Ingredients!$B$3:$B$217,M527,Ingredients!$C$3:$C$217)+SUMIF($B$3:$B$724,M527,$AG$3:$AG$724)</f>
        <v>0</v>
      </c>
      <c r="AG527" s="29">
        <f t="shared" si="106"/>
        <v>12</v>
      </c>
      <c r="AH527" s="30">
        <f>SUMIF(Ingredients!$B$3:$B$217,F527,Ingredients!$D$3:$D$217)+SUMIF($B$3:$B$724,F527,$AP$3:$AP$724)</f>
        <v>0</v>
      </c>
      <c r="AI527" s="30">
        <f>SUMIF(Ingredients!$B$3:$B$217,G527,Ingredients!$D$3:$D$217)+SUMIF($B$3:$B$724,G527,$AP$3:$AP$724)</f>
        <v>0</v>
      </c>
      <c r="AJ527" s="30">
        <f>SUMIF(Ingredients!$B$3:$B$217,H527,Ingredients!$D$3:$D$217)+SUMIF($B$3:$B$724,H527,$AP$3:$AP$724)</f>
        <v>0</v>
      </c>
      <c r="AK527" s="30">
        <f>SUMIF(Ingredients!$B$3:$B$217,I527,Ingredients!$D$3:$D$217)+SUMIF($B$3:$B$724,I527,$AP$3:$AP$724)</f>
        <v>0</v>
      </c>
      <c r="AL527" s="30">
        <f>SUMIF(Ingredients!$B$3:$B$217,J527,Ingredients!$D$3:$D$217)+SUMIF($B$3:$B$724,J527,$AP$3:$AP$724)</f>
        <v>0</v>
      </c>
      <c r="AM527" s="30">
        <f>SUMIF(Ingredients!$B$3:$B$217,K527,Ingredients!$D$3:$D$217)+SUMIF($B$3:$B$724,K527,$AP$3:$AP$724)</f>
        <v>0</v>
      </c>
      <c r="AN527" s="30">
        <f>SUMIF(Ingredients!$B$3:$B$217,L527,Ingredients!$D$3:$D$217)+SUMIF($B$3:$B$724,L527,$AP$3:$AP$724)</f>
        <v>0</v>
      </c>
      <c r="AO527" s="30">
        <f>SUMIF(Ingredients!$B$3:$B$217,M527,Ingredients!$D$3:$D$217)+SUMIF($B$3:$B$724,M527,$AP$3:$AP$724)</f>
        <v>0</v>
      </c>
      <c r="AP527" s="29">
        <f t="shared" si="107"/>
        <v>0</v>
      </c>
      <c r="AQ527" s="30">
        <f>SUMIF(Ingredients!$B$3:$B$217,F527,Ingredients!$E$3:$E$217)+SUMIF($B$3:$B$724,F527,$AY$3:$AY$727)</f>
        <v>10</v>
      </c>
      <c r="AR527" s="30">
        <f>SUMIF(Ingredients!$B$3:$B$217,G527,Ingredients!$E$3:$E$217)+SUMIF($B$3:$B$724,G527,$AY$3:$AY$727)</f>
        <v>54</v>
      </c>
      <c r="AS527" s="30">
        <f>SUMIF(Ingredients!$B$3:$B$217,H527,Ingredients!$E$3:$E$217)+SUMIF($B$3:$B$724,H527,$AY$3:$AY$727)</f>
        <v>0</v>
      </c>
      <c r="AT527" s="30">
        <f>SUMIF(Ingredients!$B$3:$B$217,I527,Ingredients!$E$3:$E$217)+SUMIF($B$3:$B$724,I527,$AY$3:$AY$727)</f>
        <v>0</v>
      </c>
      <c r="AU527" s="30">
        <f>SUMIF(Ingredients!$B$3:$B$217,J527,Ingredients!$E$3:$E$217)+SUMIF($B$3:$B$724,J527,$AY$3:$AY$727)</f>
        <v>0</v>
      </c>
      <c r="AV527" s="30">
        <f>SUMIF(Ingredients!$B$3:$B$217,K527,Ingredients!$E$3:$E$217)+SUMIF($B$3:$B$724,K527,$AY$3:$AY$727)</f>
        <v>0</v>
      </c>
      <c r="AW527" s="30">
        <f>SUMIF(Ingredients!$B$3:$B$217,L527,Ingredients!$E$3:$E$217)+SUMIF($B$3:$B$724,L527,$AY$3:$AY$727)</f>
        <v>0</v>
      </c>
      <c r="AX527" s="30">
        <f>SUMIF(Ingredients!$B$3:$B$217,M527,Ingredients!$E$3:$E$217)+SUMIF($B$3:$B$724,M527,$AY$3:$AY$727)</f>
        <v>0</v>
      </c>
      <c r="AY527" s="29">
        <f t="shared" si="108"/>
        <v>21.333333333333332</v>
      </c>
      <c r="AZ527" s="30">
        <f>SUMIF(Ingredients!$B$3:$B$217,F527,Ingredients!$F$3:$F$217)+SUMIF($B$3:$B$724,F527,$BH$3:$BH$724)</f>
        <v>0</v>
      </c>
      <c r="BA527" s="30">
        <f>SUMIF(Ingredients!$B$3:$B$217,G527,Ingredients!$F$3:$F$217)+SUMIF($B$3:$B$724,G527,$BH$3:$BH$724)</f>
        <v>0</v>
      </c>
      <c r="BB527" s="30">
        <f>SUMIF(Ingredients!$B$3:$B$217,H527,Ingredients!$F$3:$F$217)+SUMIF($B$3:$B$724,H527,$BH$3:$BH$724)</f>
        <v>0</v>
      </c>
      <c r="BC527" s="30">
        <f>SUMIF(Ingredients!$B$3:$B$217,I527,Ingredients!$F$3:$F$217)+SUMIF($B$3:$B$724,I527,$BH$3:$BH$724)</f>
        <v>0</v>
      </c>
      <c r="BD527" s="30">
        <f>SUMIF(Ingredients!$B$3:$B$217,J527,Ingredients!$F$3:$F$217)+SUMIF($B$3:$B$724,J527,$BH$3:$BH$724)</f>
        <v>0</v>
      </c>
      <c r="BE527" s="30">
        <f>SUMIF(Ingredients!$B$3:$B$217,K527,Ingredients!$F$3:$F$217)+SUMIF($B$3:$B$724,K527,$BH$3:$BH$724)</f>
        <v>0</v>
      </c>
      <c r="BF527" s="30">
        <f>SUMIF(Ingredients!$B$3:$B$217,L527,Ingredients!$F$3:$F$217)+SUMIF($B$3:$B$724,L527,$BH$3:$BH$724)</f>
        <v>0</v>
      </c>
      <c r="BG527" s="30">
        <f>SUMIF(Ingredients!$B$3:$B$217,M527,Ingredients!$F$3:$F$217)+SUMIF($B$3:$B$724,M527,$BH$3:$BH$724)</f>
        <v>0</v>
      </c>
      <c r="BH527" s="35">
        <f t="shared" si="109"/>
        <v>0</v>
      </c>
      <c r="BI527" s="30">
        <f>SUMIF(Ingredients!$B$3:$B$217,F527,Ingredients!$G$3:$G$217)+SUMIF($B$3:$B$724,F527,$BQ$3:$BQ$724)</f>
        <v>0</v>
      </c>
      <c r="BJ527" s="30">
        <f>SUMIF(Ingredients!$B$3:$B$217,G527,Ingredients!$G$3:$G$217)+SUMIF($B$3:$B$724,G527,$BQ$3:$BQ$724)</f>
        <v>0</v>
      </c>
      <c r="BK527" s="30">
        <f>SUMIF(Ingredients!$B$3:$B$217,H527,Ingredients!$G$3:$G$217)+SUMIF($B$3:$B$724,H527,$BQ$3:$BQ$724)</f>
        <v>0</v>
      </c>
      <c r="BL527" s="30">
        <f>SUMIF(Ingredients!$B$3:$B$217,I527,Ingredients!$G$3:$G$217)+SUMIF($B$3:$B$724,I527,$BQ$3:$BQ$724)</f>
        <v>0</v>
      </c>
      <c r="BM527" s="30">
        <f>SUMIF(Ingredients!$B$3:$B$217,J527,Ingredients!$G$3:$G$217)+SUMIF($B$3:$B$724,J527,$BQ$3:$BQ$724)</f>
        <v>0</v>
      </c>
      <c r="BN527" s="30">
        <f>SUMIF(Ingredients!$B$3:$B$217,K527,Ingredients!$G$3:$G$217)+SUMIF($B$3:$B$724,K527,$BQ$3:$BQ$724)</f>
        <v>0</v>
      </c>
      <c r="BO527" s="30">
        <f>SUMIF(Ingredients!$B$3:$B$217,L527,Ingredients!$G$3:$G$217)+SUMIF($B$3:$B$724,L527,$BQ$3:$BQ$724)</f>
        <v>0</v>
      </c>
      <c r="BP527" s="30">
        <f>SUMIF(Ingredients!$B$3:$B$217,M527,Ingredients!$G$3:$G$217)+SUMIF($B$3:$B$724,M527,$BQ$3:$BQ$724)</f>
        <v>0</v>
      </c>
      <c r="BQ527" s="36">
        <f t="shared" si="110"/>
        <v>0</v>
      </c>
      <c r="BR527" s="30">
        <f>SUMIF(Ingredients!$B$3:$B$217,F527,Ingredients!$H$3:$H$217)+SUMIF($B$3:$B$724,F527,$BZ$3:$BZ$724)</f>
        <v>0</v>
      </c>
      <c r="BS527" s="30">
        <f>SUMIF(Ingredients!$B$3:$B$217,G527,Ingredients!$H$3:$H$217)+SUMIF($B$3:$B$724,G527,$BZ$3:$BZ$724)</f>
        <v>2</v>
      </c>
      <c r="BT527" s="30">
        <f>SUMIF(Ingredients!$B$3:$B$217,H527,Ingredients!$H$3:$H$217)+SUMIF($B$3:$B$724,H527,$BZ$3:$BZ$724)</f>
        <v>0</v>
      </c>
      <c r="BU527" s="30">
        <f>SUMIF(Ingredients!$B$3:$B$217,I527,Ingredients!$H$3:$H$217)+SUMIF($B$3:$B$724,I527,$BZ$3:$BZ$724)</f>
        <v>0</v>
      </c>
      <c r="BV527" s="30">
        <f>SUMIF(Ingredients!$B$3:$B$217,J527,Ingredients!$H$3:$H$217)+SUMIF($B$3:$B$724,J527,$BZ$3:$BZ$724)</f>
        <v>0</v>
      </c>
      <c r="BW527" s="30">
        <f>SUMIF(Ingredients!$B$3:$B$217,K527,Ingredients!$H$3:$H$217)+SUMIF($B$3:$B$724,K527,$BZ$3:$BZ$724)</f>
        <v>0</v>
      </c>
      <c r="BX527" s="30">
        <f>SUMIF(Ingredients!$B$3:$B$217,L527,Ingredients!$H$3:$H$217)+SUMIF($B$3:$B$724,L527,$BZ$3:$BZ$724)</f>
        <v>0</v>
      </c>
      <c r="BY527" s="30">
        <f>SUMIF(Ingredients!$B$3:$B$217,M527,Ingredients!$H$3:$H$217)+SUMIF($B$3:$B$724,M527,$BZ$3:$BZ$724)</f>
        <v>0</v>
      </c>
      <c r="BZ527" s="42">
        <f t="shared" si="111"/>
        <v>2</v>
      </c>
      <c r="CA527" s="30">
        <f>SUMIF(Ingredients!$B$3:$B$217,F527,Ingredients!$I$3:$I$217)+SUMIF($B$3:$B$724,F527,$CI$3:$CI$724)</f>
        <v>2</v>
      </c>
      <c r="CB527" s="30">
        <f>SUMIF(Ingredients!$B$3:$B$217,G527,Ingredients!$I$3:$I$217)+SUMIF($B$3:$B$724,G527,$CI$3:$CI$724)</f>
        <v>0</v>
      </c>
      <c r="CC527" s="30">
        <f>SUMIF(Ingredients!$B$3:$B$217,H527,Ingredients!$I$3:$I$217)+SUMIF($B$3:$B$724,H527,$CI$3:$CI$724)</f>
        <v>0</v>
      </c>
      <c r="CD527" s="30">
        <f>SUMIF(Ingredients!$B$3:$B$217,I527,Ingredients!$I$3:$I$217)+SUMIF($B$3:$B$724,I527,$CI$3:$CI$724)</f>
        <v>0</v>
      </c>
      <c r="CE527" s="30">
        <f>SUMIF(Ingredients!$B$3:$B$217,J527,Ingredients!$I$3:$I$217)+SUMIF($B$3:$B$724,J527,$CI$3:$CI$724)</f>
        <v>0</v>
      </c>
      <c r="CF527" s="30">
        <f>SUMIF(Ingredients!$B$3:$B$217,K527,Ingredients!$I$3:$I$217)+SUMIF($B$3:$B$724,K527,$CI$3:$CI$724)</f>
        <v>0</v>
      </c>
      <c r="CG527" s="30">
        <f>SUMIF(Ingredients!$B$3:$B$217,L527,Ingredients!$I$3:$I$217)+SUMIF($B$3:$B$724,L527,$CI$3:$CI$724)</f>
        <v>0</v>
      </c>
      <c r="CH527" s="30">
        <f>SUMIF(Ingredients!$B$3:$B$217,M527,Ingredients!$I$3:$I$217)+SUMIF($B$3:$B$724,M527,$CI$3:$CI$724)</f>
        <v>0</v>
      </c>
      <c r="CI527" s="38">
        <f t="shared" si="112"/>
        <v>2</v>
      </c>
      <c r="CJ527" s="30">
        <f>SUMIF(Ingredients!$B$3:$B$217,F527,Ingredients!$J$3:$J$217)+SUMIF($B$3:$B$724,F527,$CR$3:$CR$724)</f>
        <v>0</v>
      </c>
      <c r="CK527" s="30">
        <f>SUMIF(Ingredients!$B$3:$B$217,G527,Ingredients!$J$3:$J$217)+SUMIF($B$3:$B$724,G527,$CR$3:$CR$724)</f>
        <v>0</v>
      </c>
      <c r="CL527" s="30">
        <f>SUMIF(Ingredients!$B$3:$B$217,H527,Ingredients!$J$3:$J$217)+SUMIF($B$3:$B$724,H527,$CR$3:$CR$724)</f>
        <v>0</v>
      </c>
      <c r="CM527" s="30">
        <f>SUMIF(Ingredients!$B$3:$B$217,I527,Ingredients!$J$3:$J$217)+SUMIF($B$3:$B$724,I527,$CR$3:$CR$724)</f>
        <v>0</v>
      </c>
      <c r="CN527" s="30">
        <f>SUMIF(Ingredients!$B$3:$B$217,J527,Ingredients!$J$3:$J$217)+SUMIF($B$3:$B$724,J527,$CR$3:$CR$724)</f>
        <v>0</v>
      </c>
      <c r="CO527" s="30">
        <f>SUMIF(Ingredients!$B$3:$B$217,K527,Ingredients!$J$3:$J$217)+SUMIF($B$3:$B$724,K527,$CR$3:$CR$724)</f>
        <v>0</v>
      </c>
      <c r="CP527" s="30">
        <f>SUMIF(Ingredients!$B$3:$B$217,L527,Ingredients!$J$3:$J$217)+SUMIF($B$3:$B$724,L527,$CR$3:$CR$724)</f>
        <v>0</v>
      </c>
      <c r="CQ527" s="30">
        <f>SUMIF(Ingredients!$B$3:$B$217,M527,Ingredients!$J$3:$J$217)+SUMIF($B$3:$B$724,M527,$CR$3:$CR$724)</f>
        <v>0</v>
      </c>
      <c r="CR527" s="43">
        <f t="shared" si="113"/>
        <v>0</v>
      </c>
      <c r="CS527" s="34">
        <v>15</v>
      </c>
      <c r="CT527" s="30">
        <v>0</v>
      </c>
      <c r="CU527" s="30">
        <v>12</v>
      </c>
      <c r="CV527" s="35">
        <v>0</v>
      </c>
      <c r="CW527" s="36">
        <v>0</v>
      </c>
      <c r="CX527" s="37">
        <v>2</v>
      </c>
      <c r="CY527" s="38">
        <v>2</v>
      </c>
      <c r="CZ527" s="39">
        <v>0</v>
      </c>
      <c r="DA527" t="s">
        <v>202</v>
      </c>
      <c r="DB527" t="str">
        <f t="shared" ca="1" si="114"/>
        <v>-</v>
      </c>
      <c r="DC527" t="s">
        <v>1262</v>
      </c>
      <c r="DD527" t="s">
        <v>200</v>
      </c>
      <c r="DE527" t="str">
        <f t="shared" ca="1" si="115"/>
        <v>GARLICSTEAKITEM(MEAL, ItemRegistry.garlicsteakItem, 4 ,3f,0f,0f,2f,0f,2f,0f,1.75f),</v>
      </c>
      <c r="DF527" t="s">
        <v>2580</v>
      </c>
    </row>
    <row r="528" spans="2:110" x14ac:dyDescent="0.3">
      <c r="B528" t="s">
        <v>830</v>
      </c>
      <c r="C528" t="str">
        <f>INDEX('PH Itemnames'!$B$1:$B$723,MATCH(B528,'PH Itemnames'!$A$1:$A$723),1)</f>
        <v>mushroomsteakItem</v>
      </c>
      <c r="D528" t="s">
        <v>245</v>
      </c>
      <c r="E528" t="s">
        <v>1192</v>
      </c>
      <c r="F528" s="10" t="s">
        <v>75</v>
      </c>
      <c r="G528" s="11" t="s">
        <v>284</v>
      </c>
      <c r="H528" s="11" t="s">
        <v>247</v>
      </c>
      <c r="I528" s="11" t="s">
        <v>401</v>
      </c>
      <c r="J528" s="11"/>
      <c r="K528" s="11"/>
      <c r="L528" s="11"/>
      <c r="M528" s="11"/>
      <c r="N528" s="46">
        <f ca="1">SUMIF(Ingredients!$B$3:$B$217,'PH complex foods'!F528,Ingredients!$A$3:$A$119)+SUMIF($B$3:$B$724,F528,$V$3:$V$723)</f>
        <v>1</v>
      </c>
      <c r="O528" s="11">
        <f ca="1">SUMIF(Ingredients!$B$3:$B$217,'PH complex foods'!G528,Ingredients!$A$3:$A$119)+SUMIF($B$3:$B$724,G528,$V$3:$V$723)</f>
        <v>1</v>
      </c>
      <c r="P528" s="11">
        <f ca="1">SUMIF(Ingredients!$B$3:$B$217,'PH complex foods'!H528,Ingredients!$A$3:$A$119)+SUMIF($B$3:$B$724,H528,$V$3:$V$723)</f>
        <v>1</v>
      </c>
      <c r="Q528" s="11">
        <f ca="1">SUMIF(Ingredients!$B$3:$B$217,'PH complex foods'!I528,Ingredients!$A$3:$A$119)+SUMIF($B$3:$B$724,I528,$V$3:$V$723)</f>
        <v>1</v>
      </c>
      <c r="R528" s="11">
        <f ca="1">SUMIF(Ingredients!$B$3:$B$217,'PH complex foods'!J528,Ingredients!$A$3:$A$119)+SUMIF($B$3:$B$724,J528,$V$3:$V$723)</f>
        <v>0</v>
      </c>
      <c r="S528" s="11">
        <f ca="1">SUMIF(Ingredients!$B$3:$B$217,'PH complex foods'!K528,Ingredients!$A$3:$A$119)+SUMIF($B$3:$B$724,K528,$V$3:$V$723)</f>
        <v>0</v>
      </c>
      <c r="T528" s="11">
        <f ca="1">SUMIF(Ingredients!$B$3:$B$217,'PH complex foods'!L528,Ingredients!$A$3:$A$119)+SUMIF($B$3:$B$724,L528,$V$3:$V$723)</f>
        <v>0</v>
      </c>
      <c r="U528" s="11">
        <f ca="1">SUMIF(Ingredients!$B$3:$B$217,'PH complex foods'!M528,Ingredients!$A$3:$A$119)+SUMIF($B$3:$B$724,M528,$V$3:$V$723)</f>
        <v>0</v>
      </c>
      <c r="V528" s="10">
        <f t="shared" ca="1" si="116"/>
        <v>1</v>
      </c>
      <c r="W528" s="11">
        <f t="shared" si="105"/>
        <v>0</v>
      </c>
      <c r="X528" s="44" t="str">
        <f t="shared" ca="1" si="117"/>
        <v>Yes</v>
      </c>
      <c r="Y528" s="34">
        <f>SUMIF(Ingredients!$B$3:$B$217,F528,Ingredients!$C$3:$C$217)+SUMIF($B$3:$B$724,F528,$AG$3:$AG$724)</f>
        <v>10</v>
      </c>
      <c r="Z528" s="30">
        <f>SUMIF(Ingredients!$B$3:$B$217,G528,Ingredients!$C$3:$C$217)+SUMIF($B$3:$B$724,G528,$AG$3:$AG$724)</f>
        <v>2</v>
      </c>
      <c r="AA528" s="30">
        <f>SUMIF(Ingredients!$B$3:$B$217,H528,Ingredients!$C$3:$C$217)+SUMIF($B$3:$B$724,H528,$AG$3:$AG$724)</f>
        <v>5</v>
      </c>
      <c r="AB528" s="30">
        <f>SUMIF(Ingredients!$B$3:$B$217,I528,Ingredients!$C$3:$C$217)+SUMIF($B$3:$B$724,I528,$AG$3:$AG$724)</f>
        <v>0</v>
      </c>
      <c r="AC528" s="30">
        <f>SUMIF(Ingredients!$B$3:$B$217,J528,Ingredients!$C$3:$C$217)+SUMIF($B$3:$B$724,J528,$AG$3:$AG$724)</f>
        <v>0</v>
      </c>
      <c r="AD528" s="30">
        <f>SUMIF(Ingredients!$B$3:$B$217,K528,Ingredients!$C$3:$C$217)+SUMIF($B$3:$B$724,K528,$AG$3:$AG$724)</f>
        <v>0</v>
      </c>
      <c r="AE528" s="30">
        <f>SUMIF(Ingredients!$B$3:$B$217,L528,Ingredients!$C$3:$C$217)+SUMIF($B$3:$B$724,L528,$AG$3:$AG$724)</f>
        <v>0</v>
      </c>
      <c r="AF528" s="30">
        <f>SUMIF(Ingredients!$B$3:$B$217,M528,Ingredients!$C$3:$C$217)+SUMIF($B$3:$B$724,M528,$AG$3:$AG$724)</f>
        <v>0</v>
      </c>
      <c r="AG528" s="29">
        <f t="shared" si="106"/>
        <v>17</v>
      </c>
      <c r="AH528" s="30">
        <f>SUMIF(Ingredients!$B$3:$B$217,F528,Ingredients!$D$3:$D$217)+SUMIF($B$3:$B$724,F528,$AP$3:$AP$724)</f>
        <v>0</v>
      </c>
      <c r="AI528" s="30">
        <f>SUMIF(Ingredients!$B$3:$B$217,G528,Ingredients!$D$3:$D$217)+SUMIF($B$3:$B$724,G528,$AP$3:$AP$724)</f>
        <v>0</v>
      </c>
      <c r="AJ528" s="30">
        <f>SUMIF(Ingredients!$B$3:$B$217,H528,Ingredients!$D$3:$D$217)+SUMIF($B$3:$B$724,H528,$AP$3:$AP$724)</f>
        <v>0</v>
      </c>
      <c r="AK528" s="30">
        <f>SUMIF(Ingredients!$B$3:$B$217,I528,Ingredients!$D$3:$D$217)+SUMIF($B$3:$B$724,I528,$AP$3:$AP$724)</f>
        <v>0</v>
      </c>
      <c r="AL528" s="30">
        <f>SUMIF(Ingredients!$B$3:$B$217,J528,Ingredients!$D$3:$D$217)+SUMIF($B$3:$B$724,J528,$AP$3:$AP$724)</f>
        <v>0</v>
      </c>
      <c r="AM528" s="30">
        <f>SUMIF(Ingredients!$B$3:$B$217,K528,Ingredients!$D$3:$D$217)+SUMIF($B$3:$B$724,K528,$AP$3:$AP$724)</f>
        <v>0</v>
      </c>
      <c r="AN528" s="30">
        <f>SUMIF(Ingredients!$B$3:$B$217,L528,Ingredients!$D$3:$D$217)+SUMIF($B$3:$B$724,L528,$AP$3:$AP$724)</f>
        <v>0</v>
      </c>
      <c r="AO528" s="30">
        <f>SUMIF(Ingredients!$B$3:$B$217,M528,Ingredients!$D$3:$D$217)+SUMIF($B$3:$B$724,M528,$AP$3:$AP$724)</f>
        <v>0</v>
      </c>
      <c r="AP528" s="29">
        <f t="shared" si="107"/>
        <v>0</v>
      </c>
      <c r="AQ528" s="30">
        <f>SUMIF(Ingredients!$B$3:$B$217,F528,Ingredients!$E$3:$E$217)+SUMIF($B$3:$B$724,F528,$AY$3:$AY$727)</f>
        <v>10</v>
      </c>
      <c r="AR528" s="30">
        <f>SUMIF(Ingredients!$B$3:$B$217,G528,Ingredients!$E$3:$E$217)+SUMIF($B$3:$B$724,G528,$AY$3:$AY$727)</f>
        <v>24</v>
      </c>
      <c r="AS528" s="30">
        <f>SUMIF(Ingredients!$B$3:$B$217,H528,Ingredients!$E$3:$E$217)+SUMIF($B$3:$B$724,H528,$AY$3:$AY$727)</f>
        <v>12</v>
      </c>
      <c r="AT528" s="30">
        <f>SUMIF(Ingredients!$B$3:$B$217,I528,Ingredients!$E$3:$E$217)+SUMIF($B$3:$B$724,I528,$AY$3:$AY$727)</f>
        <v>0</v>
      </c>
      <c r="AU528" s="30">
        <f>SUMIF(Ingredients!$B$3:$B$217,J528,Ingredients!$E$3:$E$217)+SUMIF($B$3:$B$724,J528,$AY$3:$AY$727)</f>
        <v>0</v>
      </c>
      <c r="AV528" s="30">
        <f>SUMIF(Ingredients!$B$3:$B$217,K528,Ingredients!$E$3:$E$217)+SUMIF($B$3:$B$724,K528,$AY$3:$AY$727)</f>
        <v>0</v>
      </c>
      <c r="AW528" s="30">
        <f>SUMIF(Ingredients!$B$3:$B$217,L528,Ingredients!$E$3:$E$217)+SUMIF($B$3:$B$724,L528,$AY$3:$AY$727)</f>
        <v>0</v>
      </c>
      <c r="AX528" s="30">
        <f>SUMIF(Ingredients!$B$3:$B$217,M528,Ingredients!$E$3:$E$217)+SUMIF($B$3:$B$724,M528,$AY$3:$AY$727)</f>
        <v>0</v>
      </c>
      <c r="AY528" s="29">
        <f t="shared" si="108"/>
        <v>11.5</v>
      </c>
      <c r="AZ528" s="30">
        <f>SUMIF(Ingredients!$B$3:$B$217,F528,Ingredients!$F$3:$F$217)+SUMIF($B$3:$B$724,F528,$BH$3:$BH$724)</f>
        <v>0</v>
      </c>
      <c r="BA528" s="30">
        <f>SUMIF(Ingredients!$B$3:$B$217,G528,Ingredients!$F$3:$F$217)+SUMIF($B$3:$B$724,G528,$BH$3:$BH$724)</f>
        <v>0</v>
      </c>
      <c r="BB528" s="30">
        <f>SUMIF(Ingredients!$B$3:$B$217,H528,Ingredients!$F$3:$F$217)+SUMIF($B$3:$B$724,H528,$BH$3:$BH$724)</f>
        <v>0</v>
      </c>
      <c r="BC528" s="30">
        <f>SUMIF(Ingredients!$B$3:$B$217,I528,Ingredients!$F$3:$F$217)+SUMIF($B$3:$B$724,I528,$BH$3:$BH$724)</f>
        <v>0</v>
      </c>
      <c r="BD528" s="30">
        <f>SUMIF(Ingredients!$B$3:$B$217,J528,Ingredients!$F$3:$F$217)+SUMIF($B$3:$B$724,J528,$BH$3:$BH$724)</f>
        <v>0</v>
      </c>
      <c r="BE528" s="30">
        <f>SUMIF(Ingredients!$B$3:$B$217,K528,Ingredients!$F$3:$F$217)+SUMIF($B$3:$B$724,K528,$BH$3:$BH$724)</f>
        <v>0</v>
      </c>
      <c r="BF528" s="30">
        <f>SUMIF(Ingredients!$B$3:$B$217,L528,Ingredients!$F$3:$F$217)+SUMIF($B$3:$B$724,L528,$BH$3:$BH$724)</f>
        <v>0</v>
      </c>
      <c r="BG528" s="30">
        <f>SUMIF(Ingredients!$B$3:$B$217,M528,Ingredients!$F$3:$F$217)+SUMIF($B$3:$B$724,M528,$BH$3:$BH$724)</f>
        <v>0</v>
      </c>
      <c r="BH528" s="35">
        <f t="shared" si="109"/>
        <v>0</v>
      </c>
      <c r="BI528" s="30">
        <f>SUMIF(Ingredients!$B$3:$B$217,F528,Ingredients!$G$3:$G$217)+SUMIF($B$3:$B$724,F528,$BQ$3:$BQ$724)</f>
        <v>0</v>
      </c>
      <c r="BJ528" s="30">
        <f>SUMIF(Ingredients!$B$3:$B$217,G528,Ingredients!$G$3:$G$217)+SUMIF($B$3:$B$724,G528,$BQ$3:$BQ$724)</f>
        <v>0</v>
      </c>
      <c r="BK528" s="30">
        <f>SUMIF(Ingredients!$B$3:$B$217,H528,Ingredients!$G$3:$G$217)+SUMIF($B$3:$B$724,H528,$BQ$3:$BQ$724)</f>
        <v>0</v>
      </c>
      <c r="BL528" s="30">
        <f>SUMIF(Ingredients!$B$3:$B$217,I528,Ingredients!$G$3:$G$217)+SUMIF($B$3:$B$724,I528,$BQ$3:$BQ$724)</f>
        <v>0</v>
      </c>
      <c r="BM528" s="30">
        <f>SUMIF(Ingredients!$B$3:$B$217,J528,Ingredients!$G$3:$G$217)+SUMIF($B$3:$B$724,J528,$BQ$3:$BQ$724)</f>
        <v>0</v>
      </c>
      <c r="BN528" s="30">
        <f>SUMIF(Ingredients!$B$3:$B$217,K528,Ingredients!$G$3:$G$217)+SUMIF($B$3:$B$724,K528,$BQ$3:$BQ$724)</f>
        <v>0</v>
      </c>
      <c r="BO528" s="30">
        <f>SUMIF(Ingredients!$B$3:$B$217,L528,Ingredients!$G$3:$G$217)+SUMIF($B$3:$B$724,L528,$BQ$3:$BQ$724)</f>
        <v>0</v>
      </c>
      <c r="BP528" s="30">
        <f>SUMIF(Ingredients!$B$3:$B$217,M528,Ingredients!$G$3:$G$217)+SUMIF($B$3:$B$724,M528,$BQ$3:$BQ$724)</f>
        <v>0</v>
      </c>
      <c r="BQ528" s="36">
        <f t="shared" si="110"/>
        <v>0</v>
      </c>
      <c r="BR528" s="30">
        <f>SUMIF(Ingredients!$B$3:$B$217,F528,Ingredients!$H$3:$H$217)+SUMIF($B$3:$B$724,F528,$BZ$3:$BZ$724)</f>
        <v>0</v>
      </c>
      <c r="BS528" s="30">
        <f>SUMIF(Ingredients!$B$3:$B$217,G528,Ingredients!$H$3:$H$217)+SUMIF($B$3:$B$724,G528,$BZ$3:$BZ$724)</f>
        <v>0</v>
      </c>
      <c r="BT528" s="30">
        <f>SUMIF(Ingredients!$B$3:$B$217,H528,Ingredients!$H$3:$H$217)+SUMIF($B$3:$B$724,H528,$BZ$3:$BZ$724)</f>
        <v>0</v>
      </c>
      <c r="BU528" s="30">
        <f>SUMIF(Ingredients!$B$3:$B$217,I528,Ingredients!$H$3:$H$217)+SUMIF($B$3:$B$724,I528,$BZ$3:$BZ$724)</f>
        <v>0</v>
      </c>
      <c r="BV528" s="30">
        <f>SUMIF(Ingredients!$B$3:$B$217,J528,Ingredients!$H$3:$H$217)+SUMIF($B$3:$B$724,J528,$BZ$3:$BZ$724)</f>
        <v>0</v>
      </c>
      <c r="BW528" s="30">
        <f>SUMIF(Ingredients!$B$3:$B$217,K528,Ingredients!$H$3:$H$217)+SUMIF($B$3:$B$724,K528,$BZ$3:$BZ$724)</f>
        <v>0</v>
      </c>
      <c r="BX528" s="30">
        <f>SUMIF(Ingredients!$B$3:$B$217,L528,Ingredients!$H$3:$H$217)+SUMIF($B$3:$B$724,L528,$BZ$3:$BZ$724)</f>
        <v>0</v>
      </c>
      <c r="BY528" s="30">
        <f>SUMIF(Ingredients!$B$3:$B$217,M528,Ingredients!$H$3:$H$217)+SUMIF($B$3:$B$724,M528,$BZ$3:$BZ$724)</f>
        <v>0</v>
      </c>
      <c r="BZ528" s="42">
        <f t="shared" si="111"/>
        <v>0</v>
      </c>
      <c r="CA528" s="30">
        <f>SUMIF(Ingredients!$B$3:$B$217,F528,Ingredients!$I$3:$I$217)+SUMIF($B$3:$B$724,F528,$CI$3:$CI$724)</f>
        <v>2</v>
      </c>
      <c r="CB528" s="30">
        <f>SUMIF(Ingredients!$B$3:$B$217,G528,Ingredients!$I$3:$I$217)+SUMIF($B$3:$B$724,G528,$CI$3:$CI$724)</f>
        <v>0.5</v>
      </c>
      <c r="CC528" s="30">
        <f>SUMIF(Ingredients!$B$3:$B$217,H528,Ingredients!$I$3:$I$217)+SUMIF($B$3:$B$724,H528,$CI$3:$CI$724)</f>
        <v>0</v>
      </c>
      <c r="CD528" s="30">
        <f>SUMIF(Ingredients!$B$3:$B$217,I528,Ingredients!$I$3:$I$217)+SUMIF($B$3:$B$724,I528,$CI$3:$CI$724)</f>
        <v>0</v>
      </c>
      <c r="CE528" s="30">
        <f>SUMIF(Ingredients!$B$3:$B$217,J528,Ingredients!$I$3:$I$217)+SUMIF($B$3:$B$724,J528,$CI$3:$CI$724)</f>
        <v>0</v>
      </c>
      <c r="CF528" s="30">
        <f>SUMIF(Ingredients!$B$3:$B$217,K528,Ingredients!$I$3:$I$217)+SUMIF($B$3:$B$724,K528,$CI$3:$CI$724)</f>
        <v>0</v>
      </c>
      <c r="CG528" s="30">
        <f>SUMIF(Ingredients!$B$3:$B$217,L528,Ingredients!$I$3:$I$217)+SUMIF($B$3:$B$724,L528,$CI$3:$CI$724)</f>
        <v>0</v>
      </c>
      <c r="CH528" s="30">
        <f>SUMIF(Ingredients!$B$3:$B$217,M528,Ingredients!$I$3:$I$217)+SUMIF($B$3:$B$724,M528,$CI$3:$CI$724)</f>
        <v>0</v>
      </c>
      <c r="CI528" s="38">
        <f t="shared" si="112"/>
        <v>2.5</v>
      </c>
      <c r="CJ528" s="30">
        <f>SUMIF(Ingredients!$B$3:$B$217,F528,Ingredients!$J$3:$J$217)+SUMIF($B$3:$B$724,F528,$CR$3:$CR$724)</f>
        <v>0</v>
      </c>
      <c r="CK528" s="30">
        <f>SUMIF(Ingredients!$B$3:$B$217,G528,Ingredients!$J$3:$J$217)+SUMIF($B$3:$B$724,G528,$CR$3:$CR$724)</f>
        <v>0</v>
      </c>
      <c r="CL528" s="30">
        <f>SUMIF(Ingredients!$B$3:$B$217,H528,Ingredients!$J$3:$J$217)+SUMIF($B$3:$B$724,H528,$CR$3:$CR$724)</f>
        <v>1</v>
      </c>
      <c r="CM528" s="30">
        <f>SUMIF(Ingredients!$B$3:$B$217,I528,Ingredients!$J$3:$J$217)+SUMIF($B$3:$B$724,I528,$CR$3:$CR$724)</f>
        <v>0</v>
      </c>
      <c r="CN528" s="30">
        <f>SUMIF(Ingredients!$B$3:$B$217,J528,Ingredients!$J$3:$J$217)+SUMIF($B$3:$B$724,J528,$CR$3:$CR$724)</f>
        <v>0</v>
      </c>
      <c r="CO528" s="30">
        <f>SUMIF(Ingredients!$B$3:$B$217,K528,Ingredients!$J$3:$J$217)+SUMIF($B$3:$B$724,K528,$CR$3:$CR$724)</f>
        <v>0</v>
      </c>
      <c r="CP528" s="30">
        <f>SUMIF(Ingredients!$B$3:$B$217,L528,Ingredients!$J$3:$J$217)+SUMIF($B$3:$B$724,L528,$CR$3:$CR$724)</f>
        <v>0</v>
      </c>
      <c r="CQ528" s="30">
        <f>SUMIF(Ingredients!$B$3:$B$217,M528,Ingredients!$J$3:$J$217)+SUMIF($B$3:$B$724,M528,$CR$3:$CR$724)</f>
        <v>0</v>
      </c>
      <c r="CR528" s="43">
        <f t="shared" si="113"/>
        <v>1</v>
      </c>
      <c r="CS528" s="34">
        <v>15</v>
      </c>
      <c r="CT528" s="30">
        <v>0</v>
      </c>
      <c r="CU528" s="30">
        <v>11.5</v>
      </c>
      <c r="CV528" s="35">
        <v>0</v>
      </c>
      <c r="CW528" s="36">
        <v>0</v>
      </c>
      <c r="CX528" s="37">
        <v>0</v>
      </c>
      <c r="CY528" s="38">
        <v>2.5</v>
      </c>
      <c r="CZ528" s="39">
        <v>1</v>
      </c>
      <c r="DA528" t="s">
        <v>202</v>
      </c>
      <c r="DB528" t="str">
        <f t="shared" ca="1" si="114"/>
        <v>-</v>
      </c>
      <c r="DD528" t="s">
        <v>200</v>
      </c>
      <c r="DE528" t="str">
        <f t="shared" ca="1" si="115"/>
        <v>MUSHROOMSTEAKITEM(MEAL, ItemRegistry.mushroomsteakItem, 4 ,3f,0f,0f,0f,0f,2.5f,1f,1.83f),</v>
      </c>
      <c r="DF528" t="s">
        <v>2581</v>
      </c>
    </row>
    <row r="529" spans="2:110" x14ac:dyDescent="0.3">
      <c r="B529" t="s">
        <v>831</v>
      </c>
      <c r="C529" t="str">
        <f>INDEX('PH Itemnames'!$B$1:$B$723,MATCH(B529,'PH Itemnames'!$A$1:$A$723),1)</f>
        <v>hotdishcasseroleItem</v>
      </c>
      <c r="D529" t="s">
        <v>245</v>
      </c>
      <c r="E529" t="s">
        <v>1192</v>
      </c>
      <c r="F529" s="10" t="s">
        <v>212</v>
      </c>
      <c r="G529" s="11" t="s">
        <v>6</v>
      </c>
      <c r="H529" s="11" t="s">
        <v>6</v>
      </c>
      <c r="I529" s="11" t="s">
        <v>73</v>
      </c>
      <c r="J529" s="11" t="s">
        <v>832</v>
      </c>
      <c r="K529" s="11"/>
      <c r="L529" s="11"/>
      <c r="M529" s="11"/>
      <c r="N529" s="46">
        <f ca="1">SUMIF(Ingredients!$B$3:$B$217,'PH complex foods'!F529,Ingredients!$A$3:$A$119)+SUMIF($B$3:$B$724,F529,$V$3:$V$723)</f>
        <v>1</v>
      </c>
      <c r="O529" s="11">
        <f ca="1">SUMIF(Ingredients!$B$3:$B$217,'PH complex foods'!G529,Ingredients!$A$3:$A$119)+SUMIF($B$3:$B$724,G529,$V$3:$V$723)</f>
        <v>1</v>
      </c>
      <c r="P529" s="11">
        <f ca="1">SUMIF(Ingredients!$B$3:$B$217,'PH complex foods'!H529,Ingredients!$A$3:$A$119)+SUMIF($B$3:$B$724,H529,$V$3:$V$723)</f>
        <v>1</v>
      </c>
      <c r="Q529" s="11">
        <f ca="1">SUMIF(Ingredients!$B$3:$B$217,'PH complex foods'!I529,Ingredients!$A$3:$A$119)+SUMIF($B$3:$B$724,I529,$V$3:$V$723)</f>
        <v>1</v>
      </c>
      <c r="R529" s="11">
        <f ca="1">SUMIF(Ingredients!$B$3:$B$217,'PH complex foods'!J529,Ingredients!$A$3:$A$119)+SUMIF($B$3:$B$724,J529,$V$3:$V$723)</f>
        <v>1</v>
      </c>
      <c r="S529" s="11">
        <f ca="1">SUMIF(Ingredients!$B$3:$B$217,'PH complex foods'!K529,Ingredients!$A$3:$A$119)+SUMIF($B$3:$B$724,K529,$V$3:$V$723)</f>
        <v>0</v>
      </c>
      <c r="T529" s="11">
        <f ca="1">SUMIF(Ingredients!$B$3:$B$217,'PH complex foods'!L529,Ingredients!$A$3:$A$119)+SUMIF($B$3:$B$724,L529,$V$3:$V$723)</f>
        <v>0</v>
      </c>
      <c r="U529" s="11">
        <f ca="1">SUMIF(Ingredients!$B$3:$B$217,'PH complex foods'!M529,Ingredients!$A$3:$A$119)+SUMIF($B$3:$B$724,M529,$V$3:$V$723)</f>
        <v>0</v>
      </c>
      <c r="V529" s="10">
        <f t="shared" ca="1" si="116"/>
        <v>1</v>
      </c>
      <c r="W529" s="11">
        <f t="shared" si="105"/>
        <v>0</v>
      </c>
      <c r="X529" s="44" t="str">
        <f t="shared" ca="1" si="117"/>
        <v>Yes</v>
      </c>
      <c r="Y529" s="34">
        <f>SUMIF(Ingredients!$B$3:$B$217,F529,Ingredients!$C$3:$C$217)+SUMIF($B$3:$B$724,F529,$AG$3:$AG$724)</f>
        <v>7.166666666666667</v>
      </c>
      <c r="Z529" s="30">
        <f>SUMIF(Ingredients!$B$3:$B$217,G529,Ingredients!$C$3:$C$217)+SUMIF($B$3:$B$724,G529,$AG$3:$AG$724)</f>
        <v>5.1428571428571432</v>
      </c>
      <c r="AA529" s="30">
        <f>SUMIF(Ingredients!$B$3:$B$217,H529,Ingredients!$C$3:$C$217)+SUMIF($B$3:$B$724,H529,$AG$3:$AG$724)</f>
        <v>5.1428571428571432</v>
      </c>
      <c r="AB529" s="30">
        <f>SUMIF(Ingredients!$B$3:$B$217,I529,Ingredients!$C$3:$C$217)+SUMIF($B$3:$B$724,I529,$AG$3:$AG$724)</f>
        <v>10</v>
      </c>
      <c r="AC529" s="30">
        <f>SUMIF(Ingredients!$B$3:$B$217,J529,Ingredients!$C$3:$C$217)+SUMIF($B$3:$B$724,J529,$AG$3:$AG$724)</f>
        <v>15</v>
      </c>
      <c r="AD529" s="30">
        <f>SUMIF(Ingredients!$B$3:$B$217,K529,Ingredients!$C$3:$C$217)+SUMIF($B$3:$B$724,K529,$AG$3:$AG$724)</f>
        <v>0</v>
      </c>
      <c r="AE529" s="30">
        <f>SUMIF(Ingredients!$B$3:$B$217,L529,Ingredients!$C$3:$C$217)+SUMIF($B$3:$B$724,L529,$AG$3:$AG$724)</f>
        <v>0</v>
      </c>
      <c r="AF529" s="30">
        <f>SUMIF(Ingredients!$B$3:$B$217,M529,Ingredients!$C$3:$C$217)+SUMIF($B$3:$B$724,M529,$AG$3:$AG$724)</f>
        <v>0</v>
      </c>
      <c r="AG529" s="29">
        <f t="shared" si="106"/>
        <v>42.452380952380949</v>
      </c>
      <c r="AH529" s="30">
        <f>SUMIF(Ingredients!$B$3:$B$217,F529,Ingredients!$D$3:$D$217)+SUMIF($B$3:$B$724,F529,$AP$3:$AP$724)</f>
        <v>0</v>
      </c>
      <c r="AI529" s="30">
        <f>SUMIF(Ingredients!$B$3:$B$217,G529,Ingredients!$D$3:$D$217)+SUMIF($B$3:$B$724,G529,$AP$3:$AP$724)</f>
        <v>0.35714285714285715</v>
      </c>
      <c r="AJ529" s="30">
        <f>SUMIF(Ingredients!$B$3:$B$217,H529,Ingredients!$D$3:$D$217)+SUMIF($B$3:$B$724,H529,$AP$3:$AP$724)</f>
        <v>0.35714285714285715</v>
      </c>
      <c r="AK529" s="30">
        <f>SUMIF(Ingredients!$B$3:$B$217,I529,Ingredients!$D$3:$D$217)+SUMIF($B$3:$B$724,I529,$AP$3:$AP$724)</f>
        <v>0</v>
      </c>
      <c r="AL529" s="30">
        <f>SUMIF(Ingredients!$B$3:$B$217,J529,Ingredients!$D$3:$D$217)+SUMIF($B$3:$B$724,J529,$AP$3:$AP$724)</f>
        <v>0</v>
      </c>
      <c r="AM529" s="30">
        <f>SUMIF(Ingredients!$B$3:$B$217,K529,Ingredients!$D$3:$D$217)+SUMIF($B$3:$B$724,K529,$AP$3:$AP$724)</f>
        <v>0</v>
      </c>
      <c r="AN529" s="30">
        <f>SUMIF(Ingredients!$B$3:$B$217,L529,Ingredients!$D$3:$D$217)+SUMIF($B$3:$B$724,L529,$AP$3:$AP$724)</f>
        <v>0</v>
      </c>
      <c r="AO529" s="30">
        <f>SUMIF(Ingredients!$B$3:$B$217,M529,Ingredients!$D$3:$D$217)+SUMIF($B$3:$B$724,M529,$AP$3:$AP$724)</f>
        <v>0</v>
      </c>
      <c r="AP529" s="29">
        <f t="shared" si="107"/>
        <v>0.7142857142857143</v>
      </c>
      <c r="AQ529" s="30">
        <f>SUMIF(Ingredients!$B$3:$B$217,F529,Ingredients!$E$3:$E$217)+SUMIF($B$3:$B$724,F529,$AY$3:$AY$727)</f>
        <v>12</v>
      </c>
      <c r="AR529" s="30">
        <f>SUMIF(Ingredients!$B$3:$B$217,G529,Ingredients!$E$3:$E$217)+SUMIF($B$3:$B$724,G529,$AY$3:$AY$727)</f>
        <v>19.285714285714285</v>
      </c>
      <c r="AS529" s="30">
        <f>SUMIF(Ingredients!$B$3:$B$217,H529,Ingredients!$E$3:$E$217)+SUMIF($B$3:$B$724,H529,$AY$3:$AY$727)</f>
        <v>19.285714285714285</v>
      </c>
      <c r="AT529" s="30">
        <f>SUMIF(Ingredients!$B$3:$B$217,I529,Ingredients!$E$3:$E$217)+SUMIF($B$3:$B$724,I529,$AY$3:$AY$727)</f>
        <v>73</v>
      </c>
      <c r="AU529" s="30">
        <f>SUMIF(Ingredients!$B$3:$B$217,J529,Ingredients!$E$3:$E$217)+SUMIF($B$3:$B$724,J529,$AY$3:$AY$727)</f>
        <v>35</v>
      </c>
      <c r="AV529" s="30">
        <f>SUMIF(Ingredients!$B$3:$B$217,K529,Ingredients!$E$3:$E$217)+SUMIF($B$3:$B$724,K529,$AY$3:$AY$727)</f>
        <v>0</v>
      </c>
      <c r="AW529" s="30">
        <f>SUMIF(Ingredients!$B$3:$B$217,L529,Ingredients!$E$3:$E$217)+SUMIF($B$3:$B$724,L529,$AY$3:$AY$727)</f>
        <v>0</v>
      </c>
      <c r="AX529" s="30">
        <f>SUMIF(Ingredients!$B$3:$B$217,M529,Ingredients!$E$3:$E$217)+SUMIF($B$3:$B$724,M529,$AY$3:$AY$727)</f>
        <v>0</v>
      </c>
      <c r="AY529" s="29">
        <f t="shared" si="108"/>
        <v>31.714285714285712</v>
      </c>
      <c r="AZ529" s="30">
        <f>SUMIF(Ingredients!$B$3:$B$217,F529,Ingredients!$F$3:$F$217)+SUMIF($B$3:$B$724,F529,$BH$3:$BH$724)</f>
        <v>0</v>
      </c>
      <c r="BA529" s="30">
        <f>SUMIF(Ingredients!$B$3:$B$217,G529,Ingredients!$F$3:$F$217)+SUMIF($B$3:$B$724,G529,$BH$3:$BH$724)</f>
        <v>0</v>
      </c>
      <c r="BB529" s="30">
        <f>SUMIF(Ingredients!$B$3:$B$217,H529,Ingredients!$F$3:$F$217)+SUMIF($B$3:$B$724,H529,$BH$3:$BH$724)</f>
        <v>0</v>
      </c>
      <c r="BC529" s="30">
        <f>SUMIF(Ingredients!$B$3:$B$217,I529,Ingredients!$F$3:$F$217)+SUMIF($B$3:$B$724,I529,$BH$3:$BH$724)</f>
        <v>0</v>
      </c>
      <c r="BD529" s="30">
        <f>SUMIF(Ingredients!$B$3:$B$217,J529,Ingredients!$F$3:$F$217)+SUMIF($B$3:$B$724,J529,$BH$3:$BH$724)</f>
        <v>1</v>
      </c>
      <c r="BE529" s="30">
        <f>SUMIF(Ingredients!$B$3:$B$217,K529,Ingredients!$F$3:$F$217)+SUMIF($B$3:$B$724,K529,$BH$3:$BH$724)</f>
        <v>0</v>
      </c>
      <c r="BF529" s="30">
        <f>SUMIF(Ingredients!$B$3:$B$217,L529,Ingredients!$F$3:$F$217)+SUMIF($B$3:$B$724,L529,$BH$3:$BH$724)</f>
        <v>0</v>
      </c>
      <c r="BG529" s="30">
        <f>SUMIF(Ingredients!$B$3:$B$217,M529,Ingredients!$F$3:$F$217)+SUMIF($B$3:$B$724,M529,$BH$3:$BH$724)</f>
        <v>0</v>
      </c>
      <c r="BH529" s="35">
        <f t="shared" si="109"/>
        <v>1</v>
      </c>
      <c r="BI529" s="30">
        <f>SUMIF(Ingredients!$B$3:$B$217,F529,Ingredients!$G$3:$G$217)+SUMIF($B$3:$B$724,F529,$BQ$3:$BQ$724)</f>
        <v>0</v>
      </c>
      <c r="BJ529" s="30">
        <f>SUMIF(Ingredients!$B$3:$B$217,G529,Ingredients!$G$3:$G$217)+SUMIF($B$3:$B$724,G529,$BQ$3:$BQ$724)</f>
        <v>0</v>
      </c>
      <c r="BK529" s="30">
        <f>SUMIF(Ingredients!$B$3:$B$217,H529,Ingredients!$G$3:$G$217)+SUMIF($B$3:$B$724,H529,$BQ$3:$BQ$724)</f>
        <v>0</v>
      </c>
      <c r="BL529" s="30">
        <f>SUMIF(Ingredients!$B$3:$B$217,I529,Ingredients!$G$3:$G$217)+SUMIF($B$3:$B$724,I529,$BQ$3:$BQ$724)</f>
        <v>0</v>
      </c>
      <c r="BM529" s="30">
        <f>SUMIF(Ingredients!$B$3:$B$217,J529,Ingredients!$G$3:$G$217)+SUMIF($B$3:$B$724,J529,$BQ$3:$BQ$724)</f>
        <v>0</v>
      </c>
      <c r="BN529" s="30">
        <f>SUMIF(Ingredients!$B$3:$B$217,K529,Ingredients!$G$3:$G$217)+SUMIF($B$3:$B$724,K529,$BQ$3:$BQ$724)</f>
        <v>0</v>
      </c>
      <c r="BO529" s="30">
        <f>SUMIF(Ingredients!$B$3:$B$217,L529,Ingredients!$G$3:$G$217)+SUMIF($B$3:$B$724,L529,$BQ$3:$BQ$724)</f>
        <v>0</v>
      </c>
      <c r="BP529" s="30">
        <f>SUMIF(Ingredients!$B$3:$B$217,M529,Ingredients!$G$3:$G$217)+SUMIF($B$3:$B$724,M529,$BQ$3:$BQ$724)</f>
        <v>0</v>
      </c>
      <c r="BQ529" s="36">
        <f t="shared" si="110"/>
        <v>0</v>
      </c>
      <c r="BR529" s="30">
        <f>SUMIF(Ingredients!$B$3:$B$217,F529,Ingredients!$H$3:$H$217)+SUMIF($B$3:$B$724,F529,$BZ$3:$BZ$724)</f>
        <v>0</v>
      </c>
      <c r="BS529" s="30">
        <f>SUMIF(Ingredients!$B$3:$B$217,G529,Ingredients!$H$3:$H$217)+SUMIF($B$3:$B$724,G529,$BZ$3:$BZ$724)</f>
        <v>1.1428571428571428</v>
      </c>
      <c r="BT529" s="30">
        <f>SUMIF(Ingredients!$B$3:$B$217,H529,Ingredients!$H$3:$H$217)+SUMIF($B$3:$B$724,H529,$BZ$3:$BZ$724)</f>
        <v>1.1428571428571428</v>
      </c>
      <c r="BU529" s="30">
        <f>SUMIF(Ingredients!$B$3:$B$217,I529,Ingredients!$H$3:$H$217)+SUMIF($B$3:$B$724,I529,$BZ$3:$BZ$724)</f>
        <v>0</v>
      </c>
      <c r="BV529" s="30">
        <f>SUMIF(Ingredients!$B$3:$B$217,J529,Ingredients!$H$3:$H$217)+SUMIF($B$3:$B$724,J529,$BZ$3:$BZ$724)</f>
        <v>1.5</v>
      </c>
      <c r="BW529" s="30">
        <f>SUMIF(Ingredients!$B$3:$B$217,K529,Ingredients!$H$3:$H$217)+SUMIF($B$3:$B$724,K529,$BZ$3:$BZ$724)</f>
        <v>0</v>
      </c>
      <c r="BX529" s="30">
        <f>SUMIF(Ingredients!$B$3:$B$217,L529,Ingredients!$H$3:$H$217)+SUMIF($B$3:$B$724,L529,$BZ$3:$BZ$724)</f>
        <v>0</v>
      </c>
      <c r="BY529" s="30">
        <f>SUMIF(Ingredients!$B$3:$B$217,M529,Ingredients!$H$3:$H$217)+SUMIF($B$3:$B$724,M529,$BZ$3:$BZ$724)</f>
        <v>0</v>
      </c>
      <c r="BZ529" s="42">
        <f t="shared" si="111"/>
        <v>3.7857142857142856</v>
      </c>
      <c r="CA529" s="30">
        <f>SUMIF(Ingredients!$B$3:$B$217,F529,Ingredients!$I$3:$I$217)+SUMIF($B$3:$B$724,F529,$CI$3:$CI$724)</f>
        <v>2</v>
      </c>
      <c r="CB529" s="30">
        <f>SUMIF(Ingredients!$B$3:$B$217,G529,Ingredients!$I$3:$I$217)+SUMIF($B$3:$B$724,G529,$CI$3:$CI$724)</f>
        <v>0</v>
      </c>
      <c r="CC529" s="30">
        <f>SUMIF(Ingredients!$B$3:$B$217,H529,Ingredients!$I$3:$I$217)+SUMIF($B$3:$B$724,H529,$CI$3:$CI$724)</f>
        <v>0</v>
      </c>
      <c r="CD529" s="30">
        <f>SUMIF(Ingredients!$B$3:$B$217,I529,Ingredients!$I$3:$I$217)+SUMIF($B$3:$B$724,I529,$CI$3:$CI$724)</f>
        <v>0</v>
      </c>
      <c r="CE529" s="30">
        <f>SUMIF(Ingredients!$B$3:$B$217,J529,Ingredients!$I$3:$I$217)+SUMIF($B$3:$B$724,J529,$CI$3:$CI$724)</f>
        <v>0</v>
      </c>
      <c r="CF529" s="30">
        <f>SUMIF(Ingredients!$B$3:$B$217,K529,Ingredients!$I$3:$I$217)+SUMIF($B$3:$B$724,K529,$CI$3:$CI$724)</f>
        <v>0</v>
      </c>
      <c r="CG529" s="30">
        <f>SUMIF(Ingredients!$B$3:$B$217,L529,Ingredients!$I$3:$I$217)+SUMIF($B$3:$B$724,L529,$CI$3:$CI$724)</f>
        <v>0</v>
      </c>
      <c r="CH529" s="30">
        <f>SUMIF(Ingredients!$B$3:$B$217,M529,Ingredients!$I$3:$I$217)+SUMIF($B$3:$B$724,M529,$CI$3:$CI$724)</f>
        <v>0</v>
      </c>
      <c r="CI529" s="38">
        <f t="shared" si="112"/>
        <v>2</v>
      </c>
      <c r="CJ529" s="30">
        <f>SUMIF(Ingredients!$B$3:$B$217,F529,Ingredients!$J$3:$J$217)+SUMIF($B$3:$B$724,F529,$CR$3:$CR$724)</f>
        <v>0</v>
      </c>
      <c r="CK529" s="30">
        <f>SUMIF(Ingredients!$B$3:$B$217,G529,Ingredients!$J$3:$J$217)+SUMIF($B$3:$B$724,G529,$CR$3:$CR$724)</f>
        <v>0</v>
      </c>
      <c r="CL529" s="30">
        <f>SUMIF(Ingredients!$B$3:$B$217,H529,Ingredients!$J$3:$J$217)+SUMIF($B$3:$B$724,H529,$CR$3:$CR$724)</f>
        <v>0</v>
      </c>
      <c r="CM529" s="30">
        <f>SUMIF(Ingredients!$B$3:$B$217,I529,Ingredients!$J$3:$J$217)+SUMIF($B$3:$B$724,I529,$CR$3:$CR$724)</f>
        <v>3</v>
      </c>
      <c r="CN529" s="30">
        <f>SUMIF(Ingredients!$B$3:$B$217,J529,Ingredients!$J$3:$J$217)+SUMIF($B$3:$B$724,J529,$CR$3:$CR$724)</f>
        <v>0</v>
      </c>
      <c r="CO529" s="30">
        <f>SUMIF(Ingredients!$B$3:$B$217,K529,Ingredients!$J$3:$J$217)+SUMIF($B$3:$B$724,K529,$CR$3:$CR$724)</f>
        <v>0</v>
      </c>
      <c r="CP529" s="30">
        <f>SUMIF(Ingredients!$B$3:$B$217,L529,Ingredients!$J$3:$J$217)+SUMIF($B$3:$B$724,L529,$CR$3:$CR$724)</f>
        <v>0</v>
      </c>
      <c r="CQ529" s="30">
        <f>SUMIF(Ingredients!$B$3:$B$217,M529,Ingredients!$J$3:$J$217)+SUMIF($B$3:$B$724,M529,$CR$3:$CR$724)</f>
        <v>0</v>
      </c>
      <c r="CR529" s="43">
        <f t="shared" si="113"/>
        <v>3</v>
      </c>
      <c r="CS529" s="34">
        <v>40</v>
      </c>
      <c r="CT529" s="30">
        <v>0</v>
      </c>
      <c r="CU529" s="30">
        <v>12</v>
      </c>
      <c r="CV529" s="35">
        <v>1</v>
      </c>
      <c r="CW529" s="36">
        <v>0</v>
      </c>
      <c r="CX529" s="37">
        <v>3.7857142857142856</v>
      </c>
      <c r="CY529" s="38">
        <v>2</v>
      </c>
      <c r="CZ529" s="39">
        <v>3</v>
      </c>
      <c r="DA529" t="s">
        <v>202</v>
      </c>
      <c r="DB529" t="str">
        <f t="shared" ca="1" si="114"/>
        <v>-</v>
      </c>
      <c r="DD529" t="s">
        <v>200</v>
      </c>
      <c r="DE529" t="str">
        <f t="shared" ca="1" si="115"/>
        <v>HOTDISHCASSEROLEITEM(MEAL, ItemRegistry.hotdishcasseroleItem, 4 ,8f,0f,1f,3.79f,0f,2f,3f,1.75f),</v>
      </c>
      <c r="DF529" t="s">
        <v>2582</v>
      </c>
    </row>
    <row r="530" spans="2:110" x14ac:dyDescent="0.3">
      <c r="B530" t="s">
        <v>833</v>
      </c>
      <c r="C530" t="str">
        <f>INDEX('PH Itemnames'!$B$1:$B$723,MATCH(B530,'PH Itemnames'!$A$1:$A$723),1)</f>
        <v>sausagebeanmeltItem</v>
      </c>
      <c r="D530" t="s">
        <v>240</v>
      </c>
      <c r="E530" t="s">
        <v>1192</v>
      </c>
      <c r="F530" s="10" t="s">
        <v>209</v>
      </c>
      <c r="G530" s="11" t="s">
        <v>665</v>
      </c>
      <c r="H530" s="11" t="s">
        <v>131</v>
      </c>
      <c r="I530" s="11" t="s">
        <v>73</v>
      </c>
      <c r="J530" s="11"/>
      <c r="K530" s="11"/>
      <c r="L530" s="11"/>
      <c r="M530" s="11"/>
      <c r="N530" s="46">
        <f ca="1">SUMIF(Ingredients!$B$3:$B$217,'PH complex foods'!F530,Ingredients!$A$3:$A$119)+SUMIF($B$3:$B$724,F530,$V$3:$V$723)</f>
        <v>1</v>
      </c>
      <c r="O530" s="11">
        <f ca="1">SUMIF(Ingredients!$B$3:$B$217,'PH complex foods'!G530,Ingredients!$A$3:$A$119)+SUMIF($B$3:$B$724,G530,$V$3:$V$723)</f>
        <v>1</v>
      </c>
      <c r="P530" s="11">
        <f ca="1">SUMIF(Ingredients!$B$3:$B$217,'PH complex foods'!H530,Ingredients!$A$3:$A$119)+SUMIF($B$3:$B$724,H530,$V$3:$V$723)</f>
        <v>1</v>
      </c>
      <c r="Q530" s="11">
        <f ca="1">SUMIF(Ingredients!$B$3:$B$217,'PH complex foods'!I530,Ingredients!$A$3:$A$119)+SUMIF($B$3:$B$724,I530,$V$3:$V$723)</f>
        <v>1</v>
      </c>
      <c r="R530" s="11">
        <f ca="1">SUMIF(Ingredients!$B$3:$B$217,'PH complex foods'!J530,Ingredients!$A$3:$A$119)+SUMIF($B$3:$B$724,J530,$V$3:$V$723)</f>
        <v>0</v>
      </c>
      <c r="S530" s="11">
        <f ca="1">SUMIF(Ingredients!$B$3:$B$217,'PH complex foods'!K530,Ingredients!$A$3:$A$119)+SUMIF($B$3:$B$724,K530,$V$3:$V$723)</f>
        <v>0</v>
      </c>
      <c r="T530" s="11">
        <f ca="1">SUMIF(Ingredients!$B$3:$B$217,'PH complex foods'!L530,Ingredients!$A$3:$A$119)+SUMIF($B$3:$B$724,L530,$V$3:$V$723)</f>
        <v>0</v>
      </c>
      <c r="U530" s="11">
        <f ca="1">SUMIF(Ingredients!$B$3:$B$217,'PH complex foods'!M530,Ingredients!$A$3:$A$119)+SUMIF($B$3:$B$724,M530,$V$3:$V$723)</f>
        <v>0</v>
      </c>
      <c r="V530" s="10">
        <f t="shared" ca="1" si="116"/>
        <v>1</v>
      </c>
      <c r="W530" s="11">
        <f t="shared" si="105"/>
        <v>0</v>
      </c>
      <c r="X530" s="44" t="str">
        <f t="shared" ca="1" si="117"/>
        <v>Yes</v>
      </c>
      <c r="Y530" s="34">
        <f>SUMIF(Ingredients!$B$3:$B$217,F530,Ingredients!$C$3:$C$217)+SUMIF($B$3:$B$724,F530,$AG$3:$AG$724)</f>
        <v>5</v>
      </c>
      <c r="Z530" s="30">
        <f>SUMIF(Ingredients!$B$3:$B$217,G530,Ingredients!$C$3:$C$217)+SUMIF($B$3:$B$724,G530,$AG$3:$AG$724)</f>
        <v>7.166666666666667</v>
      </c>
      <c r="AA530" s="30">
        <f>SUMIF(Ingredients!$B$3:$B$217,H530,Ingredients!$C$3:$C$217)+SUMIF($B$3:$B$724,H530,$AG$3:$AG$724)</f>
        <v>2</v>
      </c>
      <c r="AB530" s="30">
        <f>SUMIF(Ingredients!$B$3:$B$217,I530,Ingredients!$C$3:$C$217)+SUMIF($B$3:$B$724,I530,$AG$3:$AG$724)</f>
        <v>10</v>
      </c>
      <c r="AC530" s="30">
        <f>SUMIF(Ingredients!$B$3:$B$217,J530,Ingredients!$C$3:$C$217)+SUMIF($B$3:$B$724,J530,$AG$3:$AG$724)</f>
        <v>0</v>
      </c>
      <c r="AD530" s="30">
        <f>SUMIF(Ingredients!$B$3:$B$217,K530,Ingredients!$C$3:$C$217)+SUMIF($B$3:$B$724,K530,$AG$3:$AG$724)</f>
        <v>0</v>
      </c>
      <c r="AE530" s="30">
        <f>SUMIF(Ingredients!$B$3:$B$217,L530,Ingredients!$C$3:$C$217)+SUMIF($B$3:$B$724,L530,$AG$3:$AG$724)</f>
        <v>0</v>
      </c>
      <c r="AF530" s="30">
        <f>SUMIF(Ingredients!$B$3:$B$217,M530,Ingredients!$C$3:$C$217)+SUMIF($B$3:$B$724,M530,$AG$3:$AG$724)</f>
        <v>0</v>
      </c>
      <c r="AG530" s="29">
        <f t="shared" si="106"/>
        <v>24.166666666666668</v>
      </c>
      <c r="AH530" s="30">
        <f>SUMIF(Ingredients!$B$3:$B$217,F530,Ingredients!$D$3:$D$217)+SUMIF($B$3:$B$724,F530,$AP$3:$AP$724)</f>
        <v>0</v>
      </c>
      <c r="AI530" s="30">
        <f>SUMIF(Ingredients!$B$3:$B$217,G530,Ingredients!$D$3:$D$217)+SUMIF($B$3:$B$724,G530,$AP$3:$AP$724)</f>
        <v>0</v>
      </c>
      <c r="AJ530" s="30">
        <f>SUMIF(Ingredients!$B$3:$B$217,H530,Ingredients!$D$3:$D$217)+SUMIF($B$3:$B$724,H530,$AP$3:$AP$724)</f>
        <v>0</v>
      </c>
      <c r="AK530" s="30">
        <f>SUMIF(Ingredients!$B$3:$B$217,I530,Ingredients!$D$3:$D$217)+SUMIF($B$3:$B$724,I530,$AP$3:$AP$724)</f>
        <v>0</v>
      </c>
      <c r="AL530" s="30">
        <f>SUMIF(Ingredients!$B$3:$B$217,J530,Ingredients!$D$3:$D$217)+SUMIF($B$3:$B$724,J530,$AP$3:$AP$724)</f>
        <v>0</v>
      </c>
      <c r="AM530" s="30">
        <f>SUMIF(Ingredients!$B$3:$B$217,K530,Ingredients!$D$3:$D$217)+SUMIF($B$3:$B$724,K530,$AP$3:$AP$724)</f>
        <v>0</v>
      </c>
      <c r="AN530" s="30">
        <f>SUMIF(Ingredients!$B$3:$B$217,L530,Ingredients!$D$3:$D$217)+SUMIF($B$3:$B$724,L530,$AP$3:$AP$724)</f>
        <v>0</v>
      </c>
      <c r="AO530" s="30">
        <f>SUMIF(Ingredients!$B$3:$B$217,M530,Ingredients!$D$3:$D$217)+SUMIF($B$3:$B$724,M530,$AP$3:$AP$724)</f>
        <v>0</v>
      </c>
      <c r="AP530" s="29">
        <f t="shared" si="107"/>
        <v>0</v>
      </c>
      <c r="AQ530" s="30">
        <f>SUMIF(Ingredients!$B$3:$B$217,F530,Ingredients!$E$3:$E$217)+SUMIF($B$3:$B$724,F530,$AY$3:$AY$727)</f>
        <v>7</v>
      </c>
      <c r="AR530" s="30">
        <f>SUMIF(Ingredients!$B$3:$B$217,G530,Ingredients!$E$3:$E$217)+SUMIF($B$3:$B$724,G530,$AY$3:$AY$727)</f>
        <v>30</v>
      </c>
      <c r="AS530" s="30">
        <f>SUMIF(Ingredients!$B$3:$B$217,H530,Ingredients!$E$3:$E$217)+SUMIF($B$3:$B$724,H530,$AY$3:$AY$727)</f>
        <v>5</v>
      </c>
      <c r="AT530" s="30">
        <f>SUMIF(Ingredients!$B$3:$B$217,I530,Ingredients!$E$3:$E$217)+SUMIF($B$3:$B$724,I530,$AY$3:$AY$727)</f>
        <v>73</v>
      </c>
      <c r="AU530" s="30">
        <f>SUMIF(Ingredients!$B$3:$B$217,J530,Ingredients!$E$3:$E$217)+SUMIF($B$3:$B$724,J530,$AY$3:$AY$727)</f>
        <v>0</v>
      </c>
      <c r="AV530" s="30">
        <f>SUMIF(Ingredients!$B$3:$B$217,K530,Ingredients!$E$3:$E$217)+SUMIF($B$3:$B$724,K530,$AY$3:$AY$727)</f>
        <v>0</v>
      </c>
      <c r="AW530" s="30">
        <f>SUMIF(Ingredients!$B$3:$B$217,L530,Ingredients!$E$3:$E$217)+SUMIF($B$3:$B$724,L530,$AY$3:$AY$727)</f>
        <v>0</v>
      </c>
      <c r="AX530" s="30">
        <f>SUMIF(Ingredients!$B$3:$B$217,M530,Ingredients!$E$3:$E$217)+SUMIF($B$3:$B$724,M530,$AY$3:$AY$727)</f>
        <v>0</v>
      </c>
      <c r="AY530" s="29">
        <f t="shared" si="108"/>
        <v>28.75</v>
      </c>
      <c r="AZ530" s="30">
        <f>SUMIF(Ingredients!$B$3:$B$217,F530,Ingredients!$F$3:$F$217)+SUMIF($B$3:$B$724,F530,$BH$3:$BH$724)</f>
        <v>1</v>
      </c>
      <c r="BA530" s="30">
        <f>SUMIF(Ingredients!$B$3:$B$217,G530,Ingredients!$F$3:$F$217)+SUMIF($B$3:$B$724,G530,$BH$3:$BH$724)</f>
        <v>0</v>
      </c>
      <c r="BB530" s="30">
        <f>SUMIF(Ingredients!$B$3:$B$217,H530,Ingredients!$F$3:$F$217)+SUMIF($B$3:$B$724,H530,$BH$3:$BH$724)</f>
        <v>0</v>
      </c>
      <c r="BC530" s="30">
        <f>SUMIF(Ingredients!$B$3:$B$217,I530,Ingredients!$F$3:$F$217)+SUMIF($B$3:$B$724,I530,$BH$3:$BH$724)</f>
        <v>0</v>
      </c>
      <c r="BD530" s="30">
        <f>SUMIF(Ingredients!$B$3:$B$217,J530,Ingredients!$F$3:$F$217)+SUMIF($B$3:$B$724,J530,$BH$3:$BH$724)</f>
        <v>0</v>
      </c>
      <c r="BE530" s="30">
        <f>SUMIF(Ingredients!$B$3:$B$217,K530,Ingredients!$F$3:$F$217)+SUMIF($B$3:$B$724,K530,$BH$3:$BH$724)</f>
        <v>0</v>
      </c>
      <c r="BF530" s="30">
        <f>SUMIF(Ingredients!$B$3:$B$217,L530,Ingredients!$F$3:$F$217)+SUMIF($B$3:$B$724,L530,$BH$3:$BH$724)</f>
        <v>0</v>
      </c>
      <c r="BG530" s="30">
        <f>SUMIF(Ingredients!$B$3:$B$217,M530,Ingredients!$F$3:$F$217)+SUMIF($B$3:$B$724,M530,$BH$3:$BH$724)</f>
        <v>0</v>
      </c>
      <c r="BH530" s="35">
        <f t="shared" si="109"/>
        <v>1</v>
      </c>
      <c r="BI530" s="30">
        <f>SUMIF(Ingredients!$B$3:$B$217,F530,Ingredients!$G$3:$G$217)+SUMIF($B$3:$B$724,F530,$BQ$3:$BQ$724)</f>
        <v>0</v>
      </c>
      <c r="BJ530" s="30">
        <f>SUMIF(Ingredients!$B$3:$B$217,G530,Ingredients!$G$3:$G$217)+SUMIF($B$3:$B$724,G530,$BQ$3:$BQ$724)</f>
        <v>0</v>
      </c>
      <c r="BK530" s="30">
        <f>SUMIF(Ingredients!$B$3:$B$217,H530,Ingredients!$G$3:$G$217)+SUMIF($B$3:$B$724,H530,$BQ$3:$BQ$724)</f>
        <v>0</v>
      </c>
      <c r="BL530" s="30">
        <f>SUMIF(Ingredients!$B$3:$B$217,I530,Ingredients!$G$3:$G$217)+SUMIF($B$3:$B$724,I530,$BQ$3:$BQ$724)</f>
        <v>0</v>
      </c>
      <c r="BM530" s="30">
        <f>SUMIF(Ingredients!$B$3:$B$217,J530,Ingredients!$G$3:$G$217)+SUMIF($B$3:$B$724,J530,$BQ$3:$BQ$724)</f>
        <v>0</v>
      </c>
      <c r="BN530" s="30">
        <f>SUMIF(Ingredients!$B$3:$B$217,K530,Ingredients!$G$3:$G$217)+SUMIF($B$3:$B$724,K530,$BQ$3:$BQ$724)</f>
        <v>0</v>
      </c>
      <c r="BO530" s="30">
        <f>SUMIF(Ingredients!$B$3:$B$217,L530,Ingredients!$G$3:$G$217)+SUMIF($B$3:$B$724,L530,$BQ$3:$BQ$724)</f>
        <v>0</v>
      </c>
      <c r="BP530" s="30">
        <f>SUMIF(Ingredients!$B$3:$B$217,M530,Ingredients!$G$3:$G$217)+SUMIF($B$3:$B$724,M530,$BQ$3:$BQ$724)</f>
        <v>0</v>
      </c>
      <c r="BQ530" s="36">
        <f t="shared" si="110"/>
        <v>0</v>
      </c>
      <c r="BR530" s="30">
        <f>SUMIF(Ingredients!$B$3:$B$217,F530,Ingredients!$H$3:$H$217)+SUMIF($B$3:$B$724,F530,$BZ$3:$BZ$724)</f>
        <v>0</v>
      </c>
      <c r="BS530" s="30">
        <f>SUMIF(Ingredients!$B$3:$B$217,G530,Ingredients!$H$3:$H$217)+SUMIF($B$3:$B$724,G530,$BZ$3:$BZ$724)</f>
        <v>0</v>
      </c>
      <c r="BT530" s="30">
        <f>SUMIF(Ingredients!$B$3:$B$217,H530,Ingredients!$H$3:$H$217)+SUMIF($B$3:$B$724,H530,$BZ$3:$BZ$724)</f>
        <v>1</v>
      </c>
      <c r="BU530" s="30">
        <f>SUMIF(Ingredients!$B$3:$B$217,I530,Ingredients!$H$3:$H$217)+SUMIF($B$3:$B$724,I530,$BZ$3:$BZ$724)</f>
        <v>0</v>
      </c>
      <c r="BV530" s="30">
        <f>SUMIF(Ingredients!$B$3:$B$217,J530,Ingredients!$H$3:$H$217)+SUMIF($B$3:$B$724,J530,$BZ$3:$BZ$724)</f>
        <v>0</v>
      </c>
      <c r="BW530" s="30">
        <f>SUMIF(Ingredients!$B$3:$B$217,K530,Ingredients!$H$3:$H$217)+SUMIF($B$3:$B$724,K530,$BZ$3:$BZ$724)</f>
        <v>0</v>
      </c>
      <c r="BX530" s="30">
        <f>SUMIF(Ingredients!$B$3:$B$217,L530,Ingredients!$H$3:$H$217)+SUMIF($B$3:$B$724,L530,$BZ$3:$BZ$724)</f>
        <v>0</v>
      </c>
      <c r="BY530" s="30">
        <f>SUMIF(Ingredients!$B$3:$B$217,M530,Ingredients!$H$3:$H$217)+SUMIF($B$3:$B$724,M530,$BZ$3:$BZ$724)</f>
        <v>0</v>
      </c>
      <c r="BZ530" s="42">
        <f t="shared" si="111"/>
        <v>1</v>
      </c>
      <c r="CA530" s="30">
        <f>SUMIF(Ingredients!$B$3:$B$217,F530,Ingredients!$I$3:$I$217)+SUMIF($B$3:$B$724,F530,$CI$3:$CI$724)</f>
        <v>0</v>
      </c>
      <c r="CB530" s="30">
        <f>SUMIF(Ingredients!$B$3:$B$217,G530,Ingredients!$I$3:$I$217)+SUMIF($B$3:$B$724,G530,$CI$3:$CI$724)</f>
        <v>2</v>
      </c>
      <c r="CC530" s="30">
        <f>SUMIF(Ingredients!$B$3:$B$217,H530,Ingredients!$I$3:$I$217)+SUMIF($B$3:$B$724,H530,$CI$3:$CI$724)</f>
        <v>0</v>
      </c>
      <c r="CD530" s="30">
        <f>SUMIF(Ingredients!$B$3:$B$217,I530,Ingredients!$I$3:$I$217)+SUMIF($B$3:$B$724,I530,$CI$3:$CI$724)</f>
        <v>0</v>
      </c>
      <c r="CE530" s="30">
        <f>SUMIF(Ingredients!$B$3:$B$217,J530,Ingredients!$I$3:$I$217)+SUMIF($B$3:$B$724,J530,$CI$3:$CI$724)</f>
        <v>0</v>
      </c>
      <c r="CF530" s="30">
        <f>SUMIF(Ingredients!$B$3:$B$217,K530,Ingredients!$I$3:$I$217)+SUMIF($B$3:$B$724,K530,$CI$3:$CI$724)</f>
        <v>0</v>
      </c>
      <c r="CG530" s="30">
        <f>SUMIF(Ingredients!$B$3:$B$217,L530,Ingredients!$I$3:$I$217)+SUMIF($B$3:$B$724,L530,$CI$3:$CI$724)</f>
        <v>0</v>
      </c>
      <c r="CH530" s="30">
        <f>SUMIF(Ingredients!$B$3:$B$217,M530,Ingredients!$I$3:$I$217)+SUMIF($B$3:$B$724,M530,$CI$3:$CI$724)</f>
        <v>0</v>
      </c>
      <c r="CI530" s="38">
        <f t="shared" si="112"/>
        <v>2</v>
      </c>
      <c r="CJ530" s="30">
        <f>SUMIF(Ingredients!$B$3:$B$217,F530,Ingredients!$J$3:$J$217)+SUMIF($B$3:$B$724,F530,$CR$3:$CR$724)</f>
        <v>0</v>
      </c>
      <c r="CK530" s="30">
        <f>SUMIF(Ingredients!$B$3:$B$217,G530,Ingredients!$J$3:$J$217)+SUMIF($B$3:$B$724,G530,$CR$3:$CR$724)</f>
        <v>0</v>
      </c>
      <c r="CL530" s="30">
        <f>SUMIF(Ingredients!$B$3:$B$217,H530,Ingredients!$J$3:$J$217)+SUMIF($B$3:$B$724,H530,$CR$3:$CR$724)</f>
        <v>0</v>
      </c>
      <c r="CM530" s="30">
        <f>SUMIF(Ingredients!$B$3:$B$217,I530,Ingredients!$J$3:$J$217)+SUMIF($B$3:$B$724,I530,$CR$3:$CR$724)</f>
        <v>3</v>
      </c>
      <c r="CN530" s="30">
        <f>SUMIF(Ingredients!$B$3:$B$217,J530,Ingredients!$J$3:$J$217)+SUMIF($B$3:$B$724,J530,$CR$3:$CR$724)</f>
        <v>0</v>
      </c>
      <c r="CO530" s="30">
        <f>SUMIF(Ingredients!$B$3:$B$217,K530,Ingredients!$J$3:$J$217)+SUMIF($B$3:$B$724,K530,$CR$3:$CR$724)</f>
        <v>0</v>
      </c>
      <c r="CP530" s="30">
        <f>SUMIF(Ingredients!$B$3:$B$217,L530,Ingredients!$J$3:$J$217)+SUMIF($B$3:$B$724,L530,$CR$3:$CR$724)</f>
        <v>0</v>
      </c>
      <c r="CQ530" s="30">
        <f>SUMIF(Ingredients!$B$3:$B$217,M530,Ingredients!$J$3:$J$217)+SUMIF($B$3:$B$724,M530,$CR$3:$CR$724)</f>
        <v>0</v>
      </c>
      <c r="CR530" s="43">
        <f t="shared" si="113"/>
        <v>3</v>
      </c>
      <c r="CS530" s="34">
        <v>25</v>
      </c>
      <c r="CT530" s="30">
        <v>0</v>
      </c>
      <c r="CU530" s="30">
        <v>12</v>
      </c>
      <c r="CV530" s="35">
        <v>1</v>
      </c>
      <c r="CW530" s="36">
        <v>0</v>
      </c>
      <c r="CX530" s="37">
        <v>1</v>
      </c>
      <c r="CY530" s="38">
        <v>2</v>
      </c>
      <c r="CZ530" s="39">
        <v>3</v>
      </c>
      <c r="DA530" t="s">
        <v>202</v>
      </c>
      <c r="DB530" t="str">
        <f t="shared" ca="1" si="114"/>
        <v>-</v>
      </c>
      <c r="DD530" t="s">
        <v>200</v>
      </c>
      <c r="DE530" t="str">
        <f t="shared" ca="1" si="115"/>
        <v>SAUSAGEBEANMELTITEM(MEAL, ItemRegistry.sausagebeanmeltItem, 4 ,5f,0f,1f,1f,0f,2f,3f,1.75f),</v>
      </c>
      <c r="DF530" t="s">
        <v>2583</v>
      </c>
    </row>
    <row r="531" spans="2:110" x14ac:dyDescent="0.3">
      <c r="B531" t="s">
        <v>834</v>
      </c>
      <c r="C531" t="str">
        <f>INDEX('PH Itemnames'!$B$1:$B$723,MATCH(B531,'PH Itemnames'!$A$1:$A$723),1)</f>
        <v>mettbrotchenItem</v>
      </c>
      <c r="D531" t="s">
        <v>240</v>
      </c>
      <c r="E531" t="s">
        <v>1192</v>
      </c>
      <c r="F531" s="10" t="s">
        <v>76</v>
      </c>
      <c r="G531" s="11" t="s">
        <v>246</v>
      </c>
      <c r="H531" s="11" t="s">
        <v>64</v>
      </c>
      <c r="I531" s="11" t="s">
        <v>401</v>
      </c>
      <c r="J531" s="11" t="s">
        <v>249</v>
      </c>
      <c r="K531" s="11"/>
      <c r="L531" s="11"/>
      <c r="M531" s="11"/>
      <c r="N531" s="46">
        <f ca="1">SUMIF(Ingredients!$B$3:$B$217,'PH complex foods'!F531,Ingredients!$A$3:$A$119)+SUMIF($B$3:$B$724,F531,$V$3:$V$723)</f>
        <v>1</v>
      </c>
      <c r="O531" s="11">
        <f ca="1">SUMIF(Ingredients!$B$3:$B$217,'PH complex foods'!G531,Ingredients!$A$3:$A$119)+SUMIF($B$3:$B$724,G531,$V$3:$V$723)</f>
        <v>1</v>
      </c>
      <c r="P531" s="11">
        <f ca="1">SUMIF(Ingredients!$B$3:$B$217,'PH complex foods'!H531,Ingredients!$A$3:$A$119)+SUMIF($B$3:$B$724,H531,$V$3:$V$723)</f>
        <v>1</v>
      </c>
      <c r="Q531" s="11">
        <f ca="1">SUMIF(Ingredients!$B$3:$B$217,'PH complex foods'!I531,Ingredients!$A$3:$A$119)+SUMIF($B$3:$B$724,I531,$V$3:$V$723)</f>
        <v>1</v>
      </c>
      <c r="R531" s="11">
        <f ca="1">SUMIF(Ingredients!$B$3:$B$217,'PH complex foods'!J531,Ingredients!$A$3:$A$119)+SUMIF($B$3:$B$724,J531,$V$3:$V$723)</f>
        <v>1</v>
      </c>
      <c r="S531" s="11">
        <f ca="1">SUMIF(Ingredients!$B$3:$B$217,'PH complex foods'!K531,Ingredients!$A$3:$A$119)+SUMIF($B$3:$B$724,K531,$V$3:$V$723)</f>
        <v>0</v>
      </c>
      <c r="T531" s="11">
        <f ca="1">SUMIF(Ingredients!$B$3:$B$217,'PH complex foods'!L531,Ingredients!$A$3:$A$119)+SUMIF($B$3:$B$724,L531,$V$3:$V$723)</f>
        <v>0</v>
      </c>
      <c r="U531" s="11">
        <f ca="1">SUMIF(Ingredients!$B$3:$B$217,'PH complex foods'!M531,Ingredients!$A$3:$A$119)+SUMIF($B$3:$B$724,M531,$V$3:$V$723)</f>
        <v>0</v>
      </c>
      <c r="V531" s="10">
        <f t="shared" ca="1" si="116"/>
        <v>1</v>
      </c>
      <c r="W531" s="11">
        <f t="shared" si="105"/>
        <v>0</v>
      </c>
      <c r="X531" s="44" t="str">
        <f t="shared" ca="1" si="117"/>
        <v>Yes</v>
      </c>
      <c r="Y531" s="34">
        <f>SUMIF(Ingredients!$B$3:$B$217,F531,Ingredients!$C$3:$C$217)+SUMIF($B$3:$B$724,F531,$AG$3:$AG$724)</f>
        <v>10</v>
      </c>
      <c r="Z531" s="30">
        <f>SUMIF(Ingredients!$B$3:$B$217,G531,Ingredients!$C$3:$C$217)+SUMIF($B$3:$B$724,G531,$AG$3:$AG$724)</f>
        <v>5</v>
      </c>
      <c r="AA531" s="30">
        <f>SUMIF(Ingredients!$B$3:$B$217,H531,Ingredients!$C$3:$C$217)+SUMIF($B$3:$B$724,H531,$AG$3:$AG$724)</f>
        <v>2</v>
      </c>
      <c r="AB531" s="30">
        <f>SUMIF(Ingredients!$B$3:$B$217,I531,Ingredients!$C$3:$C$217)+SUMIF($B$3:$B$724,I531,$AG$3:$AG$724)</f>
        <v>0</v>
      </c>
      <c r="AC531" s="30">
        <f>SUMIF(Ingredients!$B$3:$B$217,J531,Ingredients!$C$3:$C$217)+SUMIF($B$3:$B$724,J531,$AG$3:$AG$724)</f>
        <v>0</v>
      </c>
      <c r="AD531" s="30">
        <f>SUMIF(Ingredients!$B$3:$B$217,K531,Ingredients!$C$3:$C$217)+SUMIF($B$3:$B$724,K531,$AG$3:$AG$724)</f>
        <v>0</v>
      </c>
      <c r="AE531" s="30">
        <f>SUMIF(Ingredients!$B$3:$B$217,L531,Ingredients!$C$3:$C$217)+SUMIF($B$3:$B$724,L531,$AG$3:$AG$724)</f>
        <v>0</v>
      </c>
      <c r="AF531" s="30">
        <f>SUMIF(Ingredients!$B$3:$B$217,M531,Ingredients!$C$3:$C$217)+SUMIF($B$3:$B$724,M531,$AG$3:$AG$724)</f>
        <v>0</v>
      </c>
      <c r="AG531" s="29">
        <f t="shared" si="106"/>
        <v>17</v>
      </c>
      <c r="AH531" s="30">
        <f>SUMIF(Ingredients!$B$3:$B$217,F531,Ingredients!$D$3:$D$217)+SUMIF($B$3:$B$724,F531,$AP$3:$AP$724)</f>
        <v>0</v>
      </c>
      <c r="AI531" s="30">
        <f>SUMIF(Ingredients!$B$3:$B$217,G531,Ingredients!$D$3:$D$217)+SUMIF($B$3:$B$724,G531,$AP$3:$AP$724)</f>
        <v>0</v>
      </c>
      <c r="AJ531" s="30">
        <f>SUMIF(Ingredients!$B$3:$B$217,H531,Ingredients!$D$3:$D$217)+SUMIF($B$3:$B$724,H531,$AP$3:$AP$724)</f>
        <v>0</v>
      </c>
      <c r="AK531" s="30">
        <f>SUMIF(Ingredients!$B$3:$B$217,I531,Ingredients!$D$3:$D$217)+SUMIF($B$3:$B$724,I531,$AP$3:$AP$724)</f>
        <v>0</v>
      </c>
      <c r="AL531" s="30">
        <f>SUMIF(Ingredients!$B$3:$B$217,J531,Ingredients!$D$3:$D$217)+SUMIF($B$3:$B$724,J531,$AP$3:$AP$724)</f>
        <v>0</v>
      </c>
      <c r="AM531" s="30">
        <f>SUMIF(Ingredients!$B$3:$B$217,K531,Ingredients!$D$3:$D$217)+SUMIF($B$3:$B$724,K531,$AP$3:$AP$724)</f>
        <v>0</v>
      </c>
      <c r="AN531" s="30">
        <f>SUMIF(Ingredients!$B$3:$B$217,L531,Ingredients!$D$3:$D$217)+SUMIF($B$3:$B$724,L531,$AP$3:$AP$724)</f>
        <v>0</v>
      </c>
      <c r="AO531" s="30">
        <f>SUMIF(Ingredients!$B$3:$B$217,M531,Ingredients!$D$3:$D$217)+SUMIF($B$3:$B$724,M531,$AP$3:$AP$724)</f>
        <v>0</v>
      </c>
      <c r="AP531" s="29">
        <f t="shared" si="107"/>
        <v>0</v>
      </c>
      <c r="AQ531" s="30">
        <f>SUMIF(Ingredients!$B$3:$B$217,F531,Ingredients!$E$3:$E$217)+SUMIF($B$3:$B$724,F531,$AY$3:$AY$727)</f>
        <v>10</v>
      </c>
      <c r="AR531" s="30">
        <f>SUMIF(Ingredients!$B$3:$B$217,G531,Ingredients!$E$3:$E$217)+SUMIF($B$3:$B$724,G531,$AY$3:$AY$727)</f>
        <v>21</v>
      </c>
      <c r="AS531" s="30">
        <f>SUMIF(Ingredients!$B$3:$B$217,H531,Ingredients!$E$3:$E$217)+SUMIF($B$3:$B$724,H531,$AY$3:$AY$727)</f>
        <v>43</v>
      </c>
      <c r="AT531" s="30">
        <f>SUMIF(Ingredients!$B$3:$B$217,I531,Ingredients!$E$3:$E$217)+SUMIF($B$3:$B$724,I531,$AY$3:$AY$727)</f>
        <v>0</v>
      </c>
      <c r="AU531" s="30">
        <f>SUMIF(Ingredients!$B$3:$B$217,J531,Ingredients!$E$3:$E$217)+SUMIF($B$3:$B$724,J531,$AY$3:$AY$727)</f>
        <v>30</v>
      </c>
      <c r="AV531" s="30">
        <f>SUMIF(Ingredients!$B$3:$B$217,K531,Ingredients!$E$3:$E$217)+SUMIF($B$3:$B$724,K531,$AY$3:$AY$727)</f>
        <v>0</v>
      </c>
      <c r="AW531" s="30">
        <f>SUMIF(Ingredients!$B$3:$B$217,L531,Ingredients!$E$3:$E$217)+SUMIF($B$3:$B$724,L531,$AY$3:$AY$727)</f>
        <v>0</v>
      </c>
      <c r="AX531" s="30">
        <f>SUMIF(Ingredients!$B$3:$B$217,M531,Ingredients!$E$3:$E$217)+SUMIF($B$3:$B$724,M531,$AY$3:$AY$727)</f>
        <v>0</v>
      </c>
      <c r="AY531" s="29">
        <f t="shared" si="108"/>
        <v>20.8</v>
      </c>
      <c r="AZ531" s="30">
        <f>SUMIF(Ingredients!$B$3:$B$217,F531,Ingredients!$F$3:$F$217)+SUMIF($B$3:$B$724,F531,$BH$3:$BH$724)</f>
        <v>0</v>
      </c>
      <c r="BA531" s="30">
        <f>SUMIF(Ingredients!$B$3:$B$217,G531,Ingredients!$F$3:$F$217)+SUMIF($B$3:$B$724,G531,$BH$3:$BH$724)</f>
        <v>1.5</v>
      </c>
      <c r="BB531" s="30">
        <f>SUMIF(Ingredients!$B$3:$B$217,H531,Ingredients!$F$3:$F$217)+SUMIF($B$3:$B$724,H531,$BH$3:$BH$724)</f>
        <v>0</v>
      </c>
      <c r="BC531" s="30">
        <f>SUMIF(Ingredients!$B$3:$B$217,I531,Ingredients!$F$3:$F$217)+SUMIF($B$3:$B$724,I531,$BH$3:$BH$724)</f>
        <v>0</v>
      </c>
      <c r="BD531" s="30">
        <f>SUMIF(Ingredients!$B$3:$B$217,J531,Ingredients!$F$3:$F$217)+SUMIF($B$3:$B$724,J531,$BH$3:$BH$724)</f>
        <v>0</v>
      </c>
      <c r="BE531" s="30">
        <f>SUMIF(Ingredients!$B$3:$B$217,K531,Ingredients!$F$3:$F$217)+SUMIF($B$3:$B$724,K531,$BH$3:$BH$724)</f>
        <v>0</v>
      </c>
      <c r="BF531" s="30">
        <f>SUMIF(Ingredients!$B$3:$B$217,L531,Ingredients!$F$3:$F$217)+SUMIF($B$3:$B$724,L531,$BH$3:$BH$724)</f>
        <v>0</v>
      </c>
      <c r="BG531" s="30">
        <f>SUMIF(Ingredients!$B$3:$B$217,M531,Ingredients!$F$3:$F$217)+SUMIF($B$3:$B$724,M531,$BH$3:$BH$724)</f>
        <v>0</v>
      </c>
      <c r="BH531" s="35">
        <f t="shared" si="109"/>
        <v>1.5</v>
      </c>
      <c r="BI531" s="30">
        <f>SUMIF(Ingredients!$B$3:$B$217,F531,Ingredients!$G$3:$G$217)+SUMIF($B$3:$B$724,F531,$BQ$3:$BQ$724)</f>
        <v>0</v>
      </c>
      <c r="BJ531" s="30">
        <f>SUMIF(Ingredients!$B$3:$B$217,G531,Ingredients!$G$3:$G$217)+SUMIF($B$3:$B$724,G531,$BQ$3:$BQ$724)</f>
        <v>0</v>
      </c>
      <c r="BK531" s="30">
        <f>SUMIF(Ingredients!$B$3:$B$217,H531,Ingredients!$G$3:$G$217)+SUMIF($B$3:$B$724,H531,$BQ$3:$BQ$724)</f>
        <v>0</v>
      </c>
      <c r="BL531" s="30">
        <f>SUMIF(Ingredients!$B$3:$B$217,I531,Ingredients!$G$3:$G$217)+SUMIF($B$3:$B$724,I531,$BQ$3:$BQ$724)</f>
        <v>0</v>
      </c>
      <c r="BM531" s="30">
        <f>SUMIF(Ingredients!$B$3:$B$217,J531,Ingredients!$G$3:$G$217)+SUMIF($B$3:$B$724,J531,$BQ$3:$BQ$724)</f>
        <v>0</v>
      </c>
      <c r="BN531" s="30">
        <f>SUMIF(Ingredients!$B$3:$B$217,K531,Ingredients!$G$3:$G$217)+SUMIF($B$3:$B$724,K531,$BQ$3:$BQ$724)</f>
        <v>0</v>
      </c>
      <c r="BO531" s="30">
        <f>SUMIF(Ingredients!$B$3:$B$217,L531,Ingredients!$G$3:$G$217)+SUMIF($B$3:$B$724,L531,$BQ$3:$BQ$724)</f>
        <v>0</v>
      </c>
      <c r="BP531" s="30">
        <f>SUMIF(Ingredients!$B$3:$B$217,M531,Ingredients!$G$3:$G$217)+SUMIF($B$3:$B$724,M531,$BQ$3:$BQ$724)</f>
        <v>0</v>
      </c>
      <c r="BQ531" s="36">
        <f t="shared" si="110"/>
        <v>0</v>
      </c>
      <c r="BR531" s="30">
        <f>SUMIF(Ingredients!$B$3:$B$217,F531,Ingredients!$H$3:$H$217)+SUMIF($B$3:$B$724,F531,$BZ$3:$BZ$724)</f>
        <v>0</v>
      </c>
      <c r="BS531" s="30">
        <f>SUMIF(Ingredients!$B$3:$B$217,G531,Ingredients!$H$3:$H$217)+SUMIF($B$3:$B$724,G531,$BZ$3:$BZ$724)</f>
        <v>0</v>
      </c>
      <c r="BT531" s="30">
        <f>SUMIF(Ingredients!$B$3:$B$217,H531,Ingredients!$H$3:$H$217)+SUMIF($B$3:$B$724,H531,$BZ$3:$BZ$724)</f>
        <v>1</v>
      </c>
      <c r="BU531" s="30">
        <f>SUMIF(Ingredients!$B$3:$B$217,I531,Ingredients!$H$3:$H$217)+SUMIF($B$3:$B$724,I531,$BZ$3:$BZ$724)</f>
        <v>0</v>
      </c>
      <c r="BV531" s="30">
        <f>SUMIF(Ingredients!$B$3:$B$217,J531,Ingredients!$H$3:$H$217)+SUMIF($B$3:$B$724,J531,$BZ$3:$BZ$724)</f>
        <v>0</v>
      </c>
      <c r="BW531" s="30">
        <f>SUMIF(Ingredients!$B$3:$B$217,K531,Ingredients!$H$3:$H$217)+SUMIF($B$3:$B$724,K531,$BZ$3:$BZ$724)</f>
        <v>0</v>
      </c>
      <c r="BX531" s="30">
        <f>SUMIF(Ingredients!$B$3:$B$217,L531,Ingredients!$H$3:$H$217)+SUMIF($B$3:$B$724,L531,$BZ$3:$BZ$724)</f>
        <v>0</v>
      </c>
      <c r="BY531" s="30">
        <f>SUMIF(Ingredients!$B$3:$B$217,M531,Ingredients!$H$3:$H$217)+SUMIF($B$3:$B$724,M531,$BZ$3:$BZ$724)</f>
        <v>0</v>
      </c>
      <c r="BZ531" s="42">
        <f t="shared" si="111"/>
        <v>1</v>
      </c>
      <c r="CA531" s="30">
        <f>SUMIF(Ingredients!$B$3:$B$217,F531,Ingredients!$I$3:$I$217)+SUMIF($B$3:$B$724,F531,$CI$3:$CI$724)</f>
        <v>1.5</v>
      </c>
      <c r="CB531" s="30">
        <f>SUMIF(Ingredients!$B$3:$B$217,G531,Ingredients!$I$3:$I$217)+SUMIF($B$3:$B$724,G531,$CI$3:$CI$724)</f>
        <v>0</v>
      </c>
      <c r="CC531" s="30">
        <f>SUMIF(Ingredients!$B$3:$B$217,H531,Ingredients!$I$3:$I$217)+SUMIF($B$3:$B$724,H531,$CI$3:$CI$724)</f>
        <v>0</v>
      </c>
      <c r="CD531" s="30">
        <f>SUMIF(Ingredients!$B$3:$B$217,I531,Ingredients!$I$3:$I$217)+SUMIF($B$3:$B$724,I531,$CI$3:$CI$724)</f>
        <v>0</v>
      </c>
      <c r="CE531" s="30">
        <f>SUMIF(Ingredients!$B$3:$B$217,J531,Ingredients!$I$3:$I$217)+SUMIF($B$3:$B$724,J531,$CI$3:$CI$724)</f>
        <v>0</v>
      </c>
      <c r="CF531" s="30">
        <f>SUMIF(Ingredients!$B$3:$B$217,K531,Ingredients!$I$3:$I$217)+SUMIF($B$3:$B$724,K531,$CI$3:$CI$724)</f>
        <v>0</v>
      </c>
      <c r="CG531" s="30">
        <f>SUMIF(Ingredients!$B$3:$B$217,L531,Ingredients!$I$3:$I$217)+SUMIF($B$3:$B$724,L531,$CI$3:$CI$724)</f>
        <v>0</v>
      </c>
      <c r="CH531" s="30">
        <f>SUMIF(Ingredients!$B$3:$B$217,M531,Ingredients!$I$3:$I$217)+SUMIF($B$3:$B$724,M531,$CI$3:$CI$724)</f>
        <v>0</v>
      </c>
      <c r="CI531" s="38">
        <f t="shared" si="112"/>
        <v>1.5</v>
      </c>
      <c r="CJ531" s="30">
        <f>SUMIF(Ingredients!$B$3:$B$217,F531,Ingredients!$J$3:$J$217)+SUMIF($B$3:$B$724,F531,$CR$3:$CR$724)</f>
        <v>0</v>
      </c>
      <c r="CK531" s="30">
        <f>SUMIF(Ingredients!$B$3:$B$217,G531,Ingredients!$J$3:$J$217)+SUMIF($B$3:$B$724,G531,$CR$3:$CR$724)</f>
        <v>0</v>
      </c>
      <c r="CL531" s="30">
        <f>SUMIF(Ingredients!$B$3:$B$217,H531,Ingredients!$J$3:$J$217)+SUMIF($B$3:$B$724,H531,$CR$3:$CR$724)</f>
        <v>0</v>
      </c>
      <c r="CM531" s="30">
        <f>SUMIF(Ingredients!$B$3:$B$217,I531,Ingredients!$J$3:$J$217)+SUMIF($B$3:$B$724,I531,$CR$3:$CR$724)</f>
        <v>0</v>
      </c>
      <c r="CN531" s="30">
        <f>SUMIF(Ingredients!$B$3:$B$217,J531,Ingredients!$J$3:$J$217)+SUMIF($B$3:$B$724,J531,$CR$3:$CR$724)</f>
        <v>0</v>
      </c>
      <c r="CO531" s="30">
        <f>SUMIF(Ingredients!$B$3:$B$217,K531,Ingredients!$J$3:$J$217)+SUMIF($B$3:$B$724,K531,$CR$3:$CR$724)</f>
        <v>0</v>
      </c>
      <c r="CP531" s="30">
        <f>SUMIF(Ingredients!$B$3:$B$217,L531,Ingredients!$J$3:$J$217)+SUMIF($B$3:$B$724,L531,$CR$3:$CR$724)</f>
        <v>0</v>
      </c>
      <c r="CQ531" s="30">
        <f>SUMIF(Ingredients!$B$3:$B$217,M531,Ingredients!$J$3:$J$217)+SUMIF($B$3:$B$724,M531,$CR$3:$CR$724)</f>
        <v>0</v>
      </c>
      <c r="CR531" s="43">
        <f t="shared" si="113"/>
        <v>0</v>
      </c>
      <c r="CS531" s="34">
        <v>15</v>
      </c>
      <c r="CT531" s="30">
        <v>0</v>
      </c>
      <c r="CU531" s="30">
        <v>20.8</v>
      </c>
      <c r="CV531" s="35">
        <v>1.5</v>
      </c>
      <c r="CW531" s="36">
        <v>0</v>
      </c>
      <c r="CX531" s="37">
        <v>1</v>
      </c>
      <c r="CY531" s="38">
        <v>1.5</v>
      </c>
      <c r="CZ531" s="39">
        <v>0</v>
      </c>
      <c r="DA531" t="s">
        <v>202</v>
      </c>
      <c r="DB531" t="str">
        <f t="shared" ca="1" si="114"/>
        <v>-</v>
      </c>
      <c r="DD531" t="s">
        <v>200</v>
      </c>
      <c r="DE531" t="str">
        <f t="shared" ca="1" si="115"/>
        <v>METTBROTCHENITEM(MEAL, ItemRegistry.mettbrotchenItem, 4 ,3f,0f,1.5f,1f,0f,1.5f,0f,1.01f),</v>
      </c>
      <c r="DF531" t="s">
        <v>2584</v>
      </c>
    </row>
    <row r="532" spans="2:110" x14ac:dyDescent="0.3">
      <c r="B532" t="s">
        <v>835</v>
      </c>
      <c r="C532" t="str">
        <f>INDEX('PH Itemnames'!$B$1:$B$723,MATCH(B532,'PH Itemnames'!$A$1:$A$723),1)</f>
        <v>porkrindsItem</v>
      </c>
      <c r="D532" t="s">
        <v>240</v>
      </c>
      <c r="E532" t="s">
        <v>1192</v>
      </c>
      <c r="F532" s="10" t="s">
        <v>836</v>
      </c>
      <c r="G532" s="11"/>
      <c r="H532" s="11"/>
      <c r="I532" s="11"/>
      <c r="J532" s="11"/>
      <c r="K532" s="11"/>
      <c r="L532" s="11"/>
      <c r="M532" s="11"/>
      <c r="N532" s="46">
        <f ca="1">SUMIF(Ingredients!$B$3:$B$217,'PH complex foods'!F532,Ingredients!$A$3:$A$119)+SUMIF($B$3:$B$724,F532,$V$3:$V$723)</f>
        <v>0</v>
      </c>
      <c r="O532" s="11">
        <f ca="1">SUMIF(Ingredients!$B$3:$B$217,'PH complex foods'!G532,Ingredients!$A$3:$A$119)+SUMIF($B$3:$B$724,G532,$V$3:$V$723)</f>
        <v>0</v>
      </c>
      <c r="P532" s="11">
        <f ca="1">SUMIF(Ingredients!$B$3:$B$217,'PH complex foods'!H532,Ingredients!$A$3:$A$119)+SUMIF($B$3:$B$724,H532,$V$3:$V$723)</f>
        <v>0</v>
      </c>
      <c r="Q532" s="11">
        <f ca="1">SUMIF(Ingredients!$B$3:$B$217,'PH complex foods'!I532,Ingredients!$A$3:$A$119)+SUMIF($B$3:$B$724,I532,$V$3:$V$723)</f>
        <v>0</v>
      </c>
      <c r="R532" s="11">
        <f ca="1">SUMIF(Ingredients!$B$3:$B$217,'PH complex foods'!J532,Ingredients!$A$3:$A$119)+SUMIF($B$3:$B$724,J532,$V$3:$V$723)</f>
        <v>0</v>
      </c>
      <c r="S532" s="11">
        <f ca="1">SUMIF(Ingredients!$B$3:$B$217,'PH complex foods'!K532,Ingredients!$A$3:$A$119)+SUMIF($B$3:$B$724,K532,$V$3:$V$723)</f>
        <v>0</v>
      </c>
      <c r="T532" s="11">
        <f ca="1">SUMIF(Ingredients!$B$3:$B$217,'PH complex foods'!L532,Ingredients!$A$3:$A$119)+SUMIF($B$3:$B$724,L532,$V$3:$V$723)</f>
        <v>0</v>
      </c>
      <c r="U532" s="11">
        <f ca="1">SUMIF(Ingredients!$B$3:$B$217,'PH complex foods'!M532,Ingredients!$A$3:$A$119)+SUMIF($B$3:$B$724,M532,$V$3:$V$723)</f>
        <v>0</v>
      </c>
      <c r="V532" s="10">
        <f t="shared" ca="1" si="116"/>
        <v>0</v>
      </c>
      <c r="W532" s="11">
        <f t="shared" si="105"/>
        <v>0</v>
      </c>
      <c r="X532" s="44" t="str">
        <f t="shared" ca="1" si="117"/>
        <v>No</v>
      </c>
      <c r="Y532" s="34">
        <f>SUMIF(Ingredients!$B$3:$B$217,F532,Ingredients!$C$3:$C$217)+SUMIF($B$3:$B$724,F532,$AG$3:$AG$724)</f>
        <v>0</v>
      </c>
      <c r="Z532" s="30">
        <f>SUMIF(Ingredients!$B$3:$B$217,G532,Ingredients!$C$3:$C$217)+SUMIF($B$3:$B$724,G532,$AG$3:$AG$724)</f>
        <v>0</v>
      </c>
      <c r="AA532" s="30">
        <f>SUMIF(Ingredients!$B$3:$B$217,H532,Ingredients!$C$3:$C$217)+SUMIF($B$3:$B$724,H532,$AG$3:$AG$724)</f>
        <v>0</v>
      </c>
      <c r="AB532" s="30">
        <f>SUMIF(Ingredients!$B$3:$B$217,I532,Ingredients!$C$3:$C$217)+SUMIF($B$3:$B$724,I532,$AG$3:$AG$724)</f>
        <v>0</v>
      </c>
      <c r="AC532" s="30">
        <f>SUMIF(Ingredients!$B$3:$B$217,J532,Ingredients!$C$3:$C$217)+SUMIF($B$3:$B$724,J532,$AG$3:$AG$724)</f>
        <v>0</v>
      </c>
      <c r="AD532" s="30">
        <f>SUMIF(Ingredients!$B$3:$B$217,K532,Ingredients!$C$3:$C$217)+SUMIF($B$3:$B$724,K532,$AG$3:$AG$724)</f>
        <v>0</v>
      </c>
      <c r="AE532" s="30">
        <f>SUMIF(Ingredients!$B$3:$B$217,L532,Ingredients!$C$3:$C$217)+SUMIF($B$3:$B$724,L532,$AG$3:$AG$724)</f>
        <v>0</v>
      </c>
      <c r="AF532" s="30">
        <f>SUMIF(Ingredients!$B$3:$B$217,M532,Ingredients!$C$3:$C$217)+SUMIF($B$3:$B$724,M532,$AG$3:$AG$724)</f>
        <v>0</v>
      </c>
      <c r="AG532" s="29">
        <f t="shared" si="106"/>
        <v>0</v>
      </c>
      <c r="AH532" s="30">
        <f>SUMIF(Ingredients!$B$3:$B$217,F532,Ingredients!$D$3:$D$217)+SUMIF($B$3:$B$724,F532,$AP$3:$AP$724)</f>
        <v>0</v>
      </c>
      <c r="AI532" s="30">
        <f>SUMIF(Ingredients!$B$3:$B$217,G532,Ingredients!$D$3:$D$217)+SUMIF($B$3:$B$724,G532,$AP$3:$AP$724)</f>
        <v>0</v>
      </c>
      <c r="AJ532" s="30">
        <f>SUMIF(Ingredients!$B$3:$B$217,H532,Ingredients!$D$3:$D$217)+SUMIF($B$3:$B$724,H532,$AP$3:$AP$724)</f>
        <v>0</v>
      </c>
      <c r="AK532" s="30">
        <f>SUMIF(Ingredients!$B$3:$B$217,I532,Ingredients!$D$3:$D$217)+SUMIF($B$3:$B$724,I532,$AP$3:$AP$724)</f>
        <v>0</v>
      </c>
      <c r="AL532" s="30">
        <f>SUMIF(Ingredients!$B$3:$B$217,J532,Ingredients!$D$3:$D$217)+SUMIF($B$3:$B$724,J532,$AP$3:$AP$724)</f>
        <v>0</v>
      </c>
      <c r="AM532" s="30">
        <f>SUMIF(Ingredients!$B$3:$B$217,K532,Ingredients!$D$3:$D$217)+SUMIF($B$3:$B$724,K532,$AP$3:$AP$724)</f>
        <v>0</v>
      </c>
      <c r="AN532" s="30">
        <f>SUMIF(Ingredients!$B$3:$B$217,L532,Ingredients!$D$3:$D$217)+SUMIF($B$3:$B$724,L532,$AP$3:$AP$724)</f>
        <v>0</v>
      </c>
      <c r="AO532" s="30">
        <f>SUMIF(Ingredients!$B$3:$B$217,M532,Ingredients!$D$3:$D$217)+SUMIF($B$3:$B$724,M532,$AP$3:$AP$724)</f>
        <v>0</v>
      </c>
      <c r="AP532" s="29">
        <f t="shared" si="107"/>
        <v>0</v>
      </c>
      <c r="AQ532" s="30">
        <f>SUMIF(Ingredients!$B$3:$B$217,F532,Ingredients!$E$3:$E$217)+SUMIF($B$3:$B$724,F532,$AY$3:$AY$727)</f>
        <v>0</v>
      </c>
      <c r="AR532" s="30">
        <f>SUMIF(Ingredients!$B$3:$B$217,G532,Ingredients!$E$3:$E$217)+SUMIF($B$3:$B$724,G532,$AY$3:$AY$727)</f>
        <v>0</v>
      </c>
      <c r="AS532" s="30">
        <f>SUMIF(Ingredients!$B$3:$B$217,H532,Ingredients!$E$3:$E$217)+SUMIF($B$3:$B$724,H532,$AY$3:$AY$727)</f>
        <v>0</v>
      </c>
      <c r="AT532" s="30">
        <f>SUMIF(Ingredients!$B$3:$B$217,I532,Ingredients!$E$3:$E$217)+SUMIF($B$3:$B$724,I532,$AY$3:$AY$727)</f>
        <v>0</v>
      </c>
      <c r="AU532" s="30">
        <f>SUMIF(Ingredients!$B$3:$B$217,J532,Ingredients!$E$3:$E$217)+SUMIF($B$3:$B$724,J532,$AY$3:$AY$727)</f>
        <v>0</v>
      </c>
      <c r="AV532" s="30">
        <f>SUMIF(Ingredients!$B$3:$B$217,K532,Ingredients!$E$3:$E$217)+SUMIF($B$3:$B$724,K532,$AY$3:$AY$727)</f>
        <v>0</v>
      </c>
      <c r="AW532" s="30">
        <f>SUMIF(Ingredients!$B$3:$B$217,L532,Ingredients!$E$3:$E$217)+SUMIF($B$3:$B$724,L532,$AY$3:$AY$727)</f>
        <v>0</v>
      </c>
      <c r="AX532" s="30">
        <f>SUMIF(Ingredients!$B$3:$B$217,M532,Ingredients!$E$3:$E$217)+SUMIF($B$3:$B$724,M532,$AY$3:$AY$727)</f>
        <v>0</v>
      </c>
      <c r="AY532" s="29">
        <f t="shared" si="108"/>
        <v>0</v>
      </c>
      <c r="AZ532" s="30">
        <f>SUMIF(Ingredients!$B$3:$B$217,F532,Ingredients!$F$3:$F$217)+SUMIF($B$3:$B$724,F532,$BH$3:$BH$724)</f>
        <v>0</v>
      </c>
      <c r="BA532" s="30">
        <f>SUMIF(Ingredients!$B$3:$B$217,G532,Ingredients!$F$3:$F$217)+SUMIF($B$3:$B$724,G532,$BH$3:$BH$724)</f>
        <v>0</v>
      </c>
      <c r="BB532" s="30">
        <f>SUMIF(Ingredients!$B$3:$B$217,H532,Ingredients!$F$3:$F$217)+SUMIF($B$3:$B$724,H532,$BH$3:$BH$724)</f>
        <v>0</v>
      </c>
      <c r="BC532" s="30">
        <f>SUMIF(Ingredients!$B$3:$B$217,I532,Ingredients!$F$3:$F$217)+SUMIF($B$3:$B$724,I532,$BH$3:$BH$724)</f>
        <v>0</v>
      </c>
      <c r="BD532" s="30">
        <f>SUMIF(Ingredients!$B$3:$B$217,J532,Ingredients!$F$3:$F$217)+SUMIF($B$3:$B$724,J532,$BH$3:$BH$724)</f>
        <v>0</v>
      </c>
      <c r="BE532" s="30">
        <f>SUMIF(Ingredients!$B$3:$B$217,K532,Ingredients!$F$3:$F$217)+SUMIF($B$3:$B$724,K532,$BH$3:$BH$724)</f>
        <v>0</v>
      </c>
      <c r="BF532" s="30">
        <f>SUMIF(Ingredients!$B$3:$B$217,L532,Ingredients!$F$3:$F$217)+SUMIF($B$3:$B$724,L532,$BH$3:$BH$724)</f>
        <v>0</v>
      </c>
      <c r="BG532" s="30">
        <f>SUMIF(Ingredients!$B$3:$B$217,M532,Ingredients!$F$3:$F$217)+SUMIF($B$3:$B$724,M532,$BH$3:$BH$724)</f>
        <v>0</v>
      </c>
      <c r="BH532" s="35">
        <f t="shared" si="109"/>
        <v>0</v>
      </c>
      <c r="BI532" s="30">
        <f>SUMIF(Ingredients!$B$3:$B$217,F532,Ingredients!$G$3:$G$217)+SUMIF($B$3:$B$724,F532,$BQ$3:$BQ$724)</f>
        <v>0</v>
      </c>
      <c r="BJ532" s="30">
        <f>SUMIF(Ingredients!$B$3:$B$217,G532,Ingredients!$G$3:$G$217)+SUMIF($B$3:$B$724,G532,$BQ$3:$BQ$724)</f>
        <v>0</v>
      </c>
      <c r="BK532" s="30">
        <f>SUMIF(Ingredients!$B$3:$B$217,H532,Ingredients!$G$3:$G$217)+SUMIF($B$3:$B$724,H532,$BQ$3:$BQ$724)</f>
        <v>0</v>
      </c>
      <c r="BL532" s="30">
        <f>SUMIF(Ingredients!$B$3:$B$217,I532,Ingredients!$G$3:$G$217)+SUMIF($B$3:$B$724,I532,$BQ$3:$BQ$724)</f>
        <v>0</v>
      </c>
      <c r="BM532" s="30">
        <f>SUMIF(Ingredients!$B$3:$B$217,J532,Ingredients!$G$3:$G$217)+SUMIF($B$3:$B$724,J532,$BQ$3:$BQ$724)</f>
        <v>0</v>
      </c>
      <c r="BN532" s="30">
        <f>SUMIF(Ingredients!$B$3:$B$217,K532,Ingredients!$G$3:$G$217)+SUMIF($B$3:$B$724,K532,$BQ$3:$BQ$724)</f>
        <v>0</v>
      </c>
      <c r="BO532" s="30">
        <f>SUMIF(Ingredients!$B$3:$B$217,L532,Ingredients!$G$3:$G$217)+SUMIF($B$3:$B$724,L532,$BQ$3:$BQ$724)</f>
        <v>0</v>
      </c>
      <c r="BP532" s="30">
        <f>SUMIF(Ingredients!$B$3:$B$217,M532,Ingredients!$G$3:$G$217)+SUMIF($B$3:$B$724,M532,$BQ$3:$BQ$724)</f>
        <v>0</v>
      </c>
      <c r="BQ532" s="36">
        <f t="shared" si="110"/>
        <v>0</v>
      </c>
      <c r="BR532" s="30">
        <f>SUMIF(Ingredients!$B$3:$B$217,F532,Ingredients!$H$3:$H$217)+SUMIF($B$3:$B$724,F532,$BZ$3:$BZ$724)</f>
        <v>0</v>
      </c>
      <c r="BS532" s="30">
        <f>SUMIF(Ingredients!$B$3:$B$217,G532,Ingredients!$H$3:$H$217)+SUMIF($B$3:$B$724,G532,$BZ$3:$BZ$724)</f>
        <v>0</v>
      </c>
      <c r="BT532" s="30">
        <f>SUMIF(Ingredients!$B$3:$B$217,H532,Ingredients!$H$3:$H$217)+SUMIF($B$3:$B$724,H532,$BZ$3:$BZ$724)</f>
        <v>0</v>
      </c>
      <c r="BU532" s="30">
        <f>SUMIF(Ingredients!$B$3:$B$217,I532,Ingredients!$H$3:$H$217)+SUMIF($B$3:$B$724,I532,$BZ$3:$BZ$724)</f>
        <v>0</v>
      </c>
      <c r="BV532" s="30">
        <f>SUMIF(Ingredients!$B$3:$B$217,J532,Ingredients!$H$3:$H$217)+SUMIF($B$3:$B$724,J532,$BZ$3:$BZ$724)</f>
        <v>0</v>
      </c>
      <c r="BW532" s="30">
        <f>SUMIF(Ingredients!$B$3:$B$217,K532,Ingredients!$H$3:$H$217)+SUMIF($B$3:$B$724,K532,$BZ$3:$BZ$724)</f>
        <v>0</v>
      </c>
      <c r="BX532" s="30">
        <f>SUMIF(Ingredients!$B$3:$B$217,L532,Ingredients!$H$3:$H$217)+SUMIF($B$3:$B$724,L532,$BZ$3:$BZ$724)</f>
        <v>0</v>
      </c>
      <c r="BY532" s="30">
        <f>SUMIF(Ingredients!$B$3:$B$217,M532,Ingredients!$H$3:$H$217)+SUMIF($B$3:$B$724,M532,$BZ$3:$BZ$724)</f>
        <v>0</v>
      </c>
      <c r="BZ532" s="42">
        <f t="shared" si="111"/>
        <v>0</v>
      </c>
      <c r="CA532" s="30">
        <f>SUMIF(Ingredients!$B$3:$B$217,F532,Ingredients!$I$3:$I$217)+SUMIF($B$3:$B$724,F532,$CI$3:$CI$724)</f>
        <v>0</v>
      </c>
      <c r="CB532" s="30">
        <f>SUMIF(Ingredients!$B$3:$B$217,G532,Ingredients!$I$3:$I$217)+SUMIF($B$3:$B$724,G532,$CI$3:$CI$724)</f>
        <v>0</v>
      </c>
      <c r="CC532" s="30">
        <f>SUMIF(Ingredients!$B$3:$B$217,H532,Ingredients!$I$3:$I$217)+SUMIF($B$3:$B$724,H532,$CI$3:$CI$724)</f>
        <v>0</v>
      </c>
      <c r="CD532" s="30">
        <f>SUMIF(Ingredients!$B$3:$B$217,I532,Ingredients!$I$3:$I$217)+SUMIF($B$3:$B$724,I532,$CI$3:$CI$724)</f>
        <v>0</v>
      </c>
      <c r="CE532" s="30">
        <f>SUMIF(Ingredients!$B$3:$B$217,J532,Ingredients!$I$3:$I$217)+SUMIF($B$3:$B$724,J532,$CI$3:$CI$724)</f>
        <v>0</v>
      </c>
      <c r="CF532" s="30">
        <f>SUMIF(Ingredients!$B$3:$B$217,K532,Ingredients!$I$3:$I$217)+SUMIF($B$3:$B$724,K532,$CI$3:$CI$724)</f>
        <v>0</v>
      </c>
      <c r="CG532" s="30">
        <f>SUMIF(Ingredients!$B$3:$B$217,L532,Ingredients!$I$3:$I$217)+SUMIF($B$3:$B$724,L532,$CI$3:$CI$724)</f>
        <v>0</v>
      </c>
      <c r="CH532" s="30">
        <f>SUMIF(Ingredients!$B$3:$B$217,M532,Ingredients!$I$3:$I$217)+SUMIF($B$3:$B$724,M532,$CI$3:$CI$724)</f>
        <v>0</v>
      </c>
      <c r="CI532" s="38">
        <f t="shared" si="112"/>
        <v>0</v>
      </c>
      <c r="CJ532" s="30">
        <f>SUMIF(Ingredients!$B$3:$B$217,F532,Ingredients!$J$3:$J$217)+SUMIF($B$3:$B$724,F532,$CR$3:$CR$724)</f>
        <v>0</v>
      </c>
      <c r="CK532" s="30">
        <f>SUMIF(Ingredients!$B$3:$B$217,G532,Ingredients!$J$3:$J$217)+SUMIF($B$3:$B$724,G532,$CR$3:$CR$724)</f>
        <v>0</v>
      </c>
      <c r="CL532" s="30">
        <f>SUMIF(Ingredients!$B$3:$B$217,H532,Ingredients!$J$3:$J$217)+SUMIF($B$3:$B$724,H532,$CR$3:$CR$724)</f>
        <v>0</v>
      </c>
      <c r="CM532" s="30">
        <f>SUMIF(Ingredients!$B$3:$B$217,I532,Ingredients!$J$3:$J$217)+SUMIF($B$3:$B$724,I532,$CR$3:$CR$724)</f>
        <v>0</v>
      </c>
      <c r="CN532" s="30">
        <f>SUMIF(Ingredients!$B$3:$B$217,J532,Ingredients!$J$3:$J$217)+SUMIF($B$3:$B$724,J532,$CR$3:$CR$724)</f>
        <v>0</v>
      </c>
      <c r="CO532" s="30">
        <f>SUMIF(Ingredients!$B$3:$B$217,K532,Ingredients!$J$3:$J$217)+SUMIF($B$3:$B$724,K532,$CR$3:$CR$724)</f>
        <v>0</v>
      </c>
      <c r="CP532" s="30">
        <f>SUMIF(Ingredients!$B$3:$B$217,L532,Ingredients!$J$3:$J$217)+SUMIF($B$3:$B$724,L532,$CR$3:$CR$724)</f>
        <v>0</v>
      </c>
      <c r="CQ532" s="30">
        <f>SUMIF(Ingredients!$B$3:$B$217,M532,Ingredients!$J$3:$J$217)+SUMIF($B$3:$B$724,M532,$CR$3:$CR$724)</f>
        <v>0</v>
      </c>
      <c r="CR532" s="43">
        <f t="shared" si="113"/>
        <v>0</v>
      </c>
      <c r="CS532" s="34">
        <v>0</v>
      </c>
      <c r="CT532" s="30">
        <v>0</v>
      </c>
      <c r="CU532" s="30">
        <v>0</v>
      </c>
      <c r="CV532" s="35">
        <v>0</v>
      </c>
      <c r="CW532" s="36">
        <v>0</v>
      </c>
      <c r="CX532" s="37">
        <v>0</v>
      </c>
      <c r="CY532" s="38">
        <v>0</v>
      </c>
      <c r="CZ532" s="39">
        <v>0</v>
      </c>
      <c r="DA532" t="s">
        <v>199</v>
      </c>
      <c r="DB532" t="str">
        <f t="shared" ca="1" si="114"/>
        <v>No</v>
      </c>
      <c r="DC532" t="s">
        <v>1160</v>
      </c>
      <c r="DD532" t="s">
        <v>200</v>
      </c>
      <c r="DE532" t="str">
        <f t="shared" ca="1" si="115"/>
        <v/>
      </c>
      <c r="DF532" t="s">
        <v>2272</v>
      </c>
    </row>
    <row r="533" spans="2:110" x14ac:dyDescent="0.3">
      <c r="B533" t="s">
        <v>837</v>
      </c>
      <c r="C533" t="str">
        <f>INDEX('PH Itemnames'!$B$1:$B$723,MATCH(B533,'PH Itemnames'!$A$1:$A$723),1)</f>
        <v>cracklinsItem</v>
      </c>
      <c r="D533" t="s">
        <v>240</v>
      </c>
      <c r="E533" t="s">
        <v>1192</v>
      </c>
      <c r="F533" s="10" t="s">
        <v>836</v>
      </c>
      <c r="G533" s="11"/>
      <c r="H533" s="11"/>
      <c r="I533" s="11"/>
      <c r="J533" s="11"/>
      <c r="K533" s="11"/>
      <c r="L533" s="11"/>
      <c r="M533" s="11"/>
      <c r="N533" s="46">
        <f ca="1">SUMIF(Ingredients!$B$3:$B$217,'PH complex foods'!F533,Ingredients!$A$3:$A$119)+SUMIF($B$3:$B$724,F533,$V$3:$V$723)</f>
        <v>0</v>
      </c>
      <c r="O533" s="11">
        <f ca="1">SUMIF(Ingredients!$B$3:$B$217,'PH complex foods'!G533,Ingredients!$A$3:$A$119)+SUMIF($B$3:$B$724,G533,$V$3:$V$723)</f>
        <v>0</v>
      </c>
      <c r="P533" s="11">
        <f ca="1">SUMIF(Ingredients!$B$3:$B$217,'PH complex foods'!H533,Ingredients!$A$3:$A$119)+SUMIF($B$3:$B$724,H533,$V$3:$V$723)</f>
        <v>0</v>
      </c>
      <c r="Q533" s="11">
        <f ca="1">SUMIF(Ingredients!$B$3:$B$217,'PH complex foods'!I533,Ingredients!$A$3:$A$119)+SUMIF($B$3:$B$724,I533,$V$3:$V$723)</f>
        <v>0</v>
      </c>
      <c r="R533" s="11">
        <f ca="1">SUMIF(Ingredients!$B$3:$B$217,'PH complex foods'!J533,Ingredients!$A$3:$A$119)+SUMIF($B$3:$B$724,J533,$V$3:$V$723)</f>
        <v>0</v>
      </c>
      <c r="S533" s="11">
        <f ca="1">SUMIF(Ingredients!$B$3:$B$217,'PH complex foods'!K533,Ingredients!$A$3:$A$119)+SUMIF($B$3:$B$724,K533,$V$3:$V$723)</f>
        <v>0</v>
      </c>
      <c r="T533" s="11">
        <f ca="1">SUMIF(Ingredients!$B$3:$B$217,'PH complex foods'!L533,Ingredients!$A$3:$A$119)+SUMIF($B$3:$B$724,L533,$V$3:$V$723)</f>
        <v>0</v>
      </c>
      <c r="U533" s="11">
        <f ca="1">SUMIF(Ingredients!$B$3:$B$217,'PH complex foods'!M533,Ingredients!$A$3:$A$119)+SUMIF($B$3:$B$724,M533,$V$3:$V$723)</f>
        <v>0</v>
      </c>
      <c r="V533" s="10">
        <f t="shared" ca="1" si="116"/>
        <v>0</v>
      </c>
      <c r="W533" s="11">
        <f t="shared" si="105"/>
        <v>0</v>
      </c>
      <c r="X533" s="44" t="str">
        <f t="shared" ca="1" si="117"/>
        <v>No</v>
      </c>
      <c r="Y533" s="34">
        <f>SUMIF(Ingredients!$B$3:$B$217,F533,Ingredients!$C$3:$C$217)+SUMIF($B$3:$B$724,F533,$AG$3:$AG$724)</f>
        <v>0</v>
      </c>
      <c r="Z533" s="30">
        <f>SUMIF(Ingredients!$B$3:$B$217,G533,Ingredients!$C$3:$C$217)+SUMIF($B$3:$B$724,G533,$AG$3:$AG$724)</f>
        <v>0</v>
      </c>
      <c r="AA533" s="30">
        <f>SUMIF(Ingredients!$B$3:$B$217,H533,Ingredients!$C$3:$C$217)+SUMIF($B$3:$B$724,H533,$AG$3:$AG$724)</f>
        <v>0</v>
      </c>
      <c r="AB533" s="30">
        <f>SUMIF(Ingredients!$B$3:$B$217,I533,Ingredients!$C$3:$C$217)+SUMIF($B$3:$B$724,I533,$AG$3:$AG$724)</f>
        <v>0</v>
      </c>
      <c r="AC533" s="30">
        <f>SUMIF(Ingredients!$B$3:$B$217,J533,Ingredients!$C$3:$C$217)+SUMIF($B$3:$B$724,J533,$AG$3:$AG$724)</f>
        <v>0</v>
      </c>
      <c r="AD533" s="30">
        <f>SUMIF(Ingredients!$B$3:$B$217,K533,Ingredients!$C$3:$C$217)+SUMIF($B$3:$B$724,K533,$AG$3:$AG$724)</f>
        <v>0</v>
      </c>
      <c r="AE533" s="30">
        <f>SUMIF(Ingredients!$B$3:$B$217,L533,Ingredients!$C$3:$C$217)+SUMIF($B$3:$B$724,L533,$AG$3:$AG$724)</f>
        <v>0</v>
      </c>
      <c r="AF533" s="30">
        <f>SUMIF(Ingredients!$B$3:$B$217,M533,Ingredients!$C$3:$C$217)+SUMIF($B$3:$B$724,M533,$AG$3:$AG$724)</f>
        <v>0</v>
      </c>
      <c r="AG533" s="29">
        <f t="shared" si="106"/>
        <v>0</v>
      </c>
      <c r="AH533" s="30">
        <f>SUMIF(Ingredients!$B$3:$B$217,F533,Ingredients!$D$3:$D$217)+SUMIF($B$3:$B$724,F533,$AP$3:$AP$724)</f>
        <v>0</v>
      </c>
      <c r="AI533" s="30">
        <f>SUMIF(Ingredients!$B$3:$B$217,G533,Ingredients!$D$3:$D$217)+SUMIF($B$3:$B$724,G533,$AP$3:$AP$724)</f>
        <v>0</v>
      </c>
      <c r="AJ533" s="30">
        <f>SUMIF(Ingredients!$B$3:$B$217,H533,Ingredients!$D$3:$D$217)+SUMIF($B$3:$B$724,H533,$AP$3:$AP$724)</f>
        <v>0</v>
      </c>
      <c r="AK533" s="30">
        <f>SUMIF(Ingredients!$B$3:$B$217,I533,Ingredients!$D$3:$D$217)+SUMIF($B$3:$B$724,I533,$AP$3:$AP$724)</f>
        <v>0</v>
      </c>
      <c r="AL533" s="30">
        <f>SUMIF(Ingredients!$B$3:$B$217,J533,Ingredients!$D$3:$D$217)+SUMIF($B$3:$B$724,J533,$AP$3:$AP$724)</f>
        <v>0</v>
      </c>
      <c r="AM533" s="30">
        <f>SUMIF(Ingredients!$B$3:$B$217,K533,Ingredients!$D$3:$D$217)+SUMIF($B$3:$B$724,K533,$AP$3:$AP$724)</f>
        <v>0</v>
      </c>
      <c r="AN533" s="30">
        <f>SUMIF(Ingredients!$B$3:$B$217,L533,Ingredients!$D$3:$D$217)+SUMIF($B$3:$B$724,L533,$AP$3:$AP$724)</f>
        <v>0</v>
      </c>
      <c r="AO533" s="30">
        <f>SUMIF(Ingredients!$B$3:$B$217,M533,Ingredients!$D$3:$D$217)+SUMIF($B$3:$B$724,M533,$AP$3:$AP$724)</f>
        <v>0</v>
      </c>
      <c r="AP533" s="29">
        <f t="shared" si="107"/>
        <v>0</v>
      </c>
      <c r="AQ533" s="30">
        <f>SUMIF(Ingredients!$B$3:$B$217,F533,Ingredients!$E$3:$E$217)+SUMIF($B$3:$B$724,F533,$AY$3:$AY$727)</f>
        <v>0</v>
      </c>
      <c r="AR533" s="30">
        <f>SUMIF(Ingredients!$B$3:$B$217,G533,Ingredients!$E$3:$E$217)+SUMIF($B$3:$B$724,G533,$AY$3:$AY$727)</f>
        <v>0</v>
      </c>
      <c r="AS533" s="30">
        <f>SUMIF(Ingredients!$B$3:$B$217,H533,Ingredients!$E$3:$E$217)+SUMIF($B$3:$B$724,H533,$AY$3:$AY$727)</f>
        <v>0</v>
      </c>
      <c r="AT533" s="30">
        <f>SUMIF(Ingredients!$B$3:$B$217,I533,Ingredients!$E$3:$E$217)+SUMIF($B$3:$B$724,I533,$AY$3:$AY$727)</f>
        <v>0</v>
      </c>
      <c r="AU533" s="30">
        <f>SUMIF(Ingredients!$B$3:$B$217,J533,Ingredients!$E$3:$E$217)+SUMIF($B$3:$B$724,J533,$AY$3:$AY$727)</f>
        <v>0</v>
      </c>
      <c r="AV533" s="30">
        <f>SUMIF(Ingredients!$B$3:$B$217,K533,Ingredients!$E$3:$E$217)+SUMIF($B$3:$B$724,K533,$AY$3:$AY$727)</f>
        <v>0</v>
      </c>
      <c r="AW533" s="30">
        <f>SUMIF(Ingredients!$B$3:$B$217,L533,Ingredients!$E$3:$E$217)+SUMIF($B$3:$B$724,L533,$AY$3:$AY$727)</f>
        <v>0</v>
      </c>
      <c r="AX533" s="30">
        <f>SUMIF(Ingredients!$B$3:$B$217,M533,Ingredients!$E$3:$E$217)+SUMIF($B$3:$B$724,M533,$AY$3:$AY$727)</f>
        <v>0</v>
      </c>
      <c r="AY533" s="29">
        <f t="shared" si="108"/>
        <v>0</v>
      </c>
      <c r="AZ533" s="30">
        <f>SUMIF(Ingredients!$B$3:$B$217,F533,Ingredients!$F$3:$F$217)+SUMIF($B$3:$B$724,F533,$BH$3:$BH$724)</f>
        <v>0</v>
      </c>
      <c r="BA533" s="30">
        <f>SUMIF(Ingredients!$B$3:$B$217,G533,Ingredients!$F$3:$F$217)+SUMIF($B$3:$B$724,G533,$BH$3:$BH$724)</f>
        <v>0</v>
      </c>
      <c r="BB533" s="30">
        <f>SUMIF(Ingredients!$B$3:$B$217,H533,Ingredients!$F$3:$F$217)+SUMIF($B$3:$B$724,H533,$BH$3:$BH$724)</f>
        <v>0</v>
      </c>
      <c r="BC533" s="30">
        <f>SUMIF(Ingredients!$B$3:$B$217,I533,Ingredients!$F$3:$F$217)+SUMIF($B$3:$B$724,I533,$BH$3:$BH$724)</f>
        <v>0</v>
      </c>
      <c r="BD533" s="30">
        <f>SUMIF(Ingredients!$B$3:$B$217,J533,Ingredients!$F$3:$F$217)+SUMIF($B$3:$B$724,J533,$BH$3:$BH$724)</f>
        <v>0</v>
      </c>
      <c r="BE533" s="30">
        <f>SUMIF(Ingredients!$B$3:$B$217,K533,Ingredients!$F$3:$F$217)+SUMIF($B$3:$B$724,K533,$BH$3:$BH$724)</f>
        <v>0</v>
      </c>
      <c r="BF533" s="30">
        <f>SUMIF(Ingredients!$B$3:$B$217,L533,Ingredients!$F$3:$F$217)+SUMIF($B$3:$B$724,L533,$BH$3:$BH$724)</f>
        <v>0</v>
      </c>
      <c r="BG533" s="30">
        <f>SUMIF(Ingredients!$B$3:$B$217,M533,Ingredients!$F$3:$F$217)+SUMIF($B$3:$B$724,M533,$BH$3:$BH$724)</f>
        <v>0</v>
      </c>
      <c r="BH533" s="35">
        <f t="shared" si="109"/>
        <v>0</v>
      </c>
      <c r="BI533" s="30">
        <f>SUMIF(Ingredients!$B$3:$B$217,F533,Ingredients!$G$3:$G$217)+SUMIF($B$3:$B$724,F533,$BQ$3:$BQ$724)</f>
        <v>0</v>
      </c>
      <c r="BJ533" s="30">
        <f>SUMIF(Ingredients!$B$3:$B$217,G533,Ingredients!$G$3:$G$217)+SUMIF($B$3:$B$724,G533,$BQ$3:$BQ$724)</f>
        <v>0</v>
      </c>
      <c r="BK533" s="30">
        <f>SUMIF(Ingredients!$B$3:$B$217,H533,Ingredients!$G$3:$G$217)+SUMIF($B$3:$B$724,H533,$BQ$3:$BQ$724)</f>
        <v>0</v>
      </c>
      <c r="BL533" s="30">
        <f>SUMIF(Ingredients!$B$3:$B$217,I533,Ingredients!$G$3:$G$217)+SUMIF($B$3:$B$724,I533,$BQ$3:$BQ$724)</f>
        <v>0</v>
      </c>
      <c r="BM533" s="30">
        <f>SUMIF(Ingredients!$B$3:$B$217,J533,Ingredients!$G$3:$G$217)+SUMIF($B$3:$B$724,J533,$BQ$3:$BQ$724)</f>
        <v>0</v>
      </c>
      <c r="BN533" s="30">
        <f>SUMIF(Ingredients!$B$3:$B$217,K533,Ingredients!$G$3:$G$217)+SUMIF($B$3:$B$724,K533,$BQ$3:$BQ$724)</f>
        <v>0</v>
      </c>
      <c r="BO533" s="30">
        <f>SUMIF(Ingredients!$B$3:$B$217,L533,Ingredients!$G$3:$G$217)+SUMIF($B$3:$B$724,L533,$BQ$3:$BQ$724)</f>
        <v>0</v>
      </c>
      <c r="BP533" s="30">
        <f>SUMIF(Ingredients!$B$3:$B$217,M533,Ingredients!$G$3:$G$217)+SUMIF($B$3:$B$724,M533,$BQ$3:$BQ$724)</f>
        <v>0</v>
      </c>
      <c r="BQ533" s="36">
        <f t="shared" si="110"/>
        <v>0</v>
      </c>
      <c r="BR533" s="30">
        <f>SUMIF(Ingredients!$B$3:$B$217,F533,Ingredients!$H$3:$H$217)+SUMIF($B$3:$B$724,F533,$BZ$3:$BZ$724)</f>
        <v>0</v>
      </c>
      <c r="BS533" s="30">
        <f>SUMIF(Ingredients!$B$3:$B$217,G533,Ingredients!$H$3:$H$217)+SUMIF($B$3:$B$724,G533,$BZ$3:$BZ$724)</f>
        <v>0</v>
      </c>
      <c r="BT533" s="30">
        <f>SUMIF(Ingredients!$B$3:$B$217,H533,Ingredients!$H$3:$H$217)+SUMIF($B$3:$B$724,H533,$BZ$3:$BZ$724)</f>
        <v>0</v>
      </c>
      <c r="BU533" s="30">
        <f>SUMIF(Ingredients!$B$3:$B$217,I533,Ingredients!$H$3:$H$217)+SUMIF($B$3:$B$724,I533,$BZ$3:$BZ$724)</f>
        <v>0</v>
      </c>
      <c r="BV533" s="30">
        <f>SUMIF(Ingredients!$B$3:$B$217,J533,Ingredients!$H$3:$H$217)+SUMIF($B$3:$B$724,J533,$BZ$3:$BZ$724)</f>
        <v>0</v>
      </c>
      <c r="BW533" s="30">
        <f>SUMIF(Ingredients!$B$3:$B$217,K533,Ingredients!$H$3:$H$217)+SUMIF($B$3:$B$724,K533,$BZ$3:$BZ$724)</f>
        <v>0</v>
      </c>
      <c r="BX533" s="30">
        <f>SUMIF(Ingredients!$B$3:$B$217,L533,Ingredients!$H$3:$H$217)+SUMIF($B$3:$B$724,L533,$BZ$3:$BZ$724)</f>
        <v>0</v>
      </c>
      <c r="BY533" s="30">
        <f>SUMIF(Ingredients!$B$3:$B$217,M533,Ingredients!$H$3:$H$217)+SUMIF($B$3:$B$724,M533,$BZ$3:$BZ$724)</f>
        <v>0</v>
      </c>
      <c r="BZ533" s="42">
        <f t="shared" si="111"/>
        <v>0</v>
      </c>
      <c r="CA533" s="30">
        <f>SUMIF(Ingredients!$B$3:$B$217,F533,Ingredients!$I$3:$I$217)+SUMIF($B$3:$B$724,F533,$CI$3:$CI$724)</f>
        <v>0</v>
      </c>
      <c r="CB533" s="30">
        <f>SUMIF(Ingredients!$B$3:$B$217,G533,Ingredients!$I$3:$I$217)+SUMIF($B$3:$B$724,G533,$CI$3:$CI$724)</f>
        <v>0</v>
      </c>
      <c r="CC533" s="30">
        <f>SUMIF(Ingredients!$B$3:$B$217,H533,Ingredients!$I$3:$I$217)+SUMIF($B$3:$B$724,H533,$CI$3:$CI$724)</f>
        <v>0</v>
      </c>
      <c r="CD533" s="30">
        <f>SUMIF(Ingredients!$B$3:$B$217,I533,Ingredients!$I$3:$I$217)+SUMIF($B$3:$B$724,I533,$CI$3:$CI$724)</f>
        <v>0</v>
      </c>
      <c r="CE533" s="30">
        <f>SUMIF(Ingredients!$B$3:$B$217,J533,Ingredients!$I$3:$I$217)+SUMIF($B$3:$B$724,J533,$CI$3:$CI$724)</f>
        <v>0</v>
      </c>
      <c r="CF533" s="30">
        <f>SUMIF(Ingredients!$B$3:$B$217,K533,Ingredients!$I$3:$I$217)+SUMIF($B$3:$B$724,K533,$CI$3:$CI$724)</f>
        <v>0</v>
      </c>
      <c r="CG533" s="30">
        <f>SUMIF(Ingredients!$B$3:$B$217,L533,Ingredients!$I$3:$I$217)+SUMIF($B$3:$B$724,L533,$CI$3:$CI$724)</f>
        <v>0</v>
      </c>
      <c r="CH533" s="30">
        <f>SUMIF(Ingredients!$B$3:$B$217,M533,Ingredients!$I$3:$I$217)+SUMIF($B$3:$B$724,M533,$CI$3:$CI$724)</f>
        <v>0</v>
      </c>
      <c r="CI533" s="38">
        <f t="shared" si="112"/>
        <v>0</v>
      </c>
      <c r="CJ533" s="30">
        <f>SUMIF(Ingredients!$B$3:$B$217,F533,Ingredients!$J$3:$J$217)+SUMIF($B$3:$B$724,F533,$CR$3:$CR$724)</f>
        <v>0</v>
      </c>
      <c r="CK533" s="30">
        <f>SUMIF(Ingredients!$B$3:$B$217,G533,Ingredients!$J$3:$J$217)+SUMIF($B$3:$B$724,G533,$CR$3:$CR$724)</f>
        <v>0</v>
      </c>
      <c r="CL533" s="30">
        <f>SUMIF(Ingredients!$B$3:$B$217,H533,Ingredients!$J$3:$J$217)+SUMIF($B$3:$B$724,H533,$CR$3:$CR$724)</f>
        <v>0</v>
      </c>
      <c r="CM533" s="30">
        <f>SUMIF(Ingredients!$B$3:$B$217,I533,Ingredients!$J$3:$J$217)+SUMIF($B$3:$B$724,I533,$CR$3:$CR$724)</f>
        <v>0</v>
      </c>
      <c r="CN533" s="30">
        <f>SUMIF(Ingredients!$B$3:$B$217,J533,Ingredients!$J$3:$J$217)+SUMIF($B$3:$B$724,J533,$CR$3:$CR$724)</f>
        <v>0</v>
      </c>
      <c r="CO533" s="30">
        <f>SUMIF(Ingredients!$B$3:$B$217,K533,Ingredients!$J$3:$J$217)+SUMIF($B$3:$B$724,K533,$CR$3:$CR$724)</f>
        <v>0</v>
      </c>
      <c r="CP533" s="30">
        <f>SUMIF(Ingredients!$B$3:$B$217,L533,Ingredients!$J$3:$J$217)+SUMIF($B$3:$B$724,L533,$CR$3:$CR$724)</f>
        <v>0</v>
      </c>
      <c r="CQ533" s="30">
        <f>SUMIF(Ingredients!$B$3:$B$217,M533,Ingredients!$J$3:$J$217)+SUMIF($B$3:$B$724,M533,$CR$3:$CR$724)</f>
        <v>0</v>
      </c>
      <c r="CR533" s="43">
        <f t="shared" si="113"/>
        <v>0</v>
      </c>
      <c r="CS533" s="34">
        <v>0</v>
      </c>
      <c r="CT533" s="30">
        <v>0</v>
      </c>
      <c r="CU533" s="30">
        <v>0</v>
      </c>
      <c r="CV533" s="35">
        <v>0</v>
      </c>
      <c r="CW533" s="36">
        <v>0</v>
      </c>
      <c r="CX533" s="37">
        <v>0</v>
      </c>
      <c r="CY533" s="38">
        <v>0</v>
      </c>
      <c r="CZ533" s="39">
        <v>0</v>
      </c>
      <c r="DA533" t="s">
        <v>199</v>
      </c>
      <c r="DB533" t="str">
        <f t="shared" ca="1" si="114"/>
        <v>No</v>
      </c>
      <c r="DC533" t="s">
        <v>1160</v>
      </c>
      <c r="DD533" t="s">
        <v>200</v>
      </c>
      <c r="DE533" t="str">
        <f t="shared" ca="1" si="115"/>
        <v/>
      </c>
      <c r="DF533" t="s">
        <v>2272</v>
      </c>
    </row>
    <row r="534" spans="2:110" x14ac:dyDescent="0.3">
      <c r="B534" t="s">
        <v>838</v>
      </c>
      <c r="C534" t="str">
        <f>INDEX('PH Itemnames'!$B$1:$B$723,MATCH(B534,'PH Itemnames'!$A$1:$A$723),1)</f>
        <v>chorusfruitsoupItem</v>
      </c>
      <c r="D534" t="s">
        <v>245</v>
      </c>
      <c r="E534" t="s">
        <v>1192</v>
      </c>
      <c r="F534" s="10" t="s">
        <v>839</v>
      </c>
      <c r="G534" s="11"/>
      <c r="H534" s="11"/>
      <c r="I534" s="11"/>
      <c r="J534" s="11"/>
      <c r="K534" s="11"/>
      <c r="L534" s="11"/>
      <c r="M534" s="11"/>
      <c r="N534" s="46">
        <f ca="1">SUMIF(Ingredients!$B$3:$B$217,'PH complex foods'!F534,Ingredients!$A$3:$A$119)+SUMIF($B$3:$B$724,F534,$V$3:$V$723)</f>
        <v>0</v>
      </c>
      <c r="O534" s="11">
        <f ca="1">SUMIF(Ingredients!$B$3:$B$217,'PH complex foods'!G534,Ingredients!$A$3:$A$119)+SUMIF($B$3:$B$724,G534,$V$3:$V$723)</f>
        <v>0</v>
      </c>
      <c r="P534" s="11">
        <f ca="1">SUMIF(Ingredients!$B$3:$B$217,'PH complex foods'!H534,Ingredients!$A$3:$A$119)+SUMIF($B$3:$B$724,H534,$V$3:$V$723)</f>
        <v>0</v>
      </c>
      <c r="Q534" s="11">
        <f ca="1">SUMIF(Ingredients!$B$3:$B$217,'PH complex foods'!I534,Ingredients!$A$3:$A$119)+SUMIF($B$3:$B$724,I534,$V$3:$V$723)</f>
        <v>0</v>
      </c>
      <c r="R534" s="11">
        <f ca="1">SUMIF(Ingredients!$B$3:$B$217,'PH complex foods'!J534,Ingredients!$A$3:$A$119)+SUMIF($B$3:$B$724,J534,$V$3:$V$723)</f>
        <v>0</v>
      </c>
      <c r="S534" s="11">
        <f ca="1">SUMIF(Ingredients!$B$3:$B$217,'PH complex foods'!K534,Ingredients!$A$3:$A$119)+SUMIF($B$3:$B$724,K534,$V$3:$V$723)</f>
        <v>0</v>
      </c>
      <c r="T534" s="11">
        <f ca="1">SUMIF(Ingredients!$B$3:$B$217,'PH complex foods'!L534,Ingredients!$A$3:$A$119)+SUMIF($B$3:$B$724,L534,$V$3:$V$723)</f>
        <v>0</v>
      </c>
      <c r="U534" s="11">
        <f ca="1">SUMIF(Ingredients!$B$3:$B$217,'PH complex foods'!M534,Ingredients!$A$3:$A$119)+SUMIF($B$3:$B$724,M534,$V$3:$V$723)</f>
        <v>0</v>
      </c>
      <c r="V534" s="10">
        <f t="shared" ca="1" si="116"/>
        <v>0</v>
      </c>
      <c r="W534" s="11">
        <f t="shared" si="105"/>
        <v>0</v>
      </c>
      <c r="X534" s="44" t="str">
        <f t="shared" ca="1" si="117"/>
        <v>No</v>
      </c>
      <c r="Y534" s="34">
        <f>SUMIF(Ingredients!$B$3:$B$217,F534,Ingredients!$C$3:$C$217)+SUMIF($B$3:$B$724,F534,$AG$3:$AG$724)</f>
        <v>0</v>
      </c>
      <c r="Z534" s="30">
        <f>SUMIF(Ingredients!$B$3:$B$217,G534,Ingredients!$C$3:$C$217)+SUMIF($B$3:$B$724,G534,$AG$3:$AG$724)</f>
        <v>0</v>
      </c>
      <c r="AA534" s="30">
        <f>SUMIF(Ingredients!$B$3:$B$217,H534,Ingredients!$C$3:$C$217)+SUMIF($B$3:$B$724,H534,$AG$3:$AG$724)</f>
        <v>0</v>
      </c>
      <c r="AB534" s="30">
        <f>SUMIF(Ingredients!$B$3:$B$217,I534,Ingredients!$C$3:$C$217)+SUMIF($B$3:$B$724,I534,$AG$3:$AG$724)</f>
        <v>0</v>
      </c>
      <c r="AC534" s="30">
        <f>SUMIF(Ingredients!$B$3:$B$217,J534,Ingredients!$C$3:$C$217)+SUMIF($B$3:$B$724,J534,$AG$3:$AG$724)</f>
        <v>0</v>
      </c>
      <c r="AD534" s="30">
        <f>SUMIF(Ingredients!$B$3:$B$217,K534,Ingredients!$C$3:$C$217)+SUMIF($B$3:$B$724,K534,$AG$3:$AG$724)</f>
        <v>0</v>
      </c>
      <c r="AE534" s="30">
        <f>SUMIF(Ingredients!$B$3:$B$217,L534,Ingredients!$C$3:$C$217)+SUMIF($B$3:$B$724,L534,$AG$3:$AG$724)</f>
        <v>0</v>
      </c>
      <c r="AF534" s="30">
        <f>SUMIF(Ingredients!$B$3:$B$217,M534,Ingredients!$C$3:$C$217)+SUMIF($B$3:$B$724,M534,$AG$3:$AG$724)</f>
        <v>0</v>
      </c>
      <c r="AG534" s="29">
        <f t="shared" si="106"/>
        <v>0</v>
      </c>
      <c r="AH534" s="30">
        <f>SUMIF(Ingredients!$B$3:$B$217,F534,Ingredients!$D$3:$D$217)+SUMIF($B$3:$B$724,F534,$AP$3:$AP$724)</f>
        <v>0</v>
      </c>
      <c r="AI534" s="30">
        <f>SUMIF(Ingredients!$B$3:$B$217,G534,Ingredients!$D$3:$D$217)+SUMIF($B$3:$B$724,G534,$AP$3:$AP$724)</f>
        <v>0</v>
      </c>
      <c r="AJ534" s="30">
        <f>SUMIF(Ingredients!$B$3:$B$217,H534,Ingredients!$D$3:$D$217)+SUMIF($B$3:$B$724,H534,$AP$3:$AP$724)</f>
        <v>0</v>
      </c>
      <c r="AK534" s="30">
        <f>SUMIF(Ingredients!$B$3:$B$217,I534,Ingredients!$D$3:$D$217)+SUMIF($B$3:$B$724,I534,$AP$3:$AP$724)</f>
        <v>0</v>
      </c>
      <c r="AL534" s="30">
        <f>SUMIF(Ingredients!$B$3:$B$217,J534,Ingredients!$D$3:$D$217)+SUMIF($B$3:$B$724,J534,$AP$3:$AP$724)</f>
        <v>0</v>
      </c>
      <c r="AM534" s="30">
        <f>SUMIF(Ingredients!$B$3:$B$217,K534,Ingredients!$D$3:$D$217)+SUMIF($B$3:$B$724,K534,$AP$3:$AP$724)</f>
        <v>0</v>
      </c>
      <c r="AN534" s="30">
        <f>SUMIF(Ingredients!$B$3:$B$217,L534,Ingredients!$D$3:$D$217)+SUMIF($B$3:$B$724,L534,$AP$3:$AP$724)</f>
        <v>0</v>
      </c>
      <c r="AO534" s="30">
        <f>SUMIF(Ingredients!$B$3:$B$217,M534,Ingredients!$D$3:$D$217)+SUMIF($B$3:$B$724,M534,$AP$3:$AP$724)</f>
        <v>0</v>
      </c>
      <c r="AP534" s="29">
        <f t="shared" si="107"/>
        <v>0</v>
      </c>
      <c r="AQ534" s="30">
        <f>SUMIF(Ingredients!$B$3:$B$217,F534,Ingredients!$E$3:$E$217)+SUMIF($B$3:$B$724,F534,$AY$3:$AY$727)</f>
        <v>0</v>
      </c>
      <c r="AR534" s="30">
        <f>SUMIF(Ingredients!$B$3:$B$217,G534,Ingredients!$E$3:$E$217)+SUMIF($B$3:$B$724,G534,$AY$3:$AY$727)</f>
        <v>0</v>
      </c>
      <c r="AS534" s="30">
        <f>SUMIF(Ingredients!$B$3:$B$217,H534,Ingredients!$E$3:$E$217)+SUMIF($B$3:$B$724,H534,$AY$3:$AY$727)</f>
        <v>0</v>
      </c>
      <c r="AT534" s="30">
        <f>SUMIF(Ingredients!$B$3:$B$217,I534,Ingredients!$E$3:$E$217)+SUMIF($B$3:$B$724,I534,$AY$3:$AY$727)</f>
        <v>0</v>
      </c>
      <c r="AU534" s="30">
        <f>SUMIF(Ingredients!$B$3:$B$217,J534,Ingredients!$E$3:$E$217)+SUMIF($B$3:$B$724,J534,$AY$3:$AY$727)</f>
        <v>0</v>
      </c>
      <c r="AV534" s="30">
        <f>SUMIF(Ingredients!$B$3:$B$217,K534,Ingredients!$E$3:$E$217)+SUMIF($B$3:$B$724,K534,$AY$3:$AY$727)</f>
        <v>0</v>
      </c>
      <c r="AW534" s="30">
        <f>SUMIF(Ingredients!$B$3:$B$217,L534,Ingredients!$E$3:$E$217)+SUMIF($B$3:$B$724,L534,$AY$3:$AY$727)</f>
        <v>0</v>
      </c>
      <c r="AX534" s="30">
        <f>SUMIF(Ingredients!$B$3:$B$217,M534,Ingredients!$E$3:$E$217)+SUMIF($B$3:$B$724,M534,$AY$3:$AY$727)</f>
        <v>0</v>
      </c>
      <c r="AY534" s="29">
        <f t="shared" si="108"/>
        <v>0</v>
      </c>
      <c r="AZ534" s="30">
        <f>SUMIF(Ingredients!$B$3:$B$217,F534,Ingredients!$F$3:$F$217)+SUMIF($B$3:$B$724,F534,$BH$3:$BH$724)</f>
        <v>0</v>
      </c>
      <c r="BA534" s="30">
        <f>SUMIF(Ingredients!$B$3:$B$217,G534,Ingredients!$F$3:$F$217)+SUMIF($B$3:$B$724,G534,$BH$3:$BH$724)</f>
        <v>0</v>
      </c>
      <c r="BB534" s="30">
        <f>SUMIF(Ingredients!$B$3:$B$217,H534,Ingredients!$F$3:$F$217)+SUMIF($B$3:$B$724,H534,$BH$3:$BH$724)</f>
        <v>0</v>
      </c>
      <c r="BC534" s="30">
        <f>SUMIF(Ingredients!$B$3:$B$217,I534,Ingredients!$F$3:$F$217)+SUMIF($B$3:$B$724,I534,$BH$3:$BH$724)</f>
        <v>0</v>
      </c>
      <c r="BD534" s="30">
        <f>SUMIF(Ingredients!$B$3:$B$217,J534,Ingredients!$F$3:$F$217)+SUMIF($B$3:$B$724,J534,$BH$3:$BH$724)</f>
        <v>0</v>
      </c>
      <c r="BE534" s="30">
        <f>SUMIF(Ingredients!$B$3:$B$217,K534,Ingredients!$F$3:$F$217)+SUMIF($B$3:$B$724,K534,$BH$3:$BH$724)</f>
        <v>0</v>
      </c>
      <c r="BF534" s="30">
        <f>SUMIF(Ingredients!$B$3:$B$217,L534,Ingredients!$F$3:$F$217)+SUMIF($B$3:$B$724,L534,$BH$3:$BH$724)</f>
        <v>0</v>
      </c>
      <c r="BG534" s="30">
        <f>SUMIF(Ingredients!$B$3:$B$217,M534,Ingredients!$F$3:$F$217)+SUMIF($B$3:$B$724,M534,$BH$3:$BH$724)</f>
        <v>0</v>
      </c>
      <c r="BH534" s="35">
        <f t="shared" si="109"/>
        <v>0</v>
      </c>
      <c r="BI534" s="30">
        <f>SUMIF(Ingredients!$B$3:$B$217,F534,Ingredients!$G$3:$G$217)+SUMIF($B$3:$B$724,F534,$BQ$3:$BQ$724)</f>
        <v>0</v>
      </c>
      <c r="BJ534" s="30">
        <f>SUMIF(Ingredients!$B$3:$B$217,G534,Ingredients!$G$3:$G$217)+SUMIF($B$3:$B$724,G534,$BQ$3:$BQ$724)</f>
        <v>0</v>
      </c>
      <c r="BK534" s="30">
        <f>SUMIF(Ingredients!$B$3:$B$217,H534,Ingredients!$G$3:$G$217)+SUMIF($B$3:$B$724,H534,$BQ$3:$BQ$724)</f>
        <v>0</v>
      </c>
      <c r="BL534" s="30">
        <f>SUMIF(Ingredients!$B$3:$B$217,I534,Ingredients!$G$3:$G$217)+SUMIF($B$3:$B$724,I534,$BQ$3:$BQ$724)</f>
        <v>0</v>
      </c>
      <c r="BM534" s="30">
        <f>SUMIF(Ingredients!$B$3:$B$217,J534,Ingredients!$G$3:$G$217)+SUMIF($B$3:$B$724,J534,$BQ$3:$BQ$724)</f>
        <v>0</v>
      </c>
      <c r="BN534" s="30">
        <f>SUMIF(Ingredients!$B$3:$B$217,K534,Ingredients!$G$3:$G$217)+SUMIF($B$3:$B$724,K534,$BQ$3:$BQ$724)</f>
        <v>0</v>
      </c>
      <c r="BO534" s="30">
        <f>SUMIF(Ingredients!$B$3:$B$217,L534,Ingredients!$G$3:$G$217)+SUMIF($B$3:$B$724,L534,$BQ$3:$BQ$724)</f>
        <v>0</v>
      </c>
      <c r="BP534" s="30">
        <f>SUMIF(Ingredients!$B$3:$B$217,M534,Ingredients!$G$3:$G$217)+SUMIF($B$3:$B$724,M534,$BQ$3:$BQ$724)</f>
        <v>0</v>
      </c>
      <c r="BQ534" s="36">
        <f t="shared" si="110"/>
        <v>0</v>
      </c>
      <c r="BR534" s="30">
        <f>SUMIF(Ingredients!$B$3:$B$217,F534,Ingredients!$H$3:$H$217)+SUMIF($B$3:$B$724,F534,$BZ$3:$BZ$724)</f>
        <v>0</v>
      </c>
      <c r="BS534" s="30">
        <f>SUMIF(Ingredients!$B$3:$B$217,G534,Ingredients!$H$3:$H$217)+SUMIF($B$3:$B$724,G534,$BZ$3:$BZ$724)</f>
        <v>0</v>
      </c>
      <c r="BT534" s="30">
        <f>SUMIF(Ingredients!$B$3:$B$217,H534,Ingredients!$H$3:$H$217)+SUMIF($B$3:$B$724,H534,$BZ$3:$BZ$724)</f>
        <v>0</v>
      </c>
      <c r="BU534" s="30">
        <f>SUMIF(Ingredients!$B$3:$B$217,I534,Ingredients!$H$3:$H$217)+SUMIF($B$3:$B$724,I534,$BZ$3:$BZ$724)</f>
        <v>0</v>
      </c>
      <c r="BV534" s="30">
        <f>SUMIF(Ingredients!$B$3:$B$217,J534,Ingredients!$H$3:$H$217)+SUMIF($B$3:$B$724,J534,$BZ$3:$BZ$724)</f>
        <v>0</v>
      </c>
      <c r="BW534" s="30">
        <f>SUMIF(Ingredients!$B$3:$B$217,K534,Ingredients!$H$3:$H$217)+SUMIF($B$3:$B$724,K534,$BZ$3:$BZ$724)</f>
        <v>0</v>
      </c>
      <c r="BX534" s="30">
        <f>SUMIF(Ingredients!$B$3:$B$217,L534,Ingredients!$H$3:$H$217)+SUMIF($B$3:$B$724,L534,$BZ$3:$BZ$724)</f>
        <v>0</v>
      </c>
      <c r="BY534" s="30">
        <f>SUMIF(Ingredients!$B$3:$B$217,M534,Ingredients!$H$3:$H$217)+SUMIF($B$3:$B$724,M534,$BZ$3:$BZ$724)</f>
        <v>0</v>
      </c>
      <c r="BZ534" s="42">
        <f t="shared" si="111"/>
        <v>0</v>
      </c>
      <c r="CA534" s="30">
        <f>SUMIF(Ingredients!$B$3:$B$217,F534,Ingredients!$I$3:$I$217)+SUMIF($B$3:$B$724,F534,$CI$3:$CI$724)</f>
        <v>0</v>
      </c>
      <c r="CB534" s="30">
        <f>SUMIF(Ingredients!$B$3:$B$217,G534,Ingredients!$I$3:$I$217)+SUMIF($B$3:$B$724,G534,$CI$3:$CI$724)</f>
        <v>0</v>
      </c>
      <c r="CC534" s="30">
        <f>SUMIF(Ingredients!$B$3:$B$217,H534,Ingredients!$I$3:$I$217)+SUMIF($B$3:$B$724,H534,$CI$3:$CI$724)</f>
        <v>0</v>
      </c>
      <c r="CD534" s="30">
        <f>SUMIF(Ingredients!$B$3:$B$217,I534,Ingredients!$I$3:$I$217)+SUMIF($B$3:$B$724,I534,$CI$3:$CI$724)</f>
        <v>0</v>
      </c>
      <c r="CE534" s="30">
        <f>SUMIF(Ingredients!$B$3:$B$217,J534,Ingredients!$I$3:$I$217)+SUMIF($B$3:$B$724,J534,$CI$3:$CI$724)</f>
        <v>0</v>
      </c>
      <c r="CF534" s="30">
        <f>SUMIF(Ingredients!$B$3:$B$217,K534,Ingredients!$I$3:$I$217)+SUMIF($B$3:$B$724,K534,$CI$3:$CI$724)</f>
        <v>0</v>
      </c>
      <c r="CG534" s="30">
        <f>SUMIF(Ingredients!$B$3:$B$217,L534,Ingredients!$I$3:$I$217)+SUMIF($B$3:$B$724,L534,$CI$3:$CI$724)</f>
        <v>0</v>
      </c>
      <c r="CH534" s="30">
        <f>SUMIF(Ingredients!$B$3:$B$217,M534,Ingredients!$I$3:$I$217)+SUMIF($B$3:$B$724,M534,$CI$3:$CI$724)</f>
        <v>0</v>
      </c>
      <c r="CI534" s="38">
        <f t="shared" si="112"/>
        <v>0</v>
      </c>
      <c r="CJ534" s="30">
        <f>SUMIF(Ingredients!$B$3:$B$217,F534,Ingredients!$J$3:$J$217)+SUMIF($B$3:$B$724,F534,$CR$3:$CR$724)</f>
        <v>0</v>
      </c>
      <c r="CK534" s="30">
        <f>SUMIF(Ingredients!$B$3:$B$217,G534,Ingredients!$J$3:$J$217)+SUMIF($B$3:$B$724,G534,$CR$3:$CR$724)</f>
        <v>0</v>
      </c>
      <c r="CL534" s="30">
        <f>SUMIF(Ingredients!$B$3:$B$217,H534,Ingredients!$J$3:$J$217)+SUMIF($B$3:$B$724,H534,$CR$3:$CR$724)</f>
        <v>0</v>
      </c>
      <c r="CM534" s="30">
        <f>SUMIF(Ingredients!$B$3:$B$217,I534,Ingredients!$J$3:$J$217)+SUMIF($B$3:$B$724,I534,$CR$3:$CR$724)</f>
        <v>0</v>
      </c>
      <c r="CN534" s="30">
        <f>SUMIF(Ingredients!$B$3:$B$217,J534,Ingredients!$J$3:$J$217)+SUMIF($B$3:$B$724,J534,$CR$3:$CR$724)</f>
        <v>0</v>
      </c>
      <c r="CO534" s="30">
        <f>SUMIF(Ingredients!$B$3:$B$217,K534,Ingredients!$J$3:$J$217)+SUMIF($B$3:$B$724,K534,$CR$3:$CR$724)</f>
        <v>0</v>
      </c>
      <c r="CP534" s="30">
        <f>SUMIF(Ingredients!$B$3:$B$217,L534,Ingredients!$J$3:$J$217)+SUMIF($B$3:$B$724,L534,$CR$3:$CR$724)</f>
        <v>0</v>
      </c>
      <c r="CQ534" s="30">
        <f>SUMIF(Ingredients!$B$3:$B$217,M534,Ingredients!$J$3:$J$217)+SUMIF($B$3:$B$724,M534,$CR$3:$CR$724)</f>
        <v>0</v>
      </c>
      <c r="CR534" s="43">
        <f t="shared" si="113"/>
        <v>0</v>
      </c>
      <c r="CS534" s="34">
        <v>0</v>
      </c>
      <c r="CT534" s="30">
        <v>0</v>
      </c>
      <c r="CU534" s="30">
        <v>0</v>
      </c>
      <c r="CV534" s="35">
        <v>0</v>
      </c>
      <c r="CW534" s="36">
        <v>0</v>
      </c>
      <c r="CX534" s="37">
        <v>0</v>
      </c>
      <c r="CY534" s="38">
        <v>0</v>
      </c>
      <c r="CZ534" s="39">
        <v>0</v>
      </c>
      <c r="DA534" t="s">
        <v>199</v>
      </c>
      <c r="DB534" t="str">
        <f t="shared" ca="1" si="114"/>
        <v>No</v>
      </c>
      <c r="DC534" t="s">
        <v>1134</v>
      </c>
      <c r="DD534" t="s">
        <v>200</v>
      </c>
      <c r="DE534" t="str">
        <f t="shared" ca="1" si="115"/>
        <v/>
      </c>
      <c r="DF534" t="s">
        <v>2272</v>
      </c>
    </row>
    <row r="535" spans="2:110" x14ac:dyDescent="0.3">
      <c r="B535" t="s">
        <v>840</v>
      </c>
      <c r="C535" t="str">
        <f>INDEX('PH Itemnames'!$B$1:$B$723,MATCH(B535,'PH Itemnames'!$A$1:$A$723),1)</f>
        <v>akutuqItem</v>
      </c>
      <c r="D535" t="s">
        <v>245</v>
      </c>
      <c r="E535" t="s">
        <v>1192</v>
      </c>
      <c r="F535" s="10" t="s">
        <v>92</v>
      </c>
      <c r="G535" s="11" t="s">
        <v>346</v>
      </c>
      <c r="H535" s="11" t="s">
        <v>250</v>
      </c>
      <c r="I535" s="11" t="s">
        <v>782</v>
      </c>
      <c r="J535" s="11"/>
      <c r="K535" s="11"/>
      <c r="L535" s="11"/>
      <c r="M535" s="11"/>
      <c r="N535" s="46">
        <f ca="1">SUMIF(Ingredients!$B$3:$B$217,'PH complex foods'!F535,Ingredients!$A$3:$A$119)+SUMIF($B$3:$B$724,F535,$V$3:$V$723)</f>
        <v>1</v>
      </c>
      <c r="O535" s="11">
        <f ca="1">SUMIF(Ingredients!$B$3:$B$217,'PH complex foods'!G535,Ingredients!$A$3:$A$119)+SUMIF($B$3:$B$724,G535,$V$3:$V$723)</f>
        <v>1</v>
      </c>
      <c r="P535" s="11">
        <f ca="1">SUMIF(Ingredients!$B$3:$B$217,'PH complex foods'!H535,Ingredients!$A$3:$A$119)+SUMIF($B$3:$B$724,H535,$V$3:$V$723)</f>
        <v>1</v>
      </c>
      <c r="Q535" s="11">
        <f ca="1">SUMIF(Ingredients!$B$3:$B$217,'PH complex foods'!I535,Ingredients!$A$3:$A$119)+SUMIF($B$3:$B$724,I535,$V$3:$V$723)</f>
        <v>1</v>
      </c>
      <c r="R535" s="11">
        <f ca="1">SUMIF(Ingredients!$B$3:$B$217,'PH complex foods'!J535,Ingredients!$A$3:$A$119)+SUMIF($B$3:$B$724,J535,$V$3:$V$723)</f>
        <v>0</v>
      </c>
      <c r="S535" s="11">
        <f ca="1">SUMIF(Ingredients!$B$3:$B$217,'PH complex foods'!K535,Ingredients!$A$3:$A$119)+SUMIF($B$3:$B$724,K535,$V$3:$V$723)</f>
        <v>0</v>
      </c>
      <c r="T535" s="11">
        <f ca="1">SUMIF(Ingredients!$B$3:$B$217,'PH complex foods'!L535,Ingredients!$A$3:$A$119)+SUMIF($B$3:$B$724,L535,$V$3:$V$723)</f>
        <v>0</v>
      </c>
      <c r="U535" s="11">
        <f ca="1">SUMIF(Ingredients!$B$3:$B$217,'PH complex foods'!M535,Ingredients!$A$3:$A$119)+SUMIF($B$3:$B$724,M535,$V$3:$V$723)</f>
        <v>0</v>
      </c>
      <c r="V535" s="10">
        <f t="shared" ca="1" si="116"/>
        <v>1</v>
      </c>
      <c r="W535" s="11">
        <f t="shared" si="105"/>
        <v>0</v>
      </c>
      <c r="X535" s="44" t="str">
        <f t="shared" ca="1" si="117"/>
        <v>Yes</v>
      </c>
      <c r="Y535" s="34">
        <f>SUMIF(Ingredients!$B$3:$B$217,F535,Ingredients!$C$3:$C$217)+SUMIF($B$3:$B$724,F535,$AG$3:$AG$724)</f>
        <v>5</v>
      </c>
      <c r="Z535" s="30">
        <f>SUMIF(Ingredients!$B$3:$B$217,G535,Ingredients!$C$3:$C$217)+SUMIF($B$3:$B$724,G535,$AG$3:$AG$724)</f>
        <v>4</v>
      </c>
      <c r="AA535" s="30">
        <f>SUMIF(Ingredients!$B$3:$B$217,H535,Ingredients!$C$3:$C$217)+SUMIF($B$3:$B$724,H535,$AG$3:$AG$724)</f>
        <v>0</v>
      </c>
      <c r="AB535" s="30">
        <f>SUMIF(Ingredients!$B$3:$B$217,I535,Ingredients!$C$3:$C$217)+SUMIF($B$3:$B$724,I535,$AG$3:$AG$724)</f>
        <v>1.4</v>
      </c>
      <c r="AC535" s="30">
        <f>SUMIF(Ingredients!$B$3:$B$217,J535,Ingredients!$C$3:$C$217)+SUMIF($B$3:$B$724,J535,$AG$3:$AG$724)</f>
        <v>0</v>
      </c>
      <c r="AD535" s="30">
        <f>SUMIF(Ingredients!$B$3:$B$217,K535,Ingredients!$C$3:$C$217)+SUMIF($B$3:$B$724,K535,$AG$3:$AG$724)</f>
        <v>0</v>
      </c>
      <c r="AE535" s="30">
        <f>SUMIF(Ingredients!$B$3:$B$217,L535,Ingredients!$C$3:$C$217)+SUMIF($B$3:$B$724,L535,$AG$3:$AG$724)</f>
        <v>0</v>
      </c>
      <c r="AF535" s="30">
        <f>SUMIF(Ingredients!$B$3:$B$217,M535,Ingredients!$C$3:$C$217)+SUMIF($B$3:$B$724,M535,$AG$3:$AG$724)</f>
        <v>0</v>
      </c>
      <c r="AG535" s="29">
        <f t="shared" si="106"/>
        <v>10.4</v>
      </c>
      <c r="AH535" s="30">
        <f>SUMIF(Ingredients!$B$3:$B$217,F535,Ingredients!$D$3:$D$217)+SUMIF($B$3:$B$724,F535,$AP$3:$AP$724)</f>
        <v>0</v>
      </c>
      <c r="AI535" s="30">
        <f>SUMIF(Ingredients!$B$3:$B$217,G535,Ingredients!$D$3:$D$217)+SUMIF($B$3:$B$724,G535,$AP$3:$AP$724)</f>
        <v>0</v>
      </c>
      <c r="AJ535" s="30">
        <f>SUMIF(Ingredients!$B$3:$B$217,H535,Ingredients!$D$3:$D$217)+SUMIF($B$3:$B$724,H535,$AP$3:$AP$724)</f>
        <v>5</v>
      </c>
      <c r="AK535" s="30">
        <f>SUMIF(Ingredients!$B$3:$B$217,I535,Ingredients!$D$3:$D$217)+SUMIF($B$3:$B$724,I535,$AP$3:$AP$724)</f>
        <v>5</v>
      </c>
      <c r="AL535" s="30">
        <f>SUMIF(Ingredients!$B$3:$B$217,J535,Ingredients!$D$3:$D$217)+SUMIF($B$3:$B$724,J535,$AP$3:$AP$724)</f>
        <v>0</v>
      </c>
      <c r="AM535" s="30">
        <f>SUMIF(Ingredients!$B$3:$B$217,K535,Ingredients!$D$3:$D$217)+SUMIF($B$3:$B$724,K535,$AP$3:$AP$724)</f>
        <v>0</v>
      </c>
      <c r="AN535" s="30">
        <f>SUMIF(Ingredients!$B$3:$B$217,L535,Ingredients!$D$3:$D$217)+SUMIF($B$3:$B$724,L535,$AP$3:$AP$724)</f>
        <v>0</v>
      </c>
      <c r="AO535" s="30">
        <f>SUMIF(Ingredients!$B$3:$B$217,M535,Ingredients!$D$3:$D$217)+SUMIF($B$3:$B$724,M535,$AP$3:$AP$724)</f>
        <v>0</v>
      </c>
      <c r="AP535" s="29">
        <f t="shared" si="107"/>
        <v>10</v>
      </c>
      <c r="AQ535" s="30">
        <f>SUMIF(Ingredients!$B$3:$B$217,F535,Ingredients!$E$3:$E$217)+SUMIF($B$3:$B$724,F535,$AY$3:$AY$727)</f>
        <v>10</v>
      </c>
      <c r="AR535" s="30">
        <f>SUMIF(Ingredients!$B$3:$B$217,G535,Ingredients!$E$3:$E$217)+SUMIF($B$3:$B$724,G535,$AY$3:$AY$727)</f>
        <v>0</v>
      </c>
      <c r="AS535" s="30">
        <f>SUMIF(Ingredients!$B$3:$B$217,H535,Ingredients!$E$3:$E$217)+SUMIF($B$3:$B$724,H535,$AY$3:$AY$727)</f>
        <v>0</v>
      </c>
      <c r="AT535" s="30">
        <f>SUMIF(Ingredients!$B$3:$B$217,I535,Ingredients!$E$3:$E$217)+SUMIF($B$3:$B$724,I535,$AY$3:$AY$727)</f>
        <v>4.8</v>
      </c>
      <c r="AU535" s="30">
        <f>SUMIF(Ingredients!$B$3:$B$217,J535,Ingredients!$E$3:$E$217)+SUMIF($B$3:$B$724,J535,$AY$3:$AY$727)</f>
        <v>0</v>
      </c>
      <c r="AV535" s="30">
        <f>SUMIF(Ingredients!$B$3:$B$217,K535,Ingredients!$E$3:$E$217)+SUMIF($B$3:$B$724,K535,$AY$3:$AY$727)</f>
        <v>0</v>
      </c>
      <c r="AW535" s="30">
        <f>SUMIF(Ingredients!$B$3:$B$217,L535,Ingredients!$E$3:$E$217)+SUMIF($B$3:$B$724,L535,$AY$3:$AY$727)</f>
        <v>0</v>
      </c>
      <c r="AX535" s="30">
        <f>SUMIF(Ingredients!$B$3:$B$217,M535,Ingredients!$E$3:$E$217)+SUMIF($B$3:$B$724,M535,$AY$3:$AY$727)</f>
        <v>0</v>
      </c>
      <c r="AY535" s="29">
        <f t="shared" si="108"/>
        <v>3.7</v>
      </c>
      <c r="AZ535" s="30">
        <f>SUMIF(Ingredients!$B$3:$B$217,F535,Ingredients!$F$3:$F$217)+SUMIF($B$3:$B$724,F535,$BH$3:$BH$724)</f>
        <v>0</v>
      </c>
      <c r="BA535" s="30">
        <f>SUMIF(Ingredients!$B$3:$B$217,G535,Ingredients!$F$3:$F$217)+SUMIF($B$3:$B$724,G535,$BH$3:$BH$724)</f>
        <v>0</v>
      </c>
      <c r="BB535" s="30">
        <f>SUMIF(Ingredients!$B$3:$B$217,H535,Ingredients!$F$3:$F$217)+SUMIF($B$3:$B$724,H535,$BH$3:$BH$724)</f>
        <v>0</v>
      </c>
      <c r="BC535" s="30">
        <f>SUMIF(Ingredients!$B$3:$B$217,I535,Ingredients!$F$3:$F$217)+SUMIF($B$3:$B$724,I535,$BH$3:$BH$724)</f>
        <v>0</v>
      </c>
      <c r="BD535" s="30">
        <f>SUMIF(Ingredients!$B$3:$B$217,J535,Ingredients!$F$3:$F$217)+SUMIF($B$3:$B$724,J535,$BH$3:$BH$724)</f>
        <v>0</v>
      </c>
      <c r="BE535" s="30">
        <f>SUMIF(Ingredients!$B$3:$B$217,K535,Ingredients!$F$3:$F$217)+SUMIF($B$3:$B$724,K535,$BH$3:$BH$724)</f>
        <v>0</v>
      </c>
      <c r="BF535" s="30">
        <f>SUMIF(Ingredients!$B$3:$B$217,L535,Ingredients!$F$3:$F$217)+SUMIF($B$3:$B$724,L535,$BH$3:$BH$724)</f>
        <v>0</v>
      </c>
      <c r="BG535" s="30">
        <f>SUMIF(Ingredients!$B$3:$B$217,M535,Ingredients!$F$3:$F$217)+SUMIF($B$3:$B$724,M535,$BH$3:$BH$724)</f>
        <v>0</v>
      </c>
      <c r="BH535" s="35">
        <f t="shared" si="109"/>
        <v>0</v>
      </c>
      <c r="BI535" s="30">
        <f>SUMIF(Ingredients!$B$3:$B$217,F535,Ingredients!$G$3:$G$217)+SUMIF($B$3:$B$724,F535,$BQ$3:$BQ$724)</f>
        <v>0</v>
      </c>
      <c r="BJ535" s="30">
        <f>SUMIF(Ingredients!$B$3:$B$217,G535,Ingredients!$G$3:$G$217)+SUMIF($B$3:$B$724,G535,$BQ$3:$BQ$724)</f>
        <v>0</v>
      </c>
      <c r="BK535" s="30">
        <f>SUMIF(Ingredients!$B$3:$B$217,H535,Ingredients!$G$3:$G$217)+SUMIF($B$3:$B$724,H535,$BQ$3:$BQ$724)</f>
        <v>0</v>
      </c>
      <c r="BL535" s="30">
        <f>SUMIF(Ingredients!$B$3:$B$217,I535,Ingredients!$G$3:$G$217)+SUMIF($B$3:$B$724,I535,$BQ$3:$BQ$724)</f>
        <v>0.88000000000000012</v>
      </c>
      <c r="BM535" s="30">
        <f>SUMIF(Ingredients!$B$3:$B$217,J535,Ingredients!$G$3:$G$217)+SUMIF($B$3:$B$724,J535,$BQ$3:$BQ$724)</f>
        <v>0</v>
      </c>
      <c r="BN535" s="30">
        <f>SUMIF(Ingredients!$B$3:$B$217,K535,Ingredients!$G$3:$G$217)+SUMIF($B$3:$B$724,K535,$BQ$3:$BQ$724)</f>
        <v>0</v>
      </c>
      <c r="BO535" s="30">
        <f>SUMIF(Ingredients!$B$3:$B$217,L535,Ingredients!$G$3:$G$217)+SUMIF($B$3:$B$724,L535,$BQ$3:$BQ$724)</f>
        <v>0</v>
      </c>
      <c r="BP535" s="30">
        <f>SUMIF(Ingredients!$B$3:$B$217,M535,Ingredients!$G$3:$G$217)+SUMIF($B$3:$B$724,M535,$BQ$3:$BQ$724)</f>
        <v>0</v>
      </c>
      <c r="BQ535" s="36">
        <f t="shared" si="110"/>
        <v>0.88000000000000012</v>
      </c>
      <c r="BR535" s="30">
        <f>SUMIF(Ingredients!$B$3:$B$217,F535,Ingredients!$H$3:$H$217)+SUMIF($B$3:$B$724,F535,$BZ$3:$BZ$724)</f>
        <v>0</v>
      </c>
      <c r="BS535" s="30">
        <f>SUMIF(Ingredients!$B$3:$B$217,G535,Ingredients!$H$3:$H$217)+SUMIF($B$3:$B$724,G535,$BZ$3:$BZ$724)</f>
        <v>0</v>
      </c>
      <c r="BT535" s="30">
        <f>SUMIF(Ingredients!$B$3:$B$217,H535,Ingredients!$H$3:$H$217)+SUMIF($B$3:$B$724,H535,$BZ$3:$BZ$724)</f>
        <v>0</v>
      </c>
      <c r="BU535" s="30">
        <f>SUMIF(Ingredients!$B$3:$B$217,I535,Ingredients!$H$3:$H$217)+SUMIF($B$3:$B$724,I535,$BZ$3:$BZ$724)</f>
        <v>0</v>
      </c>
      <c r="BV535" s="30">
        <f>SUMIF(Ingredients!$B$3:$B$217,J535,Ingredients!$H$3:$H$217)+SUMIF($B$3:$B$724,J535,$BZ$3:$BZ$724)</f>
        <v>0</v>
      </c>
      <c r="BW535" s="30">
        <f>SUMIF(Ingredients!$B$3:$B$217,K535,Ingredients!$H$3:$H$217)+SUMIF($B$3:$B$724,K535,$BZ$3:$BZ$724)</f>
        <v>0</v>
      </c>
      <c r="BX535" s="30">
        <f>SUMIF(Ingredients!$B$3:$B$217,L535,Ingredients!$H$3:$H$217)+SUMIF($B$3:$B$724,L535,$BZ$3:$BZ$724)</f>
        <v>0</v>
      </c>
      <c r="BY535" s="30">
        <f>SUMIF(Ingredients!$B$3:$B$217,M535,Ingredients!$H$3:$H$217)+SUMIF($B$3:$B$724,M535,$BZ$3:$BZ$724)</f>
        <v>0</v>
      </c>
      <c r="BZ535" s="42">
        <f t="shared" si="111"/>
        <v>0</v>
      </c>
      <c r="CA535" s="30">
        <f>SUMIF(Ingredients!$B$3:$B$217,F535,Ingredients!$I$3:$I$217)+SUMIF($B$3:$B$724,F535,$CI$3:$CI$724)</f>
        <v>1</v>
      </c>
      <c r="CB535" s="30">
        <f>SUMIF(Ingredients!$B$3:$B$217,G535,Ingredients!$I$3:$I$217)+SUMIF($B$3:$B$724,G535,$CI$3:$CI$724)</f>
        <v>0</v>
      </c>
      <c r="CC535" s="30">
        <f>SUMIF(Ingredients!$B$3:$B$217,H535,Ingredients!$I$3:$I$217)+SUMIF($B$3:$B$724,H535,$CI$3:$CI$724)</f>
        <v>0</v>
      </c>
      <c r="CD535" s="30">
        <f>SUMIF(Ingredients!$B$3:$B$217,I535,Ingredients!$I$3:$I$217)+SUMIF($B$3:$B$724,I535,$CI$3:$CI$724)</f>
        <v>0</v>
      </c>
      <c r="CE535" s="30">
        <f>SUMIF(Ingredients!$B$3:$B$217,J535,Ingredients!$I$3:$I$217)+SUMIF($B$3:$B$724,J535,$CI$3:$CI$724)</f>
        <v>0</v>
      </c>
      <c r="CF535" s="30">
        <f>SUMIF(Ingredients!$B$3:$B$217,K535,Ingredients!$I$3:$I$217)+SUMIF($B$3:$B$724,K535,$CI$3:$CI$724)</f>
        <v>0</v>
      </c>
      <c r="CG535" s="30">
        <f>SUMIF(Ingredients!$B$3:$B$217,L535,Ingredients!$I$3:$I$217)+SUMIF($B$3:$B$724,L535,$CI$3:$CI$724)</f>
        <v>0</v>
      </c>
      <c r="CH535" s="30">
        <f>SUMIF(Ingredients!$B$3:$B$217,M535,Ingredients!$I$3:$I$217)+SUMIF($B$3:$B$724,M535,$CI$3:$CI$724)</f>
        <v>0</v>
      </c>
      <c r="CI535" s="38">
        <f t="shared" si="112"/>
        <v>1</v>
      </c>
      <c r="CJ535" s="30">
        <f>SUMIF(Ingredients!$B$3:$B$217,F535,Ingredients!$J$3:$J$217)+SUMIF($B$3:$B$724,F535,$CR$3:$CR$724)</f>
        <v>0</v>
      </c>
      <c r="CK535" s="30">
        <f>SUMIF(Ingredients!$B$3:$B$217,G535,Ingredients!$J$3:$J$217)+SUMIF($B$3:$B$724,G535,$CR$3:$CR$724)</f>
        <v>0</v>
      </c>
      <c r="CL535" s="30">
        <f>SUMIF(Ingredients!$B$3:$B$217,H535,Ingredients!$J$3:$J$217)+SUMIF($B$3:$B$724,H535,$CR$3:$CR$724)</f>
        <v>0</v>
      </c>
      <c r="CM535" s="30">
        <f>SUMIF(Ingredients!$B$3:$B$217,I535,Ingredients!$J$3:$J$217)+SUMIF($B$3:$B$724,I535,$CR$3:$CR$724)</f>
        <v>0</v>
      </c>
      <c r="CN535" s="30">
        <f>SUMIF(Ingredients!$B$3:$B$217,J535,Ingredients!$J$3:$J$217)+SUMIF($B$3:$B$724,J535,$CR$3:$CR$724)</f>
        <v>0</v>
      </c>
      <c r="CO535" s="30">
        <f>SUMIF(Ingredients!$B$3:$B$217,K535,Ingredients!$J$3:$J$217)+SUMIF($B$3:$B$724,K535,$CR$3:$CR$724)</f>
        <v>0</v>
      </c>
      <c r="CP535" s="30">
        <f>SUMIF(Ingredients!$B$3:$B$217,L535,Ingredients!$J$3:$J$217)+SUMIF($B$3:$B$724,L535,$CR$3:$CR$724)</f>
        <v>0</v>
      </c>
      <c r="CQ535" s="30">
        <f>SUMIF(Ingredients!$B$3:$B$217,M535,Ingredients!$J$3:$J$217)+SUMIF($B$3:$B$724,M535,$CR$3:$CR$724)</f>
        <v>0</v>
      </c>
      <c r="CR535" s="43">
        <f t="shared" si="113"/>
        <v>0</v>
      </c>
      <c r="CS535" s="34">
        <v>10.4</v>
      </c>
      <c r="CT535" s="30">
        <v>0</v>
      </c>
      <c r="CU535" s="30">
        <v>18</v>
      </c>
      <c r="CV535" s="35">
        <v>0</v>
      </c>
      <c r="CW535" s="36">
        <v>0.88000000000000012</v>
      </c>
      <c r="CX535" s="37">
        <v>0</v>
      </c>
      <c r="CY535" s="38">
        <v>1</v>
      </c>
      <c r="CZ535" s="39">
        <v>0</v>
      </c>
      <c r="DA535" t="s">
        <v>202</v>
      </c>
      <c r="DB535" t="str">
        <f t="shared" ca="1" si="114"/>
        <v>-</v>
      </c>
      <c r="DD535" t="s">
        <v>200</v>
      </c>
      <c r="DE535" t="str">
        <f t="shared" ca="1" si="115"/>
        <v>AKUTUQITEM(MEAL, ItemRegistry.akutuqItem, 4 ,2.08f,0f,0f,0f,0.88f,1f,0f,1.17f),</v>
      </c>
      <c r="DF535" t="s">
        <v>2585</v>
      </c>
    </row>
    <row r="536" spans="2:110" x14ac:dyDescent="0.3">
      <c r="B536" t="s">
        <v>841</v>
      </c>
      <c r="C536" t="str">
        <f>INDEX('PH Itemnames'!$B$1:$B$723,MATCH(B536,'PH Itemnames'!$A$1:$A$723),1)</f>
        <v>cantonesegreensItem</v>
      </c>
      <c r="D536" t="s">
        <v>240</v>
      </c>
      <c r="E536" t="s">
        <v>1192</v>
      </c>
      <c r="F536" s="10" t="s">
        <v>60</v>
      </c>
      <c r="G536" s="11" t="s">
        <v>842</v>
      </c>
      <c r="H536" s="11"/>
      <c r="I536" s="11"/>
      <c r="J536" s="11"/>
      <c r="K536" s="11"/>
      <c r="L536" s="11"/>
      <c r="M536" s="11"/>
      <c r="N536" s="46">
        <f ca="1">SUMIF(Ingredients!$B$3:$B$217,'PH complex foods'!F536,Ingredients!$A$3:$A$119)+SUMIF($B$3:$B$724,F536,$V$3:$V$723)</f>
        <v>1</v>
      </c>
      <c r="O536" s="11">
        <f ca="1">SUMIF(Ingredients!$B$3:$B$217,'PH complex foods'!G536,Ingredients!$A$3:$A$119)+SUMIF($B$3:$B$724,G536,$V$3:$V$723)</f>
        <v>0</v>
      </c>
      <c r="P536" s="11">
        <f ca="1">SUMIF(Ingredients!$B$3:$B$217,'PH complex foods'!H536,Ingredients!$A$3:$A$119)+SUMIF($B$3:$B$724,H536,$V$3:$V$723)</f>
        <v>0</v>
      </c>
      <c r="Q536" s="11">
        <f ca="1">SUMIF(Ingredients!$B$3:$B$217,'PH complex foods'!I536,Ingredients!$A$3:$A$119)+SUMIF($B$3:$B$724,I536,$V$3:$V$723)</f>
        <v>0</v>
      </c>
      <c r="R536" s="11">
        <f ca="1">SUMIF(Ingredients!$B$3:$B$217,'PH complex foods'!J536,Ingredients!$A$3:$A$119)+SUMIF($B$3:$B$724,J536,$V$3:$V$723)</f>
        <v>0</v>
      </c>
      <c r="S536" s="11">
        <f ca="1">SUMIF(Ingredients!$B$3:$B$217,'PH complex foods'!K536,Ingredients!$A$3:$A$119)+SUMIF($B$3:$B$724,K536,$V$3:$V$723)</f>
        <v>0</v>
      </c>
      <c r="T536" s="11">
        <f ca="1">SUMIF(Ingredients!$B$3:$B$217,'PH complex foods'!L536,Ingredients!$A$3:$A$119)+SUMIF($B$3:$B$724,L536,$V$3:$V$723)</f>
        <v>0</v>
      </c>
      <c r="U536" s="11">
        <f ca="1">SUMIF(Ingredients!$B$3:$B$217,'PH complex foods'!M536,Ingredients!$A$3:$A$119)+SUMIF($B$3:$B$724,M536,$V$3:$V$723)</f>
        <v>0</v>
      </c>
      <c r="V536" s="10">
        <f t="shared" ca="1" si="116"/>
        <v>0</v>
      </c>
      <c r="W536" s="11">
        <f t="shared" si="105"/>
        <v>0</v>
      </c>
      <c r="X536" s="44" t="str">
        <f t="shared" ca="1" si="117"/>
        <v>No</v>
      </c>
      <c r="Y536" s="34">
        <f>SUMIF(Ingredients!$B$3:$B$217,F536,Ingredients!$C$3:$C$217)+SUMIF($B$3:$B$724,F536,$AG$3:$AG$724)</f>
        <v>2</v>
      </c>
      <c r="Z536" s="30">
        <f>SUMIF(Ingredients!$B$3:$B$217,G536,Ingredients!$C$3:$C$217)+SUMIF($B$3:$B$724,G536,$AG$3:$AG$724)</f>
        <v>0</v>
      </c>
      <c r="AA536" s="30">
        <f>SUMIF(Ingredients!$B$3:$B$217,H536,Ingredients!$C$3:$C$217)+SUMIF($B$3:$B$724,H536,$AG$3:$AG$724)</f>
        <v>0</v>
      </c>
      <c r="AB536" s="30">
        <f>SUMIF(Ingredients!$B$3:$B$217,I536,Ingredients!$C$3:$C$217)+SUMIF($B$3:$B$724,I536,$AG$3:$AG$724)</f>
        <v>0</v>
      </c>
      <c r="AC536" s="30">
        <f>SUMIF(Ingredients!$B$3:$B$217,J536,Ingredients!$C$3:$C$217)+SUMIF($B$3:$B$724,J536,$AG$3:$AG$724)</f>
        <v>0</v>
      </c>
      <c r="AD536" s="30">
        <f>SUMIF(Ingredients!$B$3:$B$217,K536,Ingredients!$C$3:$C$217)+SUMIF($B$3:$B$724,K536,$AG$3:$AG$724)</f>
        <v>0</v>
      </c>
      <c r="AE536" s="30">
        <f>SUMIF(Ingredients!$B$3:$B$217,L536,Ingredients!$C$3:$C$217)+SUMIF($B$3:$B$724,L536,$AG$3:$AG$724)</f>
        <v>0</v>
      </c>
      <c r="AF536" s="30">
        <f>SUMIF(Ingredients!$B$3:$B$217,M536,Ingredients!$C$3:$C$217)+SUMIF($B$3:$B$724,M536,$AG$3:$AG$724)</f>
        <v>0</v>
      </c>
      <c r="AG536" s="29">
        <f t="shared" si="106"/>
        <v>2</v>
      </c>
      <c r="AH536" s="30">
        <f>SUMIF(Ingredients!$B$3:$B$217,F536,Ingredients!$D$3:$D$217)+SUMIF($B$3:$B$724,F536,$AP$3:$AP$724)</f>
        <v>0</v>
      </c>
      <c r="AI536" s="30">
        <f>SUMIF(Ingredients!$B$3:$B$217,G536,Ingredients!$D$3:$D$217)+SUMIF($B$3:$B$724,G536,$AP$3:$AP$724)</f>
        <v>10</v>
      </c>
      <c r="AJ536" s="30">
        <f>SUMIF(Ingredients!$B$3:$B$217,H536,Ingredients!$D$3:$D$217)+SUMIF($B$3:$B$724,H536,$AP$3:$AP$724)</f>
        <v>0</v>
      </c>
      <c r="AK536" s="30">
        <f>SUMIF(Ingredients!$B$3:$B$217,I536,Ingredients!$D$3:$D$217)+SUMIF($B$3:$B$724,I536,$AP$3:$AP$724)</f>
        <v>0</v>
      </c>
      <c r="AL536" s="30">
        <f>SUMIF(Ingredients!$B$3:$B$217,J536,Ingredients!$D$3:$D$217)+SUMIF($B$3:$B$724,J536,$AP$3:$AP$724)</f>
        <v>0</v>
      </c>
      <c r="AM536" s="30">
        <f>SUMIF(Ingredients!$B$3:$B$217,K536,Ingredients!$D$3:$D$217)+SUMIF($B$3:$B$724,K536,$AP$3:$AP$724)</f>
        <v>0</v>
      </c>
      <c r="AN536" s="30">
        <f>SUMIF(Ingredients!$B$3:$B$217,L536,Ingredients!$D$3:$D$217)+SUMIF($B$3:$B$724,L536,$AP$3:$AP$724)</f>
        <v>0</v>
      </c>
      <c r="AO536" s="30">
        <f>SUMIF(Ingredients!$B$3:$B$217,M536,Ingredients!$D$3:$D$217)+SUMIF($B$3:$B$724,M536,$AP$3:$AP$724)</f>
        <v>0</v>
      </c>
      <c r="AP536" s="29">
        <f t="shared" si="107"/>
        <v>10</v>
      </c>
      <c r="AQ536" s="30">
        <f>SUMIF(Ingredients!$B$3:$B$217,F536,Ingredients!$E$3:$E$217)+SUMIF($B$3:$B$724,F536,$AY$3:$AY$727)</f>
        <v>18</v>
      </c>
      <c r="AR536" s="30">
        <f>SUMIF(Ingredients!$B$3:$B$217,G536,Ingredients!$E$3:$E$217)+SUMIF($B$3:$B$724,G536,$AY$3:$AY$727)</f>
        <v>15</v>
      </c>
      <c r="AS536" s="30">
        <f>SUMIF(Ingredients!$B$3:$B$217,H536,Ingredients!$E$3:$E$217)+SUMIF($B$3:$B$724,H536,$AY$3:$AY$727)</f>
        <v>0</v>
      </c>
      <c r="AT536" s="30">
        <f>SUMIF(Ingredients!$B$3:$B$217,I536,Ingredients!$E$3:$E$217)+SUMIF($B$3:$B$724,I536,$AY$3:$AY$727)</f>
        <v>0</v>
      </c>
      <c r="AU536" s="30">
        <f>SUMIF(Ingredients!$B$3:$B$217,J536,Ingredients!$E$3:$E$217)+SUMIF($B$3:$B$724,J536,$AY$3:$AY$727)</f>
        <v>0</v>
      </c>
      <c r="AV536" s="30">
        <f>SUMIF(Ingredients!$B$3:$B$217,K536,Ingredients!$E$3:$E$217)+SUMIF($B$3:$B$724,K536,$AY$3:$AY$727)</f>
        <v>0</v>
      </c>
      <c r="AW536" s="30">
        <f>SUMIF(Ingredients!$B$3:$B$217,L536,Ingredients!$E$3:$E$217)+SUMIF($B$3:$B$724,L536,$AY$3:$AY$727)</f>
        <v>0</v>
      </c>
      <c r="AX536" s="30">
        <f>SUMIF(Ingredients!$B$3:$B$217,M536,Ingredients!$E$3:$E$217)+SUMIF($B$3:$B$724,M536,$AY$3:$AY$727)</f>
        <v>0</v>
      </c>
      <c r="AY536" s="29">
        <f t="shared" si="108"/>
        <v>16.5</v>
      </c>
      <c r="AZ536" s="30">
        <f>SUMIF(Ingredients!$B$3:$B$217,F536,Ingredients!$F$3:$F$217)+SUMIF($B$3:$B$724,F536,$BH$3:$BH$724)</f>
        <v>0</v>
      </c>
      <c r="BA536" s="30">
        <f>SUMIF(Ingredients!$B$3:$B$217,G536,Ingredients!$F$3:$F$217)+SUMIF($B$3:$B$724,G536,$BH$3:$BH$724)</f>
        <v>0</v>
      </c>
      <c r="BB536" s="30">
        <f>SUMIF(Ingredients!$B$3:$B$217,H536,Ingredients!$F$3:$F$217)+SUMIF($B$3:$B$724,H536,$BH$3:$BH$724)</f>
        <v>0</v>
      </c>
      <c r="BC536" s="30">
        <f>SUMIF(Ingredients!$B$3:$B$217,I536,Ingredients!$F$3:$F$217)+SUMIF($B$3:$B$724,I536,$BH$3:$BH$724)</f>
        <v>0</v>
      </c>
      <c r="BD536" s="30">
        <f>SUMIF(Ingredients!$B$3:$B$217,J536,Ingredients!$F$3:$F$217)+SUMIF($B$3:$B$724,J536,$BH$3:$BH$724)</f>
        <v>0</v>
      </c>
      <c r="BE536" s="30">
        <f>SUMIF(Ingredients!$B$3:$B$217,K536,Ingredients!$F$3:$F$217)+SUMIF($B$3:$B$724,K536,$BH$3:$BH$724)</f>
        <v>0</v>
      </c>
      <c r="BF536" s="30">
        <f>SUMIF(Ingredients!$B$3:$B$217,L536,Ingredients!$F$3:$F$217)+SUMIF($B$3:$B$724,L536,$BH$3:$BH$724)</f>
        <v>0</v>
      </c>
      <c r="BG536" s="30">
        <f>SUMIF(Ingredients!$B$3:$B$217,M536,Ingredients!$F$3:$F$217)+SUMIF($B$3:$B$724,M536,$BH$3:$BH$724)</f>
        <v>0</v>
      </c>
      <c r="BH536" s="35">
        <f t="shared" si="109"/>
        <v>0</v>
      </c>
      <c r="BI536" s="30">
        <f>SUMIF(Ingredients!$B$3:$B$217,F536,Ingredients!$G$3:$G$217)+SUMIF($B$3:$B$724,F536,$BQ$3:$BQ$724)</f>
        <v>0</v>
      </c>
      <c r="BJ536" s="30">
        <f>SUMIF(Ingredients!$B$3:$B$217,G536,Ingredients!$G$3:$G$217)+SUMIF($B$3:$B$724,G536,$BQ$3:$BQ$724)</f>
        <v>0</v>
      </c>
      <c r="BK536" s="30">
        <f>SUMIF(Ingredients!$B$3:$B$217,H536,Ingredients!$G$3:$G$217)+SUMIF($B$3:$B$724,H536,$BQ$3:$BQ$724)</f>
        <v>0</v>
      </c>
      <c r="BL536" s="30">
        <f>SUMIF(Ingredients!$B$3:$B$217,I536,Ingredients!$G$3:$G$217)+SUMIF($B$3:$B$724,I536,$BQ$3:$BQ$724)</f>
        <v>0</v>
      </c>
      <c r="BM536" s="30">
        <f>SUMIF(Ingredients!$B$3:$B$217,J536,Ingredients!$G$3:$G$217)+SUMIF($B$3:$B$724,J536,$BQ$3:$BQ$724)</f>
        <v>0</v>
      </c>
      <c r="BN536" s="30">
        <f>SUMIF(Ingredients!$B$3:$B$217,K536,Ingredients!$G$3:$G$217)+SUMIF($B$3:$B$724,K536,$BQ$3:$BQ$724)</f>
        <v>0</v>
      </c>
      <c r="BO536" s="30">
        <f>SUMIF(Ingredients!$B$3:$B$217,L536,Ingredients!$G$3:$G$217)+SUMIF($B$3:$B$724,L536,$BQ$3:$BQ$724)</f>
        <v>0</v>
      </c>
      <c r="BP536" s="30">
        <f>SUMIF(Ingredients!$B$3:$B$217,M536,Ingredients!$G$3:$G$217)+SUMIF($B$3:$B$724,M536,$BQ$3:$BQ$724)</f>
        <v>0</v>
      </c>
      <c r="BQ536" s="36">
        <f t="shared" si="110"/>
        <v>0</v>
      </c>
      <c r="BR536" s="30">
        <f>SUMIF(Ingredients!$B$3:$B$217,F536,Ingredients!$H$3:$H$217)+SUMIF($B$3:$B$724,F536,$BZ$3:$BZ$724)</f>
        <v>1</v>
      </c>
      <c r="BS536" s="30">
        <f>SUMIF(Ingredients!$B$3:$B$217,G536,Ingredients!$H$3:$H$217)+SUMIF($B$3:$B$724,G536,$BZ$3:$BZ$724)</f>
        <v>0</v>
      </c>
      <c r="BT536" s="30">
        <f>SUMIF(Ingredients!$B$3:$B$217,H536,Ingredients!$H$3:$H$217)+SUMIF($B$3:$B$724,H536,$BZ$3:$BZ$724)</f>
        <v>0</v>
      </c>
      <c r="BU536" s="30">
        <f>SUMIF(Ingredients!$B$3:$B$217,I536,Ingredients!$H$3:$H$217)+SUMIF($B$3:$B$724,I536,$BZ$3:$BZ$724)</f>
        <v>0</v>
      </c>
      <c r="BV536" s="30">
        <f>SUMIF(Ingredients!$B$3:$B$217,J536,Ingredients!$H$3:$H$217)+SUMIF($B$3:$B$724,J536,$BZ$3:$BZ$724)</f>
        <v>0</v>
      </c>
      <c r="BW536" s="30">
        <f>SUMIF(Ingredients!$B$3:$B$217,K536,Ingredients!$H$3:$H$217)+SUMIF($B$3:$B$724,K536,$BZ$3:$BZ$724)</f>
        <v>0</v>
      </c>
      <c r="BX536" s="30">
        <f>SUMIF(Ingredients!$B$3:$B$217,L536,Ingredients!$H$3:$H$217)+SUMIF($B$3:$B$724,L536,$BZ$3:$BZ$724)</f>
        <v>0</v>
      </c>
      <c r="BY536" s="30">
        <f>SUMIF(Ingredients!$B$3:$B$217,M536,Ingredients!$H$3:$H$217)+SUMIF($B$3:$B$724,M536,$BZ$3:$BZ$724)</f>
        <v>0</v>
      </c>
      <c r="BZ536" s="42">
        <f t="shared" si="111"/>
        <v>1</v>
      </c>
      <c r="CA536" s="30">
        <f>SUMIF(Ingredients!$B$3:$B$217,F536,Ingredients!$I$3:$I$217)+SUMIF($B$3:$B$724,F536,$CI$3:$CI$724)</f>
        <v>0</v>
      </c>
      <c r="CB536" s="30">
        <f>SUMIF(Ingredients!$B$3:$B$217,G536,Ingredients!$I$3:$I$217)+SUMIF($B$3:$B$724,G536,$CI$3:$CI$724)</f>
        <v>0</v>
      </c>
      <c r="CC536" s="30">
        <f>SUMIF(Ingredients!$B$3:$B$217,H536,Ingredients!$I$3:$I$217)+SUMIF($B$3:$B$724,H536,$CI$3:$CI$724)</f>
        <v>0</v>
      </c>
      <c r="CD536" s="30">
        <f>SUMIF(Ingredients!$B$3:$B$217,I536,Ingredients!$I$3:$I$217)+SUMIF($B$3:$B$724,I536,$CI$3:$CI$724)</f>
        <v>0</v>
      </c>
      <c r="CE536" s="30">
        <f>SUMIF(Ingredients!$B$3:$B$217,J536,Ingredients!$I$3:$I$217)+SUMIF($B$3:$B$724,J536,$CI$3:$CI$724)</f>
        <v>0</v>
      </c>
      <c r="CF536" s="30">
        <f>SUMIF(Ingredients!$B$3:$B$217,K536,Ingredients!$I$3:$I$217)+SUMIF($B$3:$B$724,K536,$CI$3:$CI$724)</f>
        <v>0</v>
      </c>
      <c r="CG536" s="30">
        <f>SUMIF(Ingredients!$B$3:$B$217,L536,Ingredients!$I$3:$I$217)+SUMIF($B$3:$B$724,L536,$CI$3:$CI$724)</f>
        <v>0</v>
      </c>
      <c r="CH536" s="30">
        <f>SUMIF(Ingredients!$B$3:$B$217,M536,Ingredients!$I$3:$I$217)+SUMIF($B$3:$B$724,M536,$CI$3:$CI$724)</f>
        <v>0</v>
      </c>
      <c r="CI536" s="38">
        <f t="shared" si="112"/>
        <v>0</v>
      </c>
      <c r="CJ536" s="30">
        <f>SUMIF(Ingredients!$B$3:$B$217,F536,Ingredients!$J$3:$J$217)+SUMIF($B$3:$B$724,F536,$CR$3:$CR$724)</f>
        <v>0</v>
      </c>
      <c r="CK536" s="30">
        <f>SUMIF(Ingredients!$B$3:$B$217,G536,Ingredients!$J$3:$J$217)+SUMIF($B$3:$B$724,G536,$CR$3:$CR$724)</f>
        <v>0</v>
      </c>
      <c r="CL536" s="30">
        <f>SUMIF(Ingredients!$B$3:$B$217,H536,Ingredients!$J$3:$J$217)+SUMIF($B$3:$B$724,H536,$CR$3:$CR$724)</f>
        <v>0</v>
      </c>
      <c r="CM536" s="30">
        <f>SUMIF(Ingredients!$B$3:$B$217,I536,Ingredients!$J$3:$J$217)+SUMIF($B$3:$B$724,I536,$CR$3:$CR$724)</f>
        <v>0</v>
      </c>
      <c r="CN536" s="30">
        <f>SUMIF(Ingredients!$B$3:$B$217,J536,Ingredients!$J$3:$J$217)+SUMIF($B$3:$B$724,J536,$CR$3:$CR$724)</f>
        <v>0</v>
      </c>
      <c r="CO536" s="30">
        <f>SUMIF(Ingredients!$B$3:$B$217,K536,Ingredients!$J$3:$J$217)+SUMIF($B$3:$B$724,K536,$CR$3:$CR$724)</f>
        <v>0</v>
      </c>
      <c r="CP536" s="30">
        <f>SUMIF(Ingredients!$B$3:$B$217,L536,Ingredients!$J$3:$J$217)+SUMIF($B$3:$B$724,L536,$CR$3:$CR$724)</f>
        <v>0</v>
      </c>
      <c r="CQ536" s="30">
        <f>SUMIF(Ingredients!$B$3:$B$217,M536,Ingredients!$J$3:$J$217)+SUMIF($B$3:$B$724,M536,$CR$3:$CR$724)</f>
        <v>0</v>
      </c>
      <c r="CR536" s="43">
        <f t="shared" si="113"/>
        <v>0</v>
      </c>
      <c r="CS536" s="34">
        <v>2</v>
      </c>
      <c r="CT536" s="30">
        <v>10</v>
      </c>
      <c r="CU536" s="30">
        <v>16.5</v>
      </c>
      <c r="CV536" s="35">
        <v>0</v>
      </c>
      <c r="CW536" s="36">
        <v>0</v>
      </c>
      <c r="CX536" s="37">
        <v>1</v>
      </c>
      <c r="CY536" s="38">
        <v>0</v>
      </c>
      <c r="CZ536" s="39">
        <v>0</v>
      </c>
      <c r="DA536" t="s">
        <v>199</v>
      </c>
      <c r="DB536" t="str">
        <f t="shared" ca="1" si="114"/>
        <v>No</v>
      </c>
      <c r="DD536" t="s">
        <v>200</v>
      </c>
      <c r="DE536" t="str">
        <f t="shared" ca="1" si="115"/>
        <v/>
      </c>
      <c r="DF536" t="s">
        <v>2272</v>
      </c>
    </row>
    <row r="537" spans="2:110" x14ac:dyDescent="0.3">
      <c r="B537" t="s">
        <v>843</v>
      </c>
      <c r="C537" t="str">
        <f>INDEX('PH Itemnames'!$B$1:$B$723,MATCH(B537,'PH Itemnames'!$A$1:$A$723),1)</f>
        <v>earlgreyteaItem</v>
      </c>
      <c r="D537" t="s">
        <v>240</v>
      </c>
      <c r="E537" t="s">
        <v>1192</v>
      </c>
      <c r="F537" s="10" t="s">
        <v>123</v>
      </c>
      <c r="G537" s="11" t="s">
        <v>22</v>
      </c>
      <c r="H537" s="11"/>
      <c r="I537" s="11"/>
      <c r="J537" s="11"/>
      <c r="K537" s="11"/>
      <c r="L537" s="11"/>
      <c r="M537" s="11"/>
      <c r="N537" s="46">
        <f ca="1">SUMIF(Ingredients!$B$3:$B$217,'PH complex foods'!F537,Ingredients!$A$3:$A$119)+SUMIF($B$3:$B$724,F537,$V$3:$V$723)</f>
        <v>1</v>
      </c>
      <c r="O537" s="11">
        <f ca="1">SUMIF(Ingredients!$B$3:$B$217,'PH complex foods'!G537,Ingredients!$A$3:$A$119)+SUMIF($B$3:$B$724,G537,$V$3:$V$723)</f>
        <v>1</v>
      </c>
      <c r="P537" s="11">
        <f ca="1">SUMIF(Ingredients!$B$3:$B$217,'PH complex foods'!H537,Ingredients!$A$3:$A$119)+SUMIF($B$3:$B$724,H537,$V$3:$V$723)</f>
        <v>0</v>
      </c>
      <c r="Q537" s="11">
        <f ca="1">SUMIF(Ingredients!$B$3:$B$217,'PH complex foods'!I537,Ingredients!$A$3:$A$119)+SUMIF($B$3:$B$724,I537,$V$3:$V$723)</f>
        <v>0</v>
      </c>
      <c r="R537" s="11">
        <f ca="1">SUMIF(Ingredients!$B$3:$B$217,'PH complex foods'!J537,Ingredients!$A$3:$A$119)+SUMIF($B$3:$B$724,J537,$V$3:$V$723)</f>
        <v>0</v>
      </c>
      <c r="S537" s="11">
        <f ca="1">SUMIF(Ingredients!$B$3:$B$217,'PH complex foods'!K537,Ingredients!$A$3:$A$119)+SUMIF($B$3:$B$724,K537,$V$3:$V$723)</f>
        <v>0</v>
      </c>
      <c r="T537" s="11">
        <f ca="1">SUMIF(Ingredients!$B$3:$B$217,'PH complex foods'!L537,Ingredients!$A$3:$A$119)+SUMIF($B$3:$B$724,L537,$V$3:$V$723)</f>
        <v>0</v>
      </c>
      <c r="U537" s="11">
        <f ca="1">SUMIF(Ingredients!$B$3:$B$217,'PH complex foods'!M537,Ingredients!$A$3:$A$119)+SUMIF($B$3:$B$724,M537,$V$3:$V$723)</f>
        <v>0</v>
      </c>
      <c r="V537" s="10">
        <f t="shared" ca="1" si="116"/>
        <v>1</v>
      </c>
      <c r="W537" s="11">
        <f t="shared" si="105"/>
        <v>1</v>
      </c>
      <c r="X537" s="44" t="str">
        <f t="shared" ca="1" si="117"/>
        <v>Yes</v>
      </c>
      <c r="Y537" s="34">
        <f>SUMIF(Ingredients!$B$3:$B$217,F537,Ingredients!$C$3:$C$217)+SUMIF($B$3:$B$724,F537,$AG$3:$AG$724)</f>
        <v>1</v>
      </c>
      <c r="Z537" s="30">
        <f>SUMIF(Ingredients!$B$3:$B$217,G537,Ingredients!$C$3:$C$217)+SUMIF($B$3:$B$724,G537,$AG$3:$AG$724)</f>
        <v>2</v>
      </c>
      <c r="AA537" s="30">
        <f>SUMIF(Ingredients!$B$3:$B$217,H537,Ingredients!$C$3:$C$217)+SUMIF($B$3:$B$724,H537,$AG$3:$AG$724)</f>
        <v>0</v>
      </c>
      <c r="AB537" s="30">
        <f>SUMIF(Ingredients!$B$3:$B$217,I537,Ingredients!$C$3:$C$217)+SUMIF($B$3:$B$724,I537,$AG$3:$AG$724)</f>
        <v>0</v>
      </c>
      <c r="AC537" s="30">
        <f>SUMIF(Ingredients!$B$3:$B$217,J537,Ingredients!$C$3:$C$217)+SUMIF($B$3:$B$724,J537,$AG$3:$AG$724)</f>
        <v>0</v>
      </c>
      <c r="AD537" s="30">
        <f>SUMIF(Ingredients!$B$3:$B$217,K537,Ingredients!$C$3:$C$217)+SUMIF($B$3:$B$724,K537,$AG$3:$AG$724)</f>
        <v>0</v>
      </c>
      <c r="AE537" s="30">
        <f>SUMIF(Ingredients!$B$3:$B$217,L537,Ingredients!$C$3:$C$217)+SUMIF($B$3:$B$724,L537,$AG$3:$AG$724)</f>
        <v>0</v>
      </c>
      <c r="AF537" s="30">
        <f>SUMIF(Ingredients!$B$3:$B$217,M537,Ingredients!$C$3:$C$217)+SUMIF($B$3:$B$724,M537,$AG$3:$AG$724)</f>
        <v>0</v>
      </c>
      <c r="AG537" s="29">
        <f t="shared" si="106"/>
        <v>3</v>
      </c>
      <c r="AH537" s="30">
        <f>SUMIF(Ingredients!$B$3:$B$217,F537,Ingredients!$D$3:$D$217)+SUMIF($B$3:$B$724,F537,$AP$3:$AP$724)</f>
        <v>0</v>
      </c>
      <c r="AI537" s="30">
        <f>SUMIF(Ingredients!$B$3:$B$217,G537,Ingredients!$D$3:$D$217)+SUMIF($B$3:$B$724,G537,$AP$3:$AP$724)</f>
        <v>10</v>
      </c>
      <c r="AJ537" s="30">
        <f>SUMIF(Ingredients!$B$3:$B$217,H537,Ingredients!$D$3:$D$217)+SUMIF($B$3:$B$724,H537,$AP$3:$AP$724)</f>
        <v>0</v>
      </c>
      <c r="AK537" s="30">
        <f>SUMIF(Ingredients!$B$3:$B$217,I537,Ingredients!$D$3:$D$217)+SUMIF($B$3:$B$724,I537,$AP$3:$AP$724)</f>
        <v>0</v>
      </c>
      <c r="AL537" s="30">
        <f>SUMIF(Ingredients!$B$3:$B$217,J537,Ingredients!$D$3:$D$217)+SUMIF($B$3:$B$724,J537,$AP$3:$AP$724)</f>
        <v>0</v>
      </c>
      <c r="AM537" s="30">
        <f>SUMIF(Ingredients!$B$3:$B$217,K537,Ingredients!$D$3:$D$217)+SUMIF($B$3:$B$724,K537,$AP$3:$AP$724)</f>
        <v>0</v>
      </c>
      <c r="AN537" s="30">
        <f>SUMIF(Ingredients!$B$3:$B$217,L537,Ingredients!$D$3:$D$217)+SUMIF($B$3:$B$724,L537,$AP$3:$AP$724)</f>
        <v>0</v>
      </c>
      <c r="AO537" s="30">
        <f>SUMIF(Ingredients!$B$3:$B$217,M537,Ingredients!$D$3:$D$217)+SUMIF($B$3:$B$724,M537,$AP$3:$AP$724)</f>
        <v>0</v>
      </c>
      <c r="AP537" s="29">
        <f t="shared" si="107"/>
        <v>10</v>
      </c>
      <c r="AQ537" s="30">
        <f>SUMIF(Ingredients!$B$3:$B$217,F537,Ingredients!$E$3:$E$217)+SUMIF($B$3:$B$724,F537,$AY$3:$AY$727)</f>
        <v>30</v>
      </c>
      <c r="AR537" s="30">
        <f>SUMIF(Ingredients!$B$3:$B$217,G537,Ingredients!$E$3:$E$217)+SUMIF($B$3:$B$724,G537,$AY$3:$AY$727)</f>
        <v>9</v>
      </c>
      <c r="AS537" s="30">
        <f>SUMIF(Ingredients!$B$3:$B$217,H537,Ingredients!$E$3:$E$217)+SUMIF($B$3:$B$724,H537,$AY$3:$AY$727)</f>
        <v>0</v>
      </c>
      <c r="AT537" s="30">
        <f>SUMIF(Ingredients!$B$3:$B$217,I537,Ingredients!$E$3:$E$217)+SUMIF($B$3:$B$724,I537,$AY$3:$AY$727)</f>
        <v>0</v>
      </c>
      <c r="AU537" s="30">
        <f>SUMIF(Ingredients!$B$3:$B$217,J537,Ingredients!$E$3:$E$217)+SUMIF($B$3:$B$724,J537,$AY$3:$AY$727)</f>
        <v>0</v>
      </c>
      <c r="AV537" s="30">
        <f>SUMIF(Ingredients!$B$3:$B$217,K537,Ingredients!$E$3:$E$217)+SUMIF($B$3:$B$724,K537,$AY$3:$AY$727)</f>
        <v>0</v>
      </c>
      <c r="AW537" s="30">
        <f>SUMIF(Ingredients!$B$3:$B$217,L537,Ingredients!$E$3:$E$217)+SUMIF($B$3:$B$724,L537,$AY$3:$AY$727)</f>
        <v>0</v>
      </c>
      <c r="AX537" s="30">
        <f>SUMIF(Ingredients!$B$3:$B$217,M537,Ingredients!$E$3:$E$217)+SUMIF($B$3:$B$724,M537,$AY$3:$AY$727)</f>
        <v>0</v>
      </c>
      <c r="AY537" s="29">
        <f t="shared" si="108"/>
        <v>19.5</v>
      </c>
      <c r="AZ537" s="30">
        <f>SUMIF(Ingredients!$B$3:$B$217,F537,Ingredients!$F$3:$F$217)+SUMIF($B$3:$B$724,F537,$BH$3:$BH$724)</f>
        <v>0</v>
      </c>
      <c r="BA537" s="30">
        <f>SUMIF(Ingredients!$B$3:$B$217,G537,Ingredients!$F$3:$F$217)+SUMIF($B$3:$B$724,G537,$BH$3:$BH$724)</f>
        <v>0</v>
      </c>
      <c r="BB537" s="30">
        <f>SUMIF(Ingredients!$B$3:$B$217,H537,Ingredients!$F$3:$F$217)+SUMIF($B$3:$B$724,H537,$BH$3:$BH$724)</f>
        <v>0</v>
      </c>
      <c r="BC537" s="30">
        <f>SUMIF(Ingredients!$B$3:$B$217,I537,Ingredients!$F$3:$F$217)+SUMIF($B$3:$B$724,I537,$BH$3:$BH$724)</f>
        <v>0</v>
      </c>
      <c r="BD537" s="30">
        <f>SUMIF(Ingredients!$B$3:$B$217,J537,Ingredients!$F$3:$F$217)+SUMIF($B$3:$B$724,J537,$BH$3:$BH$724)</f>
        <v>0</v>
      </c>
      <c r="BE537" s="30">
        <f>SUMIF(Ingredients!$B$3:$B$217,K537,Ingredients!$F$3:$F$217)+SUMIF($B$3:$B$724,K537,$BH$3:$BH$724)</f>
        <v>0</v>
      </c>
      <c r="BF537" s="30">
        <f>SUMIF(Ingredients!$B$3:$B$217,L537,Ingredients!$F$3:$F$217)+SUMIF($B$3:$B$724,L537,$BH$3:$BH$724)</f>
        <v>0</v>
      </c>
      <c r="BG537" s="30">
        <f>SUMIF(Ingredients!$B$3:$B$217,M537,Ingredients!$F$3:$F$217)+SUMIF($B$3:$B$724,M537,$BH$3:$BH$724)</f>
        <v>0</v>
      </c>
      <c r="BH537" s="35">
        <f t="shared" si="109"/>
        <v>0</v>
      </c>
      <c r="BI537" s="30">
        <f>SUMIF(Ingredients!$B$3:$B$217,F537,Ingredients!$G$3:$G$217)+SUMIF($B$3:$B$724,F537,$BQ$3:$BQ$724)</f>
        <v>0</v>
      </c>
      <c r="BJ537" s="30">
        <f>SUMIF(Ingredients!$B$3:$B$217,G537,Ingredients!$G$3:$G$217)+SUMIF($B$3:$B$724,G537,$BQ$3:$BQ$724)</f>
        <v>0.5</v>
      </c>
      <c r="BK537" s="30">
        <f>SUMIF(Ingredients!$B$3:$B$217,H537,Ingredients!$G$3:$G$217)+SUMIF($B$3:$B$724,H537,$BQ$3:$BQ$724)</f>
        <v>0</v>
      </c>
      <c r="BL537" s="30">
        <f>SUMIF(Ingredients!$B$3:$B$217,I537,Ingredients!$G$3:$G$217)+SUMIF($B$3:$B$724,I537,$BQ$3:$BQ$724)</f>
        <v>0</v>
      </c>
      <c r="BM537" s="30">
        <f>SUMIF(Ingredients!$B$3:$B$217,J537,Ingredients!$G$3:$G$217)+SUMIF($B$3:$B$724,J537,$BQ$3:$BQ$724)</f>
        <v>0</v>
      </c>
      <c r="BN537" s="30">
        <f>SUMIF(Ingredients!$B$3:$B$217,K537,Ingredients!$G$3:$G$217)+SUMIF($B$3:$B$724,K537,$BQ$3:$BQ$724)</f>
        <v>0</v>
      </c>
      <c r="BO537" s="30">
        <f>SUMIF(Ingredients!$B$3:$B$217,L537,Ingredients!$G$3:$G$217)+SUMIF($B$3:$B$724,L537,$BQ$3:$BQ$724)</f>
        <v>0</v>
      </c>
      <c r="BP537" s="30">
        <f>SUMIF(Ingredients!$B$3:$B$217,M537,Ingredients!$G$3:$G$217)+SUMIF($B$3:$B$724,M537,$BQ$3:$BQ$724)</f>
        <v>0</v>
      </c>
      <c r="BQ537" s="36">
        <f t="shared" si="110"/>
        <v>0.5</v>
      </c>
      <c r="BR537" s="30">
        <f>SUMIF(Ingredients!$B$3:$B$217,F537,Ingredients!$H$3:$H$217)+SUMIF($B$3:$B$724,F537,$BZ$3:$BZ$724)</f>
        <v>0</v>
      </c>
      <c r="BS537" s="30">
        <f>SUMIF(Ingredients!$B$3:$B$217,G537,Ingredients!$H$3:$H$217)+SUMIF($B$3:$B$724,G537,$BZ$3:$BZ$724)</f>
        <v>0</v>
      </c>
      <c r="BT537" s="30">
        <f>SUMIF(Ingredients!$B$3:$B$217,H537,Ingredients!$H$3:$H$217)+SUMIF($B$3:$B$724,H537,$BZ$3:$BZ$724)</f>
        <v>0</v>
      </c>
      <c r="BU537" s="30">
        <f>SUMIF(Ingredients!$B$3:$B$217,I537,Ingredients!$H$3:$H$217)+SUMIF($B$3:$B$724,I537,$BZ$3:$BZ$724)</f>
        <v>0</v>
      </c>
      <c r="BV537" s="30">
        <f>SUMIF(Ingredients!$B$3:$B$217,J537,Ingredients!$H$3:$H$217)+SUMIF($B$3:$B$724,J537,$BZ$3:$BZ$724)</f>
        <v>0</v>
      </c>
      <c r="BW537" s="30">
        <f>SUMIF(Ingredients!$B$3:$B$217,K537,Ingredients!$H$3:$H$217)+SUMIF($B$3:$B$724,K537,$BZ$3:$BZ$724)</f>
        <v>0</v>
      </c>
      <c r="BX537" s="30">
        <f>SUMIF(Ingredients!$B$3:$B$217,L537,Ingredients!$H$3:$H$217)+SUMIF($B$3:$B$724,L537,$BZ$3:$BZ$724)</f>
        <v>0</v>
      </c>
      <c r="BY537" s="30">
        <f>SUMIF(Ingredients!$B$3:$B$217,M537,Ingredients!$H$3:$H$217)+SUMIF($B$3:$B$724,M537,$BZ$3:$BZ$724)</f>
        <v>0</v>
      </c>
      <c r="BZ537" s="42">
        <f t="shared" si="111"/>
        <v>0</v>
      </c>
      <c r="CA537" s="30">
        <f>SUMIF(Ingredients!$B$3:$B$217,F537,Ingredients!$I$3:$I$217)+SUMIF($B$3:$B$724,F537,$CI$3:$CI$724)</f>
        <v>0</v>
      </c>
      <c r="CB537" s="30">
        <f>SUMIF(Ingredients!$B$3:$B$217,G537,Ingredients!$I$3:$I$217)+SUMIF($B$3:$B$724,G537,$CI$3:$CI$724)</f>
        <v>0</v>
      </c>
      <c r="CC537" s="30">
        <f>SUMIF(Ingredients!$B$3:$B$217,H537,Ingredients!$I$3:$I$217)+SUMIF($B$3:$B$724,H537,$CI$3:$CI$724)</f>
        <v>0</v>
      </c>
      <c r="CD537" s="30">
        <f>SUMIF(Ingredients!$B$3:$B$217,I537,Ingredients!$I$3:$I$217)+SUMIF($B$3:$B$724,I537,$CI$3:$CI$724)</f>
        <v>0</v>
      </c>
      <c r="CE537" s="30">
        <f>SUMIF(Ingredients!$B$3:$B$217,J537,Ingredients!$I$3:$I$217)+SUMIF($B$3:$B$724,J537,$CI$3:$CI$724)</f>
        <v>0</v>
      </c>
      <c r="CF537" s="30">
        <f>SUMIF(Ingredients!$B$3:$B$217,K537,Ingredients!$I$3:$I$217)+SUMIF($B$3:$B$724,K537,$CI$3:$CI$724)</f>
        <v>0</v>
      </c>
      <c r="CG537" s="30">
        <f>SUMIF(Ingredients!$B$3:$B$217,L537,Ingredients!$I$3:$I$217)+SUMIF($B$3:$B$724,L537,$CI$3:$CI$724)</f>
        <v>0</v>
      </c>
      <c r="CH537" s="30">
        <f>SUMIF(Ingredients!$B$3:$B$217,M537,Ingredients!$I$3:$I$217)+SUMIF($B$3:$B$724,M537,$CI$3:$CI$724)</f>
        <v>0</v>
      </c>
      <c r="CI537" s="38">
        <f t="shared" si="112"/>
        <v>0</v>
      </c>
      <c r="CJ537" s="30">
        <f>SUMIF(Ingredients!$B$3:$B$217,F537,Ingredients!$J$3:$J$217)+SUMIF($B$3:$B$724,F537,$CR$3:$CR$724)</f>
        <v>0</v>
      </c>
      <c r="CK537" s="30">
        <f>SUMIF(Ingredients!$B$3:$B$217,G537,Ingredients!$J$3:$J$217)+SUMIF($B$3:$B$724,G537,$CR$3:$CR$724)</f>
        <v>0</v>
      </c>
      <c r="CL537" s="30">
        <f>SUMIF(Ingredients!$B$3:$B$217,H537,Ingredients!$J$3:$J$217)+SUMIF($B$3:$B$724,H537,$CR$3:$CR$724)</f>
        <v>0</v>
      </c>
      <c r="CM537" s="30">
        <f>SUMIF(Ingredients!$B$3:$B$217,I537,Ingredients!$J$3:$J$217)+SUMIF($B$3:$B$724,I537,$CR$3:$CR$724)</f>
        <v>0</v>
      </c>
      <c r="CN537" s="30">
        <f>SUMIF(Ingredients!$B$3:$B$217,J537,Ingredients!$J$3:$J$217)+SUMIF($B$3:$B$724,J537,$CR$3:$CR$724)</f>
        <v>0</v>
      </c>
      <c r="CO537" s="30">
        <f>SUMIF(Ingredients!$B$3:$B$217,K537,Ingredients!$J$3:$J$217)+SUMIF($B$3:$B$724,K537,$CR$3:$CR$724)</f>
        <v>0</v>
      </c>
      <c r="CP537" s="30">
        <f>SUMIF(Ingredients!$B$3:$B$217,L537,Ingredients!$J$3:$J$217)+SUMIF($B$3:$B$724,L537,$CR$3:$CR$724)</f>
        <v>0</v>
      </c>
      <c r="CQ537" s="30">
        <f>SUMIF(Ingredients!$B$3:$B$217,M537,Ingredients!$J$3:$J$217)+SUMIF($B$3:$B$724,M537,$CR$3:$CR$724)</f>
        <v>0</v>
      </c>
      <c r="CR537" s="43">
        <f t="shared" si="113"/>
        <v>0</v>
      </c>
      <c r="CS537" s="34">
        <v>3</v>
      </c>
      <c r="CT537" s="30">
        <v>20</v>
      </c>
      <c r="CU537" s="30">
        <v>12</v>
      </c>
      <c r="CV537" s="35">
        <v>0</v>
      </c>
      <c r="CW537" s="36">
        <v>0.5</v>
      </c>
      <c r="CX537" s="37">
        <v>0</v>
      </c>
      <c r="CY537" s="38">
        <v>0</v>
      </c>
      <c r="CZ537" s="39">
        <v>0</v>
      </c>
      <c r="DA537" t="s">
        <v>202</v>
      </c>
      <c r="DB537" t="str">
        <f t="shared" ca="1" si="114"/>
        <v>-</v>
      </c>
      <c r="DD537" t="s">
        <v>200</v>
      </c>
      <c r="DE537" t="str">
        <f t="shared" ca="1" si="115"/>
        <v>EARLGREYTEAITEM(MEAL, ItemRegistry.earlgreyteaItem, 4 ,0.6f,20f,0f,0f,0.5f,0f,0f,1.75f),</v>
      </c>
      <c r="DF537" t="s">
        <v>2586</v>
      </c>
    </row>
    <row r="538" spans="2:110" x14ac:dyDescent="0.3">
      <c r="B538" t="s">
        <v>844</v>
      </c>
      <c r="C538" t="str">
        <f>INDEX('PH Itemnames'!$B$1:$B$723,MATCH(B538,'PH Itemnames'!$A$1:$A$723),1)</f>
        <v>eggrollItem</v>
      </c>
      <c r="D538" t="s">
        <v>240</v>
      </c>
      <c r="E538" t="s">
        <v>1192</v>
      </c>
      <c r="F538" s="10" t="s">
        <v>209</v>
      </c>
      <c r="G538" s="11" t="s">
        <v>60</v>
      </c>
      <c r="H538" s="11" t="s">
        <v>212</v>
      </c>
      <c r="I538" s="11"/>
      <c r="J538" s="11"/>
      <c r="K538" s="11"/>
      <c r="L538" s="11"/>
      <c r="M538" s="11"/>
      <c r="N538" s="46">
        <f ca="1">SUMIF(Ingredients!$B$3:$B$217,'PH complex foods'!F538,Ingredients!$A$3:$A$119)+SUMIF($B$3:$B$724,F538,$V$3:$V$723)</f>
        <v>1</v>
      </c>
      <c r="O538" s="11">
        <f ca="1">SUMIF(Ingredients!$B$3:$B$217,'PH complex foods'!G538,Ingredients!$A$3:$A$119)+SUMIF($B$3:$B$724,G538,$V$3:$V$723)</f>
        <v>1</v>
      </c>
      <c r="P538" s="11">
        <f ca="1">SUMIF(Ingredients!$B$3:$B$217,'PH complex foods'!H538,Ingredients!$A$3:$A$119)+SUMIF($B$3:$B$724,H538,$V$3:$V$723)</f>
        <v>1</v>
      </c>
      <c r="Q538" s="11">
        <f ca="1">SUMIF(Ingredients!$B$3:$B$217,'PH complex foods'!I538,Ingredients!$A$3:$A$119)+SUMIF($B$3:$B$724,I538,$V$3:$V$723)</f>
        <v>0</v>
      </c>
      <c r="R538" s="11">
        <f ca="1">SUMIF(Ingredients!$B$3:$B$217,'PH complex foods'!J538,Ingredients!$A$3:$A$119)+SUMIF($B$3:$B$724,J538,$V$3:$V$723)</f>
        <v>0</v>
      </c>
      <c r="S538" s="11">
        <f ca="1">SUMIF(Ingredients!$B$3:$B$217,'PH complex foods'!K538,Ingredients!$A$3:$A$119)+SUMIF($B$3:$B$724,K538,$V$3:$V$723)</f>
        <v>0</v>
      </c>
      <c r="T538" s="11">
        <f ca="1">SUMIF(Ingredients!$B$3:$B$217,'PH complex foods'!L538,Ingredients!$A$3:$A$119)+SUMIF($B$3:$B$724,L538,$V$3:$V$723)</f>
        <v>0</v>
      </c>
      <c r="U538" s="11">
        <f ca="1">SUMIF(Ingredients!$B$3:$B$217,'PH complex foods'!M538,Ingredients!$A$3:$A$119)+SUMIF($B$3:$B$724,M538,$V$3:$V$723)</f>
        <v>0</v>
      </c>
      <c r="V538" s="10">
        <f t="shared" ca="1" si="116"/>
        <v>1</v>
      </c>
      <c r="W538" s="11">
        <f t="shared" si="105"/>
        <v>0</v>
      </c>
      <c r="X538" s="44" t="str">
        <f t="shared" ca="1" si="117"/>
        <v>Yes</v>
      </c>
      <c r="Y538" s="34">
        <f>SUMIF(Ingredients!$B$3:$B$217,F538,Ingredients!$C$3:$C$217)+SUMIF($B$3:$B$724,F538,$AG$3:$AG$724)</f>
        <v>5</v>
      </c>
      <c r="Z538" s="30">
        <f>SUMIF(Ingredients!$B$3:$B$217,G538,Ingredients!$C$3:$C$217)+SUMIF($B$3:$B$724,G538,$AG$3:$AG$724)</f>
        <v>2</v>
      </c>
      <c r="AA538" s="30">
        <f>SUMIF(Ingredients!$B$3:$B$217,H538,Ingredients!$C$3:$C$217)+SUMIF($B$3:$B$724,H538,$AG$3:$AG$724)</f>
        <v>7.166666666666667</v>
      </c>
      <c r="AB538" s="30">
        <f>SUMIF(Ingredients!$B$3:$B$217,I538,Ingredients!$C$3:$C$217)+SUMIF($B$3:$B$724,I538,$AG$3:$AG$724)</f>
        <v>0</v>
      </c>
      <c r="AC538" s="30">
        <f>SUMIF(Ingredients!$B$3:$B$217,J538,Ingredients!$C$3:$C$217)+SUMIF($B$3:$B$724,J538,$AG$3:$AG$724)</f>
        <v>0</v>
      </c>
      <c r="AD538" s="30">
        <f>SUMIF(Ingredients!$B$3:$B$217,K538,Ingredients!$C$3:$C$217)+SUMIF($B$3:$B$724,K538,$AG$3:$AG$724)</f>
        <v>0</v>
      </c>
      <c r="AE538" s="30">
        <f>SUMIF(Ingredients!$B$3:$B$217,L538,Ingredients!$C$3:$C$217)+SUMIF($B$3:$B$724,L538,$AG$3:$AG$724)</f>
        <v>0</v>
      </c>
      <c r="AF538" s="30">
        <f>SUMIF(Ingredients!$B$3:$B$217,M538,Ingredients!$C$3:$C$217)+SUMIF($B$3:$B$724,M538,$AG$3:$AG$724)</f>
        <v>0</v>
      </c>
      <c r="AG538" s="29">
        <f t="shared" si="106"/>
        <v>14.166666666666668</v>
      </c>
      <c r="AH538" s="30">
        <f>SUMIF(Ingredients!$B$3:$B$217,F538,Ingredients!$D$3:$D$217)+SUMIF($B$3:$B$724,F538,$AP$3:$AP$724)</f>
        <v>0</v>
      </c>
      <c r="AI538" s="30">
        <f>SUMIF(Ingredients!$B$3:$B$217,G538,Ingredients!$D$3:$D$217)+SUMIF($B$3:$B$724,G538,$AP$3:$AP$724)</f>
        <v>0</v>
      </c>
      <c r="AJ538" s="30">
        <f>SUMIF(Ingredients!$B$3:$B$217,H538,Ingredients!$D$3:$D$217)+SUMIF($B$3:$B$724,H538,$AP$3:$AP$724)</f>
        <v>0</v>
      </c>
      <c r="AK538" s="30">
        <f>SUMIF(Ingredients!$B$3:$B$217,I538,Ingredients!$D$3:$D$217)+SUMIF($B$3:$B$724,I538,$AP$3:$AP$724)</f>
        <v>0</v>
      </c>
      <c r="AL538" s="30">
        <f>SUMIF(Ingredients!$B$3:$B$217,J538,Ingredients!$D$3:$D$217)+SUMIF($B$3:$B$724,J538,$AP$3:$AP$724)</f>
        <v>0</v>
      </c>
      <c r="AM538" s="30">
        <f>SUMIF(Ingredients!$B$3:$B$217,K538,Ingredients!$D$3:$D$217)+SUMIF($B$3:$B$724,K538,$AP$3:$AP$724)</f>
        <v>0</v>
      </c>
      <c r="AN538" s="30">
        <f>SUMIF(Ingredients!$B$3:$B$217,L538,Ingredients!$D$3:$D$217)+SUMIF($B$3:$B$724,L538,$AP$3:$AP$724)</f>
        <v>0</v>
      </c>
      <c r="AO538" s="30">
        <f>SUMIF(Ingredients!$B$3:$B$217,M538,Ingredients!$D$3:$D$217)+SUMIF($B$3:$B$724,M538,$AP$3:$AP$724)</f>
        <v>0</v>
      </c>
      <c r="AP538" s="29">
        <f t="shared" si="107"/>
        <v>0</v>
      </c>
      <c r="AQ538" s="30">
        <f>SUMIF(Ingredients!$B$3:$B$217,F538,Ingredients!$E$3:$E$217)+SUMIF($B$3:$B$724,F538,$AY$3:$AY$727)</f>
        <v>7</v>
      </c>
      <c r="AR538" s="30">
        <f>SUMIF(Ingredients!$B$3:$B$217,G538,Ingredients!$E$3:$E$217)+SUMIF($B$3:$B$724,G538,$AY$3:$AY$727)</f>
        <v>18</v>
      </c>
      <c r="AS538" s="30">
        <f>SUMIF(Ingredients!$B$3:$B$217,H538,Ingredients!$E$3:$E$217)+SUMIF($B$3:$B$724,H538,$AY$3:$AY$727)</f>
        <v>12</v>
      </c>
      <c r="AT538" s="30">
        <f>SUMIF(Ingredients!$B$3:$B$217,I538,Ingredients!$E$3:$E$217)+SUMIF($B$3:$B$724,I538,$AY$3:$AY$727)</f>
        <v>0</v>
      </c>
      <c r="AU538" s="30">
        <f>SUMIF(Ingredients!$B$3:$B$217,J538,Ingredients!$E$3:$E$217)+SUMIF($B$3:$B$724,J538,$AY$3:$AY$727)</f>
        <v>0</v>
      </c>
      <c r="AV538" s="30">
        <f>SUMIF(Ingredients!$B$3:$B$217,K538,Ingredients!$E$3:$E$217)+SUMIF($B$3:$B$724,K538,$AY$3:$AY$727)</f>
        <v>0</v>
      </c>
      <c r="AW538" s="30">
        <f>SUMIF(Ingredients!$B$3:$B$217,L538,Ingredients!$E$3:$E$217)+SUMIF($B$3:$B$724,L538,$AY$3:$AY$727)</f>
        <v>0</v>
      </c>
      <c r="AX538" s="30">
        <f>SUMIF(Ingredients!$B$3:$B$217,M538,Ingredients!$E$3:$E$217)+SUMIF($B$3:$B$724,M538,$AY$3:$AY$727)</f>
        <v>0</v>
      </c>
      <c r="AY538" s="29">
        <f t="shared" si="108"/>
        <v>12.333333333333334</v>
      </c>
      <c r="AZ538" s="30">
        <f>SUMIF(Ingredients!$B$3:$B$217,F538,Ingredients!$F$3:$F$217)+SUMIF($B$3:$B$724,F538,$BH$3:$BH$724)</f>
        <v>1</v>
      </c>
      <c r="BA538" s="30">
        <f>SUMIF(Ingredients!$B$3:$B$217,G538,Ingredients!$F$3:$F$217)+SUMIF($B$3:$B$724,G538,$BH$3:$BH$724)</f>
        <v>0</v>
      </c>
      <c r="BB538" s="30">
        <f>SUMIF(Ingredients!$B$3:$B$217,H538,Ingredients!$F$3:$F$217)+SUMIF($B$3:$B$724,H538,$BH$3:$BH$724)</f>
        <v>0</v>
      </c>
      <c r="BC538" s="30">
        <f>SUMIF(Ingredients!$B$3:$B$217,I538,Ingredients!$F$3:$F$217)+SUMIF($B$3:$B$724,I538,$BH$3:$BH$724)</f>
        <v>0</v>
      </c>
      <c r="BD538" s="30">
        <f>SUMIF(Ingredients!$B$3:$B$217,J538,Ingredients!$F$3:$F$217)+SUMIF($B$3:$B$724,J538,$BH$3:$BH$724)</f>
        <v>0</v>
      </c>
      <c r="BE538" s="30">
        <f>SUMIF(Ingredients!$B$3:$B$217,K538,Ingredients!$F$3:$F$217)+SUMIF($B$3:$B$724,K538,$BH$3:$BH$724)</f>
        <v>0</v>
      </c>
      <c r="BF538" s="30">
        <f>SUMIF(Ingredients!$B$3:$B$217,L538,Ingredients!$F$3:$F$217)+SUMIF($B$3:$B$724,L538,$BH$3:$BH$724)</f>
        <v>0</v>
      </c>
      <c r="BG538" s="30">
        <f>SUMIF(Ingredients!$B$3:$B$217,M538,Ingredients!$F$3:$F$217)+SUMIF($B$3:$B$724,M538,$BH$3:$BH$724)</f>
        <v>0</v>
      </c>
      <c r="BH538" s="35">
        <f t="shared" si="109"/>
        <v>1</v>
      </c>
      <c r="BI538" s="30">
        <f>SUMIF(Ingredients!$B$3:$B$217,F538,Ingredients!$G$3:$G$217)+SUMIF($B$3:$B$724,F538,$BQ$3:$BQ$724)</f>
        <v>0</v>
      </c>
      <c r="BJ538" s="30">
        <f>SUMIF(Ingredients!$B$3:$B$217,G538,Ingredients!$G$3:$G$217)+SUMIF($B$3:$B$724,G538,$BQ$3:$BQ$724)</f>
        <v>0</v>
      </c>
      <c r="BK538" s="30">
        <f>SUMIF(Ingredients!$B$3:$B$217,H538,Ingredients!$G$3:$G$217)+SUMIF($B$3:$B$724,H538,$BQ$3:$BQ$724)</f>
        <v>0</v>
      </c>
      <c r="BL538" s="30">
        <f>SUMIF(Ingredients!$B$3:$B$217,I538,Ingredients!$G$3:$G$217)+SUMIF($B$3:$B$724,I538,$BQ$3:$BQ$724)</f>
        <v>0</v>
      </c>
      <c r="BM538" s="30">
        <f>SUMIF(Ingredients!$B$3:$B$217,J538,Ingredients!$G$3:$G$217)+SUMIF($B$3:$B$724,J538,$BQ$3:$BQ$724)</f>
        <v>0</v>
      </c>
      <c r="BN538" s="30">
        <f>SUMIF(Ingredients!$B$3:$B$217,K538,Ingredients!$G$3:$G$217)+SUMIF($B$3:$B$724,K538,$BQ$3:$BQ$724)</f>
        <v>0</v>
      </c>
      <c r="BO538" s="30">
        <f>SUMIF(Ingredients!$B$3:$B$217,L538,Ingredients!$G$3:$G$217)+SUMIF($B$3:$B$724,L538,$BQ$3:$BQ$724)</f>
        <v>0</v>
      </c>
      <c r="BP538" s="30">
        <f>SUMIF(Ingredients!$B$3:$B$217,M538,Ingredients!$G$3:$G$217)+SUMIF($B$3:$B$724,M538,$BQ$3:$BQ$724)</f>
        <v>0</v>
      </c>
      <c r="BQ538" s="36">
        <f t="shared" si="110"/>
        <v>0</v>
      </c>
      <c r="BR538" s="30">
        <f>SUMIF(Ingredients!$B$3:$B$217,F538,Ingredients!$H$3:$H$217)+SUMIF($B$3:$B$724,F538,$BZ$3:$BZ$724)</f>
        <v>0</v>
      </c>
      <c r="BS538" s="30">
        <f>SUMIF(Ingredients!$B$3:$B$217,G538,Ingredients!$H$3:$H$217)+SUMIF($B$3:$B$724,G538,$BZ$3:$BZ$724)</f>
        <v>1</v>
      </c>
      <c r="BT538" s="30">
        <f>SUMIF(Ingredients!$B$3:$B$217,H538,Ingredients!$H$3:$H$217)+SUMIF($B$3:$B$724,H538,$BZ$3:$BZ$724)</f>
        <v>0</v>
      </c>
      <c r="BU538" s="30">
        <f>SUMIF(Ingredients!$B$3:$B$217,I538,Ingredients!$H$3:$H$217)+SUMIF($B$3:$B$724,I538,$BZ$3:$BZ$724)</f>
        <v>0</v>
      </c>
      <c r="BV538" s="30">
        <f>SUMIF(Ingredients!$B$3:$B$217,J538,Ingredients!$H$3:$H$217)+SUMIF($B$3:$B$724,J538,$BZ$3:$BZ$724)</f>
        <v>0</v>
      </c>
      <c r="BW538" s="30">
        <f>SUMIF(Ingredients!$B$3:$B$217,K538,Ingredients!$H$3:$H$217)+SUMIF($B$3:$B$724,K538,$BZ$3:$BZ$724)</f>
        <v>0</v>
      </c>
      <c r="BX538" s="30">
        <f>SUMIF(Ingredients!$B$3:$B$217,L538,Ingredients!$H$3:$H$217)+SUMIF($B$3:$B$724,L538,$BZ$3:$BZ$724)</f>
        <v>0</v>
      </c>
      <c r="BY538" s="30">
        <f>SUMIF(Ingredients!$B$3:$B$217,M538,Ingredients!$H$3:$H$217)+SUMIF($B$3:$B$724,M538,$BZ$3:$BZ$724)</f>
        <v>0</v>
      </c>
      <c r="BZ538" s="42">
        <f t="shared" si="111"/>
        <v>1</v>
      </c>
      <c r="CA538" s="30">
        <f>SUMIF(Ingredients!$B$3:$B$217,F538,Ingredients!$I$3:$I$217)+SUMIF($B$3:$B$724,F538,$CI$3:$CI$724)</f>
        <v>0</v>
      </c>
      <c r="CB538" s="30">
        <f>SUMIF(Ingredients!$B$3:$B$217,G538,Ingredients!$I$3:$I$217)+SUMIF($B$3:$B$724,G538,$CI$3:$CI$724)</f>
        <v>0</v>
      </c>
      <c r="CC538" s="30">
        <f>SUMIF(Ingredients!$B$3:$B$217,H538,Ingredients!$I$3:$I$217)+SUMIF($B$3:$B$724,H538,$CI$3:$CI$724)</f>
        <v>2</v>
      </c>
      <c r="CD538" s="30">
        <f>SUMIF(Ingredients!$B$3:$B$217,I538,Ingredients!$I$3:$I$217)+SUMIF($B$3:$B$724,I538,$CI$3:$CI$724)</f>
        <v>0</v>
      </c>
      <c r="CE538" s="30">
        <f>SUMIF(Ingredients!$B$3:$B$217,J538,Ingredients!$I$3:$I$217)+SUMIF($B$3:$B$724,J538,$CI$3:$CI$724)</f>
        <v>0</v>
      </c>
      <c r="CF538" s="30">
        <f>SUMIF(Ingredients!$B$3:$B$217,K538,Ingredients!$I$3:$I$217)+SUMIF($B$3:$B$724,K538,$CI$3:$CI$724)</f>
        <v>0</v>
      </c>
      <c r="CG538" s="30">
        <f>SUMIF(Ingredients!$B$3:$B$217,L538,Ingredients!$I$3:$I$217)+SUMIF($B$3:$B$724,L538,$CI$3:$CI$724)</f>
        <v>0</v>
      </c>
      <c r="CH538" s="30">
        <f>SUMIF(Ingredients!$B$3:$B$217,M538,Ingredients!$I$3:$I$217)+SUMIF($B$3:$B$724,M538,$CI$3:$CI$724)</f>
        <v>0</v>
      </c>
      <c r="CI538" s="38">
        <f t="shared" si="112"/>
        <v>2</v>
      </c>
      <c r="CJ538" s="30">
        <f>SUMIF(Ingredients!$B$3:$B$217,F538,Ingredients!$J$3:$J$217)+SUMIF($B$3:$B$724,F538,$CR$3:$CR$724)</f>
        <v>0</v>
      </c>
      <c r="CK538" s="30">
        <f>SUMIF(Ingredients!$B$3:$B$217,G538,Ingredients!$J$3:$J$217)+SUMIF($B$3:$B$724,G538,$CR$3:$CR$724)</f>
        <v>0</v>
      </c>
      <c r="CL538" s="30">
        <f>SUMIF(Ingredients!$B$3:$B$217,H538,Ingredients!$J$3:$J$217)+SUMIF($B$3:$B$724,H538,$CR$3:$CR$724)</f>
        <v>0</v>
      </c>
      <c r="CM538" s="30">
        <f>SUMIF(Ingredients!$B$3:$B$217,I538,Ingredients!$J$3:$J$217)+SUMIF($B$3:$B$724,I538,$CR$3:$CR$724)</f>
        <v>0</v>
      </c>
      <c r="CN538" s="30">
        <f>SUMIF(Ingredients!$B$3:$B$217,J538,Ingredients!$J$3:$J$217)+SUMIF($B$3:$B$724,J538,$CR$3:$CR$724)</f>
        <v>0</v>
      </c>
      <c r="CO538" s="30">
        <f>SUMIF(Ingredients!$B$3:$B$217,K538,Ingredients!$J$3:$J$217)+SUMIF($B$3:$B$724,K538,$CR$3:$CR$724)</f>
        <v>0</v>
      </c>
      <c r="CP538" s="30">
        <f>SUMIF(Ingredients!$B$3:$B$217,L538,Ingredients!$J$3:$J$217)+SUMIF($B$3:$B$724,L538,$CR$3:$CR$724)</f>
        <v>0</v>
      </c>
      <c r="CQ538" s="30">
        <f>SUMIF(Ingredients!$B$3:$B$217,M538,Ingredients!$J$3:$J$217)+SUMIF($B$3:$B$724,M538,$CR$3:$CR$724)</f>
        <v>0</v>
      </c>
      <c r="CR538" s="43">
        <f t="shared" si="113"/>
        <v>0</v>
      </c>
      <c r="CS538" s="34">
        <v>15</v>
      </c>
      <c r="CT538" s="30">
        <v>0</v>
      </c>
      <c r="CU538" s="30">
        <v>12.333333333333334</v>
      </c>
      <c r="CV538" s="35">
        <v>1</v>
      </c>
      <c r="CW538" s="36">
        <v>0</v>
      </c>
      <c r="CX538" s="37">
        <v>1</v>
      </c>
      <c r="CY538" s="38">
        <v>2</v>
      </c>
      <c r="CZ538" s="39">
        <v>0</v>
      </c>
      <c r="DA538" t="s">
        <v>202</v>
      </c>
      <c r="DB538" t="str">
        <f t="shared" ca="1" si="114"/>
        <v>-</v>
      </c>
      <c r="DD538" t="s">
        <v>200</v>
      </c>
      <c r="DE538" t="str">
        <f t="shared" ca="1" si="115"/>
        <v>EGGROLLITEM(MEAL, ItemRegistry.eggrollItem, 4 ,3f,0f,1f,1f,0f,2f,0f,1.7f),</v>
      </c>
      <c r="DF538" t="s">
        <v>2587</v>
      </c>
    </row>
    <row r="539" spans="2:110" x14ac:dyDescent="0.3">
      <c r="B539" t="s">
        <v>845</v>
      </c>
      <c r="C539" t="str">
        <f>INDEX('PH Itemnames'!$B$1:$B$723,MATCH(B539,'PH Itemnames'!$A$1:$A$723),1)</f>
        <v>eggtartItem</v>
      </c>
      <c r="D539" t="s">
        <v>240</v>
      </c>
      <c r="E539" t="s">
        <v>1192</v>
      </c>
      <c r="F539" s="10" t="s">
        <v>209</v>
      </c>
      <c r="G539" s="11" t="s">
        <v>226</v>
      </c>
      <c r="H539" s="11" t="s">
        <v>210</v>
      </c>
      <c r="I539" s="11" t="s">
        <v>9</v>
      </c>
      <c r="J539" s="11" t="s">
        <v>238</v>
      </c>
      <c r="K539" s="11"/>
      <c r="L539" s="11"/>
      <c r="M539" s="11"/>
      <c r="N539" s="46">
        <f ca="1">SUMIF(Ingredients!$B$3:$B$217,'PH complex foods'!F539,Ingredients!$A$3:$A$119)+SUMIF($B$3:$B$724,F539,$V$3:$V$723)</f>
        <v>1</v>
      </c>
      <c r="O539" s="11">
        <f ca="1">SUMIF(Ingredients!$B$3:$B$217,'PH complex foods'!G539,Ingredients!$A$3:$A$119)+SUMIF($B$3:$B$724,G539,$V$3:$V$723)</f>
        <v>1</v>
      </c>
      <c r="P539" s="11">
        <f ca="1">SUMIF(Ingredients!$B$3:$B$217,'PH complex foods'!H539,Ingredients!$A$3:$A$119)+SUMIF($B$3:$B$724,H539,$V$3:$V$723)</f>
        <v>1</v>
      </c>
      <c r="Q539" s="11">
        <f ca="1">SUMIF(Ingredients!$B$3:$B$217,'PH complex foods'!I539,Ingredients!$A$3:$A$119)+SUMIF($B$3:$B$724,I539,$V$3:$V$723)</f>
        <v>1</v>
      </c>
      <c r="R539" s="11">
        <f ca="1">SUMIF(Ingredients!$B$3:$B$217,'PH complex foods'!J539,Ingredients!$A$3:$A$119)+SUMIF($B$3:$B$724,J539,$V$3:$V$723)</f>
        <v>1</v>
      </c>
      <c r="S539" s="11">
        <f ca="1">SUMIF(Ingredients!$B$3:$B$217,'PH complex foods'!K539,Ingredients!$A$3:$A$119)+SUMIF($B$3:$B$724,K539,$V$3:$V$723)</f>
        <v>0</v>
      </c>
      <c r="T539" s="11">
        <f ca="1">SUMIF(Ingredients!$B$3:$B$217,'PH complex foods'!L539,Ingredients!$A$3:$A$119)+SUMIF($B$3:$B$724,L539,$V$3:$V$723)</f>
        <v>0</v>
      </c>
      <c r="U539" s="11">
        <f ca="1">SUMIF(Ingredients!$B$3:$B$217,'PH complex foods'!M539,Ingredients!$A$3:$A$119)+SUMIF($B$3:$B$724,M539,$V$3:$V$723)</f>
        <v>0</v>
      </c>
      <c r="V539" s="10">
        <f t="shared" ca="1" si="116"/>
        <v>1</v>
      </c>
      <c r="W539" s="11">
        <f t="shared" si="105"/>
        <v>0</v>
      </c>
      <c r="X539" s="44" t="str">
        <f t="shared" ca="1" si="117"/>
        <v>Yes</v>
      </c>
      <c r="Y539" s="34">
        <f>SUMIF(Ingredients!$B$3:$B$217,F539,Ingredients!$C$3:$C$217)+SUMIF($B$3:$B$724,F539,$AG$3:$AG$724)</f>
        <v>5</v>
      </c>
      <c r="Z539" s="30">
        <f>SUMIF(Ingredients!$B$3:$B$217,G539,Ingredients!$C$3:$C$217)+SUMIF($B$3:$B$724,G539,$AG$3:$AG$724)</f>
        <v>0</v>
      </c>
      <c r="AA539" s="30">
        <f>SUMIF(Ingredients!$B$3:$B$217,H539,Ingredients!$C$3:$C$217)+SUMIF($B$3:$B$724,H539,$AG$3:$AG$724)</f>
        <v>0</v>
      </c>
      <c r="AB539" s="30">
        <f>SUMIF(Ingredients!$B$3:$B$217,I539,Ingredients!$C$3:$C$217)+SUMIF($B$3:$B$724,I539,$AG$3:$AG$724)</f>
        <v>0</v>
      </c>
      <c r="AC539" s="30">
        <f>SUMIF(Ingredients!$B$3:$B$217,J539,Ingredients!$C$3:$C$217)+SUMIF($B$3:$B$724,J539,$AG$3:$AG$724)</f>
        <v>5</v>
      </c>
      <c r="AD539" s="30">
        <f>SUMIF(Ingredients!$B$3:$B$217,K539,Ingredients!$C$3:$C$217)+SUMIF($B$3:$B$724,K539,$AG$3:$AG$724)</f>
        <v>0</v>
      </c>
      <c r="AE539" s="30">
        <f>SUMIF(Ingredients!$B$3:$B$217,L539,Ingredients!$C$3:$C$217)+SUMIF($B$3:$B$724,L539,$AG$3:$AG$724)</f>
        <v>0</v>
      </c>
      <c r="AF539" s="30">
        <f>SUMIF(Ingredients!$B$3:$B$217,M539,Ingredients!$C$3:$C$217)+SUMIF($B$3:$B$724,M539,$AG$3:$AG$724)</f>
        <v>0</v>
      </c>
      <c r="AG539" s="29">
        <f t="shared" si="106"/>
        <v>10</v>
      </c>
      <c r="AH539" s="30">
        <f>SUMIF(Ingredients!$B$3:$B$217,F539,Ingredients!$D$3:$D$217)+SUMIF($B$3:$B$724,F539,$AP$3:$AP$724)</f>
        <v>0</v>
      </c>
      <c r="AI539" s="30">
        <f>SUMIF(Ingredients!$B$3:$B$217,G539,Ingredients!$D$3:$D$217)+SUMIF($B$3:$B$724,G539,$AP$3:$AP$724)</f>
        <v>0</v>
      </c>
      <c r="AJ539" s="30">
        <f>SUMIF(Ingredients!$B$3:$B$217,H539,Ingredients!$D$3:$D$217)+SUMIF($B$3:$B$724,H539,$AP$3:$AP$724)</f>
        <v>0</v>
      </c>
      <c r="AK539" s="30">
        <f>SUMIF(Ingredients!$B$3:$B$217,I539,Ingredients!$D$3:$D$217)+SUMIF($B$3:$B$724,I539,$AP$3:$AP$724)</f>
        <v>10</v>
      </c>
      <c r="AL539" s="30">
        <f>SUMIF(Ingredients!$B$3:$B$217,J539,Ingredients!$D$3:$D$217)+SUMIF($B$3:$B$724,J539,$AP$3:$AP$724)</f>
        <v>5</v>
      </c>
      <c r="AM539" s="30">
        <f>SUMIF(Ingredients!$B$3:$B$217,K539,Ingredients!$D$3:$D$217)+SUMIF($B$3:$B$724,K539,$AP$3:$AP$724)</f>
        <v>0</v>
      </c>
      <c r="AN539" s="30">
        <f>SUMIF(Ingredients!$B$3:$B$217,L539,Ingredients!$D$3:$D$217)+SUMIF($B$3:$B$724,L539,$AP$3:$AP$724)</f>
        <v>0</v>
      </c>
      <c r="AO539" s="30">
        <f>SUMIF(Ingredients!$B$3:$B$217,M539,Ingredients!$D$3:$D$217)+SUMIF($B$3:$B$724,M539,$AP$3:$AP$724)</f>
        <v>0</v>
      </c>
      <c r="AP539" s="29">
        <f t="shared" si="107"/>
        <v>15</v>
      </c>
      <c r="AQ539" s="30">
        <f>SUMIF(Ingredients!$B$3:$B$217,F539,Ingredients!$E$3:$E$217)+SUMIF($B$3:$B$724,F539,$AY$3:$AY$727)</f>
        <v>7</v>
      </c>
      <c r="AR539" s="30">
        <f>SUMIF(Ingredients!$B$3:$B$217,G539,Ingredients!$E$3:$E$217)+SUMIF($B$3:$B$724,G539,$AY$3:$AY$727)</f>
        <v>16</v>
      </c>
      <c r="AS539" s="30">
        <f>SUMIF(Ingredients!$B$3:$B$217,H539,Ingredients!$E$3:$E$217)+SUMIF($B$3:$B$724,H539,$AY$3:$AY$727)</f>
        <v>30</v>
      </c>
      <c r="AT539" s="30">
        <f>SUMIF(Ingredients!$B$3:$B$217,I539,Ingredients!$E$3:$E$217)+SUMIF($B$3:$B$724,I539,$AY$3:$AY$727)</f>
        <v>0</v>
      </c>
      <c r="AU539" s="30">
        <f>SUMIF(Ingredients!$B$3:$B$217,J539,Ingredients!$E$3:$E$217)+SUMIF($B$3:$B$724,J539,$AY$3:$AY$727)</f>
        <v>23</v>
      </c>
      <c r="AV539" s="30">
        <f>SUMIF(Ingredients!$B$3:$B$217,K539,Ingredients!$E$3:$E$217)+SUMIF($B$3:$B$724,K539,$AY$3:$AY$727)</f>
        <v>0</v>
      </c>
      <c r="AW539" s="30">
        <f>SUMIF(Ingredients!$B$3:$B$217,L539,Ingredients!$E$3:$E$217)+SUMIF($B$3:$B$724,L539,$AY$3:$AY$727)</f>
        <v>0</v>
      </c>
      <c r="AX539" s="30">
        <f>SUMIF(Ingredients!$B$3:$B$217,M539,Ingredients!$E$3:$E$217)+SUMIF($B$3:$B$724,M539,$AY$3:$AY$727)</f>
        <v>0</v>
      </c>
      <c r="AY539" s="29">
        <f t="shared" si="108"/>
        <v>15.2</v>
      </c>
      <c r="AZ539" s="30">
        <f>SUMIF(Ingredients!$B$3:$B$217,F539,Ingredients!$F$3:$F$217)+SUMIF($B$3:$B$724,F539,$BH$3:$BH$724)</f>
        <v>1</v>
      </c>
      <c r="BA539" s="30">
        <f>SUMIF(Ingredients!$B$3:$B$217,G539,Ingredients!$F$3:$F$217)+SUMIF($B$3:$B$724,G539,$BH$3:$BH$724)</f>
        <v>0</v>
      </c>
      <c r="BB539" s="30">
        <f>SUMIF(Ingredients!$B$3:$B$217,H539,Ingredients!$F$3:$F$217)+SUMIF($B$3:$B$724,H539,$BH$3:$BH$724)</f>
        <v>0</v>
      </c>
      <c r="BC539" s="30">
        <f>SUMIF(Ingredients!$B$3:$B$217,I539,Ingredients!$F$3:$F$217)+SUMIF($B$3:$B$724,I539,$BH$3:$BH$724)</f>
        <v>0</v>
      </c>
      <c r="BD539" s="30">
        <f>SUMIF(Ingredients!$B$3:$B$217,J539,Ingredients!$F$3:$F$217)+SUMIF($B$3:$B$724,J539,$BH$3:$BH$724)</f>
        <v>0</v>
      </c>
      <c r="BE539" s="30">
        <f>SUMIF(Ingredients!$B$3:$B$217,K539,Ingredients!$F$3:$F$217)+SUMIF($B$3:$B$724,K539,$BH$3:$BH$724)</f>
        <v>0</v>
      </c>
      <c r="BF539" s="30">
        <f>SUMIF(Ingredients!$B$3:$B$217,L539,Ingredients!$F$3:$F$217)+SUMIF($B$3:$B$724,L539,$BH$3:$BH$724)</f>
        <v>0</v>
      </c>
      <c r="BG539" s="30">
        <f>SUMIF(Ingredients!$B$3:$B$217,M539,Ingredients!$F$3:$F$217)+SUMIF($B$3:$B$724,M539,$BH$3:$BH$724)</f>
        <v>0</v>
      </c>
      <c r="BH539" s="35">
        <f t="shared" si="109"/>
        <v>1</v>
      </c>
      <c r="BI539" s="30">
        <f>SUMIF(Ingredients!$B$3:$B$217,F539,Ingredients!$G$3:$G$217)+SUMIF($B$3:$B$724,F539,$BQ$3:$BQ$724)</f>
        <v>0</v>
      </c>
      <c r="BJ539" s="30">
        <f>SUMIF(Ingredients!$B$3:$B$217,G539,Ingredients!$G$3:$G$217)+SUMIF($B$3:$B$724,G539,$BQ$3:$BQ$724)</f>
        <v>0</v>
      </c>
      <c r="BK539" s="30">
        <f>SUMIF(Ingredients!$B$3:$B$217,H539,Ingredients!$G$3:$G$217)+SUMIF($B$3:$B$724,H539,$BQ$3:$BQ$724)</f>
        <v>0</v>
      </c>
      <c r="BL539" s="30">
        <f>SUMIF(Ingredients!$B$3:$B$217,I539,Ingredients!$G$3:$G$217)+SUMIF($B$3:$B$724,I539,$BQ$3:$BQ$724)</f>
        <v>0</v>
      </c>
      <c r="BM539" s="30">
        <f>SUMIF(Ingredients!$B$3:$B$217,J539,Ingredients!$G$3:$G$217)+SUMIF($B$3:$B$724,J539,$BQ$3:$BQ$724)</f>
        <v>0</v>
      </c>
      <c r="BN539" s="30">
        <f>SUMIF(Ingredients!$B$3:$B$217,K539,Ingredients!$G$3:$G$217)+SUMIF($B$3:$B$724,K539,$BQ$3:$BQ$724)</f>
        <v>0</v>
      </c>
      <c r="BO539" s="30">
        <f>SUMIF(Ingredients!$B$3:$B$217,L539,Ingredients!$G$3:$G$217)+SUMIF($B$3:$B$724,L539,$BQ$3:$BQ$724)</f>
        <v>0</v>
      </c>
      <c r="BP539" s="30">
        <f>SUMIF(Ingredients!$B$3:$B$217,M539,Ingredients!$G$3:$G$217)+SUMIF($B$3:$B$724,M539,$BQ$3:$BQ$724)</f>
        <v>0</v>
      </c>
      <c r="BQ539" s="36">
        <f t="shared" si="110"/>
        <v>0</v>
      </c>
      <c r="BR539" s="30">
        <f>SUMIF(Ingredients!$B$3:$B$217,F539,Ingredients!$H$3:$H$217)+SUMIF($B$3:$B$724,F539,$BZ$3:$BZ$724)</f>
        <v>0</v>
      </c>
      <c r="BS539" s="30">
        <f>SUMIF(Ingredients!$B$3:$B$217,G539,Ingredients!$H$3:$H$217)+SUMIF($B$3:$B$724,G539,$BZ$3:$BZ$724)</f>
        <v>0</v>
      </c>
      <c r="BT539" s="30">
        <f>SUMIF(Ingredients!$B$3:$B$217,H539,Ingredients!$H$3:$H$217)+SUMIF($B$3:$B$724,H539,$BZ$3:$BZ$724)</f>
        <v>0</v>
      </c>
      <c r="BU539" s="30">
        <f>SUMIF(Ingredients!$B$3:$B$217,I539,Ingredients!$H$3:$H$217)+SUMIF($B$3:$B$724,I539,$BZ$3:$BZ$724)</f>
        <v>0</v>
      </c>
      <c r="BV539" s="30">
        <f>SUMIF(Ingredients!$B$3:$B$217,J539,Ingredients!$H$3:$H$217)+SUMIF($B$3:$B$724,J539,$BZ$3:$BZ$724)</f>
        <v>0</v>
      </c>
      <c r="BW539" s="30">
        <f>SUMIF(Ingredients!$B$3:$B$217,K539,Ingredients!$H$3:$H$217)+SUMIF($B$3:$B$724,K539,$BZ$3:$BZ$724)</f>
        <v>0</v>
      </c>
      <c r="BX539" s="30">
        <f>SUMIF(Ingredients!$B$3:$B$217,L539,Ingredients!$H$3:$H$217)+SUMIF($B$3:$B$724,L539,$BZ$3:$BZ$724)</f>
        <v>0</v>
      </c>
      <c r="BY539" s="30">
        <f>SUMIF(Ingredients!$B$3:$B$217,M539,Ingredients!$H$3:$H$217)+SUMIF($B$3:$B$724,M539,$BZ$3:$BZ$724)</f>
        <v>0</v>
      </c>
      <c r="BZ539" s="42">
        <f t="shared" si="111"/>
        <v>0</v>
      </c>
      <c r="CA539" s="30">
        <f>SUMIF(Ingredients!$B$3:$B$217,F539,Ingredients!$I$3:$I$217)+SUMIF($B$3:$B$724,F539,$CI$3:$CI$724)</f>
        <v>0</v>
      </c>
      <c r="CB539" s="30">
        <f>SUMIF(Ingredients!$B$3:$B$217,G539,Ingredients!$I$3:$I$217)+SUMIF($B$3:$B$724,G539,$CI$3:$CI$724)</f>
        <v>0</v>
      </c>
      <c r="CC539" s="30">
        <f>SUMIF(Ingredients!$B$3:$B$217,H539,Ingredients!$I$3:$I$217)+SUMIF($B$3:$B$724,H539,$CI$3:$CI$724)</f>
        <v>0</v>
      </c>
      <c r="CD539" s="30">
        <f>SUMIF(Ingredients!$B$3:$B$217,I539,Ingredients!$I$3:$I$217)+SUMIF($B$3:$B$724,I539,$CI$3:$CI$724)</f>
        <v>0</v>
      </c>
      <c r="CE539" s="30">
        <f>SUMIF(Ingredients!$B$3:$B$217,J539,Ingredients!$I$3:$I$217)+SUMIF($B$3:$B$724,J539,$CI$3:$CI$724)</f>
        <v>0</v>
      </c>
      <c r="CF539" s="30">
        <f>SUMIF(Ingredients!$B$3:$B$217,K539,Ingredients!$I$3:$I$217)+SUMIF($B$3:$B$724,K539,$CI$3:$CI$724)</f>
        <v>0</v>
      </c>
      <c r="CG539" s="30">
        <f>SUMIF(Ingredients!$B$3:$B$217,L539,Ingredients!$I$3:$I$217)+SUMIF($B$3:$B$724,L539,$CI$3:$CI$724)</f>
        <v>0</v>
      </c>
      <c r="CH539" s="30">
        <f>SUMIF(Ingredients!$B$3:$B$217,M539,Ingredients!$I$3:$I$217)+SUMIF($B$3:$B$724,M539,$CI$3:$CI$724)</f>
        <v>0</v>
      </c>
      <c r="CI539" s="38">
        <f t="shared" si="112"/>
        <v>0</v>
      </c>
      <c r="CJ539" s="30">
        <f>SUMIF(Ingredients!$B$3:$B$217,F539,Ingredients!$J$3:$J$217)+SUMIF($B$3:$B$724,F539,$CR$3:$CR$724)</f>
        <v>0</v>
      </c>
      <c r="CK539" s="30">
        <f>SUMIF(Ingredients!$B$3:$B$217,G539,Ingredients!$J$3:$J$217)+SUMIF($B$3:$B$724,G539,$CR$3:$CR$724)</f>
        <v>0</v>
      </c>
      <c r="CL539" s="30">
        <f>SUMIF(Ingredients!$B$3:$B$217,H539,Ingredients!$J$3:$J$217)+SUMIF($B$3:$B$724,H539,$CR$3:$CR$724)</f>
        <v>0</v>
      </c>
      <c r="CM539" s="30">
        <f>SUMIF(Ingredients!$B$3:$B$217,I539,Ingredients!$J$3:$J$217)+SUMIF($B$3:$B$724,I539,$CR$3:$CR$724)</f>
        <v>0</v>
      </c>
      <c r="CN539" s="30">
        <f>SUMIF(Ingredients!$B$3:$B$217,J539,Ingredients!$J$3:$J$217)+SUMIF($B$3:$B$724,J539,$CR$3:$CR$724)</f>
        <v>2</v>
      </c>
      <c r="CO539" s="30">
        <f>SUMIF(Ingredients!$B$3:$B$217,K539,Ingredients!$J$3:$J$217)+SUMIF($B$3:$B$724,K539,$CR$3:$CR$724)</f>
        <v>0</v>
      </c>
      <c r="CP539" s="30">
        <f>SUMIF(Ingredients!$B$3:$B$217,L539,Ingredients!$J$3:$J$217)+SUMIF($B$3:$B$724,L539,$CR$3:$CR$724)</f>
        <v>0</v>
      </c>
      <c r="CQ539" s="30">
        <f>SUMIF(Ingredients!$B$3:$B$217,M539,Ingredients!$J$3:$J$217)+SUMIF($B$3:$B$724,M539,$CR$3:$CR$724)</f>
        <v>0</v>
      </c>
      <c r="CR539" s="43">
        <f t="shared" si="113"/>
        <v>2</v>
      </c>
      <c r="CS539" s="34">
        <v>10</v>
      </c>
      <c r="CT539" s="30">
        <v>0</v>
      </c>
      <c r="CU539" s="30">
        <v>15.2</v>
      </c>
      <c r="CV539" s="35">
        <v>1</v>
      </c>
      <c r="CW539" s="36">
        <v>0</v>
      </c>
      <c r="CX539" s="37">
        <v>0</v>
      </c>
      <c r="CY539" s="38">
        <v>0.8</v>
      </c>
      <c r="CZ539" s="39">
        <v>2</v>
      </c>
      <c r="DA539" t="s">
        <v>202</v>
      </c>
      <c r="DB539" t="str">
        <f t="shared" ca="1" si="114"/>
        <v>-</v>
      </c>
      <c r="DD539" t="s">
        <v>200</v>
      </c>
      <c r="DE539" t="str">
        <f t="shared" ca="1" si="115"/>
        <v>EGGTARTITEM(MEAL, ItemRegistry.eggtartItem, 4 ,2f,0f,1f,0f,0f,0.8f,2f,1.38f),</v>
      </c>
      <c r="DF539" t="s">
        <v>2588</v>
      </c>
    </row>
    <row r="540" spans="2:110" x14ac:dyDescent="0.3">
      <c r="B540" t="s">
        <v>846</v>
      </c>
      <c r="C540" t="str">
        <f>INDEX('PH Itemnames'!$B$1:$B$723,MATCH(B540,'PH Itemnames'!$A$1:$A$723),1)</f>
        <v>greenteaItem</v>
      </c>
      <c r="D540" t="s">
        <v>240</v>
      </c>
      <c r="E540" t="s">
        <v>1192</v>
      </c>
      <c r="F540" s="10" t="s">
        <v>123</v>
      </c>
      <c r="G540" s="11" t="s">
        <v>122</v>
      </c>
      <c r="H540" s="11"/>
      <c r="I540" s="11"/>
      <c r="J540" s="11"/>
      <c r="K540" s="11"/>
      <c r="L540" s="11"/>
      <c r="M540" s="11"/>
      <c r="N540" s="46">
        <f ca="1">SUMIF(Ingredients!$B$3:$B$217,'PH complex foods'!F540,Ingredients!$A$3:$A$119)+SUMIF($B$3:$B$724,F540,$V$3:$V$723)</f>
        <v>1</v>
      </c>
      <c r="O540" s="11">
        <f ca="1">SUMIF(Ingredients!$B$3:$B$217,'PH complex foods'!G540,Ingredients!$A$3:$A$119)+SUMIF($B$3:$B$724,G540,$V$3:$V$723)</f>
        <v>1</v>
      </c>
      <c r="P540" s="11">
        <f ca="1">SUMIF(Ingredients!$B$3:$B$217,'PH complex foods'!H540,Ingredients!$A$3:$A$119)+SUMIF($B$3:$B$724,H540,$V$3:$V$723)</f>
        <v>0</v>
      </c>
      <c r="Q540" s="11">
        <f ca="1">SUMIF(Ingredients!$B$3:$B$217,'PH complex foods'!I540,Ingredients!$A$3:$A$119)+SUMIF($B$3:$B$724,I540,$V$3:$V$723)</f>
        <v>0</v>
      </c>
      <c r="R540" s="11">
        <f ca="1">SUMIF(Ingredients!$B$3:$B$217,'PH complex foods'!J540,Ingredients!$A$3:$A$119)+SUMIF($B$3:$B$724,J540,$V$3:$V$723)</f>
        <v>0</v>
      </c>
      <c r="S540" s="11">
        <f ca="1">SUMIF(Ingredients!$B$3:$B$217,'PH complex foods'!K540,Ingredients!$A$3:$A$119)+SUMIF($B$3:$B$724,K540,$V$3:$V$723)</f>
        <v>0</v>
      </c>
      <c r="T540" s="11">
        <f ca="1">SUMIF(Ingredients!$B$3:$B$217,'PH complex foods'!L540,Ingredients!$A$3:$A$119)+SUMIF($B$3:$B$724,L540,$V$3:$V$723)</f>
        <v>0</v>
      </c>
      <c r="U540" s="11">
        <f ca="1">SUMIF(Ingredients!$B$3:$B$217,'PH complex foods'!M540,Ingredients!$A$3:$A$119)+SUMIF($B$3:$B$724,M540,$V$3:$V$723)</f>
        <v>0</v>
      </c>
      <c r="V540" s="10">
        <f t="shared" ca="1" si="116"/>
        <v>1</v>
      </c>
      <c r="W540" s="11">
        <f t="shared" si="105"/>
        <v>0</v>
      </c>
      <c r="X540" s="44" t="str">
        <f t="shared" ca="1" si="117"/>
        <v>Yes</v>
      </c>
      <c r="Y540" s="34">
        <f>SUMIF(Ingredients!$B$3:$B$217,F540,Ingredients!$C$3:$C$217)+SUMIF($B$3:$B$724,F540,$AG$3:$AG$724)</f>
        <v>1</v>
      </c>
      <c r="Z540" s="30">
        <f>SUMIF(Ingredients!$B$3:$B$217,G540,Ingredients!$C$3:$C$217)+SUMIF($B$3:$B$724,G540,$AG$3:$AG$724)</f>
        <v>0</v>
      </c>
      <c r="AA540" s="30">
        <f>SUMIF(Ingredients!$B$3:$B$217,H540,Ingredients!$C$3:$C$217)+SUMIF($B$3:$B$724,H540,$AG$3:$AG$724)</f>
        <v>0</v>
      </c>
      <c r="AB540" s="30">
        <f>SUMIF(Ingredients!$B$3:$B$217,I540,Ingredients!$C$3:$C$217)+SUMIF($B$3:$B$724,I540,$AG$3:$AG$724)</f>
        <v>0</v>
      </c>
      <c r="AC540" s="30">
        <f>SUMIF(Ingredients!$B$3:$B$217,J540,Ingredients!$C$3:$C$217)+SUMIF($B$3:$B$724,J540,$AG$3:$AG$724)</f>
        <v>0</v>
      </c>
      <c r="AD540" s="30">
        <f>SUMIF(Ingredients!$B$3:$B$217,K540,Ingredients!$C$3:$C$217)+SUMIF($B$3:$B$724,K540,$AG$3:$AG$724)</f>
        <v>0</v>
      </c>
      <c r="AE540" s="30">
        <f>SUMIF(Ingredients!$B$3:$B$217,L540,Ingredients!$C$3:$C$217)+SUMIF($B$3:$B$724,L540,$AG$3:$AG$724)</f>
        <v>0</v>
      </c>
      <c r="AF540" s="30">
        <f>SUMIF(Ingredients!$B$3:$B$217,M540,Ingredients!$C$3:$C$217)+SUMIF($B$3:$B$724,M540,$AG$3:$AG$724)</f>
        <v>0</v>
      </c>
      <c r="AG540" s="29">
        <f t="shared" si="106"/>
        <v>1</v>
      </c>
      <c r="AH540" s="30">
        <f>SUMIF(Ingredients!$B$3:$B$217,F540,Ingredients!$D$3:$D$217)+SUMIF($B$3:$B$724,F540,$AP$3:$AP$724)</f>
        <v>0</v>
      </c>
      <c r="AI540" s="30">
        <f>SUMIF(Ingredients!$B$3:$B$217,G540,Ingredients!$D$3:$D$217)+SUMIF($B$3:$B$724,G540,$AP$3:$AP$724)</f>
        <v>0</v>
      </c>
      <c r="AJ540" s="30">
        <f>SUMIF(Ingredients!$B$3:$B$217,H540,Ingredients!$D$3:$D$217)+SUMIF($B$3:$B$724,H540,$AP$3:$AP$724)</f>
        <v>0</v>
      </c>
      <c r="AK540" s="30">
        <f>SUMIF(Ingredients!$B$3:$B$217,I540,Ingredients!$D$3:$D$217)+SUMIF($B$3:$B$724,I540,$AP$3:$AP$724)</f>
        <v>0</v>
      </c>
      <c r="AL540" s="30">
        <f>SUMIF(Ingredients!$B$3:$B$217,J540,Ingredients!$D$3:$D$217)+SUMIF($B$3:$B$724,J540,$AP$3:$AP$724)</f>
        <v>0</v>
      </c>
      <c r="AM540" s="30">
        <f>SUMIF(Ingredients!$B$3:$B$217,K540,Ingredients!$D$3:$D$217)+SUMIF($B$3:$B$724,K540,$AP$3:$AP$724)</f>
        <v>0</v>
      </c>
      <c r="AN540" s="30">
        <f>SUMIF(Ingredients!$B$3:$B$217,L540,Ingredients!$D$3:$D$217)+SUMIF($B$3:$B$724,L540,$AP$3:$AP$724)</f>
        <v>0</v>
      </c>
      <c r="AO540" s="30">
        <f>SUMIF(Ingredients!$B$3:$B$217,M540,Ingredients!$D$3:$D$217)+SUMIF($B$3:$B$724,M540,$AP$3:$AP$724)</f>
        <v>0</v>
      </c>
      <c r="AP540" s="29">
        <f t="shared" si="107"/>
        <v>0</v>
      </c>
      <c r="AQ540" s="30">
        <f>SUMIF(Ingredients!$B$3:$B$217,F540,Ingredients!$E$3:$E$217)+SUMIF($B$3:$B$724,F540,$AY$3:$AY$727)</f>
        <v>30</v>
      </c>
      <c r="AR540" s="30">
        <f>SUMIF(Ingredients!$B$3:$B$217,G540,Ingredients!$E$3:$E$217)+SUMIF($B$3:$B$724,G540,$AY$3:$AY$727)</f>
        <v>48</v>
      </c>
      <c r="AS540" s="30">
        <f>SUMIF(Ingredients!$B$3:$B$217,H540,Ingredients!$E$3:$E$217)+SUMIF($B$3:$B$724,H540,$AY$3:$AY$727)</f>
        <v>0</v>
      </c>
      <c r="AT540" s="30">
        <f>SUMIF(Ingredients!$B$3:$B$217,I540,Ingredients!$E$3:$E$217)+SUMIF($B$3:$B$724,I540,$AY$3:$AY$727)</f>
        <v>0</v>
      </c>
      <c r="AU540" s="30">
        <f>SUMIF(Ingredients!$B$3:$B$217,J540,Ingredients!$E$3:$E$217)+SUMIF($B$3:$B$724,J540,$AY$3:$AY$727)</f>
        <v>0</v>
      </c>
      <c r="AV540" s="30">
        <f>SUMIF(Ingredients!$B$3:$B$217,K540,Ingredients!$E$3:$E$217)+SUMIF($B$3:$B$724,K540,$AY$3:$AY$727)</f>
        <v>0</v>
      </c>
      <c r="AW540" s="30">
        <f>SUMIF(Ingredients!$B$3:$B$217,L540,Ingredients!$E$3:$E$217)+SUMIF($B$3:$B$724,L540,$AY$3:$AY$727)</f>
        <v>0</v>
      </c>
      <c r="AX540" s="30">
        <f>SUMIF(Ingredients!$B$3:$B$217,M540,Ingredients!$E$3:$E$217)+SUMIF($B$3:$B$724,M540,$AY$3:$AY$727)</f>
        <v>0</v>
      </c>
      <c r="AY540" s="29">
        <f t="shared" si="108"/>
        <v>39</v>
      </c>
      <c r="AZ540" s="30">
        <f>SUMIF(Ingredients!$B$3:$B$217,F540,Ingredients!$F$3:$F$217)+SUMIF($B$3:$B$724,F540,$BH$3:$BH$724)</f>
        <v>0</v>
      </c>
      <c r="BA540" s="30">
        <f>SUMIF(Ingredients!$B$3:$B$217,G540,Ingredients!$F$3:$F$217)+SUMIF($B$3:$B$724,G540,$BH$3:$BH$724)</f>
        <v>0</v>
      </c>
      <c r="BB540" s="30">
        <f>SUMIF(Ingredients!$B$3:$B$217,H540,Ingredients!$F$3:$F$217)+SUMIF($B$3:$B$724,H540,$BH$3:$BH$724)</f>
        <v>0</v>
      </c>
      <c r="BC540" s="30">
        <f>SUMIF(Ingredients!$B$3:$B$217,I540,Ingredients!$F$3:$F$217)+SUMIF($B$3:$B$724,I540,$BH$3:$BH$724)</f>
        <v>0</v>
      </c>
      <c r="BD540" s="30">
        <f>SUMIF(Ingredients!$B$3:$B$217,J540,Ingredients!$F$3:$F$217)+SUMIF($B$3:$B$724,J540,$BH$3:$BH$724)</f>
        <v>0</v>
      </c>
      <c r="BE540" s="30">
        <f>SUMIF(Ingredients!$B$3:$B$217,K540,Ingredients!$F$3:$F$217)+SUMIF($B$3:$B$724,K540,$BH$3:$BH$724)</f>
        <v>0</v>
      </c>
      <c r="BF540" s="30">
        <f>SUMIF(Ingredients!$B$3:$B$217,L540,Ingredients!$F$3:$F$217)+SUMIF($B$3:$B$724,L540,$BH$3:$BH$724)</f>
        <v>0</v>
      </c>
      <c r="BG540" s="30">
        <f>SUMIF(Ingredients!$B$3:$B$217,M540,Ingredients!$F$3:$F$217)+SUMIF($B$3:$B$724,M540,$BH$3:$BH$724)</f>
        <v>0</v>
      </c>
      <c r="BH540" s="35">
        <f t="shared" si="109"/>
        <v>0</v>
      </c>
      <c r="BI540" s="30">
        <f>SUMIF(Ingredients!$B$3:$B$217,F540,Ingredients!$G$3:$G$217)+SUMIF($B$3:$B$724,F540,$BQ$3:$BQ$724)</f>
        <v>0</v>
      </c>
      <c r="BJ540" s="30">
        <f>SUMIF(Ingredients!$B$3:$B$217,G540,Ingredients!$G$3:$G$217)+SUMIF($B$3:$B$724,G540,$BQ$3:$BQ$724)</f>
        <v>0</v>
      </c>
      <c r="BK540" s="30">
        <f>SUMIF(Ingredients!$B$3:$B$217,H540,Ingredients!$G$3:$G$217)+SUMIF($B$3:$B$724,H540,$BQ$3:$BQ$724)</f>
        <v>0</v>
      </c>
      <c r="BL540" s="30">
        <f>SUMIF(Ingredients!$B$3:$B$217,I540,Ingredients!$G$3:$G$217)+SUMIF($B$3:$B$724,I540,$BQ$3:$BQ$724)</f>
        <v>0</v>
      </c>
      <c r="BM540" s="30">
        <f>SUMIF(Ingredients!$B$3:$B$217,J540,Ingredients!$G$3:$G$217)+SUMIF($B$3:$B$724,J540,$BQ$3:$BQ$724)</f>
        <v>0</v>
      </c>
      <c r="BN540" s="30">
        <f>SUMIF(Ingredients!$B$3:$B$217,K540,Ingredients!$G$3:$G$217)+SUMIF($B$3:$B$724,K540,$BQ$3:$BQ$724)</f>
        <v>0</v>
      </c>
      <c r="BO540" s="30">
        <f>SUMIF(Ingredients!$B$3:$B$217,L540,Ingredients!$G$3:$G$217)+SUMIF($B$3:$B$724,L540,$BQ$3:$BQ$724)</f>
        <v>0</v>
      </c>
      <c r="BP540" s="30">
        <f>SUMIF(Ingredients!$B$3:$B$217,M540,Ingredients!$G$3:$G$217)+SUMIF($B$3:$B$724,M540,$BQ$3:$BQ$724)</f>
        <v>0</v>
      </c>
      <c r="BQ540" s="36">
        <f t="shared" si="110"/>
        <v>0</v>
      </c>
      <c r="BR540" s="30">
        <f>SUMIF(Ingredients!$B$3:$B$217,F540,Ingredients!$H$3:$H$217)+SUMIF($B$3:$B$724,F540,$BZ$3:$BZ$724)</f>
        <v>0</v>
      </c>
      <c r="BS540" s="30">
        <f>SUMIF(Ingredients!$B$3:$B$217,G540,Ingredients!$H$3:$H$217)+SUMIF($B$3:$B$724,G540,$BZ$3:$BZ$724)</f>
        <v>0</v>
      </c>
      <c r="BT540" s="30">
        <f>SUMIF(Ingredients!$B$3:$B$217,H540,Ingredients!$H$3:$H$217)+SUMIF($B$3:$B$724,H540,$BZ$3:$BZ$724)</f>
        <v>0</v>
      </c>
      <c r="BU540" s="30">
        <f>SUMIF(Ingredients!$B$3:$B$217,I540,Ingredients!$H$3:$H$217)+SUMIF($B$3:$B$724,I540,$BZ$3:$BZ$724)</f>
        <v>0</v>
      </c>
      <c r="BV540" s="30">
        <f>SUMIF(Ingredients!$B$3:$B$217,J540,Ingredients!$H$3:$H$217)+SUMIF($B$3:$B$724,J540,$BZ$3:$BZ$724)</f>
        <v>0</v>
      </c>
      <c r="BW540" s="30">
        <f>SUMIF(Ingredients!$B$3:$B$217,K540,Ingredients!$H$3:$H$217)+SUMIF($B$3:$B$724,K540,$BZ$3:$BZ$724)</f>
        <v>0</v>
      </c>
      <c r="BX540" s="30">
        <f>SUMIF(Ingredients!$B$3:$B$217,L540,Ingredients!$H$3:$H$217)+SUMIF($B$3:$B$724,L540,$BZ$3:$BZ$724)</f>
        <v>0</v>
      </c>
      <c r="BY540" s="30">
        <f>SUMIF(Ingredients!$B$3:$B$217,M540,Ingredients!$H$3:$H$217)+SUMIF($B$3:$B$724,M540,$BZ$3:$BZ$724)</f>
        <v>0</v>
      </c>
      <c r="BZ540" s="42">
        <f t="shared" si="111"/>
        <v>0</v>
      </c>
      <c r="CA540" s="30">
        <f>SUMIF(Ingredients!$B$3:$B$217,F540,Ingredients!$I$3:$I$217)+SUMIF($B$3:$B$724,F540,$CI$3:$CI$724)</f>
        <v>0</v>
      </c>
      <c r="CB540" s="30">
        <f>SUMIF(Ingredients!$B$3:$B$217,G540,Ingredients!$I$3:$I$217)+SUMIF($B$3:$B$724,G540,$CI$3:$CI$724)</f>
        <v>0</v>
      </c>
      <c r="CC540" s="30">
        <f>SUMIF(Ingredients!$B$3:$B$217,H540,Ingredients!$I$3:$I$217)+SUMIF($B$3:$B$724,H540,$CI$3:$CI$724)</f>
        <v>0</v>
      </c>
      <c r="CD540" s="30">
        <f>SUMIF(Ingredients!$B$3:$B$217,I540,Ingredients!$I$3:$I$217)+SUMIF($B$3:$B$724,I540,$CI$3:$CI$724)</f>
        <v>0</v>
      </c>
      <c r="CE540" s="30">
        <f>SUMIF(Ingredients!$B$3:$B$217,J540,Ingredients!$I$3:$I$217)+SUMIF($B$3:$B$724,J540,$CI$3:$CI$724)</f>
        <v>0</v>
      </c>
      <c r="CF540" s="30">
        <f>SUMIF(Ingredients!$B$3:$B$217,K540,Ingredients!$I$3:$I$217)+SUMIF($B$3:$B$724,K540,$CI$3:$CI$724)</f>
        <v>0</v>
      </c>
      <c r="CG540" s="30">
        <f>SUMIF(Ingredients!$B$3:$B$217,L540,Ingredients!$I$3:$I$217)+SUMIF($B$3:$B$724,L540,$CI$3:$CI$724)</f>
        <v>0</v>
      </c>
      <c r="CH540" s="30">
        <f>SUMIF(Ingredients!$B$3:$B$217,M540,Ingredients!$I$3:$I$217)+SUMIF($B$3:$B$724,M540,$CI$3:$CI$724)</f>
        <v>0</v>
      </c>
      <c r="CI540" s="38">
        <f t="shared" si="112"/>
        <v>0</v>
      </c>
      <c r="CJ540" s="30">
        <f>SUMIF(Ingredients!$B$3:$B$217,F540,Ingredients!$J$3:$J$217)+SUMIF($B$3:$B$724,F540,$CR$3:$CR$724)</f>
        <v>0</v>
      </c>
      <c r="CK540" s="30">
        <f>SUMIF(Ingredients!$B$3:$B$217,G540,Ingredients!$J$3:$J$217)+SUMIF($B$3:$B$724,G540,$CR$3:$CR$724)</f>
        <v>0</v>
      </c>
      <c r="CL540" s="30">
        <f>SUMIF(Ingredients!$B$3:$B$217,H540,Ingredients!$J$3:$J$217)+SUMIF($B$3:$B$724,H540,$CR$3:$CR$724)</f>
        <v>0</v>
      </c>
      <c r="CM540" s="30">
        <f>SUMIF(Ingredients!$B$3:$B$217,I540,Ingredients!$J$3:$J$217)+SUMIF($B$3:$B$724,I540,$CR$3:$CR$724)</f>
        <v>0</v>
      </c>
      <c r="CN540" s="30">
        <f>SUMIF(Ingredients!$B$3:$B$217,J540,Ingredients!$J$3:$J$217)+SUMIF($B$3:$B$724,J540,$CR$3:$CR$724)</f>
        <v>0</v>
      </c>
      <c r="CO540" s="30">
        <f>SUMIF(Ingredients!$B$3:$B$217,K540,Ingredients!$J$3:$J$217)+SUMIF($B$3:$B$724,K540,$CR$3:$CR$724)</f>
        <v>0</v>
      </c>
      <c r="CP540" s="30">
        <f>SUMIF(Ingredients!$B$3:$B$217,L540,Ingredients!$J$3:$J$217)+SUMIF($B$3:$B$724,L540,$CR$3:$CR$724)</f>
        <v>0</v>
      </c>
      <c r="CQ540" s="30">
        <f>SUMIF(Ingredients!$B$3:$B$217,M540,Ingredients!$J$3:$J$217)+SUMIF($B$3:$B$724,M540,$CR$3:$CR$724)</f>
        <v>0</v>
      </c>
      <c r="CR540" s="43">
        <f t="shared" si="113"/>
        <v>0</v>
      </c>
      <c r="CS540" s="34">
        <v>1</v>
      </c>
      <c r="CT540" s="30">
        <v>20</v>
      </c>
      <c r="CU540" s="30">
        <v>15</v>
      </c>
      <c r="CV540" s="35">
        <v>0</v>
      </c>
      <c r="CW540" s="36">
        <v>0</v>
      </c>
      <c r="CX540" s="37">
        <v>0</v>
      </c>
      <c r="CY540" s="38">
        <v>0</v>
      </c>
      <c r="CZ540" s="39">
        <v>0</v>
      </c>
      <c r="DA540" t="s">
        <v>202</v>
      </c>
      <c r="DB540" t="str">
        <f t="shared" ca="1" si="114"/>
        <v>-</v>
      </c>
      <c r="DD540" t="s">
        <v>200</v>
      </c>
      <c r="DE540" t="str">
        <f t="shared" ca="1" si="115"/>
        <v>GREENTEAITEM(MEAL, ItemRegistry.greenteaItem, 4 ,0.2f,20f,0f,0f,0f,0f,0f,1.4f),</v>
      </c>
      <c r="DF540" t="s">
        <v>2589</v>
      </c>
    </row>
    <row r="541" spans="2:110" x14ac:dyDescent="0.3">
      <c r="B541" t="s">
        <v>847</v>
      </c>
      <c r="C541" t="str">
        <f>INDEX('PH Itemnames'!$B$1:$B$723,MATCH(B541,'PH Itemnames'!$A$1:$A$723),1)</f>
        <v>meesuaItem</v>
      </c>
      <c r="D541" t="s">
        <v>245</v>
      </c>
      <c r="E541" t="s">
        <v>1192</v>
      </c>
      <c r="F541" s="10" t="s">
        <v>693</v>
      </c>
      <c r="G541" s="11" t="s">
        <v>368</v>
      </c>
      <c r="H541" s="11" t="s">
        <v>34</v>
      </c>
      <c r="I541" s="11" t="s">
        <v>61</v>
      </c>
      <c r="J541" s="11" t="s">
        <v>129</v>
      </c>
      <c r="K541" s="11" t="s">
        <v>842</v>
      </c>
      <c r="L541" s="11" t="s">
        <v>360</v>
      </c>
      <c r="M541" s="11"/>
      <c r="N541" s="46">
        <f ca="1">SUMIF(Ingredients!$B$3:$B$217,'PH complex foods'!F541,Ingredients!$A$3:$A$119)+SUMIF($B$3:$B$724,F541,$V$3:$V$723)</f>
        <v>1</v>
      </c>
      <c r="O541" s="11">
        <f ca="1">SUMIF(Ingredients!$B$3:$B$217,'PH complex foods'!G541,Ingredients!$A$3:$A$119)+SUMIF($B$3:$B$724,G541,$V$3:$V$723)</f>
        <v>1</v>
      </c>
      <c r="P541" s="11">
        <f ca="1">SUMIF(Ingredients!$B$3:$B$217,'PH complex foods'!H541,Ingredients!$A$3:$A$119)+SUMIF($B$3:$B$724,H541,$V$3:$V$723)</f>
        <v>1</v>
      </c>
      <c r="Q541" s="11">
        <f ca="1">SUMIF(Ingredients!$B$3:$B$217,'PH complex foods'!I541,Ingredients!$A$3:$A$119)+SUMIF($B$3:$B$724,I541,$V$3:$V$723)</f>
        <v>1</v>
      </c>
      <c r="R541" s="11">
        <f ca="1">SUMIF(Ingredients!$B$3:$B$217,'PH complex foods'!J541,Ingredients!$A$3:$A$119)+SUMIF($B$3:$B$724,J541,$V$3:$V$723)</f>
        <v>1</v>
      </c>
      <c r="S541" s="11">
        <f ca="1">SUMIF(Ingredients!$B$3:$B$217,'PH complex foods'!K541,Ingredients!$A$3:$A$119)+SUMIF($B$3:$B$724,K541,$V$3:$V$723)</f>
        <v>0</v>
      </c>
      <c r="T541" s="11">
        <f ca="1">SUMIF(Ingredients!$B$3:$B$217,'PH complex foods'!L541,Ingredients!$A$3:$A$119)+SUMIF($B$3:$B$724,L541,$V$3:$V$723)</f>
        <v>0</v>
      </c>
      <c r="U541" s="11">
        <f ca="1">SUMIF(Ingredients!$B$3:$B$217,'PH complex foods'!M541,Ingredients!$A$3:$A$119)+SUMIF($B$3:$B$724,M541,$V$3:$V$723)</f>
        <v>0</v>
      </c>
      <c r="V541" s="10">
        <f t="shared" ca="1" si="116"/>
        <v>-1</v>
      </c>
      <c r="W541" s="11">
        <f t="shared" si="105"/>
        <v>0</v>
      </c>
      <c r="X541" s="44" t="str">
        <f t="shared" ca="1" si="117"/>
        <v>No</v>
      </c>
      <c r="Y541" s="34">
        <f>SUMIF(Ingredients!$B$3:$B$217,F541,Ingredients!$C$3:$C$217)+SUMIF($B$3:$B$724,F541,$AG$3:$AG$724)</f>
        <v>5</v>
      </c>
      <c r="Z541" s="30">
        <f>SUMIF(Ingredients!$B$3:$B$217,G541,Ingredients!$C$3:$C$217)+SUMIF($B$3:$B$724,G541,$AG$3:$AG$724)</f>
        <v>10</v>
      </c>
      <c r="AA541" s="30">
        <f>SUMIF(Ingredients!$B$3:$B$217,H541,Ingredients!$C$3:$C$217)+SUMIF($B$3:$B$724,H541,$AG$3:$AG$724)</f>
        <v>0</v>
      </c>
      <c r="AB541" s="30">
        <f>SUMIF(Ingredients!$B$3:$B$217,I541,Ingredients!$C$3:$C$217)+SUMIF($B$3:$B$724,I541,$AG$3:$AG$724)</f>
        <v>10</v>
      </c>
      <c r="AC541" s="30">
        <f>SUMIF(Ingredients!$B$3:$B$217,J541,Ingredients!$C$3:$C$217)+SUMIF($B$3:$B$724,J541,$AG$3:$AG$724)</f>
        <v>2</v>
      </c>
      <c r="AD541" s="30">
        <f>SUMIF(Ingredients!$B$3:$B$217,K541,Ingredients!$C$3:$C$217)+SUMIF($B$3:$B$724,K541,$AG$3:$AG$724)</f>
        <v>0</v>
      </c>
      <c r="AE541" s="30">
        <f>SUMIF(Ingredients!$B$3:$B$217,L541,Ingredients!$C$3:$C$217)+SUMIF($B$3:$B$724,L541,$AG$3:$AG$724)</f>
        <v>0</v>
      </c>
      <c r="AF541" s="30">
        <f>SUMIF(Ingredients!$B$3:$B$217,M541,Ingredients!$C$3:$C$217)+SUMIF($B$3:$B$724,M541,$AG$3:$AG$724)</f>
        <v>0</v>
      </c>
      <c r="AG541" s="29">
        <f t="shared" si="106"/>
        <v>27</v>
      </c>
      <c r="AH541" s="30">
        <f>SUMIF(Ingredients!$B$3:$B$217,F541,Ingredients!$D$3:$D$217)+SUMIF($B$3:$B$724,F541,$AP$3:$AP$724)</f>
        <v>0</v>
      </c>
      <c r="AI541" s="30">
        <f>SUMIF(Ingredients!$B$3:$B$217,G541,Ingredients!$D$3:$D$217)+SUMIF($B$3:$B$724,G541,$AP$3:$AP$724)</f>
        <v>0</v>
      </c>
      <c r="AJ541" s="30">
        <f>SUMIF(Ingredients!$B$3:$B$217,H541,Ingredients!$D$3:$D$217)+SUMIF($B$3:$B$724,H541,$AP$3:$AP$724)</f>
        <v>0</v>
      </c>
      <c r="AK541" s="30">
        <f>SUMIF(Ingredients!$B$3:$B$217,I541,Ingredients!$D$3:$D$217)+SUMIF($B$3:$B$724,I541,$AP$3:$AP$724)</f>
        <v>0</v>
      </c>
      <c r="AL541" s="30">
        <f>SUMIF(Ingredients!$B$3:$B$217,J541,Ingredients!$D$3:$D$217)+SUMIF($B$3:$B$724,J541,$AP$3:$AP$724)</f>
        <v>0</v>
      </c>
      <c r="AM541" s="30">
        <f>SUMIF(Ingredients!$B$3:$B$217,K541,Ingredients!$D$3:$D$217)+SUMIF($B$3:$B$724,K541,$AP$3:$AP$724)</f>
        <v>10</v>
      </c>
      <c r="AN541" s="30">
        <f>SUMIF(Ingredients!$B$3:$B$217,L541,Ingredients!$D$3:$D$217)+SUMIF($B$3:$B$724,L541,$AP$3:$AP$724)</f>
        <v>0</v>
      </c>
      <c r="AO541" s="30">
        <f>SUMIF(Ingredients!$B$3:$B$217,M541,Ingredients!$D$3:$D$217)+SUMIF($B$3:$B$724,M541,$AP$3:$AP$724)</f>
        <v>0</v>
      </c>
      <c r="AP541" s="29">
        <f t="shared" si="107"/>
        <v>10</v>
      </c>
      <c r="AQ541" s="30">
        <f>SUMIF(Ingredients!$B$3:$B$217,F541,Ingredients!$E$3:$E$217)+SUMIF($B$3:$B$724,F541,$AY$3:$AY$727)</f>
        <v>7</v>
      </c>
      <c r="AR541" s="30">
        <f>SUMIF(Ingredients!$B$3:$B$217,G541,Ingredients!$E$3:$E$217)+SUMIF($B$3:$B$724,G541,$AY$3:$AY$727)</f>
        <v>14</v>
      </c>
      <c r="AS541" s="30">
        <f>SUMIF(Ingredients!$B$3:$B$217,H541,Ingredients!$E$3:$E$217)+SUMIF($B$3:$B$724,H541,$AY$3:$AY$727)</f>
        <v>10</v>
      </c>
      <c r="AT541" s="30">
        <f>SUMIF(Ingredients!$B$3:$B$217,I541,Ingredients!$E$3:$E$217)+SUMIF($B$3:$B$724,I541,$AY$3:$AY$727)</f>
        <v>31</v>
      </c>
      <c r="AU541" s="30">
        <f>SUMIF(Ingredients!$B$3:$B$217,J541,Ingredients!$E$3:$E$217)+SUMIF($B$3:$B$724,J541,$AY$3:$AY$727)</f>
        <v>12</v>
      </c>
      <c r="AV541" s="30">
        <f>SUMIF(Ingredients!$B$3:$B$217,K541,Ingredients!$E$3:$E$217)+SUMIF($B$3:$B$724,K541,$AY$3:$AY$727)</f>
        <v>15</v>
      </c>
      <c r="AW541" s="30">
        <f>SUMIF(Ingredients!$B$3:$B$217,L541,Ingredients!$E$3:$E$217)+SUMIF($B$3:$B$724,L541,$AY$3:$AY$727)</f>
        <v>0</v>
      </c>
      <c r="AX541" s="30">
        <f>SUMIF(Ingredients!$B$3:$B$217,M541,Ingredients!$E$3:$E$217)+SUMIF($B$3:$B$724,M541,$AY$3:$AY$727)</f>
        <v>0</v>
      </c>
      <c r="AY541" s="29">
        <f t="shared" si="108"/>
        <v>12.714285714285714</v>
      </c>
      <c r="AZ541" s="30">
        <f>SUMIF(Ingredients!$B$3:$B$217,F541,Ingredients!$F$3:$F$217)+SUMIF($B$3:$B$724,F541,$BH$3:$BH$724)</f>
        <v>1</v>
      </c>
      <c r="BA541" s="30">
        <f>SUMIF(Ingredients!$B$3:$B$217,G541,Ingredients!$F$3:$F$217)+SUMIF($B$3:$B$724,G541,$BH$3:$BH$724)</f>
        <v>0</v>
      </c>
      <c r="BB541" s="30">
        <f>SUMIF(Ingredients!$B$3:$B$217,H541,Ingredients!$F$3:$F$217)+SUMIF($B$3:$B$724,H541,$BH$3:$BH$724)</f>
        <v>0</v>
      </c>
      <c r="BC541" s="30">
        <f>SUMIF(Ingredients!$B$3:$B$217,I541,Ingredients!$F$3:$F$217)+SUMIF($B$3:$B$724,I541,$BH$3:$BH$724)</f>
        <v>0</v>
      </c>
      <c r="BD541" s="30">
        <f>SUMIF(Ingredients!$B$3:$B$217,J541,Ingredients!$F$3:$F$217)+SUMIF($B$3:$B$724,J541,$BH$3:$BH$724)</f>
        <v>0</v>
      </c>
      <c r="BE541" s="30">
        <f>SUMIF(Ingredients!$B$3:$B$217,K541,Ingredients!$F$3:$F$217)+SUMIF($B$3:$B$724,K541,$BH$3:$BH$724)</f>
        <v>0</v>
      </c>
      <c r="BF541" s="30">
        <f>SUMIF(Ingredients!$B$3:$B$217,L541,Ingredients!$F$3:$F$217)+SUMIF($B$3:$B$724,L541,$BH$3:$BH$724)</f>
        <v>0</v>
      </c>
      <c r="BG541" s="30">
        <f>SUMIF(Ingredients!$B$3:$B$217,M541,Ingredients!$F$3:$F$217)+SUMIF($B$3:$B$724,M541,$BH$3:$BH$724)</f>
        <v>0</v>
      </c>
      <c r="BH541" s="35">
        <f t="shared" si="109"/>
        <v>1</v>
      </c>
      <c r="BI541" s="30">
        <f>SUMIF(Ingredients!$B$3:$B$217,F541,Ingredients!$G$3:$G$217)+SUMIF($B$3:$B$724,F541,$BQ$3:$BQ$724)</f>
        <v>0</v>
      </c>
      <c r="BJ541" s="30">
        <f>SUMIF(Ingredients!$B$3:$B$217,G541,Ingredients!$G$3:$G$217)+SUMIF($B$3:$B$724,G541,$BQ$3:$BQ$724)</f>
        <v>0</v>
      </c>
      <c r="BK541" s="30">
        <f>SUMIF(Ingredients!$B$3:$B$217,H541,Ingredients!$G$3:$G$217)+SUMIF($B$3:$B$724,H541,$BQ$3:$BQ$724)</f>
        <v>0</v>
      </c>
      <c r="BL541" s="30">
        <f>SUMIF(Ingredients!$B$3:$B$217,I541,Ingredients!$G$3:$G$217)+SUMIF($B$3:$B$724,I541,$BQ$3:$BQ$724)</f>
        <v>0</v>
      </c>
      <c r="BM541" s="30">
        <f>SUMIF(Ingredients!$B$3:$B$217,J541,Ingredients!$G$3:$G$217)+SUMIF($B$3:$B$724,J541,$BQ$3:$BQ$724)</f>
        <v>0</v>
      </c>
      <c r="BN541" s="30">
        <f>SUMIF(Ingredients!$B$3:$B$217,K541,Ingredients!$G$3:$G$217)+SUMIF($B$3:$B$724,K541,$BQ$3:$BQ$724)</f>
        <v>0</v>
      </c>
      <c r="BO541" s="30">
        <f>SUMIF(Ingredients!$B$3:$B$217,L541,Ingredients!$G$3:$G$217)+SUMIF($B$3:$B$724,L541,$BQ$3:$BQ$724)</f>
        <v>0</v>
      </c>
      <c r="BP541" s="30">
        <f>SUMIF(Ingredients!$B$3:$B$217,M541,Ingredients!$G$3:$G$217)+SUMIF($B$3:$B$724,M541,$BQ$3:$BQ$724)</f>
        <v>0</v>
      </c>
      <c r="BQ541" s="36">
        <f t="shared" si="110"/>
        <v>0</v>
      </c>
      <c r="BR541" s="30">
        <f>SUMIF(Ingredients!$B$3:$B$217,F541,Ingredients!$H$3:$H$217)+SUMIF($B$3:$B$724,F541,$BZ$3:$BZ$724)</f>
        <v>0</v>
      </c>
      <c r="BS541" s="30">
        <f>SUMIF(Ingredients!$B$3:$B$217,G541,Ingredients!$H$3:$H$217)+SUMIF($B$3:$B$724,G541,$BZ$3:$BZ$724)</f>
        <v>0</v>
      </c>
      <c r="BT541" s="30">
        <f>SUMIF(Ingredients!$B$3:$B$217,H541,Ingredients!$H$3:$H$217)+SUMIF($B$3:$B$724,H541,$BZ$3:$BZ$724)</f>
        <v>0</v>
      </c>
      <c r="BU541" s="30">
        <f>SUMIF(Ingredients!$B$3:$B$217,I541,Ingredients!$H$3:$H$217)+SUMIF($B$3:$B$724,I541,$BZ$3:$BZ$724)</f>
        <v>1</v>
      </c>
      <c r="BV541" s="30">
        <f>SUMIF(Ingredients!$B$3:$B$217,J541,Ingredients!$H$3:$H$217)+SUMIF($B$3:$B$724,J541,$BZ$3:$BZ$724)</f>
        <v>1</v>
      </c>
      <c r="BW541" s="30">
        <f>SUMIF(Ingredients!$B$3:$B$217,K541,Ingredients!$H$3:$H$217)+SUMIF($B$3:$B$724,K541,$BZ$3:$BZ$724)</f>
        <v>0</v>
      </c>
      <c r="BX541" s="30">
        <f>SUMIF(Ingredients!$B$3:$B$217,L541,Ingredients!$H$3:$H$217)+SUMIF($B$3:$B$724,L541,$BZ$3:$BZ$724)</f>
        <v>0</v>
      </c>
      <c r="BY541" s="30">
        <f>SUMIF(Ingredients!$B$3:$B$217,M541,Ingredients!$H$3:$H$217)+SUMIF($B$3:$B$724,M541,$BZ$3:$BZ$724)</f>
        <v>0</v>
      </c>
      <c r="BZ541" s="42">
        <f t="shared" si="111"/>
        <v>2</v>
      </c>
      <c r="CA541" s="30">
        <f>SUMIF(Ingredients!$B$3:$B$217,F541,Ingredients!$I$3:$I$217)+SUMIF($B$3:$B$724,F541,$CI$3:$CI$724)</f>
        <v>0</v>
      </c>
      <c r="CB541" s="30">
        <f>SUMIF(Ingredients!$B$3:$B$217,G541,Ingredients!$I$3:$I$217)+SUMIF($B$3:$B$724,G541,$CI$3:$CI$724)</f>
        <v>2.5</v>
      </c>
      <c r="CC541" s="30">
        <f>SUMIF(Ingredients!$B$3:$B$217,H541,Ingredients!$I$3:$I$217)+SUMIF($B$3:$B$724,H541,$CI$3:$CI$724)</f>
        <v>0</v>
      </c>
      <c r="CD541" s="30">
        <f>SUMIF(Ingredients!$B$3:$B$217,I541,Ingredients!$I$3:$I$217)+SUMIF($B$3:$B$724,I541,$CI$3:$CI$724)</f>
        <v>0</v>
      </c>
      <c r="CE541" s="30">
        <f>SUMIF(Ingredients!$B$3:$B$217,J541,Ingredients!$I$3:$I$217)+SUMIF($B$3:$B$724,J541,$CI$3:$CI$724)</f>
        <v>0</v>
      </c>
      <c r="CF541" s="30">
        <f>SUMIF(Ingredients!$B$3:$B$217,K541,Ingredients!$I$3:$I$217)+SUMIF($B$3:$B$724,K541,$CI$3:$CI$724)</f>
        <v>0</v>
      </c>
      <c r="CG541" s="30">
        <f>SUMIF(Ingredients!$B$3:$B$217,L541,Ingredients!$I$3:$I$217)+SUMIF($B$3:$B$724,L541,$CI$3:$CI$724)</f>
        <v>0</v>
      </c>
      <c r="CH541" s="30">
        <f>SUMIF(Ingredients!$B$3:$B$217,M541,Ingredients!$I$3:$I$217)+SUMIF($B$3:$B$724,M541,$CI$3:$CI$724)</f>
        <v>0</v>
      </c>
      <c r="CI541" s="38">
        <f t="shared" si="112"/>
        <v>2.5</v>
      </c>
      <c r="CJ541" s="30">
        <f>SUMIF(Ingredients!$B$3:$B$217,F541,Ingredients!$J$3:$J$217)+SUMIF($B$3:$B$724,F541,$CR$3:$CR$724)</f>
        <v>0</v>
      </c>
      <c r="CK541" s="30">
        <f>SUMIF(Ingredients!$B$3:$B$217,G541,Ingredients!$J$3:$J$217)+SUMIF($B$3:$B$724,G541,$CR$3:$CR$724)</f>
        <v>0</v>
      </c>
      <c r="CL541" s="30">
        <f>SUMIF(Ingredients!$B$3:$B$217,H541,Ingredients!$J$3:$J$217)+SUMIF($B$3:$B$724,H541,$CR$3:$CR$724)</f>
        <v>0</v>
      </c>
      <c r="CM541" s="30">
        <f>SUMIF(Ingredients!$B$3:$B$217,I541,Ingredients!$J$3:$J$217)+SUMIF($B$3:$B$724,I541,$CR$3:$CR$724)</f>
        <v>0</v>
      </c>
      <c r="CN541" s="30">
        <f>SUMIF(Ingredients!$B$3:$B$217,J541,Ingredients!$J$3:$J$217)+SUMIF($B$3:$B$724,J541,$CR$3:$CR$724)</f>
        <v>0</v>
      </c>
      <c r="CO541" s="30">
        <f>SUMIF(Ingredients!$B$3:$B$217,K541,Ingredients!$J$3:$J$217)+SUMIF($B$3:$B$724,K541,$CR$3:$CR$724)</f>
        <v>0</v>
      </c>
      <c r="CP541" s="30">
        <f>SUMIF(Ingredients!$B$3:$B$217,L541,Ingredients!$J$3:$J$217)+SUMIF($B$3:$B$724,L541,$CR$3:$CR$724)</f>
        <v>0</v>
      </c>
      <c r="CQ541" s="30">
        <f>SUMIF(Ingredients!$B$3:$B$217,M541,Ingredients!$J$3:$J$217)+SUMIF($B$3:$B$724,M541,$CR$3:$CR$724)</f>
        <v>0</v>
      </c>
      <c r="CR541" s="43">
        <f t="shared" si="113"/>
        <v>0</v>
      </c>
      <c r="CS541" s="34">
        <v>27</v>
      </c>
      <c r="CT541" s="30">
        <v>10</v>
      </c>
      <c r="CU541" s="30">
        <v>12.714285714285714</v>
      </c>
      <c r="CV541" s="35">
        <v>1</v>
      </c>
      <c r="CW541" s="36">
        <v>0</v>
      </c>
      <c r="CX541" s="37">
        <v>2</v>
      </c>
      <c r="CY541" s="38">
        <v>2.5</v>
      </c>
      <c r="CZ541" s="39">
        <v>0</v>
      </c>
      <c r="DA541" t="s">
        <v>199</v>
      </c>
      <c r="DB541" t="str">
        <f t="shared" ca="1" si="114"/>
        <v>No</v>
      </c>
      <c r="DD541" t="s">
        <v>200</v>
      </c>
      <c r="DE541" t="str">
        <f t="shared" ca="1" si="115"/>
        <v/>
      </c>
      <c r="DF541" t="s">
        <v>2272</v>
      </c>
    </row>
    <row r="542" spans="2:110" x14ac:dyDescent="0.3">
      <c r="B542" t="s">
        <v>842</v>
      </c>
      <c r="C542" t="str">
        <f>INDEX('PH Itemnames'!$B$1:$B$723,MATCH(B542,'PH Itemnames'!$A$1:$A$723),1)</f>
        <v>oystersauceItem</v>
      </c>
      <c r="D542" t="s">
        <v>240</v>
      </c>
      <c r="E542" t="s">
        <v>1192</v>
      </c>
      <c r="F542" s="10" t="s">
        <v>848</v>
      </c>
      <c r="G542" s="11" t="s">
        <v>9</v>
      </c>
      <c r="H542" s="11" t="s">
        <v>210</v>
      </c>
      <c r="I542" s="11" t="s">
        <v>249</v>
      </c>
      <c r="J542" s="11"/>
      <c r="K542" s="11"/>
      <c r="L542" s="11"/>
      <c r="M542" s="11"/>
      <c r="N542" s="46">
        <f ca="1">SUMIF(Ingredients!$B$3:$B$217,'PH complex foods'!F542,Ingredients!$A$3:$A$119)+SUMIF($B$3:$B$724,F542,$V$3:$V$723)</f>
        <v>0</v>
      </c>
      <c r="O542" s="11">
        <f ca="1">SUMIF(Ingredients!$B$3:$B$217,'PH complex foods'!G542,Ingredients!$A$3:$A$119)+SUMIF($B$3:$B$724,G542,$V$3:$V$723)</f>
        <v>1</v>
      </c>
      <c r="P542" s="11">
        <f ca="1">SUMIF(Ingredients!$B$3:$B$217,'PH complex foods'!H542,Ingredients!$A$3:$A$119)+SUMIF($B$3:$B$724,H542,$V$3:$V$723)</f>
        <v>1</v>
      </c>
      <c r="Q542" s="11">
        <f ca="1">SUMIF(Ingredients!$B$3:$B$217,'PH complex foods'!I542,Ingredients!$A$3:$A$119)+SUMIF($B$3:$B$724,I542,$V$3:$V$723)</f>
        <v>1</v>
      </c>
      <c r="R542" s="11">
        <f ca="1">SUMIF(Ingredients!$B$3:$B$217,'PH complex foods'!J542,Ingredients!$A$3:$A$119)+SUMIF($B$3:$B$724,J542,$V$3:$V$723)</f>
        <v>0</v>
      </c>
      <c r="S542" s="11">
        <f ca="1">SUMIF(Ingredients!$B$3:$B$217,'PH complex foods'!K542,Ingredients!$A$3:$A$119)+SUMIF($B$3:$B$724,K542,$V$3:$V$723)</f>
        <v>0</v>
      </c>
      <c r="T542" s="11">
        <f ca="1">SUMIF(Ingredients!$B$3:$B$217,'PH complex foods'!L542,Ingredients!$A$3:$A$119)+SUMIF($B$3:$B$724,L542,$V$3:$V$723)</f>
        <v>0</v>
      </c>
      <c r="U542" s="11">
        <f ca="1">SUMIF(Ingredients!$B$3:$B$217,'PH complex foods'!M542,Ingredients!$A$3:$A$119)+SUMIF($B$3:$B$724,M542,$V$3:$V$723)</f>
        <v>0</v>
      </c>
      <c r="V542" s="10">
        <f t="shared" ca="1" si="116"/>
        <v>0</v>
      </c>
      <c r="W542" s="11">
        <f t="shared" si="105"/>
        <v>2</v>
      </c>
      <c r="X542" s="44" t="str">
        <f t="shared" ca="1" si="117"/>
        <v>No</v>
      </c>
      <c r="Y542" s="34">
        <f>SUMIF(Ingredients!$B$3:$B$217,F542,Ingredients!$C$3:$C$217)+SUMIF($B$3:$B$724,F542,$AG$3:$AG$724)</f>
        <v>0</v>
      </c>
      <c r="Z542" s="30">
        <f>SUMIF(Ingredients!$B$3:$B$217,G542,Ingredients!$C$3:$C$217)+SUMIF($B$3:$B$724,G542,$AG$3:$AG$724)</f>
        <v>0</v>
      </c>
      <c r="AA542" s="30">
        <f>SUMIF(Ingredients!$B$3:$B$217,H542,Ingredients!$C$3:$C$217)+SUMIF($B$3:$B$724,H542,$AG$3:$AG$724)</f>
        <v>0</v>
      </c>
      <c r="AB542" s="30">
        <f>SUMIF(Ingredients!$B$3:$B$217,I542,Ingredients!$C$3:$C$217)+SUMIF($B$3:$B$724,I542,$AG$3:$AG$724)</f>
        <v>0</v>
      </c>
      <c r="AC542" s="30">
        <f>SUMIF(Ingredients!$B$3:$B$217,J542,Ingredients!$C$3:$C$217)+SUMIF($B$3:$B$724,J542,$AG$3:$AG$724)</f>
        <v>0</v>
      </c>
      <c r="AD542" s="30">
        <f>SUMIF(Ingredients!$B$3:$B$217,K542,Ingredients!$C$3:$C$217)+SUMIF($B$3:$B$724,K542,$AG$3:$AG$724)</f>
        <v>0</v>
      </c>
      <c r="AE542" s="30">
        <f>SUMIF(Ingredients!$B$3:$B$217,L542,Ingredients!$C$3:$C$217)+SUMIF($B$3:$B$724,L542,$AG$3:$AG$724)</f>
        <v>0</v>
      </c>
      <c r="AF542" s="30">
        <f>SUMIF(Ingredients!$B$3:$B$217,M542,Ingredients!$C$3:$C$217)+SUMIF($B$3:$B$724,M542,$AG$3:$AG$724)</f>
        <v>0</v>
      </c>
      <c r="AG542" s="29">
        <f t="shared" si="106"/>
        <v>0</v>
      </c>
      <c r="AH542" s="30">
        <f>SUMIF(Ingredients!$B$3:$B$217,F542,Ingredients!$D$3:$D$217)+SUMIF($B$3:$B$724,F542,$AP$3:$AP$724)</f>
        <v>0</v>
      </c>
      <c r="AI542" s="30">
        <f>SUMIF(Ingredients!$B$3:$B$217,G542,Ingredients!$D$3:$D$217)+SUMIF($B$3:$B$724,G542,$AP$3:$AP$724)</f>
        <v>10</v>
      </c>
      <c r="AJ542" s="30">
        <f>SUMIF(Ingredients!$B$3:$B$217,H542,Ingredients!$D$3:$D$217)+SUMIF($B$3:$B$724,H542,$AP$3:$AP$724)</f>
        <v>0</v>
      </c>
      <c r="AK542" s="30">
        <f>SUMIF(Ingredients!$B$3:$B$217,I542,Ingredients!$D$3:$D$217)+SUMIF($B$3:$B$724,I542,$AP$3:$AP$724)</f>
        <v>0</v>
      </c>
      <c r="AL542" s="30">
        <f>SUMIF(Ingredients!$B$3:$B$217,J542,Ingredients!$D$3:$D$217)+SUMIF($B$3:$B$724,J542,$AP$3:$AP$724)</f>
        <v>0</v>
      </c>
      <c r="AM542" s="30">
        <f>SUMIF(Ingredients!$B$3:$B$217,K542,Ingredients!$D$3:$D$217)+SUMIF($B$3:$B$724,K542,$AP$3:$AP$724)</f>
        <v>0</v>
      </c>
      <c r="AN542" s="30">
        <f>SUMIF(Ingredients!$B$3:$B$217,L542,Ingredients!$D$3:$D$217)+SUMIF($B$3:$B$724,L542,$AP$3:$AP$724)</f>
        <v>0</v>
      </c>
      <c r="AO542" s="30">
        <f>SUMIF(Ingredients!$B$3:$B$217,M542,Ingredients!$D$3:$D$217)+SUMIF($B$3:$B$724,M542,$AP$3:$AP$724)</f>
        <v>0</v>
      </c>
      <c r="AP542" s="29">
        <f t="shared" si="107"/>
        <v>10</v>
      </c>
      <c r="AQ542" s="30">
        <f>SUMIF(Ingredients!$B$3:$B$217,F542,Ingredients!$E$3:$E$217)+SUMIF($B$3:$B$724,F542,$AY$3:$AY$727)</f>
        <v>0</v>
      </c>
      <c r="AR542" s="30">
        <f>SUMIF(Ingredients!$B$3:$B$217,G542,Ingredients!$E$3:$E$217)+SUMIF($B$3:$B$724,G542,$AY$3:$AY$727)</f>
        <v>0</v>
      </c>
      <c r="AS542" s="30">
        <f>SUMIF(Ingredients!$B$3:$B$217,H542,Ingredients!$E$3:$E$217)+SUMIF($B$3:$B$724,H542,$AY$3:$AY$727)</f>
        <v>30</v>
      </c>
      <c r="AT542" s="30">
        <f>SUMIF(Ingredients!$B$3:$B$217,I542,Ingredients!$E$3:$E$217)+SUMIF($B$3:$B$724,I542,$AY$3:$AY$727)</f>
        <v>30</v>
      </c>
      <c r="AU542" s="30">
        <f>SUMIF(Ingredients!$B$3:$B$217,J542,Ingredients!$E$3:$E$217)+SUMIF($B$3:$B$724,J542,$AY$3:$AY$727)</f>
        <v>0</v>
      </c>
      <c r="AV542" s="30">
        <f>SUMIF(Ingredients!$B$3:$B$217,K542,Ingredients!$E$3:$E$217)+SUMIF($B$3:$B$724,K542,$AY$3:$AY$727)</f>
        <v>0</v>
      </c>
      <c r="AW542" s="30">
        <f>SUMIF(Ingredients!$B$3:$B$217,L542,Ingredients!$E$3:$E$217)+SUMIF($B$3:$B$724,L542,$AY$3:$AY$727)</f>
        <v>0</v>
      </c>
      <c r="AX542" s="30">
        <f>SUMIF(Ingredients!$B$3:$B$217,M542,Ingredients!$E$3:$E$217)+SUMIF($B$3:$B$724,M542,$AY$3:$AY$727)</f>
        <v>0</v>
      </c>
      <c r="AY542" s="29">
        <f t="shared" si="108"/>
        <v>15</v>
      </c>
      <c r="AZ542" s="30">
        <f>SUMIF(Ingredients!$B$3:$B$217,F542,Ingredients!$F$3:$F$217)+SUMIF($B$3:$B$724,F542,$BH$3:$BH$724)</f>
        <v>0</v>
      </c>
      <c r="BA542" s="30">
        <f>SUMIF(Ingredients!$B$3:$B$217,G542,Ingredients!$F$3:$F$217)+SUMIF($B$3:$B$724,G542,$BH$3:$BH$724)</f>
        <v>0</v>
      </c>
      <c r="BB542" s="30">
        <f>SUMIF(Ingredients!$B$3:$B$217,H542,Ingredients!$F$3:$F$217)+SUMIF($B$3:$B$724,H542,$BH$3:$BH$724)</f>
        <v>0</v>
      </c>
      <c r="BC542" s="30">
        <f>SUMIF(Ingredients!$B$3:$B$217,I542,Ingredients!$F$3:$F$217)+SUMIF($B$3:$B$724,I542,$BH$3:$BH$724)</f>
        <v>0</v>
      </c>
      <c r="BD542" s="30">
        <f>SUMIF(Ingredients!$B$3:$B$217,J542,Ingredients!$F$3:$F$217)+SUMIF($B$3:$B$724,J542,$BH$3:$BH$724)</f>
        <v>0</v>
      </c>
      <c r="BE542" s="30">
        <f>SUMIF(Ingredients!$B$3:$B$217,K542,Ingredients!$F$3:$F$217)+SUMIF($B$3:$B$724,K542,$BH$3:$BH$724)</f>
        <v>0</v>
      </c>
      <c r="BF542" s="30">
        <f>SUMIF(Ingredients!$B$3:$B$217,L542,Ingredients!$F$3:$F$217)+SUMIF($B$3:$B$724,L542,$BH$3:$BH$724)</f>
        <v>0</v>
      </c>
      <c r="BG542" s="30">
        <f>SUMIF(Ingredients!$B$3:$B$217,M542,Ingredients!$F$3:$F$217)+SUMIF($B$3:$B$724,M542,$BH$3:$BH$724)</f>
        <v>0</v>
      </c>
      <c r="BH542" s="35">
        <f t="shared" si="109"/>
        <v>0</v>
      </c>
      <c r="BI542" s="30">
        <f>SUMIF(Ingredients!$B$3:$B$217,F542,Ingredients!$G$3:$G$217)+SUMIF($B$3:$B$724,F542,$BQ$3:$BQ$724)</f>
        <v>0</v>
      </c>
      <c r="BJ542" s="30">
        <f>SUMIF(Ingredients!$B$3:$B$217,G542,Ingredients!$G$3:$G$217)+SUMIF($B$3:$B$724,G542,$BQ$3:$BQ$724)</f>
        <v>0</v>
      </c>
      <c r="BK542" s="30">
        <f>SUMIF(Ingredients!$B$3:$B$217,H542,Ingredients!$G$3:$G$217)+SUMIF($B$3:$B$724,H542,$BQ$3:$BQ$724)</f>
        <v>0</v>
      </c>
      <c r="BL542" s="30">
        <f>SUMIF(Ingredients!$B$3:$B$217,I542,Ingredients!$G$3:$G$217)+SUMIF($B$3:$B$724,I542,$BQ$3:$BQ$724)</f>
        <v>0</v>
      </c>
      <c r="BM542" s="30">
        <f>SUMIF(Ingredients!$B$3:$B$217,J542,Ingredients!$G$3:$G$217)+SUMIF($B$3:$B$724,J542,$BQ$3:$BQ$724)</f>
        <v>0</v>
      </c>
      <c r="BN542" s="30">
        <f>SUMIF(Ingredients!$B$3:$B$217,K542,Ingredients!$G$3:$G$217)+SUMIF($B$3:$B$724,K542,$BQ$3:$BQ$724)</f>
        <v>0</v>
      </c>
      <c r="BO542" s="30">
        <f>SUMIF(Ingredients!$B$3:$B$217,L542,Ingredients!$G$3:$G$217)+SUMIF($B$3:$B$724,L542,$BQ$3:$BQ$724)</f>
        <v>0</v>
      </c>
      <c r="BP542" s="30">
        <f>SUMIF(Ingredients!$B$3:$B$217,M542,Ingredients!$G$3:$G$217)+SUMIF($B$3:$B$724,M542,$BQ$3:$BQ$724)</f>
        <v>0</v>
      </c>
      <c r="BQ542" s="36">
        <f t="shared" si="110"/>
        <v>0</v>
      </c>
      <c r="BR542" s="30">
        <f>SUMIF(Ingredients!$B$3:$B$217,F542,Ingredients!$H$3:$H$217)+SUMIF($B$3:$B$724,F542,$BZ$3:$BZ$724)</f>
        <v>0</v>
      </c>
      <c r="BS542" s="30">
        <f>SUMIF(Ingredients!$B$3:$B$217,G542,Ingredients!$H$3:$H$217)+SUMIF($B$3:$B$724,G542,$BZ$3:$BZ$724)</f>
        <v>0</v>
      </c>
      <c r="BT542" s="30">
        <f>SUMIF(Ingredients!$B$3:$B$217,H542,Ingredients!$H$3:$H$217)+SUMIF($B$3:$B$724,H542,$BZ$3:$BZ$724)</f>
        <v>0</v>
      </c>
      <c r="BU542" s="30">
        <f>SUMIF(Ingredients!$B$3:$B$217,I542,Ingredients!$H$3:$H$217)+SUMIF($B$3:$B$724,I542,$BZ$3:$BZ$724)</f>
        <v>0</v>
      </c>
      <c r="BV542" s="30">
        <f>SUMIF(Ingredients!$B$3:$B$217,J542,Ingredients!$H$3:$H$217)+SUMIF($B$3:$B$724,J542,$BZ$3:$BZ$724)</f>
        <v>0</v>
      </c>
      <c r="BW542" s="30">
        <f>SUMIF(Ingredients!$B$3:$B$217,K542,Ingredients!$H$3:$H$217)+SUMIF($B$3:$B$724,K542,$BZ$3:$BZ$724)</f>
        <v>0</v>
      </c>
      <c r="BX542" s="30">
        <f>SUMIF(Ingredients!$B$3:$B$217,L542,Ingredients!$H$3:$H$217)+SUMIF($B$3:$B$724,L542,$BZ$3:$BZ$724)</f>
        <v>0</v>
      </c>
      <c r="BY542" s="30">
        <f>SUMIF(Ingredients!$B$3:$B$217,M542,Ingredients!$H$3:$H$217)+SUMIF($B$3:$B$724,M542,$BZ$3:$BZ$724)</f>
        <v>0</v>
      </c>
      <c r="BZ542" s="42">
        <f t="shared" si="111"/>
        <v>0</v>
      </c>
      <c r="CA542" s="30">
        <f>SUMIF(Ingredients!$B$3:$B$217,F542,Ingredients!$I$3:$I$217)+SUMIF($B$3:$B$724,F542,$CI$3:$CI$724)</f>
        <v>0</v>
      </c>
      <c r="CB542" s="30">
        <f>SUMIF(Ingredients!$B$3:$B$217,G542,Ingredients!$I$3:$I$217)+SUMIF($B$3:$B$724,G542,$CI$3:$CI$724)</f>
        <v>0</v>
      </c>
      <c r="CC542" s="30">
        <f>SUMIF(Ingredients!$B$3:$B$217,H542,Ingredients!$I$3:$I$217)+SUMIF($B$3:$B$724,H542,$CI$3:$CI$724)</f>
        <v>0</v>
      </c>
      <c r="CD542" s="30">
        <f>SUMIF(Ingredients!$B$3:$B$217,I542,Ingredients!$I$3:$I$217)+SUMIF($B$3:$B$724,I542,$CI$3:$CI$724)</f>
        <v>0</v>
      </c>
      <c r="CE542" s="30">
        <f>SUMIF(Ingredients!$B$3:$B$217,J542,Ingredients!$I$3:$I$217)+SUMIF($B$3:$B$724,J542,$CI$3:$CI$724)</f>
        <v>0</v>
      </c>
      <c r="CF542" s="30">
        <f>SUMIF(Ingredients!$B$3:$B$217,K542,Ingredients!$I$3:$I$217)+SUMIF($B$3:$B$724,K542,$CI$3:$CI$724)</f>
        <v>0</v>
      </c>
      <c r="CG542" s="30">
        <f>SUMIF(Ingredients!$B$3:$B$217,L542,Ingredients!$I$3:$I$217)+SUMIF($B$3:$B$724,L542,$CI$3:$CI$724)</f>
        <v>0</v>
      </c>
      <c r="CH542" s="30">
        <f>SUMIF(Ingredients!$B$3:$B$217,M542,Ingredients!$I$3:$I$217)+SUMIF($B$3:$B$724,M542,$CI$3:$CI$724)</f>
        <v>0</v>
      </c>
      <c r="CI542" s="38">
        <f t="shared" si="112"/>
        <v>0</v>
      </c>
      <c r="CJ542" s="30">
        <f>SUMIF(Ingredients!$B$3:$B$217,F542,Ingredients!$J$3:$J$217)+SUMIF($B$3:$B$724,F542,$CR$3:$CR$724)</f>
        <v>0</v>
      </c>
      <c r="CK542" s="30">
        <f>SUMIF(Ingredients!$B$3:$B$217,G542,Ingredients!$J$3:$J$217)+SUMIF($B$3:$B$724,G542,$CR$3:$CR$724)</f>
        <v>0</v>
      </c>
      <c r="CL542" s="30">
        <f>SUMIF(Ingredients!$B$3:$B$217,H542,Ingredients!$J$3:$J$217)+SUMIF($B$3:$B$724,H542,$CR$3:$CR$724)</f>
        <v>0</v>
      </c>
      <c r="CM542" s="30">
        <f>SUMIF(Ingredients!$B$3:$B$217,I542,Ingredients!$J$3:$J$217)+SUMIF($B$3:$B$724,I542,$CR$3:$CR$724)</f>
        <v>0</v>
      </c>
      <c r="CN542" s="30">
        <f>SUMIF(Ingredients!$B$3:$B$217,J542,Ingredients!$J$3:$J$217)+SUMIF($B$3:$B$724,J542,$CR$3:$CR$724)</f>
        <v>0</v>
      </c>
      <c r="CO542" s="30">
        <f>SUMIF(Ingredients!$B$3:$B$217,K542,Ingredients!$J$3:$J$217)+SUMIF($B$3:$B$724,K542,$CR$3:$CR$724)</f>
        <v>0</v>
      </c>
      <c r="CP542" s="30">
        <f>SUMIF(Ingredients!$B$3:$B$217,L542,Ingredients!$J$3:$J$217)+SUMIF($B$3:$B$724,L542,$CR$3:$CR$724)</f>
        <v>0</v>
      </c>
      <c r="CQ542" s="30">
        <f>SUMIF(Ingredients!$B$3:$B$217,M542,Ingredients!$J$3:$J$217)+SUMIF($B$3:$B$724,M542,$CR$3:$CR$724)</f>
        <v>0</v>
      </c>
      <c r="CR542" s="43">
        <f t="shared" si="113"/>
        <v>0</v>
      </c>
      <c r="CS542" s="34">
        <v>0</v>
      </c>
      <c r="CT542" s="30">
        <v>10</v>
      </c>
      <c r="CU542" s="30">
        <v>15</v>
      </c>
      <c r="CV542" s="35">
        <v>0</v>
      </c>
      <c r="CW542" s="36">
        <v>0</v>
      </c>
      <c r="CX542" s="37">
        <v>0</v>
      </c>
      <c r="CY542" s="38">
        <v>0</v>
      </c>
      <c r="CZ542" s="39">
        <v>0</v>
      </c>
      <c r="DA542" t="s">
        <v>199</v>
      </c>
      <c r="DB542" t="str">
        <f t="shared" ca="1" si="114"/>
        <v>No</v>
      </c>
      <c r="DD542" t="s">
        <v>200</v>
      </c>
      <c r="DE542" t="str">
        <f t="shared" ca="1" si="115"/>
        <v/>
      </c>
      <c r="DF542" t="s">
        <v>2272</v>
      </c>
    </row>
    <row r="543" spans="2:110" x14ac:dyDescent="0.3">
      <c r="B543" t="s">
        <v>849</v>
      </c>
      <c r="C543" t="str">
        <f>INDEX('PH Itemnames'!$B$1:$B$723,MATCH(B543,'PH Itemnames'!$A$1:$A$723),1)</f>
        <v>squidinkspaghettiItem</v>
      </c>
      <c r="D543" t="s">
        <v>240</v>
      </c>
      <c r="E543" t="s">
        <v>1192</v>
      </c>
      <c r="F543" s="10" t="s">
        <v>267</v>
      </c>
      <c r="G543" s="11" t="s">
        <v>850</v>
      </c>
      <c r="H543" s="11"/>
      <c r="I543" s="11"/>
      <c r="J543" s="11"/>
      <c r="K543" s="11"/>
      <c r="L543" s="11"/>
      <c r="M543" s="11"/>
      <c r="N543" s="46">
        <f ca="1">SUMIF(Ingredients!$B$3:$B$217,'PH complex foods'!F543,Ingredients!$A$3:$A$119)+SUMIF($B$3:$B$724,F543,$V$3:$V$723)</f>
        <v>1</v>
      </c>
      <c r="O543" s="11">
        <f ca="1">SUMIF(Ingredients!$B$3:$B$217,'PH complex foods'!G543,Ingredients!$A$3:$A$119)+SUMIF($B$3:$B$724,G543,$V$3:$V$723)</f>
        <v>1</v>
      </c>
      <c r="P543" s="11">
        <f ca="1">SUMIF(Ingredients!$B$3:$B$217,'PH complex foods'!H543,Ingredients!$A$3:$A$119)+SUMIF($B$3:$B$724,H543,$V$3:$V$723)</f>
        <v>0</v>
      </c>
      <c r="Q543" s="11">
        <f ca="1">SUMIF(Ingredients!$B$3:$B$217,'PH complex foods'!I543,Ingredients!$A$3:$A$119)+SUMIF($B$3:$B$724,I543,$V$3:$V$723)</f>
        <v>0</v>
      </c>
      <c r="R543" s="11">
        <f ca="1">SUMIF(Ingredients!$B$3:$B$217,'PH complex foods'!J543,Ingredients!$A$3:$A$119)+SUMIF($B$3:$B$724,J543,$V$3:$V$723)</f>
        <v>0</v>
      </c>
      <c r="S543" s="11">
        <f ca="1">SUMIF(Ingredients!$B$3:$B$217,'PH complex foods'!K543,Ingredients!$A$3:$A$119)+SUMIF($B$3:$B$724,K543,$V$3:$V$723)</f>
        <v>0</v>
      </c>
      <c r="T543" s="11">
        <f ca="1">SUMIF(Ingredients!$B$3:$B$217,'PH complex foods'!L543,Ingredients!$A$3:$A$119)+SUMIF($B$3:$B$724,L543,$V$3:$V$723)</f>
        <v>0</v>
      </c>
      <c r="U543" s="11">
        <f ca="1">SUMIF(Ingredients!$B$3:$B$217,'PH complex foods'!M543,Ingredients!$A$3:$A$119)+SUMIF($B$3:$B$724,M543,$V$3:$V$723)</f>
        <v>0</v>
      </c>
      <c r="V543" s="10">
        <f t="shared" ca="1" si="116"/>
        <v>1</v>
      </c>
      <c r="W543" s="11">
        <f t="shared" si="105"/>
        <v>0</v>
      </c>
      <c r="X543" s="44" t="str">
        <f t="shared" ca="1" si="117"/>
        <v>Yes</v>
      </c>
      <c r="Y543" s="34">
        <f>SUMIF(Ingredients!$B$3:$B$217,F543,Ingredients!$C$3:$C$217)+SUMIF($B$3:$B$724,F543,$AG$3:$AG$724)</f>
        <v>10</v>
      </c>
      <c r="Z543" s="30">
        <f>SUMIF(Ingredients!$B$3:$B$217,G543,Ingredients!$C$3:$C$217)+SUMIF($B$3:$B$724,G543,$AG$3:$AG$724)</f>
        <v>2</v>
      </c>
      <c r="AA543" s="30">
        <f>SUMIF(Ingredients!$B$3:$B$217,H543,Ingredients!$C$3:$C$217)+SUMIF($B$3:$B$724,H543,$AG$3:$AG$724)</f>
        <v>0</v>
      </c>
      <c r="AB543" s="30">
        <f>SUMIF(Ingredients!$B$3:$B$217,I543,Ingredients!$C$3:$C$217)+SUMIF($B$3:$B$724,I543,$AG$3:$AG$724)</f>
        <v>0</v>
      </c>
      <c r="AC543" s="30">
        <f>SUMIF(Ingredients!$B$3:$B$217,J543,Ingredients!$C$3:$C$217)+SUMIF($B$3:$B$724,J543,$AG$3:$AG$724)</f>
        <v>0</v>
      </c>
      <c r="AD543" s="30">
        <f>SUMIF(Ingredients!$B$3:$B$217,K543,Ingredients!$C$3:$C$217)+SUMIF($B$3:$B$724,K543,$AG$3:$AG$724)</f>
        <v>0</v>
      </c>
      <c r="AE543" s="30">
        <f>SUMIF(Ingredients!$B$3:$B$217,L543,Ingredients!$C$3:$C$217)+SUMIF($B$3:$B$724,L543,$AG$3:$AG$724)</f>
        <v>0</v>
      </c>
      <c r="AF543" s="30">
        <f>SUMIF(Ingredients!$B$3:$B$217,M543,Ingredients!$C$3:$C$217)+SUMIF($B$3:$B$724,M543,$AG$3:$AG$724)</f>
        <v>0</v>
      </c>
      <c r="AG543" s="29">
        <f t="shared" si="106"/>
        <v>12</v>
      </c>
      <c r="AH543" s="30">
        <f>SUMIF(Ingredients!$B$3:$B$217,F543,Ingredients!$D$3:$D$217)+SUMIF($B$3:$B$724,F543,$AP$3:$AP$724)</f>
        <v>0</v>
      </c>
      <c r="AI543" s="30">
        <f>SUMIF(Ingredients!$B$3:$B$217,G543,Ingredients!$D$3:$D$217)+SUMIF($B$3:$B$724,G543,$AP$3:$AP$724)</f>
        <v>0</v>
      </c>
      <c r="AJ543" s="30">
        <f>SUMIF(Ingredients!$B$3:$B$217,H543,Ingredients!$D$3:$D$217)+SUMIF($B$3:$B$724,H543,$AP$3:$AP$724)</f>
        <v>0</v>
      </c>
      <c r="AK543" s="30">
        <f>SUMIF(Ingredients!$B$3:$B$217,I543,Ingredients!$D$3:$D$217)+SUMIF($B$3:$B$724,I543,$AP$3:$AP$724)</f>
        <v>0</v>
      </c>
      <c r="AL543" s="30">
        <f>SUMIF(Ingredients!$B$3:$B$217,J543,Ingredients!$D$3:$D$217)+SUMIF($B$3:$B$724,J543,$AP$3:$AP$724)</f>
        <v>0</v>
      </c>
      <c r="AM543" s="30">
        <f>SUMIF(Ingredients!$B$3:$B$217,K543,Ingredients!$D$3:$D$217)+SUMIF($B$3:$B$724,K543,$AP$3:$AP$724)</f>
        <v>0</v>
      </c>
      <c r="AN543" s="30">
        <f>SUMIF(Ingredients!$B$3:$B$217,L543,Ingredients!$D$3:$D$217)+SUMIF($B$3:$B$724,L543,$AP$3:$AP$724)</f>
        <v>0</v>
      </c>
      <c r="AO543" s="30">
        <f>SUMIF(Ingredients!$B$3:$B$217,M543,Ingredients!$D$3:$D$217)+SUMIF($B$3:$B$724,M543,$AP$3:$AP$724)</f>
        <v>0</v>
      </c>
      <c r="AP543" s="29">
        <f t="shared" si="107"/>
        <v>0</v>
      </c>
      <c r="AQ543" s="30">
        <f>SUMIF(Ingredients!$B$3:$B$217,F543,Ingredients!$E$3:$E$217)+SUMIF($B$3:$B$724,F543,$AY$3:$AY$727)</f>
        <v>9.5</v>
      </c>
      <c r="AR543" s="30">
        <f>SUMIF(Ingredients!$B$3:$B$217,G543,Ingredients!$E$3:$E$217)+SUMIF($B$3:$B$724,G543,$AY$3:$AY$727)</f>
        <v>0</v>
      </c>
      <c r="AS543" s="30">
        <f>SUMIF(Ingredients!$B$3:$B$217,H543,Ingredients!$E$3:$E$217)+SUMIF($B$3:$B$724,H543,$AY$3:$AY$727)</f>
        <v>0</v>
      </c>
      <c r="AT543" s="30">
        <f>SUMIF(Ingredients!$B$3:$B$217,I543,Ingredients!$E$3:$E$217)+SUMIF($B$3:$B$724,I543,$AY$3:$AY$727)</f>
        <v>0</v>
      </c>
      <c r="AU543" s="30">
        <f>SUMIF(Ingredients!$B$3:$B$217,J543,Ingredients!$E$3:$E$217)+SUMIF($B$3:$B$724,J543,$AY$3:$AY$727)</f>
        <v>0</v>
      </c>
      <c r="AV543" s="30">
        <f>SUMIF(Ingredients!$B$3:$B$217,K543,Ingredients!$E$3:$E$217)+SUMIF($B$3:$B$724,K543,$AY$3:$AY$727)</f>
        <v>0</v>
      </c>
      <c r="AW543" s="30">
        <f>SUMIF(Ingredients!$B$3:$B$217,L543,Ingredients!$E$3:$E$217)+SUMIF($B$3:$B$724,L543,$AY$3:$AY$727)</f>
        <v>0</v>
      </c>
      <c r="AX543" s="30">
        <f>SUMIF(Ingredients!$B$3:$B$217,M543,Ingredients!$E$3:$E$217)+SUMIF($B$3:$B$724,M543,$AY$3:$AY$727)</f>
        <v>0</v>
      </c>
      <c r="AY543" s="29">
        <f t="shared" si="108"/>
        <v>4.75</v>
      </c>
      <c r="AZ543" s="30">
        <f>SUMIF(Ingredients!$B$3:$B$217,F543,Ingredients!$F$3:$F$217)+SUMIF($B$3:$B$724,F543,$BH$3:$BH$724)</f>
        <v>1</v>
      </c>
      <c r="BA543" s="30">
        <f>SUMIF(Ingredients!$B$3:$B$217,G543,Ingredients!$F$3:$F$217)+SUMIF($B$3:$B$724,G543,$BH$3:$BH$724)</f>
        <v>0</v>
      </c>
      <c r="BB543" s="30">
        <f>SUMIF(Ingredients!$B$3:$B$217,H543,Ingredients!$F$3:$F$217)+SUMIF($B$3:$B$724,H543,$BH$3:$BH$724)</f>
        <v>0</v>
      </c>
      <c r="BC543" s="30">
        <f>SUMIF(Ingredients!$B$3:$B$217,I543,Ingredients!$F$3:$F$217)+SUMIF($B$3:$B$724,I543,$BH$3:$BH$724)</f>
        <v>0</v>
      </c>
      <c r="BD543" s="30">
        <f>SUMIF(Ingredients!$B$3:$B$217,J543,Ingredients!$F$3:$F$217)+SUMIF($B$3:$B$724,J543,$BH$3:$BH$724)</f>
        <v>0</v>
      </c>
      <c r="BE543" s="30">
        <f>SUMIF(Ingredients!$B$3:$B$217,K543,Ingredients!$F$3:$F$217)+SUMIF($B$3:$B$724,K543,$BH$3:$BH$724)</f>
        <v>0</v>
      </c>
      <c r="BF543" s="30">
        <f>SUMIF(Ingredients!$B$3:$B$217,L543,Ingredients!$F$3:$F$217)+SUMIF($B$3:$B$724,L543,$BH$3:$BH$724)</f>
        <v>0</v>
      </c>
      <c r="BG543" s="30">
        <f>SUMIF(Ingredients!$B$3:$B$217,M543,Ingredients!$F$3:$F$217)+SUMIF($B$3:$B$724,M543,$BH$3:$BH$724)</f>
        <v>0</v>
      </c>
      <c r="BH543" s="35">
        <f t="shared" si="109"/>
        <v>1</v>
      </c>
      <c r="BI543" s="30">
        <f>SUMIF(Ingredients!$B$3:$B$217,F543,Ingredients!$G$3:$G$217)+SUMIF($B$3:$B$724,F543,$BQ$3:$BQ$724)</f>
        <v>0</v>
      </c>
      <c r="BJ543" s="30">
        <f>SUMIF(Ingredients!$B$3:$B$217,G543,Ingredients!$G$3:$G$217)+SUMIF($B$3:$B$724,G543,$BQ$3:$BQ$724)</f>
        <v>0</v>
      </c>
      <c r="BK543" s="30">
        <f>SUMIF(Ingredients!$B$3:$B$217,H543,Ingredients!$G$3:$G$217)+SUMIF($B$3:$B$724,H543,$BQ$3:$BQ$724)</f>
        <v>0</v>
      </c>
      <c r="BL543" s="30">
        <f>SUMIF(Ingredients!$B$3:$B$217,I543,Ingredients!$G$3:$G$217)+SUMIF($B$3:$B$724,I543,$BQ$3:$BQ$724)</f>
        <v>0</v>
      </c>
      <c r="BM543" s="30">
        <f>SUMIF(Ingredients!$B$3:$B$217,J543,Ingredients!$G$3:$G$217)+SUMIF($B$3:$B$724,J543,$BQ$3:$BQ$724)</f>
        <v>0</v>
      </c>
      <c r="BN543" s="30">
        <f>SUMIF(Ingredients!$B$3:$B$217,K543,Ingredients!$G$3:$G$217)+SUMIF($B$3:$B$724,K543,$BQ$3:$BQ$724)</f>
        <v>0</v>
      </c>
      <c r="BO543" s="30">
        <f>SUMIF(Ingredients!$B$3:$B$217,L543,Ingredients!$G$3:$G$217)+SUMIF($B$3:$B$724,L543,$BQ$3:$BQ$724)</f>
        <v>0</v>
      </c>
      <c r="BP543" s="30">
        <f>SUMIF(Ingredients!$B$3:$B$217,M543,Ingredients!$G$3:$G$217)+SUMIF($B$3:$B$724,M543,$BQ$3:$BQ$724)</f>
        <v>0</v>
      </c>
      <c r="BQ543" s="36">
        <f t="shared" si="110"/>
        <v>0</v>
      </c>
      <c r="BR543" s="30">
        <f>SUMIF(Ingredients!$B$3:$B$217,F543,Ingredients!$H$3:$H$217)+SUMIF($B$3:$B$724,F543,$BZ$3:$BZ$724)</f>
        <v>0</v>
      </c>
      <c r="BS543" s="30">
        <f>SUMIF(Ingredients!$B$3:$B$217,G543,Ingredients!$H$3:$H$217)+SUMIF($B$3:$B$724,G543,$BZ$3:$BZ$724)</f>
        <v>0</v>
      </c>
      <c r="BT543" s="30">
        <f>SUMIF(Ingredients!$B$3:$B$217,H543,Ingredients!$H$3:$H$217)+SUMIF($B$3:$B$724,H543,$BZ$3:$BZ$724)</f>
        <v>0</v>
      </c>
      <c r="BU543" s="30">
        <f>SUMIF(Ingredients!$B$3:$B$217,I543,Ingredients!$H$3:$H$217)+SUMIF($B$3:$B$724,I543,$BZ$3:$BZ$724)</f>
        <v>0</v>
      </c>
      <c r="BV543" s="30">
        <f>SUMIF(Ingredients!$B$3:$B$217,J543,Ingredients!$H$3:$H$217)+SUMIF($B$3:$B$724,J543,$BZ$3:$BZ$724)</f>
        <v>0</v>
      </c>
      <c r="BW543" s="30">
        <f>SUMIF(Ingredients!$B$3:$B$217,K543,Ingredients!$H$3:$H$217)+SUMIF($B$3:$B$724,K543,$BZ$3:$BZ$724)</f>
        <v>0</v>
      </c>
      <c r="BX543" s="30">
        <f>SUMIF(Ingredients!$B$3:$B$217,L543,Ingredients!$H$3:$H$217)+SUMIF($B$3:$B$724,L543,$BZ$3:$BZ$724)</f>
        <v>0</v>
      </c>
      <c r="BY543" s="30">
        <f>SUMIF(Ingredients!$B$3:$B$217,M543,Ingredients!$H$3:$H$217)+SUMIF($B$3:$B$724,M543,$BZ$3:$BZ$724)</f>
        <v>0</v>
      </c>
      <c r="BZ543" s="42">
        <f t="shared" si="111"/>
        <v>0</v>
      </c>
      <c r="CA543" s="30">
        <f>SUMIF(Ingredients!$B$3:$B$217,F543,Ingredients!$I$3:$I$217)+SUMIF($B$3:$B$724,F543,$CI$3:$CI$724)</f>
        <v>0</v>
      </c>
      <c r="CB543" s="30">
        <f>SUMIF(Ingredients!$B$3:$B$217,G543,Ingredients!$I$3:$I$217)+SUMIF($B$3:$B$724,G543,$CI$3:$CI$724)</f>
        <v>0</v>
      </c>
      <c r="CC543" s="30">
        <f>SUMIF(Ingredients!$B$3:$B$217,H543,Ingredients!$I$3:$I$217)+SUMIF($B$3:$B$724,H543,$CI$3:$CI$724)</f>
        <v>0</v>
      </c>
      <c r="CD543" s="30">
        <f>SUMIF(Ingredients!$B$3:$B$217,I543,Ingredients!$I$3:$I$217)+SUMIF($B$3:$B$724,I543,$CI$3:$CI$724)</f>
        <v>0</v>
      </c>
      <c r="CE543" s="30">
        <f>SUMIF(Ingredients!$B$3:$B$217,J543,Ingredients!$I$3:$I$217)+SUMIF($B$3:$B$724,J543,$CI$3:$CI$724)</f>
        <v>0</v>
      </c>
      <c r="CF543" s="30">
        <f>SUMIF(Ingredients!$B$3:$B$217,K543,Ingredients!$I$3:$I$217)+SUMIF($B$3:$B$724,K543,$CI$3:$CI$724)</f>
        <v>0</v>
      </c>
      <c r="CG543" s="30">
        <f>SUMIF(Ingredients!$B$3:$B$217,L543,Ingredients!$I$3:$I$217)+SUMIF($B$3:$B$724,L543,$CI$3:$CI$724)</f>
        <v>0</v>
      </c>
      <c r="CH543" s="30">
        <f>SUMIF(Ingredients!$B$3:$B$217,M543,Ingredients!$I$3:$I$217)+SUMIF($B$3:$B$724,M543,$CI$3:$CI$724)</f>
        <v>0</v>
      </c>
      <c r="CI543" s="38">
        <f t="shared" si="112"/>
        <v>0</v>
      </c>
      <c r="CJ543" s="30">
        <f>SUMIF(Ingredients!$B$3:$B$217,F543,Ingredients!$J$3:$J$217)+SUMIF($B$3:$B$724,F543,$CR$3:$CR$724)</f>
        <v>1</v>
      </c>
      <c r="CK543" s="30">
        <f>SUMIF(Ingredients!$B$3:$B$217,G543,Ingredients!$J$3:$J$217)+SUMIF($B$3:$B$724,G543,$CR$3:$CR$724)</f>
        <v>0</v>
      </c>
      <c r="CL543" s="30">
        <f>SUMIF(Ingredients!$B$3:$B$217,H543,Ingredients!$J$3:$J$217)+SUMIF($B$3:$B$724,H543,$CR$3:$CR$724)</f>
        <v>0</v>
      </c>
      <c r="CM543" s="30">
        <f>SUMIF(Ingredients!$B$3:$B$217,I543,Ingredients!$J$3:$J$217)+SUMIF($B$3:$B$724,I543,$CR$3:$CR$724)</f>
        <v>0</v>
      </c>
      <c r="CN543" s="30">
        <f>SUMIF(Ingredients!$B$3:$B$217,J543,Ingredients!$J$3:$J$217)+SUMIF($B$3:$B$724,J543,$CR$3:$CR$724)</f>
        <v>0</v>
      </c>
      <c r="CO543" s="30">
        <f>SUMIF(Ingredients!$B$3:$B$217,K543,Ingredients!$J$3:$J$217)+SUMIF($B$3:$B$724,K543,$CR$3:$CR$724)</f>
        <v>0</v>
      </c>
      <c r="CP543" s="30">
        <f>SUMIF(Ingredients!$B$3:$B$217,L543,Ingredients!$J$3:$J$217)+SUMIF($B$3:$B$724,L543,$CR$3:$CR$724)</f>
        <v>0</v>
      </c>
      <c r="CQ543" s="30">
        <f>SUMIF(Ingredients!$B$3:$B$217,M543,Ingredients!$J$3:$J$217)+SUMIF($B$3:$B$724,M543,$CR$3:$CR$724)</f>
        <v>0</v>
      </c>
      <c r="CR543" s="43">
        <f t="shared" si="113"/>
        <v>1</v>
      </c>
      <c r="CS543" s="34">
        <v>10</v>
      </c>
      <c r="CT543" s="30">
        <v>0</v>
      </c>
      <c r="CU543" s="30">
        <v>12</v>
      </c>
      <c r="CV543" s="35">
        <v>1</v>
      </c>
      <c r="CW543" s="36">
        <v>0</v>
      </c>
      <c r="CX543" s="37">
        <v>0</v>
      </c>
      <c r="CY543" s="38">
        <v>0</v>
      </c>
      <c r="CZ543" s="39">
        <v>1</v>
      </c>
      <c r="DA543" t="s">
        <v>202</v>
      </c>
      <c r="DB543" t="str">
        <f t="shared" ca="1" si="114"/>
        <v>-</v>
      </c>
      <c r="DD543" t="s">
        <v>200</v>
      </c>
      <c r="DE543" t="str">
        <f t="shared" ca="1" si="115"/>
        <v>SQUIDINKSPAGHETTIITEM(MEAL, ItemRegistry.squidinkspaghettiItem, 4 ,2f,0f,1f,0f,0f,0f,1f,1.75f),</v>
      </c>
      <c r="DF543" t="s">
        <v>2590</v>
      </c>
    </row>
    <row r="544" spans="2:110" x14ac:dyDescent="0.3">
      <c r="B544" t="s">
        <v>851</v>
      </c>
      <c r="C544" t="str">
        <f>INDEX('PH Itemnames'!$B$1:$B$723,MATCH(B544,'PH Itemnames'!$A$1:$A$723),1)</f>
        <v>steaktartareItem</v>
      </c>
      <c r="D544" t="s">
        <v>240</v>
      </c>
      <c r="E544" t="s">
        <v>1192</v>
      </c>
      <c r="F544" s="10" t="s">
        <v>75</v>
      </c>
      <c r="G544" s="11" t="s">
        <v>226</v>
      </c>
      <c r="H544" s="11" t="s">
        <v>64</v>
      </c>
      <c r="I544" s="11" t="s">
        <v>401</v>
      </c>
      <c r="J544" s="11"/>
      <c r="K544" s="11"/>
      <c r="L544" s="11"/>
      <c r="M544" s="11"/>
      <c r="N544" s="46">
        <f ca="1">SUMIF(Ingredients!$B$3:$B$217,'PH complex foods'!F544,Ingredients!$A$3:$A$119)+SUMIF($B$3:$B$724,F544,$V$3:$V$723)</f>
        <v>1</v>
      </c>
      <c r="O544" s="11">
        <f ca="1">SUMIF(Ingredients!$B$3:$B$217,'PH complex foods'!G544,Ingredients!$A$3:$A$119)+SUMIF($B$3:$B$724,G544,$V$3:$V$723)</f>
        <v>1</v>
      </c>
      <c r="P544" s="11">
        <f ca="1">SUMIF(Ingredients!$B$3:$B$217,'PH complex foods'!H544,Ingredients!$A$3:$A$119)+SUMIF($B$3:$B$724,H544,$V$3:$V$723)</f>
        <v>1</v>
      </c>
      <c r="Q544" s="11">
        <f ca="1">SUMIF(Ingredients!$B$3:$B$217,'PH complex foods'!I544,Ingredients!$A$3:$A$119)+SUMIF($B$3:$B$724,I544,$V$3:$V$723)</f>
        <v>1</v>
      </c>
      <c r="R544" s="11">
        <f ca="1">SUMIF(Ingredients!$B$3:$B$217,'PH complex foods'!J544,Ingredients!$A$3:$A$119)+SUMIF($B$3:$B$724,J544,$V$3:$V$723)</f>
        <v>0</v>
      </c>
      <c r="S544" s="11">
        <f ca="1">SUMIF(Ingredients!$B$3:$B$217,'PH complex foods'!K544,Ingredients!$A$3:$A$119)+SUMIF($B$3:$B$724,K544,$V$3:$V$723)</f>
        <v>0</v>
      </c>
      <c r="T544" s="11">
        <f ca="1">SUMIF(Ingredients!$B$3:$B$217,'PH complex foods'!L544,Ingredients!$A$3:$A$119)+SUMIF($B$3:$B$724,L544,$V$3:$V$723)</f>
        <v>0</v>
      </c>
      <c r="U544" s="11">
        <f ca="1">SUMIF(Ingredients!$B$3:$B$217,'PH complex foods'!M544,Ingredients!$A$3:$A$119)+SUMIF($B$3:$B$724,M544,$V$3:$V$723)</f>
        <v>0</v>
      </c>
      <c r="V544" s="10">
        <f t="shared" ca="1" si="116"/>
        <v>1</v>
      </c>
      <c r="W544" s="11">
        <f t="shared" si="105"/>
        <v>0</v>
      </c>
      <c r="X544" s="44" t="str">
        <f t="shared" ca="1" si="117"/>
        <v>Yes</v>
      </c>
      <c r="Y544" s="34">
        <f>SUMIF(Ingredients!$B$3:$B$217,F544,Ingredients!$C$3:$C$217)+SUMIF($B$3:$B$724,F544,$AG$3:$AG$724)</f>
        <v>10</v>
      </c>
      <c r="Z544" s="30">
        <f>SUMIF(Ingredients!$B$3:$B$217,G544,Ingredients!$C$3:$C$217)+SUMIF($B$3:$B$724,G544,$AG$3:$AG$724)</f>
        <v>0</v>
      </c>
      <c r="AA544" s="30">
        <f>SUMIF(Ingredients!$B$3:$B$217,H544,Ingredients!$C$3:$C$217)+SUMIF($B$3:$B$724,H544,$AG$3:$AG$724)</f>
        <v>2</v>
      </c>
      <c r="AB544" s="30">
        <f>SUMIF(Ingredients!$B$3:$B$217,I544,Ingredients!$C$3:$C$217)+SUMIF($B$3:$B$724,I544,$AG$3:$AG$724)</f>
        <v>0</v>
      </c>
      <c r="AC544" s="30">
        <f>SUMIF(Ingredients!$B$3:$B$217,J544,Ingredients!$C$3:$C$217)+SUMIF($B$3:$B$724,J544,$AG$3:$AG$724)</f>
        <v>0</v>
      </c>
      <c r="AD544" s="30">
        <f>SUMIF(Ingredients!$B$3:$B$217,K544,Ingredients!$C$3:$C$217)+SUMIF($B$3:$B$724,K544,$AG$3:$AG$724)</f>
        <v>0</v>
      </c>
      <c r="AE544" s="30">
        <f>SUMIF(Ingredients!$B$3:$B$217,L544,Ingredients!$C$3:$C$217)+SUMIF($B$3:$B$724,L544,$AG$3:$AG$724)</f>
        <v>0</v>
      </c>
      <c r="AF544" s="30">
        <f>SUMIF(Ingredients!$B$3:$B$217,M544,Ingredients!$C$3:$C$217)+SUMIF($B$3:$B$724,M544,$AG$3:$AG$724)</f>
        <v>0</v>
      </c>
      <c r="AG544" s="29">
        <f t="shared" si="106"/>
        <v>12</v>
      </c>
      <c r="AH544" s="30">
        <f>SUMIF(Ingredients!$B$3:$B$217,F544,Ingredients!$D$3:$D$217)+SUMIF($B$3:$B$724,F544,$AP$3:$AP$724)</f>
        <v>0</v>
      </c>
      <c r="AI544" s="30">
        <f>SUMIF(Ingredients!$B$3:$B$217,G544,Ingredients!$D$3:$D$217)+SUMIF($B$3:$B$724,G544,$AP$3:$AP$724)</f>
        <v>0</v>
      </c>
      <c r="AJ544" s="30">
        <f>SUMIF(Ingredients!$B$3:$B$217,H544,Ingredients!$D$3:$D$217)+SUMIF($B$3:$B$724,H544,$AP$3:$AP$724)</f>
        <v>0</v>
      </c>
      <c r="AK544" s="30">
        <f>SUMIF(Ingredients!$B$3:$B$217,I544,Ingredients!$D$3:$D$217)+SUMIF($B$3:$B$724,I544,$AP$3:$AP$724)</f>
        <v>0</v>
      </c>
      <c r="AL544" s="30">
        <f>SUMIF(Ingredients!$B$3:$B$217,J544,Ingredients!$D$3:$D$217)+SUMIF($B$3:$B$724,J544,$AP$3:$AP$724)</f>
        <v>0</v>
      </c>
      <c r="AM544" s="30">
        <f>SUMIF(Ingredients!$B$3:$B$217,K544,Ingredients!$D$3:$D$217)+SUMIF($B$3:$B$724,K544,$AP$3:$AP$724)</f>
        <v>0</v>
      </c>
      <c r="AN544" s="30">
        <f>SUMIF(Ingredients!$B$3:$B$217,L544,Ingredients!$D$3:$D$217)+SUMIF($B$3:$B$724,L544,$AP$3:$AP$724)</f>
        <v>0</v>
      </c>
      <c r="AO544" s="30">
        <f>SUMIF(Ingredients!$B$3:$B$217,M544,Ingredients!$D$3:$D$217)+SUMIF($B$3:$B$724,M544,$AP$3:$AP$724)</f>
        <v>0</v>
      </c>
      <c r="AP544" s="29">
        <f t="shared" si="107"/>
        <v>0</v>
      </c>
      <c r="AQ544" s="30">
        <f>SUMIF(Ingredients!$B$3:$B$217,F544,Ingredients!$E$3:$E$217)+SUMIF($B$3:$B$724,F544,$AY$3:$AY$727)</f>
        <v>10</v>
      </c>
      <c r="AR544" s="30">
        <f>SUMIF(Ingredients!$B$3:$B$217,G544,Ingredients!$E$3:$E$217)+SUMIF($B$3:$B$724,G544,$AY$3:$AY$727)</f>
        <v>16</v>
      </c>
      <c r="AS544" s="30">
        <f>SUMIF(Ingredients!$B$3:$B$217,H544,Ingredients!$E$3:$E$217)+SUMIF($B$3:$B$724,H544,$AY$3:$AY$727)</f>
        <v>43</v>
      </c>
      <c r="AT544" s="30">
        <f>SUMIF(Ingredients!$B$3:$B$217,I544,Ingredients!$E$3:$E$217)+SUMIF($B$3:$B$724,I544,$AY$3:$AY$727)</f>
        <v>0</v>
      </c>
      <c r="AU544" s="30">
        <f>SUMIF(Ingredients!$B$3:$B$217,J544,Ingredients!$E$3:$E$217)+SUMIF($B$3:$B$724,J544,$AY$3:$AY$727)</f>
        <v>0</v>
      </c>
      <c r="AV544" s="30">
        <f>SUMIF(Ingredients!$B$3:$B$217,K544,Ingredients!$E$3:$E$217)+SUMIF($B$3:$B$724,K544,$AY$3:$AY$727)</f>
        <v>0</v>
      </c>
      <c r="AW544" s="30">
        <f>SUMIF(Ingredients!$B$3:$B$217,L544,Ingredients!$E$3:$E$217)+SUMIF($B$3:$B$724,L544,$AY$3:$AY$727)</f>
        <v>0</v>
      </c>
      <c r="AX544" s="30">
        <f>SUMIF(Ingredients!$B$3:$B$217,M544,Ingredients!$E$3:$E$217)+SUMIF($B$3:$B$724,M544,$AY$3:$AY$727)</f>
        <v>0</v>
      </c>
      <c r="AY544" s="29">
        <f t="shared" si="108"/>
        <v>17.25</v>
      </c>
      <c r="AZ544" s="30">
        <f>SUMIF(Ingredients!$B$3:$B$217,F544,Ingredients!$F$3:$F$217)+SUMIF($B$3:$B$724,F544,$BH$3:$BH$724)</f>
        <v>0</v>
      </c>
      <c r="BA544" s="30">
        <f>SUMIF(Ingredients!$B$3:$B$217,G544,Ingredients!$F$3:$F$217)+SUMIF($B$3:$B$724,G544,$BH$3:$BH$724)</f>
        <v>0</v>
      </c>
      <c r="BB544" s="30">
        <f>SUMIF(Ingredients!$B$3:$B$217,H544,Ingredients!$F$3:$F$217)+SUMIF($B$3:$B$724,H544,$BH$3:$BH$724)</f>
        <v>0</v>
      </c>
      <c r="BC544" s="30">
        <f>SUMIF(Ingredients!$B$3:$B$217,I544,Ingredients!$F$3:$F$217)+SUMIF($B$3:$B$724,I544,$BH$3:$BH$724)</f>
        <v>0</v>
      </c>
      <c r="BD544" s="30">
        <f>SUMIF(Ingredients!$B$3:$B$217,J544,Ingredients!$F$3:$F$217)+SUMIF($B$3:$B$724,J544,$BH$3:$BH$724)</f>
        <v>0</v>
      </c>
      <c r="BE544" s="30">
        <f>SUMIF(Ingredients!$B$3:$B$217,K544,Ingredients!$F$3:$F$217)+SUMIF($B$3:$B$724,K544,$BH$3:$BH$724)</f>
        <v>0</v>
      </c>
      <c r="BF544" s="30">
        <f>SUMIF(Ingredients!$B$3:$B$217,L544,Ingredients!$F$3:$F$217)+SUMIF($B$3:$B$724,L544,$BH$3:$BH$724)</f>
        <v>0</v>
      </c>
      <c r="BG544" s="30">
        <f>SUMIF(Ingredients!$B$3:$B$217,M544,Ingredients!$F$3:$F$217)+SUMIF($B$3:$B$724,M544,$BH$3:$BH$724)</f>
        <v>0</v>
      </c>
      <c r="BH544" s="35">
        <f t="shared" si="109"/>
        <v>0</v>
      </c>
      <c r="BI544" s="30">
        <f>SUMIF(Ingredients!$B$3:$B$217,F544,Ingredients!$G$3:$G$217)+SUMIF($B$3:$B$724,F544,$BQ$3:$BQ$724)</f>
        <v>0</v>
      </c>
      <c r="BJ544" s="30">
        <f>SUMIF(Ingredients!$B$3:$B$217,G544,Ingredients!$G$3:$G$217)+SUMIF($B$3:$B$724,G544,$BQ$3:$BQ$724)</f>
        <v>0</v>
      </c>
      <c r="BK544" s="30">
        <f>SUMIF(Ingredients!$B$3:$B$217,H544,Ingredients!$G$3:$G$217)+SUMIF($B$3:$B$724,H544,$BQ$3:$BQ$724)</f>
        <v>0</v>
      </c>
      <c r="BL544" s="30">
        <f>SUMIF(Ingredients!$B$3:$B$217,I544,Ingredients!$G$3:$G$217)+SUMIF($B$3:$B$724,I544,$BQ$3:$BQ$724)</f>
        <v>0</v>
      </c>
      <c r="BM544" s="30">
        <f>SUMIF(Ingredients!$B$3:$B$217,J544,Ingredients!$G$3:$G$217)+SUMIF($B$3:$B$724,J544,$BQ$3:$BQ$724)</f>
        <v>0</v>
      </c>
      <c r="BN544" s="30">
        <f>SUMIF(Ingredients!$B$3:$B$217,K544,Ingredients!$G$3:$G$217)+SUMIF($B$3:$B$724,K544,$BQ$3:$BQ$724)</f>
        <v>0</v>
      </c>
      <c r="BO544" s="30">
        <f>SUMIF(Ingredients!$B$3:$B$217,L544,Ingredients!$G$3:$G$217)+SUMIF($B$3:$B$724,L544,$BQ$3:$BQ$724)</f>
        <v>0</v>
      </c>
      <c r="BP544" s="30">
        <f>SUMIF(Ingredients!$B$3:$B$217,M544,Ingredients!$G$3:$G$217)+SUMIF($B$3:$B$724,M544,$BQ$3:$BQ$724)</f>
        <v>0</v>
      </c>
      <c r="BQ544" s="36">
        <f t="shared" si="110"/>
        <v>0</v>
      </c>
      <c r="BR544" s="30">
        <f>SUMIF(Ingredients!$B$3:$B$217,F544,Ingredients!$H$3:$H$217)+SUMIF($B$3:$B$724,F544,$BZ$3:$BZ$724)</f>
        <v>0</v>
      </c>
      <c r="BS544" s="30">
        <f>SUMIF(Ingredients!$B$3:$B$217,G544,Ingredients!$H$3:$H$217)+SUMIF($B$3:$B$724,G544,$BZ$3:$BZ$724)</f>
        <v>0</v>
      </c>
      <c r="BT544" s="30">
        <f>SUMIF(Ingredients!$B$3:$B$217,H544,Ingredients!$H$3:$H$217)+SUMIF($B$3:$B$724,H544,$BZ$3:$BZ$724)</f>
        <v>1</v>
      </c>
      <c r="BU544" s="30">
        <f>SUMIF(Ingredients!$B$3:$B$217,I544,Ingredients!$H$3:$H$217)+SUMIF($B$3:$B$724,I544,$BZ$3:$BZ$724)</f>
        <v>0</v>
      </c>
      <c r="BV544" s="30">
        <f>SUMIF(Ingredients!$B$3:$B$217,J544,Ingredients!$H$3:$H$217)+SUMIF($B$3:$B$724,J544,$BZ$3:$BZ$724)</f>
        <v>0</v>
      </c>
      <c r="BW544" s="30">
        <f>SUMIF(Ingredients!$B$3:$B$217,K544,Ingredients!$H$3:$H$217)+SUMIF($B$3:$B$724,K544,$BZ$3:$BZ$724)</f>
        <v>0</v>
      </c>
      <c r="BX544" s="30">
        <f>SUMIF(Ingredients!$B$3:$B$217,L544,Ingredients!$H$3:$H$217)+SUMIF($B$3:$B$724,L544,$BZ$3:$BZ$724)</f>
        <v>0</v>
      </c>
      <c r="BY544" s="30">
        <f>SUMIF(Ingredients!$B$3:$B$217,M544,Ingredients!$H$3:$H$217)+SUMIF($B$3:$B$724,M544,$BZ$3:$BZ$724)</f>
        <v>0</v>
      </c>
      <c r="BZ544" s="42">
        <f t="shared" si="111"/>
        <v>1</v>
      </c>
      <c r="CA544" s="30">
        <f>SUMIF(Ingredients!$B$3:$B$217,F544,Ingredients!$I$3:$I$217)+SUMIF($B$3:$B$724,F544,$CI$3:$CI$724)</f>
        <v>2</v>
      </c>
      <c r="CB544" s="30">
        <f>SUMIF(Ingredients!$B$3:$B$217,G544,Ingredients!$I$3:$I$217)+SUMIF($B$3:$B$724,G544,$CI$3:$CI$724)</f>
        <v>0</v>
      </c>
      <c r="CC544" s="30">
        <f>SUMIF(Ingredients!$B$3:$B$217,H544,Ingredients!$I$3:$I$217)+SUMIF($B$3:$B$724,H544,$CI$3:$CI$724)</f>
        <v>0</v>
      </c>
      <c r="CD544" s="30">
        <f>SUMIF(Ingredients!$B$3:$B$217,I544,Ingredients!$I$3:$I$217)+SUMIF($B$3:$B$724,I544,$CI$3:$CI$724)</f>
        <v>0</v>
      </c>
      <c r="CE544" s="30">
        <f>SUMIF(Ingredients!$B$3:$B$217,J544,Ingredients!$I$3:$I$217)+SUMIF($B$3:$B$724,J544,$CI$3:$CI$724)</f>
        <v>0</v>
      </c>
      <c r="CF544" s="30">
        <f>SUMIF(Ingredients!$B$3:$B$217,K544,Ingredients!$I$3:$I$217)+SUMIF($B$3:$B$724,K544,$CI$3:$CI$724)</f>
        <v>0</v>
      </c>
      <c r="CG544" s="30">
        <f>SUMIF(Ingredients!$B$3:$B$217,L544,Ingredients!$I$3:$I$217)+SUMIF($B$3:$B$724,L544,$CI$3:$CI$724)</f>
        <v>0</v>
      </c>
      <c r="CH544" s="30">
        <f>SUMIF(Ingredients!$B$3:$B$217,M544,Ingredients!$I$3:$I$217)+SUMIF($B$3:$B$724,M544,$CI$3:$CI$724)</f>
        <v>0</v>
      </c>
      <c r="CI544" s="38">
        <f t="shared" si="112"/>
        <v>2</v>
      </c>
      <c r="CJ544" s="30">
        <f>SUMIF(Ingredients!$B$3:$B$217,F544,Ingredients!$J$3:$J$217)+SUMIF($B$3:$B$724,F544,$CR$3:$CR$724)</f>
        <v>0</v>
      </c>
      <c r="CK544" s="30">
        <f>SUMIF(Ingredients!$B$3:$B$217,G544,Ingredients!$J$3:$J$217)+SUMIF($B$3:$B$724,G544,$CR$3:$CR$724)</f>
        <v>0</v>
      </c>
      <c r="CL544" s="30">
        <f>SUMIF(Ingredients!$B$3:$B$217,H544,Ingredients!$J$3:$J$217)+SUMIF($B$3:$B$724,H544,$CR$3:$CR$724)</f>
        <v>0</v>
      </c>
      <c r="CM544" s="30">
        <f>SUMIF(Ingredients!$B$3:$B$217,I544,Ingredients!$J$3:$J$217)+SUMIF($B$3:$B$724,I544,$CR$3:$CR$724)</f>
        <v>0</v>
      </c>
      <c r="CN544" s="30">
        <f>SUMIF(Ingredients!$B$3:$B$217,J544,Ingredients!$J$3:$J$217)+SUMIF($B$3:$B$724,J544,$CR$3:$CR$724)</f>
        <v>0</v>
      </c>
      <c r="CO544" s="30">
        <f>SUMIF(Ingredients!$B$3:$B$217,K544,Ingredients!$J$3:$J$217)+SUMIF($B$3:$B$724,K544,$CR$3:$CR$724)</f>
        <v>0</v>
      </c>
      <c r="CP544" s="30">
        <f>SUMIF(Ingredients!$B$3:$B$217,L544,Ingredients!$J$3:$J$217)+SUMIF($B$3:$B$724,L544,$CR$3:$CR$724)</f>
        <v>0</v>
      </c>
      <c r="CQ544" s="30">
        <f>SUMIF(Ingredients!$B$3:$B$217,M544,Ingredients!$J$3:$J$217)+SUMIF($B$3:$B$724,M544,$CR$3:$CR$724)</f>
        <v>0</v>
      </c>
      <c r="CR544" s="43">
        <f t="shared" si="113"/>
        <v>0</v>
      </c>
      <c r="CS544" s="34">
        <v>15</v>
      </c>
      <c r="CT544" s="30">
        <v>0</v>
      </c>
      <c r="CU544" s="30">
        <v>12</v>
      </c>
      <c r="CV544" s="35">
        <v>0</v>
      </c>
      <c r="CW544" s="36">
        <v>0</v>
      </c>
      <c r="CX544" s="37">
        <v>1</v>
      </c>
      <c r="CY544" s="38">
        <v>2</v>
      </c>
      <c r="CZ544" s="39">
        <v>0.3</v>
      </c>
      <c r="DA544" t="s">
        <v>202</v>
      </c>
      <c r="DB544" t="str">
        <f t="shared" ca="1" si="114"/>
        <v>-</v>
      </c>
      <c r="DD544" t="s">
        <v>200</v>
      </c>
      <c r="DE544" t="str">
        <f t="shared" ca="1" si="115"/>
        <v>STEAKTARTAREITEM(MEAL, ItemRegistry.steaktartareItem, 4 ,3f,0f,0f,1f,0f,2f,0.3f,1.75f),</v>
      </c>
      <c r="DF544" t="s">
        <v>2591</v>
      </c>
    </row>
    <row r="545" spans="2:110" x14ac:dyDescent="0.3">
      <c r="B545" t="s">
        <v>852</v>
      </c>
      <c r="C545" t="str">
        <f>INDEX('PH Itemnames'!$B$1:$B$723,MATCH(B545,'PH Itemnames'!$A$1:$A$723),1)</f>
        <v>szechuaneggplantItem</v>
      </c>
      <c r="D545" t="s">
        <v>245</v>
      </c>
      <c r="E545" t="s">
        <v>1192</v>
      </c>
      <c r="F545" s="10" t="s">
        <v>346</v>
      </c>
      <c r="G545" s="11" t="s">
        <v>134</v>
      </c>
      <c r="H545" s="11" t="s">
        <v>853</v>
      </c>
      <c r="I545" s="11" t="s">
        <v>44</v>
      </c>
      <c r="J545" s="11" t="s">
        <v>62</v>
      </c>
      <c r="K545" s="11" t="s">
        <v>133</v>
      </c>
      <c r="L545" s="11" t="s">
        <v>121</v>
      </c>
      <c r="M545" s="11" t="s">
        <v>351</v>
      </c>
      <c r="N545" s="46">
        <f ca="1">SUMIF(Ingredients!$B$3:$B$217,'PH complex foods'!F545,Ingredients!$A$3:$A$119)+SUMIF($B$3:$B$724,F545,$V$3:$V$723)</f>
        <v>1</v>
      </c>
      <c r="O545" s="11">
        <f ca="1">SUMIF(Ingredients!$B$3:$B$217,'PH complex foods'!G545,Ingredients!$A$3:$A$119)+SUMIF($B$3:$B$724,G545,$V$3:$V$723)</f>
        <v>1</v>
      </c>
      <c r="P545" s="11">
        <f ca="1">SUMIF(Ingredients!$B$3:$B$217,'PH complex foods'!H545,Ingredients!$A$3:$A$119)+SUMIF($B$3:$B$724,H545,$V$3:$V$723)</f>
        <v>0</v>
      </c>
      <c r="Q545" s="11">
        <f ca="1">SUMIF(Ingredients!$B$3:$B$217,'PH complex foods'!I545,Ingredients!$A$3:$A$119)+SUMIF($B$3:$B$724,I545,$V$3:$V$723)</f>
        <v>1</v>
      </c>
      <c r="R545" s="11">
        <f ca="1">SUMIF(Ingredients!$B$3:$B$217,'PH complex foods'!J545,Ingredients!$A$3:$A$119)+SUMIF($B$3:$B$724,J545,$V$3:$V$723)</f>
        <v>1</v>
      </c>
      <c r="S545" s="11">
        <f ca="1">SUMIF(Ingredients!$B$3:$B$217,'PH complex foods'!K545,Ingredients!$A$3:$A$119)+SUMIF($B$3:$B$724,K545,$V$3:$V$723)</f>
        <v>1</v>
      </c>
      <c r="T545" s="11">
        <f ca="1">SUMIF(Ingredients!$B$3:$B$217,'PH complex foods'!L545,Ingredients!$A$3:$A$119)+SUMIF($B$3:$B$724,L545,$V$3:$V$723)</f>
        <v>1</v>
      </c>
      <c r="U545" s="11">
        <f ca="1">SUMIF(Ingredients!$B$3:$B$217,'PH complex foods'!M545,Ingredients!$A$3:$A$119)+SUMIF($B$3:$B$724,M545,$V$3:$V$723)</f>
        <v>1</v>
      </c>
      <c r="V545" s="10">
        <f t="shared" ca="1" si="116"/>
        <v>0</v>
      </c>
      <c r="W545" s="11">
        <f t="shared" si="105"/>
        <v>0</v>
      </c>
      <c r="X545" s="44" t="str">
        <f t="shared" ca="1" si="117"/>
        <v>No</v>
      </c>
      <c r="Y545" s="34">
        <f>SUMIF(Ingredients!$B$3:$B$217,F545,Ingredients!$C$3:$C$217)+SUMIF($B$3:$B$724,F545,$AG$3:$AG$724)</f>
        <v>4</v>
      </c>
      <c r="Z545" s="30">
        <f>SUMIF(Ingredients!$B$3:$B$217,G545,Ingredients!$C$3:$C$217)+SUMIF($B$3:$B$724,G545,$AG$3:$AG$724)</f>
        <v>5</v>
      </c>
      <c r="AA545" s="30">
        <f>SUMIF(Ingredients!$B$3:$B$217,H545,Ingredients!$C$3:$C$217)+SUMIF($B$3:$B$724,H545,$AG$3:$AG$724)</f>
        <v>10</v>
      </c>
      <c r="AB545" s="30">
        <f>SUMIF(Ingredients!$B$3:$B$217,I545,Ingredients!$C$3:$C$217)+SUMIF($B$3:$B$724,I545,$AG$3:$AG$724)</f>
        <v>0</v>
      </c>
      <c r="AC545" s="30">
        <f>SUMIF(Ingredients!$B$3:$B$217,J545,Ingredients!$C$3:$C$217)+SUMIF($B$3:$B$724,J545,$AG$3:$AG$724)</f>
        <v>2</v>
      </c>
      <c r="AD545" s="30">
        <f>SUMIF(Ingredients!$B$3:$B$217,K545,Ingredients!$C$3:$C$217)+SUMIF($B$3:$B$724,K545,$AG$3:$AG$724)</f>
        <v>1</v>
      </c>
      <c r="AE545" s="30">
        <f>SUMIF(Ingredients!$B$3:$B$217,L545,Ingredients!$C$3:$C$217)+SUMIF($B$3:$B$724,L545,$AG$3:$AG$724)</f>
        <v>2</v>
      </c>
      <c r="AF545" s="30">
        <f>SUMIF(Ingredients!$B$3:$B$217,M545,Ingredients!$C$3:$C$217)+SUMIF($B$3:$B$724,M545,$AG$3:$AG$724)</f>
        <v>0</v>
      </c>
      <c r="AG545" s="29">
        <f t="shared" si="106"/>
        <v>24</v>
      </c>
      <c r="AH545" s="30">
        <f>SUMIF(Ingredients!$B$3:$B$217,F545,Ingredients!$D$3:$D$217)+SUMIF($B$3:$B$724,F545,$AP$3:$AP$724)</f>
        <v>0</v>
      </c>
      <c r="AI545" s="30">
        <f>SUMIF(Ingredients!$B$3:$B$217,G545,Ingredients!$D$3:$D$217)+SUMIF($B$3:$B$724,G545,$AP$3:$AP$724)</f>
        <v>0</v>
      </c>
      <c r="AJ545" s="30">
        <f>SUMIF(Ingredients!$B$3:$B$217,H545,Ingredients!$D$3:$D$217)+SUMIF($B$3:$B$724,H545,$AP$3:$AP$724)</f>
        <v>0</v>
      </c>
      <c r="AK545" s="30">
        <f>SUMIF(Ingredients!$B$3:$B$217,I545,Ingredients!$D$3:$D$217)+SUMIF($B$3:$B$724,I545,$AP$3:$AP$724)</f>
        <v>0</v>
      </c>
      <c r="AL545" s="30">
        <f>SUMIF(Ingredients!$B$3:$B$217,J545,Ingredients!$D$3:$D$217)+SUMIF($B$3:$B$724,J545,$AP$3:$AP$724)</f>
        <v>0</v>
      </c>
      <c r="AM545" s="30">
        <f>SUMIF(Ingredients!$B$3:$B$217,K545,Ingredients!$D$3:$D$217)+SUMIF($B$3:$B$724,K545,$AP$3:$AP$724)</f>
        <v>0</v>
      </c>
      <c r="AN545" s="30">
        <f>SUMIF(Ingredients!$B$3:$B$217,L545,Ingredients!$D$3:$D$217)+SUMIF($B$3:$B$724,L545,$AP$3:$AP$724)</f>
        <v>0</v>
      </c>
      <c r="AO545" s="30">
        <f>SUMIF(Ingredients!$B$3:$B$217,M545,Ingredients!$D$3:$D$217)+SUMIF($B$3:$B$724,M545,$AP$3:$AP$724)</f>
        <v>0</v>
      </c>
      <c r="AP545" s="29">
        <f t="shared" si="107"/>
        <v>0</v>
      </c>
      <c r="AQ545" s="30">
        <f>SUMIF(Ingredients!$B$3:$B$217,F545,Ingredients!$E$3:$E$217)+SUMIF($B$3:$B$724,F545,$AY$3:$AY$727)</f>
        <v>0</v>
      </c>
      <c r="AR545" s="30">
        <f>SUMIF(Ingredients!$B$3:$B$217,G545,Ingredients!$E$3:$E$217)+SUMIF($B$3:$B$724,G545,$AY$3:$AY$727)</f>
        <v>15</v>
      </c>
      <c r="AS545" s="30">
        <f>SUMIF(Ingredients!$B$3:$B$217,H545,Ingredients!$E$3:$E$217)+SUMIF($B$3:$B$724,H545,$AY$3:$AY$727)</f>
        <v>0</v>
      </c>
      <c r="AT545" s="30">
        <f>SUMIF(Ingredients!$B$3:$B$217,I545,Ingredients!$E$3:$E$217)+SUMIF($B$3:$B$724,I545,$AY$3:$AY$727)</f>
        <v>10</v>
      </c>
      <c r="AU545" s="30">
        <f>SUMIF(Ingredients!$B$3:$B$217,J545,Ingredients!$E$3:$E$217)+SUMIF($B$3:$B$724,J545,$AY$3:$AY$727)</f>
        <v>54</v>
      </c>
      <c r="AV545" s="30">
        <f>SUMIF(Ingredients!$B$3:$B$217,K545,Ingredients!$E$3:$E$217)+SUMIF($B$3:$B$724,K545,$AY$3:$AY$727)</f>
        <v>32</v>
      </c>
      <c r="AW545" s="30">
        <f>SUMIF(Ingredients!$B$3:$B$217,L545,Ingredients!$E$3:$E$217)+SUMIF($B$3:$B$724,L545,$AY$3:$AY$727)</f>
        <v>24</v>
      </c>
      <c r="AX545" s="30">
        <f>SUMIF(Ingredients!$B$3:$B$217,M545,Ingredients!$E$3:$E$217)+SUMIF($B$3:$B$724,M545,$AY$3:$AY$727)</f>
        <v>30</v>
      </c>
      <c r="AY545" s="29">
        <f t="shared" si="108"/>
        <v>20.625</v>
      </c>
      <c r="AZ545" s="30">
        <f>SUMIF(Ingredients!$B$3:$B$217,F545,Ingredients!$F$3:$F$217)+SUMIF($B$3:$B$724,F545,$BH$3:$BH$724)</f>
        <v>0</v>
      </c>
      <c r="BA545" s="30">
        <f>SUMIF(Ingredients!$B$3:$B$217,G545,Ingredients!$F$3:$F$217)+SUMIF($B$3:$B$724,G545,$BH$3:$BH$724)</f>
        <v>0</v>
      </c>
      <c r="BB545" s="30">
        <f>SUMIF(Ingredients!$B$3:$B$217,H545,Ingredients!$F$3:$F$217)+SUMIF($B$3:$B$724,H545,$BH$3:$BH$724)</f>
        <v>0</v>
      </c>
      <c r="BC545" s="30">
        <f>SUMIF(Ingredients!$B$3:$B$217,I545,Ingredients!$F$3:$F$217)+SUMIF($B$3:$B$724,I545,$BH$3:$BH$724)</f>
        <v>0</v>
      </c>
      <c r="BD545" s="30">
        <f>SUMIF(Ingredients!$B$3:$B$217,J545,Ingredients!$F$3:$F$217)+SUMIF($B$3:$B$724,J545,$BH$3:$BH$724)</f>
        <v>0</v>
      </c>
      <c r="BE545" s="30">
        <f>SUMIF(Ingredients!$B$3:$B$217,K545,Ingredients!$F$3:$F$217)+SUMIF($B$3:$B$724,K545,$BH$3:$BH$724)</f>
        <v>0</v>
      </c>
      <c r="BF545" s="30">
        <f>SUMIF(Ingredients!$B$3:$B$217,L545,Ingredients!$F$3:$F$217)+SUMIF($B$3:$B$724,L545,$BH$3:$BH$724)</f>
        <v>0</v>
      </c>
      <c r="BG545" s="30">
        <f>SUMIF(Ingredients!$B$3:$B$217,M545,Ingredients!$F$3:$F$217)+SUMIF($B$3:$B$724,M545,$BH$3:$BH$724)</f>
        <v>0</v>
      </c>
      <c r="BH545" s="35">
        <f t="shared" si="109"/>
        <v>0</v>
      </c>
      <c r="BI545" s="30">
        <f>SUMIF(Ingredients!$B$3:$B$217,F545,Ingredients!$G$3:$G$217)+SUMIF($B$3:$B$724,F545,$BQ$3:$BQ$724)</f>
        <v>0</v>
      </c>
      <c r="BJ545" s="30">
        <f>SUMIF(Ingredients!$B$3:$B$217,G545,Ingredients!$G$3:$G$217)+SUMIF($B$3:$B$724,G545,$BQ$3:$BQ$724)</f>
        <v>0</v>
      </c>
      <c r="BK545" s="30">
        <f>SUMIF(Ingredients!$B$3:$B$217,H545,Ingredients!$G$3:$G$217)+SUMIF($B$3:$B$724,H545,$BQ$3:$BQ$724)</f>
        <v>0</v>
      </c>
      <c r="BL545" s="30">
        <f>SUMIF(Ingredients!$B$3:$B$217,I545,Ingredients!$G$3:$G$217)+SUMIF($B$3:$B$724,I545,$BQ$3:$BQ$724)</f>
        <v>0</v>
      </c>
      <c r="BM545" s="30">
        <f>SUMIF(Ingredients!$B$3:$B$217,J545,Ingredients!$G$3:$G$217)+SUMIF($B$3:$B$724,J545,$BQ$3:$BQ$724)</f>
        <v>0</v>
      </c>
      <c r="BN545" s="30">
        <f>SUMIF(Ingredients!$B$3:$B$217,K545,Ingredients!$G$3:$G$217)+SUMIF($B$3:$B$724,K545,$BQ$3:$BQ$724)</f>
        <v>0</v>
      </c>
      <c r="BO545" s="30">
        <f>SUMIF(Ingredients!$B$3:$B$217,L545,Ingredients!$G$3:$G$217)+SUMIF($B$3:$B$724,L545,$BQ$3:$BQ$724)</f>
        <v>0</v>
      </c>
      <c r="BP545" s="30">
        <f>SUMIF(Ingredients!$B$3:$B$217,M545,Ingredients!$G$3:$G$217)+SUMIF($B$3:$B$724,M545,$BQ$3:$BQ$724)</f>
        <v>0</v>
      </c>
      <c r="BQ545" s="36">
        <f t="shared" si="110"/>
        <v>0</v>
      </c>
      <c r="BR545" s="30">
        <f>SUMIF(Ingredients!$B$3:$B$217,F545,Ingredients!$H$3:$H$217)+SUMIF($B$3:$B$724,F545,$BZ$3:$BZ$724)</f>
        <v>0</v>
      </c>
      <c r="BS545" s="30">
        <f>SUMIF(Ingredients!$B$3:$B$217,G545,Ingredients!$H$3:$H$217)+SUMIF($B$3:$B$724,G545,$BZ$3:$BZ$724)</f>
        <v>1.5</v>
      </c>
      <c r="BT545" s="30">
        <f>SUMIF(Ingredients!$B$3:$B$217,H545,Ingredients!$H$3:$H$217)+SUMIF($B$3:$B$724,H545,$BZ$3:$BZ$724)</f>
        <v>0</v>
      </c>
      <c r="BU545" s="30">
        <f>SUMIF(Ingredients!$B$3:$B$217,I545,Ingredients!$H$3:$H$217)+SUMIF($B$3:$B$724,I545,$BZ$3:$BZ$724)</f>
        <v>0</v>
      </c>
      <c r="BV545" s="30">
        <f>SUMIF(Ingredients!$B$3:$B$217,J545,Ingredients!$H$3:$H$217)+SUMIF($B$3:$B$724,J545,$BZ$3:$BZ$724)</f>
        <v>2</v>
      </c>
      <c r="BW545" s="30">
        <f>SUMIF(Ingredients!$B$3:$B$217,K545,Ingredients!$H$3:$H$217)+SUMIF($B$3:$B$724,K545,$BZ$3:$BZ$724)</f>
        <v>0.5</v>
      </c>
      <c r="BX545" s="30">
        <f>SUMIF(Ingredients!$B$3:$B$217,L545,Ingredients!$H$3:$H$217)+SUMIF($B$3:$B$724,L545,$BZ$3:$BZ$724)</f>
        <v>0</v>
      </c>
      <c r="BY545" s="30">
        <f>SUMIF(Ingredients!$B$3:$B$217,M545,Ingredients!$H$3:$H$217)+SUMIF($B$3:$B$724,M545,$BZ$3:$BZ$724)</f>
        <v>0</v>
      </c>
      <c r="BZ545" s="42">
        <f t="shared" si="111"/>
        <v>4</v>
      </c>
      <c r="CA545" s="30">
        <f>SUMIF(Ingredients!$B$3:$B$217,F545,Ingredients!$I$3:$I$217)+SUMIF($B$3:$B$724,F545,$CI$3:$CI$724)</f>
        <v>0</v>
      </c>
      <c r="CB545" s="30">
        <f>SUMIF(Ingredients!$B$3:$B$217,G545,Ingredients!$I$3:$I$217)+SUMIF($B$3:$B$724,G545,$CI$3:$CI$724)</f>
        <v>0</v>
      </c>
      <c r="CC545" s="30">
        <f>SUMIF(Ingredients!$B$3:$B$217,H545,Ingredients!$I$3:$I$217)+SUMIF($B$3:$B$724,H545,$CI$3:$CI$724)</f>
        <v>0</v>
      </c>
      <c r="CD545" s="30">
        <f>SUMIF(Ingredients!$B$3:$B$217,I545,Ingredients!$I$3:$I$217)+SUMIF($B$3:$B$724,I545,$CI$3:$CI$724)</f>
        <v>0</v>
      </c>
      <c r="CE545" s="30">
        <f>SUMIF(Ingredients!$B$3:$B$217,J545,Ingredients!$I$3:$I$217)+SUMIF($B$3:$B$724,J545,$CI$3:$CI$724)</f>
        <v>0</v>
      </c>
      <c r="CF545" s="30">
        <f>SUMIF(Ingredients!$B$3:$B$217,K545,Ingredients!$I$3:$I$217)+SUMIF($B$3:$B$724,K545,$CI$3:$CI$724)</f>
        <v>0</v>
      </c>
      <c r="CG545" s="30">
        <f>SUMIF(Ingredients!$B$3:$B$217,L545,Ingredients!$I$3:$I$217)+SUMIF($B$3:$B$724,L545,$CI$3:$CI$724)</f>
        <v>0</v>
      </c>
      <c r="CH545" s="30">
        <f>SUMIF(Ingredients!$B$3:$B$217,M545,Ingredients!$I$3:$I$217)+SUMIF($B$3:$B$724,M545,$CI$3:$CI$724)</f>
        <v>0</v>
      </c>
      <c r="CI545" s="38">
        <f t="shared" si="112"/>
        <v>0</v>
      </c>
      <c r="CJ545" s="30">
        <f>SUMIF(Ingredients!$B$3:$B$217,F545,Ingredients!$J$3:$J$217)+SUMIF($B$3:$B$724,F545,$CR$3:$CR$724)</f>
        <v>0</v>
      </c>
      <c r="CK545" s="30">
        <f>SUMIF(Ingredients!$B$3:$B$217,G545,Ingredients!$J$3:$J$217)+SUMIF($B$3:$B$724,G545,$CR$3:$CR$724)</f>
        <v>0</v>
      </c>
      <c r="CL545" s="30">
        <f>SUMIF(Ingredients!$B$3:$B$217,H545,Ingredients!$J$3:$J$217)+SUMIF($B$3:$B$724,H545,$CR$3:$CR$724)</f>
        <v>0</v>
      </c>
      <c r="CM545" s="30">
        <f>SUMIF(Ingredients!$B$3:$B$217,I545,Ingredients!$J$3:$J$217)+SUMIF($B$3:$B$724,I545,$CR$3:$CR$724)</f>
        <v>0</v>
      </c>
      <c r="CN545" s="30">
        <f>SUMIF(Ingredients!$B$3:$B$217,J545,Ingredients!$J$3:$J$217)+SUMIF($B$3:$B$724,J545,$CR$3:$CR$724)</f>
        <v>0</v>
      </c>
      <c r="CO545" s="30">
        <f>SUMIF(Ingredients!$B$3:$B$217,K545,Ingredients!$J$3:$J$217)+SUMIF($B$3:$B$724,K545,$CR$3:$CR$724)</f>
        <v>0</v>
      </c>
      <c r="CP545" s="30">
        <f>SUMIF(Ingredients!$B$3:$B$217,L545,Ingredients!$J$3:$J$217)+SUMIF($B$3:$B$724,L545,$CR$3:$CR$724)</f>
        <v>0</v>
      </c>
      <c r="CQ545" s="30">
        <f>SUMIF(Ingredients!$B$3:$B$217,M545,Ingredients!$J$3:$J$217)+SUMIF($B$3:$B$724,M545,$CR$3:$CR$724)</f>
        <v>0</v>
      </c>
      <c r="CR545" s="43">
        <f t="shared" si="113"/>
        <v>0</v>
      </c>
      <c r="CS545" s="34">
        <v>25</v>
      </c>
      <c r="CT545" s="30">
        <v>0</v>
      </c>
      <c r="CU545" s="30">
        <v>12</v>
      </c>
      <c r="CV545" s="35">
        <v>0</v>
      </c>
      <c r="CW545" s="36">
        <v>0</v>
      </c>
      <c r="CX545" s="37">
        <v>4</v>
      </c>
      <c r="CY545" s="38">
        <v>0</v>
      </c>
      <c r="CZ545" s="39">
        <v>0</v>
      </c>
      <c r="DA545" t="s">
        <v>202</v>
      </c>
      <c r="DB545" t="str">
        <f t="shared" ca="1" si="114"/>
        <v>No</v>
      </c>
      <c r="DD545" t="s">
        <v>200</v>
      </c>
      <c r="DE545" t="str">
        <f t="shared" ca="1" si="115"/>
        <v/>
      </c>
      <c r="DF545" t="s">
        <v>2592</v>
      </c>
    </row>
    <row r="546" spans="2:110" x14ac:dyDescent="0.3">
      <c r="B546" t="s">
        <v>854</v>
      </c>
      <c r="C546" t="str">
        <f>INDEX('PH Itemnames'!$B$1:$B$723,MATCH(B546,'PH Itemnames'!$A$1:$A$723),1)</f>
        <v>baconpancakesItem</v>
      </c>
      <c r="D546" t="s">
        <v>240</v>
      </c>
      <c r="E546" t="s">
        <v>1192</v>
      </c>
      <c r="F546" s="10" t="s">
        <v>216</v>
      </c>
      <c r="G546" s="11" t="s">
        <v>238</v>
      </c>
      <c r="H546" s="11" t="s">
        <v>77</v>
      </c>
      <c r="I546" s="11"/>
      <c r="J546" s="11"/>
      <c r="K546" s="11"/>
      <c r="L546" s="11"/>
      <c r="M546" s="11"/>
      <c r="N546" s="46">
        <f ca="1">SUMIF(Ingredients!$B$3:$B$217,'PH complex foods'!F546,Ingredients!$A$3:$A$119)+SUMIF($B$3:$B$724,F546,$V$3:$V$723)</f>
        <v>1</v>
      </c>
      <c r="O546" s="11">
        <f ca="1">SUMIF(Ingredients!$B$3:$B$217,'PH complex foods'!G546,Ingredients!$A$3:$A$119)+SUMIF($B$3:$B$724,G546,$V$3:$V$723)</f>
        <v>1</v>
      </c>
      <c r="P546" s="11">
        <f ca="1">SUMIF(Ingredients!$B$3:$B$217,'PH complex foods'!H546,Ingredients!$A$3:$A$119)+SUMIF($B$3:$B$724,H546,$V$3:$V$723)</f>
        <v>1</v>
      </c>
      <c r="Q546" s="11">
        <f ca="1">SUMIF(Ingredients!$B$3:$B$217,'PH complex foods'!I546,Ingredients!$A$3:$A$119)+SUMIF($B$3:$B$724,I546,$V$3:$V$723)</f>
        <v>0</v>
      </c>
      <c r="R546" s="11">
        <f ca="1">SUMIF(Ingredients!$B$3:$B$217,'PH complex foods'!J546,Ingredients!$A$3:$A$119)+SUMIF($B$3:$B$724,J546,$V$3:$V$723)</f>
        <v>0</v>
      </c>
      <c r="S546" s="11">
        <f ca="1">SUMIF(Ingredients!$B$3:$B$217,'PH complex foods'!K546,Ingredients!$A$3:$A$119)+SUMIF($B$3:$B$724,K546,$V$3:$V$723)</f>
        <v>0</v>
      </c>
      <c r="T546" s="11">
        <f ca="1">SUMIF(Ingredients!$B$3:$B$217,'PH complex foods'!L546,Ingredients!$A$3:$A$119)+SUMIF($B$3:$B$724,L546,$V$3:$V$723)</f>
        <v>0</v>
      </c>
      <c r="U546" s="11">
        <f ca="1">SUMIF(Ingredients!$B$3:$B$217,'PH complex foods'!M546,Ingredients!$A$3:$A$119)+SUMIF($B$3:$B$724,M546,$V$3:$V$723)</f>
        <v>0</v>
      </c>
      <c r="V546" s="10">
        <f t="shared" ca="1" si="116"/>
        <v>1</v>
      </c>
      <c r="W546" s="11">
        <f t="shared" si="105"/>
        <v>0</v>
      </c>
      <c r="X546" s="44" t="str">
        <f t="shared" ca="1" si="117"/>
        <v>Yes</v>
      </c>
      <c r="Y546" s="34">
        <f>SUMIF(Ingredients!$B$3:$B$217,F546,Ingredients!$C$3:$C$217)+SUMIF($B$3:$B$724,F546,$AG$3:$AG$724)</f>
        <v>5</v>
      </c>
      <c r="Z546" s="30">
        <f>SUMIF(Ingredients!$B$3:$B$217,G546,Ingredients!$C$3:$C$217)+SUMIF($B$3:$B$724,G546,$AG$3:$AG$724)</f>
        <v>5</v>
      </c>
      <c r="AA546" s="30">
        <f>SUMIF(Ingredients!$B$3:$B$217,H546,Ingredients!$C$3:$C$217)+SUMIF($B$3:$B$724,H546,$AG$3:$AG$724)</f>
        <v>10</v>
      </c>
      <c r="AB546" s="30">
        <f>SUMIF(Ingredients!$B$3:$B$217,I546,Ingredients!$C$3:$C$217)+SUMIF($B$3:$B$724,I546,$AG$3:$AG$724)</f>
        <v>0</v>
      </c>
      <c r="AC546" s="30">
        <f>SUMIF(Ingredients!$B$3:$B$217,J546,Ingredients!$C$3:$C$217)+SUMIF($B$3:$B$724,J546,$AG$3:$AG$724)</f>
        <v>0</v>
      </c>
      <c r="AD546" s="30">
        <f>SUMIF(Ingredients!$B$3:$B$217,K546,Ingredients!$C$3:$C$217)+SUMIF($B$3:$B$724,K546,$AG$3:$AG$724)</f>
        <v>0</v>
      </c>
      <c r="AE546" s="30">
        <f>SUMIF(Ingredients!$B$3:$B$217,L546,Ingredients!$C$3:$C$217)+SUMIF($B$3:$B$724,L546,$AG$3:$AG$724)</f>
        <v>0</v>
      </c>
      <c r="AF546" s="30">
        <f>SUMIF(Ingredients!$B$3:$B$217,M546,Ingredients!$C$3:$C$217)+SUMIF($B$3:$B$724,M546,$AG$3:$AG$724)</f>
        <v>0</v>
      </c>
      <c r="AG546" s="29">
        <f t="shared" si="106"/>
        <v>20</v>
      </c>
      <c r="AH546" s="30">
        <f>SUMIF(Ingredients!$B$3:$B$217,F546,Ingredients!$D$3:$D$217)+SUMIF($B$3:$B$724,F546,$AP$3:$AP$724)</f>
        <v>0</v>
      </c>
      <c r="AI546" s="30">
        <f>SUMIF(Ingredients!$B$3:$B$217,G546,Ingredients!$D$3:$D$217)+SUMIF($B$3:$B$724,G546,$AP$3:$AP$724)</f>
        <v>5</v>
      </c>
      <c r="AJ546" s="30">
        <f>SUMIF(Ingredients!$B$3:$B$217,H546,Ingredients!$D$3:$D$217)+SUMIF($B$3:$B$724,H546,$AP$3:$AP$724)</f>
        <v>0</v>
      </c>
      <c r="AK546" s="30">
        <f>SUMIF(Ingredients!$B$3:$B$217,I546,Ingredients!$D$3:$D$217)+SUMIF($B$3:$B$724,I546,$AP$3:$AP$724)</f>
        <v>0</v>
      </c>
      <c r="AL546" s="30">
        <f>SUMIF(Ingredients!$B$3:$B$217,J546,Ingredients!$D$3:$D$217)+SUMIF($B$3:$B$724,J546,$AP$3:$AP$724)</f>
        <v>0</v>
      </c>
      <c r="AM546" s="30">
        <f>SUMIF(Ingredients!$B$3:$B$217,K546,Ingredients!$D$3:$D$217)+SUMIF($B$3:$B$724,K546,$AP$3:$AP$724)</f>
        <v>0</v>
      </c>
      <c r="AN546" s="30">
        <f>SUMIF(Ingredients!$B$3:$B$217,L546,Ingredients!$D$3:$D$217)+SUMIF($B$3:$B$724,L546,$AP$3:$AP$724)</f>
        <v>0</v>
      </c>
      <c r="AO546" s="30">
        <f>SUMIF(Ingredients!$B$3:$B$217,M546,Ingredients!$D$3:$D$217)+SUMIF($B$3:$B$724,M546,$AP$3:$AP$724)</f>
        <v>0</v>
      </c>
      <c r="AP546" s="29">
        <f t="shared" si="107"/>
        <v>5</v>
      </c>
      <c r="AQ546" s="30">
        <f>SUMIF(Ingredients!$B$3:$B$217,F546,Ingredients!$E$3:$E$217)+SUMIF($B$3:$B$724,F546,$AY$3:$AY$727)</f>
        <v>29.5</v>
      </c>
      <c r="AR546" s="30">
        <f>SUMIF(Ingredients!$B$3:$B$217,G546,Ingredients!$E$3:$E$217)+SUMIF($B$3:$B$724,G546,$AY$3:$AY$727)</f>
        <v>23</v>
      </c>
      <c r="AS546" s="30">
        <f>SUMIF(Ingredients!$B$3:$B$217,H546,Ingredients!$E$3:$E$217)+SUMIF($B$3:$B$724,H546,$AY$3:$AY$727)</f>
        <v>14</v>
      </c>
      <c r="AT546" s="30">
        <f>SUMIF(Ingredients!$B$3:$B$217,I546,Ingredients!$E$3:$E$217)+SUMIF($B$3:$B$724,I546,$AY$3:$AY$727)</f>
        <v>0</v>
      </c>
      <c r="AU546" s="30">
        <f>SUMIF(Ingredients!$B$3:$B$217,J546,Ingredients!$E$3:$E$217)+SUMIF($B$3:$B$724,J546,$AY$3:$AY$727)</f>
        <v>0</v>
      </c>
      <c r="AV546" s="30">
        <f>SUMIF(Ingredients!$B$3:$B$217,K546,Ingredients!$E$3:$E$217)+SUMIF($B$3:$B$724,K546,$AY$3:$AY$727)</f>
        <v>0</v>
      </c>
      <c r="AW546" s="30">
        <f>SUMIF(Ingredients!$B$3:$B$217,L546,Ingredients!$E$3:$E$217)+SUMIF($B$3:$B$724,L546,$AY$3:$AY$727)</f>
        <v>0</v>
      </c>
      <c r="AX546" s="30">
        <f>SUMIF(Ingredients!$B$3:$B$217,M546,Ingredients!$E$3:$E$217)+SUMIF($B$3:$B$724,M546,$AY$3:$AY$727)</f>
        <v>0</v>
      </c>
      <c r="AY546" s="29">
        <f t="shared" si="108"/>
        <v>22.166666666666668</v>
      </c>
      <c r="AZ546" s="30">
        <f>SUMIF(Ingredients!$B$3:$B$217,F546,Ingredients!$F$3:$F$217)+SUMIF($B$3:$B$724,F546,$BH$3:$BH$724)</f>
        <v>1</v>
      </c>
      <c r="BA546" s="30">
        <f>SUMIF(Ingredients!$B$3:$B$217,G546,Ingredients!$F$3:$F$217)+SUMIF($B$3:$B$724,G546,$BH$3:$BH$724)</f>
        <v>0</v>
      </c>
      <c r="BB546" s="30">
        <f>SUMIF(Ingredients!$B$3:$B$217,H546,Ingredients!$F$3:$F$217)+SUMIF($B$3:$B$724,H546,$BH$3:$BH$724)</f>
        <v>0</v>
      </c>
      <c r="BC546" s="30">
        <f>SUMIF(Ingredients!$B$3:$B$217,I546,Ingredients!$F$3:$F$217)+SUMIF($B$3:$B$724,I546,$BH$3:$BH$724)</f>
        <v>0</v>
      </c>
      <c r="BD546" s="30">
        <f>SUMIF(Ingredients!$B$3:$B$217,J546,Ingredients!$F$3:$F$217)+SUMIF($B$3:$B$724,J546,$BH$3:$BH$724)</f>
        <v>0</v>
      </c>
      <c r="BE546" s="30">
        <f>SUMIF(Ingredients!$B$3:$B$217,K546,Ingredients!$F$3:$F$217)+SUMIF($B$3:$B$724,K546,$BH$3:$BH$724)</f>
        <v>0</v>
      </c>
      <c r="BF546" s="30">
        <f>SUMIF(Ingredients!$B$3:$B$217,L546,Ingredients!$F$3:$F$217)+SUMIF($B$3:$B$724,L546,$BH$3:$BH$724)</f>
        <v>0</v>
      </c>
      <c r="BG546" s="30">
        <f>SUMIF(Ingredients!$B$3:$B$217,M546,Ingredients!$F$3:$F$217)+SUMIF($B$3:$B$724,M546,$BH$3:$BH$724)</f>
        <v>0</v>
      </c>
      <c r="BH546" s="35">
        <f t="shared" si="109"/>
        <v>1</v>
      </c>
      <c r="BI546" s="30">
        <f>SUMIF(Ingredients!$B$3:$B$217,F546,Ingredients!$G$3:$G$217)+SUMIF($B$3:$B$724,F546,$BQ$3:$BQ$724)</f>
        <v>0</v>
      </c>
      <c r="BJ546" s="30">
        <f>SUMIF(Ingredients!$B$3:$B$217,G546,Ingredients!$G$3:$G$217)+SUMIF($B$3:$B$724,G546,$BQ$3:$BQ$724)</f>
        <v>0</v>
      </c>
      <c r="BK546" s="30">
        <f>SUMIF(Ingredients!$B$3:$B$217,H546,Ingredients!$G$3:$G$217)+SUMIF($B$3:$B$724,H546,$BQ$3:$BQ$724)</f>
        <v>0</v>
      </c>
      <c r="BL546" s="30">
        <f>SUMIF(Ingredients!$B$3:$B$217,I546,Ingredients!$G$3:$G$217)+SUMIF($B$3:$B$724,I546,$BQ$3:$BQ$724)</f>
        <v>0</v>
      </c>
      <c r="BM546" s="30">
        <f>SUMIF(Ingredients!$B$3:$B$217,J546,Ingredients!$G$3:$G$217)+SUMIF($B$3:$B$724,J546,$BQ$3:$BQ$724)</f>
        <v>0</v>
      </c>
      <c r="BN546" s="30">
        <f>SUMIF(Ingredients!$B$3:$B$217,K546,Ingredients!$G$3:$G$217)+SUMIF($B$3:$B$724,K546,$BQ$3:$BQ$724)</f>
        <v>0</v>
      </c>
      <c r="BO546" s="30">
        <f>SUMIF(Ingredients!$B$3:$B$217,L546,Ingredients!$G$3:$G$217)+SUMIF($B$3:$B$724,L546,$BQ$3:$BQ$724)</f>
        <v>0</v>
      </c>
      <c r="BP546" s="30">
        <f>SUMIF(Ingredients!$B$3:$B$217,M546,Ingredients!$G$3:$G$217)+SUMIF($B$3:$B$724,M546,$BQ$3:$BQ$724)</f>
        <v>0</v>
      </c>
      <c r="BQ546" s="36">
        <f t="shared" si="110"/>
        <v>0</v>
      </c>
      <c r="BR546" s="30">
        <f>SUMIF(Ingredients!$B$3:$B$217,F546,Ingredients!$H$3:$H$217)+SUMIF($B$3:$B$724,F546,$BZ$3:$BZ$724)</f>
        <v>0</v>
      </c>
      <c r="BS546" s="30">
        <f>SUMIF(Ingredients!$B$3:$B$217,G546,Ingredients!$H$3:$H$217)+SUMIF($B$3:$B$724,G546,$BZ$3:$BZ$724)</f>
        <v>0</v>
      </c>
      <c r="BT546" s="30">
        <f>SUMIF(Ingredients!$B$3:$B$217,H546,Ingredients!$H$3:$H$217)+SUMIF($B$3:$B$724,H546,$BZ$3:$BZ$724)</f>
        <v>0</v>
      </c>
      <c r="BU546" s="30">
        <f>SUMIF(Ingredients!$B$3:$B$217,I546,Ingredients!$H$3:$H$217)+SUMIF($B$3:$B$724,I546,$BZ$3:$BZ$724)</f>
        <v>0</v>
      </c>
      <c r="BV546" s="30">
        <f>SUMIF(Ingredients!$B$3:$B$217,J546,Ingredients!$H$3:$H$217)+SUMIF($B$3:$B$724,J546,$BZ$3:$BZ$724)</f>
        <v>0</v>
      </c>
      <c r="BW546" s="30">
        <f>SUMIF(Ingredients!$B$3:$B$217,K546,Ingredients!$H$3:$H$217)+SUMIF($B$3:$B$724,K546,$BZ$3:$BZ$724)</f>
        <v>0</v>
      </c>
      <c r="BX546" s="30">
        <f>SUMIF(Ingredients!$B$3:$B$217,L546,Ingredients!$H$3:$H$217)+SUMIF($B$3:$B$724,L546,$BZ$3:$BZ$724)</f>
        <v>0</v>
      </c>
      <c r="BY546" s="30">
        <f>SUMIF(Ingredients!$B$3:$B$217,M546,Ingredients!$H$3:$H$217)+SUMIF($B$3:$B$724,M546,$BZ$3:$BZ$724)</f>
        <v>0</v>
      </c>
      <c r="BZ546" s="42">
        <f t="shared" si="111"/>
        <v>0</v>
      </c>
      <c r="CA546" s="30">
        <f>SUMIF(Ingredients!$B$3:$B$217,F546,Ingredients!$I$3:$I$217)+SUMIF($B$3:$B$724,F546,$CI$3:$CI$724)</f>
        <v>0</v>
      </c>
      <c r="CB546" s="30">
        <f>SUMIF(Ingredients!$B$3:$B$217,G546,Ingredients!$I$3:$I$217)+SUMIF($B$3:$B$724,G546,$CI$3:$CI$724)</f>
        <v>0</v>
      </c>
      <c r="CC546" s="30">
        <f>SUMIF(Ingredients!$B$3:$B$217,H546,Ingredients!$I$3:$I$217)+SUMIF($B$3:$B$724,H546,$CI$3:$CI$724)</f>
        <v>2.5</v>
      </c>
      <c r="CD546" s="30">
        <f>SUMIF(Ingredients!$B$3:$B$217,I546,Ingredients!$I$3:$I$217)+SUMIF($B$3:$B$724,I546,$CI$3:$CI$724)</f>
        <v>0</v>
      </c>
      <c r="CE546" s="30">
        <f>SUMIF(Ingredients!$B$3:$B$217,J546,Ingredients!$I$3:$I$217)+SUMIF($B$3:$B$724,J546,$CI$3:$CI$724)</f>
        <v>0</v>
      </c>
      <c r="CF546" s="30">
        <f>SUMIF(Ingredients!$B$3:$B$217,K546,Ingredients!$I$3:$I$217)+SUMIF($B$3:$B$724,K546,$CI$3:$CI$724)</f>
        <v>0</v>
      </c>
      <c r="CG546" s="30">
        <f>SUMIF(Ingredients!$B$3:$B$217,L546,Ingredients!$I$3:$I$217)+SUMIF($B$3:$B$724,L546,$CI$3:$CI$724)</f>
        <v>0</v>
      </c>
      <c r="CH546" s="30">
        <f>SUMIF(Ingredients!$B$3:$B$217,M546,Ingredients!$I$3:$I$217)+SUMIF($B$3:$B$724,M546,$CI$3:$CI$724)</f>
        <v>0</v>
      </c>
      <c r="CI546" s="38">
        <f t="shared" si="112"/>
        <v>2.5</v>
      </c>
      <c r="CJ546" s="30">
        <f>SUMIF(Ingredients!$B$3:$B$217,F546,Ingredients!$J$3:$J$217)+SUMIF($B$3:$B$724,F546,$CR$3:$CR$724)</f>
        <v>0</v>
      </c>
      <c r="CK546" s="30">
        <f>SUMIF(Ingredients!$B$3:$B$217,G546,Ingredients!$J$3:$J$217)+SUMIF($B$3:$B$724,G546,$CR$3:$CR$724)</f>
        <v>2</v>
      </c>
      <c r="CL546" s="30">
        <f>SUMIF(Ingredients!$B$3:$B$217,H546,Ingredients!$J$3:$J$217)+SUMIF($B$3:$B$724,H546,$CR$3:$CR$724)</f>
        <v>0</v>
      </c>
      <c r="CM546" s="30">
        <f>SUMIF(Ingredients!$B$3:$B$217,I546,Ingredients!$J$3:$J$217)+SUMIF($B$3:$B$724,I546,$CR$3:$CR$724)</f>
        <v>0</v>
      </c>
      <c r="CN546" s="30">
        <f>SUMIF(Ingredients!$B$3:$B$217,J546,Ingredients!$J$3:$J$217)+SUMIF($B$3:$B$724,J546,$CR$3:$CR$724)</f>
        <v>0</v>
      </c>
      <c r="CO546" s="30">
        <f>SUMIF(Ingredients!$B$3:$B$217,K546,Ingredients!$J$3:$J$217)+SUMIF($B$3:$B$724,K546,$CR$3:$CR$724)</f>
        <v>0</v>
      </c>
      <c r="CP546" s="30">
        <f>SUMIF(Ingredients!$B$3:$B$217,L546,Ingredients!$J$3:$J$217)+SUMIF($B$3:$B$724,L546,$CR$3:$CR$724)</f>
        <v>0</v>
      </c>
      <c r="CQ546" s="30">
        <f>SUMIF(Ingredients!$B$3:$B$217,M546,Ingredients!$J$3:$J$217)+SUMIF($B$3:$B$724,M546,$CR$3:$CR$724)</f>
        <v>0</v>
      </c>
      <c r="CR546" s="43">
        <f t="shared" si="113"/>
        <v>2</v>
      </c>
      <c r="CS546" s="34">
        <v>20</v>
      </c>
      <c r="CT546" s="30">
        <v>0</v>
      </c>
      <c r="CU546" s="30">
        <v>9</v>
      </c>
      <c r="CV546" s="35">
        <v>1</v>
      </c>
      <c r="CW546" s="36">
        <v>0</v>
      </c>
      <c r="CX546" s="37">
        <v>0</v>
      </c>
      <c r="CY546" s="38">
        <v>2.5</v>
      </c>
      <c r="CZ546" s="39">
        <v>2</v>
      </c>
      <c r="DA546" t="s">
        <v>202</v>
      </c>
      <c r="DB546" t="str">
        <f t="shared" ca="1" si="114"/>
        <v>-</v>
      </c>
      <c r="DD546" t="s">
        <v>200</v>
      </c>
      <c r="DE546" t="str">
        <f t="shared" ca="1" si="115"/>
        <v>BACONPANCAKESITEM(MEAL, ItemRegistry.baconpancakesItem, 4 ,4f,0f,1f,0f,0f,2.5f,2f,2.33f),</v>
      </c>
      <c r="DF546" t="s">
        <v>2593</v>
      </c>
    </row>
    <row r="547" spans="2:110" x14ac:dyDescent="0.3">
      <c r="B547" t="s">
        <v>2742</v>
      </c>
      <c r="C547" t="str">
        <f>INDEX('PH Itemnames'!$B$1:$B$723,MATCH(B547,'PH Itemnames'!$A$1:$A$723),1)</f>
        <v>blackpaellaItem</v>
      </c>
      <c r="D547" t="s">
        <v>245</v>
      </c>
      <c r="E547" t="s">
        <v>1192</v>
      </c>
      <c r="F547" s="10" t="s">
        <v>86</v>
      </c>
      <c r="G547" s="11" t="s">
        <v>850</v>
      </c>
      <c r="H547" s="11" t="s">
        <v>44</v>
      </c>
      <c r="I547" s="11" t="s">
        <v>270</v>
      </c>
      <c r="J547" s="11" t="s">
        <v>62</v>
      </c>
      <c r="K547" s="11" t="s">
        <v>133</v>
      </c>
      <c r="L547" s="11"/>
      <c r="M547" s="11"/>
      <c r="N547" s="46">
        <f ca="1">SUMIF(Ingredients!$B$3:$B$217,'PH complex foods'!F547,Ingredients!$A$3:$A$119)+SUMIF($B$3:$B$724,F547,$V$3:$V$723)</f>
        <v>1</v>
      </c>
      <c r="O547" s="11">
        <f ca="1">SUMIF(Ingredients!$B$3:$B$217,'PH complex foods'!G547,Ingredients!$A$3:$A$119)+SUMIF($B$3:$B$724,G547,$V$3:$V$723)</f>
        <v>1</v>
      </c>
      <c r="P547" s="11">
        <f ca="1">SUMIF(Ingredients!$B$3:$B$217,'PH complex foods'!H547,Ingredients!$A$3:$A$119)+SUMIF($B$3:$B$724,H547,$V$3:$V$723)</f>
        <v>1</v>
      </c>
      <c r="Q547" s="11">
        <f ca="1">SUMIF(Ingredients!$B$3:$B$217,'PH complex foods'!I547,Ingredients!$A$3:$A$119)+SUMIF($B$3:$B$724,I547,$V$3:$V$723)</f>
        <v>1</v>
      </c>
      <c r="R547" s="11">
        <f ca="1">SUMIF(Ingredients!$B$3:$B$217,'PH complex foods'!J547,Ingredients!$A$3:$A$119)+SUMIF($B$3:$B$724,J547,$V$3:$V$723)</f>
        <v>1</v>
      </c>
      <c r="S547" s="11">
        <f ca="1">SUMIF(Ingredients!$B$3:$B$217,'PH complex foods'!K547,Ingredients!$A$3:$A$119)+SUMIF($B$3:$B$724,K547,$V$3:$V$723)</f>
        <v>1</v>
      </c>
      <c r="T547" s="11">
        <f ca="1">SUMIF(Ingredients!$B$3:$B$217,'PH complex foods'!L547,Ingredients!$A$3:$A$119)+SUMIF($B$3:$B$724,L547,$V$3:$V$723)</f>
        <v>0</v>
      </c>
      <c r="U547" s="11">
        <f ca="1">SUMIF(Ingredients!$B$3:$B$217,'PH complex foods'!M547,Ingredients!$A$3:$A$119)+SUMIF($B$3:$B$724,M547,$V$3:$V$723)</f>
        <v>0</v>
      </c>
      <c r="V547" s="10">
        <f t="shared" ca="1" si="116"/>
        <v>1</v>
      </c>
      <c r="W547" s="11">
        <f t="shared" si="105"/>
        <v>0</v>
      </c>
      <c r="X547" s="44" t="str">
        <f t="shared" ca="1" si="117"/>
        <v>Yes</v>
      </c>
      <c r="Y547" s="34">
        <f>SUMIF(Ingredients!$B$3:$B$217,F547,Ingredients!$C$3:$C$217)+SUMIF($B$3:$B$724,F547,$AG$3:$AG$724)</f>
        <v>5</v>
      </c>
      <c r="Z547" s="30">
        <f>SUMIF(Ingredients!$B$3:$B$217,G547,Ingredients!$C$3:$C$217)+SUMIF($B$3:$B$724,G547,$AG$3:$AG$724)</f>
        <v>2</v>
      </c>
      <c r="AA547" s="30">
        <f>SUMIF(Ingredients!$B$3:$B$217,H547,Ingredients!$C$3:$C$217)+SUMIF($B$3:$B$724,H547,$AG$3:$AG$724)</f>
        <v>0</v>
      </c>
      <c r="AB547" s="30">
        <f>SUMIF(Ingredients!$B$3:$B$217,I547,Ingredients!$C$3:$C$217)+SUMIF($B$3:$B$724,I547,$AG$3:$AG$724)</f>
        <v>12.30952380952381</v>
      </c>
      <c r="AC547" s="30">
        <f>SUMIF(Ingredients!$B$3:$B$217,J547,Ingredients!$C$3:$C$217)+SUMIF($B$3:$B$724,J547,$AG$3:$AG$724)</f>
        <v>2</v>
      </c>
      <c r="AD547" s="30">
        <f>SUMIF(Ingredients!$B$3:$B$217,K547,Ingredients!$C$3:$C$217)+SUMIF($B$3:$B$724,K547,$AG$3:$AG$724)</f>
        <v>1</v>
      </c>
      <c r="AE547" s="30">
        <f>SUMIF(Ingredients!$B$3:$B$217,L547,Ingredients!$C$3:$C$217)+SUMIF($B$3:$B$724,L547,$AG$3:$AG$724)</f>
        <v>0</v>
      </c>
      <c r="AF547" s="30">
        <f>SUMIF(Ingredients!$B$3:$B$217,M547,Ingredients!$C$3:$C$217)+SUMIF($B$3:$B$724,M547,$AG$3:$AG$724)</f>
        <v>0</v>
      </c>
      <c r="AG547" s="29">
        <f t="shared" si="106"/>
        <v>22.30952380952381</v>
      </c>
      <c r="AH547" s="30">
        <f>SUMIF(Ingredients!$B$3:$B$217,F547,Ingredients!$D$3:$D$217)+SUMIF($B$3:$B$724,F547,$AP$3:$AP$724)</f>
        <v>0</v>
      </c>
      <c r="AI547" s="30">
        <f>SUMIF(Ingredients!$B$3:$B$217,G547,Ingredients!$D$3:$D$217)+SUMIF($B$3:$B$724,G547,$AP$3:$AP$724)</f>
        <v>0</v>
      </c>
      <c r="AJ547" s="30">
        <f>SUMIF(Ingredients!$B$3:$B$217,H547,Ingredients!$D$3:$D$217)+SUMIF($B$3:$B$724,H547,$AP$3:$AP$724)</f>
        <v>0</v>
      </c>
      <c r="AK547" s="30">
        <f>SUMIF(Ingredients!$B$3:$B$217,I547,Ingredients!$D$3:$D$217)+SUMIF($B$3:$B$724,I547,$AP$3:$AP$724)</f>
        <v>0.35714285714285715</v>
      </c>
      <c r="AL547" s="30">
        <f>SUMIF(Ingredients!$B$3:$B$217,J547,Ingredients!$D$3:$D$217)+SUMIF($B$3:$B$724,J547,$AP$3:$AP$724)</f>
        <v>0</v>
      </c>
      <c r="AM547" s="30">
        <f>SUMIF(Ingredients!$B$3:$B$217,K547,Ingredients!$D$3:$D$217)+SUMIF($B$3:$B$724,K547,$AP$3:$AP$724)</f>
        <v>0</v>
      </c>
      <c r="AN547" s="30">
        <f>SUMIF(Ingredients!$B$3:$B$217,L547,Ingredients!$D$3:$D$217)+SUMIF($B$3:$B$724,L547,$AP$3:$AP$724)</f>
        <v>0</v>
      </c>
      <c r="AO547" s="30">
        <f>SUMIF(Ingredients!$B$3:$B$217,M547,Ingredients!$D$3:$D$217)+SUMIF($B$3:$B$724,M547,$AP$3:$AP$724)</f>
        <v>0</v>
      </c>
      <c r="AP547" s="29">
        <f t="shared" si="107"/>
        <v>0.35714285714285715</v>
      </c>
      <c r="AQ547" s="30">
        <f>SUMIF(Ingredients!$B$3:$B$217,F547,Ingredients!$E$3:$E$217)+SUMIF($B$3:$B$724,F547,$AY$3:$AY$727)</f>
        <v>7</v>
      </c>
      <c r="AR547" s="30">
        <f>SUMIF(Ingredients!$B$3:$B$217,G547,Ingredients!$E$3:$E$217)+SUMIF($B$3:$B$724,G547,$AY$3:$AY$727)</f>
        <v>0</v>
      </c>
      <c r="AS547" s="30">
        <f>SUMIF(Ingredients!$B$3:$B$217,H547,Ingredients!$E$3:$E$217)+SUMIF($B$3:$B$724,H547,$AY$3:$AY$727)</f>
        <v>10</v>
      </c>
      <c r="AT547" s="30">
        <f>SUMIF(Ingredients!$B$3:$B$217,I547,Ingredients!$E$3:$E$217)+SUMIF($B$3:$B$724,I547,$AY$3:$AY$727)</f>
        <v>10.428571428571429</v>
      </c>
      <c r="AU547" s="30">
        <f>SUMIF(Ingredients!$B$3:$B$217,J547,Ingredients!$E$3:$E$217)+SUMIF($B$3:$B$724,J547,$AY$3:$AY$727)</f>
        <v>54</v>
      </c>
      <c r="AV547" s="30">
        <f>SUMIF(Ingredients!$B$3:$B$217,K547,Ingredients!$E$3:$E$217)+SUMIF($B$3:$B$724,K547,$AY$3:$AY$727)</f>
        <v>32</v>
      </c>
      <c r="AW547" s="30">
        <f>SUMIF(Ingredients!$B$3:$B$217,L547,Ingredients!$E$3:$E$217)+SUMIF($B$3:$B$724,L547,$AY$3:$AY$727)</f>
        <v>0</v>
      </c>
      <c r="AX547" s="30">
        <f>SUMIF(Ingredients!$B$3:$B$217,M547,Ingredients!$E$3:$E$217)+SUMIF($B$3:$B$724,M547,$AY$3:$AY$727)</f>
        <v>0</v>
      </c>
      <c r="AY547" s="29">
        <f t="shared" si="108"/>
        <v>18.904761904761905</v>
      </c>
      <c r="AZ547" s="30">
        <f>SUMIF(Ingredients!$B$3:$B$217,F547,Ingredients!$F$3:$F$217)+SUMIF($B$3:$B$724,F547,$BH$3:$BH$724)</f>
        <v>0</v>
      </c>
      <c r="BA547" s="30">
        <f>SUMIF(Ingredients!$B$3:$B$217,G547,Ingredients!$F$3:$F$217)+SUMIF($B$3:$B$724,G547,$BH$3:$BH$724)</f>
        <v>0</v>
      </c>
      <c r="BB547" s="30">
        <f>SUMIF(Ingredients!$B$3:$B$217,H547,Ingredients!$F$3:$F$217)+SUMIF($B$3:$B$724,H547,$BH$3:$BH$724)</f>
        <v>0</v>
      </c>
      <c r="BC547" s="30">
        <f>SUMIF(Ingredients!$B$3:$B$217,I547,Ingredients!$F$3:$F$217)+SUMIF($B$3:$B$724,I547,$BH$3:$BH$724)</f>
        <v>0</v>
      </c>
      <c r="BD547" s="30">
        <f>SUMIF(Ingredients!$B$3:$B$217,J547,Ingredients!$F$3:$F$217)+SUMIF($B$3:$B$724,J547,$BH$3:$BH$724)</f>
        <v>0</v>
      </c>
      <c r="BE547" s="30">
        <f>SUMIF(Ingredients!$B$3:$B$217,K547,Ingredients!$F$3:$F$217)+SUMIF($B$3:$B$724,K547,$BH$3:$BH$724)</f>
        <v>0</v>
      </c>
      <c r="BF547" s="30">
        <f>SUMIF(Ingredients!$B$3:$B$217,L547,Ingredients!$F$3:$F$217)+SUMIF($B$3:$B$724,L547,$BH$3:$BH$724)</f>
        <v>0</v>
      </c>
      <c r="BG547" s="30">
        <f>SUMIF(Ingredients!$B$3:$B$217,M547,Ingredients!$F$3:$F$217)+SUMIF($B$3:$B$724,M547,$BH$3:$BH$724)</f>
        <v>0</v>
      </c>
      <c r="BH547" s="35">
        <f t="shared" si="109"/>
        <v>0</v>
      </c>
      <c r="BI547" s="30">
        <f>SUMIF(Ingredients!$B$3:$B$217,F547,Ingredients!$G$3:$G$217)+SUMIF($B$3:$B$724,F547,$BQ$3:$BQ$724)</f>
        <v>0</v>
      </c>
      <c r="BJ547" s="30">
        <f>SUMIF(Ingredients!$B$3:$B$217,G547,Ingredients!$G$3:$G$217)+SUMIF($B$3:$B$724,G547,$BQ$3:$BQ$724)</f>
        <v>0</v>
      </c>
      <c r="BK547" s="30">
        <f>SUMIF(Ingredients!$B$3:$B$217,H547,Ingredients!$G$3:$G$217)+SUMIF($B$3:$B$724,H547,$BQ$3:$BQ$724)</f>
        <v>0</v>
      </c>
      <c r="BL547" s="30">
        <f>SUMIF(Ingredients!$B$3:$B$217,I547,Ingredients!$G$3:$G$217)+SUMIF($B$3:$B$724,I547,$BQ$3:$BQ$724)</f>
        <v>0</v>
      </c>
      <c r="BM547" s="30">
        <f>SUMIF(Ingredients!$B$3:$B$217,J547,Ingredients!$G$3:$G$217)+SUMIF($B$3:$B$724,J547,$BQ$3:$BQ$724)</f>
        <v>0</v>
      </c>
      <c r="BN547" s="30">
        <f>SUMIF(Ingredients!$B$3:$B$217,K547,Ingredients!$G$3:$G$217)+SUMIF($B$3:$B$724,K547,$BQ$3:$BQ$724)</f>
        <v>0</v>
      </c>
      <c r="BO547" s="30">
        <f>SUMIF(Ingredients!$B$3:$B$217,L547,Ingredients!$G$3:$G$217)+SUMIF($B$3:$B$724,L547,$BQ$3:$BQ$724)</f>
        <v>0</v>
      </c>
      <c r="BP547" s="30">
        <f>SUMIF(Ingredients!$B$3:$B$217,M547,Ingredients!$G$3:$G$217)+SUMIF($B$3:$B$724,M547,$BQ$3:$BQ$724)</f>
        <v>0</v>
      </c>
      <c r="BQ547" s="36">
        <f t="shared" si="110"/>
        <v>0</v>
      </c>
      <c r="BR547" s="30">
        <f>SUMIF(Ingredients!$B$3:$B$217,F547,Ingredients!$H$3:$H$217)+SUMIF($B$3:$B$724,F547,$BZ$3:$BZ$724)</f>
        <v>0</v>
      </c>
      <c r="BS547" s="30">
        <f>SUMIF(Ingredients!$B$3:$B$217,G547,Ingredients!$H$3:$H$217)+SUMIF($B$3:$B$724,G547,$BZ$3:$BZ$724)</f>
        <v>0</v>
      </c>
      <c r="BT547" s="30">
        <f>SUMIF(Ingredients!$B$3:$B$217,H547,Ingredients!$H$3:$H$217)+SUMIF($B$3:$B$724,H547,$BZ$3:$BZ$724)</f>
        <v>0</v>
      </c>
      <c r="BU547" s="30">
        <f>SUMIF(Ingredients!$B$3:$B$217,I547,Ingredients!$H$3:$H$217)+SUMIF($B$3:$B$724,I547,$BZ$3:$BZ$724)</f>
        <v>1.1428571428571428</v>
      </c>
      <c r="BV547" s="30">
        <f>SUMIF(Ingredients!$B$3:$B$217,J547,Ingredients!$H$3:$H$217)+SUMIF($B$3:$B$724,J547,$BZ$3:$BZ$724)</f>
        <v>2</v>
      </c>
      <c r="BW547" s="30">
        <f>SUMIF(Ingredients!$B$3:$B$217,K547,Ingredients!$H$3:$H$217)+SUMIF($B$3:$B$724,K547,$BZ$3:$BZ$724)</f>
        <v>0.5</v>
      </c>
      <c r="BX547" s="30">
        <f>SUMIF(Ingredients!$B$3:$B$217,L547,Ingredients!$H$3:$H$217)+SUMIF($B$3:$B$724,L547,$BZ$3:$BZ$724)</f>
        <v>0</v>
      </c>
      <c r="BY547" s="30">
        <f>SUMIF(Ingredients!$B$3:$B$217,M547,Ingredients!$H$3:$H$217)+SUMIF($B$3:$B$724,M547,$BZ$3:$BZ$724)</f>
        <v>0</v>
      </c>
      <c r="BZ547" s="42">
        <f t="shared" si="111"/>
        <v>3.6428571428571428</v>
      </c>
      <c r="CA547" s="30">
        <f>SUMIF(Ingredients!$B$3:$B$217,F547,Ingredients!$I$3:$I$217)+SUMIF($B$3:$B$724,F547,$CI$3:$CI$724)</f>
        <v>0.5</v>
      </c>
      <c r="CB547" s="30">
        <f>SUMIF(Ingredients!$B$3:$B$217,G547,Ingredients!$I$3:$I$217)+SUMIF($B$3:$B$724,G547,$CI$3:$CI$724)</f>
        <v>0</v>
      </c>
      <c r="CC547" s="30">
        <f>SUMIF(Ingredients!$B$3:$B$217,H547,Ingredients!$I$3:$I$217)+SUMIF($B$3:$B$724,H547,$CI$3:$CI$724)</f>
        <v>0</v>
      </c>
      <c r="CD547" s="30">
        <f>SUMIF(Ingredients!$B$3:$B$217,I547,Ingredients!$I$3:$I$217)+SUMIF($B$3:$B$724,I547,$CI$3:$CI$724)</f>
        <v>2.5</v>
      </c>
      <c r="CE547" s="30">
        <f>SUMIF(Ingredients!$B$3:$B$217,J547,Ingredients!$I$3:$I$217)+SUMIF($B$3:$B$724,J547,$CI$3:$CI$724)</f>
        <v>0</v>
      </c>
      <c r="CF547" s="30">
        <f>SUMIF(Ingredients!$B$3:$B$217,K547,Ingredients!$I$3:$I$217)+SUMIF($B$3:$B$724,K547,$CI$3:$CI$724)</f>
        <v>0</v>
      </c>
      <c r="CG547" s="30">
        <f>SUMIF(Ingredients!$B$3:$B$217,L547,Ingredients!$I$3:$I$217)+SUMIF($B$3:$B$724,L547,$CI$3:$CI$724)</f>
        <v>0</v>
      </c>
      <c r="CH547" s="30">
        <f>SUMIF(Ingredients!$B$3:$B$217,M547,Ingredients!$I$3:$I$217)+SUMIF($B$3:$B$724,M547,$CI$3:$CI$724)</f>
        <v>0</v>
      </c>
      <c r="CI547" s="38">
        <f t="shared" si="112"/>
        <v>3</v>
      </c>
      <c r="CJ547" s="30">
        <f>SUMIF(Ingredients!$B$3:$B$217,F547,Ingredients!$J$3:$J$217)+SUMIF($B$3:$B$724,F547,$CR$3:$CR$724)</f>
        <v>0</v>
      </c>
      <c r="CK547" s="30">
        <f>SUMIF(Ingredients!$B$3:$B$217,G547,Ingredients!$J$3:$J$217)+SUMIF($B$3:$B$724,G547,$CR$3:$CR$724)</f>
        <v>0</v>
      </c>
      <c r="CL547" s="30">
        <f>SUMIF(Ingredients!$B$3:$B$217,H547,Ingredients!$J$3:$J$217)+SUMIF($B$3:$B$724,H547,$CR$3:$CR$724)</f>
        <v>0</v>
      </c>
      <c r="CM547" s="30">
        <f>SUMIF(Ingredients!$B$3:$B$217,I547,Ingredients!$J$3:$J$217)+SUMIF($B$3:$B$724,I547,$CR$3:$CR$724)</f>
        <v>0</v>
      </c>
      <c r="CN547" s="30">
        <f>SUMIF(Ingredients!$B$3:$B$217,J547,Ingredients!$J$3:$J$217)+SUMIF($B$3:$B$724,J547,$CR$3:$CR$724)</f>
        <v>0</v>
      </c>
      <c r="CO547" s="30">
        <f>SUMIF(Ingredients!$B$3:$B$217,K547,Ingredients!$J$3:$J$217)+SUMIF($B$3:$B$724,K547,$CR$3:$CR$724)</f>
        <v>0</v>
      </c>
      <c r="CP547" s="30">
        <f>SUMIF(Ingredients!$B$3:$B$217,L547,Ingredients!$J$3:$J$217)+SUMIF($B$3:$B$724,L547,$CR$3:$CR$724)</f>
        <v>0</v>
      </c>
      <c r="CQ547" s="30">
        <f>SUMIF(Ingredients!$B$3:$B$217,M547,Ingredients!$J$3:$J$217)+SUMIF($B$3:$B$724,M547,$CR$3:$CR$724)</f>
        <v>0</v>
      </c>
      <c r="CR547" s="43">
        <f t="shared" si="113"/>
        <v>0</v>
      </c>
      <c r="CS547" s="34">
        <v>25</v>
      </c>
      <c r="CT547" s="30">
        <v>0.35714285714285715</v>
      </c>
      <c r="CU547" s="30">
        <v>11</v>
      </c>
      <c r="CV547" s="35">
        <v>1</v>
      </c>
      <c r="CW547" s="36">
        <v>0</v>
      </c>
      <c r="CX547" s="37">
        <v>3.6428571428571428</v>
      </c>
      <c r="CY547" s="38">
        <v>3</v>
      </c>
      <c r="CZ547" s="39">
        <v>0</v>
      </c>
      <c r="DA547" t="s">
        <v>202</v>
      </c>
      <c r="DB547" t="str">
        <f t="shared" ca="1" si="114"/>
        <v>-</v>
      </c>
      <c r="DD547" t="s">
        <v>200</v>
      </c>
      <c r="DE547" t="str">
        <f t="shared" ca="1" si="115"/>
        <v>BLACKPAELLAITEM(MEAL, ItemRegistry.blackpaellaItem, 4 ,5f,0.36f,1f,3.64f,0f,3f,0f,1.91f),</v>
      </c>
      <c r="DF547" t="s">
        <v>2743</v>
      </c>
    </row>
    <row r="548" spans="2:110" x14ac:dyDescent="0.3">
      <c r="B548" t="s">
        <v>855</v>
      </c>
      <c r="C548" t="str">
        <f>INDEX('PH Itemnames'!$B$1:$B$723,MATCH(B548,'PH Itemnames'!$A$1:$A$723),1)</f>
        <v>blazingsoupItem</v>
      </c>
      <c r="D548" t="s">
        <v>245</v>
      </c>
      <c r="E548" t="s">
        <v>1192</v>
      </c>
      <c r="F548" s="10" t="s">
        <v>270</v>
      </c>
      <c r="G548" s="11" t="s">
        <v>730</v>
      </c>
      <c r="H548" s="11" t="s">
        <v>856</v>
      </c>
      <c r="I548" s="11"/>
      <c r="J548" s="11"/>
      <c r="K548" s="11"/>
      <c r="L548" s="11"/>
      <c r="M548" s="11"/>
      <c r="N548" s="46">
        <f ca="1">SUMIF(Ingredients!$B$3:$B$217,'PH complex foods'!F548,Ingredients!$A$3:$A$119)+SUMIF($B$3:$B$724,F548,$V$3:$V$723)</f>
        <v>1</v>
      </c>
      <c r="O548" s="11">
        <f ca="1">SUMIF(Ingredients!$B$3:$B$217,'PH complex foods'!G548,Ingredients!$A$3:$A$119)+SUMIF($B$3:$B$724,G548,$V$3:$V$723)</f>
        <v>0</v>
      </c>
      <c r="P548" s="11">
        <f ca="1">SUMIF(Ingredients!$B$3:$B$217,'PH complex foods'!H548,Ingredients!$A$3:$A$119)+SUMIF($B$3:$B$724,H548,$V$3:$V$723)</f>
        <v>0</v>
      </c>
      <c r="Q548" s="11">
        <f ca="1">SUMIF(Ingredients!$B$3:$B$217,'PH complex foods'!I548,Ingredients!$A$3:$A$119)+SUMIF($B$3:$B$724,I548,$V$3:$V$723)</f>
        <v>0</v>
      </c>
      <c r="R548" s="11">
        <f ca="1">SUMIF(Ingredients!$B$3:$B$217,'PH complex foods'!J548,Ingredients!$A$3:$A$119)+SUMIF($B$3:$B$724,J548,$V$3:$V$723)</f>
        <v>0</v>
      </c>
      <c r="S548" s="11">
        <f ca="1">SUMIF(Ingredients!$B$3:$B$217,'PH complex foods'!K548,Ingredients!$A$3:$A$119)+SUMIF($B$3:$B$724,K548,$V$3:$V$723)</f>
        <v>0</v>
      </c>
      <c r="T548" s="11">
        <f ca="1">SUMIF(Ingredients!$B$3:$B$217,'PH complex foods'!L548,Ingredients!$A$3:$A$119)+SUMIF($B$3:$B$724,L548,$V$3:$V$723)</f>
        <v>0</v>
      </c>
      <c r="U548" s="11">
        <f ca="1">SUMIF(Ingredients!$B$3:$B$217,'PH complex foods'!M548,Ingredients!$A$3:$A$119)+SUMIF($B$3:$B$724,M548,$V$3:$V$723)</f>
        <v>0</v>
      </c>
      <c r="V548" s="10">
        <f t="shared" ca="1" si="116"/>
        <v>-1</v>
      </c>
      <c r="W548" s="11">
        <f t="shared" si="105"/>
        <v>0</v>
      </c>
      <c r="X548" s="44" t="str">
        <f t="shared" ca="1" si="117"/>
        <v>No</v>
      </c>
      <c r="Y548" s="34">
        <f>SUMIF(Ingredients!$B$3:$B$217,F548,Ingredients!$C$3:$C$217)+SUMIF($B$3:$B$724,F548,$AG$3:$AG$724)</f>
        <v>12.30952380952381</v>
      </c>
      <c r="Z548" s="30">
        <f>SUMIF(Ingredients!$B$3:$B$217,G548,Ingredients!$C$3:$C$217)+SUMIF($B$3:$B$724,G548,$AG$3:$AG$724)</f>
        <v>0</v>
      </c>
      <c r="AA548" s="30">
        <f>SUMIF(Ingredients!$B$3:$B$217,H548,Ingredients!$C$3:$C$217)+SUMIF($B$3:$B$724,H548,$AG$3:$AG$724)</f>
        <v>0</v>
      </c>
      <c r="AB548" s="30">
        <f>SUMIF(Ingredients!$B$3:$B$217,I548,Ingredients!$C$3:$C$217)+SUMIF($B$3:$B$724,I548,$AG$3:$AG$724)</f>
        <v>0</v>
      </c>
      <c r="AC548" s="30">
        <f>SUMIF(Ingredients!$B$3:$B$217,J548,Ingredients!$C$3:$C$217)+SUMIF($B$3:$B$724,J548,$AG$3:$AG$724)</f>
        <v>0</v>
      </c>
      <c r="AD548" s="30">
        <f>SUMIF(Ingredients!$B$3:$B$217,K548,Ingredients!$C$3:$C$217)+SUMIF($B$3:$B$724,K548,$AG$3:$AG$724)</f>
        <v>0</v>
      </c>
      <c r="AE548" s="30">
        <f>SUMIF(Ingredients!$B$3:$B$217,L548,Ingredients!$C$3:$C$217)+SUMIF($B$3:$B$724,L548,$AG$3:$AG$724)</f>
        <v>0</v>
      </c>
      <c r="AF548" s="30">
        <f>SUMIF(Ingredients!$B$3:$B$217,M548,Ingredients!$C$3:$C$217)+SUMIF($B$3:$B$724,M548,$AG$3:$AG$724)</f>
        <v>0</v>
      </c>
      <c r="AG548" s="29">
        <f t="shared" si="106"/>
        <v>12.30952380952381</v>
      </c>
      <c r="AH548" s="30">
        <f>SUMIF(Ingredients!$B$3:$B$217,F548,Ingredients!$D$3:$D$217)+SUMIF($B$3:$B$724,F548,$AP$3:$AP$724)</f>
        <v>0.35714285714285715</v>
      </c>
      <c r="AI548" s="30">
        <f>SUMIF(Ingredients!$B$3:$B$217,G548,Ingredients!$D$3:$D$217)+SUMIF($B$3:$B$724,G548,$AP$3:$AP$724)</f>
        <v>0</v>
      </c>
      <c r="AJ548" s="30">
        <f>SUMIF(Ingredients!$B$3:$B$217,H548,Ingredients!$D$3:$D$217)+SUMIF($B$3:$B$724,H548,$AP$3:$AP$724)</f>
        <v>0</v>
      </c>
      <c r="AK548" s="30">
        <f>SUMIF(Ingredients!$B$3:$B$217,I548,Ingredients!$D$3:$D$217)+SUMIF($B$3:$B$724,I548,$AP$3:$AP$724)</f>
        <v>0</v>
      </c>
      <c r="AL548" s="30">
        <f>SUMIF(Ingredients!$B$3:$B$217,J548,Ingredients!$D$3:$D$217)+SUMIF($B$3:$B$724,J548,$AP$3:$AP$724)</f>
        <v>0</v>
      </c>
      <c r="AM548" s="30">
        <f>SUMIF(Ingredients!$B$3:$B$217,K548,Ingredients!$D$3:$D$217)+SUMIF($B$3:$B$724,K548,$AP$3:$AP$724)</f>
        <v>0</v>
      </c>
      <c r="AN548" s="30">
        <f>SUMIF(Ingredients!$B$3:$B$217,L548,Ingredients!$D$3:$D$217)+SUMIF($B$3:$B$724,L548,$AP$3:$AP$724)</f>
        <v>0</v>
      </c>
      <c r="AO548" s="30">
        <f>SUMIF(Ingredients!$B$3:$B$217,M548,Ingredients!$D$3:$D$217)+SUMIF($B$3:$B$724,M548,$AP$3:$AP$724)</f>
        <v>0</v>
      </c>
      <c r="AP548" s="29">
        <f t="shared" si="107"/>
        <v>0.35714285714285715</v>
      </c>
      <c r="AQ548" s="30">
        <f>SUMIF(Ingredients!$B$3:$B$217,F548,Ingredients!$E$3:$E$217)+SUMIF($B$3:$B$724,F548,$AY$3:$AY$727)</f>
        <v>10.428571428571429</v>
      </c>
      <c r="AR548" s="30">
        <f>SUMIF(Ingredients!$B$3:$B$217,G548,Ingredients!$E$3:$E$217)+SUMIF($B$3:$B$724,G548,$AY$3:$AY$727)</f>
        <v>0</v>
      </c>
      <c r="AS548" s="30">
        <f>SUMIF(Ingredients!$B$3:$B$217,H548,Ingredients!$E$3:$E$217)+SUMIF($B$3:$B$724,H548,$AY$3:$AY$727)</f>
        <v>0</v>
      </c>
      <c r="AT548" s="30">
        <f>SUMIF(Ingredients!$B$3:$B$217,I548,Ingredients!$E$3:$E$217)+SUMIF($B$3:$B$724,I548,$AY$3:$AY$727)</f>
        <v>0</v>
      </c>
      <c r="AU548" s="30">
        <f>SUMIF(Ingredients!$B$3:$B$217,J548,Ingredients!$E$3:$E$217)+SUMIF($B$3:$B$724,J548,$AY$3:$AY$727)</f>
        <v>0</v>
      </c>
      <c r="AV548" s="30">
        <f>SUMIF(Ingredients!$B$3:$B$217,K548,Ingredients!$E$3:$E$217)+SUMIF($B$3:$B$724,K548,$AY$3:$AY$727)</f>
        <v>0</v>
      </c>
      <c r="AW548" s="30">
        <f>SUMIF(Ingredients!$B$3:$B$217,L548,Ingredients!$E$3:$E$217)+SUMIF($B$3:$B$724,L548,$AY$3:$AY$727)</f>
        <v>0</v>
      </c>
      <c r="AX548" s="30">
        <f>SUMIF(Ingredients!$B$3:$B$217,M548,Ingredients!$E$3:$E$217)+SUMIF($B$3:$B$724,M548,$AY$3:$AY$727)</f>
        <v>0</v>
      </c>
      <c r="AY548" s="29">
        <f t="shared" si="108"/>
        <v>3.4761904761904763</v>
      </c>
      <c r="AZ548" s="30">
        <f>SUMIF(Ingredients!$B$3:$B$217,F548,Ingredients!$F$3:$F$217)+SUMIF($B$3:$B$724,F548,$BH$3:$BH$724)</f>
        <v>0</v>
      </c>
      <c r="BA548" s="30">
        <f>SUMIF(Ingredients!$B$3:$B$217,G548,Ingredients!$F$3:$F$217)+SUMIF($B$3:$B$724,G548,$BH$3:$BH$724)</f>
        <v>0</v>
      </c>
      <c r="BB548" s="30">
        <f>SUMIF(Ingredients!$B$3:$B$217,H548,Ingredients!$F$3:$F$217)+SUMIF($B$3:$B$724,H548,$BH$3:$BH$724)</f>
        <v>0</v>
      </c>
      <c r="BC548" s="30">
        <f>SUMIF(Ingredients!$B$3:$B$217,I548,Ingredients!$F$3:$F$217)+SUMIF($B$3:$B$724,I548,$BH$3:$BH$724)</f>
        <v>0</v>
      </c>
      <c r="BD548" s="30">
        <f>SUMIF(Ingredients!$B$3:$B$217,J548,Ingredients!$F$3:$F$217)+SUMIF($B$3:$B$724,J548,$BH$3:$BH$724)</f>
        <v>0</v>
      </c>
      <c r="BE548" s="30">
        <f>SUMIF(Ingredients!$B$3:$B$217,K548,Ingredients!$F$3:$F$217)+SUMIF($B$3:$B$724,K548,$BH$3:$BH$724)</f>
        <v>0</v>
      </c>
      <c r="BF548" s="30">
        <f>SUMIF(Ingredients!$B$3:$B$217,L548,Ingredients!$F$3:$F$217)+SUMIF($B$3:$B$724,L548,$BH$3:$BH$724)</f>
        <v>0</v>
      </c>
      <c r="BG548" s="30">
        <f>SUMIF(Ingredients!$B$3:$B$217,M548,Ingredients!$F$3:$F$217)+SUMIF($B$3:$B$724,M548,$BH$3:$BH$724)</f>
        <v>0</v>
      </c>
      <c r="BH548" s="35">
        <f t="shared" si="109"/>
        <v>0</v>
      </c>
      <c r="BI548" s="30">
        <f>SUMIF(Ingredients!$B$3:$B$217,F548,Ingredients!$G$3:$G$217)+SUMIF($B$3:$B$724,F548,$BQ$3:$BQ$724)</f>
        <v>0</v>
      </c>
      <c r="BJ548" s="30">
        <f>SUMIF(Ingredients!$B$3:$B$217,G548,Ingredients!$G$3:$G$217)+SUMIF($B$3:$B$724,G548,$BQ$3:$BQ$724)</f>
        <v>0</v>
      </c>
      <c r="BK548" s="30">
        <f>SUMIF(Ingredients!$B$3:$B$217,H548,Ingredients!$G$3:$G$217)+SUMIF($B$3:$B$724,H548,$BQ$3:$BQ$724)</f>
        <v>0</v>
      </c>
      <c r="BL548" s="30">
        <f>SUMIF(Ingredients!$B$3:$B$217,I548,Ingredients!$G$3:$G$217)+SUMIF($B$3:$B$724,I548,$BQ$3:$BQ$724)</f>
        <v>0</v>
      </c>
      <c r="BM548" s="30">
        <f>SUMIF(Ingredients!$B$3:$B$217,J548,Ingredients!$G$3:$G$217)+SUMIF($B$3:$B$724,J548,$BQ$3:$BQ$724)</f>
        <v>0</v>
      </c>
      <c r="BN548" s="30">
        <f>SUMIF(Ingredients!$B$3:$B$217,K548,Ingredients!$G$3:$G$217)+SUMIF($B$3:$B$724,K548,$BQ$3:$BQ$724)</f>
        <v>0</v>
      </c>
      <c r="BO548" s="30">
        <f>SUMIF(Ingredients!$B$3:$B$217,L548,Ingredients!$G$3:$G$217)+SUMIF($B$3:$B$724,L548,$BQ$3:$BQ$724)</f>
        <v>0</v>
      </c>
      <c r="BP548" s="30">
        <f>SUMIF(Ingredients!$B$3:$B$217,M548,Ingredients!$G$3:$G$217)+SUMIF($B$3:$B$724,M548,$BQ$3:$BQ$724)</f>
        <v>0</v>
      </c>
      <c r="BQ548" s="36">
        <f t="shared" si="110"/>
        <v>0</v>
      </c>
      <c r="BR548" s="30">
        <f>SUMIF(Ingredients!$B$3:$B$217,F548,Ingredients!$H$3:$H$217)+SUMIF($B$3:$B$724,F548,$BZ$3:$BZ$724)</f>
        <v>1.1428571428571428</v>
      </c>
      <c r="BS548" s="30">
        <f>SUMIF(Ingredients!$B$3:$B$217,G548,Ingredients!$H$3:$H$217)+SUMIF($B$3:$B$724,G548,$BZ$3:$BZ$724)</f>
        <v>0</v>
      </c>
      <c r="BT548" s="30">
        <f>SUMIF(Ingredients!$B$3:$B$217,H548,Ingredients!$H$3:$H$217)+SUMIF($B$3:$B$724,H548,$BZ$3:$BZ$724)</f>
        <v>0</v>
      </c>
      <c r="BU548" s="30">
        <f>SUMIF(Ingredients!$B$3:$B$217,I548,Ingredients!$H$3:$H$217)+SUMIF($B$3:$B$724,I548,$BZ$3:$BZ$724)</f>
        <v>0</v>
      </c>
      <c r="BV548" s="30">
        <f>SUMIF(Ingredients!$B$3:$B$217,J548,Ingredients!$H$3:$H$217)+SUMIF($B$3:$B$724,J548,$BZ$3:$BZ$724)</f>
        <v>0</v>
      </c>
      <c r="BW548" s="30">
        <f>SUMIF(Ingredients!$B$3:$B$217,K548,Ingredients!$H$3:$H$217)+SUMIF($B$3:$B$724,K548,$BZ$3:$BZ$724)</f>
        <v>0</v>
      </c>
      <c r="BX548" s="30">
        <f>SUMIF(Ingredients!$B$3:$B$217,L548,Ingredients!$H$3:$H$217)+SUMIF($B$3:$B$724,L548,$BZ$3:$BZ$724)</f>
        <v>0</v>
      </c>
      <c r="BY548" s="30">
        <f>SUMIF(Ingredients!$B$3:$B$217,M548,Ingredients!$H$3:$H$217)+SUMIF($B$3:$B$724,M548,$BZ$3:$BZ$724)</f>
        <v>0</v>
      </c>
      <c r="BZ548" s="42">
        <f t="shared" si="111"/>
        <v>1.1428571428571428</v>
      </c>
      <c r="CA548" s="30">
        <f>SUMIF(Ingredients!$B$3:$B$217,F548,Ingredients!$I$3:$I$217)+SUMIF($B$3:$B$724,F548,$CI$3:$CI$724)</f>
        <v>2.5</v>
      </c>
      <c r="CB548" s="30">
        <f>SUMIF(Ingredients!$B$3:$B$217,G548,Ingredients!$I$3:$I$217)+SUMIF($B$3:$B$724,G548,$CI$3:$CI$724)</f>
        <v>0</v>
      </c>
      <c r="CC548" s="30">
        <f>SUMIF(Ingredients!$B$3:$B$217,H548,Ingredients!$I$3:$I$217)+SUMIF($B$3:$B$724,H548,$CI$3:$CI$724)</f>
        <v>0</v>
      </c>
      <c r="CD548" s="30">
        <f>SUMIF(Ingredients!$B$3:$B$217,I548,Ingredients!$I$3:$I$217)+SUMIF($B$3:$B$724,I548,$CI$3:$CI$724)</f>
        <v>0</v>
      </c>
      <c r="CE548" s="30">
        <f>SUMIF(Ingredients!$B$3:$B$217,J548,Ingredients!$I$3:$I$217)+SUMIF($B$3:$B$724,J548,$CI$3:$CI$724)</f>
        <v>0</v>
      </c>
      <c r="CF548" s="30">
        <f>SUMIF(Ingredients!$B$3:$B$217,K548,Ingredients!$I$3:$I$217)+SUMIF($B$3:$B$724,K548,$CI$3:$CI$724)</f>
        <v>0</v>
      </c>
      <c r="CG548" s="30">
        <f>SUMIF(Ingredients!$B$3:$B$217,L548,Ingredients!$I$3:$I$217)+SUMIF($B$3:$B$724,L548,$CI$3:$CI$724)</f>
        <v>0</v>
      </c>
      <c r="CH548" s="30">
        <f>SUMIF(Ingredients!$B$3:$B$217,M548,Ingredients!$I$3:$I$217)+SUMIF($B$3:$B$724,M548,$CI$3:$CI$724)</f>
        <v>0</v>
      </c>
      <c r="CI548" s="38">
        <f t="shared" si="112"/>
        <v>2.5</v>
      </c>
      <c r="CJ548" s="30">
        <f>SUMIF(Ingredients!$B$3:$B$217,F548,Ingredients!$J$3:$J$217)+SUMIF($B$3:$B$724,F548,$CR$3:$CR$724)</f>
        <v>0</v>
      </c>
      <c r="CK548" s="30">
        <f>SUMIF(Ingredients!$B$3:$B$217,G548,Ingredients!$J$3:$J$217)+SUMIF($B$3:$B$724,G548,$CR$3:$CR$724)</f>
        <v>0</v>
      </c>
      <c r="CL548" s="30">
        <f>SUMIF(Ingredients!$B$3:$B$217,H548,Ingredients!$J$3:$J$217)+SUMIF($B$3:$B$724,H548,$CR$3:$CR$724)</f>
        <v>0</v>
      </c>
      <c r="CM548" s="30">
        <f>SUMIF(Ingredients!$B$3:$B$217,I548,Ingredients!$J$3:$J$217)+SUMIF($B$3:$B$724,I548,$CR$3:$CR$724)</f>
        <v>0</v>
      </c>
      <c r="CN548" s="30">
        <f>SUMIF(Ingredients!$B$3:$B$217,J548,Ingredients!$J$3:$J$217)+SUMIF($B$3:$B$724,J548,$CR$3:$CR$724)</f>
        <v>0</v>
      </c>
      <c r="CO548" s="30">
        <f>SUMIF(Ingredients!$B$3:$B$217,K548,Ingredients!$J$3:$J$217)+SUMIF($B$3:$B$724,K548,$CR$3:$CR$724)</f>
        <v>0</v>
      </c>
      <c r="CP548" s="30">
        <f>SUMIF(Ingredients!$B$3:$B$217,L548,Ingredients!$J$3:$J$217)+SUMIF($B$3:$B$724,L548,$CR$3:$CR$724)</f>
        <v>0</v>
      </c>
      <c r="CQ548" s="30">
        <f>SUMIF(Ingredients!$B$3:$B$217,M548,Ingredients!$J$3:$J$217)+SUMIF($B$3:$B$724,M548,$CR$3:$CR$724)</f>
        <v>0</v>
      </c>
      <c r="CR548" s="43">
        <f t="shared" si="113"/>
        <v>0</v>
      </c>
      <c r="CS548" s="34">
        <v>12.30952380952381</v>
      </c>
      <c r="CT548" s="30">
        <v>0.35714285714285715</v>
      </c>
      <c r="CU548" s="30">
        <v>3.4761904761904763</v>
      </c>
      <c r="CV548" s="35">
        <v>0</v>
      </c>
      <c r="CW548" s="36">
        <v>0</v>
      </c>
      <c r="CX548" s="37">
        <v>1.1428571428571428</v>
      </c>
      <c r="CY548" s="38">
        <v>2.5</v>
      </c>
      <c r="CZ548" s="39">
        <v>0</v>
      </c>
      <c r="DA548" t="s">
        <v>199</v>
      </c>
      <c r="DB548" t="str">
        <f t="shared" ca="1" si="114"/>
        <v>No</v>
      </c>
      <c r="DC548" t="s">
        <v>857</v>
      </c>
      <c r="DD548" t="s">
        <v>200</v>
      </c>
      <c r="DE548" t="str">
        <f t="shared" ca="1" si="115"/>
        <v/>
      </c>
      <c r="DF548" t="s">
        <v>2272</v>
      </c>
    </row>
    <row r="549" spans="2:110" x14ac:dyDescent="0.3">
      <c r="B549" t="s">
        <v>858</v>
      </c>
      <c r="C549" t="str">
        <f>INDEX('PH Itemnames'!$B$1:$B$723,MATCH(B549,'PH Itemnames'!$A$1:$A$723),1)</f>
        <v>briochebunItem</v>
      </c>
      <c r="D549" t="s">
        <v>240</v>
      </c>
      <c r="E549" t="s">
        <v>1192</v>
      </c>
      <c r="F549" s="10" t="s">
        <v>264</v>
      </c>
      <c r="G549" s="11" t="s">
        <v>226</v>
      </c>
      <c r="H549" s="11" t="s">
        <v>247</v>
      </c>
      <c r="I549" s="11" t="s">
        <v>238</v>
      </c>
      <c r="J549" s="11" t="s">
        <v>9</v>
      </c>
      <c r="K549" s="11" t="s">
        <v>217</v>
      </c>
      <c r="L549" s="11" t="s">
        <v>210</v>
      </c>
      <c r="M549" s="11"/>
      <c r="N549" s="46">
        <f ca="1">SUMIF(Ingredients!$B$3:$B$217,'PH complex foods'!F549,Ingredients!$A$3:$A$119)+SUMIF($B$3:$B$724,F549,$V$3:$V$723)</f>
        <v>1</v>
      </c>
      <c r="O549" s="11">
        <f ca="1">SUMIF(Ingredients!$B$3:$B$217,'PH complex foods'!G549,Ingredients!$A$3:$A$119)+SUMIF($B$3:$B$724,G549,$V$3:$V$723)</f>
        <v>1</v>
      </c>
      <c r="P549" s="11">
        <f ca="1">SUMIF(Ingredients!$B$3:$B$217,'PH complex foods'!H549,Ingredients!$A$3:$A$119)+SUMIF($B$3:$B$724,H549,$V$3:$V$723)</f>
        <v>1</v>
      </c>
      <c r="Q549" s="11">
        <f ca="1">SUMIF(Ingredients!$B$3:$B$217,'PH complex foods'!I549,Ingredients!$A$3:$A$119)+SUMIF($B$3:$B$724,I549,$V$3:$V$723)</f>
        <v>1</v>
      </c>
      <c r="R549" s="11">
        <f ca="1">SUMIF(Ingredients!$B$3:$B$217,'PH complex foods'!J549,Ingredients!$A$3:$A$119)+SUMIF($B$3:$B$724,J549,$V$3:$V$723)</f>
        <v>1</v>
      </c>
      <c r="S549" s="11">
        <f ca="1">SUMIF(Ingredients!$B$3:$B$217,'PH complex foods'!K549,Ingredients!$A$3:$A$119)+SUMIF($B$3:$B$724,K549,$V$3:$V$723)</f>
        <v>1</v>
      </c>
      <c r="T549" s="11">
        <f ca="1">SUMIF(Ingredients!$B$3:$B$217,'PH complex foods'!L549,Ingredients!$A$3:$A$119)+SUMIF($B$3:$B$724,L549,$V$3:$V$723)</f>
        <v>1</v>
      </c>
      <c r="U549" s="11">
        <f ca="1">SUMIF(Ingredients!$B$3:$B$217,'PH complex foods'!M549,Ingredients!$A$3:$A$119)+SUMIF($B$3:$B$724,M549,$V$3:$V$723)</f>
        <v>0</v>
      </c>
      <c r="V549" s="10">
        <f t="shared" ca="1" si="116"/>
        <v>1</v>
      </c>
      <c r="W549" s="11">
        <f t="shared" si="105"/>
        <v>4</v>
      </c>
      <c r="X549" s="44" t="str">
        <f t="shared" ca="1" si="117"/>
        <v>Yes</v>
      </c>
      <c r="Y549" s="34">
        <f>SUMIF(Ingredients!$B$3:$B$217,F549,Ingredients!$C$3:$C$217)+SUMIF($B$3:$B$724,F549,$AG$3:$AG$724)</f>
        <v>5</v>
      </c>
      <c r="Z549" s="30">
        <f>SUMIF(Ingredients!$B$3:$B$217,G549,Ingredients!$C$3:$C$217)+SUMIF($B$3:$B$724,G549,$AG$3:$AG$724)</f>
        <v>0</v>
      </c>
      <c r="AA549" s="30">
        <f>SUMIF(Ingredients!$B$3:$B$217,H549,Ingredients!$C$3:$C$217)+SUMIF($B$3:$B$724,H549,$AG$3:$AG$724)</f>
        <v>5</v>
      </c>
      <c r="AB549" s="30">
        <f>SUMIF(Ingredients!$B$3:$B$217,I549,Ingredients!$C$3:$C$217)+SUMIF($B$3:$B$724,I549,$AG$3:$AG$724)</f>
        <v>5</v>
      </c>
      <c r="AC549" s="30">
        <f>SUMIF(Ingredients!$B$3:$B$217,J549,Ingredients!$C$3:$C$217)+SUMIF($B$3:$B$724,J549,$AG$3:$AG$724)</f>
        <v>0</v>
      </c>
      <c r="AD549" s="30">
        <f>SUMIF(Ingredients!$B$3:$B$217,K549,Ingredients!$C$3:$C$217)+SUMIF($B$3:$B$724,K549,$AG$3:$AG$724)</f>
        <v>5</v>
      </c>
      <c r="AE549" s="30">
        <f>SUMIF(Ingredients!$B$3:$B$217,L549,Ingredients!$C$3:$C$217)+SUMIF($B$3:$B$724,L549,$AG$3:$AG$724)</f>
        <v>0</v>
      </c>
      <c r="AF549" s="30">
        <f>SUMIF(Ingredients!$B$3:$B$217,M549,Ingredients!$C$3:$C$217)+SUMIF($B$3:$B$724,M549,$AG$3:$AG$724)</f>
        <v>0</v>
      </c>
      <c r="AG549" s="29">
        <f t="shared" si="106"/>
        <v>20</v>
      </c>
      <c r="AH549" s="30">
        <f>SUMIF(Ingredients!$B$3:$B$217,F549,Ingredients!$D$3:$D$217)+SUMIF($B$3:$B$724,F549,$AP$3:$AP$724)</f>
        <v>0</v>
      </c>
      <c r="AI549" s="30">
        <f>SUMIF(Ingredients!$B$3:$B$217,G549,Ingredients!$D$3:$D$217)+SUMIF($B$3:$B$724,G549,$AP$3:$AP$724)</f>
        <v>0</v>
      </c>
      <c r="AJ549" s="30">
        <f>SUMIF(Ingredients!$B$3:$B$217,H549,Ingredients!$D$3:$D$217)+SUMIF($B$3:$B$724,H549,$AP$3:$AP$724)</f>
        <v>0</v>
      </c>
      <c r="AK549" s="30">
        <f>SUMIF(Ingredients!$B$3:$B$217,I549,Ingredients!$D$3:$D$217)+SUMIF($B$3:$B$724,I549,$AP$3:$AP$724)</f>
        <v>5</v>
      </c>
      <c r="AL549" s="30">
        <f>SUMIF(Ingredients!$B$3:$B$217,J549,Ingredients!$D$3:$D$217)+SUMIF($B$3:$B$724,J549,$AP$3:$AP$724)</f>
        <v>10</v>
      </c>
      <c r="AM549" s="30">
        <f>SUMIF(Ingredients!$B$3:$B$217,K549,Ingredients!$D$3:$D$217)+SUMIF($B$3:$B$724,K549,$AP$3:$AP$724)</f>
        <v>0</v>
      </c>
      <c r="AN549" s="30">
        <f>SUMIF(Ingredients!$B$3:$B$217,L549,Ingredients!$D$3:$D$217)+SUMIF($B$3:$B$724,L549,$AP$3:$AP$724)</f>
        <v>0</v>
      </c>
      <c r="AO549" s="30">
        <f>SUMIF(Ingredients!$B$3:$B$217,M549,Ingredients!$D$3:$D$217)+SUMIF($B$3:$B$724,M549,$AP$3:$AP$724)</f>
        <v>0</v>
      </c>
      <c r="AP549" s="29">
        <f t="shared" si="107"/>
        <v>15</v>
      </c>
      <c r="AQ549" s="30">
        <f>SUMIF(Ingredients!$B$3:$B$217,F549,Ingredients!$E$3:$E$217)+SUMIF($B$3:$B$724,F549,$AY$3:$AY$727)</f>
        <v>43</v>
      </c>
      <c r="AR549" s="30">
        <f>SUMIF(Ingredients!$B$3:$B$217,G549,Ingredients!$E$3:$E$217)+SUMIF($B$3:$B$724,G549,$AY$3:$AY$727)</f>
        <v>16</v>
      </c>
      <c r="AS549" s="30">
        <f>SUMIF(Ingredients!$B$3:$B$217,H549,Ingredients!$E$3:$E$217)+SUMIF($B$3:$B$724,H549,$AY$3:$AY$727)</f>
        <v>12</v>
      </c>
      <c r="AT549" s="30">
        <f>SUMIF(Ingredients!$B$3:$B$217,I549,Ingredients!$E$3:$E$217)+SUMIF($B$3:$B$724,I549,$AY$3:$AY$727)</f>
        <v>23</v>
      </c>
      <c r="AU549" s="30">
        <f>SUMIF(Ingredients!$B$3:$B$217,J549,Ingredients!$E$3:$E$217)+SUMIF($B$3:$B$724,J549,$AY$3:$AY$727)</f>
        <v>0</v>
      </c>
      <c r="AV549" s="30">
        <f>SUMIF(Ingredients!$B$3:$B$217,K549,Ingredients!$E$3:$E$217)+SUMIF($B$3:$B$724,K549,$AY$3:$AY$727)</f>
        <v>7</v>
      </c>
      <c r="AW549" s="30">
        <f>SUMIF(Ingredients!$B$3:$B$217,L549,Ingredients!$E$3:$E$217)+SUMIF($B$3:$B$724,L549,$AY$3:$AY$727)</f>
        <v>30</v>
      </c>
      <c r="AX549" s="30">
        <f>SUMIF(Ingredients!$B$3:$B$217,M549,Ingredients!$E$3:$E$217)+SUMIF($B$3:$B$724,M549,$AY$3:$AY$727)</f>
        <v>0</v>
      </c>
      <c r="AY549" s="29">
        <f t="shared" si="108"/>
        <v>18.714285714285715</v>
      </c>
      <c r="AZ549" s="30">
        <f>SUMIF(Ingredients!$B$3:$B$217,F549,Ingredients!$F$3:$F$217)+SUMIF($B$3:$B$724,F549,$BH$3:$BH$724)</f>
        <v>1</v>
      </c>
      <c r="BA549" s="30">
        <f>SUMIF(Ingredients!$B$3:$B$217,G549,Ingredients!$F$3:$F$217)+SUMIF($B$3:$B$724,G549,$BH$3:$BH$724)</f>
        <v>0</v>
      </c>
      <c r="BB549" s="30">
        <f>SUMIF(Ingredients!$B$3:$B$217,H549,Ingredients!$F$3:$F$217)+SUMIF($B$3:$B$724,H549,$BH$3:$BH$724)</f>
        <v>0</v>
      </c>
      <c r="BC549" s="30">
        <f>SUMIF(Ingredients!$B$3:$B$217,I549,Ingredients!$F$3:$F$217)+SUMIF($B$3:$B$724,I549,$BH$3:$BH$724)</f>
        <v>0</v>
      </c>
      <c r="BD549" s="30">
        <f>SUMIF(Ingredients!$B$3:$B$217,J549,Ingredients!$F$3:$F$217)+SUMIF($B$3:$B$724,J549,$BH$3:$BH$724)</f>
        <v>0</v>
      </c>
      <c r="BE549" s="30">
        <f>SUMIF(Ingredients!$B$3:$B$217,K549,Ingredients!$F$3:$F$217)+SUMIF($B$3:$B$724,K549,$BH$3:$BH$724)</f>
        <v>0</v>
      </c>
      <c r="BF549" s="30">
        <f>SUMIF(Ingredients!$B$3:$B$217,L549,Ingredients!$F$3:$F$217)+SUMIF($B$3:$B$724,L549,$BH$3:$BH$724)</f>
        <v>0</v>
      </c>
      <c r="BG549" s="30">
        <f>SUMIF(Ingredients!$B$3:$B$217,M549,Ingredients!$F$3:$F$217)+SUMIF($B$3:$B$724,M549,$BH$3:$BH$724)</f>
        <v>0</v>
      </c>
      <c r="BH549" s="35">
        <f t="shared" si="109"/>
        <v>1</v>
      </c>
      <c r="BI549" s="30">
        <f>SUMIF(Ingredients!$B$3:$B$217,F549,Ingredients!$G$3:$G$217)+SUMIF($B$3:$B$724,F549,$BQ$3:$BQ$724)</f>
        <v>0</v>
      </c>
      <c r="BJ549" s="30">
        <f>SUMIF(Ingredients!$B$3:$B$217,G549,Ingredients!$G$3:$G$217)+SUMIF($B$3:$B$724,G549,$BQ$3:$BQ$724)</f>
        <v>0</v>
      </c>
      <c r="BK549" s="30">
        <f>SUMIF(Ingredients!$B$3:$B$217,H549,Ingredients!$G$3:$G$217)+SUMIF($B$3:$B$724,H549,$BQ$3:$BQ$724)</f>
        <v>0</v>
      </c>
      <c r="BL549" s="30">
        <f>SUMIF(Ingredients!$B$3:$B$217,I549,Ingredients!$G$3:$G$217)+SUMIF($B$3:$B$724,I549,$BQ$3:$BQ$724)</f>
        <v>0</v>
      </c>
      <c r="BM549" s="30">
        <f>SUMIF(Ingredients!$B$3:$B$217,J549,Ingredients!$G$3:$G$217)+SUMIF($B$3:$B$724,J549,$BQ$3:$BQ$724)</f>
        <v>0</v>
      </c>
      <c r="BN549" s="30">
        <f>SUMIF(Ingredients!$B$3:$B$217,K549,Ingredients!$G$3:$G$217)+SUMIF($B$3:$B$724,K549,$BQ$3:$BQ$724)</f>
        <v>0</v>
      </c>
      <c r="BO549" s="30">
        <f>SUMIF(Ingredients!$B$3:$B$217,L549,Ingredients!$G$3:$G$217)+SUMIF($B$3:$B$724,L549,$BQ$3:$BQ$724)</f>
        <v>0</v>
      </c>
      <c r="BP549" s="30">
        <f>SUMIF(Ingredients!$B$3:$B$217,M549,Ingredients!$G$3:$G$217)+SUMIF($B$3:$B$724,M549,$BQ$3:$BQ$724)</f>
        <v>0</v>
      </c>
      <c r="BQ549" s="36">
        <f t="shared" si="110"/>
        <v>0</v>
      </c>
      <c r="BR549" s="30">
        <f>SUMIF(Ingredients!$B$3:$B$217,F549,Ingredients!$H$3:$H$217)+SUMIF($B$3:$B$724,F549,$BZ$3:$BZ$724)</f>
        <v>0</v>
      </c>
      <c r="BS549" s="30">
        <f>SUMIF(Ingredients!$B$3:$B$217,G549,Ingredients!$H$3:$H$217)+SUMIF($B$3:$B$724,G549,$BZ$3:$BZ$724)</f>
        <v>0</v>
      </c>
      <c r="BT549" s="30">
        <f>SUMIF(Ingredients!$B$3:$B$217,H549,Ingredients!$H$3:$H$217)+SUMIF($B$3:$B$724,H549,$BZ$3:$BZ$724)</f>
        <v>0</v>
      </c>
      <c r="BU549" s="30">
        <f>SUMIF(Ingredients!$B$3:$B$217,I549,Ingredients!$H$3:$H$217)+SUMIF($B$3:$B$724,I549,$BZ$3:$BZ$724)</f>
        <v>0</v>
      </c>
      <c r="BV549" s="30">
        <f>SUMIF(Ingredients!$B$3:$B$217,J549,Ingredients!$H$3:$H$217)+SUMIF($B$3:$B$724,J549,$BZ$3:$BZ$724)</f>
        <v>0</v>
      </c>
      <c r="BW549" s="30">
        <f>SUMIF(Ingredients!$B$3:$B$217,K549,Ingredients!$H$3:$H$217)+SUMIF($B$3:$B$724,K549,$BZ$3:$BZ$724)</f>
        <v>0</v>
      </c>
      <c r="BX549" s="30">
        <f>SUMIF(Ingredients!$B$3:$B$217,L549,Ingredients!$H$3:$H$217)+SUMIF($B$3:$B$724,L549,$BZ$3:$BZ$724)</f>
        <v>0</v>
      </c>
      <c r="BY549" s="30">
        <f>SUMIF(Ingredients!$B$3:$B$217,M549,Ingredients!$H$3:$H$217)+SUMIF($B$3:$B$724,M549,$BZ$3:$BZ$724)</f>
        <v>0</v>
      </c>
      <c r="BZ549" s="42">
        <f t="shared" si="111"/>
        <v>0</v>
      </c>
      <c r="CA549" s="30">
        <f>SUMIF(Ingredients!$B$3:$B$217,F549,Ingredients!$I$3:$I$217)+SUMIF($B$3:$B$724,F549,$CI$3:$CI$724)</f>
        <v>0</v>
      </c>
      <c r="CB549" s="30">
        <f>SUMIF(Ingredients!$B$3:$B$217,G549,Ingredients!$I$3:$I$217)+SUMIF($B$3:$B$724,G549,$CI$3:$CI$724)</f>
        <v>0</v>
      </c>
      <c r="CC549" s="30">
        <f>SUMIF(Ingredients!$B$3:$B$217,H549,Ingredients!$I$3:$I$217)+SUMIF($B$3:$B$724,H549,$CI$3:$CI$724)</f>
        <v>0</v>
      </c>
      <c r="CD549" s="30">
        <f>SUMIF(Ingredients!$B$3:$B$217,I549,Ingredients!$I$3:$I$217)+SUMIF($B$3:$B$724,I549,$CI$3:$CI$724)</f>
        <v>0</v>
      </c>
      <c r="CE549" s="30">
        <f>SUMIF(Ingredients!$B$3:$B$217,J549,Ingredients!$I$3:$I$217)+SUMIF($B$3:$B$724,J549,$CI$3:$CI$724)</f>
        <v>0</v>
      </c>
      <c r="CF549" s="30">
        <f>SUMIF(Ingredients!$B$3:$B$217,K549,Ingredients!$I$3:$I$217)+SUMIF($B$3:$B$724,K549,$CI$3:$CI$724)</f>
        <v>0</v>
      </c>
      <c r="CG549" s="30">
        <f>SUMIF(Ingredients!$B$3:$B$217,L549,Ingredients!$I$3:$I$217)+SUMIF($B$3:$B$724,L549,$CI$3:$CI$724)</f>
        <v>0</v>
      </c>
      <c r="CH549" s="30">
        <f>SUMIF(Ingredients!$B$3:$B$217,M549,Ingredients!$I$3:$I$217)+SUMIF($B$3:$B$724,M549,$CI$3:$CI$724)</f>
        <v>0</v>
      </c>
      <c r="CI549" s="38">
        <f t="shared" si="112"/>
        <v>0</v>
      </c>
      <c r="CJ549" s="30">
        <f>SUMIF(Ingredients!$B$3:$B$217,F549,Ingredients!$J$3:$J$217)+SUMIF($B$3:$B$724,F549,$CR$3:$CR$724)</f>
        <v>0</v>
      </c>
      <c r="CK549" s="30">
        <f>SUMIF(Ingredients!$B$3:$B$217,G549,Ingredients!$J$3:$J$217)+SUMIF($B$3:$B$724,G549,$CR$3:$CR$724)</f>
        <v>0</v>
      </c>
      <c r="CL549" s="30">
        <f>SUMIF(Ingredients!$B$3:$B$217,H549,Ingredients!$J$3:$J$217)+SUMIF($B$3:$B$724,H549,$CR$3:$CR$724)</f>
        <v>1</v>
      </c>
      <c r="CM549" s="30">
        <f>SUMIF(Ingredients!$B$3:$B$217,I549,Ingredients!$J$3:$J$217)+SUMIF($B$3:$B$724,I549,$CR$3:$CR$724)</f>
        <v>2</v>
      </c>
      <c r="CN549" s="30">
        <f>SUMIF(Ingredients!$B$3:$B$217,J549,Ingredients!$J$3:$J$217)+SUMIF($B$3:$B$724,J549,$CR$3:$CR$724)</f>
        <v>0</v>
      </c>
      <c r="CO549" s="30">
        <f>SUMIF(Ingredients!$B$3:$B$217,K549,Ingredients!$J$3:$J$217)+SUMIF($B$3:$B$724,K549,$CR$3:$CR$724)</f>
        <v>1</v>
      </c>
      <c r="CP549" s="30">
        <f>SUMIF(Ingredients!$B$3:$B$217,L549,Ingredients!$J$3:$J$217)+SUMIF($B$3:$B$724,L549,$CR$3:$CR$724)</f>
        <v>0</v>
      </c>
      <c r="CQ549" s="30">
        <f>SUMIF(Ingredients!$B$3:$B$217,M549,Ingredients!$J$3:$J$217)+SUMIF($B$3:$B$724,M549,$CR$3:$CR$724)</f>
        <v>0</v>
      </c>
      <c r="CR549" s="43">
        <f t="shared" si="113"/>
        <v>4</v>
      </c>
      <c r="CS549" s="34">
        <v>20</v>
      </c>
      <c r="CT549" s="30">
        <v>0</v>
      </c>
      <c r="CU549" s="30">
        <v>21</v>
      </c>
      <c r="CV549" s="35">
        <v>1</v>
      </c>
      <c r="CW549" s="36">
        <v>0</v>
      </c>
      <c r="CX549" s="37">
        <v>0</v>
      </c>
      <c r="CY549" s="38">
        <v>0</v>
      </c>
      <c r="CZ549" s="39">
        <v>4</v>
      </c>
      <c r="DA549" t="s">
        <v>202</v>
      </c>
      <c r="DB549" t="str">
        <f t="shared" ca="1" si="114"/>
        <v>-</v>
      </c>
      <c r="DD549" t="s">
        <v>200</v>
      </c>
      <c r="DE549" t="str">
        <f t="shared" ca="1" si="115"/>
        <v>BRIOCHEBUNITEM(MEAL, ItemRegistry.briochebunItem, 4 ,4f,0f,1f,0f,0f,0f,4f,1f),</v>
      </c>
      <c r="DF549" t="s">
        <v>2298</v>
      </c>
    </row>
    <row r="550" spans="2:110" x14ac:dyDescent="0.3">
      <c r="B550" t="s">
        <v>859</v>
      </c>
      <c r="C550" t="str">
        <f>INDEX('PH Itemnames'!$B$1:$B$723,MATCH(B550,'PH Itemnames'!$A$1:$A$723),1)</f>
        <v>chickenpaellaItem</v>
      </c>
      <c r="D550" t="s">
        <v>245</v>
      </c>
      <c r="E550" t="s">
        <v>1192</v>
      </c>
      <c r="F550" s="10" t="s">
        <v>287</v>
      </c>
      <c r="G550" s="11" t="s">
        <v>472</v>
      </c>
      <c r="H550" s="11" t="s">
        <v>44</v>
      </c>
      <c r="I550" s="11" t="s">
        <v>270</v>
      </c>
      <c r="J550" s="11" t="s">
        <v>64</v>
      </c>
      <c r="K550" s="11" t="s">
        <v>122</v>
      </c>
      <c r="L550" s="11"/>
      <c r="M550" s="11"/>
      <c r="N550" s="46">
        <f ca="1">SUMIF(Ingredients!$B$3:$B$217,'PH complex foods'!F550,Ingredients!$A$3:$A$119)+SUMIF($B$3:$B$724,F550,$V$3:$V$723)</f>
        <v>1</v>
      </c>
      <c r="O550" s="11">
        <f ca="1">SUMIF(Ingredients!$B$3:$B$217,'PH complex foods'!G550,Ingredients!$A$3:$A$119)+SUMIF($B$3:$B$724,G550,$V$3:$V$723)</f>
        <v>0</v>
      </c>
      <c r="P550" s="11">
        <f ca="1">SUMIF(Ingredients!$B$3:$B$217,'PH complex foods'!H550,Ingredients!$A$3:$A$119)+SUMIF($B$3:$B$724,H550,$V$3:$V$723)</f>
        <v>1</v>
      </c>
      <c r="Q550" s="11">
        <f ca="1">SUMIF(Ingredients!$B$3:$B$217,'PH complex foods'!I550,Ingredients!$A$3:$A$119)+SUMIF($B$3:$B$724,I550,$V$3:$V$723)</f>
        <v>1</v>
      </c>
      <c r="R550" s="11">
        <f ca="1">SUMIF(Ingredients!$B$3:$B$217,'PH complex foods'!J550,Ingredients!$A$3:$A$119)+SUMIF($B$3:$B$724,J550,$V$3:$V$723)</f>
        <v>1</v>
      </c>
      <c r="S550" s="11">
        <f ca="1">SUMIF(Ingredients!$B$3:$B$217,'PH complex foods'!K550,Ingredients!$A$3:$A$119)+SUMIF($B$3:$B$724,K550,$V$3:$V$723)</f>
        <v>1</v>
      </c>
      <c r="T550" s="11">
        <f ca="1">SUMIF(Ingredients!$B$3:$B$217,'PH complex foods'!L550,Ingredients!$A$3:$A$119)+SUMIF($B$3:$B$724,L550,$V$3:$V$723)</f>
        <v>0</v>
      </c>
      <c r="U550" s="11">
        <f ca="1">SUMIF(Ingredients!$B$3:$B$217,'PH complex foods'!M550,Ingredients!$A$3:$A$119)+SUMIF($B$3:$B$724,M550,$V$3:$V$723)</f>
        <v>0</v>
      </c>
      <c r="V550" s="10">
        <f t="shared" ca="1" si="116"/>
        <v>0</v>
      </c>
      <c r="W550" s="11">
        <f t="shared" si="105"/>
        <v>0</v>
      </c>
      <c r="X550" s="44" t="str">
        <f t="shared" ca="1" si="117"/>
        <v>No</v>
      </c>
      <c r="Y550" s="34">
        <f>SUMIF(Ingredients!$B$3:$B$217,F550,Ingredients!$C$3:$C$217)+SUMIF($B$3:$B$724,F550,$AG$3:$AG$724)</f>
        <v>10</v>
      </c>
      <c r="Z550" s="30">
        <f>SUMIF(Ingredients!$B$3:$B$217,G550,Ingredients!$C$3:$C$217)+SUMIF($B$3:$B$724,G550,$AG$3:$AG$724)</f>
        <v>0</v>
      </c>
      <c r="AA550" s="30">
        <f>SUMIF(Ingredients!$B$3:$B$217,H550,Ingredients!$C$3:$C$217)+SUMIF($B$3:$B$724,H550,$AG$3:$AG$724)</f>
        <v>0</v>
      </c>
      <c r="AB550" s="30">
        <f>SUMIF(Ingredients!$B$3:$B$217,I550,Ingredients!$C$3:$C$217)+SUMIF($B$3:$B$724,I550,$AG$3:$AG$724)</f>
        <v>12.30952380952381</v>
      </c>
      <c r="AC550" s="30">
        <f>SUMIF(Ingredients!$B$3:$B$217,J550,Ingredients!$C$3:$C$217)+SUMIF($B$3:$B$724,J550,$AG$3:$AG$724)</f>
        <v>2</v>
      </c>
      <c r="AD550" s="30">
        <f>SUMIF(Ingredients!$B$3:$B$217,K550,Ingredients!$C$3:$C$217)+SUMIF($B$3:$B$724,K550,$AG$3:$AG$724)</f>
        <v>0</v>
      </c>
      <c r="AE550" s="30">
        <f>SUMIF(Ingredients!$B$3:$B$217,L550,Ingredients!$C$3:$C$217)+SUMIF($B$3:$B$724,L550,$AG$3:$AG$724)</f>
        <v>0</v>
      </c>
      <c r="AF550" s="30">
        <f>SUMIF(Ingredients!$B$3:$B$217,M550,Ingredients!$C$3:$C$217)+SUMIF($B$3:$B$724,M550,$AG$3:$AG$724)</f>
        <v>0</v>
      </c>
      <c r="AG550" s="29">
        <f t="shared" si="106"/>
        <v>24.30952380952381</v>
      </c>
      <c r="AH550" s="30">
        <f>SUMIF(Ingredients!$B$3:$B$217,F550,Ingredients!$D$3:$D$217)+SUMIF($B$3:$B$724,F550,$AP$3:$AP$724)</f>
        <v>0</v>
      </c>
      <c r="AI550" s="30">
        <f>SUMIF(Ingredients!$B$3:$B$217,G550,Ingredients!$D$3:$D$217)+SUMIF($B$3:$B$724,G550,$AP$3:$AP$724)</f>
        <v>0</v>
      </c>
      <c r="AJ550" s="30">
        <f>SUMIF(Ingredients!$B$3:$B$217,H550,Ingredients!$D$3:$D$217)+SUMIF($B$3:$B$724,H550,$AP$3:$AP$724)</f>
        <v>0</v>
      </c>
      <c r="AK550" s="30">
        <f>SUMIF(Ingredients!$B$3:$B$217,I550,Ingredients!$D$3:$D$217)+SUMIF($B$3:$B$724,I550,$AP$3:$AP$724)</f>
        <v>0.35714285714285715</v>
      </c>
      <c r="AL550" s="30">
        <f>SUMIF(Ingredients!$B$3:$B$217,J550,Ingredients!$D$3:$D$217)+SUMIF($B$3:$B$724,J550,$AP$3:$AP$724)</f>
        <v>0</v>
      </c>
      <c r="AM550" s="30">
        <f>SUMIF(Ingredients!$B$3:$B$217,K550,Ingredients!$D$3:$D$217)+SUMIF($B$3:$B$724,K550,$AP$3:$AP$724)</f>
        <v>0</v>
      </c>
      <c r="AN550" s="30">
        <f>SUMIF(Ingredients!$B$3:$B$217,L550,Ingredients!$D$3:$D$217)+SUMIF($B$3:$B$724,L550,$AP$3:$AP$724)</f>
        <v>0</v>
      </c>
      <c r="AO550" s="30">
        <f>SUMIF(Ingredients!$B$3:$B$217,M550,Ingredients!$D$3:$D$217)+SUMIF($B$3:$B$724,M550,$AP$3:$AP$724)</f>
        <v>0</v>
      </c>
      <c r="AP550" s="29">
        <f t="shared" si="107"/>
        <v>0.35714285714285715</v>
      </c>
      <c r="AQ550" s="30">
        <f>SUMIF(Ingredients!$B$3:$B$217,F550,Ingredients!$E$3:$E$217)+SUMIF($B$3:$B$724,F550,$AY$3:$AY$727)</f>
        <v>7</v>
      </c>
      <c r="AR550" s="30">
        <f>SUMIF(Ingredients!$B$3:$B$217,G550,Ingredients!$E$3:$E$217)+SUMIF($B$3:$B$724,G550,$AY$3:$AY$727)</f>
        <v>0</v>
      </c>
      <c r="AS550" s="30">
        <f>SUMIF(Ingredients!$B$3:$B$217,H550,Ingredients!$E$3:$E$217)+SUMIF($B$3:$B$724,H550,$AY$3:$AY$727)</f>
        <v>10</v>
      </c>
      <c r="AT550" s="30">
        <f>SUMIF(Ingredients!$B$3:$B$217,I550,Ingredients!$E$3:$E$217)+SUMIF($B$3:$B$724,I550,$AY$3:$AY$727)</f>
        <v>10.428571428571429</v>
      </c>
      <c r="AU550" s="30">
        <f>SUMIF(Ingredients!$B$3:$B$217,J550,Ingredients!$E$3:$E$217)+SUMIF($B$3:$B$724,J550,$AY$3:$AY$727)</f>
        <v>43</v>
      </c>
      <c r="AV550" s="30">
        <f>SUMIF(Ingredients!$B$3:$B$217,K550,Ingredients!$E$3:$E$217)+SUMIF($B$3:$B$724,K550,$AY$3:$AY$727)</f>
        <v>48</v>
      </c>
      <c r="AW550" s="30">
        <f>SUMIF(Ingredients!$B$3:$B$217,L550,Ingredients!$E$3:$E$217)+SUMIF($B$3:$B$724,L550,$AY$3:$AY$727)</f>
        <v>0</v>
      </c>
      <c r="AX550" s="30">
        <f>SUMIF(Ingredients!$B$3:$B$217,M550,Ingredients!$E$3:$E$217)+SUMIF($B$3:$B$724,M550,$AY$3:$AY$727)</f>
        <v>0</v>
      </c>
      <c r="AY550" s="29">
        <f t="shared" si="108"/>
        <v>19.738095238095237</v>
      </c>
      <c r="AZ550" s="30">
        <f>SUMIF(Ingredients!$B$3:$B$217,F550,Ingredients!$F$3:$F$217)+SUMIF($B$3:$B$724,F550,$BH$3:$BH$724)</f>
        <v>0</v>
      </c>
      <c r="BA550" s="30">
        <f>SUMIF(Ingredients!$B$3:$B$217,G550,Ingredients!$F$3:$F$217)+SUMIF($B$3:$B$724,G550,$BH$3:$BH$724)</f>
        <v>0</v>
      </c>
      <c r="BB550" s="30">
        <f>SUMIF(Ingredients!$B$3:$B$217,H550,Ingredients!$F$3:$F$217)+SUMIF($B$3:$B$724,H550,$BH$3:$BH$724)</f>
        <v>0</v>
      </c>
      <c r="BC550" s="30">
        <f>SUMIF(Ingredients!$B$3:$B$217,I550,Ingredients!$F$3:$F$217)+SUMIF($B$3:$B$724,I550,$BH$3:$BH$724)</f>
        <v>0</v>
      </c>
      <c r="BD550" s="30">
        <f>SUMIF(Ingredients!$B$3:$B$217,J550,Ingredients!$F$3:$F$217)+SUMIF($B$3:$B$724,J550,$BH$3:$BH$724)</f>
        <v>0</v>
      </c>
      <c r="BE550" s="30">
        <f>SUMIF(Ingredients!$B$3:$B$217,K550,Ingredients!$F$3:$F$217)+SUMIF($B$3:$B$724,K550,$BH$3:$BH$724)</f>
        <v>0</v>
      </c>
      <c r="BF550" s="30">
        <f>SUMIF(Ingredients!$B$3:$B$217,L550,Ingredients!$F$3:$F$217)+SUMIF($B$3:$B$724,L550,$BH$3:$BH$724)</f>
        <v>0</v>
      </c>
      <c r="BG550" s="30">
        <f>SUMIF(Ingredients!$B$3:$B$217,M550,Ingredients!$F$3:$F$217)+SUMIF($B$3:$B$724,M550,$BH$3:$BH$724)</f>
        <v>0</v>
      </c>
      <c r="BH550" s="35">
        <f t="shared" si="109"/>
        <v>0</v>
      </c>
      <c r="BI550" s="30">
        <f>SUMIF(Ingredients!$B$3:$B$217,F550,Ingredients!$G$3:$G$217)+SUMIF($B$3:$B$724,F550,$BQ$3:$BQ$724)</f>
        <v>0</v>
      </c>
      <c r="BJ550" s="30">
        <f>SUMIF(Ingredients!$B$3:$B$217,G550,Ingredients!$G$3:$G$217)+SUMIF($B$3:$B$724,G550,$BQ$3:$BQ$724)</f>
        <v>0</v>
      </c>
      <c r="BK550" s="30">
        <f>SUMIF(Ingredients!$B$3:$B$217,H550,Ingredients!$G$3:$G$217)+SUMIF($B$3:$B$724,H550,$BQ$3:$BQ$724)</f>
        <v>0</v>
      </c>
      <c r="BL550" s="30">
        <f>SUMIF(Ingredients!$B$3:$B$217,I550,Ingredients!$G$3:$G$217)+SUMIF($B$3:$B$724,I550,$BQ$3:$BQ$724)</f>
        <v>0</v>
      </c>
      <c r="BM550" s="30">
        <f>SUMIF(Ingredients!$B$3:$B$217,J550,Ingredients!$G$3:$G$217)+SUMIF($B$3:$B$724,J550,$BQ$3:$BQ$724)</f>
        <v>0</v>
      </c>
      <c r="BN550" s="30">
        <f>SUMIF(Ingredients!$B$3:$B$217,K550,Ingredients!$G$3:$G$217)+SUMIF($B$3:$B$724,K550,$BQ$3:$BQ$724)</f>
        <v>0</v>
      </c>
      <c r="BO550" s="30">
        <f>SUMIF(Ingredients!$B$3:$B$217,L550,Ingredients!$G$3:$G$217)+SUMIF($B$3:$B$724,L550,$BQ$3:$BQ$724)</f>
        <v>0</v>
      </c>
      <c r="BP550" s="30">
        <f>SUMIF(Ingredients!$B$3:$B$217,M550,Ingredients!$G$3:$G$217)+SUMIF($B$3:$B$724,M550,$BQ$3:$BQ$724)</f>
        <v>0</v>
      </c>
      <c r="BQ550" s="36">
        <f t="shared" si="110"/>
        <v>0</v>
      </c>
      <c r="BR550" s="30">
        <f>SUMIF(Ingredients!$B$3:$B$217,F550,Ingredients!$H$3:$H$217)+SUMIF($B$3:$B$724,F550,$BZ$3:$BZ$724)</f>
        <v>0</v>
      </c>
      <c r="BS550" s="30">
        <f>SUMIF(Ingredients!$B$3:$B$217,G550,Ingredients!$H$3:$H$217)+SUMIF($B$3:$B$724,G550,$BZ$3:$BZ$724)</f>
        <v>0</v>
      </c>
      <c r="BT550" s="30">
        <f>SUMIF(Ingredients!$B$3:$B$217,H550,Ingredients!$H$3:$H$217)+SUMIF($B$3:$B$724,H550,$BZ$3:$BZ$724)</f>
        <v>0</v>
      </c>
      <c r="BU550" s="30">
        <f>SUMIF(Ingredients!$B$3:$B$217,I550,Ingredients!$H$3:$H$217)+SUMIF($B$3:$B$724,I550,$BZ$3:$BZ$724)</f>
        <v>1.1428571428571428</v>
      </c>
      <c r="BV550" s="30">
        <f>SUMIF(Ingredients!$B$3:$B$217,J550,Ingredients!$H$3:$H$217)+SUMIF($B$3:$B$724,J550,$BZ$3:$BZ$724)</f>
        <v>1</v>
      </c>
      <c r="BW550" s="30">
        <f>SUMIF(Ingredients!$B$3:$B$217,K550,Ingredients!$H$3:$H$217)+SUMIF($B$3:$B$724,K550,$BZ$3:$BZ$724)</f>
        <v>0</v>
      </c>
      <c r="BX550" s="30">
        <f>SUMIF(Ingredients!$B$3:$B$217,L550,Ingredients!$H$3:$H$217)+SUMIF($B$3:$B$724,L550,$BZ$3:$BZ$724)</f>
        <v>0</v>
      </c>
      <c r="BY550" s="30">
        <f>SUMIF(Ingredients!$B$3:$B$217,M550,Ingredients!$H$3:$H$217)+SUMIF($B$3:$B$724,M550,$BZ$3:$BZ$724)</f>
        <v>0</v>
      </c>
      <c r="BZ550" s="42">
        <f t="shared" si="111"/>
        <v>2.1428571428571428</v>
      </c>
      <c r="CA550" s="30">
        <f>SUMIF(Ingredients!$B$3:$B$217,F550,Ingredients!$I$3:$I$217)+SUMIF($B$3:$B$724,F550,$CI$3:$CI$724)</f>
        <v>2.5</v>
      </c>
      <c r="CB550" s="30">
        <f>SUMIF(Ingredients!$B$3:$B$217,G550,Ingredients!$I$3:$I$217)+SUMIF($B$3:$B$724,G550,$CI$3:$CI$724)</f>
        <v>0</v>
      </c>
      <c r="CC550" s="30">
        <f>SUMIF(Ingredients!$B$3:$B$217,H550,Ingredients!$I$3:$I$217)+SUMIF($B$3:$B$724,H550,$CI$3:$CI$724)</f>
        <v>0</v>
      </c>
      <c r="CD550" s="30">
        <f>SUMIF(Ingredients!$B$3:$B$217,I550,Ingredients!$I$3:$I$217)+SUMIF($B$3:$B$724,I550,$CI$3:$CI$724)</f>
        <v>2.5</v>
      </c>
      <c r="CE550" s="30">
        <f>SUMIF(Ingredients!$B$3:$B$217,J550,Ingredients!$I$3:$I$217)+SUMIF($B$3:$B$724,J550,$CI$3:$CI$724)</f>
        <v>0</v>
      </c>
      <c r="CF550" s="30">
        <f>SUMIF(Ingredients!$B$3:$B$217,K550,Ingredients!$I$3:$I$217)+SUMIF($B$3:$B$724,K550,$CI$3:$CI$724)</f>
        <v>0</v>
      </c>
      <c r="CG550" s="30">
        <f>SUMIF(Ingredients!$B$3:$B$217,L550,Ingredients!$I$3:$I$217)+SUMIF($B$3:$B$724,L550,$CI$3:$CI$724)</f>
        <v>0</v>
      </c>
      <c r="CH550" s="30">
        <f>SUMIF(Ingredients!$B$3:$B$217,M550,Ingredients!$I$3:$I$217)+SUMIF($B$3:$B$724,M550,$CI$3:$CI$724)</f>
        <v>0</v>
      </c>
      <c r="CI550" s="38">
        <f t="shared" si="112"/>
        <v>5</v>
      </c>
      <c r="CJ550" s="30">
        <f>SUMIF(Ingredients!$B$3:$B$217,F550,Ingredients!$J$3:$J$217)+SUMIF($B$3:$B$724,F550,$CR$3:$CR$724)</f>
        <v>0</v>
      </c>
      <c r="CK550" s="30">
        <f>SUMIF(Ingredients!$B$3:$B$217,G550,Ingredients!$J$3:$J$217)+SUMIF($B$3:$B$724,G550,$CR$3:$CR$724)</f>
        <v>0</v>
      </c>
      <c r="CL550" s="30">
        <f>SUMIF(Ingredients!$B$3:$B$217,H550,Ingredients!$J$3:$J$217)+SUMIF($B$3:$B$724,H550,$CR$3:$CR$724)</f>
        <v>0</v>
      </c>
      <c r="CM550" s="30">
        <f>SUMIF(Ingredients!$B$3:$B$217,I550,Ingredients!$J$3:$J$217)+SUMIF($B$3:$B$724,I550,$CR$3:$CR$724)</f>
        <v>0</v>
      </c>
      <c r="CN550" s="30">
        <f>SUMIF(Ingredients!$B$3:$B$217,J550,Ingredients!$J$3:$J$217)+SUMIF($B$3:$B$724,J550,$CR$3:$CR$724)</f>
        <v>0</v>
      </c>
      <c r="CO550" s="30">
        <f>SUMIF(Ingredients!$B$3:$B$217,K550,Ingredients!$J$3:$J$217)+SUMIF($B$3:$B$724,K550,$CR$3:$CR$724)</f>
        <v>0</v>
      </c>
      <c r="CP550" s="30">
        <f>SUMIF(Ingredients!$B$3:$B$217,L550,Ingredients!$J$3:$J$217)+SUMIF($B$3:$B$724,L550,$CR$3:$CR$724)</f>
        <v>0</v>
      </c>
      <c r="CQ550" s="30">
        <f>SUMIF(Ingredients!$B$3:$B$217,M550,Ingredients!$J$3:$J$217)+SUMIF($B$3:$B$724,M550,$CR$3:$CR$724)</f>
        <v>0</v>
      </c>
      <c r="CR550" s="43">
        <f t="shared" si="113"/>
        <v>0</v>
      </c>
      <c r="CS550" s="34">
        <v>24.30952380952381</v>
      </c>
      <c r="CT550" s="30">
        <v>0.35714285714285715</v>
      </c>
      <c r="CU550" s="30">
        <v>11.738095238095239</v>
      </c>
      <c r="CV550" s="35">
        <v>0</v>
      </c>
      <c r="CW550" s="36">
        <v>0</v>
      </c>
      <c r="CX550" s="37">
        <v>2.1428571428571428</v>
      </c>
      <c r="CY550" s="38">
        <v>5</v>
      </c>
      <c r="CZ550" s="39">
        <v>0</v>
      </c>
      <c r="DA550" t="s">
        <v>199</v>
      </c>
      <c r="DB550" t="str">
        <f t="shared" ca="1" si="114"/>
        <v>No</v>
      </c>
      <c r="DD550" t="s">
        <v>200</v>
      </c>
      <c r="DE550" t="str">
        <f t="shared" ca="1" si="115"/>
        <v/>
      </c>
      <c r="DF550" t="s">
        <v>2272</v>
      </c>
    </row>
    <row r="551" spans="2:110" x14ac:dyDescent="0.3">
      <c r="B551" t="s">
        <v>860</v>
      </c>
      <c r="C551" t="str">
        <f>INDEX('PH Itemnames'!$B$1:$B$723,MATCH(B551,'PH Itemnames'!$A$1:$A$723),1)</f>
        <v>escargotItem</v>
      </c>
      <c r="D551" t="s">
        <v>240</v>
      </c>
      <c r="E551" t="s">
        <v>1192</v>
      </c>
      <c r="F551" s="10" t="s">
        <v>861</v>
      </c>
      <c r="G551" s="11" t="s">
        <v>472</v>
      </c>
      <c r="H551" s="11" t="s">
        <v>62</v>
      </c>
      <c r="I551" s="11" t="s">
        <v>247</v>
      </c>
      <c r="J551" s="11"/>
      <c r="K551" s="11"/>
      <c r="L551" s="11"/>
      <c r="M551" s="11"/>
      <c r="N551" s="46">
        <f ca="1">SUMIF(Ingredients!$B$3:$B$217,'PH complex foods'!F551,Ingredients!$A$3:$A$119)+SUMIF($B$3:$B$724,F551,$V$3:$V$723)</f>
        <v>0</v>
      </c>
      <c r="O551" s="11">
        <f ca="1">SUMIF(Ingredients!$B$3:$B$217,'PH complex foods'!G551,Ingredients!$A$3:$A$119)+SUMIF($B$3:$B$724,G551,$V$3:$V$723)</f>
        <v>0</v>
      </c>
      <c r="P551" s="11">
        <f ca="1">SUMIF(Ingredients!$B$3:$B$217,'PH complex foods'!H551,Ingredients!$A$3:$A$119)+SUMIF($B$3:$B$724,H551,$V$3:$V$723)</f>
        <v>1</v>
      </c>
      <c r="Q551" s="11">
        <f ca="1">SUMIF(Ingredients!$B$3:$B$217,'PH complex foods'!I551,Ingredients!$A$3:$A$119)+SUMIF($B$3:$B$724,I551,$V$3:$V$723)</f>
        <v>1</v>
      </c>
      <c r="R551" s="11">
        <f ca="1">SUMIF(Ingredients!$B$3:$B$217,'PH complex foods'!J551,Ingredients!$A$3:$A$119)+SUMIF($B$3:$B$724,J551,$V$3:$V$723)</f>
        <v>0</v>
      </c>
      <c r="S551" s="11">
        <f ca="1">SUMIF(Ingredients!$B$3:$B$217,'PH complex foods'!K551,Ingredients!$A$3:$A$119)+SUMIF($B$3:$B$724,K551,$V$3:$V$723)</f>
        <v>0</v>
      </c>
      <c r="T551" s="11">
        <f ca="1">SUMIF(Ingredients!$B$3:$B$217,'PH complex foods'!L551,Ingredients!$A$3:$A$119)+SUMIF($B$3:$B$724,L551,$V$3:$V$723)</f>
        <v>0</v>
      </c>
      <c r="U551" s="11">
        <f ca="1">SUMIF(Ingredients!$B$3:$B$217,'PH complex foods'!M551,Ingredients!$A$3:$A$119)+SUMIF($B$3:$B$724,M551,$V$3:$V$723)</f>
        <v>0</v>
      </c>
      <c r="V551" s="10">
        <f t="shared" ca="1" si="116"/>
        <v>-1</v>
      </c>
      <c r="W551" s="11">
        <f t="shared" si="105"/>
        <v>0</v>
      </c>
      <c r="X551" s="44" t="str">
        <f t="shared" ca="1" si="117"/>
        <v>No</v>
      </c>
      <c r="Y551" s="34">
        <f>SUMIF(Ingredients!$B$3:$B$217,F551,Ingredients!$C$3:$C$217)+SUMIF($B$3:$B$724,F551,$AG$3:$AG$724)</f>
        <v>0</v>
      </c>
      <c r="Z551" s="30">
        <f>SUMIF(Ingredients!$B$3:$B$217,G551,Ingredients!$C$3:$C$217)+SUMIF($B$3:$B$724,G551,$AG$3:$AG$724)</f>
        <v>0</v>
      </c>
      <c r="AA551" s="30">
        <f>SUMIF(Ingredients!$B$3:$B$217,H551,Ingredients!$C$3:$C$217)+SUMIF($B$3:$B$724,H551,$AG$3:$AG$724)</f>
        <v>2</v>
      </c>
      <c r="AB551" s="30">
        <f>SUMIF(Ingredients!$B$3:$B$217,I551,Ingredients!$C$3:$C$217)+SUMIF($B$3:$B$724,I551,$AG$3:$AG$724)</f>
        <v>5</v>
      </c>
      <c r="AC551" s="30">
        <f>SUMIF(Ingredients!$B$3:$B$217,J551,Ingredients!$C$3:$C$217)+SUMIF($B$3:$B$724,J551,$AG$3:$AG$724)</f>
        <v>0</v>
      </c>
      <c r="AD551" s="30">
        <f>SUMIF(Ingredients!$B$3:$B$217,K551,Ingredients!$C$3:$C$217)+SUMIF($B$3:$B$724,K551,$AG$3:$AG$724)</f>
        <v>0</v>
      </c>
      <c r="AE551" s="30">
        <f>SUMIF(Ingredients!$B$3:$B$217,L551,Ingredients!$C$3:$C$217)+SUMIF($B$3:$B$724,L551,$AG$3:$AG$724)</f>
        <v>0</v>
      </c>
      <c r="AF551" s="30">
        <f>SUMIF(Ingredients!$B$3:$B$217,M551,Ingredients!$C$3:$C$217)+SUMIF($B$3:$B$724,M551,$AG$3:$AG$724)</f>
        <v>0</v>
      </c>
      <c r="AG551" s="29">
        <f t="shared" si="106"/>
        <v>7</v>
      </c>
      <c r="AH551" s="30">
        <f>SUMIF(Ingredients!$B$3:$B$217,F551,Ingredients!$D$3:$D$217)+SUMIF($B$3:$B$724,F551,$AP$3:$AP$724)</f>
        <v>0</v>
      </c>
      <c r="AI551" s="30">
        <f>SUMIF(Ingredients!$B$3:$B$217,G551,Ingredients!$D$3:$D$217)+SUMIF($B$3:$B$724,G551,$AP$3:$AP$724)</f>
        <v>0</v>
      </c>
      <c r="AJ551" s="30">
        <f>SUMIF(Ingredients!$B$3:$B$217,H551,Ingredients!$D$3:$D$217)+SUMIF($B$3:$B$724,H551,$AP$3:$AP$724)</f>
        <v>0</v>
      </c>
      <c r="AK551" s="30">
        <f>SUMIF(Ingredients!$B$3:$B$217,I551,Ingredients!$D$3:$D$217)+SUMIF($B$3:$B$724,I551,$AP$3:$AP$724)</f>
        <v>0</v>
      </c>
      <c r="AL551" s="30">
        <f>SUMIF(Ingredients!$B$3:$B$217,J551,Ingredients!$D$3:$D$217)+SUMIF($B$3:$B$724,J551,$AP$3:$AP$724)</f>
        <v>0</v>
      </c>
      <c r="AM551" s="30">
        <f>SUMIF(Ingredients!$B$3:$B$217,K551,Ingredients!$D$3:$D$217)+SUMIF($B$3:$B$724,K551,$AP$3:$AP$724)</f>
        <v>0</v>
      </c>
      <c r="AN551" s="30">
        <f>SUMIF(Ingredients!$B$3:$B$217,L551,Ingredients!$D$3:$D$217)+SUMIF($B$3:$B$724,L551,$AP$3:$AP$724)</f>
        <v>0</v>
      </c>
      <c r="AO551" s="30">
        <f>SUMIF(Ingredients!$B$3:$B$217,M551,Ingredients!$D$3:$D$217)+SUMIF($B$3:$B$724,M551,$AP$3:$AP$724)</f>
        <v>0</v>
      </c>
      <c r="AP551" s="29">
        <f t="shared" si="107"/>
        <v>0</v>
      </c>
      <c r="AQ551" s="30">
        <f>SUMIF(Ingredients!$B$3:$B$217,F551,Ingredients!$E$3:$E$217)+SUMIF($B$3:$B$724,F551,$AY$3:$AY$727)</f>
        <v>0</v>
      </c>
      <c r="AR551" s="30">
        <f>SUMIF(Ingredients!$B$3:$B$217,G551,Ingredients!$E$3:$E$217)+SUMIF($B$3:$B$724,G551,$AY$3:$AY$727)</f>
        <v>0</v>
      </c>
      <c r="AS551" s="30">
        <f>SUMIF(Ingredients!$B$3:$B$217,H551,Ingredients!$E$3:$E$217)+SUMIF($B$3:$B$724,H551,$AY$3:$AY$727)</f>
        <v>54</v>
      </c>
      <c r="AT551" s="30">
        <f>SUMIF(Ingredients!$B$3:$B$217,I551,Ingredients!$E$3:$E$217)+SUMIF($B$3:$B$724,I551,$AY$3:$AY$727)</f>
        <v>12</v>
      </c>
      <c r="AU551" s="30">
        <f>SUMIF(Ingredients!$B$3:$B$217,J551,Ingredients!$E$3:$E$217)+SUMIF($B$3:$B$724,J551,$AY$3:$AY$727)</f>
        <v>0</v>
      </c>
      <c r="AV551" s="30">
        <f>SUMIF(Ingredients!$B$3:$B$217,K551,Ingredients!$E$3:$E$217)+SUMIF($B$3:$B$724,K551,$AY$3:$AY$727)</f>
        <v>0</v>
      </c>
      <c r="AW551" s="30">
        <f>SUMIF(Ingredients!$B$3:$B$217,L551,Ingredients!$E$3:$E$217)+SUMIF($B$3:$B$724,L551,$AY$3:$AY$727)</f>
        <v>0</v>
      </c>
      <c r="AX551" s="30">
        <f>SUMIF(Ingredients!$B$3:$B$217,M551,Ingredients!$E$3:$E$217)+SUMIF($B$3:$B$724,M551,$AY$3:$AY$727)</f>
        <v>0</v>
      </c>
      <c r="AY551" s="29">
        <f t="shared" si="108"/>
        <v>16.5</v>
      </c>
      <c r="AZ551" s="30">
        <f>SUMIF(Ingredients!$B$3:$B$217,F551,Ingredients!$F$3:$F$217)+SUMIF($B$3:$B$724,F551,$BH$3:$BH$724)</f>
        <v>0</v>
      </c>
      <c r="BA551" s="30">
        <f>SUMIF(Ingredients!$B$3:$B$217,G551,Ingredients!$F$3:$F$217)+SUMIF($B$3:$B$724,G551,$BH$3:$BH$724)</f>
        <v>0</v>
      </c>
      <c r="BB551" s="30">
        <f>SUMIF(Ingredients!$B$3:$B$217,H551,Ingredients!$F$3:$F$217)+SUMIF($B$3:$B$724,H551,$BH$3:$BH$724)</f>
        <v>0</v>
      </c>
      <c r="BC551" s="30">
        <f>SUMIF(Ingredients!$B$3:$B$217,I551,Ingredients!$F$3:$F$217)+SUMIF($B$3:$B$724,I551,$BH$3:$BH$724)</f>
        <v>0</v>
      </c>
      <c r="BD551" s="30">
        <f>SUMIF(Ingredients!$B$3:$B$217,J551,Ingredients!$F$3:$F$217)+SUMIF($B$3:$B$724,J551,$BH$3:$BH$724)</f>
        <v>0</v>
      </c>
      <c r="BE551" s="30">
        <f>SUMIF(Ingredients!$B$3:$B$217,K551,Ingredients!$F$3:$F$217)+SUMIF($B$3:$B$724,K551,$BH$3:$BH$724)</f>
        <v>0</v>
      </c>
      <c r="BF551" s="30">
        <f>SUMIF(Ingredients!$B$3:$B$217,L551,Ingredients!$F$3:$F$217)+SUMIF($B$3:$B$724,L551,$BH$3:$BH$724)</f>
        <v>0</v>
      </c>
      <c r="BG551" s="30">
        <f>SUMIF(Ingredients!$B$3:$B$217,M551,Ingredients!$F$3:$F$217)+SUMIF($B$3:$B$724,M551,$BH$3:$BH$724)</f>
        <v>0</v>
      </c>
      <c r="BH551" s="35">
        <f t="shared" si="109"/>
        <v>0</v>
      </c>
      <c r="BI551" s="30">
        <f>SUMIF(Ingredients!$B$3:$B$217,F551,Ingredients!$G$3:$G$217)+SUMIF($B$3:$B$724,F551,$BQ$3:$BQ$724)</f>
        <v>0</v>
      </c>
      <c r="BJ551" s="30">
        <f>SUMIF(Ingredients!$B$3:$B$217,G551,Ingredients!$G$3:$G$217)+SUMIF($B$3:$B$724,G551,$BQ$3:$BQ$724)</f>
        <v>0</v>
      </c>
      <c r="BK551" s="30">
        <f>SUMIF(Ingredients!$B$3:$B$217,H551,Ingredients!$G$3:$G$217)+SUMIF($B$3:$B$724,H551,$BQ$3:$BQ$724)</f>
        <v>0</v>
      </c>
      <c r="BL551" s="30">
        <f>SUMIF(Ingredients!$B$3:$B$217,I551,Ingredients!$G$3:$G$217)+SUMIF($B$3:$B$724,I551,$BQ$3:$BQ$724)</f>
        <v>0</v>
      </c>
      <c r="BM551" s="30">
        <f>SUMIF(Ingredients!$B$3:$B$217,J551,Ingredients!$G$3:$G$217)+SUMIF($B$3:$B$724,J551,$BQ$3:$BQ$724)</f>
        <v>0</v>
      </c>
      <c r="BN551" s="30">
        <f>SUMIF(Ingredients!$B$3:$B$217,K551,Ingredients!$G$3:$G$217)+SUMIF($B$3:$B$724,K551,$BQ$3:$BQ$724)</f>
        <v>0</v>
      </c>
      <c r="BO551" s="30">
        <f>SUMIF(Ingredients!$B$3:$B$217,L551,Ingredients!$G$3:$G$217)+SUMIF($B$3:$B$724,L551,$BQ$3:$BQ$724)</f>
        <v>0</v>
      </c>
      <c r="BP551" s="30">
        <f>SUMIF(Ingredients!$B$3:$B$217,M551,Ingredients!$G$3:$G$217)+SUMIF($B$3:$B$724,M551,$BQ$3:$BQ$724)</f>
        <v>0</v>
      </c>
      <c r="BQ551" s="36">
        <f t="shared" si="110"/>
        <v>0</v>
      </c>
      <c r="BR551" s="30">
        <f>SUMIF(Ingredients!$B$3:$B$217,F551,Ingredients!$H$3:$H$217)+SUMIF($B$3:$B$724,F551,$BZ$3:$BZ$724)</f>
        <v>0</v>
      </c>
      <c r="BS551" s="30">
        <f>SUMIF(Ingredients!$B$3:$B$217,G551,Ingredients!$H$3:$H$217)+SUMIF($B$3:$B$724,G551,$BZ$3:$BZ$724)</f>
        <v>0</v>
      </c>
      <c r="BT551" s="30">
        <f>SUMIF(Ingredients!$B$3:$B$217,H551,Ingredients!$H$3:$H$217)+SUMIF($B$3:$B$724,H551,$BZ$3:$BZ$724)</f>
        <v>2</v>
      </c>
      <c r="BU551" s="30">
        <f>SUMIF(Ingredients!$B$3:$B$217,I551,Ingredients!$H$3:$H$217)+SUMIF($B$3:$B$724,I551,$BZ$3:$BZ$724)</f>
        <v>0</v>
      </c>
      <c r="BV551" s="30">
        <f>SUMIF(Ingredients!$B$3:$B$217,J551,Ingredients!$H$3:$H$217)+SUMIF($B$3:$B$724,J551,$BZ$3:$BZ$724)</f>
        <v>0</v>
      </c>
      <c r="BW551" s="30">
        <f>SUMIF(Ingredients!$B$3:$B$217,K551,Ingredients!$H$3:$H$217)+SUMIF($B$3:$B$724,K551,$BZ$3:$BZ$724)</f>
        <v>0</v>
      </c>
      <c r="BX551" s="30">
        <f>SUMIF(Ingredients!$B$3:$B$217,L551,Ingredients!$H$3:$H$217)+SUMIF($B$3:$B$724,L551,$BZ$3:$BZ$724)</f>
        <v>0</v>
      </c>
      <c r="BY551" s="30">
        <f>SUMIF(Ingredients!$B$3:$B$217,M551,Ingredients!$H$3:$H$217)+SUMIF($B$3:$B$724,M551,$BZ$3:$BZ$724)</f>
        <v>0</v>
      </c>
      <c r="BZ551" s="42">
        <f t="shared" si="111"/>
        <v>2</v>
      </c>
      <c r="CA551" s="30">
        <f>SUMIF(Ingredients!$B$3:$B$217,F551,Ingredients!$I$3:$I$217)+SUMIF($B$3:$B$724,F551,$CI$3:$CI$724)</f>
        <v>0</v>
      </c>
      <c r="CB551" s="30">
        <f>SUMIF(Ingredients!$B$3:$B$217,G551,Ingredients!$I$3:$I$217)+SUMIF($B$3:$B$724,G551,$CI$3:$CI$724)</f>
        <v>0</v>
      </c>
      <c r="CC551" s="30">
        <f>SUMIF(Ingredients!$B$3:$B$217,H551,Ingredients!$I$3:$I$217)+SUMIF($B$3:$B$724,H551,$CI$3:$CI$724)</f>
        <v>0</v>
      </c>
      <c r="CD551" s="30">
        <f>SUMIF(Ingredients!$B$3:$B$217,I551,Ingredients!$I$3:$I$217)+SUMIF($B$3:$B$724,I551,$CI$3:$CI$724)</f>
        <v>0</v>
      </c>
      <c r="CE551" s="30">
        <f>SUMIF(Ingredients!$B$3:$B$217,J551,Ingredients!$I$3:$I$217)+SUMIF($B$3:$B$724,J551,$CI$3:$CI$724)</f>
        <v>0</v>
      </c>
      <c r="CF551" s="30">
        <f>SUMIF(Ingredients!$B$3:$B$217,K551,Ingredients!$I$3:$I$217)+SUMIF($B$3:$B$724,K551,$CI$3:$CI$724)</f>
        <v>0</v>
      </c>
      <c r="CG551" s="30">
        <f>SUMIF(Ingredients!$B$3:$B$217,L551,Ingredients!$I$3:$I$217)+SUMIF($B$3:$B$724,L551,$CI$3:$CI$724)</f>
        <v>0</v>
      </c>
      <c r="CH551" s="30">
        <f>SUMIF(Ingredients!$B$3:$B$217,M551,Ingredients!$I$3:$I$217)+SUMIF($B$3:$B$724,M551,$CI$3:$CI$724)</f>
        <v>0</v>
      </c>
      <c r="CI551" s="38">
        <f t="shared" si="112"/>
        <v>0</v>
      </c>
      <c r="CJ551" s="30">
        <f>SUMIF(Ingredients!$B$3:$B$217,F551,Ingredients!$J$3:$J$217)+SUMIF($B$3:$B$724,F551,$CR$3:$CR$724)</f>
        <v>0</v>
      </c>
      <c r="CK551" s="30">
        <f>SUMIF(Ingredients!$B$3:$B$217,G551,Ingredients!$J$3:$J$217)+SUMIF($B$3:$B$724,G551,$CR$3:$CR$724)</f>
        <v>0</v>
      </c>
      <c r="CL551" s="30">
        <f>SUMIF(Ingredients!$B$3:$B$217,H551,Ingredients!$J$3:$J$217)+SUMIF($B$3:$B$724,H551,$CR$3:$CR$724)</f>
        <v>0</v>
      </c>
      <c r="CM551" s="30">
        <f>SUMIF(Ingredients!$B$3:$B$217,I551,Ingredients!$J$3:$J$217)+SUMIF($B$3:$B$724,I551,$CR$3:$CR$724)</f>
        <v>1</v>
      </c>
      <c r="CN551" s="30">
        <f>SUMIF(Ingredients!$B$3:$B$217,J551,Ingredients!$J$3:$J$217)+SUMIF($B$3:$B$724,J551,$CR$3:$CR$724)</f>
        <v>0</v>
      </c>
      <c r="CO551" s="30">
        <f>SUMIF(Ingredients!$B$3:$B$217,K551,Ingredients!$J$3:$J$217)+SUMIF($B$3:$B$724,K551,$CR$3:$CR$724)</f>
        <v>0</v>
      </c>
      <c r="CP551" s="30">
        <f>SUMIF(Ingredients!$B$3:$B$217,L551,Ingredients!$J$3:$J$217)+SUMIF($B$3:$B$724,L551,$CR$3:$CR$724)</f>
        <v>0</v>
      </c>
      <c r="CQ551" s="30">
        <f>SUMIF(Ingredients!$B$3:$B$217,M551,Ingredients!$J$3:$J$217)+SUMIF($B$3:$B$724,M551,$CR$3:$CR$724)</f>
        <v>0</v>
      </c>
      <c r="CR551" s="43">
        <f t="shared" si="113"/>
        <v>1</v>
      </c>
      <c r="CS551" s="34">
        <v>7</v>
      </c>
      <c r="CT551" s="30">
        <v>0</v>
      </c>
      <c r="CU551" s="30">
        <v>16.5</v>
      </c>
      <c r="CV551" s="35">
        <v>0</v>
      </c>
      <c r="CW551" s="36">
        <v>0</v>
      </c>
      <c r="CX551" s="37">
        <v>2</v>
      </c>
      <c r="CY551" s="38">
        <v>0</v>
      </c>
      <c r="CZ551" s="39">
        <v>1</v>
      </c>
      <c r="DA551" t="s">
        <v>199</v>
      </c>
      <c r="DB551" t="str">
        <f t="shared" ca="1" si="114"/>
        <v>No</v>
      </c>
      <c r="DD551" t="s">
        <v>200</v>
      </c>
      <c r="DE551" t="str">
        <f t="shared" ca="1" si="115"/>
        <v/>
      </c>
      <c r="DF551" t="s">
        <v>2272</v>
      </c>
    </row>
    <row r="552" spans="2:110" x14ac:dyDescent="0.3">
      <c r="B552" t="s">
        <v>862</v>
      </c>
      <c r="C552">
        <f>INDEX('PH Itemnames'!$B$1:$B$723,MATCH(B552,'PH Itemnames'!$A$1:$A$723),1)</f>
        <v>0</v>
      </c>
      <c r="D552" t="s">
        <v>240</v>
      </c>
      <c r="E552" t="s">
        <v>1192</v>
      </c>
      <c r="F552" s="10" t="s">
        <v>863</v>
      </c>
      <c r="G552" s="11" t="s">
        <v>401</v>
      </c>
      <c r="H552" s="11" t="s">
        <v>122</v>
      </c>
      <c r="I552" s="11" t="s">
        <v>125</v>
      </c>
      <c r="J552" s="11" t="s">
        <v>249</v>
      </c>
      <c r="K552" s="11"/>
      <c r="L552" s="11"/>
      <c r="M552" s="11"/>
      <c r="N552" s="46">
        <f ca="1">SUMIF(Ingredients!$B$3:$B$217,'PH complex foods'!F552,Ingredients!$A$3:$A$119)+SUMIF($B$3:$B$724,F552,$V$3:$V$723)</f>
        <v>1</v>
      </c>
      <c r="O552" s="11">
        <f ca="1">SUMIF(Ingredients!$B$3:$B$217,'PH complex foods'!G552,Ingredients!$A$3:$A$119)+SUMIF($B$3:$B$724,G552,$V$3:$V$723)</f>
        <v>1</v>
      </c>
      <c r="P552" s="11">
        <f ca="1">SUMIF(Ingredients!$B$3:$B$217,'PH complex foods'!H552,Ingredients!$A$3:$A$119)+SUMIF($B$3:$B$724,H552,$V$3:$V$723)</f>
        <v>1</v>
      </c>
      <c r="Q552" s="11">
        <f ca="1">SUMIF(Ingredients!$B$3:$B$217,'PH complex foods'!I552,Ingredients!$A$3:$A$119)+SUMIF($B$3:$B$724,I552,$V$3:$V$723)</f>
        <v>1</v>
      </c>
      <c r="R552" s="11">
        <f ca="1">SUMIF(Ingredients!$B$3:$B$217,'PH complex foods'!J552,Ingredients!$A$3:$A$119)+SUMIF($B$3:$B$724,J552,$V$3:$V$723)</f>
        <v>1</v>
      </c>
      <c r="S552" s="11">
        <f ca="1">SUMIF(Ingredients!$B$3:$B$217,'PH complex foods'!K552,Ingredients!$A$3:$A$119)+SUMIF($B$3:$B$724,K552,$V$3:$V$723)</f>
        <v>0</v>
      </c>
      <c r="T552" s="11">
        <f ca="1">SUMIF(Ingredients!$B$3:$B$217,'PH complex foods'!L552,Ingredients!$A$3:$A$119)+SUMIF($B$3:$B$724,L552,$V$3:$V$723)</f>
        <v>0</v>
      </c>
      <c r="U552" s="11">
        <f ca="1">SUMIF(Ingredients!$B$3:$B$217,'PH complex foods'!M552,Ingredients!$A$3:$A$119)+SUMIF($B$3:$B$724,M552,$V$3:$V$723)</f>
        <v>0</v>
      </c>
      <c r="V552" s="10">
        <f t="shared" ca="1" si="116"/>
        <v>1</v>
      </c>
      <c r="W552" s="11">
        <f t="shared" si="105"/>
        <v>0</v>
      </c>
      <c r="X552" s="44" t="str">
        <f t="shared" ca="1" si="117"/>
        <v>Yes</v>
      </c>
      <c r="Y552" s="34">
        <f>SUMIF(Ingredients!$B$3:$B$217,F552,Ingredients!$C$3:$C$217)+SUMIF($B$3:$B$724,F552,$AG$3:$AG$724)</f>
        <v>7.166666666666667</v>
      </c>
      <c r="Z552" s="30">
        <f>SUMIF(Ingredients!$B$3:$B$217,G552,Ingredients!$C$3:$C$217)+SUMIF($B$3:$B$724,G552,$AG$3:$AG$724)</f>
        <v>0</v>
      </c>
      <c r="AA552" s="30">
        <f>SUMIF(Ingredients!$B$3:$B$217,H552,Ingredients!$C$3:$C$217)+SUMIF($B$3:$B$724,H552,$AG$3:$AG$724)</f>
        <v>0</v>
      </c>
      <c r="AB552" s="30">
        <f>SUMIF(Ingredients!$B$3:$B$217,I552,Ingredients!$C$3:$C$217)+SUMIF($B$3:$B$724,I552,$AG$3:$AG$724)</f>
        <v>0</v>
      </c>
      <c r="AC552" s="30">
        <f>SUMIF(Ingredients!$B$3:$B$217,J552,Ingredients!$C$3:$C$217)+SUMIF($B$3:$B$724,J552,$AG$3:$AG$724)</f>
        <v>0</v>
      </c>
      <c r="AD552" s="30">
        <f>SUMIF(Ingredients!$B$3:$B$217,K552,Ingredients!$C$3:$C$217)+SUMIF($B$3:$B$724,K552,$AG$3:$AG$724)</f>
        <v>0</v>
      </c>
      <c r="AE552" s="30">
        <f>SUMIF(Ingredients!$B$3:$B$217,L552,Ingredients!$C$3:$C$217)+SUMIF($B$3:$B$724,L552,$AG$3:$AG$724)</f>
        <v>0</v>
      </c>
      <c r="AF552" s="30">
        <f>SUMIF(Ingredients!$B$3:$B$217,M552,Ingredients!$C$3:$C$217)+SUMIF($B$3:$B$724,M552,$AG$3:$AG$724)</f>
        <v>0</v>
      </c>
      <c r="AG552" s="29">
        <f t="shared" si="106"/>
        <v>7.166666666666667</v>
      </c>
      <c r="AH552" s="30">
        <f>SUMIF(Ingredients!$B$3:$B$217,F552,Ingredients!$D$3:$D$217)+SUMIF($B$3:$B$724,F552,$AP$3:$AP$724)</f>
        <v>0</v>
      </c>
      <c r="AI552" s="30">
        <f>SUMIF(Ingredients!$B$3:$B$217,G552,Ingredients!$D$3:$D$217)+SUMIF($B$3:$B$724,G552,$AP$3:$AP$724)</f>
        <v>0</v>
      </c>
      <c r="AJ552" s="30">
        <f>SUMIF(Ingredients!$B$3:$B$217,H552,Ingredients!$D$3:$D$217)+SUMIF($B$3:$B$724,H552,$AP$3:$AP$724)</f>
        <v>0</v>
      </c>
      <c r="AK552" s="30">
        <f>SUMIF(Ingredients!$B$3:$B$217,I552,Ingredients!$D$3:$D$217)+SUMIF($B$3:$B$724,I552,$AP$3:$AP$724)</f>
        <v>0</v>
      </c>
      <c r="AL552" s="30">
        <f>SUMIF(Ingredients!$B$3:$B$217,J552,Ingredients!$D$3:$D$217)+SUMIF($B$3:$B$724,J552,$AP$3:$AP$724)</f>
        <v>0</v>
      </c>
      <c r="AM552" s="30">
        <f>SUMIF(Ingredients!$B$3:$B$217,K552,Ingredients!$D$3:$D$217)+SUMIF($B$3:$B$724,K552,$AP$3:$AP$724)</f>
        <v>0</v>
      </c>
      <c r="AN552" s="30">
        <f>SUMIF(Ingredients!$B$3:$B$217,L552,Ingredients!$D$3:$D$217)+SUMIF($B$3:$B$724,L552,$AP$3:$AP$724)</f>
        <v>0</v>
      </c>
      <c r="AO552" s="30">
        <f>SUMIF(Ingredients!$B$3:$B$217,M552,Ingredients!$D$3:$D$217)+SUMIF($B$3:$B$724,M552,$AP$3:$AP$724)</f>
        <v>0</v>
      </c>
      <c r="AP552" s="29">
        <f t="shared" si="107"/>
        <v>0</v>
      </c>
      <c r="AQ552" s="30">
        <f>SUMIF(Ingredients!$B$3:$B$217,F552,Ingredients!$E$3:$E$217)+SUMIF($B$3:$B$724,F552,$AY$3:$AY$727)</f>
        <v>12</v>
      </c>
      <c r="AR552" s="30">
        <f>SUMIF(Ingredients!$B$3:$B$217,G552,Ingredients!$E$3:$E$217)+SUMIF($B$3:$B$724,G552,$AY$3:$AY$727)</f>
        <v>0</v>
      </c>
      <c r="AS552" s="30">
        <f>SUMIF(Ingredients!$B$3:$B$217,H552,Ingredients!$E$3:$E$217)+SUMIF($B$3:$B$724,H552,$AY$3:$AY$727)</f>
        <v>48</v>
      </c>
      <c r="AT552" s="30">
        <f>SUMIF(Ingredients!$B$3:$B$217,I552,Ingredients!$E$3:$E$217)+SUMIF($B$3:$B$724,I552,$AY$3:$AY$727)</f>
        <v>48</v>
      </c>
      <c r="AU552" s="30">
        <f>SUMIF(Ingredients!$B$3:$B$217,J552,Ingredients!$E$3:$E$217)+SUMIF($B$3:$B$724,J552,$AY$3:$AY$727)</f>
        <v>30</v>
      </c>
      <c r="AV552" s="30">
        <f>SUMIF(Ingredients!$B$3:$B$217,K552,Ingredients!$E$3:$E$217)+SUMIF($B$3:$B$724,K552,$AY$3:$AY$727)</f>
        <v>0</v>
      </c>
      <c r="AW552" s="30">
        <f>SUMIF(Ingredients!$B$3:$B$217,L552,Ingredients!$E$3:$E$217)+SUMIF($B$3:$B$724,L552,$AY$3:$AY$727)</f>
        <v>0</v>
      </c>
      <c r="AX552" s="30">
        <f>SUMIF(Ingredients!$B$3:$B$217,M552,Ingredients!$E$3:$E$217)+SUMIF($B$3:$B$724,M552,$AY$3:$AY$727)</f>
        <v>0</v>
      </c>
      <c r="AY552" s="29">
        <f t="shared" si="108"/>
        <v>27.6</v>
      </c>
      <c r="AZ552" s="30">
        <f>SUMIF(Ingredients!$B$3:$B$217,F552,Ingredients!$F$3:$F$217)+SUMIF($B$3:$B$724,F552,$BH$3:$BH$724)</f>
        <v>0</v>
      </c>
      <c r="BA552" s="30">
        <f>SUMIF(Ingredients!$B$3:$B$217,G552,Ingredients!$F$3:$F$217)+SUMIF($B$3:$B$724,G552,$BH$3:$BH$724)</f>
        <v>0</v>
      </c>
      <c r="BB552" s="30">
        <f>SUMIF(Ingredients!$B$3:$B$217,H552,Ingredients!$F$3:$F$217)+SUMIF($B$3:$B$724,H552,$BH$3:$BH$724)</f>
        <v>0</v>
      </c>
      <c r="BC552" s="30">
        <f>SUMIF(Ingredients!$B$3:$B$217,I552,Ingredients!$F$3:$F$217)+SUMIF($B$3:$B$724,I552,$BH$3:$BH$724)</f>
        <v>0</v>
      </c>
      <c r="BD552" s="30">
        <f>SUMIF(Ingredients!$B$3:$B$217,J552,Ingredients!$F$3:$F$217)+SUMIF($B$3:$B$724,J552,$BH$3:$BH$724)</f>
        <v>0</v>
      </c>
      <c r="BE552" s="30">
        <f>SUMIF(Ingredients!$B$3:$B$217,K552,Ingredients!$F$3:$F$217)+SUMIF($B$3:$B$724,K552,$BH$3:$BH$724)</f>
        <v>0</v>
      </c>
      <c r="BF552" s="30">
        <f>SUMIF(Ingredients!$B$3:$B$217,L552,Ingredients!$F$3:$F$217)+SUMIF($B$3:$B$724,L552,$BH$3:$BH$724)</f>
        <v>0</v>
      </c>
      <c r="BG552" s="30">
        <f>SUMIF(Ingredients!$B$3:$B$217,M552,Ingredients!$F$3:$F$217)+SUMIF($B$3:$B$724,M552,$BH$3:$BH$724)</f>
        <v>0</v>
      </c>
      <c r="BH552" s="35">
        <f t="shared" si="109"/>
        <v>0</v>
      </c>
      <c r="BI552" s="30">
        <f>SUMIF(Ingredients!$B$3:$B$217,F552,Ingredients!$G$3:$G$217)+SUMIF($B$3:$B$724,F552,$BQ$3:$BQ$724)</f>
        <v>0</v>
      </c>
      <c r="BJ552" s="30">
        <f>SUMIF(Ingredients!$B$3:$B$217,G552,Ingredients!$G$3:$G$217)+SUMIF($B$3:$B$724,G552,$BQ$3:$BQ$724)</f>
        <v>0</v>
      </c>
      <c r="BK552" s="30">
        <f>SUMIF(Ingredients!$B$3:$B$217,H552,Ingredients!$G$3:$G$217)+SUMIF($B$3:$B$724,H552,$BQ$3:$BQ$724)</f>
        <v>0</v>
      </c>
      <c r="BL552" s="30">
        <f>SUMIF(Ingredients!$B$3:$B$217,I552,Ingredients!$G$3:$G$217)+SUMIF($B$3:$B$724,I552,$BQ$3:$BQ$724)</f>
        <v>0</v>
      </c>
      <c r="BM552" s="30">
        <f>SUMIF(Ingredients!$B$3:$B$217,J552,Ingredients!$G$3:$G$217)+SUMIF($B$3:$B$724,J552,$BQ$3:$BQ$724)</f>
        <v>0</v>
      </c>
      <c r="BN552" s="30">
        <f>SUMIF(Ingredients!$B$3:$B$217,K552,Ingredients!$G$3:$G$217)+SUMIF($B$3:$B$724,K552,$BQ$3:$BQ$724)</f>
        <v>0</v>
      </c>
      <c r="BO552" s="30">
        <f>SUMIF(Ingredients!$B$3:$B$217,L552,Ingredients!$G$3:$G$217)+SUMIF($B$3:$B$724,L552,$BQ$3:$BQ$724)</f>
        <v>0</v>
      </c>
      <c r="BP552" s="30">
        <f>SUMIF(Ingredients!$B$3:$B$217,M552,Ingredients!$G$3:$G$217)+SUMIF($B$3:$B$724,M552,$BQ$3:$BQ$724)</f>
        <v>0</v>
      </c>
      <c r="BQ552" s="36">
        <f t="shared" si="110"/>
        <v>0</v>
      </c>
      <c r="BR552" s="30">
        <f>SUMIF(Ingredients!$B$3:$B$217,F552,Ingredients!$H$3:$H$217)+SUMIF($B$3:$B$724,F552,$BZ$3:$BZ$724)</f>
        <v>0</v>
      </c>
      <c r="BS552" s="30">
        <f>SUMIF(Ingredients!$B$3:$B$217,G552,Ingredients!$H$3:$H$217)+SUMIF($B$3:$B$724,G552,$BZ$3:$BZ$724)</f>
        <v>0</v>
      </c>
      <c r="BT552" s="30">
        <f>SUMIF(Ingredients!$B$3:$B$217,H552,Ingredients!$H$3:$H$217)+SUMIF($B$3:$B$724,H552,$BZ$3:$BZ$724)</f>
        <v>0</v>
      </c>
      <c r="BU552" s="30">
        <f>SUMIF(Ingredients!$B$3:$B$217,I552,Ingredients!$H$3:$H$217)+SUMIF($B$3:$B$724,I552,$BZ$3:$BZ$724)</f>
        <v>0</v>
      </c>
      <c r="BV552" s="30">
        <f>SUMIF(Ingredients!$B$3:$B$217,J552,Ingredients!$H$3:$H$217)+SUMIF($B$3:$B$724,J552,$BZ$3:$BZ$724)</f>
        <v>0</v>
      </c>
      <c r="BW552" s="30">
        <f>SUMIF(Ingredients!$B$3:$B$217,K552,Ingredients!$H$3:$H$217)+SUMIF($B$3:$B$724,K552,$BZ$3:$BZ$724)</f>
        <v>0</v>
      </c>
      <c r="BX552" s="30">
        <f>SUMIF(Ingredients!$B$3:$B$217,L552,Ingredients!$H$3:$H$217)+SUMIF($B$3:$B$724,L552,$BZ$3:$BZ$724)</f>
        <v>0</v>
      </c>
      <c r="BY552" s="30">
        <f>SUMIF(Ingredients!$B$3:$B$217,M552,Ingredients!$H$3:$H$217)+SUMIF($B$3:$B$724,M552,$BZ$3:$BZ$724)</f>
        <v>0</v>
      </c>
      <c r="BZ552" s="42">
        <f t="shared" si="111"/>
        <v>0</v>
      </c>
      <c r="CA552" s="30">
        <f>SUMIF(Ingredients!$B$3:$B$217,F552,Ingredients!$I$3:$I$217)+SUMIF($B$3:$B$724,F552,$CI$3:$CI$724)</f>
        <v>2</v>
      </c>
      <c r="CB552" s="30">
        <f>SUMIF(Ingredients!$B$3:$B$217,G552,Ingredients!$I$3:$I$217)+SUMIF($B$3:$B$724,G552,$CI$3:$CI$724)</f>
        <v>0</v>
      </c>
      <c r="CC552" s="30">
        <f>SUMIF(Ingredients!$B$3:$B$217,H552,Ingredients!$I$3:$I$217)+SUMIF($B$3:$B$724,H552,$CI$3:$CI$724)</f>
        <v>0</v>
      </c>
      <c r="CD552" s="30">
        <f>SUMIF(Ingredients!$B$3:$B$217,I552,Ingredients!$I$3:$I$217)+SUMIF($B$3:$B$724,I552,$CI$3:$CI$724)</f>
        <v>0</v>
      </c>
      <c r="CE552" s="30">
        <f>SUMIF(Ingredients!$B$3:$B$217,J552,Ingredients!$I$3:$I$217)+SUMIF($B$3:$B$724,J552,$CI$3:$CI$724)</f>
        <v>0</v>
      </c>
      <c r="CF552" s="30">
        <f>SUMIF(Ingredients!$B$3:$B$217,K552,Ingredients!$I$3:$I$217)+SUMIF($B$3:$B$724,K552,$CI$3:$CI$724)</f>
        <v>0</v>
      </c>
      <c r="CG552" s="30">
        <f>SUMIF(Ingredients!$B$3:$B$217,L552,Ingredients!$I$3:$I$217)+SUMIF($B$3:$B$724,L552,$CI$3:$CI$724)</f>
        <v>0</v>
      </c>
      <c r="CH552" s="30">
        <f>SUMIF(Ingredients!$B$3:$B$217,M552,Ingredients!$I$3:$I$217)+SUMIF($B$3:$B$724,M552,$CI$3:$CI$724)</f>
        <v>0</v>
      </c>
      <c r="CI552" s="38">
        <f t="shared" si="112"/>
        <v>2</v>
      </c>
      <c r="CJ552" s="30">
        <f>SUMIF(Ingredients!$B$3:$B$217,F552,Ingredients!$J$3:$J$217)+SUMIF($B$3:$B$724,F552,$CR$3:$CR$724)</f>
        <v>0</v>
      </c>
      <c r="CK552" s="30">
        <f>SUMIF(Ingredients!$B$3:$B$217,G552,Ingredients!$J$3:$J$217)+SUMIF($B$3:$B$724,G552,$CR$3:$CR$724)</f>
        <v>0</v>
      </c>
      <c r="CL552" s="30">
        <f>SUMIF(Ingredients!$B$3:$B$217,H552,Ingredients!$J$3:$J$217)+SUMIF($B$3:$B$724,H552,$CR$3:$CR$724)</f>
        <v>0</v>
      </c>
      <c r="CM552" s="30">
        <f>SUMIF(Ingredients!$B$3:$B$217,I552,Ingredients!$J$3:$J$217)+SUMIF($B$3:$B$724,I552,$CR$3:$CR$724)</f>
        <v>0</v>
      </c>
      <c r="CN552" s="30">
        <f>SUMIF(Ingredients!$B$3:$B$217,J552,Ingredients!$J$3:$J$217)+SUMIF($B$3:$B$724,J552,$CR$3:$CR$724)</f>
        <v>0</v>
      </c>
      <c r="CO552" s="30">
        <f>SUMIF(Ingredients!$B$3:$B$217,K552,Ingredients!$J$3:$J$217)+SUMIF($B$3:$B$724,K552,$CR$3:$CR$724)</f>
        <v>0</v>
      </c>
      <c r="CP552" s="30">
        <f>SUMIF(Ingredients!$B$3:$B$217,L552,Ingredients!$J$3:$J$217)+SUMIF($B$3:$B$724,L552,$CR$3:$CR$724)</f>
        <v>0</v>
      </c>
      <c r="CQ552" s="30">
        <f>SUMIF(Ingredients!$B$3:$B$217,M552,Ingredients!$J$3:$J$217)+SUMIF($B$3:$B$724,M552,$CR$3:$CR$724)</f>
        <v>0</v>
      </c>
      <c r="CR552" s="43">
        <f t="shared" si="113"/>
        <v>0</v>
      </c>
      <c r="CS552" s="34">
        <v>7.166666666666667</v>
      </c>
      <c r="CT552" s="30">
        <v>0</v>
      </c>
      <c r="CU552" s="30">
        <v>14</v>
      </c>
      <c r="CV552" s="35">
        <v>0</v>
      </c>
      <c r="CW552" s="36">
        <v>0</v>
      </c>
      <c r="CX552" s="37">
        <v>0</v>
      </c>
      <c r="CY552" s="38">
        <v>2</v>
      </c>
      <c r="CZ552" s="39">
        <v>0</v>
      </c>
      <c r="DA552" t="s">
        <v>202</v>
      </c>
      <c r="DB552" t="str">
        <f t="shared" ca="1" si="114"/>
        <v>-</v>
      </c>
      <c r="DD552" t="s">
        <v>199</v>
      </c>
      <c r="DE552" t="str">
        <f t="shared" ca="1" si="115"/>
        <v/>
      </c>
      <c r="DF552" t="s">
        <v>2272</v>
      </c>
    </row>
    <row r="553" spans="2:110" x14ac:dyDescent="0.3">
      <c r="B553" t="s">
        <v>864</v>
      </c>
      <c r="C553" t="str">
        <f>INDEX('PH Itemnames'!$B$1:$B$723,MATCH(B553,'PH Itemnames'!$A$1:$A$723),1)</f>
        <v>guisoItem</v>
      </c>
      <c r="D553" t="s">
        <v>245</v>
      </c>
      <c r="E553" t="s">
        <v>1192</v>
      </c>
      <c r="F553" s="10" t="s">
        <v>865</v>
      </c>
      <c r="G553" s="11" t="s">
        <v>70</v>
      </c>
      <c r="H553" s="11" t="s">
        <v>693</v>
      </c>
      <c r="I553" s="11" t="s">
        <v>65</v>
      </c>
      <c r="J553" s="11" t="s">
        <v>117</v>
      </c>
      <c r="K553" s="11" t="s">
        <v>122</v>
      </c>
      <c r="L553" s="11"/>
      <c r="M553" s="11"/>
      <c r="N553" s="46">
        <f ca="1">SUMIF(Ingredients!$B$3:$B$217,'PH complex foods'!F553,Ingredients!$A$3:$A$119)+SUMIF($B$3:$B$724,F553,$V$3:$V$723)</f>
        <v>1</v>
      </c>
      <c r="O553" s="11">
        <f ca="1">SUMIF(Ingredients!$B$3:$B$217,'PH complex foods'!G553,Ingredients!$A$3:$A$119)+SUMIF($B$3:$B$724,G553,$V$3:$V$723)</f>
        <v>1</v>
      </c>
      <c r="P553" s="11">
        <f ca="1">SUMIF(Ingredients!$B$3:$B$217,'PH complex foods'!H553,Ingredients!$A$3:$A$119)+SUMIF($B$3:$B$724,H553,$V$3:$V$723)</f>
        <v>1</v>
      </c>
      <c r="Q553" s="11">
        <f ca="1">SUMIF(Ingredients!$B$3:$B$217,'PH complex foods'!I553,Ingredients!$A$3:$A$119)+SUMIF($B$3:$B$724,I553,$V$3:$V$723)</f>
        <v>1</v>
      </c>
      <c r="R553" s="11">
        <f ca="1">SUMIF(Ingredients!$B$3:$B$217,'PH complex foods'!J553,Ingredients!$A$3:$A$119)+SUMIF($B$3:$B$724,J553,$V$3:$V$723)</f>
        <v>1</v>
      </c>
      <c r="S553" s="11">
        <f ca="1">SUMIF(Ingredients!$B$3:$B$217,'PH complex foods'!K553,Ingredients!$A$3:$A$119)+SUMIF($B$3:$B$724,K553,$V$3:$V$723)</f>
        <v>1</v>
      </c>
      <c r="T553" s="11">
        <f ca="1">SUMIF(Ingredients!$B$3:$B$217,'PH complex foods'!L553,Ingredients!$A$3:$A$119)+SUMIF($B$3:$B$724,L553,$V$3:$V$723)</f>
        <v>0</v>
      </c>
      <c r="U553" s="11">
        <f ca="1">SUMIF(Ingredients!$B$3:$B$217,'PH complex foods'!M553,Ingredients!$A$3:$A$119)+SUMIF($B$3:$B$724,M553,$V$3:$V$723)</f>
        <v>0</v>
      </c>
      <c r="V553" s="10">
        <f t="shared" ca="1" si="116"/>
        <v>1</v>
      </c>
      <c r="W553" s="11">
        <f t="shared" si="105"/>
        <v>0</v>
      </c>
      <c r="X553" s="44" t="str">
        <f t="shared" ca="1" si="117"/>
        <v>Yes</v>
      </c>
      <c r="Y553" s="34">
        <f>SUMIF(Ingredients!$B$3:$B$217,F553,Ingredients!$C$3:$C$217)+SUMIF($B$3:$B$724,F553,$AG$3:$AG$724)</f>
        <v>10</v>
      </c>
      <c r="Z553" s="30">
        <f>SUMIF(Ingredients!$B$3:$B$217,G553,Ingredients!$C$3:$C$217)+SUMIF($B$3:$B$724,G553,$AG$3:$AG$724)</f>
        <v>2</v>
      </c>
      <c r="AA553" s="30">
        <f>SUMIF(Ingredients!$B$3:$B$217,H553,Ingredients!$C$3:$C$217)+SUMIF($B$3:$B$724,H553,$AG$3:$AG$724)</f>
        <v>5</v>
      </c>
      <c r="AB553" s="30">
        <f>SUMIF(Ingredients!$B$3:$B$217,I553,Ingredients!$C$3:$C$217)+SUMIF($B$3:$B$724,I553,$AG$3:$AG$724)</f>
        <v>10</v>
      </c>
      <c r="AC553" s="30">
        <f>SUMIF(Ingredients!$B$3:$B$217,J553,Ingredients!$C$3:$C$217)+SUMIF($B$3:$B$724,J553,$AG$3:$AG$724)</f>
        <v>10</v>
      </c>
      <c r="AD553" s="30">
        <f>SUMIF(Ingredients!$B$3:$B$217,K553,Ingredients!$C$3:$C$217)+SUMIF($B$3:$B$724,K553,$AG$3:$AG$724)</f>
        <v>0</v>
      </c>
      <c r="AE553" s="30">
        <f>SUMIF(Ingredients!$B$3:$B$217,L553,Ingredients!$C$3:$C$217)+SUMIF($B$3:$B$724,L553,$AG$3:$AG$724)</f>
        <v>0</v>
      </c>
      <c r="AF553" s="30">
        <f>SUMIF(Ingredients!$B$3:$B$217,M553,Ingredients!$C$3:$C$217)+SUMIF($B$3:$B$724,M553,$AG$3:$AG$724)</f>
        <v>0</v>
      </c>
      <c r="AG553" s="29">
        <f t="shared" si="106"/>
        <v>37</v>
      </c>
      <c r="AH553" s="30">
        <f>SUMIF(Ingredients!$B$3:$B$217,F553,Ingredients!$D$3:$D$217)+SUMIF($B$3:$B$724,F553,$AP$3:$AP$724)</f>
        <v>0</v>
      </c>
      <c r="AI553" s="30">
        <f>SUMIF(Ingredients!$B$3:$B$217,G553,Ingredients!$D$3:$D$217)+SUMIF($B$3:$B$724,G553,$AP$3:$AP$724)</f>
        <v>5</v>
      </c>
      <c r="AJ553" s="30">
        <f>SUMIF(Ingredients!$B$3:$B$217,H553,Ingredients!$D$3:$D$217)+SUMIF($B$3:$B$724,H553,$AP$3:$AP$724)</f>
        <v>0</v>
      </c>
      <c r="AK553" s="30">
        <f>SUMIF(Ingredients!$B$3:$B$217,I553,Ingredients!$D$3:$D$217)+SUMIF($B$3:$B$724,I553,$AP$3:$AP$724)</f>
        <v>0</v>
      </c>
      <c r="AL553" s="30">
        <f>SUMIF(Ingredients!$B$3:$B$217,J553,Ingredients!$D$3:$D$217)+SUMIF($B$3:$B$724,J553,$AP$3:$AP$724)</f>
        <v>0</v>
      </c>
      <c r="AM553" s="30">
        <f>SUMIF(Ingredients!$B$3:$B$217,K553,Ingredients!$D$3:$D$217)+SUMIF($B$3:$B$724,K553,$AP$3:$AP$724)</f>
        <v>0</v>
      </c>
      <c r="AN553" s="30">
        <f>SUMIF(Ingredients!$B$3:$B$217,L553,Ingredients!$D$3:$D$217)+SUMIF($B$3:$B$724,L553,$AP$3:$AP$724)</f>
        <v>0</v>
      </c>
      <c r="AO553" s="30">
        <f>SUMIF(Ingredients!$B$3:$B$217,M553,Ingredients!$D$3:$D$217)+SUMIF($B$3:$B$724,M553,$AP$3:$AP$724)</f>
        <v>0</v>
      </c>
      <c r="AP553" s="29">
        <f t="shared" si="107"/>
        <v>5</v>
      </c>
      <c r="AQ553" s="30">
        <f>SUMIF(Ingredients!$B$3:$B$217,F553,Ingredients!$E$3:$E$217)+SUMIF($B$3:$B$724,F553,$AY$3:$AY$727)</f>
        <v>10</v>
      </c>
      <c r="AR553" s="30">
        <f>SUMIF(Ingredients!$B$3:$B$217,G553,Ingredients!$E$3:$E$217)+SUMIF($B$3:$B$724,G553,$AY$3:$AY$727)</f>
        <v>5</v>
      </c>
      <c r="AS553" s="30">
        <f>SUMIF(Ingredients!$B$3:$B$217,H553,Ingredients!$E$3:$E$217)+SUMIF($B$3:$B$724,H553,$AY$3:$AY$727)</f>
        <v>7</v>
      </c>
      <c r="AT553" s="30">
        <f>SUMIF(Ingredients!$B$3:$B$217,I553,Ingredients!$E$3:$E$217)+SUMIF($B$3:$B$724,I553,$AY$3:$AY$727)</f>
        <v>32</v>
      </c>
      <c r="AU553" s="30">
        <f>SUMIF(Ingredients!$B$3:$B$217,J553,Ingredients!$E$3:$E$217)+SUMIF($B$3:$B$724,J553,$AY$3:$AY$727)</f>
        <v>32</v>
      </c>
      <c r="AV553" s="30">
        <f>SUMIF(Ingredients!$B$3:$B$217,K553,Ingredients!$E$3:$E$217)+SUMIF($B$3:$B$724,K553,$AY$3:$AY$727)</f>
        <v>48</v>
      </c>
      <c r="AW553" s="30">
        <f>SUMIF(Ingredients!$B$3:$B$217,L553,Ingredients!$E$3:$E$217)+SUMIF($B$3:$B$724,L553,$AY$3:$AY$727)</f>
        <v>0</v>
      </c>
      <c r="AX553" s="30">
        <f>SUMIF(Ingredients!$B$3:$B$217,M553,Ingredients!$E$3:$E$217)+SUMIF($B$3:$B$724,M553,$AY$3:$AY$727)</f>
        <v>0</v>
      </c>
      <c r="AY553" s="29">
        <f t="shared" si="108"/>
        <v>22.333333333333332</v>
      </c>
      <c r="AZ553" s="30">
        <f>SUMIF(Ingredients!$B$3:$B$217,F553,Ingredients!$F$3:$F$217)+SUMIF($B$3:$B$724,F553,$BH$3:$BH$724)</f>
        <v>0</v>
      </c>
      <c r="BA553" s="30">
        <f>SUMIF(Ingredients!$B$3:$B$217,G553,Ingredients!$F$3:$F$217)+SUMIF($B$3:$B$724,G553,$BH$3:$BH$724)</f>
        <v>0</v>
      </c>
      <c r="BB553" s="30">
        <f>SUMIF(Ingredients!$B$3:$B$217,H553,Ingredients!$F$3:$F$217)+SUMIF($B$3:$B$724,H553,$BH$3:$BH$724)</f>
        <v>1</v>
      </c>
      <c r="BC553" s="30">
        <f>SUMIF(Ingredients!$B$3:$B$217,I553,Ingredients!$F$3:$F$217)+SUMIF($B$3:$B$724,I553,$BH$3:$BH$724)</f>
        <v>0</v>
      </c>
      <c r="BD553" s="30">
        <f>SUMIF(Ingredients!$B$3:$B$217,J553,Ingredients!$F$3:$F$217)+SUMIF($B$3:$B$724,J553,$BH$3:$BH$724)</f>
        <v>0</v>
      </c>
      <c r="BE553" s="30">
        <f>SUMIF(Ingredients!$B$3:$B$217,K553,Ingredients!$F$3:$F$217)+SUMIF($B$3:$B$724,K553,$BH$3:$BH$724)</f>
        <v>0</v>
      </c>
      <c r="BF553" s="30">
        <f>SUMIF(Ingredients!$B$3:$B$217,L553,Ingredients!$F$3:$F$217)+SUMIF($B$3:$B$724,L553,$BH$3:$BH$724)</f>
        <v>0</v>
      </c>
      <c r="BG553" s="30">
        <f>SUMIF(Ingredients!$B$3:$B$217,M553,Ingredients!$F$3:$F$217)+SUMIF($B$3:$B$724,M553,$BH$3:$BH$724)</f>
        <v>0</v>
      </c>
      <c r="BH553" s="35">
        <f t="shared" si="109"/>
        <v>1</v>
      </c>
      <c r="BI553" s="30">
        <f>SUMIF(Ingredients!$B$3:$B$217,F553,Ingredients!$G$3:$G$217)+SUMIF($B$3:$B$724,F553,$BQ$3:$BQ$724)</f>
        <v>0</v>
      </c>
      <c r="BJ553" s="30">
        <f>SUMIF(Ingredients!$B$3:$B$217,G553,Ingredients!$G$3:$G$217)+SUMIF($B$3:$B$724,G553,$BQ$3:$BQ$724)</f>
        <v>0</v>
      </c>
      <c r="BK553" s="30">
        <f>SUMIF(Ingredients!$B$3:$B$217,H553,Ingredients!$G$3:$G$217)+SUMIF($B$3:$B$724,H553,$BQ$3:$BQ$724)</f>
        <v>0</v>
      </c>
      <c r="BL553" s="30">
        <f>SUMIF(Ingredients!$B$3:$B$217,I553,Ingredients!$G$3:$G$217)+SUMIF($B$3:$B$724,I553,$BQ$3:$BQ$724)</f>
        <v>0</v>
      </c>
      <c r="BM553" s="30">
        <f>SUMIF(Ingredients!$B$3:$B$217,J553,Ingredients!$G$3:$G$217)+SUMIF($B$3:$B$724,J553,$BQ$3:$BQ$724)</f>
        <v>0</v>
      </c>
      <c r="BN553" s="30">
        <f>SUMIF(Ingredients!$B$3:$B$217,K553,Ingredients!$G$3:$G$217)+SUMIF($B$3:$B$724,K553,$BQ$3:$BQ$724)</f>
        <v>0</v>
      </c>
      <c r="BO553" s="30">
        <f>SUMIF(Ingredients!$B$3:$B$217,L553,Ingredients!$G$3:$G$217)+SUMIF($B$3:$B$724,L553,$BQ$3:$BQ$724)</f>
        <v>0</v>
      </c>
      <c r="BP553" s="30">
        <f>SUMIF(Ingredients!$B$3:$B$217,M553,Ingredients!$G$3:$G$217)+SUMIF($B$3:$B$724,M553,$BQ$3:$BQ$724)</f>
        <v>0</v>
      </c>
      <c r="BQ553" s="36">
        <f t="shared" si="110"/>
        <v>0</v>
      </c>
      <c r="BR553" s="30">
        <f>SUMIF(Ingredients!$B$3:$B$217,F553,Ingredients!$H$3:$H$217)+SUMIF($B$3:$B$724,F553,$BZ$3:$BZ$724)</f>
        <v>0</v>
      </c>
      <c r="BS553" s="30">
        <f>SUMIF(Ingredients!$B$3:$B$217,G553,Ingredients!$H$3:$H$217)+SUMIF($B$3:$B$724,G553,$BZ$3:$BZ$724)</f>
        <v>1.5</v>
      </c>
      <c r="BT553" s="30">
        <f>SUMIF(Ingredients!$B$3:$B$217,H553,Ingredients!$H$3:$H$217)+SUMIF($B$3:$B$724,H553,$BZ$3:$BZ$724)</f>
        <v>0</v>
      </c>
      <c r="BU553" s="30">
        <f>SUMIF(Ingredients!$B$3:$B$217,I553,Ingredients!$H$3:$H$217)+SUMIF($B$3:$B$724,I553,$BZ$3:$BZ$724)</f>
        <v>1.5</v>
      </c>
      <c r="BV553" s="30">
        <f>SUMIF(Ingredients!$B$3:$B$217,J553,Ingredients!$H$3:$H$217)+SUMIF($B$3:$B$724,J553,$BZ$3:$BZ$724)</f>
        <v>1.5</v>
      </c>
      <c r="BW553" s="30">
        <f>SUMIF(Ingredients!$B$3:$B$217,K553,Ingredients!$H$3:$H$217)+SUMIF($B$3:$B$724,K553,$BZ$3:$BZ$724)</f>
        <v>0</v>
      </c>
      <c r="BX553" s="30">
        <f>SUMIF(Ingredients!$B$3:$B$217,L553,Ingredients!$H$3:$H$217)+SUMIF($B$3:$B$724,L553,$BZ$3:$BZ$724)</f>
        <v>0</v>
      </c>
      <c r="BY553" s="30">
        <f>SUMIF(Ingredients!$B$3:$B$217,M553,Ingredients!$H$3:$H$217)+SUMIF($B$3:$B$724,M553,$BZ$3:$BZ$724)</f>
        <v>0</v>
      </c>
      <c r="BZ553" s="42">
        <f t="shared" si="111"/>
        <v>4.5</v>
      </c>
      <c r="CA553" s="30">
        <f>SUMIF(Ingredients!$B$3:$B$217,F553,Ingredients!$I$3:$I$217)+SUMIF($B$3:$B$724,F553,$CI$3:$CI$724)</f>
        <v>2</v>
      </c>
      <c r="CB553" s="30">
        <f>SUMIF(Ingredients!$B$3:$B$217,G553,Ingredients!$I$3:$I$217)+SUMIF($B$3:$B$724,G553,$CI$3:$CI$724)</f>
        <v>0</v>
      </c>
      <c r="CC553" s="30">
        <f>SUMIF(Ingredients!$B$3:$B$217,H553,Ingredients!$I$3:$I$217)+SUMIF($B$3:$B$724,H553,$CI$3:$CI$724)</f>
        <v>0</v>
      </c>
      <c r="CD553" s="30">
        <f>SUMIF(Ingredients!$B$3:$B$217,I553,Ingredients!$I$3:$I$217)+SUMIF($B$3:$B$724,I553,$CI$3:$CI$724)</f>
        <v>0</v>
      </c>
      <c r="CE553" s="30">
        <f>SUMIF(Ingredients!$B$3:$B$217,J553,Ingredients!$I$3:$I$217)+SUMIF($B$3:$B$724,J553,$CI$3:$CI$724)</f>
        <v>0</v>
      </c>
      <c r="CF553" s="30">
        <f>SUMIF(Ingredients!$B$3:$B$217,K553,Ingredients!$I$3:$I$217)+SUMIF($B$3:$B$724,K553,$CI$3:$CI$724)</f>
        <v>0</v>
      </c>
      <c r="CG553" s="30">
        <f>SUMIF(Ingredients!$B$3:$B$217,L553,Ingredients!$I$3:$I$217)+SUMIF($B$3:$B$724,L553,$CI$3:$CI$724)</f>
        <v>0</v>
      </c>
      <c r="CH553" s="30">
        <f>SUMIF(Ingredients!$B$3:$B$217,M553,Ingredients!$I$3:$I$217)+SUMIF($B$3:$B$724,M553,$CI$3:$CI$724)</f>
        <v>0</v>
      </c>
      <c r="CI553" s="38">
        <f t="shared" si="112"/>
        <v>2</v>
      </c>
      <c r="CJ553" s="30">
        <f>SUMIF(Ingredients!$B$3:$B$217,F553,Ingredients!$J$3:$J$217)+SUMIF($B$3:$B$724,F553,$CR$3:$CR$724)</f>
        <v>0</v>
      </c>
      <c r="CK553" s="30">
        <f>SUMIF(Ingredients!$B$3:$B$217,G553,Ingredients!$J$3:$J$217)+SUMIF($B$3:$B$724,G553,$CR$3:$CR$724)</f>
        <v>0</v>
      </c>
      <c r="CL553" s="30">
        <f>SUMIF(Ingredients!$B$3:$B$217,H553,Ingredients!$J$3:$J$217)+SUMIF($B$3:$B$724,H553,$CR$3:$CR$724)</f>
        <v>0</v>
      </c>
      <c r="CM553" s="30">
        <f>SUMIF(Ingredients!$B$3:$B$217,I553,Ingredients!$J$3:$J$217)+SUMIF($B$3:$B$724,I553,$CR$3:$CR$724)</f>
        <v>0</v>
      </c>
      <c r="CN553" s="30">
        <f>SUMIF(Ingredients!$B$3:$B$217,J553,Ingredients!$J$3:$J$217)+SUMIF($B$3:$B$724,J553,$CR$3:$CR$724)</f>
        <v>0</v>
      </c>
      <c r="CO553" s="30">
        <f>SUMIF(Ingredients!$B$3:$B$217,K553,Ingredients!$J$3:$J$217)+SUMIF($B$3:$B$724,K553,$CR$3:$CR$724)</f>
        <v>0</v>
      </c>
      <c r="CP553" s="30">
        <f>SUMIF(Ingredients!$B$3:$B$217,L553,Ingredients!$J$3:$J$217)+SUMIF($B$3:$B$724,L553,$CR$3:$CR$724)</f>
        <v>0</v>
      </c>
      <c r="CQ553" s="30">
        <f>SUMIF(Ingredients!$B$3:$B$217,M553,Ingredients!$J$3:$J$217)+SUMIF($B$3:$B$724,M553,$CR$3:$CR$724)</f>
        <v>0</v>
      </c>
      <c r="CR553" s="43">
        <f t="shared" si="113"/>
        <v>0</v>
      </c>
      <c r="CS553" s="34">
        <v>35</v>
      </c>
      <c r="CT553" s="30">
        <v>0</v>
      </c>
      <c r="CU553" s="30">
        <v>14.333333333333334</v>
      </c>
      <c r="CV553" s="35">
        <v>1</v>
      </c>
      <c r="CW553" s="36">
        <v>0</v>
      </c>
      <c r="CX553" s="37">
        <v>4.5</v>
      </c>
      <c r="CY553" s="38">
        <v>2</v>
      </c>
      <c r="CZ553" s="39">
        <v>0</v>
      </c>
      <c r="DA553" t="s">
        <v>202</v>
      </c>
      <c r="DB553" t="str">
        <f t="shared" ca="1" si="114"/>
        <v>-</v>
      </c>
      <c r="DD553" t="s">
        <v>200</v>
      </c>
      <c r="DE553" t="str">
        <f t="shared" ca="1" si="115"/>
        <v>GUISOITEM(MEAL, ItemRegistry.guisoItem, 4 ,7f,0f,1f,4.5f,0f,2f,0f,1.47f),</v>
      </c>
      <c r="DF553" t="s">
        <v>2594</v>
      </c>
    </row>
    <row r="554" spans="2:110" x14ac:dyDescent="0.3">
      <c r="B554" t="s">
        <v>866</v>
      </c>
      <c r="C554" t="str">
        <f>INDEX('PH Itemnames'!$B$1:$B$723,MATCH(B554,'PH Itemnames'!$A$1:$A$723),1)</f>
        <v>jelliedeelItem</v>
      </c>
      <c r="D554" t="s">
        <v>240</v>
      </c>
      <c r="E554" t="s">
        <v>1192</v>
      </c>
      <c r="F554" s="10" t="s">
        <v>867</v>
      </c>
      <c r="G554" s="11" t="s">
        <v>868</v>
      </c>
      <c r="H554" s="11" t="s">
        <v>9</v>
      </c>
      <c r="I554" s="11" t="s">
        <v>351</v>
      </c>
      <c r="J554" s="11" t="s">
        <v>521</v>
      </c>
      <c r="K554" s="11"/>
      <c r="L554" s="11"/>
      <c r="M554" s="11"/>
      <c r="N554" s="46">
        <f ca="1">SUMIF(Ingredients!$B$3:$B$217,'PH complex foods'!F554,Ingredients!$A$3:$A$119)+SUMIF($B$3:$B$724,F554,$V$3:$V$723)</f>
        <v>0</v>
      </c>
      <c r="O554" s="11">
        <f ca="1">SUMIF(Ingredients!$B$3:$B$217,'PH complex foods'!G554,Ingredients!$A$3:$A$119)+SUMIF($B$3:$B$724,G554,$V$3:$V$723)</f>
        <v>0</v>
      </c>
      <c r="P554" s="11">
        <f ca="1">SUMIF(Ingredients!$B$3:$B$217,'PH complex foods'!H554,Ingredients!$A$3:$A$119)+SUMIF($B$3:$B$724,H554,$V$3:$V$723)</f>
        <v>1</v>
      </c>
      <c r="Q554" s="11">
        <f ca="1">SUMIF(Ingredients!$B$3:$B$217,'PH complex foods'!I554,Ingredients!$A$3:$A$119)+SUMIF($B$3:$B$724,I554,$V$3:$V$723)</f>
        <v>1</v>
      </c>
      <c r="R554" s="11">
        <f ca="1">SUMIF(Ingredients!$B$3:$B$217,'PH complex foods'!J554,Ingredients!$A$3:$A$119)+SUMIF($B$3:$B$724,J554,$V$3:$V$723)</f>
        <v>0</v>
      </c>
      <c r="S554" s="11">
        <f ca="1">SUMIF(Ingredients!$B$3:$B$217,'PH complex foods'!K554,Ingredients!$A$3:$A$119)+SUMIF($B$3:$B$724,K554,$V$3:$V$723)</f>
        <v>0</v>
      </c>
      <c r="T554" s="11">
        <f ca="1">SUMIF(Ingredients!$B$3:$B$217,'PH complex foods'!L554,Ingredients!$A$3:$A$119)+SUMIF($B$3:$B$724,L554,$V$3:$V$723)</f>
        <v>0</v>
      </c>
      <c r="U554" s="11">
        <f ca="1">SUMIF(Ingredients!$B$3:$B$217,'PH complex foods'!M554,Ingredients!$A$3:$A$119)+SUMIF($B$3:$B$724,M554,$V$3:$V$723)</f>
        <v>0</v>
      </c>
      <c r="V554" s="10">
        <f t="shared" ca="1" si="116"/>
        <v>-2</v>
      </c>
      <c r="W554" s="11">
        <f t="shared" si="105"/>
        <v>0</v>
      </c>
      <c r="X554" s="44" t="str">
        <f t="shared" ca="1" si="117"/>
        <v>No</v>
      </c>
      <c r="Y554" s="34">
        <f>SUMIF(Ingredients!$B$3:$B$217,F554,Ingredients!$C$3:$C$217)+SUMIF($B$3:$B$724,F554,$AG$3:$AG$724)</f>
        <v>0</v>
      </c>
      <c r="Z554" s="30">
        <f>SUMIF(Ingredients!$B$3:$B$217,G554,Ingredients!$C$3:$C$217)+SUMIF($B$3:$B$724,G554,$AG$3:$AG$724)</f>
        <v>0</v>
      </c>
      <c r="AA554" s="30">
        <f>SUMIF(Ingredients!$B$3:$B$217,H554,Ingredients!$C$3:$C$217)+SUMIF($B$3:$B$724,H554,$AG$3:$AG$724)</f>
        <v>0</v>
      </c>
      <c r="AB554" s="30">
        <f>SUMIF(Ingredients!$B$3:$B$217,I554,Ingredients!$C$3:$C$217)+SUMIF($B$3:$B$724,I554,$AG$3:$AG$724)</f>
        <v>0</v>
      </c>
      <c r="AC554" s="30">
        <f>SUMIF(Ingredients!$B$3:$B$217,J554,Ingredients!$C$3:$C$217)+SUMIF($B$3:$B$724,J554,$AG$3:$AG$724)</f>
        <v>0</v>
      </c>
      <c r="AD554" s="30">
        <f>SUMIF(Ingredients!$B$3:$B$217,K554,Ingredients!$C$3:$C$217)+SUMIF($B$3:$B$724,K554,$AG$3:$AG$724)</f>
        <v>0</v>
      </c>
      <c r="AE554" s="30">
        <f>SUMIF(Ingredients!$B$3:$B$217,L554,Ingredients!$C$3:$C$217)+SUMIF($B$3:$B$724,L554,$AG$3:$AG$724)</f>
        <v>0</v>
      </c>
      <c r="AF554" s="30">
        <f>SUMIF(Ingredients!$B$3:$B$217,M554,Ingredients!$C$3:$C$217)+SUMIF($B$3:$B$724,M554,$AG$3:$AG$724)</f>
        <v>0</v>
      </c>
      <c r="AG554" s="29">
        <f t="shared" si="106"/>
        <v>0</v>
      </c>
      <c r="AH554" s="30">
        <f>SUMIF(Ingredients!$B$3:$B$217,F554,Ingredients!$D$3:$D$217)+SUMIF($B$3:$B$724,F554,$AP$3:$AP$724)</f>
        <v>0</v>
      </c>
      <c r="AI554" s="30">
        <f>SUMIF(Ingredients!$B$3:$B$217,G554,Ingredients!$D$3:$D$217)+SUMIF($B$3:$B$724,G554,$AP$3:$AP$724)</f>
        <v>0</v>
      </c>
      <c r="AJ554" s="30">
        <f>SUMIF(Ingredients!$B$3:$B$217,H554,Ingredients!$D$3:$D$217)+SUMIF($B$3:$B$724,H554,$AP$3:$AP$724)</f>
        <v>10</v>
      </c>
      <c r="AK554" s="30">
        <f>SUMIF(Ingredients!$B$3:$B$217,I554,Ingredients!$D$3:$D$217)+SUMIF($B$3:$B$724,I554,$AP$3:$AP$724)</f>
        <v>0</v>
      </c>
      <c r="AL554" s="30">
        <f>SUMIF(Ingredients!$B$3:$B$217,J554,Ingredients!$D$3:$D$217)+SUMIF($B$3:$B$724,J554,$AP$3:$AP$724)</f>
        <v>0</v>
      </c>
      <c r="AM554" s="30">
        <f>SUMIF(Ingredients!$B$3:$B$217,K554,Ingredients!$D$3:$D$217)+SUMIF($B$3:$B$724,K554,$AP$3:$AP$724)</f>
        <v>0</v>
      </c>
      <c r="AN554" s="30">
        <f>SUMIF(Ingredients!$B$3:$B$217,L554,Ingredients!$D$3:$D$217)+SUMIF($B$3:$B$724,L554,$AP$3:$AP$724)</f>
        <v>0</v>
      </c>
      <c r="AO554" s="30">
        <f>SUMIF(Ingredients!$B$3:$B$217,M554,Ingredients!$D$3:$D$217)+SUMIF($B$3:$B$724,M554,$AP$3:$AP$724)</f>
        <v>0</v>
      </c>
      <c r="AP554" s="29">
        <f t="shared" si="107"/>
        <v>10</v>
      </c>
      <c r="AQ554" s="30">
        <f>SUMIF(Ingredients!$B$3:$B$217,F554,Ingredients!$E$3:$E$217)+SUMIF($B$3:$B$724,F554,$AY$3:$AY$727)</f>
        <v>0</v>
      </c>
      <c r="AR554" s="30">
        <f>SUMIF(Ingredients!$B$3:$B$217,G554,Ingredients!$E$3:$E$217)+SUMIF($B$3:$B$724,G554,$AY$3:$AY$727)</f>
        <v>0</v>
      </c>
      <c r="AS554" s="30">
        <f>SUMIF(Ingredients!$B$3:$B$217,H554,Ingredients!$E$3:$E$217)+SUMIF($B$3:$B$724,H554,$AY$3:$AY$727)</f>
        <v>0</v>
      </c>
      <c r="AT554" s="30">
        <f>SUMIF(Ingredients!$B$3:$B$217,I554,Ingredients!$E$3:$E$217)+SUMIF($B$3:$B$724,I554,$AY$3:$AY$727)</f>
        <v>30</v>
      </c>
      <c r="AU554" s="30">
        <f>SUMIF(Ingredients!$B$3:$B$217,J554,Ingredients!$E$3:$E$217)+SUMIF($B$3:$B$724,J554,$AY$3:$AY$727)</f>
        <v>0</v>
      </c>
      <c r="AV554" s="30">
        <f>SUMIF(Ingredients!$B$3:$B$217,K554,Ingredients!$E$3:$E$217)+SUMIF($B$3:$B$724,K554,$AY$3:$AY$727)</f>
        <v>0</v>
      </c>
      <c r="AW554" s="30">
        <f>SUMIF(Ingredients!$B$3:$B$217,L554,Ingredients!$E$3:$E$217)+SUMIF($B$3:$B$724,L554,$AY$3:$AY$727)</f>
        <v>0</v>
      </c>
      <c r="AX554" s="30">
        <f>SUMIF(Ingredients!$B$3:$B$217,M554,Ingredients!$E$3:$E$217)+SUMIF($B$3:$B$724,M554,$AY$3:$AY$727)</f>
        <v>0</v>
      </c>
      <c r="AY554" s="29">
        <f t="shared" si="108"/>
        <v>6</v>
      </c>
      <c r="AZ554" s="30">
        <f>SUMIF(Ingredients!$B$3:$B$217,F554,Ingredients!$F$3:$F$217)+SUMIF($B$3:$B$724,F554,$BH$3:$BH$724)</f>
        <v>0</v>
      </c>
      <c r="BA554" s="30">
        <f>SUMIF(Ingredients!$B$3:$B$217,G554,Ingredients!$F$3:$F$217)+SUMIF($B$3:$B$724,G554,$BH$3:$BH$724)</f>
        <v>0</v>
      </c>
      <c r="BB554" s="30">
        <f>SUMIF(Ingredients!$B$3:$B$217,H554,Ingredients!$F$3:$F$217)+SUMIF($B$3:$B$724,H554,$BH$3:$BH$724)</f>
        <v>0</v>
      </c>
      <c r="BC554" s="30">
        <f>SUMIF(Ingredients!$B$3:$B$217,I554,Ingredients!$F$3:$F$217)+SUMIF($B$3:$B$724,I554,$BH$3:$BH$724)</f>
        <v>0</v>
      </c>
      <c r="BD554" s="30">
        <f>SUMIF(Ingredients!$B$3:$B$217,J554,Ingredients!$F$3:$F$217)+SUMIF($B$3:$B$724,J554,$BH$3:$BH$724)</f>
        <v>0</v>
      </c>
      <c r="BE554" s="30">
        <f>SUMIF(Ingredients!$B$3:$B$217,K554,Ingredients!$F$3:$F$217)+SUMIF($B$3:$B$724,K554,$BH$3:$BH$724)</f>
        <v>0</v>
      </c>
      <c r="BF554" s="30">
        <f>SUMIF(Ingredients!$B$3:$B$217,L554,Ingredients!$F$3:$F$217)+SUMIF($B$3:$B$724,L554,$BH$3:$BH$724)</f>
        <v>0</v>
      </c>
      <c r="BG554" s="30">
        <f>SUMIF(Ingredients!$B$3:$B$217,M554,Ingredients!$F$3:$F$217)+SUMIF($B$3:$B$724,M554,$BH$3:$BH$724)</f>
        <v>0</v>
      </c>
      <c r="BH554" s="35">
        <f t="shared" si="109"/>
        <v>0</v>
      </c>
      <c r="BI554" s="30">
        <f>SUMIF(Ingredients!$B$3:$B$217,F554,Ingredients!$G$3:$G$217)+SUMIF($B$3:$B$724,F554,$BQ$3:$BQ$724)</f>
        <v>0</v>
      </c>
      <c r="BJ554" s="30">
        <f>SUMIF(Ingredients!$B$3:$B$217,G554,Ingredients!$G$3:$G$217)+SUMIF($B$3:$B$724,G554,$BQ$3:$BQ$724)</f>
        <v>0</v>
      </c>
      <c r="BK554" s="30">
        <f>SUMIF(Ingredients!$B$3:$B$217,H554,Ingredients!$G$3:$G$217)+SUMIF($B$3:$B$724,H554,$BQ$3:$BQ$724)</f>
        <v>0</v>
      </c>
      <c r="BL554" s="30">
        <f>SUMIF(Ingredients!$B$3:$B$217,I554,Ingredients!$G$3:$G$217)+SUMIF($B$3:$B$724,I554,$BQ$3:$BQ$724)</f>
        <v>0</v>
      </c>
      <c r="BM554" s="30">
        <f>SUMIF(Ingredients!$B$3:$B$217,J554,Ingredients!$G$3:$G$217)+SUMIF($B$3:$B$724,J554,$BQ$3:$BQ$724)</f>
        <v>0</v>
      </c>
      <c r="BN554" s="30">
        <f>SUMIF(Ingredients!$B$3:$B$217,K554,Ingredients!$G$3:$G$217)+SUMIF($B$3:$B$724,K554,$BQ$3:$BQ$724)</f>
        <v>0</v>
      </c>
      <c r="BO554" s="30">
        <f>SUMIF(Ingredients!$B$3:$B$217,L554,Ingredients!$G$3:$G$217)+SUMIF($B$3:$B$724,L554,$BQ$3:$BQ$724)</f>
        <v>0</v>
      </c>
      <c r="BP554" s="30">
        <f>SUMIF(Ingredients!$B$3:$B$217,M554,Ingredients!$G$3:$G$217)+SUMIF($B$3:$B$724,M554,$BQ$3:$BQ$724)</f>
        <v>0</v>
      </c>
      <c r="BQ554" s="36">
        <f t="shared" si="110"/>
        <v>0</v>
      </c>
      <c r="BR554" s="30">
        <f>SUMIF(Ingredients!$B$3:$B$217,F554,Ingredients!$H$3:$H$217)+SUMIF($B$3:$B$724,F554,$BZ$3:$BZ$724)</f>
        <v>0</v>
      </c>
      <c r="BS554" s="30">
        <f>SUMIF(Ingredients!$B$3:$B$217,G554,Ingredients!$H$3:$H$217)+SUMIF($B$3:$B$724,G554,$BZ$3:$BZ$724)</f>
        <v>0</v>
      </c>
      <c r="BT554" s="30">
        <f>SUMIF(Ingredients!$B$3:$B$217,H554,Ingredients!$H$3:$H$217)+SUMIF($B$3:$B$724,H554,$BZ$3:$BZ$724)</f>
        <v>0</v>
      </c>
      <c r="BU554" s="30">
        <f>SUMIF(Ingredients!$B$3:$B$217,I554,Ingredients!$H$3:$H$217)+SUMIF($B$3:$B$724,I554,$BZ$3:$BZ$724)</f>
        <v>0</v>
      </c>
      <c r="BV554" s="30">
        <f>SUMIF(Ingredients!$B$3:$B$217,J554,Ingredients!$H$3:$H$217)+SUMIF($B$3:$B$724,J554,$BZ$3:$BZ$724)</f>
        <v>0</v>
      </c>
      <c r="BW554" s="30">
        <f>SUMIF(Ingredients!$B$3:$B$217,K554,Ingredients!$H$3:$H$217)+SUMIF($B$3:$B$724,K554,$BZ$3:$BZ$724)</f>
        <v>0</v>
      </c>
      <c r="BX554" s="30">
        <f>SUMIF(Ingredients!$B$3:$B$217,L554,Ingredients!$H$3:$H$217)+SUMIF($B$3:$B$724,L554,$BZ$3:$BZ$724)</f>
        <v>0</v>
      </c>
      <c r="BY554" s="30">
        <f>SUMIF(Ingredients!$B$3:$B$217,M554,Ingredients!$H$3:$H$217)+SUMIF($B$3:$B$724,M554,$BZ$3:$BZ$724)</f>
        <v>0</v>
      </c>
      <c r="BZ554" s="42">
        <f t="shared" si="111"/>
        <v>0</v>
      </c>
      <c r="CA554" s="30">
        <f>SUMIF(Ingredients!$B$3:$B$217,F554,Ingredients!$I$3:$I$217)+SUMIF($B$3:$B$724,F554,$CI$3:$CI$724)</f>
        <v>0</v>
      </c>
      <c r="CB554" s="30">
        <f>SUMIF(Ingredients!$B$3:$B$217,G554,Ingredients!$I$3:$I$217)+SUMIF($B$3:$B$724,G554,$CI$3:$CI$724)</f>
        <v>0</v>
      </c>
      <c r="CC554" s="30">
        <f>SUMIF(Ingredients!$B$3:$B$217,H554,Ingredients!$I$3:$I$217)+SUMIF($B$3:$B$724,H554,$CI$3:$CI$724)</f>
        <v>0</v>
      </c>
      <c r="CD554" s="30">
        <f>SUMIF(Ingredients!$B$3:$B$217,I554,Ingredients!$I$3:$I$217)+SUMIF($B$3:$B$724,I554,$CI$3:$CI$724)</f>
        <v>0</v>
      </c>
      <c r="CE554" s="30">
        <f>SUMIF(Ingredients!$B$3:$B$217,J554,Ingredients!$I$3:$I$217)+SUMIF($B$3:$B$724,J554,$CI$3:$CI$724)</f>
        <v>0</v>
      </c>
      <c r="CF554" s="30">
        <f>SUMIF(Ingredients!$B$3:$B$217,K554,Ingredients!$I$3:$I$217)+SUMIF($B$3:$B$724,K554,$CI$3:$CI$724)</f>
        <v>0</v>
      </c>
      <c r="CG554" s="30">
        <f>SUMIF(Ingredients!$B$3:$B$217,L554,Ingredients!$I$3:$I$217)+SUMIF($B$3:$B$724,L554,$CI$3:$CI$724)</f>
        <v>0</v>
      </c>
      <c r="CH554" s="30">
        <f>SUMIF(Ingredients!$B$3:$B$217,M554,Ingredients!$I$3:$I$217)+SUMIF($B$3:$B$724,M554,$CI$3:$CI$724)</f>
        <v>0</v>
      </c>
      <c r="CI554" s="38">
        <f t="shared" si="112"/>
        <v>0</v>
      </c>
      <c r="CJ554" s="30">
        <f>SUMIF(Ingredients!$B$3:$B$217,F554,Ingredients!$J$3:$J$217)+SUMIF($B$3:$B$724,F554,$CR$3:$CR$724)</f>
        <v>0</v>
      </c>
      <c r="CK554" s="30">
        <f>SUMIF(Ingredients!$B$3:$B$217,G554,Ingredients!$J$3:$J$217)+SUMIF($B$3:$B$724,G554,$CR$3:$CR$724)</f>
        <v>0</v>
      </c>
      <c r="CL554" s="30">
        <f>SUMIF(Ingredients!$B$3:$B$217,H554,Ingredients!$J$3:$J$217)+SUMIF($B$3:$B$724,H554,$CR$3:$CR$724)</f>
        <v>0</v>
      </c>
      <c r="CM554" s="30">
        <f>SUMIF(Ingredients!$B$3:$B$217,I554,Ingredients!$J$3:$J$217)+SUMIF($B$3:$B$724,I554,$CR$3:$CR$724)</f>
        <v>0</v>
      </c>
      <c r="CN554" s="30">
        <f>SUMIF(Ingredients!$B$3:$B$217,J554,Ingredients!$J$3:$J$217)+SUMIF($B$3:$B$724,J554,$CR$3:$CR$724)</f>
        <v>0</v>
      </c>
      <c r="CO554" s="30">
        <f>SUMIF(Ingredients!$B$3:$B$217,K554,Ingredients!$J$3:$J$217)+SUMIF($B$3:$B$724,K554,$CR$3:$CR$724)</f>
        <v>0</v>
      </c>
      <c r="CP554" s="30">
        <f>SUMIF(Ingredients!$B$3:$B$217,L554,Ingredients!$J$3:$J$217)+SUMIF($B$3:$B$724,L554,$CR$3:$CR$724)</f>
        <v>0</v>
      </c>
      <c r="CQ554" s="30">
        <f>SUMIF(Ingredients!$B$3:$B$217,M554,Ingredients!$J$3:$J$217)+SUMIF($B$3:$B$724,M554,$CR$3:$CR$724)</f>
        <v>0</v>
      </c>
      <c r="CR554" s="43">
        <f t="shared" si="113"/>
        <v>0</v>
      </c>
      <c r="CS554" s="34">
        <v>0</v>
      </c>
      <c r="CT554" s="30">
        <v>10</v>
      </c>
      <c r="CU554" s="30">
        <v>6</v>
      </c>
      <c r="CV554" s="35">
        <v>0</v>
      </c>
      <c r="CW554" s="36">
        <v>0</v>
      </c>
      <c r="CX554" s="37">
        <v>0</v>
      </c>
      <c r="CY554" s="38">
        <v>0</v>
      </c>
      <c r="CZ554" s="39">
        <v>0</v>
      </c>
      <c r="DA554" t="s">
        <v>199</v>
      </c>
      <c r="DB554" t="str">
        <f t="shared" ca="1" si="114"/>
        <v>No</v>
      </c>
      <c r="DD554" t="s">
        <v>200</v>
      </c>
      <c r="DE554" t="str">
        <f t="shared" ca="1" si="115"/>
        <v/>
      </c>
      <c r="DF554" t="s">
        <v>2272</v>
      </c>
    </row>
    <row r="555" spans="2:110" x14ac:dyDescent="0.3">
      <c r="B555" t="s">
        <v>869</v>
      </c>
      <c r="C555" t="str">
        <f>INDEX('PH Itemnames'!$B$1:$B$723,MATCH(B555,'PH Itemnames'!$A$1:$A$723),1)</f>
        <v>kalechipsItem</v>
      </c>
      <c r="D555" t="s">
        <v>240</v>
      </c>
      <c r="E555" t="s">
        <v>1192</v>
      </c>
      <c r="F555" s="10" t="s">
        <v>144</v>
      </c>
      <c r="G555" s="11"/>
      <c r="H555" s="11"/>
      <c r="I555" s="11"/>
      <c r="J555" s="11"/>
      <c r="K555" s="11"/>
      <c r="L555" s="11"/>
      <c r="M555" s="11"/>
      <c r="N555" s="46">
        <f ca="1">SUMIF(Ingredients!$B$3:$B$217,'PH complex foods'!F555,Ingredients!$A$3:$A$119)+SUMIF($B$3:$B$724,F555,$V$3:$V$723)</f>
        <v>0</v>
      </c>
      <c r="O555" s="11">
        <f ca="1">SUMIF(Ingredients!$B$3:$B$217,'PH complex foods'!G555,Ingredients!$A$3:$A$119)+SUMIF($B$3:$B$724,G555,$V$3:$V$723)</f>
        <v>0</v>
      </c>
      <c r="P555" s="11">
        <f ca="1">SUMIF(Ingredients!$B$3:$B$217,'PH complex foods'!H555,Ingredients!$A$3:$A$119)+SUMIF($B$3:$B$724,H555,$V$3:$V$723)</f>
        <v>0</v>
      </c>
      <c r="Q555" s="11">
        <f ca="1">SUMIF(Ingredients!$B$3:$B$217,'PH complex foods'!I555,Ingredients!$A$3:$A$119)+SUMIF($B$3:$B$724,I555,$V$3:$V$723)</f>
        <v>0</v>
      </c>
      <c r="R555" s="11">
        <f ca="1">SUMIF(Ingredients!$B$3:$B$217,'PH complex foods'!J555,Ingredients!$A$3:$A$119)+SUMIF($B$3:$B$724,J555,$V$3:$V$723)</f>
        <v>0</v>
      </c>
      <c r="S555" s="11">
        <f ca="1">SUMIF(Ingredients!$B$3:$B$217,'PH complex foods'!K555,Ingredients!$A$3:$A$119)+SUMIF($B$3:$B$724,K555,$V$3:$V$723)</f>
        <v>0</v>
      </c>
      <c r="T555" s="11">
        <f ca="1">SUMIF(Ingredients!$B$3:$B$217,'PH complex foods'!L555,Ingredients!$A$3:$A$119)+SUMIF($B$3:$B$724,L555,$V$3:$V$723)</f>
        <v>0</v>
      </c>
      <c r="U555" s="11">
        <f ca="1">SUMIF(Ingredients!$B$3:$B$217,'PH complex foods'!M555,Ingredients!$A$3:$A$119)+SUMIF($B$3:$B$724,M555,$V$3:$V$723)</f>
        <v>0</v>
      </c>
      <c r="V555" s="10">
        <f t="shared" ca="1" si="116"/>
        <v>0</v>
      </c>
      <c r="W555" s="11">
        <f t="shared" si="105"/>
        <v>0</v>
      </c>
      <c r="X555" s="44" t="str">
        <f t="shared" ca="1" si="117"/>
        <v>No</v>
      </c>
      <c r="Y555" s="34">
        <f>SUMIF(Ingredients!$B$3:$B$217,F555,Ingredients!$C$3:$C$217)+SUMIF($B$3:$B$724,F555,$AG$3:$AG$724)</f>
        <v>0</v>
      </c>
      <c r="Z555" s="30">
        <f>SUMIF(Ingredients!$B$3:$B$217,G555,Ingredients!$C$3:$C$217)+SUMIF($B$3:$B$724,G555,$AG$3:$AG$724)</f>
        <v>0</v>
      </c>
      <c r="AA555" s="30">
        <f>SUMIF(Ingredients!$B$3:$B$217,H555,Ingredients!$C$3:$C$217)+SUMIF($B$3:$B$724,H555,$AG$3:$AG$724)</f>
        <v>0</v>
      </c>
      <c r="AB555" s="30">
        <f>SUMIF(Ingredients!$B$3:$B$217,I555,Ingredients!$C$3:$C$217)+SUMIF($B$3:$B$724,I555,$AG$3:$AG$724)</f>
        <v>0</v>
      </c>
      <c r="AC555" s="30">
        <f>SUMIF(Ingredients!$B$3:$B$217,J555,Ingredients!$C$3:$C$217)+SUMIF($B$3:$B$724,J555,$AG$3:$AG$724)</f>
        <v>0</v>
      </c>
      <c r="AD555" s="30">
        <f>SUMIF(Ingredients!$B$3:$B$217,K555,Ingredients!$C$3:$C$217)+SUMIF($B$3:$B$724,K555,$AG$3:$AG$724)</f>
        <v>0</v>
      </c>
      <c r="AE555" s="30">
        <f>SUMIF(Ingredients!$B$3:$B$217,L555,Ingredients!$C$3:$C$217)+SUMIF($B$3:$B$724,L555,$AG$3:$AG$724)</f>
        <v>0</v>
      </c>
      <c r="AF555" s="30">
        <f>SUMIF(Ingredients!$B$3:$B$217,M555,Ingredients!$C$3:$C$217)+SUMIF($B$3:$B$724,M555,$AG$3:$AG$724)</f>
        <v>0</v>
      </c>
      <c r="AG555" s="29">
        <f t="shared" si="106"/>
        <v>0</v>
      </c>
      <c r="AH555" s="30">
        <f>SUMIF(Ingredients!$B$3:$B$217,F555,Ingredients!$D$3:$D$217)+SUMIF($B$3:$B$724,F555,$AP$3:$AP$724)</f>
        <v>0</v>
      </c>
      <c r="AI555" s="30">
        <f>SUMIF(Ingredients!$B$3:$B$217,G555,Ingredients!$D$3:$D$217)+SUMIF($B$3:$B$724,G555,$AP$3:$AP$724)</f>
        <v>0</v>
      </c>
      <c r="AJ555" s="30">
        <f>SUMIF(Ingredients!$B$3:$B$217,H555,Ingredients!$D$3:$D$217)+SUMIF($B$3:$B$724,H555,$AP$3:$AP$724)</f>
        <v>0</v>
      </c>
      <c r="AK555" s="30">
        <f>SUMIF(Ingredients!$B$3:$B$217,I555,Ingredients!$D$3:$D$217)+SUMIF($B$3:$B$724,I555,$AP$3:$AP$724)</f>
        <v>0</v>
      </c>
      <c r="AL555" s="30">
        <f>SUMIF(Ingredients!$B$3:$B$217,J555,Ingredients!$D$3:$D$217)+SUMIF($B$3:$B$724,J555,$AP$3:$AP$724)</f>
        <v>0</v>
      </c>
      <c r="AM555" s="30">
        <f>SUMIF(Ingredients!$B$3:$B$217,K555,Ingredients!$D$3:$D$217)+SUMIF($B$3:$B$724,K555,$AP$3:$AP$724)</f>
        <v>0</v>
      </c>
      <c r="AN555" s="30">
        <f>SUMIF(Ingredients!$B$3:$B$217,L555,Ingredients!$D$3:$D$217)+SUMIF($B$3:$B$724,L555,$AP$3:$AP$724)</f>
        <v>0</v>
      </c>
      <c r="AO555" s="30">
        <f>SUMIF(Ingredients!$B$3:$B$217,M555,Ingredients!$D$3:$D$217)+SUMIF($B$3:$B$724,M555,$AP$3:$AP$724)</f>
        <v>0</v>
      </c>
      <c r="AP555" s="29">
        <f t="shared" si="107"/>
        <v>0</v>
      </c>
      <c r="AQ555" s="30">
        <f>SUMIF(Ingredients!$B$3:$B$217,F555,Ingredients!$E$3:$E$217)+SUMIF($B$3:$B$724,F555,$AY$3:$AY$727)</f>
        <v>0</v>
      </c>
      <c r="AR555" s="30">
        <f>SUMIF(Ingredients!$B$3:$B$217,G555,Ingredients!$E$3:$E$217)+SUMIF($B$3:$B$724,G555,$AY$3:$AY$727)</f>
        <v>0</v>
      </c>
      <c r="AS555" s="30">
        <f>SUMIF(Ingredients!$B$3:$B$217,H555,Ingredients!$E$3:$E$217)+SUMIF($B$3:$B$724,H555,$AY$3:$AY$727)</f>
        <v>0</v>
      </c>
      <c r="AT555" s="30">
        <f>SUMIF(Ingredients!$B$3:$B$217,I555,Ingredients!$E$3:$E$217)+SUMIF($B$3:$B$724,I555,$AY$3:$AY$727)</f>
        <v>0</v>
      </c>
      <c r="AU555" s="30">
        <f>SUMIF(Ingredients!$B$3:$B$217,J555,Ingredients!$E$3:$E$217)+SUMIF($B$3:$B$724,J555,$AY$3:$AY$727)</f>
        <v>0</v>
      </c>
      <c r="AV555" s="30">
        <f>SUMIF(Ingredients!$B$3:$B$217,K555,Ingredients!$E$3:$E$217)+SUMIF($B$3:$B$724,K555,$AY$3:$AY$727)</f>
        <v>0</v>
      </c>
      <c r="AW555" s="30">
        <f>SUMIF(Ingredients!$B$3:$B$217,L555,Ingredients!$E$3:$E$217)+SUMIF($B$3:$B$724,L555,$AY$3:$AY$727)</f>
        <v>0</v>
      </c>
      <c r="AX555" s="30">
        <f>SUMIF(Ingredients!$B$3:$B$217,M555,Ingredients!$E$3:$E$217)+SUMIF($B$3:$B$724,M555,$AY$3:$AY$727)</f>
        <v>0</v>
      </c>
      <c r="AY555" s="29">
        <f t="shared" si="108"/>
        <v>0</v>
      </c>
      <c r="AZ555" s="30">
        <f>SUMIF(Ingredients!$B$3:$B$217,F555,Ingredients!$F$3:$F$217)+SUMIF($B$3:$B$724,F555,$BH$3:$BH$724)</f>
        <v>0</v>
      </c>
      <c r="BA555" s="30">
        <f>SUMIF(Ingredients!$B$3:$B$217,G555,Ingredients!$F$3:$F$217)+SUMIF($B$3:$B$724,G555,$BH$3:$BH$724)</f>
        <v>0</v>
      </c>
      <c r="BB555" s="30">
        <f>SUMIF(Ingredients!$B$3:$B$217,H555,Ingredients!$F$3:$F$217)+SUMIF($B$3:$B$724,H555,$BH$3:$BH$724)</f>
        <v>0</v>
      </c>
      <c r="BC555" s="30">
        <f>SUMIF(Ingredients!$B$3:$B$217,I555,Ingredients!$F$3:$F$217)+SUMIF($B$3:$B$724,I555,$BH$3:$BH$724)</f>
        <v>0</v>
      </c>
      <c r="BD555" s="30">
        <f>SUMIF(Ingredients!$B$3:$B$217,J555,Ingredients!$F$3:$F$217)+SUMIF($B$3:$B$724,J555,$BH$3:$BH$724)</f>
        <v>0</v>
      </c>
      <c r="BE555" s="30">
        <f>SUMIF(Ingredients!$B$3:$B$217,K555,Ingredients!$F$3:$F$217)+SUMIF($B$3:$B$724,K555,$BH$3:$BH$724)</f>
        <v>0</v>
      </c>
      <c r="BF555" s="30">
        <f>SUMIF(Ingredients!$B$3:$B$217,L555,Ingredients!$F$3:$F$217)+SUMIF($B$3:$B$724,L555,$BH$3:$BH$724)</f>
        <v>0</v>
      </c>
      <c r="BG555" s="30">
        <f>SUMIF(Ingredients!$B$3:$B$217,M555,Ingredients!$F$3:$F$217)+SUMIF($B$3:$B$724,M555,$BH$3:$BH$724)</f>
        <v>0</v>
      </c>
      <c r="BH555" s="35">
        <f t="shared" si="109"/>
        <v>0</v>
      </c>
      <c r="BI555" s="30">
        <f>SUMIF(Ingredients!$B$3:$B$217,F555,Ingredients!$G$3:$G$217)+SUMIF($B$3:$B$724,F555,$BQ$3:$BQ$724)</f>
        <v>0</v>
      </c>
      <c r="BJ555" s="30">
        <f>SUMIF(Ingredients!$B$3:$B$217,G555,Ingredients!$G$3:$G$217)+SUMIF($B$3:$B$724,G555,$BQ$3:$BQ$724)</f>
        <v>0</v>
      </c>
      <c r="BK555" s="30">
        <f>SUMIF(Ingredients!$B$3:$B$217,H555,Ingredients!$G$3:$G$217)+SUMIF($B$3:$B$724,H555,$BQ$3:$BQ$724)</f>
        <v>0</v>
      </c>
      <c r="BL555" s="30">
        <f>SUMIF(Ingredients!$B$3:$B$217,I555,Ingredients!$G$3:$G$217)+SUMIF($B$3:$B$724,I555,$BQ$3:$BQ$724)</f>
        <v>0</v>
      </c>
      <c r="BM555" s="30">
        <f>SUMIF(Ingredients!$B$3:$B$217,J555,Ingredients!$G$3:$G$217)+SUMIF($B$3:$B$724,J555,$BQ$3:$BQ$724)</f>
        <v>0</v>
      </c>
      <c r="BN555" s="30">
        <f>SUMIF(Ingredients!$B$3:$B$217,K555,Ingredients!$G$3:$G$217)+SUMIF($B$3:$B$724,K555,$BQ$3:$BQ$724)</f>
        <v>0</v>
      </c>
      <c r="BO555" s="30">
        <f>SUMIF(Ingredients!$B$3:$B$217,L555,Ingredients!$G$3:$G$217)+SUMIF($B$3:$B$724,L555,$BQ$3:$BQ$724)</f>
        <v>0</v>
      </c>
      <c r="BP555" s="30">
        <f>SUMIF(Ingredients!$B$3:$B$217,M555,Ingredients!$G$3:$G$217)+SUMIF($B$3:$B$724,M555,$BQ$3:$BQ$724)</f>
        <v>0</v>
      </c>
      <c r="BQ555" s="36">
        <f t="shared" si="110"/>
        <v>0</v>
      </c>
      <c r="BR555" s="30">
        <f>SUMIF(Ingredients!$B$3:$B$217,F555,Ingredients!$H$3:$H$217)+SUMIF($B$3:$B$724,F555,$BZ$3:$BZ$724)</f>
        <v>0</v>
      </c>
      <c r="BS555" s="30">
        <f>SUMIF(Ingredients!$B$3:$B$217,G555,Ingredients!$H$3:$H$217)+SUMIF($B$3:$B$724,G555,$BZ$3:$BZ$724)</f>
        <v>0</v>
      </c>
      <c r="BT555" s="30">
        <f>SUMIF(Ingredients!$B$3:$B$217,H555,Ingredients!$H$3:$H$217)+SUMIF($B$3:$B$724,H555,$BZ$3:$BZ$724)</f>
        <v>0</v>
      </c>
      <c r="BU555" s="30">
        <f>SUMIF(Ingredients!$B$3:$B$217,I555,Ingredients!$H$3:$H$217)+SUMIF($B$3:$B$724,I555,$BZ$3:$BZ$724)</f>
        <v>0</v>
      </c>
      <c r="BV555" s="30">
        <f>SUMIF(Ingredients!$B$3:$B$217,J555,Ingredients!$H$3:$H$217)+SUMIF($B$3:$B$724,J555,$BZ$3:$BZ$724)</f>
        <v>0</v>
      </c>
      <c r="BW555" s="30">
        <f>SUMIF(Ingredients!$B$3:$B$217,K555,Ingredients!$H$3:$H$217)+SUMIF($B$3:$B$724,K555,$BZ$3:$BZ$724)</f>
        <v>0</v>
      </c>
      <c r="BX555" s="30">
        <f>SUMIF(Ingredients!$B$3:$B$217,L555,Ingredients!$H$3:$H$217)+SUMIF($B$3:$B$724,L555,$BZ$3:$BZ$724)</f>
        <v>0</v>
      </c>
      <c r="BY555" s="30">
        <f>SUMIF(Ingredients!$B$3:$B$217,M555,Ingredients!$H$3:$H$217)+SUMIF($B$3:$B$724,M555,$BZ$3:$BZ$724)</f>
        <v>0</v>
      </c>
      <c r="BZ555" s="42">
        <f t="shared" si="111"/>
        <v>0</v>
      </c>
      <c r="CA555" s="30">
        <f>SUMIF(Ingredients!$B$3:$B$217,F555,Ingredients!$I$3:$I$217)+SUMIF($B$3:$B$724,F555,$CI$3:$CI$724)</f>
        <v>0</v>
      </c>
      <c r="CB555" s="30">
        <f>SUMIF(Ingredients!$B$3:$B$217,G555,Ingredients!$I$3:$I$217)+SUMIF($B$3:$B$724,G555,$CI$3:$CI$724)</f>
        <v>0</v>
      </c>
      <c r="CC555" s="30">
        <f>SUMIF(Ingredients!$B$3:$B$217,H555,Ingredients!$I$3:$I$217)+SUMIF($B$3:$B$724,H555,$CI$3:$CI$724)</f>
        <v>0</v>
      </c>
      <c r="CD555" s="30">
        <f>SUMIF(Ingredients!$B$3:$B$217,I555,Ingredients!$I$3:$I$217)+SUMIF($B$3:$B$724,I555,$CI$3:$CI$724)</f>
        <v>0</v>
      </c>
      <c r="CE555" s="30">
        <f>SUMIF(Ingredients!$B$3:$B$217,J555,Ingredients!$I$3:$I$217)+SUMIF($B$3:$B$724,J555,$CI$3:$CI$724)</f>
        <v>0</v>
      </c>
      <c r="CF555" s="30">
        <f>SUMIF(Ingredients!$B$3:$B$217,K555,Ingredients!$I$3:$I$217)+SUMIF($B$3:$B$724,K555,$CI$3:$CI$724)</f>
        <v>0</v>
      </c>
      <c r="CG555" s="30">
        <f>SUMIF(Ingredients!$B$3:$B$217,L555,Ingredients!$I$3:$I$217)+SUMIF($B$3:$B$724,L555,$CI$3:$CI$724)</f>
        <v>0</v>
      </c>
      <c r="CH555" s="30">
        <f>SUMIF(Ingredients!$B$3:$B$217,M555,Ingredients!$I$3:$I$217)+SUMIF($B$3:$B$724,M555,$CI$3:$CI$724)</f>
        <v>0</v>
      </c>
      <c r="CI555" s="38">
        <f t="shared" si="112"/>
        <v>0</v>
      </c>
      <c r="CJ555" s="30">
        <f>SUMIF(Ingredients!$B$3:$B$217,F555,Ingredients!$J$3:$J$217)+SUMIF($B$3:$B$724,F555,$CR$3:$CR$724)</f>
        <v>0</v>
      </c>
      <c r="CK555" s="30">
        <f>SUMIF(Ingredients!$B$3:$B$217,G555,Ingredients!$J$3:$J$217)+SUMIF($B$3:$B$724,G555,$CR$3:$CR$724)</f>
        <v>0</v>
      </c>
      <c r="CL555" s="30">
        <f>SUMIF(Ingredients!$B$3:$B$217,H555,Ingredients!$J$3:$J$217)+SUMIF($B$3:$B$724,H555,$CR$3:$CR$724)</f>
        <v>0</v>
      </c>
      <c r="CM555" s="30">
        <f>SUMIF(Ingredients!$B$3:$B$217,I555,Ingredients!$J$3:$J$217)+SUMIF($B$3:$B$724,I555,$CR$3:$CR$724)</f>
        <v>0</v>
      </c>
      <c r="CN555" s="30">
        <f>SUMIF(Ingredients!$B$3:$B$217,J555,Ingredients!$J$3:$J$217)+SUMIF($B$3:$B$724,J555,$CR$3:$CR$724)</f>
        <v>0</v>
      </c>
      <c r="CO555" s="30">
        <f>SUMIF(Ingredients!$B$3:$B$217,K555,Ingredients!$J$3:$J$217)+SUMIF($B$3:$B$724,K555,$CR$3:$CR$724)</f>
        <v>0</v>
      </c>
      <c r="CP555" s="30">
        <f>SUMIF(Ingredients!$B$3:$B$217,L555,Ingredients!$J$3:$J$217)+SUMIF($B$3:$B$724,L555,$CR$3:$CR$724)</f>
        <v>0</v>
      </c>
      <c r="CQ555" s="30">
        <f>SUMIF(Ingredients!$B$3:$B$217,M555,Ingredients!$J$3:$J$217)+SUMIF($B$3:$B$724,M555,$CR$3:$CR$724)</f>
        <v>0</v>
      </c>
      <c r="CR555" s="43">
        <f t="shared" si="113"/>
        <v>0</v>
      </c>
      <c r="CS555" s="34">
        <v>0</v>
      </c>
      <c r="CT555" s="30">
        <v>0</v>
      </c>
      <c r="CU555" s="30">
        <v>0</v>
      </c>
      <c r="CV555" s="35">
        <v>0</v>
      </c>
      <c r="CW555" s="36">
        <v>0</v>
      </c>
      <c r="CX555" s="37">
        <v>0</v>
      </c>
      <c r="CY555" s="38">
        <v>0</v>
      </c>
      <c r="CZ555" s="39">
        <v>0</v>
      </c>
      <c r="DA555" t="s">
        <v>199</v>
      </c>
      <c r="DB555" t="str">
        <f t="shared" ca="1" si="114"/>
        <v>No</v>
      </c>
      <c r="DD555" t="s">
        <v>200</v>
      </c>
      <c r="DE555" t="str">
        <f t="shared" ca="1" si="115"/>
        <v/>
      </c>
      <c r="DF555" t="s">
        <v>2272</v>
      </c>
    </row>
    <row r="556" spans="2:110" x14ac:dyDescent="0.3">
      <c r="B556" t="s">
        <v>870</v>
      </c>
      <c r="C556" t="str">
        <f>INDEX('PH Itemnames'!$B$1:$B$723,MATCH(B556,'PH Itemnames'!$A$1:$A$723),1)</f>
        <v>padthaiItem</v>
      </c>
      <c r="D556" t="s">
        <v>245</v>
      </c>
      <c r="E556" t="s">
        <v>1192</v>
      </c>
      <c r="F556" s="10" t="s">
        <v>693</v>
      </c>
      <c r="G556" s="11" t="s">
        <v>115</v>
      </c>
      <c r="H556" s="11" t="s">
        <v>226</v>
      </c>
      <c r="I556" s="11" t="s">
        <v>212</v>
      </c>
      <c r="J556" s="11" t="s">
        <v>133</v>
      </c>
      <c r="K556" s="11" t="s">
        <v>179</v>
      </c>
      <c r="L556" s="11"/>
      <c r="M556" s="11"/>
      <c r="N556" s="46">
        <f ca="1">SUMIF(Ingredients!$B$3:$B$217,'PH complex foods'!F556,Ingredients!$A$3:$A$119)+SUMIF($B$3:$B$724,F556,$V$3:$V$723)</f>
        <v>1</v>
      </c>
      <c r="O556" s="11">
        <f ca="1">SUMIF(Ingredients!$B$3:$B$217,'PH complex foods'!G556,Ingredients!$A$3:$A$119)+SUMIF($B$3:$B$724,G556,$V$3:$V$723)</f>
        <v>1</v>
      </c>
      <c r="P556" s="11">
        <f ca="1">SUMIF(Ingredients!$B$3:$B$217,'PH complex foods'!H556,Ingredients!$A$3:$A$119)+SUMIF($B$3:$B$724,H556,$V$3:$V$723)</f>
        <v>1</v>
      </c>
      <c r="Q556" s="11">
        <f ca="1">SUMIF(Ingredients!$B$3:$B$217,'PH complex foods'!I556,Ingredients!$A$3:$A$119)+SUMIF($B$3:$B$724,I556,$V$3:$V$723)</f>
        <v>1</v>
      </c>
      <c r="R556" s="11">
        <f ca="1">SUMIF(Ingredients!$B$3:$B$217,'PH complex foods'!J556,Ingredients!$A$3:$A$119)+SUMIF($B$3:$B$724,J556,$V$3:$V$723)</f>
        <v>1</v>
      </c>
      <c r="S556" s="11">
        <f ca="1">SUMIF(Ingredients!$B$3:$B$217,'PH complex foods'!K556,Ingredients!$A$3:$A$119)+SUMIF($B$3:$B$724,K556,$V$3:$V$723)</f>
        <v>0</v>
      </c>
      <c r="T556" s="11">
        <f ca="1">SUMIF(Ingredients!$B$3:$B$217,'PH complex foods'!L556,Ingredients!$A$3:$A$119)+SUMIF($B$3:$B$724,L556,$V$3:$V$723)</f>
        <v>0</v>
      </c>
      <c r="U556" s="11">
        <f ca="1">SUMIF(Ingredients!$B$3:$B$217,'PH complex foods'!M556,Ingredients!$A$3:$A$119)+SUMIF($B$3:$B$724,M556,$V$3:$V$723)</f>
        <v>0</v>
      </c>
      <c r="V556" s="10">
        <f t="shared" ca="1" si="116"/>
        <v>0</v>
      </c>
      <c r="W556" s="11">
        <f t="shared" si="105"/>
        <v>0</v>
      </c>
      <c r="X556" s="44" t="str">
        <f t="shared" ca="1" si="117"/>
        <v>No</v>
      </c>
      <c r="Y556" s="34">
        <f>SUMIF(Ingredients!$B$3:$B$217,F556,Ingredients!$C$3:$C$217)+SUMIF($B$3:$B$724,F556,$AG$3:$AG$724)</f>
        <v>5</v>
      </c>
      <c r="Z556" s="30">
        <f>SUMIF(Ingredients!$B$3:$B$217,G556,Ingredients!$C$3:$C$217)+SUMIF($B$3:$B$724,G556,$AG$3:$AG$724)</f>
        <v>5</v>
      </c>
      <c r="AA556" s="30">
        <f>SUMIF(Ingredients!$B$3:$B$217,H556,Ingredients!$C$3:$C$217)+SUMIF($B$3:$B$724,H556,$AG$3:$AG$724)</f>
        <v>0</v>
      </c>
      <c r="AB556" s="30">
        <f>SUMIF(Ingredients!$B$3:$B$217,I556,Ingredients!$C$3:$C$217)+SUMIF($B$3:$B$724,I556,$AG$3:$AG$724)</f>
        <v>7.166666666666667</v>
      </c>
      <c r="AC556" s="30">
        <f>SUMIF(Ingredients!$B$3:$B$217,J556,Ingredients!$C$3:$C$217)+SUMIF($B$3:$B$724,J556,$AG$3:$AG$724)</f>
        <v>1</v>
      </c>
      <c r="AD556" s="30">
        <f>SUMIF(Ingredients!$B$3:$B$217,K556,Ingredients!$C$3:$C$217)+SUMIF($B$3:$B$724,K556,$AG$3:$AG$724)</f>
        <v>1</v>
      </c>
      <c r="AE556" s="30">
        <f>SUMIF(Ingredients!$B$3:$B$217,L556,Ingredients!$C$3:$C$217)+SUMIF($B$3:$B$724,L556,$AG$3:$AG$724)</f>
        <v>0</v>
      </c>
      <c r="AF556" s="30">
        <f>SUMIF(Ingredients!$B$3:$B$217,M556,Ingredients!$C$3:$C$217)+SUMIF($B$3:$B$724,M556,$AG$3:$AG$724)</f>
        <v>0</v>
      </c>
      <c r="AG556" s="29">
        <f t="shared" si="106"/>
        <v>19.166666666666668</v>
      </c>
      <c r="AH556" s="30">
        <f>SUMIF(Ingredients!$B$3:$B$217,F556,Ingredients!$D$3:$D$217)+SUMIF($B$3:$B$724,F556,$AP$3:$AP$724)</f>
        <v>0</v>
      </c>
      <c r="AI556" s="30">
        <f>SUMIF(Ingredients!$B$3:$B$217,G556,Ingredients!$D$3:$D$217)+SUMIF($B$3:$B$724,G556,$AP$3:$AP$724)</f>
        <v>0</v>
      </c>
      <c r="AJ556" s="30">
        <f>SUMIF(Ingredients!$B$3:$B$217,H556,Ingredients!$D$3:$D$217)+SUMIF($B$3:$B$724,H556,$AP$3:$AP$724)</f>
        <v>0</v>
      </c>
      <c r="AK556" s="30">
        <f>SUMIF(Ingredients!$B$3:$B$217,I556,Ingredients!$D$3:$D$217)+SUMIF($B$3:$B$724,I556,$AP$3:$AP$724)</f>
        <v>0</v>
      </c>
      <c r="AL556" s="30">
        <f>SUMIF(Ingredients!$B$3:$B$217,J556,Ingredients!$D$3:$D$217)+SUMIF($B$3:$B$724,J556,$AP$3:$AP$724)</f>
        <v>0</v>
      </c>
      <c r="AM556" s="30">
        <f>SUMIF(Ingredients!$B$3:$B$217,K556,Ingredients!$D$3:$D$217)+SUMIF($B$3:$B$724,K556,$AP$3:$AP$724)</f>
        <v>5</v>
      </c>
      <c r="AN556" s="30">
        <f>SUMIF(Ingredients!$B$3:$B$217,L556,Ingredients!$D$3:$D$217)+SUMIF($B$3:$B$724,L556,$AP$3:$AP$724)</f>
        <v>0</v>
      </c>
      <c r="AO556" s="30">
        <f>SUMIF(Ingredients!$B$3:$B$217,M556,Ingredients!$D$3:$D$217)+SUMIF($B$3:$B$724,M556,$AP$3:$AP$724)</f>
        <v>0</v>
      </c>
      <c r="AP556" s="29">
        <f t="shared" si="107"/>
        <v>5</v>
      </c>
      <c r="AQ556" s="30">
        <f>SUMIF(Ingredients!$B$3:$B$217,F556,Ingredients!$E$3:$E$217)+SUMIF($B$3:$B$724,F556,$AY$3:$AY$727)</f>
        <v>7</v>
      </c>
      <c r="AR556" s="30">
        <f>SUMIF(Ingredients!$B$3:$B$217,G556,Ingredients!$E$3:$E$217)+SUMIF($B$3:$B$724,G556,$AY$3:$AY$727)</f>
        <v>45</v>
      </c>
      <c r="AS556" s="30">
        <f>SUMIF(Ingredients!$B$3:$B$217,H556,Ingredients!$E$3:$E$217)+SUMIF($B$3:$B$724,H556,$AY$3:$AY$727)</f>
        <v>16</v>
      </c>
      <c r="AT556" s="30">
        <f>SUMIF(Ingredients!$B$3:$B$217,I556,Ingredients!$E$3:$E$217)+SUMIF($B$3:$B$724,I556,$AY$3:$AY$727)</f>
        <v>12</v>
      </c>
      <c r="AU556" s="30">
        <f>SUMIF(Ingredients!$B$3:$B$217,J556,Ingredients!$E$3:$E$217)+SUMIF($B$3:$B$724,J556,$AY$3:$AY$727)</f>
        <v>32</v>
      </c>
      <c r="AV556" s="30">
        <f>SUMIF(Ingredients!$B$3:$B$217,K556,Ingredients!$E$3:$E$217)+SUMIF($B$3:$B$724,K556,$AY$3:$AY$727)</f>
        <v>10</v>
      </c>
      <c r="AW556" s="30">
        <f>SUMIF(Ingredients!$B$3:$B$217,L556,Ingredients!$E$3:$E$217)+SUMIF($B$3:$B$724,L556,$AY$3:$AY$727)</f>
        <v>0</v>
      </c>
      <c r="AX556" s="30">
        <f>SUMIF(Ingredients!$B$3:$B$217,M556,Ingredients!$E$3:$E$217)+SUMIF($B$3:$B$724,M556,$AY$3:$AY$727)</f>
        <v>0</v>
      </c>
      <c r="AY556" s="29">
        <f t="shared" si="108"/>
        <v>20.333333333333332</v>
      </c>
      <c r="AZ556" s="30">
        <f>SUMIF(Ingredients!$B$3:$B$217,F556,Ingredients!$F$3:$F$217)+SUMIF($B$3:$B$724,F556,$BH$3:$BH$724)</f>
        <v>1</v>
      </c>
      <c r="BA556" s="30">
        <f>SUMIF(Ingredients!$B$3:$B$217,G556,Ingredients!$F$3:$F$217)+SUMIF($B$3:$B$724,G556,$BH$3:$BH$724)</f>
        <v>0.5</v>
      </c>
      <c r="BB556" s="30">
        <f>SUMIF(Ingredients!$B$3:$B$217,H556,Ingredients!$F$3:$F$217)+SUMIF($B$3:$B$724,H556,$BH$3:$BH$724)</f>
        <v>0</v>
      </c>
      <c r="BC556" s="30">
        <f>SUMIF(Ingredients!$B$3:$B$217,I556,Ingredients!$F$3:$F$217)+SUMIF($B$3:$B$724,I556,$BH$3:$BH$724)</f>
        <v>0</v>
      </c>
      <c r="BD556" s="30">
        <f>SUMIF(Ingredients!$B$3:$B$217,J556,Ingredients!$F$3:$F$217)+SUMIF($B$3:$B$724,J556,$BH$3:$BH$724)</f>
        <v>0</v>
      </c>
      <c r="BE556" s="30">
        <f>SUMIF(Ingredients!$B$3:$B$217,K556,Ingredients!$F$3:$F$217)+SUMIF($B$3:$B$724,K556,$BH$3:$BH$724)</f>
        <v>0</v>
      </c>
      <c r="BF556" s="30">
        <f>SUMIF(Ingredients!$B$3:$B$217,L556,Ingredients!$F$3:$F$217)+SUMIF($B$3:$B$724,L556,$BH$3:$BH$724)</f>
        <v>0</v>
      </c>
      <c r="BG556" s="30">
        <f>SUMIF(Ingredients!$B$3:$B$217,M556,Ingredients!$F$3:$F$217)+SUMIF($B$3:$B$724,M556,$BH$3:$BH$724)</f>
        <v>0</v>
      </c>
      <c r="BH556" s="35">
        <f t="shared" si="109"/>
        <v>1.5</v>
      </c>
      <c r="BI556" s="30">
        <f>SUMIF(Ingredients!$B$3:$B$217,F556,Ingredients!$G$3:$G$217)+SUMIF($B$3:$B$724,F556,$BQ$3:$BQ$724)</f>
        <v>0</v>
      </c>
      <c r="BJ556" s="30">
        <f>SUMIF(Ingredients!$B$3:$B$217,G556,Ingredients!$G$3:$G$217)+SUMIF($B$3:$B$724,G556,$BQ$3:$BQ$724)</f>
        <v>0</v>
      </c>
      <c r="BK556" s="30">
        <f>SUMIF(Ingredients!$B$3:$B$217,H556,Ingredients!$G$3:$G$217)+SUMIF($B$3:$B$724,H556,$BQ$3:$BQ$724)</f>
        <v>0</v>
      </c>
      <c r="BL556" s="30">
        <f>SUMIF(Ingredients!$B$3:$B$217,I556,Ingredients!$G$3:$G$217)+SUMIF($B$3:$B$724,I556,$BQ$3:$BQ$724)</f>
        <v>0</v>
      </c>
      <c r="BM556" s="30">
        <f>SUMIF(Ingredients!$B$3:$B$217,J556,Ingredients!$G$3:$G$217)+SUMIF($B$3:$B$724,J556,$BQ$3:$BQ$724)</f>
        <v>0</v>
      </c>
      <c r="BN556" s="30">
        <f>SUMIF(Ingredients!$B$3:$B$217,K556,Ingredients!$G$3:$G$217)+SUMIF($B$3:$B$724,K556,$BQ$3:$BQ$724)</f>
        <v>0.8</v>
      </c>
      <c r="BO556" s="30">
        <f>SUMIF(Ingredients!$B$3:$B$217,L556,Ingredients!$G$3:$G$217)+SUMIF($B$3:$B$724,L556,$BQ$3:$BQ$724)</f>
        <v>0</v>
      </c>
      <c r="BP556" s="30">
        <f>SUMIF(Ingredients!$B$3:$B$217,M556,Ingredients!$G$3:$G$217)+SUMIF($B$3:$B$724,M556,$BQ$3:$BQ$724)</f>
        <v>0</v>
      </c>
      <c r="BQ556" s="36">
        <f t="shared" si="110"/>
        <v>0.8</v>
      </c>
      <c r="BR556" s="30">
        <f>SUMIF(Ingredients!$B$3:$B$217,F556,Ingredients!$H$3:$H$217)+SUMIF($B$3:$B$724,F556,$BZ$3:$BZ$724)</f>
        <v>0</v>
      </c>
      <c r="BS556" s="30">
        <f>SUMIF(Ingredients!$B$3:$B$217,G556,Ingredients!$H$3:$H$217)+SUMIF($B$3:$B$724,G556,$BZ$3:$BZ$724)</f>
        <v>0</v>
      </c>
      <c r="BT556" s="30">
        <f>SUMIF(Ingredients!$B$3:$B$217,H556,Ingredients!$H$3:$H$217)+SUMIF($B$3:$B$724,H556,$BZ$3:$BZ$724)</f>
        <v>0</v>
      </c>
      <c r="BU556" s="30">
        <f>SUMIF(Ingredients!$B$3:$B$217,I556,Ingredients!$H$3:$H$217)+SUMIF($B$3:$B$724,I556,$BZ$3:$BZ$724)</f>
        <v>0</v>
      </c>
      <c r="BV556" s="30">
        <f>SUMIF(Ingredients!$B$3:$B$217,J556,Ingredients!$H$3:$H$217)+SUMIF($B$3:$B$724,J556,$BZ$3:$BZ$724)</f>
        <v>0.5</v>
      </c>
      <c r="BW556" s="30">
        <f>SUMIF(Ingredients!$B$3:$B$217,K556,Ingredients!$H$3:$H$217)+SUMIF($B$3:$B$724,K556,$BZ$3:$BZ$724)</f>
        <v>0</v>
      </c>
      <c r="BX556" s="30">
        <f>SUMIF(Ingredients!$B$3:$B$217,L556,Ingredients!$H$3:$H$217)+SUMIF($B$3:$B$724,L556,$BZ$3:$BZ$724)</f>
        <v>0</v>
      </c>
      <c r="BY556" s="30">
        <f>SUMIF(Ingredients!$B$3:$B$217,M556,Ingredients!$H$3:$H$217)+SUMIF($B$3:$B$724,M556,$BZ$3:$BZ$724)</f>
        <v>0</v>
      </c>
      <c r="BZ556" s="42">
        <f t="shared" si="111"/>
        <v>0.5</v>
      </c>
      <c r="CA556" s="30">
        <f>SUMIF(Ingredients!$B$3:$B$217,F556,Ingredients!$I$3:$I$217)+SUMIF($B$3:$B$724,F556,$CI$3:$CI$724)</f>
        <v>0</v>
      </c>
      <c r="CB556" s="30">
        <f>SUMIF(Ingredients!$B$3:$B$217,G556,Ingredients!$I$3:$I$217)+SUMIF($B$3:$B$724,G556,$CI$3:$CI$724)</f>
        <v>0</v>
      </c>
      <c r="CC556" s="30">
        <f>SUMIF(Ingredients!$B$3:$B$217,H556,Ingredients!$I$3:$I$217)+SUMIF($B$3:$B$724,H556,$CI$3:$CI$724)</f>
        <v>0</v>
      </c>
      <c r="CD556" s="30">
        <f>SUMIF(Ingredients!$B$3:$B$217,I556,Ingredients!$I$3:$I$217)+SUMIF($B$3:$B$724,I556,$CI$3:$CI$724)</f>
        <v>2</v>
      </c>
      <c r="CE556" s="30">
        <f>SUMIF(Ingredients!$B$3:$B$217,J556,Ingredients!$I$3:$I$217)+SUMIF($B$3:$B$724,J556,$CI$3:$CI$724)</f>
        <v>0</v>
      </c>
      <c r="CF556" s="30">
        <f>SUMIF(Ingredients!$B$3:$B$217,K556,Ingredients!$I$3:$I$217)+SUMIF($B$3:$B$724,K556,$CI$3:$CI$724)</f>
        <v>0</v>
      </c>
      <c r="CG556" s="30">
        <f>SUMIF(Ingredients!$B$3:$B$217,L556,Ingredients!$I$3:$I$217)+SUMIF($B$3:$B$724,L556,$CI$3:$CI$724)</f>
        <v>0</v>
      </c>
      <c r="CH556" s="30">
        <f>SUMIF(Ingredients!$B$3:$B$217,M556,Ingredients!$I$3:$I$217)+SUMIF($B$3:$B$724,M556,$CI$3:$CI$724)</f>
        <v>0</v>
      </c>
      <c r="CI556" s="38">
        <f t="shared" si="112"/>
        <v>2</v>
      </c>
      <c r="CJ556" s="30">
        <f>SUMIF(Ingredients!$B$3:$B$217,F556,Ingredients!$J$3:$J$217)+SUMIF($B$3:$B$724,F556,$CR$3:$CR$724)</f>
        <v>0</v>
      </c>
      <c r="CK556" s="30">
        <f>SUMIF(Ingredients!$B$3:$B$217,G556,Ingredients!$J$3:$J$217)+SUMIF($B$3:$B$724,G556,$CR$3:$CR$724)</f>
        <v>0</v>
      </c>
      <c r="CL556" s="30">
        <f>SUMIF(Ingredients!$B$3:$B$217,H556,Ingredients!$J$3:$J$217)+SUMIF($B$3:$B$724,H556,$CR$3:$CR$724)</f>
        <v>0</v>
      </c>
      <c r="CM556" s="30">
        <f>SUMIF(Ingredients!$B$3:$B$217,I556,Ingredients!$J$3:$J$217)+SUMIF($B$3:$B$724,I556,$CR$3:$CR$724)</f>
        <v>0</v>
      </c>
      <c r="CN556" s="30">
        <f>SUMIF(Ingredients!$B$3:$B$217,J556,Ingredients!$J$3:$J$217)+SUMIF($B$3:$B$724,J556,$CR$3:$CR$724)</f>
        <v>0</v>
      </c>
      <c r="CO556" s="30">
        <f>SUMIF(Ingredients!$B$3:$B$217,K556,Ingredients!$J$3:$J$217)+SUMIF($B$3:$B$724,K556,$CR$3:$CR$724)</f>
        <v>0</v>
      </c>
      <c r="CP556" s="30">
        <f>SUMIF(Ingredients!$B$3:$B$217,L556,Ingredients!$J$3:$J$217)+SUMIF($B$3:$B$724,L556,$CR$3:$CR$724)</f>
        <v>0</v>
      </c>
      <c r="CQ556" s="30">
        <f>SUMIF(Ingredients!$B$3:$B$217,M556,Ingredients!$J$3:$J$217)+SUMIF($B$3:$B$724,M556,$CR$3:$CR$724)</f>
        <v>0</v>
      </c>
      <c r="CR556" s="43">
        <f t="shared" si="113"/>
        <v>0</v>
      </c>
      <c r="CS556" s="34">
        <v>20</v>
      </c>
      <c r="CT556" s="30">
        <v>0</v>
      </c>
      <c r="CU556" s="30">
        <v>12</v>
      </c>
      <c r="CV556" s="35">
        <v>1.5</v>
      </c>
      <c r="CW556" s="36">
        <v>0.8</v>
      </c>
      <c r="CX556" s="37">
        <v>0.5</v>
      </c>
      <c r="CY556" s="38">
        <v>2</v>
      </c>
      <c r="CZ556" s="39">
        <v>0</v>
      </c>
      <c r="DA556" t="s">
        <v>202</v>
      </c>
      <c r="DB556" t="str">
        <f t="shared" ca="1" si="114"/>
        <v>No</v>
      </c>
      <c r="DD556" t="s">
        <v>200</v>
      </c>
      <c r="DE556" t="str">
        <f t="shared" ca="1" si="115"/>
        <v/>
      </c>
      <c r="DF556" t="s">
        <v>2595</v>
      </c>
    </row>
    <row r="557" spans="2:110" x14ac:dyDescent="0.3">
      <c r="B557" t="s">
        <v>871</v>
      </c>
      <c r="C557" t="str">
        <f>INDEX('PH Itemnames'!$B$1:$B$723,MATCH(B557,'PH Itemnames'!$A$1:$A$723),1)</f>
        <v>peanutbutterbananasandwichItem</v>
      </c>
      <c r="D557" t="s">
        <v>240</v>
      </c>
      <c r="E557" t="s">
        <v>1192</v>
      </c>
      <c r="F557" s="10" t="s">
        <v>246</v>
      </c>
      <c r="G557" s="11" t="s">
        <v>345</v>
      </c>
      <c r="H557" s="11" t="s">
        <v>1</v>
      </c>
      <c r="I557" s="11"/>
      <c r="J557" s="11"/>
      <c r="K557" s="11"/>
      <c r="L557" s="11"/>
      <c r="M557" s="11"/>
      <c r="N557" s="46">
        <f ca="1">SUMIF(Ingredients!$B$3:$B$217,'PH complex foods'!F557,Ingredients!$A$3:$A$119)+SUMIF($B$3:$B$724,F557,$V$3:$V$723)</f>
        <v>1</v>
      </c>
      <c r="O557" s="11">
        <f ca="1">SUMIF(Ingredients!$B$3:$B$217,'PH complex foods'!G557,Ingredients!$A$3:$A$119)+SUMIF($B$3:$B$724,G557,$V$3:$V$723)</f>
        <v>1</v>
      </c>
      <c r="P557" s="11">
        <f ca="1">SUMIF(Ingredients!$B$3:$B$217,'PH complex foods'!H557,Ingredients!$A$3:$A$119)+SUMIF($B$3:$B$724,H557,$V$3:$V$723)</f>
        <v>1</v>
      </c>
      <c r="Q557" s="11">
        <f ca="1">SUMIF(Ingredients!$B$3:$B$217,'PH complex foods'!I557,Ingredients!$A$3:$A$119)+SUMIF($B$3:$B$724,I557,$V$3:$V$723)</f>
        <v>0</v>
      </c>
      <c r="R557" s="11">
        <f ca="1">SUMIF(Ingredients!$B$3:$B$217,'PH complex foods'!J557,Ingredients!$A$3:$A$119)+SUMIF($B$3:$B$724,J557,$V$3:$V$723)</f>
        <v>0</v>
      </c>
      <c r="S557" s="11">
        <f ca="1">SUMIF(Ingredients!$B$3:$B$217,'PH complex foods'!K557,Ingredients!$A$3:$A$119)+SUMIF($B$3:$B$724,K557,$V$3:$V$723)</f>
        <v>0</v>
      </c>
      <c r="T557" s="11">
        <f ca="1">SUMIF(Ingredients!$B$3:$B$217,'PH complex foods'!L557,Ingredients!$A$3:$A$119)+SUMIF($B$3:$B$724,L557,$V$3:$V$723)</f>
        <v>0</v>
      </c>
      <c r="U557" s="11">
        <f ca="1">SUMIF(Ingredients!$B$3:$B$217,'PH complex foods'!M557,Ingredients!$A$3:$A$119)+SUMIF($B$3:$B$724,M557,$V$3:$V$723)</f>
        <v>0</v>
      </c>
      <c r="V557" s="10">
        <f t="shared" ca="1" si="116"/>
        <v>1</v>
      </c>
      <c r="W557" s="11">
        <f t="shared" si="105"/>
        <v>0</v>
      </c>
      <c r="X557" s="44" t="str">
        <f t="shared" ca="1" si="117"/>
        <v>Yes</v>
      </c>
      <c r="Y557" s="34">
        <f>SUMIF(Ingredients!$B$3:$B$217,F557,Ingredients!$C$3:$C$217)+SUMIF($B$3:$B$724,F557,$AG$3:$AG$724)</f>
        <v>5</v>
      </c>
      <c r="Z557" s="30">
        <f>SUMIF(Ingredients!$B$3:$B$217,G557,Ingredients!$C$3:$C$217)+SUMIF($B$3:$B$724,G557,$AG$3:$AG$724)</f>
        <v>9</v>
      </c>
      <c r="AA557" s="30">
        <f>SUMIF(Ingredients!$B$3:$B$217,H557,Ingredients!$C$3:$C$217)+SUMIF($B$3:$B$724,H557,$AG$3:$AG$724)</f>
        <v>1</v>
      </c>
      <c r="AB557" s="30">
        <f>SUMIF(Ingredients!$B$3:$B$217,I557,Ingredients!$C$3:$C$217)+SUMIF($B$3:$B$724,I557,$AG$3:$AG$724)</f>
        <v>0</v>
      </c>
      <c r="AC557" s="30">
        <f>SUMIF(Ingredients!$B$3:$B$217,J557,Ingredients!$C$3:$C$217)+SUMIF($B$3:$B$724,J557,$AG$3:$AG$724)</f>
        <v>0</v>
      </c>
      <c r="AD557" s="30">
        <f>SUMIF(Ingredients!$B$3:$B$217,K557,Ingredients!$C$3:$C$217)+SUMIF($B$3:$B$724,K557,$AG$3:$AG$724)</f>
        <v>0</v>
      </c>
      <c r="AE557" s="30">
        <f>SUMIF(Ingredients!$B$3:$B$217,L557,Ingredients!$C$3:$C$217)+SUMIF($B$3:$B$724,L557,$AG$3:$AG$724)</f>
        <v>0</v>
      </c>
      <c r="AF557" s="30">
        <f>SUMIF(Ingredients!$B$3:$B$217,M557,Ingredients!$C$3:$C$217)+SUMIF($B$3:$B$724,M557,$AG$3:$AG$724)</f>
        <v>0</v>
      </c>
      <c r="AG557" s="29">
        <f t="shared" si="106"/>
        <v>15</v>
      </c>
      <c r="AH557" s="30">
        <f>SUMIF(Ingredients!$B$3:$B$217,F557,Ingredients!$D$3:$D$217)+SUMIF($B$3:$B$724,F557,$AP$3:$AP$724)</f>
        <v>0</v>
      </c>
      <c r="AI557" s="30">
        <f>SUMIF(Ingredients!$B$3:$B$217,G557,Ingredients!$D$3:$D$217)+SUMIF($B$3:$B$724,G557,$AP$3:$AP$724)</f>
        <v>0</v>
      </c>
      <c r="AJ557" s="30">
        <f>SUMIF(Ingredients!$B$3:$B$217,H557,Ingredients!$D$3:$D$217)+SUMIF($B$3:$B$724,H557,$AP$3:$AP$724)</f>
        <v>0</v>
      </c>
      <c r="AK557" s="30">
        <f>SUMIF(Ingredients!$B$3:$B$217,I557,Ingredients!$D$3:$D$217)+SUMIF($B$3:$B$724,I557,$AP$3:$AP$724)</f>
        <v>0</v>
      </c>
      <c r="AL557" s="30">
        <f>SUMIF(Ingredients!$B$3:$B$217,J557,Ingredients!$D$3:$D$217)+SUMIF($B$3:$B$724,J557,$AP$3:$AP$724)</f>
        <v>0</v>
      </c>
      <c r="AM557" s="30">
        <f>SUMIF(Ingredients!$B$3:$B$217,K557,Ingredients!$D$3:$D$217)+SUMIF($B$3:$B$724,K557,$AP$3:$AP$724)</f>
        <v>0</v>
      </c>
      <c r="AN557" s="30">
        <f>SUMIF(Ingredients!$B$3:$B$217,L557,Ingredients!$D$3:$D$217)+SUMIF($B$3:$B$724,L557,$AP$3:$AP$724)</f>
        <v>0</v>
      </c>
      <c r="AO557" s="30">
        <f>SUMIF(Ingredients!$B$3:$B$217,M557,Ingredients!$D$3:$D$217)+SUMIF($B$3:$B$724,M557,$AP$3:$AP$724)</f>
        <v>0</v>
      </c>
      <c r="AP557" s="29">
        <f t="shared" si="107"/>
        <v>0</v>
      </c>
      <c r="AQ557" s="30">
        <f>SUMIF(Ingredients!$B$3:$B$217,F557,Ingredients!$E$3:$E$217)+SUMIF($B$3:$B$724,F557,$AY$3:$AY$727)</f>
        <v>21</v>
      </c>
      <c r="AR557" s="30">
        <f>SUMIF(Ingredients!$B$3:$B$217,G557,Ingredients!$E$3:$E$217)+SUMIF($B$3:$B$724,G557,$AY$3:$AY$727)</f>
        <v>22.5</v>
      </c>
      <c r="AS557" s="30">
        <f>SUMIF(Ingredients!$B$3:$B$217,H557,Ingredients!$E$3:$E$217)+SUMIF($B$3:$B$724,H557,$AY$3:$AY$727)</f>
        <v>10</v>
      </c>
      <c r="AT557" s="30">
        <f>SUMIF(Ingredients!$B$3:$B$217,I557,Ingredients!$E$3:$E$217)+SUMIF($B$3:$B$724,I557,$AY$3:$AY$727)</f>
        <v>0</v>
      </c>
      <c r="AU557" s="30">
        <f>SUMIF(Ingredients!$B$3:$B$217,J557,Ingredients!$E$3:$E$217)+SUMIF($B$3:$B$724,J557,$AY$3:$AY$727)</f>
        <v>0</v>
      </c>
      <c r="AV557" s="30">
        <f>SUMIF(Ingredients!$B$3:$B$217,K557,Ingredients!$E$3:$E$217)+SUMIF($B$3:$B$724,K557,$AY$3:$AY$727)</f>
        <v>0</v>
      </c>
      <c r="AW557" s="30">
        <f>SUMIF(Ingredients!$B$3:$B$217,L557,Ingredients!$E$3:$E$217)+SUMIF($B$3:$B$724,L557,$AY$3:$AY$727)</f>
        <v>0</v>
      </c>
      <c r="AX557" s="30">
        <f>SUMIF(Ingredients!$B$3:$B$217,M557,Ingredients!$E$3:$E$217)+SUMIF($B$3:$B$724,M557,$AY$3:$AY$727)</f>
        <v>0</v>
      </c>
      <c r="AY557" s="29">
        <f t="shared" si="108"/>
        <v>17.833333333333332</v>
      </c>
      <c r="AZ557" s="30">
        <f>SUMIF(Ingredients!$B$3:$B$217,F557,Ingredients!$F$3:$F$217)+SUMIF($B$3:$B$724,F557,$BH$3:$BH$724)</f>
        <v>1.5</v>
      </c>
      <c r="BA557" s="30">
        <f>SUMIF(Ingredients!$B$3:$B$217,G557,Ingredients!$F$3:$F$217)+SUMIF($B$3:$B$724,G557,$BH$3:$BH$724)</f>
        <v>0.5</v>
      </c>
      <c r="BB557" s="30">
        <f>SUMIF(Ingredients!$B$3:$B$217,H557,Ingredients!$F$3:$F$217)+SUMIF($B$3:$B$724,H557,$BH$3:$BH$724)</f>
        <v>0</v>
      </c>
      <c r="BC557" s="30">
        <f>SUMIF(Ingredients!$B$3:$B$217,I557,Ingredients!$F$3:$F$217)+SUMIF($B$3:$B$724,I557,$BH$3:$BH$724)</f>
        <v>0</v>
      </c>
      <c r="BD557" s="30">
        <f>SUMIF(Ingredients!$B$3:$B$217,J557,Ingredients!$F$3:$F$217)+SUMIF($B$3:$B$724,J557,$BH$3:$BH$724)</f>
        <v>0</v>
      </c>
      <c r="BE557" s="30">
        <f>SUMIF(Ingredients!$B$3:$B$217,K557,Ingredients!$F$3:$F$217)+SUMIF($B$3:$B$724,K557,$BH$3:$BH$724)</f>
        <v>0</v>
      </c>
      <c r="BF557" s="30">
        <f>SUMIF(Ingredients!$B$3:$B$217,L557,Ingredients!$F$3:$F$217)+SUMIF($B$3:$B$724,L557,$BH$3:$BH$724)</f>
        <v>0</v>
      </c>
      <c r="BG557" s="30">
        <f>SUMIF(Ingredients!$B$3:$B$217,M557,Ingredients!$F$3:$F$217)+SUMIF($B$3:$B$724,M557,$BH$3:$BH$724)</f>
        <v>0</v>
      </c>
      <c r="BH557" s="35">
        <f t="shared" si="109"/>
        <v>2</v>
      </c>
      <c r="BI557" s="30">
        <f>SUMIF(Ingredients!$B$3:$B$217,F557,Ingredients!$G$3:$G$217)+SUMIF($B$3:$B$724,F557,$BQ$3:$BQ$724)</f>
        <v>0</v>
      </c>
      <c r="BJ557" s="30">
        <f>SUMIF(Ingredients!$B$3:$B$217,G557,Ingredients!$G$3:$G$217)+SUMIF($B$3:$B$724,G557,$BQ$3:$BQ$724)</f>
        <v>0</v>
      </c>
      <c r="BK557" s="30">
        <f>SUMIF(Ingredients!$B$3:$B$217,H557,Ingredients!$G$3:$G$217)+SUMIF($B$3:$B$724,H557,$BQ$3:$BQ$724)</f>
        <v>1</v>
      </c>
      <c r="BL557" s="30">
        <f>SUMIF(Ingredients!$B$3:$B$217,I557,Ingredients!$G$3:$G$217)+SUMIF($B$3:$B$724,I557,$BQ$3:$BQ$724)</f>
        <v>0</v>
      </c>
      <c r="BM557" s="30">
        <f>SUMIF(Ingredients!$B$3:$B$217,J557,Ingredients!$G$3:$G$217)+SUMIF($B$3:$B$724,J557,$BQ$3:$BQ$724)</f>
        <v>0</v>
      </c>
      <c r="BN557" s="30">
        <f>SUMIF(Ingredients!$B$3:$B$217,K557,Ingredients!$G$3:$G$217)+SUMIF($B$3:$B$724,K557,$BQ$3:$BQ$724)</f>
        <v>0</v>
      </c>
      <c r="BO557" s="30">
        <f>SUMIF(Ingredients!$B$3:$B$217,L557,Ingredients!$G$3:$G$217)+SUMIF($B$3:$B$724,L557,$BQ$3:$BQ$724)</f>
        <v>0</v>
      </c>
      <c r="BP557" s="30">
        <f>SUMIF(Ingredients!$B$3:$B$217,M557,Ingredients!$G$3:$G$217)+SUMIF($B$3:$B$724,M557,$BQ$3:$BQ$724)</f>
        <v>0</v>
      </c>
      <c r="BQ557" s="36">
        <f t="shared" si="110"/>
        <v>1</v>
      </c>
      <c r="BR557" s="30">
        <f>SUMIF(Ingredients!$B$3:$B$217,F557,Ingredients!$H$3:$H$217)+SUMIF($B$3:$B$724,F557,$BZ$3:$BZ$724)</f>
        <v>0</v>
      </c>
      <c r="BS557" s="30">
        <f>SUMIF(Ingredients!$B$3:$B$217,G557,Ingredients!$H$3:$H$217)+SUMIF($B$3:$B$724,G557,$BZ$3:$BZ$724)</f>
        <v>0</v>
      </c>
      <c r="BT557" s="30">
        <f>SUMIF(Ingredients!$B$3:$B$217,H557,Ingredients!$H$3:$H$217)+SUMIF($B$3:$B$724,H557,$BZ$3:$BZ$724)</f>
        <v>0</v>
      </c>
      <c r="BU557" s="30">
        <f>SUMIF(Ingredients!$B$3:$B$217,I557,Ingredients!$H$3:$H$217)+SUMIF($B$3:$B$724,I557,$BZ$3:$BZ$724)</f>
        <v>0</v>
      </c>
      <c r="BV557" s="30">
        <f>SUMIF(Ingredients!$B$3:$B$217,J557,Ingredients!$H$3:$H$217)+SUMIF($B$3:$B$724,J557,$BZ$3:$BZ$724)</f>
        <v>0</v>
      </c>
      <c r="BW557" s="30">
        <f>SUMIF(Ingredients!$B$3:$B$217,K557,Ingredients!$H$3:$H$217)+SUMIF($B$3:$B$724,K557,$BZ$3:$BZ$724)</f>
        <v>0</v>
      </c>
      <c r="BX557" s="30">
        <f>SUMIF(Ingredients!$B$3:$B$217,L557,Ingredients!$H$3:$H$217)+SUMIF($B$3:$B$724,L557,$BZ$3:$BZ$724)</f>
        <v>0</v>
      </c>
      <c r="BY557" s="30">
        <f>SUMIF(Ingredients!$B$3:$B$217,M557,Ingredients!$H$3:$H$217)+SUMIF($B$3:$B$724,M557,$BZ$3:$BZ$724)</f>
        <v>0</v>
      </c>
      <c r="BZ557" s="42">
        <f t="shared" si="111"/>
        <v>0</v>
      </c>
      <c r="CA557" s="30">
        <f>SUMIF(Ingredients!$B$3:$B$217,F557,Ingredients!$I$3:$I$217)+SUMIF($B$3:$B$724,F557,$CI$3:$CI$724)</f>
        <v>0</v>
      </c>
      <c r="CB557" s="30">
        <f>SUMIF(Ingredients!$B$3:$B$217,G557,Ingredients!$I$3:$I$217)+SUMIF($B$3:$B$724,G557,$CI$3:$CI$724)</f>
        <v>0</v>
      </c>
      <c r="CC557" s="30">
        <f>SUMIF(Ingredients!$B$3:$B$217,H557,Ingredients!$I$3:$I$217)+SUMIF($B$3:$B$724,H557,$CI$3:$CI$724)</f>
        <v>0</v>
      </c>
      <c r="CD557" s="30">
        <f>SUMIF(Ingredients!$B$3:$B$217,I557,Ingredients!$I$3:$I$217)+SUMIF($B$3:$B$724,I557,$CI$3:$CI$724)</f>
        <v>0</v>
      </c>
      <c r="CE557" s="30">
        <f>SUMIF(Ingredients!$B$3:$B$217,J557,Ingredients!$I$3:$I$217)+SUMIF($B$3:$B$724,J557,$CI$3:$CI$724)</f>
        <v>0</v>
      </c>
      <c r="CF557" s="30">
        <f>SUMIF(Ingredients!$B$3:$B$217,K557,Ingredients!$I$3:$I$217)+SUMIF($B$3:$B$724,K557,$CI$3:$CI$724)</f>
        <v>0</v>
      </c>
      <c r="CG557" s="30">
        <f>SUMIF(Ingredients!$B$3:$B$217,L557,Ingredients!$I$3:$I$217)+SUMIF($B$3:$B$724,L557,$CI$3:$CI$724)</f>
        <v>0</v>
      </c>
      <c r="CH557" s="30">
        <f>SUMIF(Ingredients!$B$3:$B$217,M557,Ingredients!$I$3:$I$217)+SUMIF($B$3:$B$724,M557,$CI$3:$CI$724)</f>
        <v>0</v>
      </c>
      <c r="CI557" s="38">
        <f t="shared" si="112"/>
        <v>0</v>
      </c>
      <c r="CJ557" s="30">
        <f>SUMIF(Ingredients!$B$3:$B$217,F557,Ingredients!$J$3:$J$217)+SUMIF($B$3:$B$724,F557,$CR$3:$CR$724)</f>
        <v>0</v>
      </c>
      <c r="CK557" s="30">
        <f>SUMIF(Ingredients!$B$3:$B$217,G557,Ingredients!$J$3:$J$217)+SUMIF($B$3:$B$724,G557,$CR$3:$CR$724)</f>
        <v>0</v>
      </c>
      <c r="CL557" s="30">
        <f>SUMIF(Ingredients!$B$3:$B$217,H557,Ingredients!$J$3:$J$217)+SUMIF($B$3:$B$724,H557,$CR$3:$CR$724)</f>
        <v>0</v>
      </c>
      <c r="CM557" s="30">
        <f>SUMIF(Ingredients!$B$3:$B$217,I557,Ingredients!$J$3:$J$217)+SUMIF($B$3:$B$724,I557,$CR$3:$CR$724)</f>
        <v>0</v>
      </c>
      <c r="CN557" s="30">
        <f>SUMIF(Ingredients!$B$3:$B$217,J557,Ingredients!$J$3:$J$217)+SUMIF($B$3:$B$724,J557,$CR$3:$CR$724)</f>
        <v>0</v>
      </c>
      <c r="CO557" s="30">
        <f>SUMIF(Ingredients!$B$3:$B$217,K557,Ingredients!$J$3:$J$217)+SUMIF($B$3:$B$724,K557,$CR$3:$CR$724)</f>
        <v>0</v>
      </c>
      <c r="CP557" s="30">
        <f>SUMIF(Ingredients!$B$3:$B$217,L557,Ingredients!$J$3:$J$217)+SUMIF($B$3:$B$724,L557,$CR$3:$CR$724)</f>
        <v>0</v>
      </c>
      <c r="CQ557" s="30">
        <f>SUMIF(Ingredients!$B$3:$B$217,M557,Ingredients!$J$3:$J$217)+SUMIF($B$3:$B$724,M557,$CR$3:$CR$724)</f>
        <v>0</v>
      </c>
      <c r="CR557" s="43">
        <f t="shared" si="113"/>
        <v>0</v>
      </c>
      <c r="CS557" s="34">
        <v>15</v>
      </c>
      <c r="CT557" s="30">
        <v>0</v>
      </c>
      <c r="CU557" s="30">
        <v>17.833333333333332</v>
      </c>
      <c r="CV557" s="35">
        <v>2</v>
      </c>
      <c r="CW557" s="36">
        <v>1</v>
      </c>
      <c r="CX557" s="37">
        <v>0</v>
      </c>
      <c r="CY557" s="38">
        <v>0</v>
      </c>
      <c r="CZ557" s="39">
        <v>0</v>
      </c>
      <c r="DA557" t="s">
        <v>202</v>
      </c>
      <c r="DB557" t="str">
        <f t="shared" ca="1" si="114"/>
        <v>-</v>
      </c>
      <c r="DD557" t="s">
        <v>200</v>
      </c>
      <c r="DE557" t="str">
        <f t="shared" ca="1" si="115"/>
        <v>PEANUTBUTTERBANANASANDWICHITEM(MEAL, ItemRegistry.peanutbutterbananasandwichItem, 4 ,3f,0f,2f,0f,1f,0f,0f,1.18f),</v>
      </c>
      <c r="DF557" t="s">
        <v>2596</v>
      </c>
    </row>
    <row r="558" spans="2:110" x14ac:dyDescent="0.3">
      <c r="B558" t="s">
        <v>872</v>
      </c>
      <c r="C558" t="str">
        <f>INDEX('PH Itemnames'!$B$1:$B$723,MATCH(B558,'PH Itemnames'!$A$1:$A$723),1)</f>
        <v>peanutbuttercupItem</v>
      </c>
      <c r="D558" t="s">
        <v>240</v>
      </c>
      <c r="E558" t="s">
        <v>1192</v>
      </c>
      <c r="F558" s="10" t="s">
        <v>230</v>
      </c>
      <c r="G558" s="11" t="s">
        <v>345</v>
      </c>
      <c r="H558" s="11" t="s">
        <v>210</v>
      </c>
      <c r="I558" s="11"/>
      <c r="J558" s="11"/>
      <c r="K558" s="11"/>
      <c r="L558" s="11"/>
      <c r="M558" s="11"/>
      <c r="N558" s="46">
        <f ca="1">SUMIF(Ingredients!$B$3:$B$217,'PH complex foods'!F558,Ingredients!$A$3:$A$119)+SUMIF($B$3:$B$724,F558,$V$3:$V$723)</f>
        <v>0</v>
      </c>
      <c r="O558" s="11">
        <f ca="1">SUMIF(Ingredients!$B$3:$B$217,'PH complex foods'!G558,Ingredients!$A$3:$A$119)+SUMIF($B$3:$B$724,G558,$V$3:$V$723)</f>
        <v>1</v>
      </c>
      <c r="P558" s="11">
        <f ca="1">SUMIF(Ingredients!$B$3:$B$217,'PH complex foods'!H558,Ingredients!$A$3:$A$119)+SUMIF($B$3:$B$724,H558,$V$3:$V$723)</f>
        <v>1</v>
      </c>
      <c r="Q558" s="11">
        <f ca="1">SUMIF(Ingredients!$B$3:$B$217,'PH complex foods'!I558,Ingredients!$A$3:$A$119)+SUMIF($B$3:$B$724,I558,$V$3:$V$723)</f>
        <v>0</v>
      </c>
      <c r="R558" s="11">
        <f ca="1">SUMIF(Ingredients!$B$3:$B$217,'PH complex foods'!J558,Ingredients!$A$3:$A$119)+SUMIF($B$3:$B$724,J558,$V$3:$V$723)</f>
        <v>0</v>
      </c>
      <c r="S558" s="11">
        <f ca="1">SUMIF(Ingredients!$B$3:$B$217,'PH complex foods'!K558,Ingredients!$A$3:$A$119)+SUMIF($B$3:$B$724,K558,$V$3:$V$723)</f>
        <v>0</v>
      </c>
      <c r="T558" s="11">
        <f ca="1">SUMIF(Ingredients!$B$3:$B$217,'PH complex foods'!L558,Ingredients!$A$3:$A$119)+SUMIF($B$3:$B$724,L558,$V$3:$V$723)</f>
        <v>0</v>
      </c>
      <c r="U558" s="11">
        <f ca="1">SUMIF(Ingredients!$B$3:$B$217,'PH complex foods'!M558,Ingredients!$A$3:$A$119)+SUMIF($B$3:$B$724,M558,$V$3:$V$723)</f>
        <v>0</v>
      </c>
      <c r="V558" s="10">
        <f t="shared" ca="1" si="116"/>
        <v>0</v>
      </c>
      <c r="W558" s="11">
        <f t="shared" si="105"/>
        <v>0</v>
      </c>
      <c r="X558" s="44" t="str">
        <f t="shared" ca="1" si="117"/>
        <v>No</v>
      </c>
      <c r="Y558" s="34">
        <f>SUMIF(Ingredients!$B$3:$B$217,F558,Ingredients!$C$3:$C$217)+SUMIF($B$3:$B$724,F558,$AG$3:$AG$724)</f>
        <v>10</v>
      </c>
      <c r="Z558" s="30">
        <f>SUMIF(Ingredients!$B$3:$B$217,G558,Ingredients!$C$3:$C$217)+SUMIF($B$3:$B$724,G558,$AG$3:$AG$724)</f>
        <v>9</v>
      </c>
      <c r="AA558" s="30">
        <f>SUMIF(Ingredients!$B$3:$B$217,H558,Ingredients!$C$3:$C$217)+SUMIF($B$3:$B$724,H558,$AG$3:$AG$724)</f>
        <v>0</v>
      </c>
      <c r="AB558" s="30">
        <f>SUMIF(Ingredients!$B$3:$B$217,I558,Ingredients!$C$3:$C$217)+SUMIF($B$3:$B$724,I558,$AG$3:$AG$724)</f>
        <v>0</v>
      </c>
      <c r="AC558" s="30">
        <f>SUMIF(Ingredients!$B$3:$B$217,J558,Ingredients!$C$3:$C$217)+SUMIF($B$3:$B$724,J558,$AG$3:$AG$724)</f>
        <v>0</v>
      </c>
      <c r="AD558" s="30">
        <f>SUMIF(Ingredients!$B$3:$B$217,K558,Ingredients!$C$3:$C$217)+SUMIF($B$3:$B$724,K558,$AG$3:$AG$724)</f>
        <v>0</v>
      </c>
      <c r="AE558" s="30">
        <f>SUMIF(Ingredients!$B$3:$B$217,L558,Ingredients!$C$3:$C$217)+SUMIF($B$3:$B$724,L558,$AG$3:$AG$724)</f>
        <v>0</v>
      </c>
      <c r="AF558" s="30">
        <f>SUMIF(Ingredients!$B$3:$B$217,M558,Ingredients!$C$3:$C$217)+SUMIF($B$3:$B$724,M558,$AG$3:$AG$724)</f>
        <v>0</v>
      </c>
      <c r="AG558" s="29">
        <f t="shared" si="106"/>
        <v>19</v>
      </c>
      <c r="AH558" s="30">
        <f>SUMIF(Ingredients!$B$3:$B$217,F558,Ingredients!$D$3:$D$217)+SUMIF($B$3:$B$724,F558,$AP$3:$AP$724)</f>
        <v>5</v>
      </c>
      <c r="AI558" s="30">
        <f>SUMIF(Ingredients!$B$3:$B$217,G558,Ingredients!$D$3:$D$217)+SUMIF($B$3:$B$724,G558,$AP$3:$AP$724)</f>
        <v>0</v>
      </c>
      <c r="AJ558" s="30">
        <f>SUMIF(Ingredients!$B$3:$B$217,H558,Ingredients!$D$3:$D$217)+SUMIF($B$3:$B$724,H558,$AP$3:$AP$724)</f>
        <v>0</v>
      </c>
      <c r="AK558" s="30">
        <f>SUMIF(Ingredients!$B$3:$B$217,I558,Ingredients!$D$3:$D$217)+SUMIF($B$3:$B$724,I558,$AP$3:$AP$724)</f>
        <v>0</v>
      </c>
      <c r="AL558" s="30">
        <f>SUMIF(Ingredients!$B$3:$B$217,J558,Ingredients!$D$3:$D$217)+SUMIF($B$3:$B$724,J558,$AP$3:$AP$724)</f>
        <v>0</v>
      </c>
      <c r="AM558" s="30">
        <f>SUMIF(Ingredients!$B$3:$B$217,K558,Ingredients!$D$3:$D$217)+SUMIF($B$3:$B$724,K558,$AP$3:$AP$724)</f>
        <v>0</v>
      </c>
      <c r="AN558" s="30">
        <f>SUMIF(Ingredients!$B$3:$B$217,L558,Ingredients!$D$3:$D$217)+SUMIF($B$3:$B$724,L558,$AP$3:$AP$724)</f>
        <v>0</v>
      </c>
      <c r="AO558" s="30">
        <f>SUMIF(Ingredients!$B$3:$B$217,M558,Ingredients!$D$3:$D$217)+SUMIF($B$3:$B$724,M558,$AP$3:$AP$724)</f>
        <v>0</v>
      </c>
      <c r="AP558" s="29">
        <f t="shared" si="107"/>
        <v>5</v>
      </c>
      <c r="AQ558" s="30">
        <f>SUMIF(Ingredients!$B$3:$B$217,F558,Ingredients!$E$3:$E$217)+SUMIF($B$3:$B$724,F558,$AY$3:$AY$727)</f>
        <v>11.666666666666666</v>
      </c>
      <c r="AR558" s="30">
        <f>SUMIF(Ingredients!$B$3:$B$217,G558,Ingredients!$E$3:$E$217)+SUMIF($B$3:$B$724,G558,$AY$3:$AY$727)</f>
        <v>22.5</v>
      </c>
      <c r="AS558" s="30">
        <f>SUMIF(Ingredients!$B$3:$B$217,H558,Ingredients!$E$3:$E$217)+SUMIF($B$3:$B$724,H558,$AY$3:$AY$727)</f>
        <v>30</v>
      </c>
      <c r="AT558" s="30">
        <f>SUMIF(Ingredients!$B$3:$B$217,I558,Ingredients!$E$3:$E$217)+SUMIF($B$3:$B$724,I558,$AY$3:$AY$727)</f>
        <v>0</v>
      </c>
      <c r="AU558" s="30">
        <f>SUMIF(Ingredients!$B$3:$B$217,J558,Ingredients!$E$3:$E$217)+SUMIF($B$3:$B$724,J558,$AY$3:$AY$727)</f>
        <v>0</v>
      </c>
      <c r="AV558" s="30">
        <f>SUMIF(Ingredients!$B$3:$B$217,K558,Ingredients!$E$3:$E$217)+SUMIF($B$3:$B$724,K558,$AY$3:$AY$727)</f>
        <v>0</v>
      </c>
      <c r="AW558" s="30">
        <f>SUMIF(Ingredients!$B$3:$B$217,L558,Ingredients!$E$3:$E$217)+SUMIF($B$3:$B$724,L558,$AY$3:$AY$727)</f>
        <v>0</v>
      </c>
      <c r="AX558" s="30">
        <f>SUMIF(Ingredients!$B$3:$B$217,M558,Ingredients!$E$3:$E$217)+SUMIF($B$3:$B$724,M558,$AY$3:$AY$727)</f>
        <v>0</v>
      </c>
      <c r="AY558" s="29">
        <f t="shared" si="108"/>
        <v>21.388888888888886</v>
      </c>
      <c r="AZ558" s="30">
        <f>SUMIF(Ingredients!$B$3:$B$217,F558,Ingredients!$F$3:$F$217)+SUMIF($B$3:$B$724,F558,$BH$3:$BH$724)</f>
        <v>0</v>
      </c>
      <c r="BA558" s="30">
        <f>SUMIF(Ingredients!$B$3:$B$217,G558,Ingredients!$F$3:$F$217)+SUMIF($B$3:$B$724,G558,$BH$3:$BH$724)</f>
        <v>0.5</v>
      </c>
      <c r="BB558" s="30">
        <f>SUMIF(Ingredients!$B$3:$B$217,H558,Ingredients!$F$3:$F$217)+SUMIF($B$3:$B$724,H558,$BH$3:$BH$724)</f>
        <v>0</v>
      </c>
      <c r="BC558" s="30">
        <f>SUMIF(Ingredients!$B$3:$B$217,I558,Ingredients!$F$3:$F$217)+SUMIF($B$3:$B$724,I558,$BH$3:$BH$724)</f>
        <v>0</v>
      </c>
      <c r="BD558" s="30">
        <f>SUMIF(Ingredients!$B$3:$B$217,J558,Ingredients!$F$3:$F$217)+SUMIF($B$3:$B$724,J558,$BH$3:$BH$724)</f>
        <v>0</v>
      </c>
      <c r="BE558" s="30">
        <f>SUMIF(Ingredients!$B$3:$B$217,K558,Ingredients!$F$3:$F$217)+SUMIF($B$3:$B$724,K558,$BH$3:$BH$724)</f>
        <v>0</v>
      </c>
      <c r="BF558" s="30">
        <f>SUMIF(Ingredients!$B$3:$B$217,L558,Ingredients!$F$3:$F$217)+SUMIF($B$3:$B$724,L558,$BH$3:$BH$724)</f>
        <v>0</v>
      </c>
      <c r="BG558" s="30">
        <f>SUMIF(Ingredients!$B$3:$B$217,M558,Ingredients!$F$3:$F$217)+SUMIF($B$3:$B$724,M558,$BH$3:$BH$724)</f>
        <v>0</v>
      </c>
      <c r="BH558" s="35">
        <f t="shared" si="109"/>
        <v>0.5</v>
      </c>
      <c r="BI558" s="30">
        <f>SUMIF(Ingredients!$B$3:$B$217,F558,Ingredients!$G$3:$G$217)+SUMIF($B$3:$B$724,F558,$BQ$3:$BQ$724)</f>
        <v>0</v>
      </c>
      <c r="BJ558" s="30">
        <f>SUMIF(Ingredients!$B$3:$B$217,G558,Ingredients!$G$3:$G$217)+SUMIF($B$3:$B$724,G558,$BQ$3:$BQ$724)</f>
        <v>0</v>
      </c>
      <c r="BK558" s="30">
        <f>SUMIF(Ingredients!$B$3:$B$217,H558,Ingredients!$G$3:$G$217)+SUMIF($B$3:$B$724,H558,$BQ$3:$BQ$724)</f>
        <v>0</v>
      </c>
      <c r="BL558" s="30">
        <f>SUMIF(Ingredients!$B$3:$B$217,I558,Ingredients!$G$3:$G$217)+SUMIF($B$3:$B$724,I558,$BQ$3:$BQ$724)</f>
        <v>0</v>
      </c>
      <c r="BM558" s="30">
        <f>SUMIF(Ingredients!$B$3:$B$217,J558,Ingredients!$G$3:$G$217)+SUMIF($B$3:$B$724,J558,$BQ$3:$BQ$724)</f>
        <v>0</v>
      </c>
      <c r="BN558" s="30">
        <f>SUMIF(Ingredients!$B$3:$B$217,K558,Ingredients!$G$3:$G$217)+SUMIF($B$3:$B$724,K558,$BQ$3:$BQ$724)</f>
        <v>0</v>
      </c>
      <c r="BO558" s="30">
        <f>SUMIF(Ingredients!$B$3:$B$217,L558,Ingredients!$G$3:$G$217)+SUMIF($B$3:$B$724,L558,$BQ$3:$BQ$724)</f>
        <v>0</v>
      </c>
      <c r="BP558" s="30">
        <f>SUMIF(Ingredients!$B$3:$B$217,M558,Ingredients!$G$3:$G$217)+SUMIF($B$3:$B$724,M558,$BQ$3:$BQ$724)</f>
        <v>0</v>
      </c>
      <c r="BQ558" s="36">
        <f t="shared" si="110"/>
        <v>0</v>
      </c>
      <c r="BR558" s="30">
        <f>SUMIF(Ingredients!$B$3:$B$217,F558,Ingredients!$H$3:$H$217)+SUMIF($B$3:$B$724,F558,$BZ$3:$BZ$724)</f>
        <v>0</v>
      </c>
      <c r="BS558" s="30">
        <f>SUMIF(Ingredients!$B$3:$B$217,G558,Ingredients!$H$3:$H$217)+SUMIF($B$3:$B$724,G558,$BZ$3:$BZ$724)</f>
        <v>0</v>
      </c>
      <c r="BT558" s="30">
        <f>SUMIF(Ingredients!$B$3:$B$217,H558,Ingredients!$H$3:$H$217)+SUMIF($B$3:$B$724,H558,$BZ$3:$BZ$724)</f>
        <v>0</v>
      </c>
      <c r="BU558" s="30">
        <f>SUMIF(Ingredients!$B$3:$B$217,I558,Ingredients!$H$3:$H$217)+SUMIF($B$3:$B$724,I558,$BZ$3:$BZ$724)</f>
        <v>0</v>
      </c>
      <c r="BV558" s="30">
        <f>SUMIF(Ingredients!$B$3:$B$217,J558,Ingredients!$H$3:$H$217)+SUMIF($B$3:$B$724,J558,$BZ$3:$BZ$724)</f>
        <v>0</v>
      </c>
      <c r="BW558" s="30">
        <f>SUMIF(Ingredients!$B$3:$B$217,K558,Ingredients!$H$3:$H$217)+SUMIF($B$3:$B$724,K558,$BZ$3:$BZ$724)</f>
        <v>0</v>
      </c>
      <c r="BX558" s="30">
        <f>SUMIF(Ingredients!$B$3:$B$217,L558,Ingredients!$H$3:$H$217)+SUMIF($B$3:$B$724,L558,$BZ$3:$BZ$724)</f>
        <v>0</v>
      </c>
      <c r="BY558" s="30">
        <f>SUMIF(Ingredients!$B$3:$B$217,M558,Ingredients!$H$3:$H$217)+SUMIF($B$3:$B$724,M558,$BZ$3:$BZ$724)</f>
        <v>0</v>
      </c>
      <c r="BZ558" s="42">
        <f t="shared" si="111"/>
        <v>0</v>
      </c>
      <c r="CA558" s="30">
        <f>SUMIF(Ingredients!$B$3:$B$217,F558,Ingredients!$I$3:$I$217)+SUMIF($B$3:$B$724,F558,$CI$3:$CI$724)</f>
        <v>0</v>
      </c>
      <c r="CB558" s="30">
        <f>SUMIF(Ingredients!$B$3:$B$217,G558,Ingredients!$I$3:$I$217)+SUMIF($B$3:$B$724,G558,$CI$3:$CI$724)</f>
        <v>0</v>
      </c>
      <c r="CC558" s="30">
        <f>SUMIF(Ingredients!$B$3:$B$217,H558,Ingredients!$I$3:$I$217)+SUMIF($B$3:$B$724,H558,$CI$3:$CI$724)</f>
        <v>0</v>
      </c>
      <c r="CD558" s="30">
        <f>SUMIF(Ingredients!$B$3:$B$217,I558,Ingredients!$I$3:$I$217)+SUMIF($B$3:$B$724,I558,$CI$3:$CI$724)</f>
        <v>0</v>
      </c>
      <c r="CE558" s="30">
        <f>SUMIF(Ingredients!$B$3:$B$217,J558,Ingredients!$I$3:$I$217)+SUMIF($B$3:$B$724,J558,$CI$3:$CI$724)</f>
        <v>0</v>
      </c>
      <c r="CF558" s="30">
        <f>SUMIF(Ingredients!$B$3:$B$217,K558,Ingredients!$I$3:$I$217)+SUMIF($B$3:$B$724,K558,$CI$3:$CI$724)</f>
        <v>0</v>
      </c>
      <c r="CG558" s="30">
        <f>SUMIF(Ingredients!$B$3:$B$217,L558,Ingredients!$I$3:$I$217)+SUMIF($B$3:$B$724,L558,$CI$3:$CI$724)</f>
        <v>0</v>
      </c>
      <c r="CH558" s="30">
        <f>SUMIF(Ingredients!$B$3:$B$217,M558,Ingredients!$I$3:$I$217)+SUMIF($B$3:$B$724,M558,$CI$3:$CI$724)</f>
        <v>0</v>
      </c>
      <c r="CI558" s="38">
        <f t="shared" si="112"/>
        <v>0</v>
      </c>
      <c r="CJ558" s="30">
        <f>SUMIF(Ingredients!$B$3:$B$217,F558,Ingredients!$J$3:$J$217)+SUMIF($B$3:$B$724,F558,$CR$3:$CR$724)</f>
        <v>3</v>
      </c>
      <c r="CK558" s="30">
        <f>SUMIF(Ingredients!$B$3:$B$217,G558,Ingredients!$J$3:$J$217)+SUMIF($B$3:$B$724,G558,$CR$3:$CR$724)</f>
        <v>0</v>
      </c>
      <c r="CL558" s="30">
        <f>SUMIF(Ingredients!$B$3:$B$217,H558,Ingredients!$J$3:$J$217)+SUMIF($B$3:$B$724,H558,$CR$3:$CR$724)</f>
        <v>0</v>
      </c>
      <c r="CM558" s="30">
        <f>SUMIF(Ingredients!$B$3:$B$217,I558,Ingredients!$J$3:$J$217)+SUMIF($B$3:$B$724,I558,$CR$3:$CR$724)</f>
        <v>0</v>
      </c>
      <c r="CN558" s="30">
        <f>SUMIF(Ingredients!$B$3:$B$217,J558,Ingredients!$J$3:$J$217)+SUMIF($B$3:$B$724,J558,$CR$3:$CR$724)</f>
        <v>0</v>
      </c>
      <c r="CO558" s="30">
        <f>SUMIF(Ingredients!$B$3:$B$217,K558,Ingredients!$J$3:$J$217)+SUMIF($B$3:$B$724,K558,$CR$3:$CR$724)</f>
        <v>0</v>
      </c>
      <c r="CP558" s="30">
        <f>SUMIF(Ingredients!$B$3:$B$217,L558,Ingredients!$J$3:$J$217)+SUMIF($B$3:$B$724,L558,$CR$3:$CR$724)</f>
        <v>0</v>
      </c>
      <c r="CQ558" s="30">
        <f>SUMIF(Ingredients!$B$3:$B$217,M558,Ingredients!$J$3:$J$217)+SUMIF($B$3:$B$724,M558,$CR$3:$CR$724)</f>
        <v>0</v>
      </c>
      <c r="CR558" s="43">
        <f t="shared" si="113"/>
        <v>3</v>
      </c>
      <c r="CS558" s="34">
        <v>19</v>
      </c>
      <c r="CT558" s="30">
        <v>5</v>
      </c>
      <c r="CU558" s="30">
        <v>21.388888888888886</v>
      </c>
      <c r="CV558" s="35">
        <v>0.5</v>
      </c>
      <c r="CW558" s="36">
        <v>0</v>
      </c>
      <c r="CX558" s="37">
        <v>0</v>
      </c>
      <c r="CY558" s="38">
        <v>0</v>
      </c>
      <c r="CZ558" s="39">
        <v>3</v>
      </c>
      <c r="DA558" t="s">
        <v>199</v>
      </c>
      <c r="DB558" t="str">
        <f t="shared" ca="1" si="114"/>
        <v>No</v>
      </c>
      <c r="DD558" t="s">
        <v>200</v>
      </c>
      <c r="DE558" t="str">
        <f t="shared" ca="1" si="115"/>
        <v/>
      </c>
      <c r="DF558" t="s">
        <v>2272</v>
      </c>
    </row>
    <row r="559" spans="2:110" x14ac:dyDescent="0.3">
      <c r="B559" t="s">
        <v>873</v>
      </c>
      <c r="C559" t="str">
        <f>INDEX('PH Itemnames'!$B$1:$B$723,MATCH(B559,'PH Itemnames'!$A$1:$A$723),1)</f>
        <v>pinkelItem</v>
      </c>
      <c r="D559" t="s">
        <v>240</v>
      </c>
      <c r="E559" t="s">
        <v>1192</v>
      </c>
      <c r="F559" s="10" t="s">
        <v>76</v>
      </c>
      <c r="G559" s="11" t="s">
        <v>54</v>
      </c>
      <c r="H559" s="11" t="s">
        <v>64</v>
      </c>
      <c r="I559" s="11"/>
      <c r="J559" s="11"/>
      <c r="K559" s="11"/>
      <c r="L559" s="11"/>
      <c r="M559" s="11"/>
      <c r="N559" s="46">
        <f ca="1">SUMIF(Ingredients!$B$3:$B$217,'PH complex foods'!F559,Ingredients!$A$3:$A$119)+SUMIF($B$3:$B$724,F559,$V$3:$V$723)</f>
        <v>1</v>
      </c>
      <c r="O559" s="11">
        <f ca="1">SUMIF(Ingredients!$B$3:$B$217,'PH complex foods'!G559,Ingredients!$A$3:$A$119)+SUMIF($B$3:$B$724,G559,$V$3:$V$723)</f>
        <v>1</v>
      </c>
      <c r="P559" s="11">
        <f ca="1">SUMIF(Ingredients!$B$3:$B$217,'PH complex foods'!H559,Ingredients!$A$3:$A$119)+SUMIF($B$3:$B$724,H559,$V$3:$V$723)</f>
        <v>1</v>
      </c>
      <c r="Q559" s="11">
        <f ca="1">SUMIF(Ingredients!$B$3:$B$217,'PH complex foods'!I559,Ingredients!$A$3:$A$119)+SUMIF($B$3:$B$724,I559,$V$3:$V$723)</f>
        <v>0</v>
      </c>
      <c r="R559" s="11">
        <f ca="1">SUMIF(Ingredients!$B$3:$B$217,'PH complex foods'!J559,Ingredients!$A$3:$A$119)+SUMIF($B$3:$B$724,J559,$V$3:$V$723)</f>
        <v>0</v>
      </c>
      <c r="S559" s="11">
        <f ca="1">SUMIF(Ingredients!$B$3:$B$217,'PH complex foods'!K559,Ingredients!$A$3:$A$119)+SUMIF($B$3:$B$724,K559,$V$3:$V$723)</f>
        <v>0</v>
      </c>
      <c r="T559" s="11">
        <f ca="1">SUMIF(Ingredients!$B$3:$B$217,'PH complex foods'!L559,Ingredients!$A$3:$A$119)+SUMIF($B$3:$B$724,L559,$V$3:$V$723)</f>
        <v>0</v>
      </c>
      <c r="U559" s="11">
        <f ca="1">SUMIF(Ingredients!$B$3:$B$217,'PH complex foods'!M559,Ingredients!$A$3:$A$119)+SUMIF($B$3:$B$724,M559,$V$3:$V$723)</f>
        <v>0</v>
      </c>
      <c r="V559" s="10">
        <f t="shared" ca="1" si="116"/>
        <v>1</v>
      </c>
      <c r="W559" s="11">
        <f t="shared" si="105"/>
        <v>1</v>
      </c>
      <c r="X559" s="44" t="str">
        <f t="shared" ca="1" si="117"/>
        <v>Yes</v>
      </c>
      <c r="Y559" s="34">
        <f>SUMIF(Ingredients!$B$3:$B$217,F559,Ingredients!$C$3:$C$217)+SUMIF($B$3:$B$724,F559,$AG$3:$AG$724)</f>
        <v>10</v>
      </c>
      <c r="Z559" s="30">
        <f>SUMIF(Ingredients!$B$3:$B$217,G559,Ingredients!$C$3:$C$217)+SUMIF($B$3:$B$724,G559,$AG$3:$AG$724)</f>
        <v>0</v>
      </c>
      <c r="AA559" s="30">
        <f>SUMIF(Ingredients!$B$3:$B$217,H559,Ingredients!$C$3:$C$217)+SUMIF($B$3:$B$724,H559,$AG$3:$AG$724)</f>
        <v>2</v>
      </c>
      <c r="AB559" s="30">
        <f>SUMIF(Ingredients!$B$3:$B$217,I559,Ingredients!$C$3:$C$217)+SUMIF($B$3:$B$724,I559,$AG$3:$AG$724)</f>
        <v>0</v>
      </c>
      <c r="AC559" s="30">
        <f>SUMIF(Ingredients!$B$3:$B$217,J559,Ingredients!$C$3:$C$217)+SUMIF($B$3:$B$724,J559,$AG$3:$AG$724)</f>
        <v>0</v>
      </c>
      <c r="AD559" s="30">
        <f>SUMIF(Ingredients!$B$3:$B$217,K559,Ingredients!$C$3:$C$217)+SUMIF($B$3:$B$724,K559,$AG$3:$AG$724)</f>
        <v>0</v>
      </c>
      <c r="AE559" s="30">
        <f>SUMIF(Ingredients!$B$3:$B$217,L559,Ingredients!$C$3:$C$217)+SUMIF($B$3:$B$724,L559,$AG$3:$AG$724)</f>
        <v>0</v>
      </c>
      <c r="AF559" s="30">
        <f>SUMIF(Ingredients!$B$3:$B$217,M559,Ingredients!$C$3:$C$217)+SUMIF($B$3:$B$724,M559,$AG$3:$AG$724)</f>
        <v>0</v>
      </c>
      <c r="AG559" s="29">
        <f t="shared" si="106"/>
        <v>12</v>
      </c>
      <c r="AH559" s="30">
        <f>SUMIF(Ingredients!$B$3:$B$217,F559,Ingredients!$D$3:$D$217)+SUMIF($B$3:$B$724,F559,$AP$3:$AP$724)</f>
        <v>0</v>
      </c>
      <c r="AI559" s="30">
        <f>SUMIF(Ingredients!$B$3:$B$217,G559,Ingredients!$D$3:$D$217)+SUMIF($B$3:$B$724,G559,$AP$3:$AP$724)</f>
        <v>0</v>
      </c>
      <c r="AJ559" s="30">
        <f>SUMIF(Ingredients!$B$3:$B$217,H559,Ingredients!$D$3:$D$217)+SUMIF($B$3:$B$724,H559,$AP$3:$AP$724)</f>
        <v>0</v>
      </c>
      <c r="AK559" s="30">
        <f>SUMIF(Ingredients!$B$3:$B$217,I559,Ingredients!$D$3:$D$217)+SUMIF($B$3:$B$724,I559,$AP$3:$AP$724)</f>
        <v>0</v>
      </c>
      <c r="AL559" s="30">
        <f>SUMIF(Ingredients!$B$3:$B$217,J559,Ingredients!$D$3:$D$217)+SUMIF($B$3:$B$724,J559,$AP$3:$AP$724)</f>
        <v>0</v>
      </c>
      <c r="AM559" s="30">
        <f>SUMIF(Ingredients!$B$3:$B$217,K559,Ingredients!$D$3:$D$217)+SUMIF($B$3:$B$724,K559,$AP$3:$AP$724)</f>
        <v>0</v>
      </c>
      <c r="AN559" s="30">
        <f>SUMIF(Ingredients!$B$3:$B$217,L559,Ingredients!$D$3:$D$217)+SUMIF($B$3:$B$724,L559,$AP$3:$AP$724)</f>
        <v>0</v>
      </c>
      <c r="AO559" s="30">
        <f>SUMIF(Ingredients!$B$3:$B$217,M559,Ingredients!$D$3:$D$217)+SUMIF($B$3:$B$724,M559,$AP$3:$AP$724)</f>
        <v>0</v>
      </c>
      <c r="AP559" s="29">
        <f t="shared" si="107"/>
        <v>0</v>
      </c>
      <c r="AQ559" s="30">
        <f>SUMIF(Ingredients!$B$3:$B$217,F559,Ingredients!$E$3:$E$217)+SUMIF($B$3:$B$724,F559,$AY$3:$AY$727)</f>
        <v>10</v>
      </c>
      <c r="AR559" s="30">
        <f>SUMIF(Ingredients!$B$3:$B$217,G559,Ingredients!$E$3:$E$217)+SUMIF($B$3:$B$724,G559,$AY$3:$AY$727)</f>
        <v>10</v>
      </c>
      <c r="AS559" s="30">
        <f>SUMIF(Ingredients!$B$3:$B$217,H559,Ingredients!$E$3:$E$217)+SUMIF($B$3:$B$724,H559,$AY$3:$AY$727)</f>
        <v>43</v>
      </c>
      <c r="AT559" s="30">
        <f>SUMIF(Ingredients!$B$3:$B$217,I559,Ingredients!$E$3:$E$217)+SUMIF($B$3:$B$724,I559,$AY$3:$AY$727)</f>
        <v>0</v>
      </c>
      <c r="AU559" s="30">
        <f>SUMIF(Ingredients!$B$3:$B$217,J559,Ingredients!$E$3:$E$217)+SUMIF($B$3:$B$724,J559,$AY$3:$AY$727)</f>
        <v>0</v>
      </c>
      <c r="AV559" s="30">
        <f>SUMIF(Ingredients!$B$3:$B$217,K559,Ingredients!$E$3:$E$217)+SUMIF($B$3:$B$724,K559,$AY$3:$AY$727)</f>
        <v>0</v>
      </c>
      <c r="AW559" s="30">
        <f>SUMIF(Ingredients!$B$3:$B$217,L559,Ingredients!$E$3:$E$217)+SUMIF($B$3:$B$724,L559,$AY$3:$AY$727)</f>
        <v>0</v>
      </c>
      <c r="AX559" s="30">
        <f>SUMIF(Ingredients!$B$3:$B$217,M559,Ingredients!$E$3:$E$217)+SUMIF($B$3:$B$724,M559,$AY$3:$AY$727)</f>
        <v>0</v>
      </c>
      <c r="AY559" s="29">
        <f t="shared" si="108"/>
        <v>21</v>
      </c>
      <c r="AZ559" s="30">
        <f>SUMIF(Ingredients!$B$3:$B$217,F559,Ingredients!$F$3:$F$217)+SUMIF($B$3:$B$724,F559,$BH$3:$BH$724)</f>
        <v>0</v>
      </c>
      <c r="BA559" s="30">
        <f>SUMIF(Ingredients!$B$3:$B$217,G559,Ingredients!$F$3:$F$217)+SUMIF($B$3:$B$724,G559,$BH$3:$BH$724)</f>
        <v>0</v>
      </c>
      <c r="BB559" s="30">
        <f>SUMIF(Ingredients!$B$3:$B$217,H559,Ingredients!$F$3:$F$217)+SUMIF($B$3:$B$724,H559,$BH$3:$BH$724)</f>
        <v>0</v>
      </c>
      <c r="BC559" s="30">
        <f>SUMIF(Ingredients!$B$3:$B$217,I559,Ingredients!$F$3:$F$217)+SUMIF($B$3:$B$724,I559,$BH$3:$BH$724)</f>
        <v>0</v>
      </c>
      <c r="BD559" s="30">
        <f>SUMIF(Ingredients!$B$3:$B$217,J559,Ingredients!$F$3:$F$217)+SUMIF($B$3:$B$724,J559,$BH$3:$BH$724)</f>
        <v>0</v>
      </c>
      <c r="BE559" s="30">
        <f>SUMIF(Ingredients!$B$3:$B$217,K559,Ingredients!$F$3:$F$217)+SUMIF($B$3:$B$724,K559,$BH$3:$BH$724)</f>
        <v>0</v>
      </c>
      <c r="BF559" s="30">
        <f>SUMIF(Ingredients!$B$3:$B$217,L559,Ingredients!$F$3:$F$217)+SUMIF($B$3:$B$724,L559,$BH$3:$BH$724)</f>
        <v>0</v>
      </c>
      <c r="BG559" s="30">
        <f>SUMIF(Ingredients!$B$3:$B$217,M559,Ingredients!$F$3:$F$217)+SUMIF($B$3:$B$724,M559,$BH$3:$BH$724)</f>
        <v>0</v>
      </c>
      <c r="BH559" s="35">
        <f t="shared" si="109"/>
        <v>0</v>
      </c>
      <c r="BI559" s="30">
        <f>SUMIF(Ingredients!$B$3:$B$217,F559,Ingredients!$G$3:$G$217)+SUMIF($B$3:$B$724,F559,$BQ$3:$BQ$724)</f>
        <v>0</v>
      </c>
      <c r="BJ559" s="30">
        <f>SUMIF(Ingredients!$B$3:$B$217,G559,Ingredients!$G$3:$G$217)+SUMIF($B$3:$B$724,G559,$BQ$3:$BQ$724)</f>
        <v>0</v>
      </c>
      <c r="BK559" s="30">
        <f>SUMIF(Ingredients!$B$3:$B$217,H559,Ingredients!$G$3:$G$217)+SUMIF($B$3:$B$724,H559,$BQ$3:$BQ$724)</f>
        <v>0</v>
      </c>
      <c r="BL559" s="30">
        <f>SUMIF(Ingredients!$B$3:$B$217,I559,Ingredients!$G$3:$G$217)+SUMIF($B$3:$B$724,I559,$BQ$3:$BQ$724)</f>
        <v>0</v>
      </c>
      <c r="BM559" s="30">
        <f>SUMIF(Ingredients!$B$3:$B$217,J559,Ingredients!$G$3:$G$217)+SUMIF($B$3:$B$724,J559,$BQ$3:$BQ$724)</f>
        <v>0</v>
      </c>
      <c r="BN559" s="30">
        <f>SUMIF(Ingredients!$B$3:$B$217,K559,Ingredients!$G$3:$G$217)+SUMIF($B$3:$B$724,K559,$BQ$3:$BQ$724)</f>
        <v>0</v>
      </c>
      <c r="BO559" s="30">
        <f>SUMIF(Ingredients!$B$3:$B$217,L559,Ingredients!$G$3:$G$217)+SUMIF($B$3:$B$724,L559,$BQ$3:$BQ$724)</f>
        <v>0</v>
      </c>
      <c r="BP559" s="30">
        <f>SUMIF(Ingredients!$B$3:$B$217,M559,Ingredients!$G$3:$G$217)+SUMIF($B$3:$B$724,M559,$BQ$3:$BQ$724)</f>
        <v>0</v>
      </c>
      <c r="BQ559" s="36">
        <f t="shared" si="110"/>
        <v>0</v>
      </c>
      <c r="BR559" s="30">
        <f>SUMIF(Ingredients!$B$3:$B$217,F559,Ingredients!$H$3:$H$217)+SUMIF($B$3:$B$724,F559,$BZ$3:$BZ$724)</f>
        <v>0</v>
      </c>
      <c r="BS559" s="30">
        <f>SUMIF(Ingredients!$B$3:$B$217,G559,Ingredients!$H$3:$H$217)+SUMIF($B$3:$B$724,G559,$BZ$3:$BZ$724)</f>
        <v>0</v>
      </c>
      <c r="BT559" s="30">
        <f>SUMIF(Ingredients!$B$3:$B$217,H559,Ingredients!$H$3:$H$217)+SUMIF($B$3:$B$724,H559,$BZ$3:$BZ$724)</f>
        <v>1</v>
      </c>
      <c r="BU559" s="30">
        <f>SUMIF(Ingredients!$B$3:$B$217,I559,Ingredients!$H$3:$H$217)+SUMIF($B$3:$B$724,I559,$BZ$3:$BZ$724)</f>
        <v>0</v>
      </c>
      <c r="BV559" s="30">
        <f>SUMIF(Ingredients!$B$3:$B$217,J559,Ingredients!$H$3:$H$217)+SUMIF($B$3:$B$724,J559,$BZ$3:$BZ$724)</f>
        <v>0</v>
      </c>
      <c r="BW559" s="30">
        <f>SUMIF(Ingredients!$B$3:$B$217,K559,Ingredients!$H$3:$H$217)+SUMIF($B$3:$B$724,K559,$BZ$3:$BZ$724)</f>
        <v>0</v>
      </c>
      <c r="BX559" s="30">
        <f>SUMIF(Ingredients!$B$3:$B$217,L559,Ingredients!$H$3:$H$217)+SUMIF($B$3:$B$724,L559,$BZ$3:$BZ$724)</f>
        <v>0</v>
      </c>
      <c r="BY559" s="30">
        <f>SUMIF(Ingredients!$B$3:$B$217,M559,Ingredients!$H$3:$H$217)+SUMIF($B$3:$B$724,M559,$BZ$3:$BZ$724)</f>
        <v>0</v>
      </c>
      <c r="BZ559" s="42">
        <f t="shared" si="111"/>
        <v>1</v>
      </c>
      <c r="CA559" s="30">
        <f>SUMIF(Ingredients!$B$3:$B$217,F559,Ingredients!$I$3:$I$217)+SUMIF($B$3:$B$724,F559,$CI$3:$CI$724)</f>
        <v>1.5</v>
      </c>
      <c r="CB559" s="30">
        <f>SUMIF(Ingredients!$B$3:$B$217,G559,Ingredients!$I$3:$I$217)+SUMIF($B$3:$B$724,G559,$CI$3:$CI$724)</f>
        <v>0</v>
      </c>
      <c r="CC559" s="30">
        <f>SUMIF(Ingredients!$B$3:$B$217,H559,Ingredients!$I$3:$I$217)+SUMIF($B$3:$B$724,H559,$CI$3:$CI$724)</f>
        <v>0</v>
      </c>
      <c r="CD559" s="30">
        <f>SUMIF(Ingredients!$B$3:$B$217,I559,Ingredients!$I$3:$I$217)+SUMIF($B$3:$B$724,I559,$CI$3:$CI$724)</f>
        <v>0</v>
      </c>
      <c r="CE559" s="30">
        <f>SUMIF(Ingredients!$B$3:$B$217,J559,Ingredients!$I$3:$I$217)+SUMIF($B$3:$B$724,J559,$CI$3:$CI$724)</f>
        <v>0</v>
      </c>
      <c r="CF559" s="30">
        <f>SUMIF(Ingredients!$B$3:$B$217,K559,Ingredients!$I$3:$I$217)+SUMIF($B$3:$B$724,K559,$CI$3:$CI$724)</f>
        <v>0</v>
      </c>
      <c r="CG559" s="30">
        <f>SUMIF(Ingredients!$B$3:$B$217,L559,Ingredients!$I$3:$I$217)+SUMIF($B$3:$B$724,L559,$CI$3:$CI$724)</f>
        <v>0</v>
      </c>
      <c r="CH559" s="30">
        <f>SUMIF(Ingredients!$B$3:$B$217,M559,Ingredients!$I$3:$I$217)+SUMIF($B$3:$B$724,M559,$CI$3:$CI$724)</f>
        <v>0</v>
      </c>
      <c r="CI559" s="38">
        <f t="shared" si="112"/>
        <v>1.5</v>
      </c>
      <c r="CJ559" s="30">
        <f>SUMIF(Ingredients!$B$3:$B$217,F559,Ingredients!$J$3:$J$217)+SUMIF($B$3:$B$724,F559,$CR$3:$CR$724)</f>
        <v>0</v>
      </c>
      <c r="CK559" s="30">
        <f>SUMIF(Ingredients!$B$3:$B$217,G559,Ingredients!$J$3:$J$217)+SUMIF($B$3:$B$724,G559,$CR$3:$CR$724)</f>
        <v>0</v>
      </c>
      <c r="CL559" s="30">
        <f>SUMIF(Ingredients!$B$3:$B$217,H559,Ingredients!$J$3:$J$217)+SUMIF($B$3:$B$724,H559,$CR$3:$CR$724)</f>
        <v>0</v>
      </c>
      <c r="CM559" s="30">
        <f>SUMIF(Ingredients!$B$3:$B$217,I559,Ingredients!$J$3:$J$217)+SUMIF($B$3:$B$724,I559,$CR$3:$CR$724)</f>
        <v>0</v>
      </c>
      <c r="CN559" s="30">
        <f>SUMIF(Ingredients!$B$3:$B$217,J559,Ingredients!$J$3:$J$217)+SUMIF($B$3:$B$724,J559,$CR$3:$CR$724)</f>
        <v>0</v>
      </c>
      <c r="CO559" s="30">
        <f>SUMIF(Ingredients!$B$3:$B$217,K559,Ingredients!$J$3:$J$217)+SUMIF($B$3:$B$724,K559,$CR$3:$CR$724)</f>
        <v>0</v>
      </c>
      <c r="CP559" s="30">
        <f>SUMIF(Ingredients!$B$3:$B$217,L559,Ingredients!$J$3:$J$217)+SUMIF($B$3:$B$724,L559,$CR$3:$CR$724)</f>
        <v>0</v>
      </c>
      <c r="CQ559" s="30">
        <f>SUMIF(Ingredients!$B$3:$B$217,M559,Ingredients!$J$3:$J$217)+SUMIF($B$3:$B$724,M559,$CR$3:$CR$724)</f>
        <v>0</v>
      </c>
      <c r="CR559" s="43">
        <f t="shared" si="113"/>
        <v>0</v>
      </c>
      <c r="CS559" s="34">
        <v>15</v>
      </c>
      <c r="CT559" s="30">
        <v>0</v>
      </c>
      <c r="CU559" s="30">
        <v>12</v>
      </c>
      <c r="CV559" s="35">
        <v>1</v>
      </c>
      <c r="CW559" s="36">
        <v>0</v>
      </c>
      <c r="CX559" s="37">
        <v>1</v>
      </c>
      <c r="CY559" s="38">
        <v>1.5</v>
      </c>
      <c r="CZ559" s="39">
        <v>0</v>
      </c>
      <c r="DA559" t="s">
        <v>202</v>
      </c>
      <c r="DB559" t="str">
        <f t="shared" ca="1" si="114"/>
        <v>-</v>
      </c>
      <c r="DD559" t="s">
        <v>200</v>
      </c>
      <c r="DE559" t="str">
        <f t="shared" ca="1" si="115"/>
        <v>PINKELITEM(MEAL, ItemRegistry.pinkelItem, 4 ,3f,0f,1f,1f,0f,1.5f,0f,1.75f),</v>
      </c>
      <c r="DF559" t="s">
        <v>2597</v>
      </c>
    </row>
    <row r="560" spans="2:110" x14ac:dyDescent="0.3">
      <c r="B560" t="s">
        <v>874</v>
      </c>
      <c r="C560" t="str">
        <f>INDEX('PH Itemnames'!$B$1:$B$723,MATCH(B560,'PH Itemnames'!$A$1:$A$723),1)</f>
        <v>pitepaltItem</v>
      </c>
      <c r="D560" t="s">
        <v>245</v>
      </c>
      <c r="E560" t="s">
        <v>1192</v>
      </c>
      <c r="F560" s="10" t="s">
        <v>264</v>
      </c>
      <c r="G560" s="11" t="s">
        <v>29</v>
      </c>
      <c r="H560" s="11" t="s">
        <v>65</v>
      </c>
      <c r="I560" s="11" t="s">
        <v>77</v>
      </c>
      <c r="J560" s="11" t="s">
        <v>249</v>
      </c>
      <c r="K560" s="11"/>
      <c r="L560" s="11"/>
      <c r="M560" s="11"/>
      <c r="N560" s="46">
        <f ca="1">SUMIF(Ingredients!$B$3:$B$217,'PH complex foods'!F560,Ingredients!$A$3:$A$119)+SUMIF($B$3:$B$724,F560,$V$3:$V$723)</f>
        <v>1</v>
      </c>
      <c r="O560" s="11">
        <f ca="1">SUMIF(Ingredients!$B$3:$B$217,'PH complex foods'!G560,Ingredients!$A$3:$A$119)+SUMIF($B$3:$B$724,G560,$V$3:$V$723)</f>
        <v>1</v>
      </c>
      <c r="P560" s="11">
        <f ca="1">SUMIF(Ingredients!$B$3:$B$217,'PH complex foods'!H560,Ingredients!$A$3:$A$119)+SUMIF($B$3:$B$724,H560,$V$3:$V$723)</f>
        <v>1</v>
      </c>
      <c r="Q560" s="11">
        <f ca="1">SUMIF(Ingredients!$B$3:$B$217,'PH complex foods'!I560,Ingredients!$A$3:$A$119)+SUMIF($B$3:$B$724,I560,$V$3:$V$723)</f>
        <v>1</v>
      </c>
      <c r="R560" s="11">
        <f ca="1">SUMIF(Ingredients!$B$3:$B$217,'PH complex foods'!J560,Ingredients!$A$3:$A$119)+SUMIF($B$3:$B$724,J560,$V$3:$V$723)</f>
        <v>1</v>
      </c>
      <c r="S560" s="11">
        <f ca="1">SUMIF(Ingredients!$B$3:$B$217,'PH complex foods'!K560,Ingredients!$A$3:$A$119)+SUMIF($B$3:$B$724,K560,$V$3:$V$723)</f>
        <v>0</v>
      </c>
      <c r="T560" s="11">
        <f ca="1">SUMIF(Ingredients!$B$3:$B$217,'PH complex foods'!L560,Ingredients!$A$3:$A$119)+SUMIF($B$3:$B$724,L560,$V$3:$V$723)</f>
        <v>0</v>
      </c>
      <c r="U560" s="11">
        <f ca="1">SUMIF(Ingredients!$B$3:$B$217,'PH complex foods'!M560,Ingredients!$A$3:$A$119)+SUMIF($B$3:$B$724,M560,$V$3:$V$723)</f>
        <v>0</v>
      </c>
      <c r="V560" s="10">
        <f t="shared" ca="1" si="116"/>
        <v>1</v>
      </c>
      <c r="W560" s="11">
        <f t="shared" si="105"/>
        <v>0</v>
      </c>
      <c r="X560" s="44" t="str">
        <f t="shared" ca="1" si="117"/>
        <v>Yes</v>
      </c>
      <c r="Y560" s="34">
        <f>SUMIF(Ingredients!$B$3:$B$217,F560,Ingredients!$C$3:$C$217)+SUMIF($B$3:$B$724,F560,$AG$3:$AG$724)</f>
        <v>5</v>
      </c>
      <c r="Z560" s="30">
        <f>SUMIF(Ingredients!$B$3:$B$217,G560,Ingredients!$C$3:$C$217)+SUMIF($B$3:$B$724,G560,$AG$3:$AG$724)</f>
        <v>0</v>
      </c>
      <c r="AA560" s="30">
        <f>SUMIF(Ingredients!$B$3:$B$217,H560,Ingredients!$C$3:$C$217)+SUMIF($B$3:$B$724,H560,$AG$3:$AG$724)</f>
        <v>10</v>
      </c>
      <c r="AB560" s="30">
        <f>SUMIF(Ingredients!$B$3:$B$217,I560,Ingredients!$C$3:$C$217)+SUMIF($B$3:$B$724,I560,$AG$3:$AG$724)</f>
        <v>10</v>
      </c>
      <c r="AC560" s="30">
        <f>SUMIF(Ingredients!$B$3:$B$217,J560,Ingredients!$C$3:$C$217)+SUMIF($B$3:$B$724,J560,$AG$3:$AG$724)</f>
        <v>0</v>
      </c>
      <c r="AD560" s="30">
        <f>SUMIF(Ingredients!$B$3:$B$217,K560,Ingredients!$C$3:$C$217)+SUMIF($B$3:$B$724,K560,$AG$3:$AG$724)</f>
        <v>0</v>
      </c>
      <c r="AE560" s="30">
        <f>SUMIF(Ingredients!$B$3:$B$217,L560,Ingredients!$C$3:$C$217)+SUMIF($B$3:$B$724,L560,$AG$3:$AG$724)</f>
        <v>0</v>
      </c>
      <c r="AF560" s="30">
        <f>SUMIF(Ingredients!$B$3:$B$217,M560,Ingredients!$C$3:$C$217)+SUMIF($B$3:$B$724,M560,$AG$3:$AG$724)</f>
        <v>0</v>
      </c>
      <c r="AG560" s="29">
        <f t="shared" si="106"/>
        <v>25</v>
      </c>
      <c r="AH560" s="30">
        <f>SUMIF(Ingredients!$B$3:$B$217,F560,Ingredients!$D$3:$D$217)+SUMIF($B$3:$B$724,F560,$AP$3:$AP$724)</f>
        <v>0</v>
      </c>
      <c r="AI560" s="30">
        <f>SUMIF(Ingredients!$B$3:$B$217,G560,Ingredients!$D$3:$D$217)+SUMIF($B$3:$B$724,G560,$AP$3:$AP$724)</f>
        <v>0</v>
      </c>
      <c r="AJ560" s="30">
        <f>SUMIF(Ingredients!$B$3:$B$217,H560,Ingredients!$D$3:$D$217)+SUMIF($B$3:$B$724,H560,$AP$3:$AP$724)</f>
        <v>0</v>
      </c>
      <c r="AK560" s="30">
        <f>SUMIF(Ingredients!$B$3:$B$217,I560,Ingredients!$D$3:$D$217)+SUMIF($B$3:$B$724,I560,$AP$3:$AP$724)</f>
        <v>0</v>
      </c>
      <c r="AL560" s="30">
        <f>SUMIF(Ingredients!$B$3:$B$217,J560,Ingredients!$D$3:$D$217)+SUMIF($B$3:$B$724,J560,$AP$3:$AP$724)</f>
        <v>0</v>
      </c>
      <c r="AM560" s="30">
        <f>SUMIF(Ingredients!$B$3:$B$217,K560,Ingredients!$D$3:$D$217)+SUMIF($B$3:$B$724,K560,$AP$3:$AP$724)</f>
        <v>0</v>
      </c>
      <c r="AN560" s="30">
        <f>SUMIF(Ingredients!$B$3:$B$217,L560,Ingredients!$D$3:$D$217)+SUMIF($B$3:$B$724,L560,$AP$3:$AP$724)</f>
        <v>0</v>
      </c>
      <c r="AO560" s="30">
        <f>SUMIF(Ingredients!$B$3:$B$217,M560,Ingredients!$D$3:$D$217)+SUMIF($B$3:$B$724,M560,$AP$3:$AP$724)</f>
        <v>0</v>
      </c>
      <c r="AP560" s="29">
        <f t="shared" si="107"/>
        <v>0</v>
      </c>
      <c r="AQ560" s="30">
        <f>SUMIF(Ingredients!$B$3:$B$217,F560,Ingredients!$E$3:$E$217)+SUMIF($B$3:$B$724,F560,$AY$3:$AY$727)</f>
        <v>43</v>
      </c>
      <c r="AR560" s="30">
        <f>SUMIF(Ingredients!$B$3:$B$217,G560,Ingredients!$E$3:$E$217)+SUMIF($B$3:$B$724,G560,$AY$3:$AY$727)</f>
        <v>10</v>
      </c>
      <c r="AS560" s="30">
        <f>SUMIF(Ingredients!$B$3:$B$217,H560,Ingredients!$E$3:$E$217)+SUMIF($B$3:$B$724,H560,$AY$3:$AY$727)</f>
        <v>32</v>
      </c>
      <c r="AT560" s="30">
        <f>SUMIF(Ingredients!$B$3:$B$217,I560,Ingredients!$E$3:$E$217)+SUMIF($B$3:$B$724,I560,$AY$3:$AY$727)</f>
        <v>14</v>
      </c>
      <c r="AU560" s="30">
        <f>SUMIF(Ingredients!$B$3:$B$217,J560,Ingredients!$E$3:$E$217)+SUMIF($B$3:$B$724,J560,$AY$3:$AY$727)</f>
        <v>30</v>
      </c>
      <c r="AV560" s="30">
        <f>SUMIF(Ingredients!$B$3:$B$217,K560,Ingredients!$E$3:$E$217)+SUMIF($B$3:$B$724,K560,$AY$3:$AY$727)</f>
        <v>0</v>
      </c>
      <c r="AW560" s="30">
        <f>SUMIF(Ingredients!$B$3:$B$217,L560,Ingredients!$E$3:$E$217)+SUMIF($B$3:$B$724,L560,$AY$3:$AY$727)</f>
        <v>0</v>
      </c>
      <c r="AX560" s="30">
        <f>SUMIF(Ingredients!$B$3:$B$217,M560,Ingredients!$E$3:$E$217)+SUMIF($B$3:$B$724,M560,$AY$3:$AY$727)</f>
        <v>0</v>
      </c>
      <c r="AY560" s="29">
        <f t="shared" si="108"/>
        <v>25.8</v>
      </c>
      <c r="AZ560" s="30">
        <f>SUMIF(Ingredients!$B$3:$B$217,F560,Ingredients!$F$3:$F$217)+SUMIF($B$3:$B$724,F560,$BH$3:$BH$724)</f>
        <v>1</v>
      </c>
      <c r="BA560" s="30">
        <f>SUMIF(Ingredients!$B$3:$B$217,G560,Ingredients!$F$3:$F$217)+SUMIF($B$3:$B$724,G560,$BH$3:$BH$724)</f>
        <v>0</v>
      </c>
      <c r="BB560" s="30">
        <f>SUMIF(Ingredients!$B$3:$B$217,H560,Ingredients!$F$3:$F$217)+SUMIF($B$3:$B$724,H560,$BH$3:$BH$724)</f>
        <v>0</v>
      </c>
      <c r="BC560" s="30">
        <f>SUMIF(Ingredients!$B$3:$B$217,I560,Ingredients!$F$3:$F$217)+SUMIF($B$3:$B$724,I560,$BH$3:$BH$724)</f>
        <v>0</v>
      </c>
      <c r="BD560" s="30">
        <f>SUMIF(Ingredients!$B$3:$B$217,J560,Ingredients!$F$3:$F$217)+SUMIF($B$3:$B$724,J560,$BH$3:$BH$724)</f>
        <v>0</v>
      </c>
      <c r="BE560" s="30">
        <f>SUMIF(Ingredients!$B$3:$B$217,K560,Ingredients!$F$3:$F$217)+SUMIF($B$3:$B$724,K560,$BH$3:$BH$724)</f>
        <v>0</v>
      </c>
      <c r="BF560" s="30">
        <f>SUMIF(Ingredients!$B$3:$B$217,L560,Ingredients!$F$3:$F$217)+SUMIF($B$3:$B$724,L560,$BH$3:$BH$724)</f>
        <v>0</v>
      </c>
      <c r="BG560" s="30">
        <f>SUMIF(Ingredients!$B$3:$B$217,M560,Ingredients!$F$3:$F$217)+SUMIF($B$3:$B$724,M560,$BH$3:$BH$724)</f>
        <v>0</v>
      </c>
      <c r="BH560" s="35">
        <f t="shared" si="109"/>
        <v>1</v>
      </c>
      <c r="BI560" s="30">
        <f>SUMIF(Ingredients!$B$3:$B$217,F560,Ingredients!$G$3:$G$217)+SUMIF($B$3:$B$724,F560,$BQ$3:$BQ$724)</f>
        <v>0</v>
      </c>
      <c r="BJ560" s="30">
        <f>SUMIF(Ingredients!$B$3:$B$217,G560,Ingredients!$G$3:$G$217)+SUMIF($B$3:$B$724,G560,$BQ$3:$BQ$724)</f>
        <v>0</v>
      </c>
      <c r="BK560" s="30">
        <f>SUMIF(Ingredients!$B$3:$B$217,H560,Ingredients!$G$3:$G$217)+SUMIF($B$3:$B$724,H560,$BQ$3:$BQ$724)</f>
        <v>0</v>
      </c>
      <c r="BL560" s="30">
        <f>SUMIF(Ingredients!$B$3:$B$217,I560,Ingredients!$G$3:$G$217)+SUMIF($B$3:$B$724,I560,$BQ$3:$BQ$724)</f>
        <v>0</v>
      </c>
      <c r="BM560" s="30">
        <f>SUMIF(Ingredients!$B$3:$B$217,J560,Ingredients!$G$3:$G$217)+SUMIF($B$3:$B$724,J560,$BQ$3:$BQ$724)</f>
        <v>0</v>
      </c>
      <c r="BN560" s="30">
        <f>SUMIF(Ingredients!$B$3:$B$217,K560,Ingredients!$G$3:$G$217)+SUMIF($B$3:$B$724,K560,$BQ$3:$BQ$724)</f>
        <v>0</v>
      </c>
      <c r="BO560" s="30">
        <f>SUMIF(Ingredients!$B$3:$B$217,L560,Ingredients!$G$3:$G$217)+SUMIF($B$3:$B$724,L560,$BQ$3:$BQ$724)</f>
        <v>0</v>
      </c>
      <c r="BP560" s="30">
        <f>SUMIF(Ingredients!$B$3:$B$217,M560,Ingredients!$G$3:$G$217)+SUMIF($B$3:$B$724,M560,$BQ$3:$BQ$724)</f>
        <v>0</v>
      </c>
      <c r="BQ560" s="36">
        <f t="shared" si="110"/>
        <v>0</v>
      </c>
      <c r="BR560" s="30">
        <f>SUMIF(Ingredients!$B$3:$B$217,F560,Ingredients!$H$3:$H$217)+SUMIF($B$3:$B$724,F560,$BZ$3:$BZ$724)</f>
        <v>0</v>
      </c>
      <c r="BS560" s="30">
        <f>SUMIF(Ingredients!$B$3:$B$217,G560,Ingredients!$H$3:$H$217)+SUMIF($B$3:$B$724,G560,$BZ$3:$BZ$724)</f>
        <v>0</v>
      </c>
      <c r="BT560" s="30">
        <f>SUMIF(Ingredients!$B$3:$B$217,H560,Ingredients!$H$3:$H$217)+SUMIF($B$3:$B$724,H560,$BZ$3:$BZ$724)</f>
        <v>1.5</v>
      </c>
      <c r="BU560" s="30">
        <f>SUMIF(Ingredients!$B$3:$B$217,I560,Ingredients!$H$3:$H$217)+SUMIF($B$3:$B$724,I560,$BZ$3:$BZ$724)</f>
        <v>0</v>
      </c>
      <c r="BV560" s="30">
        <f>SUMIF(Ingredients!$B$3:$B$217,J560,Ingredients!$H$3:$H$217)+SUMIF($B$3:$B$724,J560,$BZ$3:$BZ$724)</f>
        <v>0</v>
      </c>
      <c r="BW560" s="30">
        <f>SUMIF(Ingredients!$B$3:$B$217,K560,Ingredients!$H$3:$H$217)+SUMIF($B$3:$B$724,K560,$BZ$3:$BZ$724)</f>
        <v>0</v>
      </c>
      <c r="BX560" s="30">
        <f>SUMIF(Ingredients!$B$3:$B$217,L560,Ingredients!$H$3:$H$217)+SUMIF($B$3:$B$724,L560,$BZ$3:$BZ$724)</f>
        <v>0</v>
      </c>
      <c r="BY560" s="30">
        <f>SUMIF(Ingredients!$B$3:$B$217,M560,Ingredients!$H$3:$H$217)+SUMIF($B$3:$B$724,M560,$BZ$3:$BZ$724)</f>
        <v>0</v>
      </c>
      <c r="BZ560" s="42">
        <f t="shared" si="111"/>
        <v>1.5</v>
      </c>
      <c r="CA560" s="30">
        <f>SUMIF(Ingredients!$B$3:$B$217,F560,Ingredients!$I$3:$I$217)+SUMIF($B$3:$B$724,F560,$CI$3:$CI$724)</f>
        <v>0</v>
      </c>
      <c r="CB560" s="30">
        <f>SUMIF(Ingredients!$B$3:$B$217,G560,Ingredients!$I$3:$I$217)+SUMIF($B$3:$B$724,G560,$CI$3:$CI$724)</f>
        <v>0</v>
      </c>
      <c r="CC560" s="30">
        <f>SUMIF(Ingredients!$B$3:$B$217,H560,Ingredients!$I$3:$I$217)+SUMIF($B$3:$B$724,H560,$CI$3:$CI$724)</f>
        <v>0</v>
      </c>
      <c r="CD560" s="30">
        <f>SUMIF(Ingredients!$B$3:$B$217,I560,Ingredients!$I$3:$I$217)+SUMIF($B$3:$B$724,I560,$CI$3:$CI$724)</f>
        <v>2.5</v>
      </c>
      <c r="CE560" s="30">
        <f>SUMIF(Ingredients!$B$3:$B$217,J560,Ingredients!$I$3:$I$217)+SUMIF($B$3:$B$724,J560,$CI$3:$CI$724)</f>
        <v>0</v>
      </c>
      <c r="CF560" s="30">
        <f>SUMIF(Ingredients!$B$3:$B$217,K560,Ingredients!$I$3:$I$217)+SUMIF($B$3:$B$724,K560,$CI$3:$CI$724)</f>
        <v>0</v>
      </c>
      <c r="CG560" s="30">
        <f>SUMIF(Ingredients!$B$3:$B$217,L560,Ingredients!$I$3:$I$217)+SUMIF($B$3:$B$724,L560,$CI$3:$CI$724)</f>
        <v>0</v>
      </c>
      <c r="CH560" s="30">
        <f>SUMIF(Ingredients!$B$3:$B$217,M560,Ingredients!$I$3:$I$217)+SUMIF($B$3:$B$724,M560,$CI$3:$CI$724)</f>
        <v>0</v>
      </c>
      <c r="CI560" s="38">
        <f t="shared" si="112"/>
        <v>2.5</v>
      </c>
      <c r="CJ560" s="30">
        <f>SUMIF(Ingredients!$B$3:$B$217,F560,Ingredients!$J$3:$J$217)+SUMIF($B$3:$B$724,F560,$CR$3:$CR$724)</f>
        <v>0</v>
      </c>
      <c r="CK560" s="30">
        <f>SUMIF(Ingredients!$B$3:$B$217,G560,Ingredients!$J$3:$J$217)+SUMIF($B$3:$B$724,G560,$CR$3:$CR$724)</f>
        <v>0</v>
      </c>
      <c r="CL560" s="30">
        <f>SUMIF(Ingredients!$B$3:$B$217,H560,Ingredients!$J$3:$J$217)+SUMIF($B$3:$B$724,H560,$CR$3:$CR$724)</f>
        <v>0</v>
      </c>
      <c r="CM560" s="30">
        <f>SUMIF(Ingredients!$B$3:$B$217,I560,Ingredients!$J$3:$J$217)+SUMIF($B$3:$B$724,I560,$CR$3:$CR$724)</f>
        <v>0</v>
      </c>
      <c r="CN560" s="30">
        <f>SUMIF(Ingredients!$B$3:$B$217,J560,Ingredients!$J$3:$J$217)+SUMIF($B$3:$B$724,J560,$CR$3:$CR$724)</f>
        <v>0</v>
      </c>
      <c r="CO560" s="30">
        <f>SUMIF(Ingredients!$B$3:$B$217,K560,Ingredients!$J$3:$J$217)+SUMIF($B$3:$B$724,K560,$CR$3:$CR$724)</f>
        <v>0</v>
      </c>
      <c r="CP560" s="30">
        <f>SUMIF(Ingredients!$B$3:$B$217,L560,Ingredients!$J$3:$J$217)+SUMIF($B$3:$B$724,L560,$CR$3:$CR$724)</f>
        <v>0</v>
      </c>
      <c r="CQ560" s="30">
        <f>SUMIF(Ingredients!$B$3:$B$217,M560,Ingredients!$J$3:$J$217)+SUMIF($B$3:$B$724,M560,$CR$3:$CR$724)</f>
        <v>0</v>
      </c>
      <c r="CR560" s="43">
        <f t="shared" si="113"/>
        <v>0</v>
      </c>
      <c r="CS560" s="34">
        <v>25</v>
      </c>
      <c r="CT560" s="30">
        <v>0</v>
      </c>
      <c r="CU560" s="30">
        <v>21</v>
      </c>
      <c r="CV560" s="35">
        <v>1</v>
      </c>
      <c r="CW560" s="36">
        <v>0</v>
      </c>
      <c r="CX560" s="37">
        <v>1.5</v>
      </c>
      <c r="CY560" s="38">
        <v>2.5</v>
      </c>
      <c r="CZ560" s="39">
        <v>0</v>
      </c>
      <c r="DA560" t="s">
        <v>202</v>
      </c>
      <c r="DB560" t="str">
        <f t="shared" ca="1" si="114"/>
        <v>-</v>
      </c>
      <c r="DD560" t="s">
        <v>200</v>
      </c>
      <c r="DE560" t="str">
        <f t="shared" ca="1" si="115"/>
        <v>PITEPALTITEM(MEAL, ItemRegistry.pitepaltItem, 4 ,5f,0f,1f,1.5f,0f,2.5f,0f,1f),</v>
      </c>
      <c r="DF560" t="s">
        <v>2598</v>
      </c>
    </row>
    <row r="561" spans="2:110" x14ac:dyDescent="0.3">
      <c r="B561" t="s">
        <v>875</v>
      </c>
      <c r="C561" t="str">
        <f>INDEX('PH Itemnames'!$B$1:$B$723,MATCH(B561,'PH Itemnames'!$A$1:$A$723),1)</f>
        <v>saucedlambkebabItem</v>
      </c>
      <c r="D561" t="s">
        <v>245</v>
      </c>
      <c r="E561" t="s">
        <v>1192</v>
      </c>
      <c r="F561" s="10" t="s">
        <v>212</v>
      </c>
      <c r="G561" s="11" t="s">
        <v>351</v>
      </c>
      <c r="H561" s="11" t="s">
        <v>9</v>
      </c>
      <c r="I561" s="11" t="s">
        <v>122</v>
      </c>
      <c r="J561" s="11" t="s">
        <v>65</v>
      </c>
      <c r="K561" s="11"/>
      <c r="L561" s="11"/>
      <c r="M561" s="11"/>
      <c r="N561" s="46">
        <f ca="1">SUMIF(Ingredients!$B$3:$B$217,'PH complex foods'!F561,Ingredients!$A$3:$A$119)+SUMIF($B$3:$B$724,F561,$V$3:$V$723)</f>
        <v>1</v>
      </c>
      <c r="O561" s="11">
        <f ca="1">SUMIF(Ingredients!$B$3:$B$217,'PH complex foods'!G561,Ingredients!$A$3:$A$119)+SUMIF($B$3:$B$724,G561,$V$3:$V$723)</f>
        <v>1</v>
      </c>
      <c r="P561" s="11">
        <f ca="1">SUMIF(Ingredients!$B$3:$B$217,'PH complex foods'!H561,Ingredients!$A$3:$A$119)+SUMIF($B$3:$B$724,H561,$V$3:$V$723)</f>
        <v>1</v>
      </c>
      <c r="Q561" s="11">
        <f ca="1">SUMIF(Ingredients!$B$3:$B$217,'PH complex foods'!I561,Ingredients!$A$3:$A$119)+SUMIF($B$3:$B$724,I561,$V$3:$V$723)</f>
        <v>1</v>
      </c>
      <c r="R561" s="11">
        <f ca="1">SUMIF(Ingredients!$B$3:$B$217,'PH complex foods'!J561,Ingredients!$A$3:$A$119)+SUMIF($B$3:$B$724,J561,$V$3:$V$723)</f>
        <v>1</v>
      </c>
      <c r="S561" s="11">
        <f ca="1">SUMIF(Ingredients!$B$3:$B$217,'PH complex foods'!K561,Ingredients!$A$3:$A$119)+SUMIF($B$3:$B$724,K561,$V$3:$V$723)</f>
        <v>0</v>
      </c>
      <c r="T561" s="11">
        <f ca="1">SUMIF(Ingredients!$B$3:$B$217,'PH complex foods'!L561,Ingredients!$A$3:$A$119)+SUMIF($B$3:$B$724,L561,$V$3:$V$723)</f>
        <v>0</v>
      </c>
      <c r="U561" s="11">
        <f ca="1">SUMIF(Ingredients!$B$3:$B$217,'PH complex foods'!M561,Ingredients!$A$3:$A$119)+SUMIF($B$3:$B$724,M561,$V$3:$V$723)</f>
        <v>0</v>
      </c>
      <c r="V561" s="10">
        <f t="shared" ca="1" si="116"/>
        <v>1</v>
      </c>
      <c r="W561" s="11">
        <f t="shared" si="105"/>
        <v>0</v>
      </c>
      <c r="X561" s="44" t="str">
        <f t="shared" ca="1" si="117"/>
        <v>Yes</v>
      </c>
      <c r="Y561" s="34">
        <f>SUMIF(Ingredients!$B$3:$B$217,F561,Ingredients!$C$3:$C$217)+SUMIF($B$3:$B$724,F561,$AG$3:$AG$724)</f>
        <v>7.166666666666667</v>
      </c>
      <c r="Z561" s="30">
        <f>SUMIF(Ingredients!$B$3:$B$217,G561,Ingredients!$C$3:$C$217)+SUMIF($B$3:$B$724,G561,$AG$3:$AG$724)</f>
        <v>0</v>
      </c>
      <c r="AA561" s="30">
        <f>SUMIF(Ingredients!$B$3:$B$217,H561,Ingredients!$C$3:$C$217)+SUMIF($B$3:$B$724,H561,$AG$3:$AG$724)</f>
        <v>0</v>
      </c>
      <c r="AB561" s="30">
        <f>SUMIF(Ingredients!$B$3:$B$217,I561,Ingredients!$C$3:$C$217)+SUMIF($B$3:$B$724,I561,$AG$3:$AG$724)</f>
        <v>0</v>
      </c>
      <c r="AC561" s="30">
        <f>SUMIF(Ingredients!$B$3:$B$217,J561,Ingredients!$C$3:$C$217)+SUMIF($B$3:$B$724,J561,$AG$3:$AG$724)</f>
        <v>10</v>
      </c>
      <c r="AD561" s="30">
        <f>SUMIF(Ingredients!$B$3:$B$217,K561,Ingredients!$C$3:$C$217)+SUMIF($B$3:$B$724,K561,$AG$3:$AG$724)</f>
        <v>0</v>
      </c>
      <c r="AE561" s="30">
        <f>SUMIF(Ingredients!$B$3:$B$217,L561,Ingredients!$C$3:$C$217)+SUMIF($B$3:$B$724,L561,$AG$3:$AG$724)</f>
        <v>0</v>
      </c>
      <c r="AF561" s="30">
        <f>SUMIF(Ingredients!$B$3:$B$217,M561,Ingredients!$C$3:$C$217)+SUMIF($B$3:$B$724,M561,$AG$3:$AG$724)</f>
        <v>0</v>
      </c>
      <c r="AG561" s="29">
        <f t="shared" si="106"/>
        <v>17.166666666666668</v>
      </c>
      <c r="AH561" s="30">
        <f>SUMIF(Ingredients!$B$3:$B$217,F561,Ingredients!$D$3:$D$217)+SUMIF($B$3:$B$724,F561,$AP$3:$AP$724)</f>
        <v>0</v>
      </c>
      <c r="AI561" s="30">
        <f>SUMIF(Ingredients!$B$3:$B$217,G561,Ingredients!$D$3:$D$217)+SUMIF($B$3:$B$724,G561,$AP$3:$AP$724)</f>
        <v>0</v>
      </c>
      <c r="AJ561" s="30">
        <f>SUMIF(Ingredients!$B$3:$B$217,H561,Ingredients!$D$3:$D$217)+SUMIF($B$3:$B$724,H561,$AP$3:$AP$724)</f>
        <v>10</v>
      </c>
      <c r="AK561" s="30">
        <f>SUMIF(Ingredients!$B$3:$B$217,I561,Ingredients!$D$3:$D$217)+SUMIF($B$3:$B$724,I561,$AP$3:$AP$724)</f>
        <v>0</v>
      </c>
      <c r="AL561" s="30">
        <f>SUMIF(Ingredients!$B$3:$B$217,J561,Ingredients!$D$3:$D$217)+SUMIF($B$3:$B$724,J561,$AP$3:$AP$724)</f>
        <v>0</v>
      </c>
      <c r="AM561" s="30">
        <f>SUMIF(Ingredients!$B$3:$B$217,K561,Ingredients!$D$3:$D$217)+SUMIF($B$3:$B$724,K561,$AP$3:$AP$724)</f>
        <v>0</v>
      </c>
      <c r="AN561" s="30">
        <f>SUMIF(Ingredients!$B$3:$B$217,L561,Ingredients!$D$3:$D$217)+SUMIF($B$3:$B$724,L561,$AP$3:$AP$724)</f>
        <v>0</v>
      </c>
      <c r="AO561" s="30">
        <f>SUMIF(Ingredients!$B$3:$B$217,M561,Ingredients!$D$3:$D$217)+SUMIF($B$3:$B$724,M561,$AP$3:$AP$724)</f>
        <v>0</v>
      </c>
      <c r="AP561" s="29">
        <f t="shared" si="107"/>
        <v>10</v>
      </c>
      <c r="AQ561" s="30">
        <f>SUMIF(Ingredients!$B$3:$B$217,F561,Ingredients!$E$3:$E$217)+SUMIF($B$3:$B$724,F561,$AY$3:$AY$727)</f>
        <v>12</v>
      </c>
      <c r="AR561" s="30">
        <f>SUMIF(Ingredients!$B$3:$B$217,G561,Ingredients!$E$3:$E$217)+SUMIF($B$3:$B$724,G561,$AY$3:$AY$727)</f>
        <v>30</v>
      </c>
      <c r="AS561" s="30">
        <f>SUMIF(Ingredients!$B$3:$B$217,H561,Ingredients!$E$3:$E$217)+SUMIF($B$3:$B$724,H561,$AY$3:$AY$727)</f>
        <v>0</v>
      </c>
      <c r="AT561" s="30">
        <f>SUMIF(Ingredients!$B$3:$B$217,I561,Ingredients!$E$3:$E$217)+SUMIF($B$3:$B$724,I561,$AY$3:$AY$727)</f>
        <v>48</v>
      </c>
      <c r="AU561" s="30">
        <f>SUMIF(Ingredients!$B$3:$B$217,J561,Ingredients!$E$3:$E$217)+SUMIF($B$3:$B$724,J561,$AY$3:$AY$727)</f>
        <v>32</v>
      </c>
      <c r="AV561" s="30">
        <f>SUMIF(Ingredients!$B$3:$B$217,K561,Ingredients!$E$3:$E$217)+SUMIF($B$3:$B$724,K561,$AY$3:$AY$727)</f>
        <v>0</v>
      </c>
      <c r="AW561" s="30">
        <f>SUMIF(Ingredients!$B$3:$B$217,L561,Ingredients!$E$3:$E$217)+SUMIF($B$3:$B$724,L561,$AY$3:$AY$727)</f>
        <v>0</v>
      </c>
      <c r="AX561" s="30">
        <f>SUMIF(Ingredients!$B$3:$B$217,M561,Ingredients!$E$3:$E$217)+SUMIF($B$3:$B$724,M561,$AY$3:$AY$727)</f>
        <v>0</v>
      </c>
      <c r="AY561" s="29">
        <f t="shared" si="108"/>
        <v>24.4</v>
      </c>
      <c r="AZ561" s="30">
        <f>SUMIF(Ingredients!$B$3:$B$217,F561,Ingredients!$F$3:$F$217)+SUMIF($B$3:$B$724,F561,$BH$3:$BH$724)</f>
        <v>0</v>
      </c>
      <c r="BA561" s="30">
        <f>SUMIF(Ingredients!$B$3:$B$217,G561,Ingredients!$F$3:$F$217)+SUMIF($B$3:$B$724,G561,$BH$3:$BH$724)</f>
        <v>0</v>
      </c>
      <c r="BB561" s="30">
        <f>SUMIF(Ingredients!$B$3:$B$217,H561,Ingredients!$F$3:$F$217)+SUMIF($B$3:$B$724,H561,$BH$3:$BH$724)</f>
        <v>0</v>
      </c>
      <c r="BC561" s="30">
        <f>SUMIF(Ingredients!$B$3:$B$217,I561,Ingredients!$F$3:$F$217)+SUMIF($B$3:$B$724,I561,$BH$3:$BH$724)</f>
        <v>0</v>
      </c>
      <c r="BD561" s="30">
        <f>SUMIF(Ingredients!$B$3:$B$217,J561,Ingredients!$F$3:$F$217)+SUMIF($B$3:$B$724,J561,$BH$3:$BH$724)</f>
        <v>0</v>
      </c>
      <c r="BE561" s="30">
        <f>SUMIF(Ingredients!$B$3:$B$217,K561,Ingredients!$F$3:$F$217)+SUMIF($B$3:$B$724,K561,$BH$3:$BH$724)</f>
        <v>0</v>
      </c>
      <c r="BF561" s="30">
        <f>SUMIF(Ingredients!$B$3:$B$217,L561,Ingredients!$F$3:$F$217)+SUMIF($B$3:$B$724,L561,$BH$3:$BH$724)</f>
        <v>0</v>
      </c>
      <c r="BG561" s="30">
        <f>SUMIF(Ingredients!$B$3:$B$217,M561,Ingredients!$F$3:$F$217)+SUMIF($B$3:$B$724,M561,$BH$3:$BH$724)</f>
        <v>0</v>
      </c>
      <c r="BH561" s="35">
        <f t="shared" si="109"/>
        <v>0</v>
      </c>
      <c r="BI561" s="30">
        <f>SUMIF(Ingredients!$B$3:$B$217,F561,Ingredients!$G$3:$G$217)+SUMIF($B$3:$B$724,F561,$BQ$3:$BQ$724)</f>
        <v>0</v>
      </c>
      <c r="BJ561" s="30">
        <f>SUMIF(Ingredients!$B$3:$B$217,G561,Ingredients!$G$3:$G$217)+SUMIF($B$3:$B$724,G561,$BQ$3:$BQ$724)</f>
        <v>0</v>
      </c>
      <c r="BK561" s="30">
        <f>SUMIF(Ingredients!$B$3:$B$217,H561,Ingredients!$G$3:$G$217)+SUMIF($B$3:$B$724,H561,$BQ$3:$BQ$724)</f>
        <v>0</v>
      </c>
      <c r="BL561" s="30">
        <f>SUMIF(Ingredients!$B$3:$B$217,I561,Ingredients!$G$3:$G$217)+SUMIF($B$3:$B$724,I561,$BQ$3:$BQ$724)</f>
        <v>0</v>
      </c>
      <c r="BM561" s="30">
        <f>SUMIF(Ingredients!$B$3:$B$217,J561,Ingredients!$G$3:$G$217)+SUMIF($B$3:$B$724,J561,$BQ$3:$BQ$724)</f>
        <v>0</v>
      </c>
      <c r="BN561" s="30">
        <f>SUMIF(Ingredients!$B$3:$B$217,K561,Ingredients!$G$3:$G$217)+SUMIF($B$3:$B$724,K561,$BQ$3:$BQ$724)</f>
        <v>0</v>
      </c>
      <c r="BO561" s="30">
        <f>SUMIF(Ingredients!$B$3:$B$217,L561,Ingredients!$G$3:$G$217)+SUMIF($B$3:$B$724,L561,$BQ$3:$BQ$724)</f>
        <v>0</v>
      </c>
      <c r="BP561" s="30">
        <f>SUMIF(Ingredients!$B$3:$B$217,M561,Ingredients!$G$3:$G$217)+SUMIF($B$3:$B$724,M561,$BQ$3:$BQ$724)</f>
        <v>0</v>
      </c>
      <c r="BQ561" s="36">
        <f t="shared" si="110"/>
        <v>0</v>
      </c>
      <c r="BR561" s="30">
        <f>SUMIF(Ingredients!$B$3:$B$217,F561,Ingredients!$H$3:$H$217)+SUMIF($B$3:$B$724,F561,$BZ$3:$BZ$724)</f>
        <v>0</v>
      </c>
      <c r="BS561" s="30">
        <f>SUMIF(Ingredients!$B$3:$B$217,G561,Ingredients!$H$3:$H$217)+SUMIF($B$3:$B$724,G561,$BZ$3:$BZ$724)</f>
        <v>0</v>
      </c>
      <c r="BT561" s="30">
        <f>SUMIF(Ingredients!$B$3:$B$217,H561,Ingredients!$H$3:$H$217)+SUMIF($B$3:$B$724,H561,$BZ$3:$BZ$724)</f>
        <v>0</v>
      </c>
      <c r="BU561" s="30">
        <f>SUMIF(Ingredients!$B$3:$B$217,I561,Ingredients!$H$3:$H$217)+SUMIF($B$3:$B$724,I561,$BZ$3:$BZ$724)</f>
        <v>0</v>
      </c>
      <c r="BV561" s="30">
        <f>SUMIF(Ingredients!$B$3:$B$217,J561,Ingredients!$H$3:$H$217)+SUMIF($B$3:$B$724,J561,$BZ$3:$BZ$724)</f>
        <v>1.5</v>
      </c>
      <c r="BW561" s="30">
        <f>SUMIF(Ingredients!$B$3:$B$217,K561,Ingredients!$H$3:$H$217)+SUMIF($B$3:$B$724,K561,$BZ$3:$BZ$724)</f>
        <v>0</v>
      </c>
      <c r="BX561" s="30">
        <f>SUMIF(Ingredients!$B$3:$B$217,L561,Ingredients!$H$3:$H$217)+SUMIF($B$3:$B$724,L561,$BZ$3:$BZ$724)</f>
        <v>0</v>
      </c>
      <c r="BY561" s="30">
        <f>SUMIF(Ingredients!$B$3:$B$217,M561,Ingredients!$H$3:$H$217)+SUMIF($B$3:$B$724,M561,$BZ$3:$BZ$724)</f>
        <v>0</v>
      </c>
      <c r="BZ561" s="42">
        <f t="shared" si="111"/>
        <v>1.5</v>
      </c>
      <c r="CA561" s="30">
        <f>SUMIF(Ingredients!$B$3:$B$217,F561,Ingredients!$I$3:$I$217)+SUMIF($B$3:$B$724,F561,$CI$3:$CI$724)</f>
        <v>2</v>
      </c>
      <c r="CB561" s="30">
        <f>SUMIF(Ingredients!$B$3:$B$217,G561,Ingredients!$I$3:$I$217)+SUMIF($B$3:$B$724,G561,$CI$3:$CI$724)</f>
        <v>0</v>
      </c>
      <c r="CC561" s="30">
        <f>SUMIF(Ingredients!$B$3:$B$217,H561,Ingredients!$I$3:$I$217)+SUMIF($B$3:$B$724,H561,$CI$3:$CI$724)</f>
        <v>0</v>
      </c>
      <c r="CD561" s="30">
        <f>SUMIF(Ingredients!$B$3:$B$217,I561,Ingredients!$I$3:$I$217)+SUMIF($B$3:$B$724,I561,$CI$3:$CI$724)</f>
        <v>0</v>
      </c>
      <c r="CE561" s="30">
        <f>SUMIF(Ingredients!$B$3:$B$217,J561,Ingredients!$I$3:$I$217)+SUMIF($B$3:$B$724,J561,$CI$3:$CI$724)</f>
        <v>0</v>
      </c>
      <c r="CF561" s="30">
        <f>SUMIF(Ingredients!$B$3:$B$217,K561,Ingredients!$I$3:$I$217)+SUMIF($B$3:$B$724,K561,$CI$3:$CI$724)</f>
        <v>0</v>
      </c>
      <c r="CG561" s="30">
        <f>SUMIF(Ingredients!$B$3:$B$217,L561,Ingredients!$I$3:$I$217)+SUMIF($B$3:$B$724,L561,$CI$3:$CI$724)</f>
        <v>0</v>
      </c>
      <c r="CH561" s="30">
        <f>SUMIF(Ingredients!$B$3:$B$217,M561,Ingredients!$I$3:$I$217)+SUMIF($B$3:$B$724,M561,$CI$3:$CI$724)</f>
        <v>0</v>
      </c>
      <c r="CI561" s="38">
        <f t="shared" si="112"/>
        <v>2</v>
      </c>
      <c r="CJ561" s="30">
        <f>SUMIF(Ingredients!$B$3:$B$217,F561,Ingredients!$J$3:$J$217)+SUMIF($B$3:$B$724,F561,$CR$3:$CR$724)</f>
        <v>0</v>
      </c>
      <c r="CK561" s="30">
        <f>SUMIF(Ingredients!$B$3:$B$217,G561,Ingredients!$J$3:$J$217)+SUMIF($B$3:$B$724,G561,$CR$3:$CR$724)</f>
        <v>0</v>
      </c>
      <c r="CL561" s="30">
        <f>SUMIF(Ingredients!$B$3:$B$217,H561,Ingredients!$J$3:$J$217)+SUMIF($B$3:$B$724,H561,$CR$3:$CR$724)</f>
        <v>0</v>
      </c>
      <c r="CM561" s="30">
        <f>SUMIF(Ingredients!$B$3:$B$217,I561,Ingredients!$J$3:$J$217)+SUMIF($B$3:$B$724,I561,$CR$3:$CR$724)</f>
        <v>0</v>
      </c>
      <c r="CN561" s="30">
        <f>SUMIF(Ingredients!$B$3:$B$217,J561,Ingredients!$J$3:$J$217)+SUMIF($B$3:$B$724,J561,$CR$3:$CR$724)</f>
        <v>0</v>
      </c>
      <c r="CO561" s="30">
        <f>SUMIF(Ingredients!$B$3:$B$217,K561,Ingredients!$J$3:$J$217)+SUMIF($B$3:$B$724,K561,$CR$3:$CR$724)</f>
        <v>0</v>
      </c>
      <c r="CP561" s="30">
        <f>SUMIF(Ingredients!$B$3:$B$217,L561,Ingredients!$J$3:$J$217)+SUMIF($B$3:$B$724,L561,$CR$3:$CR$724)</f>
        <v>0</v>
      </c>
      <c r="CQ561" s="30">
        <f>SUMIF(Ingredients!$B$3:$B$217,M561,Ingredients!$J$3:$J$217)+SUMIF($B$3:$B$724,M561,$CR$3:$CR$724)</f>
        <v>0</v>
      </c>
      <c r="CR561" s="43">
        <f t="shared" si="113"/>
        <v>0</v>
      </c>
      <c r="CS561" s="34">
        <v>20</v>
      </c>
      <c r="CT561" s="30">
        <v>0</v>
      </c>
      <c r="CU561" s="30">
        <v>14.8</v>
      </c>
      <c r="CV561" s="35">
        <v>0</v>
      </c>
      <c r="CW561" s="36">
        <v>0</v>
      </c>
      <c r="CX561" s="37">
        <v>1.5</v>
      </c>
      <c r="CY561" s="38">
        <v>2</v>
      </c>
      <c r="CZ561" s="39">
        <v>0</v>
      </c>
      <c r="DA561" t="s">
        <v>202</v>
      </c>
      <c r="DB561" t="str">
        <f t="shared" ca="1" si="114"/>
        <v>-</v>
      </c>
      <c r="DD561" t="s">
        <v>200</v>
      </c>
      <c r="DE561" t="str">
        <f t="shared" ca="1" si="115"/>
        <v>SAUCEDLAMBKEBABITEM(MEAL, ItemRegistry.saucedlambkebabItem, 4 ,4f,0f,0f,1.5f,0f,2f,0f,1.42f),</v>
      </c>
      <c r="DF561" t="s">
        <v>2599</v>
      </c>
    </row>
    <row r="562" spans="2:110" x14ac:dyDescent="0.3">
      <c r="B562" t="s">
        <v>876</v>
      </c>
      <c r="C562" t="str">
        <f>INDEX('PH Itemnames'!$B$1:$B$723,MATCH(B562,'PH Itemnames'!$A$1:$A$723),1)</f>
        <v>slimepieItem</v>
      </c>
      <c r="D562" t="s">
        <v>245</v>
      </c>
      <c r="E562" t="s">
        <v>1192</v>
      </c>
      <c r="F562" s="10" t="s">
        <v>877</v>
      </c>
      <c r="G562" s="11" t="s">
        <v>209</v>
      </c>
      <c r="H562" s="11" t="s">
        <v>284</v>
      </c>
      <c r="I562" s="11" t="s">
        <v>878</v>
      </c>
      <c r="J562" s="11"/>
      <c r="K562" s="11"/>
      <c r="L562" s="11"/>
      <c r="M562" s="11"/>
      <c r="N562" s="46">
        <f ca="1">SUMIF(Ingredients!$B$3:$B$217,'PH complex foods'!F562,Ingredients!$A$3:$A$119)+SUMIF($B$3:$B$724,F562,$V$3:$V$723)</f>
        <v>0</v>
      </c>
      <c r="O562" s="11">
        <f ca="1">SUMIF(Ingredients!$B$3:$B$217,'PH complex foods'!G562,Ingredients!$A$3:$A$119)+SUMIF($B$3:$B$724,G562,$V$3:$V$723)</f>
        <v>1</v>
      </c>
      <c r="P562" s="11">
        <f ca="1">SUMIF(Ingredients!$B$3:$B$217,'PH complex foods'!H562,Ingredients!$A$3:$A$119)+SUMIF($B$3:$B$724,H562,$V$3:$V$723)</f>
        <v>1</v>
      </c>
      <c r="Q562" s="11">
        <f ca="1">SUMIF(Ingredients!$B$3:$B$217,'PH complex foods'!I562,Ingredients!$A$3:$A$119)+SUMIF($B$3:$B$724,I562,$V$3:$V$723)</f>
        <v>0</v>
      </c>
      <c r="R562" s="11">
        <f ca="1">SUMIF(Ingredients!$B$3:$B$217,'PH complex foods'!J562,Ingredients!$A$3:$A$119)+SUMIF($B$3:$B$724,J562,$V$3:$V$723)</f>
        <v>0</v>
      </c>
      <c r="S562" s="11">
        <f ca="1">SUMIF(Ingredients!$B$3:$B$217,'PH complex foods'!K562,Ingredients!$A$3:$A$119)+SUMIF($B$3:$B$724,K562,$V$3:$V$723)</f>
        <v>0</v>
      </c>
      <c r="T562" s="11">
        <f ca="1">SUMIF(Ingredients!$B$3:$B$217,'PH complex foods'!L562,Ingredients!$A$3:$A$119)+SUMIF($B$3:$B$724,L562,$V$3:$V$723)</f>
        <v>0</v>
      </c>
      <c r="U562" s="11">
        <f ca="1">SUMIF(Ingredients!$B$3:$B$217,'PH complex foods'!M562,Ingredients!$A$3:$A$119)+SUMIF($B$3:$B$724,M562,$V$3:$V$723)</f>
        <v>0</v>
      </c>
      <c r="V562" s="10">
        <f t="shared" ca="1" si="116"/>
        <v>-1</v>
      </c>
      <c r="W562" s="11">
        <f t="shared" si="105"/>
        <v>0</v>
      </c>
      <c r="X562" s="44" t="str">
        <f t="shared" ca="1" si="117"/>
        <v>No</v>
      </c>
      <c r="Y562" s="34">
        <f>SUMIF(Ingredients!$B$3:$B$217,F562,Ingredients!$C$3:$C$217)+SUMIF($B$3:$B$724,F562,$AG$3:$AG$724)</f>
        <v>0</v>
      </c>
      <c r="Z562" s="30">
        <f>SUMIF(Ingredients!$B$3:$B$217,G562,Ingredients!$C$3:$C$217)+SUMIF($B$3:$B$724,G562,$AG$3:$AG$724)</f>
        <v>5</v>
      </c>
      <c r="AA562" s="30">
        <f>SUMIF(Ingredients!$B$3:$B$217,H562,Ingredients!$C$3:$C$217)+SUMIF($B$3:$B$724,H562,$AG$3:$AG$724)</f>
        <v>2</v>
      </c>
      <c r="AB562" s="30">
        <f>SUMIF(Ingredients!$B$3:$B$217,I562,Ingredients!$C$3:$C$217)+SUMIF($B$3:$B$724,I562,$AG$3:$AG$724)</f>
        <v>0</v>
      </c>
      <c r="AC562" s="30">
        <f>SUMIF(Ingredients!$B$3:$B$217,J562,Ingredients!$C$3:$C$217)+SUMIF($B$3:$B$724,J562,$AG$3:$AG$724)</f>
        <v>0</v>
      </c>
      <c r="AD562" s="30">
        <f>SUMIF(Ingredients!$B$3:$B$217,K562,Ingredients!$C$3:$C$217)+SUMIF($B$3:$B$724,K562,$AG$3:$AG$724)</f>
        <v>0</v>
      </c>
      <c r="AE562" s="30">
        <f>SUMIF(Ingredients!$B$3:$B$217,L562,Ingredients!$C$3:$C$217)+SUMIF($B$3:$B$724,L562,$AG$3:$AG$724)</f>
        <v>0</v>
      </c>
      <c r="AF562" s="30">
        <f>SUMIF(Ingredients!$B$3:$B$217,M562,Ingredients!$C$3:$C$217)+SUMIF($B$3:$B$724,M562,$AG$3:$AG$724)</f>
        <v>0</v>
      </c>
      <c r="AG562" s="29">
        <f t="shared" si="106"/>
        <v>7</v>
      </c>
      <c r="AH562" s="30">
        <f>SUMIF(Ingredients!$B$3:$B$217,F562,Ingredients!$D$3:$D$217)+SUMIF($B$3:$B$724,F562,$AP$3:$AP$724)</f>
        <v>0</v>
      </c>
      <c r="AI562" s="30">
        <f>SUMIF(Ingredients!$B$3:$B$217,G562,Ingredients!$D$3:$D$217)+SUMIF($B$3:$B$724,G562,$AP$3:$AP$724)</f>
        <v>0</v>
      </c>
      <c r="AJ562" s="30">
        <f>SUMIF(Ingredients!$B$3:$B$217,H562,Ingredients!$D$3:$D$217)+SUMIF($B$3:$B$724,H562,$AP$3:$AP$724)</f>
        <v>0</v>
      </c>
      <c r="AK562" s="30">
        <f>SUMIF(Ingredients!$B$3:$B$217,I562,Ingredients!$D$3:$D$217)+SUMIF($B$3:$B$724,I562,$AP$3:$AP$724)</f>
        <v>0</v>
      </c>
      <c r="AL562" s="30">
        <f>SUMIF(Ingredients!$B$3:$B$217,J562,Ingredients!$D$3:$D$217)+SUMIF($B$3:$B$724,J562,$AP$3:$AP$724)</f>
        <v>0</v>
      </c>
      <c r="AM562" s="30">
        <f>SUMIF(Ingredients!$B$3:$B$217,K562,Ingredients!$D$3:$D$217)+SUMIF($B$3:$B$724,K562,$AP$3:$AP$724)</f>
        <v>0</v>
      </c>
      <c r="AN562" s="30">
        <f>SUMIF(Ingredients!$B$3:$B$217,L562,Ingredients!$D$3:$D$217)+SUMIF($B$3:$B$724,L562,$AP$3:$AP$724)</f>
        <v>0</v>
      </c>
      <c r="AO562" s="30">
        <f>SUMIF(Ingredients!$B$3:$B$217,M562,Ingredients!$D$3:$D$217)+SUMIF($B$3:$B$724,M562,$AP$3:$AP$724)</f>
        <v>0</v>
      </c>
      <c r="AP562" s="29">
        <f t="shared" si="107"/>
        <v>0</v>
      </c>
      <c r="AQ562" s="30">
        <f>SUMIF(Ingredients!$B$3:$B$217,F562,Ingredients!$E$3:$E$217)+SUMIF($B$3:$B$724,F562,$AY$3:$AY$727)</f>
        <v>0</v>
      </c>
      <c r="AR562" s="30">
        <f>SUMIF(Ingredients!$B$3:$B$217,G562,Ingredients!$E$3:$E$217)+SUMIF($B$3:$B$724,G562,$AY$3:$AY$727)</f>
        <v>7</v>
      </c>
      <c r="AS562" s="30">
        <f>SUMIF(Ingredients!$B$3:$B$217,H562,Ingredients!$E$3:$E$217)+SUMIF($B$3:$B$724,H562,$AY$3:$AY$727)</f>
        <v>24</v>
      </c>
      <c r="AT562" s="30">
        <f>SUMIF(Ingredients!$B$3:$B$217,I562,Ingredients!$E$3:$E$217)+SUMIF($B$3:$B$724,I562,$AY$3:$AY$727)</f>
        <v>0</v>
      </c>
      <c r="AU562" s="30">
        <f>SUMIF(Ingredients!$B$3:$B$217,J562,Ingredients!$E$3:$E$217)+SUMIF($B$3:$B$724,J562,$AY$3:$AY$727)</f>
        <v>0</v>
      </c>
      <c r="AV562" s="30">
        <f>SUMIF(Ingredients!$B$3:$B$217,K562,Ingredients!$E$3:$E$217)+SUMIF($B$3:$B$724,K562,$AY$3:$AY$727)</f>
        <v>0</v>
      </c>
      <c r="AW562" s="30">
        <f>SUMIF(Ingredients!$B$3:$B$217,L562,Ingredients!$E$3:$E$217)+SUMIF($B$3:$B$724,L562,$AY$3:$AY$727)</f>
        <v>0</v>
      </c>
      <c r="AX562" s="30">
        <f>SUMIF(Ingredients!$B$3:$B$217,M562,Ingredients!$E$3:$E$217)+SUMIF($B$3:$B$724,M562,$AY$3:$AY$727)</f>
        <v>0</v>
      </c>
      <c r="AY562" s="29">
        <f t="shared" si="108"/>
        <v>7.75</v>
      </c>
      <c r="AZ562" s="30">
        <f>SUMIF(Ingredients!$B$3:$B$217,F562,Ingredients!$F$3:$F$217)+SUMIF($B$3:$B$724,F562,$BH$3:$BH$724)</f>
        <v>0</v>
      </c>
      <c r="BA562" s="30">
        <f>SUMIF(Ingredients!$B$3:$B$217,G562,Ingredients!$F$3:$F$217)+SUMIF($B$3:$B$724,G562,$BH$3:$BH$724)</f>
        <v>1</v>
      </c>
      <c r="BB562" s="30">
        <f>SUMIF(Ingredients!$B$3:$B$217,H562,Ingredients!$F$3:$F$217)+SUMIF($B$3:$B$724,H562,$BH$3:$BH$724)</f>
        <v>0</v>
      </c>
      <c r="BC562" s="30">
        <f>SUMIF(Ingredients!$B$3:$B$217,I562,Ingredients!$F$3:$F$217)+SUMIF($B$3:$B$724,I562,$BH$3:$BH$724)</f>
        <v>0</v>
      </c>
      <c r="BD562" s="30">
        <f>SUMIF(Ingredients!$B$3:$B$217,J562,Ingredients!$F$3:$F$217)+SUMIF($B$3:$B$724,J562,$BH$3:$BH$724)</f>
        <v>0</v>
      </c>
      <c r="BE562" s="30">
        <f>SUMIF(Ingredients!$B$3:$B$217,K562,Ingredients!$F$3:$F$217)+SUMIF($B$3:$B$724,K562,$BH$3:$BH$724)</f>
        <v>0</v>
      </c>
      <c r="BF562" s="30">
        <f>SUMIF(Ingredients!$B$3:$B$217,L562,Ingredients!$F$3:$F$217)+SUMIF($B$3:$B$724,L562,$BH$3:$BH$724)</f>
        <v>0</v>
      </c>
      <c r="BG562" s="30">
        <f>SUMIF(Ingredients!$B$3:$B$217,M562,Ingredients!$F$3:$F$217)+SUMIF($B$3:$B$724,M562,$BH$3:$BH$724)</f>
        <v>0</v>
      </c>
      <c r="BH562" s="35">
        <f t="shared" si="109"/>
        <v>1</v>
      </c>
      <c r="BI562" s="30">
        <f>SUMIF(Ingredients!$B$3:$B$217,F562,Ingredients!$G$3:$G$217)+SUMIF($B$3:$B$724,F562,$BQ$3:$BQ$724)</f>
        <v>0</v>
      </c>
      <c r="BJ562" s="30">
        <f>SUMIF(Ingredients!$B$3:$B$217,G562,Ingredients!$G$3:$G$217)+SUMIF($B$3:$B$724,G562,$BQ$3:$BQ$724)</f>
        <v>0</v>
      </c>
      <c r="BK562" s="30">
        <f>SUMIF(Ingredients!$B$3:$B$217,H562,Ingredients!$G$3:$G$217)+SUMIF($B$3:$B$724,H562,$BQ$3:$BQ$724)</f>
        <v>0</v>
      </c>
      <c r="BL562" s="30">
        <f>SUMIF(Ingredients!$B$3:$B$217,I562,Ingredients!$G$3:$G$217)+SUMIF($B$3:$B$724,I562,$BQ$3:$BQ$724)</f>
        <v>0</v>
      </c>
      <c r="BM562" s="30">
        <f>SUMIF(Ingredients!$B$3:$B$217,J562,Ingredients!$G$3:$G$217)+SUMIF($B$3:$B$724,J562,$BQ$3:$BQ$724)</f>
        <v>0</v>
      </c>
      <c r="BN562" s="30">
        <f>SUMIF(Ingredients!$B$3:$B$217,K562,Ingredients!$G$3:$G$217)+SUMIF($B$3:$B$724,K562,$BQ$3:$BQ$724)</f>
        <v>0</v>
      </c>
      <c r="BO562" s="30">
        <f>SUMIF(Ingredients!$B$3:$B$217,L562,Ingredients!$G$3:$G$217)+SUMIF($B$3:$B$724,L562,$BQ$3:$BQ$724)</f>
        <v>0</v>
      </c>
      <c r="BP562" s="30">
        <f>SUMIF(Ingredients!$B$3:$B$217,M562,Ingredients!$G$3:$G$217)+SUMIF($B$3:$B$724,M562,$BQ$3:$BQ$724)</f>
        <v>0</v>
      </c>
      <c r="BQ562" s="36">
        <f t="shared" si="110"/>
        <v>0</v>
      </c>
      <c r="BR562" s="30">
        <f>SUMIF(Ingredients!$B$3:$B$217,F562,Ingredients!$H$3:$H$217)+SUMIF($B$3:$B$724,F562,$BZ$3:$BZ$724)</f>
        <v>0</v>
      </c>
      <c r="BS562" s="30">
        <f>SUMIF(Ingredients!$B$3:$B$217,G562,Ingredients!$H$3:$H$217)+SUMIF($B$3:$B$724,G562,$BZ$3:$BZ$724)</f>
        <v>0</v>
      </c>
      <c r="BT562" s="30">
        <f>SUMIF(Ingredients!$B$3:$B$217,H562,Ingredients!$H$3:$H$217)+SUMIF($B$3:$B$724,H562,$BZ$3:$BZ$724)</f>
        <v>0</v>
      </c>
      <c r="BU562" s="30">
        <f>SUMIF(Ingredients!$B$3:$B$217,I562,Ingredients!$H$3:$H$217)+SUMIF($B$3:$B$724,I562,$BZ$3:$BZ$724)</f>
        <v>0</v>
      </c>
      <c r="BV562" s="30">
        <f>SUMIF(Ingredients!$B$3:$B$217,J562,Ingredients!$H$3:$H$217)+SUMIF($B$3:$B$724,J562,$BZ$3:$BZ$724)</f>
        <v>0</v>
      </c>
      <c r="BW562" s="30">
        <f>SUMIF(Ingredients!$B$3:$B$217,K562,Ingredients!$H$3:$H$217)+SUMIF($B$3:$B$724,K562,$BZ$3:$BZ$724)</f>
        <v>0</v>
      </c>
      <c r="BX562" s="30">
        <f>SUMIF(Ingredients!$B$3:$B$217,L562,Ingredients!$H$3:$H$217)+SUMIF($B$3:$B$724,L562,$BZ$3:$BZ$724)</f>
        <v>0</v>
      </c>
      <c r="BY562" s="30">
        <f>SUMIF(Ingredients!$B$3:$B$217,M562,Ingredients!$H$3:$H$217)+SUMIF($B$3:$B$724,M562,$BZ$3:$BZ$724)</f>
        <v>0</v>
      </c>
      <c r="BZ562" s="42">
        <f t="shared" si="111"/>
        <v>0</v>
      </c>
      <c r="CA562" s="30">
        <f>SUMIF(Ingredients!$B$3:$B$217,F562,Ingredients!$I$3:$I$217)+SUMIF($B$3:$B$724,F562,$CI$3:$CI$724)</f>
        <v>0</v>
      </c>
      <c r="CB562" s="30">
        <f>SUMIF(Ingredients!$B$3:$B$217,G562,Ingredients!$I$3:$I$217)+SUMIF($B$3:$B$724,G562,$CI$3:$CI$724)</f>
        <v>0</v>
      </c>
      <c r="CC562" s="30">
        <f>SUMIF(Ingredients!$B$3:$B$217,H562,Ingredients!$I$3:$I$217)+SUMIF($B$3:$B$724,H562,$CI$3:$CI$724)</f>
        <v>0.5</v>
      </c>
      <c r="CD562" s="30">
        <f>SUMIF(Ingredients!$B$3:$B$217,I562,Ingredients!$I$3:$I$217)+SUMIF($B$3:$B$724,I562,$CI$3:$CI$724)</f>
        <v>0</v>
      </c>
      <c r="CE562" s="30">
        <f>SUMIF(Ingredients!$B$3:$B$217,J562,Ingredients!$I$3:$I$217)+SUMIF($B$3:$B$724,J562,$CI$3:$CI$724)</f>
        <v>0</v>
      </c>
      <c r="CF562" s="30">
        <f>SUMIF(Ingredients!$B$3:$B$217,K562,Ingredients!$I$3:$I$217)+SUMIF($B$3:$B$724,K562,$CI$3:$CI$724)</f>
        <v>0</v>
      </c>
      <c r="CG562" s="30">
        <f>SUMIF(Ingredients!$B$3:$B$217,L562,Ingredients!$I$3:$I$217)+SUMIF($B$3:$B$724,L562,$CI$3:$CI$724)</f>
        <v>0</v>
      </c>
      <c r="CH562" s="30">
        <f>SUMIF(Ingredients!$B$3:$B$217,M562,Ingredients!$I$3:$I$217)+SUMIF($B$3:$B$724,M562,$CI$3:$CI$724)</f>
        <v>0</v>
      </c>
      <c r="CI562" s="38">
        <f t="shared" si="112"/>
        <v>0.5</v>
      </c>
      <c r="CJ562" s="30">
        <f>SUMIF(Ingredients!$B$3:$B$217,F562,Ingredients!$J$3:$J$217)+SUMIF($B$3:$B$724,F562,$CR$3:$CR$724)</f>
        <v>0</v>
      </c>
      <c r="CK562" s="30">
        <f>SUMIF(Ingredients!$B$3:$B$217,G562,Ingredients!$J$3:$J$217)+SUMIF($B$3:$B$724,G562,$CR$3:$CR$724)</f>
        <v>0</v>
      </c>
      <c r="CL562" s="30">
        <f>SUMIF(Ingredients!$B$3:$B$217,H562,Ingredients!$J$3:$J$217)+SUMIF($B$3:$B$724,H562,$CR$3:$CR$724)</f>
        <v>0</v>
      </c>
      <c r="CM562" s="30">
        <f>SUMIF(Ingredients!$B$3:$B$217,I562,Ingredients!$J$3:$J$217)+SUMIF($B$3:$B$724,I562,$CR$3:$CR$724)</f>
        <v>0</v>
      </c>
      <c r="CN562" s="30">
        <f>SUMIF(Ingredients!$B$3:$B$217,J562,Ingredients!$J$3:$J$217)+SUMIF($B$3:$B$724,J562,$CR$3:$CR$724)</f>
        <v>0</v>
      </c>
      <c r="CO562" s="30">
        <f>SUMIF(Ingredients!$B$3:$B$217,K562,Ingredients!$J$3:$J$217)+SUMIF($B$3:$B$724,K562,$CR$3:$CR$724)</f>
        <v>0</v>
      </c>
      <c r="CP562" s="30">
        <f>SUMIF(Ingredients!$B$3:$B$217,L562,Ingredients!$J$3:$J$217)+SUMIF($B$3:$B$724,L562,$CR$3:$CR$724)</f>
        <v>0</v>
      </c>
      <c r="CQ562" s="30">
        <f>SUMIF(Ingredients!$B$3:$B$217,M562,Ingredients!$J$3:$J$217)+SUMIF($B$3:$B$724,M562,$CR$3:$CR$724)</f>
        <v>0</v>
      </c>
      <c r="CR562" s="43">
        <f t="shared" si="113"/>
        <v>0</v>
      </c>
      <c r="CS562" s="34">
        <v>7</v>
      </c>
      <c r="CT562" s="30">
        <v>0</v>
      </c>
      <c r="CU562" s="30">
        <v>7.75</v>
      </c>
      <c r="CV562" s="35">
        <v>1</v>
      </c>
      <c r="CW562" s="36">
        <v>0</v>
      </c>
      <c r="CX562" s="37">
        <v>0</v>
      </c>
      <c r="CY562" s="38">
        <v>0.5</v>
      </c>
      <c r="CZ562" s="39">
        <v>0</v>
      </c>
      <c r="DA562" t="s">
        <v>199</v>
      </c>
      <c r="DB562" t="str">
        <f t="shared" ca="1" si="114"/>
        <v>No</v>
      </c>
      <c r="DD562" t="s">
        <v>200</v>
      </c>
      <c r="DE562" t="str">
        <f t="shared" ca="1" si="115"/>
        <v/>
      </c>
      <c r="DF562" t="s">
        <v>2272</v>
      </c>
    </row>
    <row r="563" spans="2:110" x14ac:dyDescent="0.3">
      <c r="B563" t="s">
        <v>879</v>
      </c>
      <c r="C563" t="str">
        <f>INDEX('PH Itemnames'!$B$1:$B$723,MATCH(B563,'PH Itemnames'!$A$1:$A$723),1)</f>
        <v>strawberryrhubarbpieItem</v>
      </c>
      <c r="D563" t="s">
        <v>245</v>
      </c>
      <c r="E563" t="s">
        <v>1192</v>
      </c>
      <c r="F563" s="10" t="s">
        <v>209</v>
      </c>
      <c r="G563" s="11" t="s">
        <v>210</v>
      </c>
      <c r="H563" s="11" t="s">
        <v>105</v>
      </c>
      <c r="I563" s="11" t="s">
        <v>119</v>
      </c>
      <c r="J563" s="11"/>
      <c r="K563" s="11"/>
      <c r="L563" s="11"/>
      <c r="M563" s="11"/>
      <c r="N563" s="46">
        <f ca="1">SUMIF(Ingredients!$B$3:$B$217,'PH complex foods'!F563,Ingredients!$A$3:$A$119)+SUMIF($B$3:$B$724,F563,$V$3:$V$723)</f>
        <v>1</v>
      </c>
      <c r="O563" s="11">
        <f ca="1">SUMIF(Ingredients!$B$3:$B$217,'PH complex foods'!G563,Ingredients!$A$3:$A$119)+SUMIF($B$3:$B$724,G563,$V$3:$V$723)</f>
        <v>1</v>
      </c>
      <c r="P563" s="11">
        <f ca="1">SUMIF(Ingredients!$B$3:$B$217,'PH complex foods'!H563,Ingredients!$A$3:$A$119)+SUMIF($B$3:$B$724,H563,$V$3:$V$723)</f>
        <v>1</v>
      </c>
      <c r="Q563" s="11">
        <f ca="1">SUMIF(Ingredients!$B$3:$B$217,'PH complex foods'!I563,Ingredients!$A$3:$A$119)+SUMIF($B$3:$B$724,I563,$V$3:$V$723)</f>
        <v>0</v>
      </c>
      <c r="R563" s="11">
        <f ca="1">SUMIF(Ingredients!$B$3:$B$217,'PH complex foods'!J563,Ingredients!$A$3:$A$119)+SUMIF($B$3:$B$724,J563,$V$3:$V$723)</f>
        <v>0</v>
      </c>
      <c r="S563" s="11">
        <f ca="1">SUMIF(Ingredients!$B$3:$B$217,'PH complex foods'!K563,Ingredients!$A$3:$A$119)+SUMIF($B$3:$B$724,K563,$V$3:$V$723)</f>
        <v>0</v>
      </c>
      <c r="T563" s="11">
        <f ca="1">SUMIF(Ingredients!$B$3:$B$217,'PH complex foods'!L563,Ingredients!$A$3:$A$119)+SUMIF($B$3:$B$724,L563,$V$3:$V$723)</f>
        <v>0</v>
      </c>
      <c r="U563" s="11">
        <f ca="1">SUMIF(Ingredients!$B$3:$B$217,'PH complex foods'!M563,Ingredients!$A$3:$A$119)+SUMIF($B$3:$B$724,M563,$V$3:$V$723)</f>
        <v>0</v>
      </c>
      <c r="V563" s="10">
        <f t="shared" ca="1" si="116"/>
        <v>0</v>
      </c>
      <c r="W563" s="11">
        <f t="shared" si="105"/>
        <v>0</v>
      </c>
      <c r="X563" s="44" t="str">
        <f t="shared" ca="1" si="117"/>
        <v>No</v>
      </c>
      <c r="Y563" s="34">
        <f>SUMIF(Ingredients!$B$3:$B$217,F563,Ingredients!$C$3:$C$217)+SUMIF($B$3:$B$724,F563,$AG$3:$AG$724)</f>
        <v>5</v>
      </c>
      <c r="Z563" s="30">
        <f>SUMIF(Ingredients!$B$3:$B$217,G563,Ingredients!$C$3:$C$217)+SUMIF($B$3:$B$724,G563,$AG$3:$AG$724)</f>
        <v>0</v>
      </c>
      <c r="AA563" s="30">
        <f>SUMIF(Ingredients!$B$3:$B$217,H563,Ingredients!$C$3:$C$217)+SUMIF($B$3:$B$724,H563,$AG$3:$AG$724)</f>
        <v>2</v>
      </c>
      <c r="AB563" s="30">
        <f>SUMIF(Ingredients!$B$3:$B$217,I563,Ingredients!$C$3:$C$217)+SUMIF($B$3:$B$724,I563,$AG$3:$AG$724)</f>
        <v>0</v>
      </c>
      <c r="AC563" s="30">
        <f>SUMIF(Ingredients!$B$3:$B$217,J563,Ingredients!$C$3:$C$217)+SUMIF($B$3:$B$724,J563,$AG$3:$AG$724)</f>
        <v>0</v>
      </c>
      <c r="AD563" s="30">
        <f>SUMIF(Ingredients!$B$3:$B$217,K563,Ingredients!$C$3:$C$217)+SUMIF($B$3:$B$724,K563,$AG$3:$AG$724)</f>
        <v>0</v>
      </c>
      <c r="AE563" s="30">
        <f>SUMIF(Ingredients!$B$3:$B$217,L563,Ingredients!$C$3:$C$217)+SUMIF($B$3:$B$724,L563,$AG$3:$AG$724)</f>
        <v>0</v>
      </c>
      <c r="AF563" s="30">
        <f>SUMIF(Ingredients!$B$3:$B$217,M563,Ingredients!$C$3:$C$217)+SUMIF($B$3:$B$724,M563,$AG$3:$AG$724)</f>
        <v>0</v>
      </c>
      <c r="AG563" s="29">
        <f t="shared" si="106"/>
        <v>7</v>
      </c>
      <c r="AH563" s="30">
        <f>SUMIF(Ingredients!$B$3:$B$217,F563,Ingredients!$D$3:$D$217)+SUMIF($B$3:$B$724,F563,$AP$3:$AP$724)</f>
        <v>0</v>
      </c>
      <c r="AI563" s="30">
        <f>SUMIF(Ingredients!$B$3:$B$217,G563,Ingredients!$D$3:$D$217)+SUMIF($B$3:$B$724,G563,$AP$3:$AP$724)</f>
        <v>0</v>
      </c>
      <c r="AJ563" s="30">
        <f>SUMIF(Ingredients!$B$3:$B$217,H563,Ingredients!$D$3:$D$217)+SUMIF($B$3:$B$724,H563,$AP$3:$AP$724)</f>
        <v>10</v>
      </c>
      <c r="AK563" s="30">
        <f>SUMIF(Ingredients!$B$3:$B$217,I563,Ingredients!$D$3:$D$217)+SUMIF($B$3:$B$724,I563,$AP$3:$AP$724)</f>
        <v>0</v>
      </c>
      <c r="AL563" s="30">
        <f>SUMIF(Ingredients!$B$3:$B$217,J563,Ingredients!$D$3:$D$217)+SUMIF($B$3:$B$724,J563,$AP$3:$AP$724)</f>
        <v>0</v>
      </c>
      <c r="AM563" s="30">
        <f>SUMIF(Ingredients!$B$3:$B$217,K563,Ingredients!$D$3:$D$217)+SUMIF($B$3:$B$724,K563,$AP$3:$AP$724)</f>
        <v>0</v>
      </c>
      <c r="AN563" s="30">
        <f>SUMIF(Ingredients!$B$3:$B$217,L563,Ingredients!$D$3:$D$217)+SUMIF($B$3:$B$724,L563,$AP$3:$AP$724)</f>
        <v>0</v>
      </c>
      <c r="AO563" s="30">
        <f>SUMIF(Ingredients!$B$3:$B$217,M563,Ingredients!$D$3:$D$217)+SUMIF($B$3:$B$724,M563,$AP$3:$AP$724)</f>
        <v>0</v>
      </c>
      <c r="AP563" s="29">
        <f t="shared" si="107"/>
        <v>10</v>
      </c>
      <c r="AQ563" s="30">
        <f>SUMIF(Ingredients!$B$3:$B$217,F563,Ingredients!$E$3:$E$217)+SUMIF($B$3:$B$724,F563,$AY$3:$AY$727)</f>
        <v>7</v>
      </c>
      <c r="AR563" s="30">
        <f>SUMIF(Ingredients!$B$3:$B$217,G563,Ingredients!$E$3:$E$217)+SUMIF($B$3:$B$724,G563,$AY$3:$AY$727)</f>
        <v>30</v>
      </c>
      <c r="AS563" s="30">
        <f>SUMIF(Ingredients!$B$3:$B$217,H563,Ingredients!$E$3:$E$217)+SUMIF($B$3:$B$724,H563,$AY$3:$AY$727)</f>
        <v>4</v>
      </c>
      <c r="AT563" s="30">
        <f>SUMIF(Ingredients!$B$3:$B$217,I563,Ingredients!$E$3:$E$217)+SUMIF($B$3:$B$724,I563,$AY$3:$AY$727)</f>
        <v>0</v>
      </c>
      <c r="AU563" s="30">
        <f>SUMIF(Ingredients!$B$3:$B$217,J563,Ingredients!$E$3:$E$217)+SUMIF($B$3:$B$724,J563,$AY$3:$AY$727)</f>
        <v>0</v>
      </c>
      <c r="AV563" s="30">
        <f>SUMIF(Ingredients!$B$3:$B$217,K563,Ingredients!$E$3:$E$217)+SUMIF($B$3:$B$724,K563,$AY$3:$AY$727)</f>
        <v>0</v>
      </c>
      <c r="AW563" s="30">
        <f>SUMIF(Ingredients!$B$3:$B$217,L563,Ingredients!$E$3:$E$217)+SUMIF($B$3:$B$724,L563,$AY$3:$AY$727)</f>
        <v>0</v>
      </c>
      <c r="AX563" s="30">
        <f>SUMIF(Ingredients!$B$3:$B$217,M563,Ingredients!$E$3:$E$217)+SUMIF($B$3:$B$724,M563,$AY$3:$AY$727)</f>
        <v>0</v>
      </c>
      <c r="AY563" s="29">
        <f t="shared" si="108"/>
        <v>10.25</v>
      </c>
      <c r="AZ563" s="30">
        <f>SUMIF(Ingredients!$B$3:$B$217,F563,Ingredients!$F$3:$F$217)+SUMIF($B$3:$B$724,F563,$BH$3:$BH$724)</f>
        <v>1</v>
      </c>
      <c r="BA563" s="30">
        <f>SUMIF(Ingredients!$B$3:$B$217,G563,Ingredients!$F$3:$F$217)+SUMIF($B$3:$B$724,G563,$BH$3:$BH$724)</f>
        <v>0</v>
      </c>
      <c r="BB563" s="30">
        <f>SUMIF(Ingredients!$B$3:$B$217,H563,Ingredients!$F$3:$F$217)+SUMIF($B$3:$B$724,H563,$BH$3:$BH$724)</f>
        <v>0</v>
      </c>
      <c r="BC563" s="30">
        <f>SUMIF(Ingredients!$B$3:$B$217,I563,Ingredients!$F$3:$F$217)+SUMIF($B$3:$B$724,I563,$BH$3:$BH$724)</f>
        <v>0</v>
      </c>
      <c r="BD563" s="30">
        <f>SUMIF(Ingredients!$B$3:$B$217,J563,Ingredients!$F$3:$F$217)+SUMIF($B$3:$B$724,J563,$BH$3:$BH$724)</f>
        <v>0</v>
      </c>
      <c r="BE563" s="30">
        <f>SUMIF(Ingredients!$B$3:$B$217,K563,Ingredients!$F$3:$F$217)+SUMIF($B$3:$B$724,K563,$BH$3:$BH$724)</f>
        <v>0</v>
      </c>
      <c r="BF563" s="30">
        <f>SUMIF(Ingredients!$B$3:$B$217,L563,Ingredients!$F$3:$F$217)+SUMIF($B$3:$B$724,L563,$BH$3:$BH$724)</f>
        <v>0</v>
      </c>
      <c r="BG563" s="30">
        <f>SUMIF(Ingredients!$B$3:$B$217,M563,Ingredients!$F$3:$F$217)+SUMIF($B$3:$B$724,M563,$BH$3:$BH$724)</f>
        <v>0</v>
      </c>
      <c r="BH563" s="35">
        <f t="shared" si="109"/>
        <v>1</v>
      </c>
      <c r="BI563" s="30">
        <f>SUMIF(Ingredients!$B$3:$B$217,F563,Ingredients!$G$3:$G$217)+SUMIF($B$3:$B$724,F563,$BQ$3:$BQ$724)</f>
        <v>0</v>
      </c>
      <c r="BJ563" s="30">
        <f>SUMIF(Ingredients!$B$3:$B$217,G563,Ingredients!$G$3:$G$217)+SUMIF($B$3:$B$724,G563,$BQ$3:$BQ$724)</f>
        <v>0</v>
      </c>
      <c r="BK563" s="30">
        <f>SUMIF(Ingredients!$B$3:$B$217,H563,Ingredients!$G$3:$G$217)+SUMIF($B$3:$B$724,H563,$BQ$3:$BQ$724)</f>
        <v>0.5</v>
      </c>
      <c r="BL563" s="30">
        <f>SUMIF(Ingredients!$B$3:$B$217,I563,Ingredients!$G$3:$G$217)+SUMIF($B$3:$B$724,I563,$BQ$3:$BQ$724)</f>
        <v>0</v>
      </c>
      <c r="BM563" s="30">
        <f>SUMIF(Ingredients!$B$3:$B$217,J563,Ingredients!$G$3:$G$217)+SUMIF($B$3:$B$724,J563,$BQ$3:$BQ$724)</f>
        <v>0</v>
      </c>
      <c r="BN563" s="30">
        <f>SUMIF(Ingredients!$B$3:$B$217,K563,Ingredients!$G$3:$G$217)+SUMIF($B$3:$B$724,K563,$BQ$3:$BQ$724)</f>
        <v>0</v>
      </c>
      <c r="BO563" s="30">
        <f>SUMIF(Ingredients!$B$3:$B$217,L563,Ingredients!$G$3:$G$217)+SUMIF($B$3:$B$724,L563,$BQ$3:$BQ$724)</f>
        <v>0</v>
      </c>
      <c r="BP563" s="30">
        <f>SUMIF(Ingredients!$B$3:$B$217,M563,Ingredients!$G$3:$G$217)+SUMIF($B$3:$B$724,M563,$BQ$3:$BQ$724)</f>
        <v>0</v>
      </c>
      <c r="BQ563" s="36">
        <f t="shared" si="110"/>
        <v>0.5</v>
      </c>
      <c r="BR563" s="30">
        <f>SUMIF(Ingredients!$B$3:$B$217,F563,Ingredients!$H$3:$H$217)+SUMIF($B$3:$B$724,F563,$BZ$3:$BZ$724)</f>
        <v>0</v>
      </c>
      <c r="BS563" s="30">
        <f>SUMIF(Ingredients!$B$3:$B$217,G563,Ingredients!$H$3:$H$217)+SUMIF($B$3:$B$724,G563,$BZ$3:$BZ$724)</f>
        <v>0</v>
      </c>
      <c r="BT563" s="30">
        <f>SUMIF(Ingredients!$B$3:$B$217,H563,Ingredients!$H$3:$H$217)+SUMIF($B$3:$B$724,H563,$BZ$3:$BZ$724)</f>
        <v>0</v>
      </c>
      <c r="BU563" s="30">
        <f>SUMIF(Ingredients!$B$3:$B$217,I563,Ingredients!$H$3:$H$217)+SUMIF($B$3:$B$724,I563,$BZ$3:$BZ$724)</f>
        <v>0</v>
      </c>
      <c r="BV563" s="30">
        <f>SUMIF(Ingredients!$B$3:$B$217,J563,Ingredients!$H$3:$H$217)+SUMIF($B$3:$B$724,J563,$BZ$3:$BZ$724)</f>
        <v>0</v>
      </c>
      <c r="BW563" s="30">
        <f>SUMIF(Ingredients!$B$3:$B$217,K563,Ingredients!$H$3:$H$217)+SUMIF($B$3:$B$724,K563,$BZ$3:$BZ$724)</f>
        <v>0</v>
      </c>
      <c r="BX563" s="30">
        <f>SUMIF(Ingredients!$B$3:$B$217,L563,Ingredients!$H$3:$H$217)+SUMIF($B$3:$B$724,L563,$BZ$3:$BZ$724)</f>
        <v>0</v>
      </c>
      <c r="BY563" s="30">
        <f>SUMIF(Ingredients!$B$3:$B$217,M563,Ingredients!$H$3:$H$217)+SUMIF($B$3:$B$724,M563,$BZ$3:$BZ$724)</f>
        <v>0</v>
      </c>
      <c r="BZ563" s="42">
        <f t="shared" si="111"/>
        <v>0</v>
      </c>
      <c r="CA563" s="30">
        <f>SUMIF(Ingredients!$B$3:$B$217,F563,Ingredients!$I$3:$I$217)+SUMIF($B$3:$B$724,F563,$CI$3:$CI$724)</f>
        <v>0</v>
      </c>
      <c r="CB563" s="30">
        <f>SUMIF(Ingredients!$B$3:$B$217,G563,Ingredients!$I$3:$I$217)+SUMIF($B$3:$B$724,G563,$CI$3:$CI$724)</f>
        <v>0</v>
      </c>
      <c r="CC563" s="30">
        <f>SUMIF(Ingredients!$B$3:$B$217,H563,Ingredients!$I$3:$I$217)+SUMIF($B$3:$B$724,H563,$CI$3:$CI$724)</f>
        <v>0</v>
      </c>
      <c r="CD563" s="30">
        <f>SUMIF(Ingredients!$B$3:$B$217,I563,Ingredients!$I$3:$I$217)+SUMIF($B$3:$B$724,I563,$CI$3:$CI$724)</f>
        <v>0</v>
      </c>
      <c r="CE563" s="30">
        <f>SUMIF(Ingredients!$B$3:$B$217,J563,Ingredients!$I$3:$I$217)+SUMIF($B$3:$B$724,J563,$CI$3:$CI$724)</f>
        <v>0</v>
      </c>
      <c r="CF563" s="30">
        <f>SUMIF(Ingredients!$B$3:$B$217,K563,Ingredients!$I$3:$I$217)+SUMIF($B$3:$B$724,K563,$CI$3:$CI$724)</f>
        <v>0</v>
      </c>
      <c r="CG563" s="30">
        <f>SUMIF(Ingredients!$B$3:$B$217,L563,Ingredients!$I$3:$I$217)+SUMIF($B$3:$B$724,L563,$CI$3:$CI$724)</f>
        <v>0</v>
      </c>
      <c r="CH563" s="30">
        <f>SUMIF(Ingredients!$B$3:$B$217,M563,Ingredients!$I$3:$I$217)+SUMIF($B$3:$B$724,M563,$CI$3:$CI$724)</f>
        <v>0</v>
      </c>
      <c r="CI563" s="38">
        <f t="shared" si="112"/>
        <v>0</v>
      </c>
      <c r="CJ563" s="30">
        <f>SUMIF(Ingredients!$B$3:$B$217,F563,Ingredients!$J$3:$J$217)+SUMIF($B$3:$B$724,F563,$CR$3:$CR$724)</f>
        <v>0</v>
      </c>
      <c r="CK563" s="30">
        <f>SUMIF(Ingredients!$B$3:$B$217,G563,Ingredients!$J$3:$J$217)+SUMIF($B$3:$B$724,G563,$CR$3:$CR$724)</f>
        <v>0</v>
      </c>
      <c r="CL563" s="30">
        <f>SUMIF(Ingredients!$B$3:$B$217,H563,Ingredients!$J$3:$J$217)+SUMIF($B$3:$B$724,H563,$CR$3:$CR$724)</f>
        <v>0</v>
      </c>
      <c r="CM563" s="30">
        <f>SUMIF(Ingredients!$B$3:$B$217,I563,Ingredients!$J$3:$J$217)+SUMIF($B$3:$B$724,I563,$CR$3:$CR$724)</f>
        <v>0</v>
      </c>
      <c r="CN563" s="30">
        <f>SUMIF(Ingredients!$B$3:$B$217,J563,Ingredients!$J$3:$J$217)+SUMIF($B$3:$B$724,J563,$CR$3:$CR$724)</f>
        <v>0</v>
      </c>
      <c r="CO563" s="30">
        <f>SUMIF(Ingredients!$B$3:$B$217,K563,Ingredients!$J$3:$J$217)+SUMIF($B$3:$B$724,K563,$CR$3:$CR$724)</f>
        <v>0</v>
      </c>
      <c r="CP563" s="30">
        <f>SUMIF(Ingredients!$B$3:$B$217,L563,Ingredients!$J$3:$J$217)+SUMIF($B$3:$B$724,L563,$CR$3:$CR$724)</f>
        <v>0</v>
      </c>
      <c r="CQ563" s="30">
        <f>SUMIF(Ingredients!$B$3:$B$217,M563,Ingredients!$J$3:$J$217)+SUMIF($B$3:$B$724,M563,$CR$3:$CR$724)</f>
        <v>0</v>
      </c>
      <c r="CR563" s="43">
        <f t="shared" si="113"/>
        <v>0</v>
      </c>
      <c r="CS563" s="34">
        <v>7</v>
      </c>
      <c r="CT563" s="30">
        <v>10</v>
      </c>
      <c r="CU563" s="30">
        <v>10.25</v>
      </c>
      <c r="CV563" s="35">
        <v>1</v>
      </c>
      <c r="CW563" s="36">
        <v>0.5</v>
      </c>
      <c r="CX563" s="37">
        <v>0</v>
      </c>
      <c r="CY563" s="38">
        <v>0</v>
      </c>
      <c r="CZ563" s="39">
        <v>0</v>
      </c>
      <c r="DA563" t="s">
        <v>199</v>
      </c>
      <c r="DB563" t="str">
        <f t="shared" ca="1" si="114"/>
        <v>No</v>
      </c>
      <c r="DD563" t="s">
        <v>200</v>
      </c>
      <c r="DE563" t="str">
        <f t="shared" ca="1" si="115"/>
        <v/>
      </c>
      <c r="DF563" t="s">
        <v>2272</v>
      </c>
    </row>
    <row r="564" spans="2:110" x14ac:dyDescent="0.3">
      <c r="B564" t="s">
        <v>880</v>
      </c>
      <c r="C564" t="str">
        <f>INDEX('PH Itemnames'!$B$1:$B$723,MATCH(B564,'PH Itemnames'!$A$1:$A$723),1)</f>
        <v>tiropitaItem</v>
      </c>
      <c r="D564" t="s">
        <v>240</v>
      </c>
      <c r="E564" t="s">
        <v>1192</v>
      </c>
      <c r="F564" s="10" t="s">
        <v>209</v>
      </c>
      <c r="G564" s="11" t="s">
        <v>346</v>
      </c>
      <c r="H564" s="11" t="s">
        <v>226</v>
      </c>
      <c r="I564" s="11" t="s">
        <v>73</v>
      </c>
      <c r="J564" s="11"/>
      <c r="K564" s="11"/>
      <c r="L564" s="11"/>
      <c r="M564" s="11"/>
      <c r="N564" s="46">
        <f ca="1">SUMIF(Ingredients!$B$3:$B$217,'PH complex foods'!F564,Ingredients!$A$3:$A$119)+SUMIF($B$3:$B$724,F564,$V$3:$V$723)</f>
        <v>1</v>
      </c>
      <c r="O564" s="11">
        <f ca="1">SUMIF(Ingredients!$B$3:$B$217,'PH complex foods'!G564,Ingredients!$A$3:$A$119)+SUMIF($B$3:$B$724,G564,$V$3:$V$723)</f>
        <v>1</v>
      </c>
      <c r="P564" s="11">
        <f ca="1">SUMIF(Ingredients!$B$3:$B$217,'PH complex foods'!H564,Ingredients!$A$3:$A$119)+SUMIF($B$3:$B$724,H564,$V$3:$V$723)</f>
        <v>1</v>
      </c>
      <c r="Q564" s="11">
        <f ca="1">SUMIF(Ingredients!$B$3:$B$217,'PH complex foods'!I564,Ingredients!$A$3:$A$119)+SUMIF($B$3:$B$724,I564,$V$3:$V$723)</f>
        <v>1</v>
      </c>
      <c r="R564" s="11">
        <f ca="1">SUMIF(Ingredients!$B$3:$B$217,'PH complex foods'!J564,Ingredients!$A$3:$A$119)+SUMIF($B$3:$B$724,J564,$V$3:$V$723)</f>
        <v>0</v>
      </c>
      <c r="S564" s="11">
        <f ca="1">SUMIF(Ingredients!$B$3:$B$217,'PH complex foods'!K564,Ingredients!$A$3:$A$119)+SUMIF($B$3:$B$724,K564,$V$3:$V$723)</f>
        <v>0</v>
      </c>
      <c r="T564" s="11">
        <f ca="1">SUMIF(Ingredients!$B$3:$B$217,'PH complex foods'!L564,Ingredients!$A$3:$A$119)+SUMIF($B$3:$B$724,L564,$V$3:$V$723)</f>
        <v>0</v>
      </c>
      <c r="U564" s="11">
        <f ca="1">SUMIF(Ingredients!$B$3:$B$217,'PH complex foods'!M564,Ingredients!$A$3:$A$119)+SUMIF($B$3:$B$724,M564,$V$3:$V$723)</f>
        <v>0</v>
      </c>
      <c r="V564" s="10">
        <f t="shared" ca="1" si="116"/>
        <v>1</v>
      </c>
      <c r="W564" s="11">
        <f t="shared" si="105"/>
        <v>0</v>
      </c>
      <c r="X564" s="44" t="str">
        <f t="shared" ca="1" si="117"/>
        <v>Yes</v>
      </c>
      <c r="Y564" s="34">
        <f>SUMIF(Ingredients!$B$3:$B$217,F564,Ingredients!$C$3:$C$217)+SUMIF($B$3:$B$724,F564,$AG$3:$AG$724)</f>
        <v>5</v>
      </c>
      <c r="Z564" s="30">
        <f>SUMIF(Ingredients!$B$3:$B$217,G564,Ingredients!$C$3:$C$217)+SUMIF($B$3:$B$724,G564,$AG$3:$AG$724)</f>
        <v>4</v>
      </c>
      <c r="AA564" s="30">
        <f>SUMIF(Ingredients!$B$3:$B$217,H564,Ingredients!$C$3:$C$217)+SUMIF($B$3:$B$724,H564,$AG$3:$AG$724)</f>
        <v>0</v>
      </c>
      <c r="AB564" s="30">
        <f>SUMIF(Ingredients!$B$3:$B$217,I564,Ingredients!$C$3:$C$217)+SUMIF($B$3:$B$724,I564,$AG$3:$AG$724)</f>
        <v>10</v>
      </c>
      <c r="AC564" s="30">
        <f>SUMIF(Ingredients!$B$3:$B$217,J564,Ingredients!$C$3:$C$217)+SUMIF($B$3:$B$724,J564,$AG$3:$AG$724)</f>
        <v>0</v>
      </c>
      <c r="AD564" s="30">
        <f>SUMIF(Ingredients!$B$3:$B$217,K564,Ingredients!$C$3:$C$217)+SUMIF($B$3:$B$724,K564,$AG$3:$AG$724)</f>
        <v>0</v>
      </c>
      <c r="AE564" s="30">
        <f>SUMIF(Ingredients!$B$3:$B$217,L564,Ingredients!$C$3:$C$217)+SUMIF($B$3:$B$724,L564,$AG$3:$AG$724)</f>
        <v>0</v>
      </c>
      <c r="AF564" s="30">
        <f>SUMIF(Ingredients!$B$3:$B$217,M564,Ingredients!$C$3:$C$217)+SUMIF($B$3:$B$724,M564,$AG$3:$AG$724)</f>
        <v>0</v>
      </c>
      <c r="AG564" s="29">
        <f t="shared" si="106"/>
        <v>19</v>
      </c>
      <c r="AH564" s="30">
        <f>SUMIF(Ingredients!$B$3:$B$217,F564,Ingredients!$D$3:$D$217)+SUMIF($B$3:$B$724,F564,$AP$3:$AP$724)</f>
        <v>0</v>
      </c>
      <c r="AI564" s="30">
        <f>SUMIF(Ingredients!$B$3:$B$217,G564,Ingredients!$D$3:$D$217)+SUMIF($B$3:$B$724,G564,$AP$3:$AP$724)</f>
        <v>0</v>
      </c>
      <c r="AJ564" s="30">
        <f>SUMIF(Ingredients!$B$3:$B$217,H564,Ingredients!$D$3:$D$217)+SUMIF($B$3:$B$724,H564,$AP$3:$AP$724)</f>
        <v>0</v>
      </c>
      <c r="AK564" s="30">
        <f>SUMIF(Ingredients!$B$3:$B$217,I564,Ingredients!$D$3:$D$217)+SUMIF($B$3:$B$724,I564,$AP$3:$AP$724)</f>
        <v>0</v>
      </c>
      <c r="AL564" s="30">
        <f>SUMIF(Ingredients!$B$3:$B$217,J564,Ingredients!$D$3:$D$217)+SUMIF($B$3:$B$724,J564,$AP$3:$AP$724)</f>
        <v>0</v>
      </c>
      <c r="AM564" s="30">
        <f>SUMIF(Ingredients!$B$3:$B$217,K564,Ingredients!$D$3:$D$217)+SUMIF($B$3:$B$724,K564,$AP$3:$AP$724)</f>
        <v>0</v>
      </c>
      <c r="AN564" s="30">
        <f>SUMIF(Ingredients!$B$3:$B$217,L564,Ingredients!$D$3:$D$217)+SUMIF($B$3:$B$724,L564,$AP$3:$AP$724)</f>
        <v>0</v>
      </c>
      <c r="AO564" s="30">
        <f>SUMIF(Ingredients!$B$3:$B$217,M564,Ingredients!$D$3:$D$217)+SUMIF($B$3:$B$724,M564,$AP$3:$AP$724)</f>
        <v>0</v>
      </c>
      <c r="AP564" s="29">
        <f t="shared" si="107"/>
        <v>0</v>
      </c>
      <c r="AQ564" s="30">
        <f>SUMIF(Ingredients!$B$3:$B$217,F564,Ingredients!$E$3:$E$217)+SUMIF($B$3:$B$724,F564,$AY$3:$AY$727)</f>
        <v>7</v>
      </c>
      <c r="AR564" s="30">
        <f>SUMIF(Ingredients!$B$3:$B$217,G564,Ingredients!$E$3:$E$217)+SUMIF($B$3:$B$724,G564,$AY$3:$AY$727)</f>
        <v>0</v>
      </c>
      <c r="AS564" s="30">
        <f>SUMIF(Ingredients!$B$3:$B$217,H564,Ingredients!$E$3:$E$217)+SUMIF($B$3:$B$724,H564,$AY$3:$AY$727)</f>
        <v>16</v>
      </c>
      <c r="AT564" s="30">
        <f>SUMIF(Ingredients!$B$3:$B$217,I564,Ingredients!$E$3:$E$217)+SUMIF($B$3:$B$724,I564,$AY$3:$AY$727)</f>
        <v>73</v>
      </c>
      <c r="AU564" s="30">
        <f>SUMIF(Ingredients!$B$3:$B$217,J564,Ingredients!$E$3:$E$217)+SUMIF($B$3:$B$724,J564,$AY$3:$AY$727)</f>
        <v>0</v>
      </c>
      <c r="AV564" s="30">
        <f>SUMIF(Ingredients!$B$3:$B$217,K564,Ingredients!$E$3:$E$217)+SUMIF($B$3:$B$724,K564,$AY$3:$AY$727)</f>
        <v>0</v>
      </c>
      <c r="AW564" s="30">
        <f>SUMIF(Ingredients!$B$3:$B$217,L564,Ingredients!$E$3:$E$217)+SUMIF($B$3:$B$724,L564,$AY$3:$AY$727)</f>
        <v>0</v>
      </c>
      <c r="AX564" s="30">
        <f>SUMIF(Ingredients!$B$3:$B$217,M564,Ingredients!$E$3:$E$217)+SUMIF($B$3:$B$724,M564,$AY$3:$AY$727)</f>
        <v>0</v>
      </c>
      <c r="AY564" s="29">
        <f t="shared" si="108"/>
        <v>24</v>
      </c>
      <c r="AZ564" s="30">
        <f>SUMIF(Ingredients!$B$3:$B$217,F564,Ingredients!$F$3:$F$217)+SUMIF($B$3:$B$724,F564,$BH$3:$BH$724)</f>
        <v>1</v>
      </c>
      <c r="BA564" s="30">
        <f>SUMIF(Ingredients!$B$3:$B$217,G564,Ingredients!$F$3:$F$217)+SUMIF($B$3:$B$724,G564,$BH$3:$BH$724)</f>
        <v>0</v>
      </c>
      <c r="BB564" s="30">
        <f>SUMIF(Ingredients!$B$3:$B$217,H564,Ingredients!$F$3:$F$217)+SUMIF($B$3:$B$724,H564,$BH$3:$BH$724)</f>
        <v>0</v>
      </c>
      <c r="BC564" s="30">
        <f>SUMIF(Ingredients!$B$3:$B$217,I564,Ingredients!$F$3:$F$217)+SUMIF($B$3:$B$724,I564,$BH$3:$BH$724)</f>
        <v>0</v>
      </c>
      <c r="BD564" s="30">
        <f>SUMIF(Ingredients!$B$3:$B$217,J564,Ingredients!$F$3:$F$217)+SUMIF($B$3:$B$724,J564,$BH$3:$BH$724)</f>
        <v>0</v>
      </c>
      <c r="BE564" s="30">
        <f>SUMIF(Ingredients!$B$3:$B$217,K564,Ingredients!$F$3:$F$217)+SUMIF($B$3:$B$724,K564,$BH$3:$BH$724)</f>
        <v>0</v>
      </c>
      <c r="BF564" s="30">
        <f>SUMIF(Ingredients!$B$3:$B$217,L564,Ingredients!$F$3:$F$217)+SUMIF($B$3:$B$724,L564,$BH$3:$BH$724)</f>
        <v>0</v>
      </c>
      <c r="BG564" s="30">
        <f>SUMIF(Ingredients!$B$3:$B$217,M564,Ingredients!$F$3:$F$217)+SUMIF($B$3:$B$724,M564,$BH$3:$BH$724)</f>
        <v>0</v>
      </c>
      <c r="BH564" s="35">
        <f t="shared" si="109"/>
        <v>1</v>
      </c>
      <c r="BI564" s="30">
        <f>SUMIF(Ingredients!$B$3:$B$217,F564,Ingredients!$G$3:$G$217)+SUMIF($B$3:$B$724,F564,$BQ$3:$BQ$724)</f>
        <v>0</v>
      </c>
      <c r="BJ564" s="30">
        <f>SUMIF(Ingredients!$B$3:$B$217,G564,Ingredients!$G$3:$G$217)+SUMIF($B$3:$B$724,G564,$BQ$3:$BQ$724)</f>
        <v>0</v>
      </c>
      <c r="BK564" s="30">
        <f>SUMIF(Ingredients!$B$3:$B$217,H564,Ingredients!$G$3:$G$217)+SUMIF($B$3:$B$724,H564,$BQ$3:$BQ$724)</f>
        <v>0</v>
      </c>
      <c r="BL564" s="30">
        <f>SUMIF(Ingredients!$B$3:$B$217,I564,Ingredients!$G$3:$G$217)+SUMIF($B$3:$B$724,I564,$BQ$3:$BQ$724)</f>
        <v>0</v>
      </c>
      <c r="BM564" s="30">
        <f>SUMIF(Ingredients!$B$3:$B$217,J564,Ingredients!$G$3:$G$217)+SUMIF($B$3:$B$724,J564,$BQ$3:$BQ$724)</f>
        <v>0</v>
      </c>
      <c r="BN564" s="30">
        <f>SUMIF(Ingredients!$B$3:$B$217,K564,Ingredients!$G$3:$G$217)+SUMIF($B$3:$B$724,K564,$BQ$3:$BQ$724)</f>
        <v>0</v>
      </c>
      <c r="BO564" s="30">
        <f>SUMIF(Ingredients!$B$3:$B$217,L564,Ingredients!$G$3:$G$217)+SUMIF($B$3:$B$724,L564,$BQ$3:$BQ$724)</f>
        <v>0</v>
      </c>
      <c r="BP564" s="30">
        <f>SUMIF(Ingredients!$B$3:$B$217,M564,Ingredients!$G$3:$G$217)+SUMIF($B$3:$B$724,M564,$BQ$3:$BQ$724)</f>
        <v>0</v>
      </c>
      <c r="BQ564" s="36">
        <f t="shared" si="110"/>
        <v>0</v>
      </c>
      <c r="BR564" s="30">
        <f>SUMIF(Ingredients!$B$3:$B$217,F564,Ingredients!$H$3:$H$217)+SUMIF($B$3:$B$724,F564,$BZ$3:$BZ$724)</f>
        <v>0</v>
      </c>
      <c r="BS564" s="30">
        <f>SUMIF(Ingredients!$B$3:$B$217,G564,Ingredients!$H$3:$H$217)+SUMIF($B$3:$B$724,G564,$BZ$3:$BZ$724)</f>
        <v>0</v>
      </c>
      <c r="BT564" s="30">
        <f>SUMIF(Ingredients!$B$3:$B$217,H564,Ingredients!$H$3:$H$217)+SUMIF($B$3:$B$724,H564,$BZ$3:$BZ$724)</f>
        <v>0</v>
      </c>
      <c r="BU564" s="30">
        <f>SUMIF(Ingredients!$B$3:$B$217,I564,Ingredients!$H$3:$H$217)+SUMIF($B$3:$B$724,I564,$BZ$3:$BZ$724)</f>
        <v>0</v>
      </c>
      <c r="BV564" s="30">
        <f>SUMIF(Ingredients!$B$3:$B$217,J564,Ingredients!$H$3:$H$217)+SUMIF($B$3:$B$724,J564,$BZ$3:$BZ$724)</f>
        <v>0</v>
      </c>
      <c r="BW564" s="30">
        <f>SUMIF(Ingredients!$B$3:$B$217,K564,Ingredients!$H$3:$H$217)+SUMIF($B$3:$B$724,K564,$BZ$3:$BZ$724)</f>
        <v>0</v>
      </c>
      <c r="BX564" s="30">
        <f>SUMIF(Ingredients!$B$3:$B$217,L564,Ingredients!$H$3:$H$217)+SUMIF($B$3:$B$724,L564,$BZ$3:$BZ$724)</f>
        <v>0</v>
      </c>
      <c r="BY564" s="30">
        <f>SUMIF(Ingredients!$B$3:$B$217,M564,Ingredients!$H$3:$H$217)+SUMIF($B$3:$B$724,M564,$BZ$3:$BZ$724)</f>
        <v>0</v>
      </c>
      <c r="BZ564" s="42">
        <f t="shared" si="111"/>
        <v>0</v>
      </c>
      <c r="CA564" s="30">
        <f>SUMIF(Ingredients!$B$3:$B$217,F564,Ingredients!$I$3:$I$217)+SUMIF($B$3:$B$724,F564,$CI$3:$CI$724)</f>
        <v>0</v>
      </c>
      <c r="CB564" s="30">
        <f>SUMIF(Ingredients!$B$3:$B$217,G564,Ingredients!$I$3:$I$217)+SUMIF($B$3:$B$724,G564,$CI$3:$CI$724)</f>
        <v>0</v>
      </c>
      <c r="CC564" s="30">
        <f>SUMIF(Ingredients!$B$3:$B$217,H564,Ingredients!$I$3:$I$217)+SUMIF($B$3:$B$724,H564,$CI$3:$CI$724)</f>
        <v>0</v>
      </c>
      <c r="CD564" s="30">
        <f>SUMIF(Ingredients!$B$3:$B$217,I564,Ingredients!$I$3:$I$217)+SUMIF($B$3:$B$724,I564,$CI$3:$CI$724)</f>
        <v>0</v>
      </c>
      <c r="CE564" s="30">
        <f>SUMIF(Ingredients!$B$3:$B$217,J564,Ingredients!$I$3:$I$217)+SUMIF($B$3:$B$724,J564,$CI$3:$CI$724)</f>
        <v>0</v>
      </c>
      <c r="CF564" s="30">
        <f>SUMIF(Ingredients!$B$3:$B$217,K564,Ingredients!$I$3:$I$217)+SUMIF($B$3:$B$724,K564,$CI$3:$CI$724)</f>
        <v>0</v>
      </c>
      <c r="CG564" s="30">
        <f>SUMIF(Ingredients!$B$3:$B$217,L564,Ingredients!$I$3:$I$217)+SUMIF($B$3:$B$724,L564,$CI$3:$CI$724)</f>
        <v>0</v>
      </c>
      <c r="CH564" s="30">
        <f>SUMIF(Ingredients!$B$3:$B$217,M564,Ingredients!$I$3:$I$217)+SUMIF($B$3:$B$724,M564,$CI$3:$CI$724)</f>
        <v>0</v>
      </c>
      <c r="CI564" s="38">
        <f t="shared" si="112"/>
        <v>0</v>
      </c>
      <c r="CJ564" s="30">
        <f>SUMIF(Ingredients!$B$3:$B$217,F564,Ingredients!$J$3:$J$217)+SUMIF($B$3:$B$724,F564,$CR$3:$CR$724)</f>
        <v>0</v>
      </c>
      <c r="CK564" s="30">
        <f>SUMIF(Ingredients!$B$3:$B$217,G564,Ingredients!$J$3:$J$217)+SUMIF($B$3:$B$724,G564,$CR$3:$CR$724)</f>
        <v>0</v>
      </c>
      <c r="CL564" s="30">
        <f>SUMIF(Ingredients!$B$3:$B$217,H564,Ingredients!$J$3:$J$217)+SUMIF($B$3:$B$724,H564,$CR$3:$CR$724)</f>
        <v>0</v>
      </c>
      <c r="CM564" s="30">
        <f>SUMIF(Ingredients!$B$3:$B$217,I564,Ingredients!$J$3:$J$217)+SUMIF($B$3:$B$724,I564,$CR$3:$CR$724)</f>
        <v>3</v>
      </c>
      <c r="CN564" s="30">
        <f>SUMIF(Ingredients!$B$3:$B$217,J564,Ingredients!$J$3:$J$217)+SUMIF($B$3:$B$724,J564,$CR$3:$CR$724)</f>
        <v>0</v>
      </c>
      <c r="CO564" s="30">
        <f>SUMIF(Ingredients!$B$3:$B$217,K564,Ingredients!$J$3:$J$217)+SUMIF($B$3:$B$724,K564,$CR$3:$CR$724)</f>
        <v>0</v>
      </c>
      <c r="CP564" s="30">
        <f>SUMIF(Ingredients!$B$3:$B$217,L564,Ingredients!$J$3:$J$217)+SUMIF($B$3:$B$724,L564,$CR$3:$CR$724)</f>
        <v>0</v>
      </c>
      <c r="CQ564" s="30">
        <f>SUMIF(Ingredients!$B$3:$B$217,M564,Ingredients!$J$3:$J$217)+SUMIF($B$3:$B$724,M564,$CR$3:$CR$724)</f>
        <v>0</v>
      </c>
      <c r="CR564" s="43">
        <f t="shared" si="113"/>
        <v>3</v>
      </c>
      <c r="CS564" s="34">
        <v>20</v>
      </c>
      <c r="CT564" s="30">
        <v>0</v>
      </c>
      <c r="CU564" s="30">
        <v>12</v>
      </c>
      <c r="CV564" s="35">
        <v>1</v>
      </c>
      <c r="CW564" s="36">
        <v>0</v>
      </c>
      <c r="CX564" s="37">
        <v>0</v>
      </c>
      <c r="CY564" s="38">
        <v>0.8</v>
      </c>
      <c r="CZ564" s="39">
        <v>3</v>
      </c>
      <c r="DA564" t="s">
        <v>202</v>
      </c>
      <c r="DB564" t="str">
        <f t="shared" ca="1" si="114"/>
        <v>-</v>
      </c>
      <c r="DD564" t="s">
        <v>200</v>
      </c>
      <c r="DE564" t="str">
        <f t="shared" ca="1" si="115"/>
        <v>TIROPITAITEM(MEAL, ItemRegistry.tiropitaItem, 4 ,4f,0f,1f,0f,0f,0.8f,3f,1.75f),</v>
      </c>
      <c r="DF564" t="s">
        <v>2600</v>
      </c>
    </row>
    <row r="565" spans="2:110" x14ac:dyDescent="0.3">
      <c r="B565" t="s">
        <v>881</v>
      </c>
      <c r="C565" t="str">
        <f>INDEX('PH Itemnames'!$B$1:$B$723,MATCH(B565,'PH Itemnames'!$A$1:$A$723),1)</f>
        <v>rosepetalteaItem</v>
      </c>
      <c r="D565" t="s">
        <v>240</v>
      </c>
      <c r="E565" t="s">
        <v>1192</v>
      </c>
      <c r="F565" s="10" t="s">
        <v>123</v>
      </c>
      <c r="G565" s="11" t="s">
        <v>222</v>
      </c>
      <c r="H565" s="11"/>
      <c r="I565" s="11"/>
      <c r="J565" s="11"/>
      <c r="K565" s="11"/>
      <c r="L565" s="11"/>
      <c r="M565" s="11"/>
      <c r="N565" s="46">
        <f ca="1">SUMIF(Ingredients!$B$3:$B$217,'PH complex foods'!F565,Ingredients!$A$3:$A$119)+SUMIF($B$3:$B$724,F565,$V$3:$V$723)</f>
        <v>1</v>
      </c>
      <c r="O565" s="11">
        <f ca="1">SUMIF(Ingredients!$B$3:$B$217,'PH complex foods'!G565,Ingredients!$A$3:$A$119)+SUMIF($B$3:$B$724,G565,$V$3:$V$723)</f>
        <v>1</v>
      </c>
      <c r="P565" s="11">
        <f ca="1">SUMIF(Ingredients!$B$3:$B$217,'PH complex foods'!H565,Ingredients!$A$3:$A$119)+SUMIF($B$3:$B$724,H565,$V$3:$V$723)</f>
        <v>0</v>
      </c>
      <c r="Q565" s="11">
        <f ca="1">SUMIF(Ingredients!$B$3:$B$217,'PH complex foods'!I565,Ingredients!$A$3:$A$119)+SUMIF($B$3:$B$724,I565,$V$3:$V$723)</f>
        <v>0</v>
      </c>
      <c r="R565" s="11">
        <f ca="1">SUMIF(Ingredients!$B$3:$B$217,'PH complex foods'!J565,Ingredients!$A$3:$A$119)+SUMIF($B$3:$B$724,J565,$V$3:$V$723)</f>
        <v>0</v>
      </c>
      <c r="S565" s="11">
        <f ca="1">SUMIF(Ingredients!$B$3:$B$217,'PH complex foods'!K565,Ingredients!$A$3:$A$119)+SUMIF($B$3:$B$724,K565,$V$3:$V$723)</f>
        <v>0</v>
      </c>
      <c r="T565" s="11">
        <f ca="1">SUMIF(Ingredients!$B$3:$B$217,'PH complex foods'!L565,Ingredients!$A$3:$A$119)+SUMIF($B$3:$B$724,L565,$V$3:$V$723)</f>
        <v>0</v>
      </c>
      <c r="U565" s="11">
        <f ca="1">SUMIF(Ingredients!$B$3:$B$217,'PH complex foods'!M565,Ingredients!$A$3:$A$119)+SUMIF($B$3:$B$724,M565,$V$3:$V$723)</f>
        <v>0</v>
      </c>
      <c r="V565" s="10">
        <f t="shared" ca="1" si="116"/>
        <v>1</v>
      </c>
      <c r="W565" s="11">
        <f t="shared" si="105"/>
        <v>0</v>
      </c>
      <c r="X565" s="44" t="str">
        <f t="shared" ca="1" si="117"/>
        <v>Yes</v>
      </c>
      <c r="Y565" s="34">
        <f>SUMIF(Ingredients!$B$3:$B$217,F565,Ingredients!$C$3:$C$217)+SUMIF($B$3:$B$724,F565,$AG$3:$AG$724)</f>
        <v>1</v>
      </c>
      <c r="Z565" s="30">
        <f>SUMIF(Ingredients!$B$3:$B$217,G565,Ingredients!$C$3:$C$217)+SUMIF($B$3:$B$724,G565,$AG$3:$AG$724)</f>
        <v>0</v>
      </c>
      <c r="AA565" s="30">
        <f>SUMIF(Ingredients!$B$3:$B$217,H565,Ingredients!$C$3:$C$217)+SUMIF($B$3:$B$724,H565,$AG$3:$AG$724)</f>
        <v>0</v>
      </c>
      <c r="AB565" s="30">
        <f>SUMIF(Ingredients!$B$3:$B$217,I565,Ingredients!$C$3:$C$217)+SUMIF($B$3:$B$724,I565,$AG$3:$AG$724)</f>
        <v>0</v>
      </c>
      <c r="AC565" s="30">
        <f>SUMIF(Ingredients!$B$3:$B$217,J565,Ingredients!$C$3:$C$217)+SUMIF($B$3:$B$724,J565,$AG$3:$AG$724)</f>
        <v>0</v>
      </c>
      <c r="AD565" s="30">
        <f>SUMIF(Ingredients!$B$3:$B$217,K565,Ingredients!$C$3:$C$217)+SUMIF($B$3:$B$724,K565,$AG$3:$AG$724)</f>
        <v>0</v>
      </c>
      <c r="AE565" s="30">
        <f>SUMIF(Ingredients!$B$3:$B$217,L565,Ingredients!$C$3:$C$217)+SUMIF($B$3:$B$724,L565,$AG$3:$AG$724)</f>
        <v>0</v>
      </c>
      <c r="AF565" s="30">
        <f>SUMIF(Ingredients!$B$3:$B$217,M565,Ingredients!$C$3:$C$217)+SUMIF($B$3:$B$724,M565,$AG$3:$AG$724)</f>
        <v>0</v>
      </c>
      <c r="AG565" s="29">
        <f t="shared" si="106"/>
        <v>1</v>
      </c>
      <c r="AH565" s="30">
        <f>SUMIF(Ingredients!$B$3:$B$217,F565,Ingredients!$D$3:$D$217)+SUMIF($B$3:$B$724,F565,$AP$3:$AP$724)</f>
        <v>0</v>
      </c>
      <c r="AI565" s="30">
        <f>SUMIF(Ingredients!$B$3:$B$217,G565,Ingredients!$D$3:$D$217)+SUMIF($B$3:$B$724,G565,$AP$3:$AP$724)</f>
        <v>0</v>
      </c>
      <c r="AJ565" s="30">
        <f>SUMIF(Ingredients!$B$3:$B$217,H565,Ingredients!$D$3:$D$217)+SUMIF($B$3:$B$724,H565,$AP$3:$AP$724)</f>
        <v>0</v>
      </c>
      <c r="AK565" s="30">
        <f>SUMIF(Ingredients!$B$3:$B$217,I565,Ingredients!$D$3:$D$217)+SUMIF($B$3:$B$724,I565,$AP$3:$AP$724)</f>
        <v>0</v>
      </c>
      <c r="AL565" s="30">
        <f>SUMIF(Ingredients!$B$3:$B$217,J565,Ingredients!$D$3:$D$217)+SUMIF($B$3:$B$724,J565,$AP$3:$AP$724)</f>
        <v>0</v>
      </c>
      <c r="AM565" s="30">
        <f>SUMIF(Ingredients!$B$3:$B$217,K565,Ingredients!$D$3:$D$217)+SUMIF($B$3:$B$724,K565,$AP$3:$AP$724)</f>
        <v>0</v>
      </c>
      <c r="AN565" s="30">
        <f>SUMIF(Ingredients!$B$3:$B$217,L565,Ingredients!$D$3:$D$217)+SUMIF($B$3:$B$724,L565,$AP$3:$AP$724)</f>
        <v>0</v>
      </c>
      <c r="AO565" s="30">
        <f>SUMIF(Ingredients!$B$3:$B$217,M565,Ingredients!$D$3:$D$217)+SUMIF($B$3:$B$724,M565,$AP$3:$AP$724)</f>
        <v>0</v>
      </c>
      <c r="AP565" s="29">
        <f t="shared" si="107"/>
        <v>0</v>
      </c>
      <c r="AQ565" s="30">
        <f>SUMIF(Ingredients!$B$3:$B$217,F565,Ingredients!$E$3:$E$217)+SUMIF($B$3:$B$724,F565,$AY$3:$AY$727)</f>
        <v>30</v>
      </c>
      <c r="AR565" s="30">
        <f>SUMIF(Ingredients!$B$3:$B$217,G565,Ingredients!$E$3:$E$217)+SUMIF($B$3:$B$724,G565,$AY$3:$AY$727)</f>
        <v>0</v>
      </c>
      <c r="AS565" s="30">
        <f>SUMIF(Ingredients!$B$3:$B$217,H565,Ingredients!$E$3:$E$217)+SUMIF($B$3:$B$724,H565,$AY$3:$AY$727)</f>
        <v>0</v>
      </c>
      <c r="AT565" s="30">
        <f>SUMIF(Ingredients!$B$3:$B$217,I565,Ingredients!$E$3:$E$217)+SUMIF($B$3:$B$724,I565,$AY$3:$AY$727)</f>
        <v>0</v>
      </c>
      <c r="AU565" s="30">
        <f>SUMIF(Ingredients!$B$3:$B$217,J565,Ingredients!$E$3:$E$217)+SUMIF($B$3:$B$724,J565,$AY$3:$AY$727)</f>
        <v>0</v>
      </c>
      <c r="AV565" s="30">
        <f>SUMIF(Ingredients!$B$3:$B$217,K565,Ingredients!$E$3:$E$217)+SUMIF($B$3:$B$724,K565,$AY$3:$AY$727)</f>
        <v>0</v>
      </c>
      <c r="AW565" s="30">
        <f>SUMIF(Ingredients!$B$3:$B$217,L565,Ingredients!$E$3:$E$217)+SUMIF($B$3:$B$724,L565,$AY$3:$AY$727)</f>
        <v>0</v>
      </c>
      <c r="AX565" s="30">
        <f>SUMIF(Ingredients!$B$3:$B$217,M565,Ingredients!$E$3:$E$217)+SUMIF($B$3:$B$724,M565,$AY$3:$AY$727)</f>
        <v>0</v>
      </c>
      <c r="AY565" s="29">
        <f t="shared" si="108"/>
        <v>15</v>
      </c>
      <c r="AZ565" s="30">
        <f>SUMIF(Ingredients!$B$3:$B$217,F565,Ingredients!$F$3:$F$217)+SUMIF($B$3:$B$724,F565,$BH$3:$BH$724)</f>
        <v>0</v>
      </c>
      <c r="BA565" s="30">
        <f>SUMIF(Ingredients!$B$3:$B$217,G565,Ingredients!$F$3:$F$217)+SUMIF($B$3:$B$724,G565,$BH$3:$BH$724)</f>
        <v>0</v>
      </c>
      <c r="BB565" s="30">
        <f>SUMIF(Ingredients!$B$3:$B$217,H565,Ingredients!$F$3:$F$217)+SUMIF($B$3:$B$724,H565,$BH$3:$BH$724)</f>
        <v>0</v>
      </c>
      <c r="BC565" s="30">
        <f>SUMIF(Ingredients!$B$3:$B$217,I565,Ingredients!$F$3:$F$217)+SUMIF($B$3:$B$724,I565,$BH$3:$BH$724)</f>
        <v>0</v>
      </c>
      <c r="BD565" s="30">
        <f>SUMIF(Ingredients!$B$3:$B$217,J565,Ingredients!$F$3:$F$217)+SUMIF($B$3:$B$724,J565,$BH$3:$BH$724)</f>
        <v>0</v>
      </c>
      <c r="BE565" s="30">
        <f>SUMIF(Ingredients!$B$3:$B$217,K565,Ingredients!$F$3:$F$217)+SUMIF($B$3:$B$724,K565,$BH$3:$BH$724)</f>
        <v>0</v>
      </c>
      <c r="BF565" s="30">
        <f>SUMIF(Ingredients!$B$3:$B$217,L565,Ingredients!$F$3:$F$217)+SUMIF($B$3:$B$724,L565,$BH$3:$BH$724)</f>
        <v>0</v>
      </c>
      <c r="BG565" s="30">
        <f>SUMIF(Ingredients!$B$3:$B$217,M565,Ingredients!$F$3:$F$217)+SUMIF($B$3:$B$724,M565,$BH$3:$BH$724)</f>
        <v>0</v>
      </c>
      <c r="BH565" s="35">
        <f t="shared" si="109"/>
        <v>0</v>
      </c>
      <c r="BI565" s="30">
        <f>SUMIF(Ingredients!$B$3:$B$217,F565,Ingredients!$G$3:$G$217)+SUMIF($B$3:$B$724,F565,$BQ$3:$BQ$724)</f>
        <v>0</v>
      </c>
      <c r="BJ565" s="30">
        <f>SUMIF(Ingredients!$B$3:$B$217,G565,Ingredients!$G$3:$G$217)+SUMIF($B$3:$B$724,G565,$BQ$3:$BQ$724)</f>
        <v>0</v>
      </c>
      <c r="BK565" s="30">
        <f>SUMIF(Ingredients!$B$3:$B$217,H565,Ingredients!$G$3:$G$217)+SUMIF($B$3:$B$724,H565,$BQ$3:$BQ$724)</f>
        <v>0</v>
      </c>
      <c r="BL565" s="30">
        <f>SUMIF(Ingredients!$B$3:$B$217,I565,Ingredients!$G$3:$G$217)+SUMIF($B$3:$B$724,I565,$BQ$3:$BQ$724)</f>
        <v>0</v>
      </c>
      <c r="BM565" s="30">
        <f>SUMIF(Ingredients!$B$3:$B$217,J565,Ingredients!$G$3:$G$217)+SUMIF($B$3:$B$724,J565,$BQ$3:$BQ$724)</f>
        <v>0</v>
      </c>
      <c r="BN565" s="30">
        <f>SUMIF(Ingredients!$B$3:$B$217,K565,Ingredients!$G$3:$G$217)+SUMIF($B$3:$B$724,K565,$BQ$3:$BQ$724)</f>
        <v>0</v>
      </c>
      <c r="BO565" s="30">
        <f>SUMIF(Ingredients!$B$3:$B$217,L565,Ingredients!$G$3:$G$217)+SUMIF($B$3:$B$724,L565,$BQ$3:$BQ$724)</f>
        <v>0</v>
      </c>
      <c r="BP565" s="30">
        <f>SUMIF(Ingredients!$B$3:$B$217,M565,Ingredients!$G$3:$G$217)+SUMIF($B$3:$B$724,M565,$BQ$3:$BQ$724)</f>
        <v>0</v>
      </c>
      <c r="BQ565" s="36">
        <f t="shared" si="110"/>
        <v>0</v>
      </c>
      <c r="BR565" s="30">
        <f>SUMIF(Ingredients!$B$3:$B$217,F565,Ingredients!$H$3:$H$217)+SUMIF($B$3:$B$724,F565,$BZ$3:$BZ$724)</f>
        <v>0</v>
      </c>
      <c r="BS565" s="30">
        <f>SUMIF(Ingredients!$B$3:$B$217,G565,Ingredients!$H$3:$H$217)+SUMIF($B$3:$B$724,G565,$BZ$3:$BZ$724)</f>
        <v>0</v>
      </c>
      <c r="BT565" s="30">
        <f>SUMIF(Ingredients!$B$3:$B$217,H565,Ingredients!$H$3:$H$217)+SUMIF($B$3:$B$724,H565,$BZ$3:$BZ$724)</f>
        <v>0</v>
      </c>
      <c r="BU565" s="30">
        <f>SUMIF(Ingredients!$B$3:$B$217,I565,Ingredients!$H$3:$H$217)+SUMIF($B$3:$B$724,I565,$BZ$3:$BZ$724)</f>
        <v>0</v>
      </c>
      <c r="BV565" s="30">
        <f>SUMIF(Ingredients!$B$3:$B$217,J565,Ingredients!$H$3:$H$217)+SUMIF($B$3:$B$724,J565,$BZ$3:$BZ$724)</f>
        <v>0</v>
      </c>
      <c r="BW565" s="30">
        <f>SUMIF(Ingredients!$B$3:$B$217,K565,Ingredients!$H$3:$H$217)+SUMIF($B$3:$B$724,K565,$BZ$3:$BZ$724)</f>
        <v>0</v>
      </c>
      <c r="BX565" s="30">
        <f>SUMIF(Ingredients!$B$3:$B$217,L565,Ingredients!$H$3:$H$217)+SUMIF($B$3:$B$724,L565,$BZ$3:$BZ$724)</f>
        <v>0</v>
      </c>
      <c r="BY565" s="30">
        <f>SUMIF(Ingredients!$B$3:$B$217,M565,Ingredients!$H$3:$H$217)+SUMIF($B$3:$B$724,M565,$BZ$3:$BZ$724)</f>
        <v>0</v>
      </c>
      <c r="BZ565" s="42">
        <f t="shared" si="111"/>
        <v>0</v>
      </c>
      <c r="CA565" s="30">
        <f>SUMIF(Ingredients!$B$3:$B$217,F565,Ingredients!$I$3:$I$217)+SUMIF($B$3:$B$724,F565,$CI$3:$CI$724)</f>
        <v>0</v>
      </c>
      <c r="CB565" s="30">
        <f>SUMIF(Ingredients!$B$3:$B$217,G565,Ingredients!$I$3:$I$217)+SUMIF($B$3:$B$724,G565,$CI$3:$CI$724)</f>
        <v>0</v>
      </c>
      <c r="CC565" s="30">
        <f>SUMIF(Ingredients!$B$3:$B$217,H565,Ingredients!$I$3:$I$217)+SUMIF($B$3:$B$724,H565,$CI$3:$CI$724)</f>
        <v>0</v>
      </c>
      <c r="CD565" s="30">
        <f>SUMIF(Ingredients!$B$3:$B$217,I565,Ingredients!$I$3:$I$217)+SUMIF($B$3:$B$724,I565,$CI$3:$CI$724)</f>
        <v>0</v>
      </c>
      <c r="CE565" s="30">
        <f>SUMIF(Ingredients!$B$3:$B$217,J565,Ingredients!$I$3:$I$217)+SUMIF($B$3:$B$724,J565,$CI$3:$CI$724)</f>
        <v>0</v>
      </c>
      <c r="CF565" s="30">
        <f>SUMIF(Ingredients!$B$3:$B$217,K565,Ingredients!$I$3:$I$217)+SUMIF($B$3:$B$724,K565,$CI$3:$CI$724)</f>
        <v>0</v>
      </c>
      <c r="CG565" s="30">
        <f>SUMIF(Ingredients!$B$3:$B$217,L565,Ingredients!$I$3:$I$217)+SUMIF($B$3:$B$724,L565,$CI$3:$CI$724)</f>
        <v>0</v>
      </c>
      <c r="CH565" s="30">
        <f>SUMIF(Ingredients!$B$3:$B$217,M565,Ingredients!$I$3:$I$217)+SUMIF($B$3:$B$724,M565,$CI$3:$CI$724)</f>
        <v>0</v>
      </c>
      <c r="CI565" s="38">
        <f t="shared" si="112"/>
        <v>0</v>
      </c>
      <c r="CJ565" s="30">
        <f>SUMIF(Ingredients!$B$3:$B$217,F565,Ingredients!$J$3:$J$217)+SUMIF($B$3:$B$724,F565,$CR$3:$CR$724)</f>
        <v>0</v>
      </c>
      <c r="CK565" s="30">
        <f>SUMIF(Ingredients!$B$3:$B$217,G565,Ingredients!$J$3:$J$217)+SUMIF($B$3:$B$724,G565,$CR$3:$CR$724)</f>
        <v>0</v>
      </c>
      <c r="CL565" s="30">
        <f>SUMIF(Ingredients!$B$3:$B$217,H565,Ingredients!$J$3:$J$217)+SUMIF($B$3:$B$724,H565,$CR$3:$CR$724)</f>
        <v>0</v>
      </c>
      <c r="CM565" s="30">
        <f>SUMIF(Ingredients!$B$3:$B$217,I565,Ingredients!$J$3:$J$217)+SUMIF($B$3:$B$724,I565,$CR$3:$CR$724)</f>
        <v>0</v>
      </c>
      <c r="CN565" s="30">
        <f>SUMIF(Ingredients!$B$3:$B$217,J565,Ingredients!$J$3:$J$217)+SUMIF($B$3:$B$724,J565,$CR$3:$CR$724)</f>
        <v>0</v>
      </c>
      <c r="CO565" s="30">
        <f>SUMIF(Ingredients!$B$3:$B$217,K565,Ingredients!$J$3:$J$217)+SUMIF($B$3:$B$724,K565,$CR$3:$CR$724)</f>
        <v>0</v>
      </c>
      <c r="CP565" s="30">
        <f>SUMIF(Ingredients!$B$3:$B$217,L565,Ingredients!$J$3:$J$217)+SUMIF($B$3:$B$724,L565,$CR$3:$CR$724)</f>
        <v>0</v>
      </c>
      <c r="CQ565" s="30">
        <f>SUMIF(Ingredients!$B$3:$B$217,M565,Ingredients!$J$3:$J$217)+SUMIF($B$3:$B$724,M565,$CR$3:$CR$724)</f>
        <v>0</v>
      </c>
      <c r="CR565" s="43">
        <f t="shared" si="113"/>
        <v>0</v>
      </c>
      <c r="CS565" s="34">
        <v>1</v>
      </c>
      <c r="CT565" s="30">
        <v>20</v>
      </c>
      <c r="CU565" s="30">
        <v>15</v>
      </c>
      <c r="CV565" s="35">
        <v>0</v>
      </c>
      <c r="CW565" s="36">
        <v>0</v>
      </c>
      <c r="CX565" s="37">
        <v>0</v>
      </c>
      <c r="CY565" s="38">
        <v>0</v>
      </c>
      <c r="CZ565" s="39">
        <v>0</v>
      </c>
      <c r="DA565" t="s">
        <v>202</v>
      </c>
      <c r="DB565" t="str">
        <f t="shared" ca="1" si="114"/>
        <v>-</v>
      </c>
      <c r="DD565" t="s">
        <v>200</v>
      </c>
      <c r="DE565" t="str">
        <f t="shared" ca="1" si="115"/>
        <v>ROSEPETALTEAITEM(MEAL, ItemRegistry.rosepetalteaItem, 4 ,0.2f,20f,0f,0f,0f,0f,0f,1.4f),</v>
      </c>
      <c r="DF565" t="s">
        <v>2601</v>
      </c>
    </row>
    <row r="566" spans="2:110" x14ac:dyDescent="0.3">
      <c r="B566" t="s">
        <v>882</v>
      </c>
      <c r="C566" t="str">
        <f>INDEX('PH Itemnames'!$B$1:$B$723,MATCH(B566,'PH Itemnames'!$A$1:$A$723),1)</f>
        <v>potatoskinsItem</v>
      </c>
      <c r="D566" t="s">
        <v>240</v>
      </c>
      <c r="E566" t="s">
        <v>1192</v>
      </c>
      <c r="F566" s="10" t="s">
        <v>65</v>
      </c>
      <c r="G566" s="11" t="s">
        <v>368</v>
      </c>
      <c r="H566" s="11" t="s">
        <v>73</v>
      </c>
      <c r="I566" s="11" t="s">
        <v>227</v>
      </c>
      <c r="J566" s="11"/>
      <c r="K566" s="11"/>
      <c r="L566" s="11"/>
      <c r="M566" s="11"/>
      <c r="N566" s="46">
        <f ca="1">SUMIF(Ingredients!$B$3:$B$217,'PH complex foods'!F566,Ingredients!$A$3:$A$119)+SUMIF($B$3:$B$724,F566,$V$3:$V$723)</f>
        <v>1</v>
      </c>
      <c r="O566" s="11">
        <f ca="1">SUMIF(Ingredients!$B$3:$B$217,'PH complex foods'!G566,Ingredients!$A$3:$A$119)+SUMIF($B$3:$B$724,G566,$V$3:$V$723)</f>
        <v>1</v>
      </c>
      <c r="P566" s="11">
        <f ca="1">SUMIF(Ingredients!$B$3:$B$217,'PH complex foods'!H566,Ingredients!$A$3:$A$119)+SUMIF($B$3:$B$724,H566,$V$3:$V$723)</f>
        <v>1</v>
      </c>
      <c r="Q566" s="11">
        <f ca="1">SUMIF(Ingredients!$B$3:$B$217,'PH complex foods'!I566,Ingredients!$A$3:$A$119)+SUMIF($B$3:$B$724,I566,$V$3:$V$723)</f>
        <v>1</v>
      </c>
      <c r="R566" s="11">
        <f ca="1">SUMIF(Ingredients!$B$3:$B$217,'PH complex foods'!J566,Ingredients!$A$3:$A$119)+SUMIF($B$3:$B$724,J566,$V$3:$V$723)</f>
        <v>0</v>
      </c>
      <c r="S566" s="11">
        <f ca="1">SUMIF(Ingredients!$B$3:$B$217,'PH complex foods'!K566,Ingredients!$A$3:$A$119)+SUMIF($B$3:$B$724,K566,$V$3:$V$723)</f>
        <v>0</v>
      </c>
      <c r="T566" s="11">
        <f ca="1">SUMIF(Ingredients!$B$3:$B$217,'PH complex foods'!L566,Ingredients!$A$3:$A$119)+SUMIF($B$3:$B$724,L566,$V$3:$V$723)</f>
        <v>0</v>
      </c>
      <c r="U566" s="11">
        <f ca="1">SUMIF(Ingredients!$B$3:$B$217,'PH complex foods'!M566,Ingredients!$A$3:$A$119)+SUMIF($B$3:$B$724,M566,$V$3:$V$723)</f>
        <v>0</v>
      </c>
      <c r="V566" s="10">
        <f t="shared" ca="1" si="116"/>
        <v>1</v>
      </c>
      <c r="W566" s="11">
        <f t="shared" si="105"/>
        <v>0</v>
      </c>
      <c r="X566" s="44" t="str">
        <f t="shared" ca="1" si="117"/>
        <v>Yes</v>
      </c>
      <c r="Y566" s="34">
        <f>SUMIF(Ingredients!$B$3:$B$217,F566,Ingredients!$C$3:$C$217)+SUMIF($B$3:$B$724,F566,$AG$3:$AG$724)</f>
        <v>10</v>
      </c>
      <c r="Z566" s="30">
        <f>SUMIF(Ingredients!$B$3:$B$217,G566,Ingredients!$C$3:$C$217)+SUMIF($B$3:$B$724,G566,$AG$3:$AG$724)</f>
        <v>10</v>
      </c>
      <c r="AA566" s="30">
        <f>SUMIF(Ingredients!$B$3:$B$217,H566,Ingredients!$C$3:$C$217)+SUMIF($B$3:$B$724,H566,$AG$3:$AG$724)</f>
        <v>10</v>
      </c>
      <c r="AB566" s="30">
        <f>SUMIF(Ingredients!$B$3:$B$217,I566,Ingredients!$C$3:$C$217)+SUMIF($B$3:$B$724,I566,$AG$3:$AG$724)</f>
        <v>5</v>
      </c>
      <c r="AC566" s="30">
        <f>SUMIF(Ingredients!$B$3:$B$217,J566,Ingredients!$C$3:$C$217)+SUMIF($B$3:$B$724,J566,$AG$3:$AG$724)</f>
        <v>0</v>
      </c>
      <c r="AD566" s="30">
        <f>SUMIF(Ingredients!$B$3:$B$217,K566,Ingredients!$C$3:$C$217)+SUMIF($B$3:$B$724,K566,$AG$3:$AG$724)</f>
        <v>0</v>
      </c>
      <c r="AE566" s="30">
        <f>SUMIF(Ingredients!$B$3:$B$217,L566,Ingredients!$C$3:$C$217)+SUMIF($B$3:$B$724,L566,$AG$3:$AG$724)</f>
        <v>0</v>
      </c>
      <c r="AF566" s="30">
        <f>SUMIF(Ingredients!$B$3:$B$217,M566,Ingredients!$C$3:$C$217)+SUMIF($B$3:$B$724,M566,$AG$3:$AG$724)</f>
        <v>0</v>
      </c>
      <c r="AG566" s="29">
        <f t="shared" si="106"/>
        <v>35</v>
      </c>
      <c r="AH566" s="30">
        <f>SUMIF(Ingredients!$B$3:$B$217,F566,Ingredients!$D$3:$D$217)+SUMIF($B$3:$B$724,F566,$AP$3:$AP$724)</f>
        <v>0</v>
      </c>
      <c r="AI566" s="30">
        <f>SUMIF(Ingredients!$B$3:$B$217,G566,Ingredients!$D$3:$D$217)+SUMIF($B$3:$B$724,G566,$AP$3:$AP$724)</f>
        <v>0</v>
      </c>
      <c r="AJ566" s="30">
        <f>SUMIF(Ingredients!$B$3:$B$217,H566,Ingredients!$D$3:$D$217)+SUMIF($B$3:$B$724,H566,$AP$3:$AP$724)</f>
        <v>0</v>
      </c>
      <c r="AK566" s="30">
        <f>SUMIF(Ingredients!$B$3:$B$217,I566,Ingredients!$D$3:$D$217)+SUMIF($B$3:$B$724,I566,$AP$3:$AP$724)</f>
        <v>0</v>
      </c>
      <c r="AL566" s="30">
        <f>SUMIF(Ingredients!$B$3:$B$217,J566,Ingredients!$D$3:$D$217)+SUMIF($B$3:$B$724,J566,$AP$3:$AP$724)</f>
        <v>0</v>
      </c>
      <c r="AM566" s="30">
        <f>SUMIF(Ingredients!$B$3:$B$217,K566,Ingredients!$D$3:$D$217)+SUMIF($B$3:$B$724,K566,$AP$3:$AP$724)</f>
        <v>0</v>
      </c>
      <c r="AN566" s="30">
        <f>SUMIF(Ingredients!$B$3:$B$217,L566,Ingredients!$D$3:$D$217)+SUMIF($B$3:$B$724,L566,$AP$3:$AP$724)</f>
        <v>0</v>
      </c>
      <c r="AO566" s="30">
        <f>SUMIF(Ingredients!$B$3:$B$217,M566,Ingredients!$D$3:$D$217)+SUMIF($B$3:$B$724,M566,$AP$3:$AP$724)</f>
        <v>0</v>
      </c>
      <c r="AP566" s="29">
        <f t="shared" si="107"/>
        <v>0</v>
      </c>
      <c r="AQ566" s="30">
        <f>SUMIF(Ingredients!$B$3:$B$217,F566,Ingredients!$E$3:$E$217)+SUMIF($B$3:$B$724,F566,$AY$3:$AY$727)</f>
        <v>32</v>
      </c>
      <c r="AR566" s="30">
        <f>SUMIF(Ingredients!$B$3:$B$217,G566,Ingredients!$E$3:$E$217)+SUMIF($B$3:$B$724,G566,$AY$3:$AY$727)</f>
        <v>14</v>
      </c>
      <c r="AS566" s="30">
        <f>SUMIF(Ingredients!$B$3:$B$217,H566,Ingredients!$E$3:$E$217)+SUMIF($B$3:$B$724,H566,$AY$3:$AY$727)</f>
        <v>73</v>
      </c>
      <c r="AT566" s="30">
        <f>SUMIF(Ingredients!$B$3:$B$217,I566,Ingredients!$E$3:$E$217)+SUMIF($B$3:$B$724,I566,$AY$3:$AY$727)</f>
        <v>7</v>
      </c>
      <c r="AU566" s="30">
        <f>SUMIF(Ingredients!$B$3:$B$217,J566,Ingredients!$E$3:$E$217)+SUMIF($B$3:$B$724,J566,$AY$3:$AY$727)</f>
        <v>0</v>
      </c>
      <c r="AV566" s="30">
        <f>SUMIF(Ingredients!$B$3:$B$217,K566,Ingredients!$E$3:$E$217)+SUMIF($B$3:$B$724,K566,$AY$3:$AY$727)</f>
        <v>0</v>
      </c>
      <c r="AW566" s="30">
        <f>SUMIF(Ingredients!$B$3:$B$217,L566,Ingredients!$E$3:$E$217)+SUMIF($B$3:$B$724,L566,$AY$3:$AY$727)</f>
        <v>0</v>
      </c>
      <c r="AX566" s="30">
        <f>SUMIF(Ingredients!$B$3:$B$217,M566,Ingredients!$E$3:$E$217)+SUMIF($B$3:$B$724,M566,$AY$3:$AY$727)</f>
        <v>0</v>
      </c>
      <c r="AY566" s="29">
        <f t="shared" si="108"/>
        <v>31.5</v>
      </c>
      <c r="AZ566" s="30">
        <f>SUMIF(Ingredients!$B$3:$B$217,F566,Ingredients!$F$3:$F$217)+SUMIF($B$3:$B$724,F566,$BH$3:$BH$724)</f>
        <v>0</v>
      </c>
      <c r="BA566" s="30">
        <f>SUMIF(Ingredients!$B$3:$B$217,G566,Ingredients!$F$3:$F$217)+SUMIF($B$3:$B$724,G566,$BH$3:$BH$724)</f>
        <v>0</v>
      </c>
      <c r="BB566" s="30">
        <f>SUMIF(Ingredients!$B$3:$B$217,H566,Ingredients!$F$3:$F$217)+SUMIF($B$3:$B$724,H566,$BH$3:$BH$724)</f>
        <v>0</v>
      </c>
      <c r="BC566" s="30">
        <f>SUMIF(Ingredients!$B$3:$B$217,I566,Ingredients!$F$3:$F$217)+SUMIF($B$3:$B$724,I566,$BH$3:$BH$724)</f>
        <v>0</v>
      </c>
      <c r="BD566" s="30">
        <f>SUMIF(Ingredients!$B$3:$B$217,J566,Ingredients!$F$3:$F$217)+SUMIF($B$3:$B$724,J566,$BH$3:$BH$724)</f>
        <v>0</v>
      </c>
      <c r="BE566" s="30">
        <f>SUMIF(Ingredients!$B$3:$B$217,K566,Ingredients!$F$3:$F$217)+SUMIF($B$3:$B$724,K566,$BH$3:$BH$724)</f>
        <v>0</v>
      </c>
      <c r="BF566" s="30">
        <f>SUMIF(Ingredients!$B$3:$B$217,L566,Ingredients!$F$3:$F$217)+SUMIF($B$3:$B$724,L566,$BH$3:$BH$724)</f>
        <v>0</v>
      </c>
      <c r="BG566" s="30">
        <f>SUMIF(Ingredients!$B$3:$B$217,M566,Ingredients!$F$3:$F$217)+SUMIF($B$3:$B$724,M566,$BH$3:$BH$724)</f>
        <v>0</v>
      </c>
      <c r="BH566" s="35">
        <f t="shared" si="109"/>
        <v>0</v>
      </c>
      <c r="BI566" s="30">
        <f>SUMIF(Ingredients!$B$3:$B$217,F566,Ingredients!$G$3:$G$217)+SUMIF($B$3:$B$724,F566,$BQ$3:$BQ$724)</f>
        <v>0</v>
      </c>
      <c r="BJ566" s="30">
        <f>SUMIF(Ingredients!$B$3:$B$217,G566,Ingredients!$G$3:$G$217)+SUMIF($B$3:$B$724,G566,$BQ$3:$BQ$724)</f>
        <v>0</v>
      </c>
      <c r="BK566" s="30">
        <f>SUMIF(Ingredients!$B$3:$B$217,H566,Ingredients!$G$3:$G$217)+SUMIF($B$3:$B$724,H566,$BQ$3:$BQ$724)</f>
        <v>0</v>
      </c>
      <c r="BL566" s="30">
        <f>SUMIF(Ingredients!$B$3:$B$217,I566,Ingredients!$G$3:$G$217)+SUMIF($B$3:$B$724,I566,$BQ$3:$BQ$724)</f>
        <v>0</v>
      </c>
      <c r="BM566" s="30">
        <f>SUMIF(Ingredients!$B$3:$B$217,J566,Ingredients!$G$3:$G$217)+SUMIF($B$3:$B$724,J566,$BQ$3:$BQ$724)</f>
        <v>0</v>
      </c>
      <c r="BN566" s="30">
        <f>SUMIF(Ingredients!$B$3:$B$217,K566,Ingredients!$G$3:$G$217)+SUMIF($B$3:$B$724,K566,$BQ$3:$BQ$724)</f>
        <v>0</v>
      </c>
      <c r="BO566" s="30">
        <f>SUMIF(Ingredients!$B$3:$B$217,L566,Ingredients!$G$3:$G$217)+SUMIF($B$3:$B$724,L566,$BQ$3:$BQ$724)</f>
        <v>0</v>
      </c>
      <c r="BP566" s="30">
        <f>SUMIF(Ingredients!$B$3:$B$217,M566,Ingredients!$G$3:$G$217)+SUMIF($B$3:$B$724,M566,$BQ$3:$BQ$724)</f>
        <v>0</v>
      </c>
      <c r="BQ566" s="36">
        <f t="shared" si="110"/>
        <v>0</v>
      </c>
      <c r="BR566" s="30">
        <f>SUMIF(Ingredients!$B$3:$B$217,F566,Ingredients!$H$3:$H$217)+SUMIF($B$3:$B$724,F566,$BZ$3:$BZ$724)</f>
        <v>1.5</v>
      </c>
      <c r="BS566" s="30">
        <f>SUMIF(Ingredients!$B$3:$B$217,G566,Ingredients!$H$3:$H$217)+SUMIF($B$3:$B$724,G566,$BZ$3:$BZ$724)</f>
        <v>0</v>
      </c>
      <c r="BT566" s="30">
        <f>SUMIF(Ingredients!$B$3:$B$217,H566,Ingredients!$H$3:$H$217)+SUMIF($B$3:$B$724,H566,$BZ$3:$BZ$724)</f>
        <v>0</v>
      </c>
      <c r="BU566" s="30">
        <f>SUMIF(Ingredients!$B$3:$B$217,I566,Ingredients!$H$3:$H$217)+SUMIF($B$3:$B$724,I566,$BZ$3:$BZ$724)</f>
        <v>0</v>
      </c>
      <c r="BV566" s="30">
        <f>SUMIF(Ingredients!$B$3:$B$217,J566,Ingredients!$H$3:$H$217)+SUMIF($B$3:$B$724,J566,$BZ$3:$BZ$724)</f>
        <v>0</v>
      </c>
      <c r="BW566" s="30">
        <f>SUMIF(Ingredients!$B$3:$B$217,K566,Ingredients!$H$3:$H$217)+SUMIF($B$3:$B$724,K566,$BZ$3:$BZ$724)</f>
        <v>0</v>
      </c>
      <c r="BX566" s="30">
        <f>SUMIF(Ingredients!$B$3:$B$217,L566,Ingredients!$H$3:$H$217)+SUMIF($B$3:$B$724,L566,$BZ$3:$BZ$724)</f>
        <v>0</v>
      </c>
      <c r="BY566" s="30">
        <f>SUMIF(Ingredients!$B$3:$B$217,M566,Ingredients!$H$3:$H$217)+SUMIF($B$3:$B$724,M566,$BZ$3:$BZ$724)</f>
        <v>0</v>
      </c>
      <c r="BZ566" s="42">
        <f t="shared" si="111"/>
        <v>1.5</v>
      </c>
      <c r="CA566" s="30">
        <f>SUMIF(Ingredients!$B$3:$B$217,F566,Ingredients!$I$3:$I$217)+SUMIF($B$3:$B$724,F566,$CI$3:$CI$724)</f>
        <v>0</v>
      </c>
      <c r="CB566" s="30">
        <f>SUMIF(Ingredients!$B$3:$B$217,G566,Ingredients!$I$3:$I$217)+SUMIF($B$3:$B$724,G566,$CI$3:$CI$724)</f>
        <v>2.5</v>
      </c>
      <c r="CC566" s="30">
        <f>SUMIF(Ingredients!$B$3:$B$217,H566,Ingredients!$I$3:$I$217)+SUMIF($B$3:$B$724,H566,$CI$3:$CI$724)</f>
        <v>0</v>
      </c>
      <c r="CD566" s="30">
        <f>SUMIF(Ingredients!$B$3:$B$217,I566,Ingredients!$I$3:$I$217)+SUMIF($B$3:$B$724,I566,$CI$3:$CI$724)</f>
        <v>0</v>
      </c>
      <c r="CE566" s="30">
        <f>SUMIF(Ingredients!$B$3:$B$217,J566,Ingredients!$I$3:$I$217)+SUMIF($B$3:$B$724,J566,$CI$3:$CI$724)</f>
        <v>0</v>
      </c>
      <c r="CF566" s="30">
        <f>SUMIF(Ingredients!$B$3:$B$217,K566,Ingredients!$I$3:$I$217)+SUMIF($B$3:$B$724,K566,$CI$3:$CI$724)</f>
        <v>0</v>
      </c>
      <c r="CG566" s="30">
        <f>SUMIF(Ingredients!$B$3:$B$217,L566,Ingredients!$I$3:$I$217)+SUMIF($B$3:$B$724,L566,$CI$3:$CI$724)</f>
        <v>0</v>
      </c>
      <c r="CH566" s="30">
        <f>SUMIF(Ingredients!$B$3:$B$217,M566,Ingredients!$I$3:$I$217)+SUMIF($B$3:$B$724,M566,$CI$3:$CI$724)</f>
        <v>0</v>
      </c>
      <c r="CI566" s="38">
        <f t="shared" si="112"/>
        <v>2.5</v>
      </c>
      <c r="CJ566" s="30">
        <f>SUMIF(Ingredients!$B$3:$B$217,F566,Ingredients!$J$3:$J$217)+SUMIF($B$3:$B$724,F566,$CR$3:$CR$724)</f>
        <v>0</v>
      </c>
      <c r="CK566" s="30">
        <f>SUMIF(Ingredients!$B$3:$B$217,G566,Ingredients!$J$3:$J$217)+SUMIF($B$3:$B$724,G566,$CR$3:$CR$724)</f>
        <v>0</v>
      </c>
      <c r="CL566" s="30">
        <f>SUMIF(Ingredients!$B$3:$B$217,H566,Ingredients!$J$3:$J$217)+SUMIF($B$3:$B$724,H566,$CR$3:$CR$724)</f>
        <v>3</v>
      </c>
      <c r="CM566" s="30">
        <f>SUMIF(Ingredients!$B$3:$B$217,I566,Ingredients!$J$3:$J$217)+SUMIF($B$3:$B$724,I566,$CR$3:$CR$724)</f>
        <v>1</v>
      </c>
      <c r="CN566" s="30">
        <f>SUMIF(Ingredients!$B$3:$B$217,J566,Ingredients!$J$3:$J$217)+SUMIF($B$3:$B$724,J566,$CR$3:$CR$724)</f>
        <v>0</v>
      </c>
      <c r="CO566" s="30">
        <f>SUMIF(Ingredients!$B$3:$B$217,K566,Ingredients!$J$3:$J$217)+SUMIF($B$3:$B$724,K566,$CR$3:$CR$724)</f>
        <v>0</v>
      </c>
      <c r="CP566" s="30">
        <f>SUMIF(Ingredients!$B$3:$B$217,L566,Ingredients!$J$3:$J$217)+SUMIF($B$3:$B$724,L566,$CR$3:$CR$724)</f>
        <v>0</v>
      </c>
      <c r="CQ566" s="30">
        <f>SUMIF(Ingredients!$B$3:$B$217,M566,Ingredients!$J$3:$J$217)+SUMIF($B$3:$B$724,M566,$CR$3:$CR$724)</f>
        <v>0</v>
      </c>
      <c r="CR566" s="43">
        <f t="shared" si="113"/>
        <v>4</v>
      </c>
      <c r="CS566" s="34">
        <v>35</v>
      </c>
      <c r="CT566" s="30">
        <v>0</v>
      </c>
      <c r="CU566" s="30">
        <v>21</v>
      </c>
      <c r="CV566" s="35">
        <v>0</v>
      </c>
      <c r="CW566" s="36">
        <v>0</v>
      </c>
      <c r="CX566" s="37">
        <v>1.5</v>
      </c>
      <c r="CY566" s="38">
        <v>2.5</v>
      </c>
      <c r="CZ566" s="39">
        <v>4</v>
      </c>
      <c r="DA566" t="s">
        <v>202</v>
      </c>
      <c r="DB566" t="str">
        <f t="shared" ca="1" si="114"/>
        <v>-</v>
      </c>
      <c r="DD566" t="s">
        <v>200</v>
      </c>
      <c r="DE566" t="str">
        <f t="shared" ca="1" si="115"/>
        <v>POTATOSKINSITEM(MEAL, ItemRegistry.potatoskinsItem, 4 ,7f,0f,0f,1.5f,0f,2.5f,4f,1f),</v>
      </c>
      <c r="DF566" t="s">
        <v>2602</v>
      </c>
    </row>
    <row r="567" spans="2:110" x14ac:dyDescent="0.3">
      <c r="B567" t="s">
        <v>883</v>
      </c>
      <c r="C567" t="str">
        <f>INDEX('PH Itemnames'!$B$1:$B$723,MATCH(B567,'PH Itemnames'!$A$1:$A$723),1)</f>
        <v>chilidonutItem</v>
      </c>
      <c r="D567" t="s">
        <v>240</v>
      </c>
      <c r="E567" t="s">
        <v>1192</v>
      </c>
      <c r="F567" s="10" t="s">
        <v>209</v>
      </c>
      <c r="G567" s="11" t="s">
        <v>346</v>
      </c>
      <c r="H567" s="11" t="s">
        <v>221</v>
      </c>
      <c r="I567" s="11" t="s">
        <v>133</v>
      </c>
      <c r="J567" s="11"/>
      <c r="K567" s="11"/>
      <c r="L567" s="11"/>
      <c r="M567" s="11"/>
      <c r="N567" s="46">
        <f ca="1">SUMIF(Ingredients!$B$3:$B$217,'PH complex foods'!F567,Ingredients!$A$3:$A$119)+SUMIF($B$3:$B$724,F567,$V$3:$V$723)</f>
        <v>1</v>
      </c>
      <c r="O567" s="11">
        <f ca="1">SUMIF(Ingredients!$B$3:$B$217,'PH complex foods'!G567,Ingredients!$A$3:$A$119)+SUMIF($B$3:$B$724,G567,$V$3:$V$723)</f>
        <v>1</v>
      </c>
      <c r="P567" s="11">
        <f ca="1">SUMIF(Ingredients!$B$3:$B$217,'PH complex foods'!H567,Ingredients!$A$3:$A$119)+SUMIF($B$3:$B$724,H567,$V$3:$V$723)</f>
        <v>0</v>
      </c>
      <c r="Q567" s="11">
        <f ca="1">SUMIF(Ingredients!$B$3:$B$217,'PH complex foods'!I567,Ingredients!$A$3:$A$119)+SUMIF($B$3:$B$724,I567,$V$3:$V$723)</f>
        <v>1</v>
      </c>
      <c r="R567" s="11">
        <f ca="1">SUMIF(Ingredients!$B$3:$B$217,'PH complex foods'!J567,Ingredients!$A$3:$A$119)+SUMIF($B$3:$B$724,J567,$V$3:$V$723)</f>
        <v>0</v>
      </c>
      <c r="S567" s="11">
        <f ca="1">SUMIF(Ingredients!$B$3:$B$217,'PH complex foods'!K567,Ingredients!$A$3:$A$119)+SUMIF($B$3:$B$724,K567,$V$3:$V$723)</f>
        <v>0</v>
      </c>
      <c r="T567" s="11">
        <f ca="1">SUMIF(Ingredients!$B$3:$B$217,'PH complex foods'!L567,Ingredients!$A$3:$A$119)+SUMIF($B$3:$B$724,L567,$V$3:$V$723)</f>
        <v>0</v>
      </c>
      <c r="U567" s="11">
        <f ca="1">SUMIF(Ingredients!$B$3:$B$217,'PH complex foods'!M567,Ingredients!$A$3:$A$119)+SUMIF($B$3:$B$724,M567,$V$3:$V$723)</f>
        <v>0</v>
      </c>
      <c r="V567" s="10">
        <f t="shared" ca="1" si="116"/>
        <v>0</v>
      </c>
      <c r="W567" s="11">
        <f t="shared" si="105"/>
        <v>0</v>
      </c>
      <c r="X567" s="44" t="str">
        <f t="shared" ca="1" si="117"/>
        <v>No</v>
      </c>
      <c r="Y567" s="34">
        <f>SUMIF(Ingredients!$B$3:$B$217,F567,Ingredients!$C$3:$C$217)+SUMIF($B$3:$B$724,F567,$AG$3:$AG$724)</f>
        <v>5</v>
      </c>
      <c r="Z567" s="30">
        <f>SUMIF(Ingredients!$B$3:$B$217,G567,Ingredients!$C$3:$C$217)+SUMIF($B$3:$B$724,G567,$AG$3:$AG$724)</f>
        <v>4</v>
      </c>
      <c r="AA567" s="30">
        <f>SUMIF(Ingredients!$B$3:$B$217,H567,Ingredients!$C$3:$C$217)+SUMIF($B$3:$B$724,H567,$AG$3:$AG$724)</f>
        <v>0</v>
      </c>
      <c r="AB567" s="30">
        <f>SUMIF(Ingredients!$B$3:$B$217,I567,Ingredients!$C$3:$C$217)+SUMIF($B$3:$B$724,I567,$AG$3:$AG$724)</f>
        <v>1</v>
      </c>
      <c r="AC567" s="30">
        <f>SUMIF(Ingredients!$B$3:$B$217,J567,Ingredients!$C$3:$C$217)+SUMIF($B$3:$B$724,J567,$AG$3:$AG$724)</f>
        <v>0</v>
      </c>
      <c r="AD567" s="30">
        <f>SUMIF(Ingredients!$B$3:$B$217,K567,Ingredients!$C$3:$C$217)+SUMIF($B$3:$B$724,K567,$AG$3:$AG$724)</f>
        <v>0</v>
      </c>
      <c r="AE567" s="30">
        <f>SUMIF(Ingredients!$B$3:$B$217,L567,Ingredients!$C$3:$C$217)+SUMIF($B$3:$B$724,L567,$AG$3:$AG$724)</f>
        <v>0</v>
      </c>
      <c r="AF567" s="30">
        <f>SUMIF(Ingredients!$B$3:$B$217,M567,Ingredients!$C$3:$C$217)+SUMIF($B$3:$B$724,M567,$AG$3:$AG$724)</f>
        <v>0</v>
      </c>
      <c r="AG567" s="29">
        <f t="shared" si="106"/>
        <v>10</v>
      </c>
      <c r="AH567" s="30">
        <f>SUMIF(Ingredients!$B$3:$B$217,F567,Ingredients!$D$3:$D$217)+SUMIF($B$3:$B$724,F567,$AP$3:$AP$724)</f>
        <v>0</v>
      </c>
      <c r="AI567" s="30">
        <f>SUMIF(Ingredients!$B$3:$B$217,G567,Ingredients!$D$3:$D$217)+SUMIF($B$3:$B$724,G567,$AP$3:$AP$724)</f>
        <v>0</v>
      </c>
      <c r="AJ567" s="30">
        <f>SUMIF(Ingredients!$B$3:$B$217,H567,Ingredients!$D$3:$D$217)+SUMIF($B$3:$B$724,H567,$AP$3:$AP$724)</f>
        <v>0</v>
      </c>
      <c r="AK567" s="30">
        <f>SUMIF(Ingredients!$B$3:$B$217,I567,Ingredients!$D$3:$D$217)+SUMIF($B$3:$B$724,I567,$AP$3:$AP$724)</f>
        <v>0</v>
      </c>
      <c r="AL567" s="30">
        <f>SUMIF(Ingredients!$B$3:$B$217,J567,Ingredients!$D$3:$D$217)+SUMIF($B$3:$B$724,J567,$AP$3:$AP$724)</f>
        <v>0</v>
      </c>
      <c r="AM567" s="30">
        <f>SUMIF(Ingredients!$B$3:$B$217,K567,Ingredients!$D$3:$D$217)+SUMIF($B$3:$B$724,K567,$AP$3:$AP$724)</f>
        <v>0</v>
      </c>
      <c r="AN567" s="30">
        <f>SUMIF(Ingredients!$B$3:$B$217,L567,Ingredients!$D$3:$D$217)+SUMIF($B$3:$B$724,L567,$AP$3:$AP$724)</f>
        <v>0</v>
      </c>
      <c r="AO567" s="30">
        <f>SUMIF(Ingredients!$B$3:$B$217,M567,Ingredients!$D$3:$D$217)+SUMIF($B$3:$B$724,M567,$AP$3:$AP$724)</f>
        <v>0</v>
      </c>
      <c r="AP567" s="29">
        <f t="shared" si="107"/>
        <v>0</v>
      </c>
      <c r="AQ567" s="30">
        <f>SUMIF(Ingredients!$B$3:$B$217,F567,Ingredients!$E$3:$E$217)+SUMIF($B$3:$B$724,F567,$AY$3:$AY$727)</f>
        <v>7</v>
      </c>
      <c r="AR567" s="30">
        <f>SUMIF(Ingredients!$B$3:$B$217,G567,Ingredients!$E$3:$E$217)+SUMIF($B$3:$B$724,G567,$AY$3:$AY$727)</f>
        <v>0</v>
      </c>
      <c r="AS567" s="30">
        <f>SUMIF(Ingredients!$B$3:$B$217,H567,Ingredients!$E$3:$E$217)+SUMIF($B$3:$B$724,H567,$AY$3:$AY$727)</f>
        <v>0</v>
      </c>
      <c r="AT567" s="30">
        <f>SUMIF(Ingredients!$B$3:$B$217,I567,Ingredients!$E$3:$E$217)+SUMIF($B$3:$B$724,I567,$AY$3:$AY$727)</f>
        <v>32</v>
      </c>
      <c r="AU567" s="30">
        <f>SUMIF(Ingredients!$B$3:$B$217,J567,Ingredients!$E$3:$E$217)+SUMIF($B$3:$B$724,J567,$AY$3:$AY$727)</f>
        <v>0</v>
      </c>
      <c r="AV567" s="30">
        <f>SUMIF(Ingredients!$B$3:$B$217,K567,Ingredients!$E$3:$E$217)+SUMIF($B$3:$B$724,K567,$AY$3:$AY$727)</f>
        <v>0</v>
      </c>
      <c r="AW567" s="30">
        <f>SUMIF(Ingredients!$B$3:$B$217,L567,Ingredients!$E$3:$E$217)+SUMIF($B$3:$B$724,L567,$AY$3:$AY$727)</f>
        <v>0</v>
      </c>
      <c r="AX567" s="30">
        <f>SUMIF(Ingredients!$B$3:$B$217,M567,Ingredients!$E$3:$E$217)+SUMIF($B$3:$B$724,M567,$AY$3:$AY$727)</f>
        <v>0</v>
      </c>
      <c r="AY567" s="29">
        <f t="shared" si="108"/>
        <v>9.75</v>
      </c>
      <c r="AZ567" s="30">
        <f>SUMIF(Ingredients!$B$3:$B$217,F567,Ingredients!$F$3:$F$217)+SUMIF($B$3:$B$724,F567,$BH$3:$BH$724)</f>
        <v>1</v>
      </c>
      <c r="BA567" s="30">
        <f>SUMIF(Ingredients!$B$3:$B$217,G567,Ingredients!$F$3:$F$217)+SUMIF($B$3:$B$724,G567,$BH$3:$BH$724)</f>
        <v>0</v>
      </c>
      <c r="BB567" s="30">
        <f>SUMIF(Ingredients!$B$3:$B$217,H567,Ingredients!$F$3:$F$217)+SUMIF($B$3:$B$724,H567,$BH$3:$BH$724)</f>
        <v>0</v>
      </c>
      <c r="BC567" s="30">
        <f>SUMIF(Ingredients!$B$3:$B$217,I567,Ingredients!$F$3:$F$217)+SUMIF($B$3:$B$724,I567,$BH$3:$BH$724)</f>
        <v>0</v>
      </c>
      <c r="BD567" s="30">
        <f>SUMIF(Ingredients!$B$3:$B$217,J567,Ingredients!$F$3:$F$217)+SUMIF($B$3:$B$724,J567,$BH$3:$BH$724)</f>
        <v>0</v>
      </c>
      <c r="BE567" s="30">
        <f>SUMIF(Ingredients!$B$3:$B$217,K567,Ingredients!$F$3:$F$217)+SUMIF($B$3:$B$724,K567,$BH$3:$BH$724)</f>
        <v>0</v>
      </c>
      <c r="BF567" s="30">
        <f>SUMIF(Ingredients!$B$3:$B$217,L567,Ingredients!$F$3:$F$217)+SUMIF($B$3:$B$724,L567,$BH$3:$BH$724)</f>
        <v>0</v>
      </c>
      <c r="BG567" s="30">
        <f>SUMIF(Ingredients!$B$3:$B$217,M567,Ingredients!$F$3:$F$217)+SUMIF($B$3:$B$724,M567,$BH$3:$BH$724)</f>
        <v>0</v>
      </c>
      <c r="BH567" s="35">
        <f t="shared" si="109"/>
        <v>1</v>
      </c>
      <c r="BI567" s="30">
        <f>SUMIF(Ingredients!$B$3:$B$217,F567,Ingredients!$G$3:$G$217)+SUMIF($B$3:$B$724,F567,$BQ$3:$BQ$724)</f>
        <v>0</v>
      </c>
      <c r="BJ567" s="30">
        <f>SUMIF(Ingredients!$B$3:$B$217,G567,Ingredients!$G$3:$G$217)+SUMIF($B$3:$B$724,G567,$BQ$3:$BQ$724)</f>
        <v>0</v>
      </c>
      <c r="BK567" s="30">
        <f>SUMIF(Ingredients!$B$3:$B$217,H567,Ingredients!$G$3:$G$217)+SUMIF($B$3:$B$724,H567,$BQ$3:$BQ$724)</f>
        <v>0</v>
      </c>
      <c r="BL567" s="30">
        <f>SUMIF(Ingredients!$B$3:$B$217,I567,Ingredients!$G$3:$G$217)+SUMIF($B$3:$B$724,I567,$BQ$3:$BQ$724)</f>
        <v>0</v>
      </c>
      <c r="BM567" s="30">
        <f>SUMIF(Ingredients!$B$3:$B$217,J567,Ingredients!$G$3:$G$217)+SUMIF($B$3:$B$724,J567,$BQ$3:$BQ$724)</f>
        <v>0</v>
      </c>
      <c r="BN567" s="30">
        <f>SUMIF(Ingredients!$B$3:$B$217,K567,Ingredients!$G$3:$G$217)+SUMIF($B$3:$B$724,K567,$BQ$3:$BQ$724)</f>
        <v>0</v>
      </c>
      <c r="BO567" s="30">
        <f>SUMIF(Ingredients!$B$3:$B$217,L567,Ingredients!$G$3:$G$217)+SUMIF($B$3:$B$724,L567,$BQ$3:$BQ$724)</f>
        <v>0</v>
      </c>
      <c r="BP567" s="30">
        <f>SUMIF(Ingredients!$B$3:$B$217,M567,Ingredients!$G$3:$G$217)+SUMIF($B$3:$B$724,M567,$BQ$3:$BQ$724)</f>
        <v>0</v>
      </c>
      <c r="BQ567" s="36">
        <f t="shared" si="110"/>
        <v>0</v>
      </c>
      <c r="BR567" s="30">
        <f>SUMIF(Ingredients!$B$3:$B$217,F567,Ingredients!$H$3:$H$217)+SUMIF($B$3:$B$724,F567,$BZ$3:$BZ$724)</f>
        <v>0</v>
      </c>
      <c r="BS567" s="30">
        <f>SUMIF(Ingredients!$B$3:$B$217,G567,Ingredients!$H$3:$H$217)+SUMIF($B$3:$B$724,G567,$BZ$3:$BZ$724)</f>
        <v>0</v>
      </c>
      <c r="BT567" s="30">
        <f>SUMIF(Ingredients!$B$3:$B$217,H567,Ingredients!$H$3:$H$217)+SUMIF($B$3:$B$724,H567,$BZ$3:$BZ$724)</f>
        <v>0</v>
      </c>
      <c r="BU567" s="30">
        <f>SUMIF(Ingredients!$B$3:$B$217,I567,Ingredients!$H$3:$H$217)+SUMIF($B$3:$B$724,I567,$BZ$3:$BZ$724)</f>
        <v>0.5</v>
      </c>
      <c r="BV567" s="30">
        <f>SUMIF(Ingredients!$B$3:$B$217,J567,Ingredients!$H$3:$H$217)+SUMIF($B$3:$B$724,J567,$BZ$3:$BZ$724)</f>
        <v>0</v>
      </c>
      <c r="BW567" s="30">
        <f>SUMIF(Ingredients!$B$3:$B$217,K567,Ingredients!$H$3:$H$217)+SUMIF($B$3:$B$724,K567,$BZ$3:$BZ$724)</f>
        <v>0</v>
      </c>
      <c r="BX567" s="30">
        <f>SUMIF(Ingredients!$B$3:$B$217,L567,Ingredients!$H$3:$H$217)+SUMIF($B$3:$B$724,L567,$BZ$3:$BZ$724)</f>
        <v>0</v>
      </c>
      <c r="BY567" s="30">
        <f>SUMIF(Ingredients!$B$3:$B$217,M567,Ingredients!$H$3:$H$217)+SUMIF($B$3:$B$724,M567,$BZ$3:$BZ$724)</f>
        <v>0</v>
      </c>
      <c r="BZ567" s="42">
        <f t="shared" si="111"/>
        <v>0.5</v>
      </c>
      <c r="CA567" s="30">
        <f>SUMIF(Ingredients!$B$3:$B$217,F567,Ingredients!$I$3:$I$217)+SUMIF($B$3:$B$724,F567,$CI$3:$CI$724)</f>
        <v>0</v>
      </c>
      <c r="CB567" s="30">
        <f>SUMIF(Ingredients!$B$3:$B$217,G567,Ingredients!$I$3:$I$217)+SUMIF($B$3:$B$724,G567,$CI$3:$CI$724)</f>
        <v>0</v>
      </c>
      <c r="CC567" s="30">
        <f>SUMIF(Ingredients!$B$3:$B$217,H567,Ingredients!$I$3:$I$217)+SUMIF($B$3:$B$724,H567,$CI$3:$CI$724)</f>
        <v>0</v>
      </c>
      <c r="CD567" s="30">
        <f>SUMIF(Ingredients!$B$3:$B$217,I567,Ingredients!$I$3:$I$217)+SUMIF($B$3:$B$724,I567,$CI$3:$CI$724)</f>
        <v>0</v>
      </c>
      <c r="CE567" s="30">
        <f>SUMIF(Ingredients!$B$3:$B$217,J567,Ingredients!$I$3:$I$217)+SUMIF($B$3:$B$724,J567,$CI$3:$CI$724)</f>
        <v>0</v>
      </c>
      <c r="CF567" s="30">
        <f>SUMIF(Ingredients!$B$3:$B$217,K567,Ingredients!$I$3:$I$217)+SUMIF($B$3:$B$724,K567,$CI$3:$CI$724)</f>
        <v>0</v>
      </c>
      <c r="CG567" s="30">
        <f>SUMIF(Ingredients!$B$3:$B$217,L567,Ingredients!$I$3:$I$217)+SUMIF($B$3:$B$724,L567,$CI$3:$CI$724)</f>
        <v>0</v>
      </c>
      <c r="CH567" s="30">
        <f>SUMIF(Ingredients!$B$3:$B$217,M567,Ingredients!$I$3:$I$217)+SUMIF($B$3:$B$724,M567,$CI$3:$CI$724)</f>
        <v>0</v>
      </c>
      <c r="CI567" s="38">
        <f t="shared" si="112"/>
        <v>0</v>
      </c>
      <c r="CJ567" s="30">
        <f>SUMIF(Ingredients!$B$3:$B$217,F567,Ingredients!$J$3:$J$217)+SUMIF($B$3:$B$724,F567,$CR$3:$CR$724)</f>
        <v>0</v>
      </c>
      <c r="CK567" s="30">
        <f>SUMIF(Ingredients!$B$3:$B$217,G567,Ingredients!$J$3:$J$217)+SUMIF($B$3:$B$724,G567,$CR$3:$CR$724)</f>
        <v>0</v>
      </c>
      <c r="CL567" s="30">
        <f>SUMIF(Ingredients!$B$3:$B$217,H567,Ingredients!$J$3:$J$217)+SUMIF($B$3:$B$724,H567,$CR$3:$CR$724)</f>
        <v>0</v>
      </c>
      <c r="CM567" s="30">
        <f>SUMIF(Ingredients!$B$3:$B$217,I567,Ingredients!$J$3:$J$217)+SUMIF($B$3:$B$724,I567,$CR$3:$CR$724)</f>
        <v>0</v>
      </c>
      <c r="CN567" s="30">
        <f>SUMIF(Ingredients!$B$3:$B$217,J567,Ingredients!$J$3:$J$217)+SUMIF($B$3:$B$724,J567,$CR$3:$CR$724)</f>
        <v>0</v>
      </c>
      <c r="CO567" s="30">
        <f>SUMIF(Ingredients!$B$3:$B$217,K567,Ingredients!$J$3:$J$217)+SUMIF($B$3:$B$724,K567,$CR$3:$CR$724)</f>
        <v>0</v>
      </c>
      <c r="CP567" s="30">
        <f>SUMIF(Ingredients!$B$3:$B$217,L567,Ingredients!$J$3:$J$217)+SUMIF($B$3:$B$724,L567,$CR$3:$CR$724)</f>
        <v>0</v>
      </c>
      <c r="CQ567" s="30">
        <f>SUMIF(Ingredients!$B$3:$B$217,M567,Ingredients!$J$3:$J$217)+SUMIF($B$3:$B$724,M567,$CR$3:$CR$724)</f>
        <v>0</v>
      </c>
      <c r="CR567" s="43">
        <f t="shared" si="113"/>
        <v>0</v>
      </c>
      <c r="CS567" s="34">
        <v>10</v>
      </c>
      <c r="CT567" s="30">
        <v>0</v>
      </c>
      <c r="CU567" s="30">
        <v>9.75</v>
      </c>
      <c r="CV567" s="35">
        <v>1</v>
      </c>
      <c r="CW567" s="36">
        <v>0</v>
      </c>
      <c r="CX567" s="37">
        <v>0.5</v>
      </c>
      <c r="CY567" s="38">
        <v>0</v>
      </c>
      <c r="CZ567" s="39">
        <v>0</v>
      </c>
      <c r="DA567" t="s">
        <v>199</v>
      </c>
      <c r="DB567" t="str">
        <f t="shared" ca="1" si="114"/>
        <v>No</v>
      </c>
      <c r="DD567" t="s">
        <v>200</v>
      </c>
      <c r="DE567" t="str">
        <f t="shared" ca="1" si="115"/>
        <v/>
      </c>
      <c r="DF567" t="s">
        <v>2272</v>
      </c>
    </row>
    <row r="568" spans="2:110" x14ac:dyDescent="0.3">
      <c r="B568" t="s">
        <v>884</v>
      </c>
      <c r="C568" t="str">
        <f>INDEX('PH Itemnames'!$B$1:$B$723,MATCH(B568,'PH Itemnames'!$A$1:$A$723),1)</f>
        <v>bbqsauceItem</v>
      </c>
      <c r="D568" t="s">
        <v>240</v>
      </c>
      <c r="E568" t="s">
        <v>1192</v>
      </c>
      <c r="F568" s="10" t="s">
        <v>210</v>
      </c>
      <c r="G568" s="11" t="s">
        <v>70</v>
      </c>
      <c r="H568" s="11" t="s">
        <v>401</v>
      </c>
      <c r="I568" s="11" t="s">
        <v>351</v>
      </c>
      <c r="J568" s="11" t="s">
        <v>125</v>
      </c>
      <c r="K568" s="11"/>
      <c r="L568" s="11"/>
      <c r="M568" s="11"/>
      <c r="N568" s="46">
        <f ca="1">SUMIF(Ingredients!$B$3:$B$217,'PH complex foods'!F568,Ingredients!$A$3:$A$119)+SUMIF($B$3:$B$724,F568,$V$3:$V$723)</f>
        <v>1</v>
      </c>
      <c r="O568" s="11">
        <f ca="1">SUMIF(Ingredients!$B$3:$B$217,'PH complex foods'!G568,Ingredients!$A$3:$A$119)+SUMIF($B$3:$B$724,G568,$V$3:$V$723)</f>
        <v>1</v>
      </c>
      <c r="P568" s="11">
        <f ca="1">SUMIF(Ingredients!$B$3:$B$217,'PH complex foods'!H568,Ingredients!$A$3:$A$119)+SUMIF($B$3:$B$724,H568,$V$3:$V$723)</f>
        <v>1</v>
      </c>
      <c r="Q568" s="11">
        <f ca="1">SUMIF(Ingredients!$B$3:$B$217,'PH complex foods'!I568,Ingredients!$A$3:$A$119)+SUMIF($B$3:$B$724,I568,$V$3:$V$723)</f>
        <v>1</v>
      </c>
      <c r="R568" s="11">
        <f ca="1">SUMIF(Ingredients!$B$3:$B$217,'PH complex foods'!J568,Ingredients!$A$3:$A$119)+SUMIF($B$3:$B$724,J568,$V$3:$V$723)</f>
        <v>1</v>
      </c>
      <c r="S568" s="11">
        <f ca="1">SUMIF(Ingredients!$B$3:$B$217,'PH complex foods'!K568,Ingredients!$A$3:$A$119)+SUMIF($B$3:$B$724,K568,$V$3:$V$723)</f>
        <v>0</v>
      </c>
      <c r="T568" s="11">
        <f ca="1">SUMIF(Ingredients!$B$3:$B$217,'PH complex foods'!L568,Ingredients!$A$3:$A$119)+SUMIF($B$3:$B$724,L568,$V$3:$V$723)</f>
        <v>0</v>
      </c>
      <c r="U568" s="11">
        <f ca="1">SUMIF(Ingredients!$B$3:$B$217,'PH complex foods'!M568,Ingredients!$A$3:$A$119)+SUMIF($B$3:$B$724,M568,$V$3:$V$723)</f>
        <v>0</v>
      </c>
      <c r="V568" s="10">
        <f t="shared" ca="1" si="116"/>
        <v>1</v>
      </c>
      <c r="W568" s="11">
        <f t="shared" si="105"/>
        <v>2</v>
      </c>
      <c r="X568" s="44" t="str">
        <f t="shared" ca="1" si="117"/>
        <v>Yes</v>
      </c>
      <c r="Y568" s="34">
        <f>SUMIF(Ingredients!$B$3:$B$217,F568,Ingredients!$C$3:$C$217)+SUMIF($B$3:$B$724,F568,$AG$3:$AG$724)</f>
        <v>0</v>
      </c>
      <c r="Z568" s="30">
        <f>SUMIF(Ingredients!$B$3:$B$217,G568,Ingredients!$C$3:$C$217)+SUMIF($B$3:$B$724,G568,$AG$3:$AG$724)</f>
        <v>2</v>
      </c>
      <c r="AA568" s="30">
        <f>SUMIF(Ingredients!$B$3:$B$217,H568,Ingredients!$C$3:$C$217)+SUMIF($B$3:$B$724,H568,$AG$3:$AG$724)</f>
        <v>0</v>
      </c>
      <c r="AB568" s="30">
        <f>SUMIF(Ingredients!$B$3:$B$217,I568,Ingredients!$C$3:$C$217)+SUMIF($B$3:$B$724,I568,$AG$3:$AG$724)</f>
        <v>0</v>
      </c>
      <c r="AC568" s="30">
        <f>SUMIF(Ingredients!$B$3:$B$217,J568,Ingredients!$C$3:$C$217)+SUMIF($B$3:$B$724,J568,$AG$3:$AG$724)</f>
        <v>0</v>
      </c>
      <c r="AD568" s="30">
        <f>SUMIF(Ingredients!$B$3:$B$217,K568,Ingredients!$C$3:$C$217)+SUMIF($B$3:$B$724,K568,$AG$3:$AG$724)</f>
        <v>0</v>
      </c>
      <c r="AE568" s="30">
        <f>SUMIF(Ingredients!$B$3:$B$217,L568,Ingredients!$C$3:$C$217)+SUMIF($B$3:$B$724,L568,$AG$3:$AG$724)</f>
        <v>0</v>
      </c>
      <c r="AF568" s="30">
        <f>SUMIF(Ingredients!$B$3:$B$217,M568,Ingredients!$C$3:$C$217)+SUMIF($B$3:$B$724,M568,$AG$3:$AG$724)</f>
        <v>0</v>
      </c>
      <c r="AG568" s="29">
        <f t="shared" si="106"/>
        <v>2</v>
      </c>
      <c r="AH568" s="30">
        <f>SUMIF(Ingredients!$B$3:$B$217,F568,Ingredients!$D$3:$D$217)+SUMIF($B$3:$B$724,F568,$AP$3:$AP$724)</f>
        <v>0</v>
      </c>
      <c r="AI568" s="30">
        <f>SUMIF(Ingredients!$B$3:$B$217,G568,Ingredients!$D$3:$D$217)+SUMIF($B$3:$B$724,G568,$AP$3:$AP$724)</f>
        <v>5</v>
      </c>
      <c r="AJ568" s="30">
        <f>SUMIF(Ingredients!$B$3:$B$217,H568,Ingredients!$D$3:$D$217)+SUMIF($B$3:$B$724,H568,$AP$3:$AP$724)</f>
        <v>0</v>
      </c>
      <c r="AK568" s="30">
        <f>SUMIF(Ingredients!$B$3:$B$217,I568,Ingredients!$D$3:$D$217)+SUMIF($B$3:$B$724,I568,$AP$3:$AP$724)</f>
        <v>0</v>
      </c>
      <c r="AL568" s="30">
        <f>SUMIF(Ingredients!$B$3:$B$217,J568,Ingredients!$D$3:$D$217)+SUMIF($B$3:$B$724,J568,$AP$3:$AP$724)</f>
        <v>0</v>
      </c>
      <c r="AM568" s="30">
        <f>SUMIF(Ingredients!$B$3:$B$217,K568,Ingredients!$D$3:$D$217)+SUMIF($B$3:$B$724,K568,$AP$3:$AP$724)</f>
        <v>0</v>
      </c>
      <c r="AN568" s="30">
        <f>SUMIF(Ingredients!$B$3:$B$217,L568,Ingredients!$D$3:$D$217)+SUMIF($B$3:$B$724,L568,$AP$3:$AP$724)</f>
        <v>0</v>
      </c>
      <c r="AO568" s="30">
        <f>SUMIF(Ingredients!$B$3:$B$217,M568,Ingredients!$D$3:$D$217)+SUMIF($B$3:$B$724,M568,$AP$3:$AP$724)</f>
        <v>0</v>
      </c>
      <c r="AP568" s="29">
        <f t="shared" si="107"/>
        <v>5</v>
      </c>
      <c r="AQ568" s="30">
        <f>SUMIF(Ingredients!$B$3:$B$217,F568,Ingredients!$E$3:$E$217)+SUMIF($B$3:$B$724,F568,$AY$3:$AY$727)</f>
        <v>30</v>
      </c>
      <c r="AR568" s="30">
        <f>SUMIF(Ingredients!$B$3:$B$217,G568,Ingredients!$E$3:$E$217)+SUMIF($B$3:$B$724,G568,$AY$3:$AY$727)</f>
        <v>5</v>
      </c>
      <c r="AS568" s="30">
        <f>SUMIF(Ingredients!$B$3:$B$217,H568,Ingredients!$E$3:$E$217)+SUMIF($B$3:$B$724,H568,$AY$3:$AY$727)</f>
        <v>0</v>
      </c>
      <c r="AT568" s="30">
        <f>SUMIF(Ingredients!$B$3:$B$217,I568,Ingredients!$E$3:$E$217)+SUMIF($B$3:$B$724,I568,$AY$3:$AY$727)</f>
        <v>30</v>
      </c>
      <c r="AU568" s="30">
        <f>SUMIF(Ingredients!$B$3:$B$217,J568,Ingredients!$E$3:$E$217)+SUMIF($B$3:$B$724,J568,$AY$3:$AY$727)</f>
        <v>48</v>
      </c>
      <c r="AV568" s="30">
        <f>SUMIF(Ingredients!$B$3:$B$217,K568,Ingredients!$E$3:$E$217)+SUMIF($B$3:$B$724,K568,$AY$3:$AY$727)</f>
        <v>0</v>
      </c>
      <c r="AW568" s="30">
        <f>SUMIF(Ingredients!$B$3:$B$217,L568,Ingredients!$E$3:$E$217)+SUMIF($B$3:$B$724,L568,$AY$3:$AY$727)</f>
        <v>0</v>
      </c>
      <c r="AX568" s="30">
        <f>SUMIF(Ingredients!$B$3:$B$217,M568,Ingredients!$E$3:$E$217)+SUMIF($B$3:$B$724,M568,$AY$3:$AY$727)</f>
        <v>0</v>
      </c>
      <c r="AY568" s="29">
        <f t="shared" si="108"/>
        <v>22.6</v>
      </c>
      <c r="AZ568" s="30">
        <f>SUMIF(Ingredients!$B$3:$B$217,F568,Ingredients!$F$3:$F$217)+SUMIF($B$3:$B$724,F568,$BH$3:$BH$724)</f>
        <v>0</v>
      </c>
      <c r="BA568" s="30">
        <f>SUMIF(Ingredients!$B$3:$B$217,G568,Ingredients!$F$3:$F$217)+SUMIF($B$3:$B$724,G568,$BH$3:$BH$724)</f>
        <v>0</v>
      </c>
      <c r="BB568" s="30">
        <f>SUMIF(Ingredients!$B$3:$B$217,H568,Ingredients!$F$3:$F$217)+SUMIF($B$3:$B$724,H568,$BH$3:$BH$724)</f>
        <v>0</v>
      </c>
      <c r="BC568" s="30">
        <f>SUMIF(Ingredients!$B$3:$B$217,I568,Ingredients!$F$3:$F$217)+SUMIF($B$3:$B$724,I568,$BH$3:$BH$724)</f>
        <v>0</v>
      </c>
      <c r="BD568" s="30">
        <f>SUMIF(Ingredients!$B$3:$B$217,J568,Ingredients!$F$3:$F$217)+SUMIF($B$3:$B$724,J568,$BH$3:$BH$724)</f>
        <v>0</v>
      </c>
      <c r="BE568" s="30">
        <f>SUMIF(Ingredients!$B$3:$B$217,K568,Ingredients!$F$3:$F$217)+SUMIF($B$3:$B$724,K568,$BH$3:$BH$724)</f>
        <v>0</v>
      </c>
      <c r="BF568" s="30">
        <f>SUMIF(Ingredients!$B$3:$B$217,L568,Ingredients!$F$3:$F$217)+SUMIF($B$3:$B$724,L568,$BH$3:$BH$724)</f>
        <v>0</v>
      </c>
      <c r="BG568" s="30">
        <f>SUMIF(Ingredients!$B$3:$B$217,M568,Ingredients!$F$3:$F$217)+SUMIF($B$3:$B$724,M568,$BH$3:$BH$724)</f>
        <v>0</v>
      </c>
      <c r="BH568" s="35">
        <f t="shared" si="109"/>
        <v>0</v>
      </c>
      <c r="BI568" s="30">
        <f>SUMIF(Ingredients!$B$3:$B$217,F568,Ingredients!$G$3:$G$217)+SUMIF($B$3:$B$724,F568,$BQ$3:$BQ$724)</f>
        <v>0</v>
      </c>
      <c r="BJ568" s="30">
        <f>SUMIF(Ingredients!$B$3:$B$217,G568,Ingredients!$G$3:$G$217)+SUMIF($B$3:$B$724,G568,$BQ$3:$BQ$724)</f>
        <v>0</v>
      </c>
      <c r="BK568" s="30">
        <f>SUMIF(Ingredients!$B$3:$B$217,H568,Ingredients!$G$3:$G$217)+SUMIF($B$3:$B$724,H568,$BQ$3:$BQ$724)</f>
        <v>0</v>
      </c>
      <c r="BL568" s="30">
        <f>SUMIF(Ingredients!$B$3:$B$217,I568,Ingredients!$G$3:$G$217)+SUMIF($B$3:$B$724,I568,$BQ$3:$BQ$724)</f>
        <v>0</v>
      </c>
      <c r="BM568" s="30">
        <f>SUMIF(Ingredients!$B$3:$B$217,J568,Ingredients!$G$3:$G$217)+SUMIF($B$3:$B$724,J568,$BQ$3:$BQ$724)</f>
        <v>0</v>
      </c>
      <c r="BN568" s="30">
        <f>SUMIF(Ingredients!$B$3:$B$217,K568,Ingredients!$G$3:$G$217)+SUMIF($B$3:$B$724,K568,$BQ$3:$BQ$724)</f>
        <v>0</v>
      </c>
      <c r="BO568" s="30">
        <f>SUMIF(Ingredients!$B$3:$B$217,L568,Ingredients!$G$3:$G$217)+SUMIF($B$3:$B$724,L568,$BQ$3:$BQ$724)</f>
        <v>0</v>
      </c>
      <c r="BP568" s="30">
        <f>SUMIF(Ingredients!$B$3:$B$217,M568,Ingredients!$G$3:$G$217)+SUMIF($B$3:$B$724,M568,$BQ$3:$BQ$724)</f>
        <v>0</v>
      </c>
      <c r="BQ568" s="36">
        <f t="shared" si="110"/>
        <v>0</v>
      </c>
      <c r="BR568" s="30">
        <f>SUMIF(Ingredients!$B$3:$B$217,F568,Ingredients!$H$3:$H$217)+SUMIF($B$3:$B$724,F568,$BZ$3:$BZ$724)</f>
        <v>0</v>
      </c>
      <c r="BS568" s="30">
        <f>SUMIF(Ingredients!$B$3:$B$217,G568,Ingredients!$H$3:$H$217)+SUMIF($B$3:$B$724,G568,$BZ$3:$BZ$724)</f>
        <v>1.5</v>
      </c>
      <c r="BT568" s="30">
        <f>SUMIF(Ingredients!$B$3:$B$217,H568,Ingredients!$H$3:$H$217)+SUMIF($B$3:$B$724,H568,$BZ$3:$BZ$724)</f>
        <v>0</v>
      </c>
      <c r="BU568" s="30">
        <f>SUMIF(Ingredients!$B$3:$B$217,I568,Ingredients!$H$3:$H$217)+SUMIF($B$3:$B$724,I568,$BZ$3:$BZ$724)</f>
        <v>0</v>
      </c>
      <c r="BV568" s="30">
        <f>SUMIF(Ingredients!$B$3:$B$217,J568,Ingredients!$H$3:$H$217)+SUMIF($B$3:$B$724,J568,$BZ$3:$BZ$724)</f>
        <v>0</v>
      </c>
      <c r="BW568" s="30">
        <f>SUMIF(Ingredients!$B$3:$B$217,K568,Ingredients!$H$3:$H$217)+SUMIF($B$3:$B$724,K568,$BZ$3:$BZ$724)</f>
        <v>0</v>
      </c>
      <c r="BX568" s="30">
        <f>SUMIF(Ingredients!$B$3:$B$217,L568,Ingredients!$H$3:$H$217)+SUMIF($B$3:$B$724,L568,$BZ$3:$BZ$724)</f>
        <v>0</v>
      </c>
      <c r="BY568" s="30">
        <f>SUMIF(Ingredients!$B$3:$B$217,M568,Ingredients!$H$3:$H$217)+SUMIF($B$3:$B$724,M568,$BZ$3:$BZ$724)</f>
        <v>0</v>
      </c>
      <c r="BZ568" s="42">
        <f t="shared" si="111"/>
        <v>1.5</v>
      </c>
      <c r="CA568" s="30">
        <f>SUMIF(Ingredients!$B$3:$B$217,F568,Ingredients!$I$3:$I$217)+SUMIF($B$3:$B$724,F568,$CI$3:$CI$724)</f>
        <v>0</v>
      </c>
      <c r="CB568" s="30">
        <f>SUMIF(Ingredients!$B$3:$B$217,G568,Ingredients!$I$3:$I$217)+SUMIF($B$3:$B$724,G568,$CI$3:$CI$724)</f>
        <v>0</v>
      </c>
      <c r="CC568" s="30">
        <f>SUMIF(Ingredients!$B$3:$B$217,H568,Ingredients!$I$3:$I$217)+SUMIF($B$3:$B$724,H568,$CI$3:$CI$724)</f>
        <v>0</v>
      </c>
      <c r="CD568" s="30">
        <f>SUMIF(Ingredients!$B$3:$B$217,I568,Ingredients!$I$3:$I$217)+SUMIF($B$3:$B$724,I568,$CI$3:$CI$724)</f>
        <v>0</v>
      </c>
      <c r="CE568" s="30">
        <f>SUMIF(Ingredients!$B$3:$B$217,J568,Ingredients!$I$3:$I$217)+SUMIF($B$3:$B$724,J568,$CI$3:$CI$724)</f>
        <v>0</v>
      </c>
      <c r="CF568" s="30">
        <f>SUMIF(Ingredients!$B$3:$B$217,K568,Ingredients!$I$3:$I$217)+SUMIF($B$3:$B$724,K568,$CI$3:$CI$724)</f>
        <v>0</v>
      </c>
      <c r="CG568" s="30">
        <f>SUMIF(Ingredients!$B$3:$B$217,L568,Ingredients!$I$3:$I$217)+SUMIF($B$3:$B$724,L568,$CI$3:$CI$724)</f>
        <v>0</v>
      </c>
      <c r="CH568" s="30">
        <f>SUMIF(Ingredients!$B$3:$B$217,M568,Ingredients!$I$3:$I$217)+SUMIF($B$3:$B$724,M568,$CI$3:$CI$724)</f>
        <v>0</v>
      </c>
      <c r="CI568" s="38">
        <f t="shared" si="112"/>
        <v>0</v>
      </c>
      <c r="CJ568" s="30">
        <f>SUMIF(Ingredients!$B$3:$B$217,F568,Ingredients!$J$3:$J$217)+SUMIF($B$3:$B$724,F568,$CR$3:$CR$724)</f>
        <v>0</v>
      </c>
      <c r="CK568" s="30">
        <f>SUMIF(Ingredients!$B$3:$B$217,G568,Ingredients!$J$3:$J$217)+SUMIF($B$3:$B$724,G568,$CR$3:$CR$724)</f>
        <v>0</v>
      </c>
      <c r="CL568" s="30">
        <f>SUMIF(Ingredients!$B$3:$B$217,H568,Ingredients!$J$3:$J$217)+SUMIF($B$3:$B$724,H568,$CR$3:$CR$724)</f>
        <v>0</v>
      </c>
      <c r="CM568" s="30">
        <f>SUMIF(Ingredients!$B$3:$B$217,I568,Ingredients!$J$3:$J$217)+SUMIF($B$3:$B$724,I568,$CR$3:$CR$724)</f>
        <v>0</v>
      </c>
      <c r="CN568" s="30">
        <f>SUMIF(Ingredients!$B$3:$B$217,J568,Ingredients!$J$3:$J$217)+SUMIF($B$3:$B$724,J568,$CR$3:$CR$724)</f>
        <v>0</v>
      </c>
      <c r="CO568" s="30">
        <f>SUMIF(Ingredients!$B$3:$B$217,K568,Ingredients!$J$3:$J$217)+SUMIF($B$3:$B$724,K568,$CR$3:$CR$724)</f>
        <v>0</v>
      </c>
      <c r="CP568" s="30">
        <f>SUMIF(Ingredients!$B$3:$B$217,L568,Ingredients!$J$3:$J$217)+SUMIF($B$3:$B$724,L568,$CR$3:$CR$724)</f>
        <v>0</v>
      </c>
      <c r="CQ568" s="30">
        <f>SUMIF(Ingredients!$B$3:$B$217,M568,Ingredients!$J$3:$J$217)+SUMIF($B$3:$B$724,M568,$CR$3:$CR$724)</f>
        <v>0</v>
      </c>
      <c r="CR568" s="43">
        <f t="shared" si="113"/>
        <v>0</v>
      </c>
      <c r="CS568" s="34">
        <v>2</v>
      </c>
      <c r="CT568" s="30">
        <v>5</v>
      </c>
      <c r="CU568" s="30">
        <v>30</v>
      </c>
      <c r="CV568" s="35">
        <v>0</v>
      </c>
      <c r="CW568" s="36">
        <v>0</v>
      </c>
      <c r="CX568" s="37">
        <v>1.5</v>
      </c>
      <c r="CY568" s="38">
        <v>0</v>
      </c>
      <c r="CZ568" s="39">
        <v>0</v>
      </c>
      <c r="DA568" t="s">
        <v>202</v>
      </c>
      <c r="DB568" t="str">
        <f t="shared" ca="1" si="114"/>
        <v>-</v>
      </c>
      <c r="DD568" t="s">
        <v>200</v>
      </c>
      <c r="DE568" t="str">
        <f t="shared" ca="1" si="115"/>
        <v>BBQSAUCEITEM(MEAL, ItemRegistry.bbqsauceItem, 4 ,0.4f,5f,0f,1.5f,0f,0f,0f,0.7f),</v>
      </c>
      <c r="DF568" t="s">
        <v>2603</v>
      </c>
    </row>
    <row r="569" spans="2:110" x14ac:dyDescent="0.3">
      <c r="B569" t="s">
        <v>885</v>
      </c>
      <c r="C569" t="str">
        <f>INDEX('PH Itemnames'!$B$1:$B$723,MATCH(B569,'PH Itemnames'!$A$1:$A$723),1)</f>
        <v>vanillacupcakeItem</v>
      </c>
      <c r="D569" t="s">
        <v>240</v>
      </c>
      <c r="E569" t="s">
        <v>1192</v>
      </c>
      <c r="F569" s="10" t="s">
        <v>216</v>
      </c>
      <c r="G569" s="11" t="s">
        <v>210</v>
      </c>
      <c r="H569" s="11" t="s">
        <v>227</v>
      </c>
      <c r="I569" s="11" t="s">
        <v>247</v>
      </c>
      <c r="J569" s="11" t="s">
        <v>173</v>
      </c>
      <c r="K569" s="11"/>
      <c r="L569" s="11"/>
      <c r="M569" s="11"/>
      <c r="N569" s="46">
        <f ca="1">SUMIF(Ingredients!$B$3:$B$217,'PH complex foods'!F569,Ingredients!$A$3:$A$119)+SUMIF($B$3:$B$724,F569,$V$3:$V$723)</f>
        <v>1</v>
      </c>
      <c r="O569" s="11">
        <f ca="1">SUMIF(Ingredients!$B$3:$B$217,'PH complex foods'!G569,Ingredients!$A$3:$A$119)+SUMIF($B$3:$B$724,G569,$V$3:$V$723)</f>
        <v>1</v>
      </c>
      <c r="P569" s="11">
        <f ca="1">SUMIF(Ingredients!$B$3:$B$217,'PH complex foods'!H569,Ingredients!$A$3:$A$119)+SUMIF($B$3:$B$724,H569,$V$3:$V$723)</f>
        <v>1</v>
      </c>
      <c r="Q569" s="11">
        <f ca="1">SUMIF(Ingredients!$B$3:$B$217,'PH complex foods'!I569,Ingredients!$A$3:$A$119)+SUMIF($B$3:$B$724,I569,$V$3:$V$723)</f>
        <v>1</v>
      </c>
      <c r="R569" s="11">
        <f ca="1">SUMIF(Ingredients!$B$3:$B$217,'PH complex foods'!J569,Ingredients!$A$3:$A$119)+SUMIF($B$3:$B$724,J569,$V$3:$V$723)</f>
        <v>0</v>
      </c>
      <c r="S569" s="11">
        <f ca="1">SUMIF(Ingredients!$B$3:$B$217,'PH complex foods'!K569,Ingredients!$A$3:$A$119)+SUMIF($B$3:$B$724,K569,$V$3:$V$723)</f>
        <v>0</v>
      </c>
      <c r="T569" s="11">
        <f ca="1">SUMIF(Ingredients!$B$3:$B$217,'PH complex foods'!L569,Ingredients!$A$3:$A$119)+SUMIF($B$3:$B$724,L569,$V$3:$V$723)</f>
        <v>0</v>
      </c>
      <c r="U569" s="11">
        <f ca="1">SUMIF(Ingredients!$B$3:$B$217,'PH complex foods'!M569,Ingredients!$A$3:$A$119)+SUMIF($B$3:$B$724,M569,$V$3:$V$723)</f>
        <v>0</v>
      </c>
      <c r="V569" s="10">
        <f t="shared" ca="1" si="116"/>
        <v>0</v>
      </c>
      <c r="W569" s="11">
        <f t="shared" si="105"/>
        <v>0</v>
      </c>
      <c r="X569" s="44" t="str">
        <f t="shared" ca="1" si="117"/>
        <v>No</v>
      </c>
      <c r="Y569" s="34">
        <f>SUMIF(Ingredients!$B$3:$B$217,F569,Ingredients!$C$3:$C$217)+SUMIF($B$3:$B$724,F569,$AG$3:$AG$724)</f>
        <v>5</v>
      </c>
      <c r="Z569" s="30">
        <f>SUMIF(Ingredients!$B$3:$B$217,G569,Ingredients!$C$3:$C$217)+SUMIF($B$3:$B$724,G569,$AG$3:$AG$724)</f>
        <v>0</v>
      </c>
      <c r="AA569" s="30">
        <f>SUMIF(Ingredients!$B$3:$B$217,H569,Ingredients!$C$3:$C$217)+SUMIF($B$3:$B$724,H569,$AG$3:$AG$724)</f>
        <v>5</v>
      </c>
      <c r="AB569" s="30">
        <f>SUMIF(Ingredients!$B$3:$B$217,I569,Ingredients!$C$3:$C$217)+SUMIF($B$3:$B$724,I569,$AG$3:$AG$724)</f>
        <v>5</v>
      </c>
      <c r="AC569" s="30">
        <f>SUMIF(Ingredients!$B$3:$B$217,J569,Ingredients!$C$3:$C$217)+SUMIF($B$3:$B$724,J569,$AG$3:$AG$724)</f>
        <v>1</v>
      </c>
      <c r="AD569" s="30">
        <f>SUMIF(Ingredients!$B$3:$B$217,K569,Ingredients!$C$3:$C$217)+SUMIF($B$3:$B$724,K569,$AG$3:$AG$724)</f>
        <v>0</v>
      </c>
      <c r="AE569" s="30">
        <f>SUMIF(Ingredients!$B$3:$B$217,L569,Ingredients!$C$3:$C$217)+SUMIF($B$3:$B$724,L569,$AG$3:$AG$724)</f>
        <v>0</v>
      </c>
      <c r="AF569" s="30">
        <f>SUMIF(Ingredients!$B$3:$B$217,M569,Ingredients!$C$3:$C$217)+SUMIF($B$3:$B$724,M569,$AG$3:$AG$724)</f>
        <v>0</v>
      </c>
      <c r="AG569" s="29">
        <f t="shared" si="106"/>
        <v>16</v>
      </c>
      <c r="AH569" s="30">
        <f>SUMIF(Ingredients!$B$3:$B$217,F569,Ingredients!$D$3:$D$217)+SUMIF($B$3:$B$724,F569,$AP$3:$AP$724)</f>
        <v>0</v>
      </c>
      <c r="AI569" s="30">
        <f>SUMIF(Ingredients!$B$3:$B$217,G569,Ingredients!$D$3:$D$217)+SUMIF($B$3:$B$724,G569,$AP$3:$AP$724)</f>
        <v>0</v>
      </c>
      <c r="AJ569" s="30">
        <f>SUMIF(Ingredients!$B$3:$B$217,H569,Ingredients!$D$3:$D$217)+SUMIF($B$3:$B$724,H569,$AP$3:$AP$724)</f>
        <v>0</v>
      </c>
      <c r="AK569" s="30">
        <f>SUMIF(Ingredients!$B$3:$B$217,I569,Ingredients!$D$3:$D$217)+SUMIF($B$3:$B$724,I569,$AP$3:$AP$724)</f>
        <v>0</v>
      </c>
      <c r="AL569" s="30">
        <f>SUMIF(Ingredients!$B$3:$B$217,J569,Ingredients!$D$3:$D$217)+SUMIF($B$3:$B$724,J569,$AP$3:$AP$724)</f>
        <v>0</v>
      </c>
      <c r="AM569" s="30">
        <f>SUMIF(Ingredients!$B$3:$B$217,K569,Ingredients!$D$3:$D$217)+SUMIF($B$3:$B$724,K569,$AP$3:$AP$724)</f>
        <v>0</v>
      </c>
      <c r="AN569" s="30">
        <f>SUMIF(Ingredients!$B$3:$B$217,L569,Ingredients!$D$3:$D$217)+SUMIF($B$3:$B$724,L569,$AP$3:$AP$724)</f>
        <v>0</v>
      </c>
      <c r="AO569" s="30">
        <f>SUMIF(Ingredients!$B$3:$B$217,M569,Ingredients!$D$3:$D$217)+SUMIF($B$3:$B$724,M569,$AP$3:$AP$724)</f>
        <v>0</v>
      </c>
      <c r="AP569" s="29">
        <f t="shared" si="107"/>
        <v>0</v>
      </c>
      <c r="AQ569" s="30">
        <f>SUMIF(Ingredients!$B$3:$B$217,F569,Ingredients!$E$3:$E$217)+SUMIF($B$3:$B$724,F569,$AY$3:$AY$727)</f>
        <v>29.5</v>
      </c>
      <c r="AR569" s="30">
        <f>SUMIF(Ingredients!$B$3:$B$217,G569,Ingredients!$E$3:$E$217)+SUMIF($B$3:$B$724,G569,$AY$3:$AY$727)</f>
        <v>30</v>
      </c>
      <c r="AS569" s="30">
        <f>SUMIF(Ingredients!$B$3:$B$217,H569,Ingredients!$E$3:$E$217)+SUMIF($B$3:$B$724,H569,$AY$3:$AY$727)</f>
        <v>7</v>
      </c>
      <c r="AT569" s="30">
        <f>SUMIF(Ingredients!$B$3:$B$217,I569,Ingredients!$E$3:$E$217)+SUMIF($B$3:$B$724,I569,$AY$3:$AY$727)</f>
        <v>12</v>
      </c>
      <c r="AU569" s="30">
        <f>SUMIF(Ingredients!$B$3:$B$217,J569,Ingredients!$E$3:$E$217)+SUMIF($B$3:$B$724,J569,$AY$3:$AY$727)</f>
        <v>18</v>
      </c>
      <c r="AV569" s="30">
        <f>SUMIF(Ingredients!$B$3:$B$217,K569,Ingredients!$E$3:$E$217)+SUMIF($B$3:$B$724,K569,$AY$3:$AY$727)</f>
        <v>0</v>
      </c>
      <c r="AW569" s="30">
        <f>SUMIF(Ingredients!$B$3:$B$217,L569,Ingredients!$E$3:$E$217)+SUMIF($B$3:$B$724,L569,$AY$3:$AY$727)</f>
        <v>0</v>
      </c>
      <c r="AX569" s="30">
        <f>SUMIF(Ingredients!$B$3:$B$217,M569,Ingredients!$E$3:$E$217)+SUMIF($B$3:$B$724,M569,$AY$3:$AY$727)</f>
        <v>0</v>
      </c>
      <c r="AY569" s="29">
        <f t="shared" si="108"/>
        <v>19.3</v>
      </c>
      <c r="AZ569" s="30">
        <f>SUMIF(Ingredients!$B$3:$B$217,F569,Ingredients!$F$3:$F$217)+SUMIF($B$3:$B$724,F569,$BH$3:$BH$724)</f>
        <v>1</v>
      </c>
      <c r="BA569" s="30">
        <f>SUMIF(Ingredients!$B$3:$B$217,G569,Ingredients!$F$3:$F$217)+SUMIF($B$3:$B$724,G569,$BH$3:$BH$724)</f>
        <v>0</v>
      </c>
      <c r="BB569" s="30">
        <f>SUMIF(Ingredients!$B$3:$B$217,H569,Ingredients!$F$3:$F$217)+SUMIF($B$3:$B$724,H569,$BH$3:$BH$724)</f>
        <v>0</v>
      </c>
      <c r="BC569" s="30">
        <f>SUMIF(Ingredients!$B$3:$B$217,I569,Ingredients!$F$3:$F$217)+SUMIF($B$3:$B$724,I569,$BH$3:$BH$724)</f>
        <v>0</v>
      </c>
      <c r="BD569" s="30">
        <f>SUMIF(Ingredients!$B$3:$B$217,J569,Ingredients!$F$3:$F$217)+SUMIF($B$3:$B$724,J569,$BH$3:$BH$724)</f>
        <v>0</v>
      </c>
      <c r="BE569" s="30">
        <f>SUMIF(Ingredients!$B$3:$B$217,K569,Ingredients!$F$3:$F$217)+SUMIF($B$3:$B$724,K569,$BH$3:$BH$724)</f>
        <v>0</v>
      </c>
      <c r="BF569" s="30">
        <f>SUMIF(Ingredients!$B$3:$B$217,L569,Ingredients!$F$3:$F$217)+SUMIF($B$3:$B$724,L569,$BH$3:$BH$724)</f>
        <v>0</v>
      </c>
      <c r="BG569" s="30">
        <f>SUMIF(Ingredients!$B$3:$B$217,M569,Ingredients!$F$3:$F$217)+SUMIF($B$3:$B$724,M569,$BH$3:$BH$724)</f>
        <v>0</v>
      </c>
      <c r="BH569" s="35">
        <f t="shared" si="109"/>
        <v>1</v>
      </c>
      <c r="BI569" s="30">
        <f>SUMIF(Ingredients!$B$3:$B$217,F569,Ingredients!$G$3:$G$217)+SUMIF($B$3:$B$724,F569,$BQ$3:$BQ$724)</f>
        <v>0</v>
      </c>
      <c r="BJ569" s="30">
        <f>SUMIF(Ingredients!$B$3:$B$217,G569,Ingredients!$G$3:$G$217)+SUMIF($B$3:$B$724,G569,$BQ$3:$BQ$724)</f>
        <v>0</v>
      </c>
      <c r="BK569" s="30">
        <f>SUMIF(Ingredients!$B$3:$B$217,H569,Ingredients!$G$3:$G$217)+SUMIF($B$3:$B$724,H569,$BQ$3:$BQ$724)</f>
        <v>0</v>
      </c>
      <c r="BL569" s="30">
        <f>SUMIF(Ingredients!$B$3:$B$217,I569,Ingredients!$G$3:$G$217)+SUMIF($B$3:$B$724,I569,$BQ$3:$BQ$724)</f>
        <v>0</v>
      </c>
      <c r="BM569" s="30">
        <f>SUMIF(Ingredients!$B$3:$B$217,J569,Ingredients!$G$3:$G$217)+SUMIF($B$3:$B$724,J569,$BQ$3:$BQ$724)</f>
        <v>0</v>
      </c>
      <c r="BN569" s="30">
        <f>SUMIF(Ingredients!$B$3:$B$217,K569,Ingredients!$G$3:$G$217)+SUMIF($B$3:$B$724,K569,$BQ$3:$BQ$724)</f>
        <v>0</v>
      </c>
      <c r="BO569" s="30">
        <f>SUMIF(Ingredients!$B$3:$B$217,L569,Ingredients!$G$3:$G$217)+SUMIF($B$3:$B$724,L569,$BQ$3:$BQ$724)</f>
        <v>0</v>
      </c>
      <c r="BP569" s="30">
        <f>SUMIF(Ingredients!$B$3:$B$217,M569,Ingredients!$G$3:$G$217)+SUMIF($B$3:$B$724,M569,$BQ$3:$BQ$724)</f>
        <v>0</v>
      </c>
      <c r="BQ569" s="36">
        <f t="shared" si="110"/>
        <v>0</v>
      </c>
      <c r="BR569" s="30">
        <f>SUMIF(Ingredients!$B$3:$B$217,F569,Ingredients!$H$3:$H$217)+SUMIF($B$3:$B$724,F569,$BZ$3:$BZ$724)</f>
        <v>0</v>
      </c>
      <c r="BS569" s="30">
        <f>SUMIF(Ingredients!$B$3:$B$217,G569,Ingredients!$H$3:$H$217)+SUMIF($B$3:$B$724,G569,$BZ$3:$BZ$724)</f>
        <v>0</v>
      </c>
      <c r="BT569" s="30">
        <f>SUMIF(Ingredients!$B$3:$B$217,H569,Ingredients!$H$3:$H$217)+SUMIF($B$3:$B$724,H569,$BZ$3:$BZ$724)</f>
        <v>0</v>
      </c>
      <c r="BU569" s="30">
        <f>SUMIF(Ingredients!$B$3:$B$217,I569,Ingredients!$H$3:$H$217)+SUMIF($B$3:$B$724,I569,$BZ$3:$BZ$724)</f>
        <v>0</v>
      </c>
      <c r="BV569" s="30">
        <f>SUMIF(Ingredients!$B$3:$B$217,J569,Ingredients!$H$3:$H$217)+SUMIF($B$3:$B$724,J569,$BZ$3:$BZ$724)</f>
        <v>0</v>
      </c>
      <c r="BW569" s="30">
        <f>SUMIF(Ingredients!$B$3:$B$217,K569,Ingredients!$H$3:$H$217)+SUMIF($B$3:$B$724,K569,$BZ$3:$BZ$724)</f>
        <v>0</v>
      </c>
      <c r="BX569" s="30">
        <f>SUMIF(Ingredients!$B$3:$B$217,L569,Ingredients!$H$3:$H$217)+SUMIF($B$3:$B$724,L569,$BZ$3:$BZ$724)</f>
        <v>0</v>
      </c>
      <c r="BY569" s="30">
        <f>SUMIF(Ingredients!$B$3:$B$217,M569,Ingredients!$H$3:$H$217)+SUMIF($B$3:$B$724,M569,$BZ$3:$BZ$724)</f>
        <v>0</v>
      </c>
      <c r="BZ569" s="42">
        <f t="shared" si="111"/>
        <v>0</v>
      </c>
      <c r="CA569" s="30">
        <f>SUMIF(Ingredients!$B$3:$B$217,F569,Ingredients!$I$3:$I$217)+SUMIF($B$3:$B$724,F569,$CI$3:$CI$724)</f>
        <v>0</v>
      </c>
      <c r="CB569" s="30">
        <f>SUMIF(Ingredients!$B$3:$B$217,G569,Ingredients!$I$3:$I$217)+SUMIF($B$3:$B$724,G569,$CI$3:$CI$724)</f>
        <v>0</v>
      </c>
      <c r="CC569" s="30">
        <f>SUMIF(Ingredients!$B$3:$B$217,H569,Ingredients!$I$3:$I$217)+SUMIF($B$3:$B$724,H569,$CI$3:$CI$724)</f>
        <v>0</v>
      </c>
      <c r="CD569" s="30">
        <f>SUMIF(Ingredients!$B$3:$B$217,I569,Ingredients!$I$3:$I$217)+SUMIF($B$3:$B$724,I569,$CI$3:$CI$724)</f>
        <v>0</v>
      </c>
      <c r="CE569" s="30">
        <f>SUMIF(Ingredients!$B$3:$B$217,J569,Ingredients!$I$3:$I$217)+SUMIF($B$3:$B$724,J569,$CI$3:$CI$724)</f>
        <v>0</v>
      </c>
      <c r="CF569" s="30">
        <f>SUMIF(Ingredients!$B$3:$B$217,K569,Ingredients!$I$3:$I$217)+SUMIF($B$3:$B$724,K569,$CI$3:$CI$724)</f>
        <v>0</v>
      </c>
      <c r="CG569" s="30">
        <f>SUMIF(Ingredients!$B$3:$B$217,L569,Ingredients!$I$3:$I$217)+SUMIF($B$3:$B$724,L569,$CI$3:$CI$724)</f>
        <v>0</v>
      </c>
      <c r="CH569" s="30">
        <f>SUMIF(Ingredients!$B$3:$B$217,M569,Ingredients!$I$3:$I$217)+SUMIF($B$3:$B$724,M569,$CI$3:$CI$724)</f>
        <v>0</v>
      </c>
      <c r="CI569" s="38">
        <f t="shared" si="112"/>
        <v>0</v>
      </c>
      <c r="CJ569" s="30">
        <f>SUMIF(Ingredients!$B$3:$B$217,F569,Ingredients!$J$3:$J$217)+SUMIF($B$3:$B$724,F569,$CR$3:$CR$724)</f>
        <v>0</v>
      </c>
      <c r="CK569" s="30">
        <f>SUMIF(Ingredients!$B$3:$B$217,G569,Ingredients!$J$3:$J$217)+SUMIF($B$3:$B$724,G569,$CR$3:$CR$724)</f>
        <v>0</v>
      </c>
      <c r="CL569" s="30">
        <f>SUMIF(Ingredients!$B$3:$B$217,H569,Ingredients!$J$3:$J$217)+SUMIF($B$3:$B$724,H569,$CR$3:$CR$724)</f>
        <v>1</v>
      </c>
      <c r="CM569" s="30">
        <f>SUMIF(Ingredients!$B$3:$B$217,I569,Ingredients!$J$3:$J$217)+SUMIF($B$3:$B$724,I569,$CR$3:$CR$724)</f>
        <v>1</v>
      </c>
      <c r="CN569" s="30">
        <f>SUMIF(Ingredients!$B$3:$B$217,J569,Ingredients!$J$3:$J$217)+SUMIF($B$3:$B$724,J569,$CR$3:$CR$724)</f>
        <v>0</v>
      </c>
      <c r="CO569" s="30">
        <f>SUMIF(Ingredients!$B$3:$B$217,K569,Ingredients!$J$3:$J$217)+SUMIF($B$3:$B$724,K569,$CR$3:$CR$724)</f>
        <v>0</v>
      </c>
      <c r="CP569" s="30">
        <f>SUMIF(Ingredients!$B$3:$B$217,L569,Ingredients!$J$3:$J$217)+SUMIF($B$3:$B$724,L569,$CR$3:$CR$724)</f>
        <v>0</v>
      </c>
      <c r="CQ569" s="30">
        <f>SUMIF(Ingredients!$B$3:$B$217,M569,Ingredients!$J$3:$J$217)+SUMIF($B$3:$B$724,M569,$CR$3:$CR$724)</f>
        <v>0</v>
      </c>
      <c r="CR569" s="43">
        <f t="shared" si="113"/>
        <v>2</v>
      </c>
      <c r="CS569" s="34">
        <v>16</v>
      </c>
      <c r="CT569" s="30">
        <v>0</v>
      </c>
      <c r="CU569" s="30">
        <v>19.3</v>
      </c>
      <c r="CV569" s="35">
        <v>1</v>
      </c>
      <c r="CW569" s="36">
        <v>0</v>
      </c>
      <c r="CX569" s="37">
        <v>0</v>
      </c>
      <c r="CY569" s="38">
        <v>0</v>
      </c>
      <c r="CZ569" s="39">
        <v>2</v>
      </c>
      <c r="DA569" t="s">
        <v>199</v>
      </c>
      <c r="DB569" t="str">
        <f t="shared" ca="1" si="114"/>
        <v>No</v>
      </c>
      <c r="DD569" t="s">
        <v>200</v>
      </c>
      <c r="DE569" t="str">
        <f t="shared" ca="1" si="115"/>
        <v/>
      </c>
      <c r="DF569" t="s">
        <v>2272</v>
      </c>
    </row>
    <row r="570" spans="2:110" x14ac:dyDescent="0.3">
      <c r="B570" t="s">
        <v>886</v>
      </c>
      <c r="C570" t="str">
        <f>INDEX('PH Itemnames'!$B$1:$B$723,MATCH(B570,'PH Itemnames'!$A$1:$A$723),1)</f>
        <v>chocolatecupcakeItem</v>
      </c>
      <c r="D570" t="s">
        <v>240</v>
      </c>
      <c r="E570" t="s">
        <v>1192</v>
      </c>
      <c r="F570" s="10" t="s">
        <v>216</v>
      </c>
      <c r="G570" s="11" t="s">
        <v>210</v>
      </c>
      <c r="H570" s="11" t="s">
        <v>227</v>
      </c>
      <c r="I570" s="11" t="s">
        <v>247</v>
      </c>
      <c r="J570" s="11" t="s">
        <v>221</v>
      </c>
      <c r="K570" s="11"/>
      <c r="L570" s="11"/>
      <c r="M570" s="11"/>
      <c r="N570" s="46">
        <f ca="1">SUMIF(Ingredients!$B$3:$B$217,'PH complex foods'!F570,Ingredients!$A$3:$A$119)+SUMIF($B$3:$B$724,F570,$V$3:$V$723)</f>
        <v>1</v>
      </c>
      <c r="O570" s="11">
        <f ca="1">SUMIF(Ingredients!$B$3:$B$217,'PH complex foods'!G570,Ingredients!$A$3:$A$119)+SUMIF($B$3:$B$724,G570,$V$3:$V$723)</f>
        <v>1</v>
      </c>
      <c r="P570" s="11">
        <f ca="1">SUMIF(Ingredients!$B$3:$B$217,'PH complex foods'!H570,Ingredients!$A$3:$A$119)+SUMIF($B$3:$B$724,H570,$V$3:$V$723)</f>
        <v>1</v>
      </c>
      <c r="Q570" s="11">
        <f ca="1">SUMIF(Ingredients!$B$3:$B$217,'PH complex foods'!I570,Ingredients!$A$3:$A$119)+SUMIF($B$3:$B$724,I570,$V$3:$V$723)</f>
        <v>1</v>
      </c>
      <c r="R570" s="11">
        <f ca="1">SUMIF(Ingredients!$B$3:$B$217,'PH complex foods'!J570,Ingredients!$A$3:$A$119)+SUMIF($B$3:$B$724,J570,$V$3:$V$723)</f>
        <v>0</v>
      </c>
      <c r="S570" s="11">
        <f ca="1">SUMIF(Ingredients!$B$3:$B$217,'PH complex foods'!K570,Ingredients!$A$3:$A$119)+SUMIF($B$3:$B$724,K570,$V$3:$V$723)</f>
        <v>0</v>
      </c>
      <c r="T570" s="11">
        <f ca="1">SUMIF(Ingredients!$B$3:$B$217,'PH complex foods'!L570,Ingredients!$A$3:$A$119)+SUMIF($B$3:$B$724,L570,$V$3:$V$723)</f>
        <v>0</v>
      </c>
      <c r="U570" s="11">
        <f ca="1">SUMIF(Ingredients!$B$3:$B$217,'PH complex foods'!M570,Ingredients!$A$3:$A$119)+SUMIF($B$3:$B$724,M570,$V$3:$V$723)</f>
        <v>0</v>
      </c>
      <c r="V570" s="10">
        <f t="shared" ca="1" si="116"/>
        <v>0</v>
      </c>
      <c r="W570" s="11">
        <f t="shared" si="105"/>
        <v>0</v>
      </c>
      <c r="X570" s="44" t="str">
        <f t="shared" ca="1" si="117"/>
        <v>No</v>
      </c>
      <c r="Y570" s="34">
        <f>SUMIF(Ingredients!$B$3:$B$217,F570,Ingredients!$C$3:$C$217)+SUMIF($B$3:$B$724,F570,$AG$3:$AG$724)</f>
        <v>5</v>
      </c>
      <c r="Z570" s="30">
        <f>SUMIF(Ingredients!$B$3:$B$217,G570,Ingredients!$C$3:$C$217)+SUMIF($B$3:$B$724,G570,$AG$3:$AG$724)</f>
        <v>0</v>
      </c>
      <c r="AA570" s="30">
        <f>SUMIF(Ingredients!$B$3:$B$217,H570,Ingredients!$C$3:$C$217)+SUMIF($B$3:$B$724,H570,$AG$3:$AG$724)</f>
        <v>5</v>
      </c>
      <c r="AB570" s="30">
        <f>SUMIF(Ingredients!$B$3:$B$217,I570,Ingredients!$C$3:$C$217)+SUMIF($B$3:$B$724,I570,$AG$3:$AG$724)</f>
        <v>5</v>
      </c>
      <c r="AC570" s="30">
        <f>SUMIF(Ingredients!$B$3:$B$217,J570,Ingredients!$C$3:$C$217)+SUMIF($B$3:$B$724,J570,$AG$3:$AG$724)</f>
        <v>0</v>
      </c>
      <c r="AD570" s="30">
        <f>SUMIF(Ingredients!$B$3:$B$217,K570,Ingredients!$C$3:$C$217)+SUMIF($B$3:$B$724,K570,$AG$3:$AG$724)</f>
        <v>0</v>
      </c>
      <c r="AE570" s="30">
        <f>SUMIF(Ingredients!$B$3:$B$217,L570,Ingredients!$C$3:$C$217)+SUMIF($B$3:$B$724,L570,$AG$3:$AG$724)</f>
        <v>0</v>
      </c>
      <c r="AF570" s="30">
        <f>SUMIF(Ingredients!$B$3:$B$217,M570,Ingredients!$C$3:$C$217)+SUMIF($B$3:$B$724,M570,$AG$3:$AG$724)</f>
        <v>0</v>
      </c>
      <c r="AG570" s="29">
        <f t="shared" si="106"/>
        <v>15</v>
      </c>
      <c r="AH570" s="30">
        <f>SUMIF(Ingredients!$B$3:$B$217,F570,Ingredients!$D$3:$D$217)+SUMIF($B$3:$B$724,F570,$AP$3:$AP$724)</f>
        <v>0</v>
      </c>
      <c r="AI570" s="30">
        <f>SUMIF(Ingredients!$B$3:$B$217,G570,Ingredients!$D$3:$D$217)+SUMIF($B$3:$B$724,G570,$AP$3:$AP$724)</f>
        <v>0</v>
      </c>
      <c r="AJ570" s="30">
        <f>SUMIF(Ingredients!$B$3:$B$217,H570,Ingredients!$D$3:$D$217)+SUMIF($B$3:$B$724,H570,$AP$3:$AP$724)</f>
        <v>0</v>
      </c>
      <c r="AK570" s="30">
        <f>SUMIF(Ingredients!$B$3:$B$217,I570,Ingredients!$D$3:$D$217)+SUMIF($B$3:$B$724,I570,$AP$3:$AP$724)</f>
        <v>0</v>
      </c>
      <c r="AL570" s="30">
        <f>SUMIF(Ingredients!$B$3:$B$217,J570,Ingredients!$D$3:$D$217)+SUMIF($B$3:$B$724,J570,$AP$3:$AP$724)</f>
        <v>0</v>
      </c>
      <c r="AM570" s="30">
        <f>SUMIF(Ingredients!$B$3:$B$217,K570,Ingredients!$D$3:$D$217)+SUMIF($B$3:$B$724,K570,$AP$3:$AP$724)</f>
        <v>0</v>
      </c>
      <c r="AN570" s="30">
        <f>SUMIF(Ingredients!$B$3:$B$217,L570,Ingredients!$D$3:$D$217)+SUMIF($B$3:$B$724,L570,$AP$3:$AP$724)</f>
        <v>0</v>
      </c>
      <c r="AO570" s="30">
        <f>SUMIF(Ingredients!$B$3:$B$217,M570,Ingredients!$D$3:$D$217)+SUMIF($B$3:$B$724,M570,$AP$3:$AP$724)</f>
        <v>0</v>
      </c>
      <c r="AP570" s="29">
        <f t="shared" si="107"/>
        <v>0</v>
      </c>
      <c r="AQ570" s="30">
        <f>SUMIF(Ingredients!$B$3:$B$217,F570,Ingredients!$E$3:$E$217)+SUMIF($B$3:$B$724,F570,$AY$3:$AY$727)</f>
        <v>29.5</v>
      </c>
      <c r="AR570" s="30">
        <f>SUMIF(Ingredients!$B$3:$B$217,G570,Ingredients!$E$3:$E$217)+SUMIF($B$3:$B$724,G570,$AY$3:$AY$727)</f>
        <v>30</v>
      </c>
      <c r="AS570" s="30">
        <f>SUMIF(Ingredients!$B$3:$B$217,H570,Ingredients!$E$3:$E$217)+SUMIF($B$3:$B$724,H570,$AY$3:$AY$727)</f>
        <v>7</v>
      </c>
      <c r="AT570" s="30">
        <f>SUMIF(Ingredients!$B$3:$B$217,I570,Ingredients!$E$3:$E$217)+SUMIF($B$3:$B$724,I570,$AY$3:$AY$727)</f>
        <v>12</v>
      </c>
      <c r="AU570" s="30">
        <f>SUMIF(Ingredients!$B$3:$B$217,J570,Ingredients!$E$3:$E$217)+SUMIF($B$3:$B$724,J570,$AY$3:$AY$727)</f>
        <v>0</v>
      </c>
      <c r="AV570" s="30">
        <f>SUMIF(Ingredients!$B$3:$B$217,K570,Ingredients!$E$3:$E$217)+SUMIF($B$3:$B$724,K570,$AY$3:$AY$727)</f>
        <v>0</v>
      </c>
      <c r="AW570" s="30">
        <f>SUMIF(Ingredients!$B$3:$B$217,L570,Ingredients!$E$3:$E$217)+SUMIF($B$3:$B$724,L570,$AY$3:$AY$727)</f>
        <v>0</v>
      </c>
      <c r="AX570" s="30">
        <f>SUMIF(Ingredients!$B$3:$B$217,M570,Ingredients!$E$3:$E$217)+SUMIF($B$3:$B$724,M570,$AY$3:$AY$727)</f>
        <v>0</v>
      </c>
      <c r="AY570" s="29">
        <f t="shared" si="108"/>
        <v>15.7</v>
      </c>
      <c r="AZ570" s="30">
        <f>SUMIF(Ingredients!$B$3:$B$217,F570,Ingredients!$F$3:$F$217)+SUMIF($B$3:$B$724,F570,$BH$3:$BH$724)</f>
        <v>1</v>
      </c>
      <c r="BA570" s="30">
        <f>SUMIF(Ingredients!$B$3:$B$217,G570,Ingredients!$F$3:$F$217)+SUMIF($B$3:$B$724,G570,$BH$3:$BH$724)</f>
        <v>0</v>
      </c>
      <c r="BB570" s="30">
        <f>SUMIF(Ingredients!$B$3:$B$217,H570,Ingredients!$F$3:$F$217)+SUMIF($B$3:$B$724,H570,$BH$3:$BH$724)</f>
        <v>0</v>
      </c>
      <c r="BC570" s="30">
        <f>SUMIF(Ingredients!$B$3:$B$217,I570,Ingredients!$F$3:$F$217)+SUMIF($B$3:$B$724,I570,$BH$3:$BH$724)</f>
        <v>0</v>
      </c>
      <c r="BD570" s="30">
        <f>SUMIF(Ingredients!$B$3:$B$217,J570,Ingredients!$F$3:$F$217)+SUMIF($B$3:$B$724,J570,$BH$3:$BH$724)</f>
        <v>0</v>
      </c>
      <c r="BE570" s="30">
        <f>SUMIF(Ingredients!$B$3:$B$217,K570,Ingredients!$F$3:$F$217)+SUMIF($B$3:$B$724,K570,$BH$3:$BH$724)</f>
        <v>0</v>
      </c>
      <c r="BF570" s="30">
        <f>SUMIF(Ingredients!$B$3:$B$217,L570,Ingredients!$F$3:$F$217)+SUMIF($B$3:$B$724,L570,$BH$3:$BH$724)</f>
        <v>0</v>
      </c>
      <c r="BG570" s="30">
        <f>SUMIF(Ingredients!$B$3:$B$217,M570,Ingredients!$F$3:$F$217)+SUMIF($B$3:$B$724,M570,$BH$3:$BH$724)</f>
        <v>0</v>
      </c>
      <c r="BH570" s="35">
        <f t="shared" si="109"/>
        <v>1</v>
      </c>
      <c r="BI570" s="30">
        <f>SUMIF(Ingredients!$B$3:$B$217,F570,Ingredients!$G$3:$G$217)+SUMIF($B$3:$B$724,F570,$BQ$3:$BQ$724)</f>
        <v>0</v>
      </c>
      <c r="BJ570" s="30">
        <f>SUMIF(Ingredients!$B$3:$B$217,G570,Ingredients!$G$3:$G$217)+SUMIF($B$3:$B$724,G570,$BQ$3:$BQ$724)</f>
        <v>0</v>
      </c>
      <c r="BK570" s="30">
        <f>SUMIF(Ingredients!$B$3:$B$217,H570,Ingredients!$G$3:$G$217)+SUMIF($B$3:$B$724,H570,$BQ$3:$BQ$724)</f>
        <v>0</v>
      </c>
      <c r="BL570" s="30">
        <f>SUMIF(Ingredients!$B$3:$B$217,I570,Ingredients!$G$3:$G$217)+SUMIF($B$3:$B$724,I570,$BQ$3:$BQ$724)</f>
        <v>0</v>
      </c>
      <c r="BM570" s="30">
        <f>SUMIF(Ingredients!$B$3:$B$217,J570,Ingredients!$G$3:$G$217)+SUMIF($B$3:$B$724,J570,$BQ$3:$BQ$724)</f>
        <v>0</v>
      </c>
      <c r="BN570" s="30">
        <f>SUMIF(Ingredients!$B$3:$B$217,K570,Ingredients!$G$3:$G$217)+SUMIF($B$3:$B$724,K570,$BQ$3:$BQ$724)</f>
        <v>0</v>
      </c>
      <c r="BO570" s="30">
        <f>SUMIF(Ingredients!$B$3:$B$217,L570,Ingredients!$G$3:$G$217)+SUMIF($B$3:$B$724,L570,$BQ$3:$BQ$724)</f>
        <v>0</v>
      </c>
      <c r="BP570" s="30">
        <f>SUMIF(Ingredients!$B$3:$B$217,M570,Ingredients!$G$3:$G$217)+SUMIF($B$3:$B$724,M570,$BQ$3:$BQ$724)</f>
        <v>0</v>
      </c>
      <c r="BQ570" s="36">
        <f t="shared" si="110"/>
        <v>0</v>
      </c>
      <c r="BR570" s="30">
        <f>SUMIF(Ingredients!$B$3:$B$217,F570,Ingredients!$H$3:$H$217)+SUMIF($B$3:$B$724,F570,$BZ$3:$BZ$724)</f>
        <v>0</v>
      </c>
      <c r="BS570" s="30">
        <f>SUMIF(Ingredients!$B$3:$B$217,G570,Ingredients!$H$3:$H$217)+SUMIF($B$3:$B$724,G570,$BZ$3:$BZ$724)</f>
        <v>0</v>
      </c>
      <c r="BT570" s="30">
        <f>SUMIF(Ingredients!$B$3:$B$217,H570,Ingredients!$H$3:$H$217)+SUMIF($B$3:$B$724,H570,$BZ$3:$BZ$724)</f>
        <v>0</v>
      </c>
      <c r="BU570" s="30">
        <f>SUMIF(Ingredients!$B$3:$B$217,I570,Ingredients!$H$3:$H$217)+SUMIF($B$3:$B$724,I570,$BZ$3:$BZ$724)</f>
        <v>0</v>
      </c>
      <c r="BV570" s="30">
        <f>SUMIF(Ingredients!$B$3:$B$217,J570,Ingredients!$H$3:$H$217)+SUMIF($B$3:$B$724,J570,$BZ$3:$BZ$724)</f>
        <v>0</v>
      </c>
      <c r="BW570" s="30">
        <f>SUMIF(Ingredients!$B$3:$B$217,K570,Ingredients!$H$3:$H$217)+SUMIF($B$3:$B$724,K570,$BZ$3:$BZ$724)</f>
        <v>0</v>
      </c>
      <c r="BX570" s="30">
        <f>SUMIF(Ingredients!$B$3:$B$217,L570,Ingredients!$H$3:$H$217)+SUMIF($B$3:$B$724,L570,$BZ$3:$BZ$724)</f>
        <v>0</v>
      </c>
      <c r="BY570" s="30">
        <f>SUMIF(Ingredients!$B$3:$B$217,M570,Ingredients!$H$3:$H$217)+SUMIF($B$3:$B$724,M570,$BZ$3:$BZ$724)</f>
        <v>0</v>
      </c>
      <c r="BZ570" s="42">
        <f t="shared" si="111"/>
        <v>0</v>
      </c>
      <c r="CA570" s="30">
        <f>SUMIF(Ingredients!$B$3:$B$217,F570,Ingredients!$I$3:$I$217)+SUMIF($B$3:$B$724,F570,$CI$3:$CI$724)</f>
        <v>0</v>
      </c>
      <c r="CB570" s="30">
        <f>SUMIF(Ingredients!$B$3:$B$217,G570,Ingredients!$I$3:$I$217)+SUMIF($B$3:$B$724,G570,$CI$3:$CI$724)</f>
        <v>0</v>
      </c>
      <c r="CC570" s="30">
        <f>SUMIF(Ingredients!$B$3:$B$217,H570,Ingredients!$I$3:$I$217)+SUMIF($B$3:$B$724,H570,$CI$3:$CI$724)</f>
        <v>0</v>
      </c>
      <c r="CD570" s="30">
        <f>SUMIF(Ingredients!$B$3:$B$217,I570,Ingredients!$I$3:$I$217)+SUMIF($B$3:$B$724,I570,$CI$3:$CI$724)</f>
        <v>0</v>
      </c>
      <c r="CE570" s="30">
        <f>SUMIF(Ingredients!$B$3:$B$217,J570,Ingredients!$I$3:$I$217)+SUMIF($B$3:$B$724,J570,$CI$3:$CI$724)</f>
        <v>0</v>
      </c>
      <c r="CF570" s="30">
        <f>SUMIF(Ingredients!$B$3:$B$217,K570,Ingredients!$I$3:$I$217)+SUMIF($B$3:$B$724,K570,$CI$3:$CI$724)</f>
        <v>0</v>
      </c>
      <c r="CG570" s="30">
        <f>SUMIF(Ingredients!$B$3:$B$217,L570,Ingredients!$I$3:$I$217)+SUMIF($B$3:$B$724,L570,$CI$3:$CI$724)</f>
        <v>0</v>
      </c>
      <c r="CH570" s="30">
        <f>SUMIF(Ingredients!$B$3:$B$217,M570,Ingredients!$I$3:$I$217)+SUMIF($B$3:$B$724,M570,$CI$3:$CI$724)</f>
        <v>0</v>
      </c>
      <c r="CI570" s="38">
        <f t="shared" si="112"/>
        <v>0</v>
      </c>
      <c r="CJ570" s="30">
        <f>SUMIF(Ingredients!$B$3:$B$217,F570,Ingredients!$J$3:$J$217)+SUMIF($B$3:$B$724,F570,$CR$3:$CR$724)</f>
        <v>0</v>
      </c>
      <c r="CK570" s="30">
        <f>SUMIF(Ingredients!$B$3:$B$217,G570,Ingredients!$J$3:$J$217)+SUMIF($B$3:$B$724,G570,$CR$3:$CR$724)</f>
        <v>0</v>
      </c>
      <c r="CL570" s="30">
        <f>SUMIF(Ingredients!$B$3:$B$217,H570,Ingredients!$J$3:$J$217)+SUMIF($B$3:$B$724,H570,$CR$3:$CR$724)</f>
        <v>1</v>
      </c>
      <c r="CM570" s="30">
        <f>SUMIF(Ingredients!$B$3:$B$217,I570,Ingredients!$J$3:$J$217)+SUMIF($B$3:$B$724,I570,$CR$3:$CR$724)</f>
        <v>1</v>
      </c>
      <c r="CN570" s="30">
        <f>SUMIF(Ingredients!$B$3:$B$217,J570,Ingredients!$J$3:$J$217)+SUMIF($B$3:$B$724,J570,$CR$3:$CR$724)</f>
        <v>0</v>
      </c>
      <c r="CO570" s="30">
        <f>SUMIF(Ingredients!$B$3:$B$217,K570,Ingredients!$J$3:$J$217)+SUMIF($B$3:$B$724,K570,$CR$3:$CR$724)</f>
        <v>0</v>
      </c>
      <c r="CP570" s="30">
        <f>SUMIF(Ingredients!$B$3:$B$217,L570,Ingredients!$J$3:$J$217)+SUMIF($B$3:$B$724,L570,$CR$3:$CR$724)</f>
        <v>0</v>
      </c>
      <c r="CQ570" s="30">
        <f>SUMIF(Ingredients!$B$3:$B$217,M570,Ingredients!$J$3:$J$217)+SUMIF($B$3:$B$724,M570,$CR$3:$CR$724)</f>
        <v>0</v>
      </c>
      <c r="CR570" s="43">
        <f t="shared" si="113"/>
        <v>2</v>
      </c>
      <c r="CS570" s="34">
        <v>15</v>
      </c>
      <c r="CT570" s="30">
        <v>0</v>
      </c>
      <c r="CU570" s="30">
        <v>15.7</v>
      </c>
      <c r="CV570" s="35">
        <v>1</v>
      </c>
      <c r="CW570" s="36">
        <v>0</v>
      </c>
      <c r="CX570" s="37">
        <v>0</v>
      </c>
      <c r="CY570" s="38">
        <v>0</v>
      </c>
      <c r="CZ570" s="39">
        <v>2</v>
      </c>
      <c r="DA570" t="s">
        <v>199</v>
      </c>
      <c r="DB570" t="str">
        <f t="shared" ca="1" si="114"/>
        <v>No</v>
      </c>
      <c r="DD570" t="s">
        <v>200</v>
      </c>
      <c r="DE570" t="str">
        <f t="shared" ca="1" si="115"/>
        <v/>
      </c>
      <c r="DF570" t="s">
        <v>2272</v>
      </c>
    </row>
    <row r="571" spans="2:110" x14ac:dyDescent="0.3">
      <c r="B571" t="s">
        <v>887</v>
      </c>
      <c r="C571" t="str">
        <f>INDEX('PH Itemnames'!$B$1:$B$723,MATCH(B571,'PH Itemnames'!$A$1:$A$723),1)</f>
        <v>carrotcupcakeItem</v>
      </c>
      <c r="D571" t="s">
        <v>240</v>
      </c>
      <c r="E571" t="s">
        <v>1192</v>
      </c>
      <c r="F571" s="10" t="s">
        <v>216</v>
      </c>
      <c r="G571" s="11" t="s">
        <v>210</v>
      </c>
      <c r="H571" s="11" t="s">
        <v>227</v>
      </c>
      <c r="I571" s="11" t="s">
        <v>247</v>
      </c>
      <c r="J571" s="11" t="s">
        <v>61</v>
      </c>
      <c r="K571" s="11"/>
      <c r="L571" s="11"/>
      <c r="M571" s="11"/>
      <c r="N571" s="46">
        <f ca="1">SUMIF(Ingredients!$B$3:$B$217,'PH complex foods'!F571,Ingredients!$A$3:$A$119)+SUMIF($B$3:$B$724,F571,$V$3:$V$723)</f>
        <v>1</v>
      </c>
      <c r="O571" s="11">
        <f ca="1">SUMIF(Ingredients!$B$3:$B$217,'PH complex foods'!G571,Ingredients!$A$3:$A$119)+SUMIF($B$3:$B$724,G571,$V$3:$V$723)</f>
        <v>1</v>
      </c>
      <c r="P571" s="11">
        <f ca="1">SUMIF(Ingredients!$B$3:$B$217,'PH complex foods'!H571,Ingredients!$A$3:$A$119)+SUMIF($B$3:$B$724,H571,$V$3:$V$723)</f>
        <v>1</v>
      </c>
      <c r="Q571" s="11">
        <f ca="1">SUMIF(Ingredients!$B$3:$B$217,'PH complex foods'!I571,Ingredients!$A$3:$A$119)+SUMIF($B$3:$B$724,I571,$V$3:$V$723)</f>
        <v>1</v>
      </c>
      <c r="R571" s="11">
        <f ca="1">SUMIF(Ingredients!$B$3:$B$217,'PH complex foods'!J571,Ingredients!$A$3:$A$119)+SUMIF($B$3:$B$724,J571,$V$3:$V$723)</f>
        <v>1</v>
      </c>
      <c r="S571" s="11">
        <f ca="1">SUMIF(Ingredients!$B$3:$B$217,'PH complex foods'!K571,Ingredients!$A$3:$A$119)+SUMIF($B$3:$B$724,K571,$V$3:$V$723)</f>
        <v>0</v>
      </c>
      <c r="T571" s="11">
        <f ca="1">SUMIF(Ingredients!$B$3:$B$217,'PH complex foods'!L571,Ingredients!$A$3:$A$119)+SUMIF($B$3:$B$724,L571,$V$3:$V$723)</f>
        <v>0</v>
      </c>
      <c r="U571" s="11">
        <f ca="1">SUMIF(Ingredients!$B$3:$B$217,'PH complex foods'!M571,Ingredients!$A$3:$A$119)+SUMIF($B$3:$B$724,M571,$V$3:$V$723)</f>
        <v>0</v>
      </c>
      <c r="V571" s="10">
        <f t="shared" ca="1" si="116"/>
        <v>1</v>
      </c>
      <c r="W571" s="11">
        <f t="shared" si="105"/>
        <v>0</v>
      </c>
      <c r="X571" s="44" t="str">
        <f t="shared" ca="1" si="117"/>
        <v>Yes</v>
      </c>
      <c r="Y571" s="34">
        <f>SUMIF(Ingredients!$B$3:$B$217,F571,Ingredients!$C$3:$C$217)+SUMIF($B$3:$B$724,F571,$AG$3:$AG$724)</f>
        <v>5</v>
      </c>
      <c r="Z571" s="30">
        <f>SUMIF(Ingredients!$B$3:$B$217,G571,Ingredients!$C$3:$C$217)+SUMIF($B$3:$B$724,G571,$AG$3:$AG$724)</f>
        <v>0</v>
      </c>
      <c r="AA571" s="30">
        <f>SUMIF(Ingredients!$B$3:$B$217,H571,Ingredients!$C$3:$C$217)+SUMIF($B$3:$B$724,H571,$AG$3:$AG$724)</f>
        <v>5</v>
      </c>
      <c r="AB571" s="30">
        <f>SUMIF(Ingredients!$B$3:$B$217,I571,Ingredients!$C$3:$C$217)+SUMIF($B$3:$B$724,I571,$AG$3:$AG$724)</f>
        <v>5</v>
      </c>
      <c r="AC571" s="30">
        <f>SUMIF(Ingredients!$B$3:$B$217,J571,Ingredients!$C$3:$C$217)+SUMIF($B$3:$B$724,J571,$AG$3:$AG$724)</f>
        <v>10</v>
      </c>
      <c r="AD571" s="30">
        <f>SUMIF(Ingredients!$B$3:$B$217,K571,Ingredients!$C$3:$C$217)+SUMIF($B$3:$B$724,K571,$AG$3:$AG$724)</f>
        <v>0</v>
      </c>
      <c r="AE571" s="30">
        <f>SUMIF(Ingredients!$B$3:$B$217,L571,Ingredients!$C$3:$C$217)+SUMIF($B$3:$B$724,L571,$AG$3:$AG$724)</f>
        <v>0</v>
      </c>
      <c r="AF571" s="30">
        <f>SUMIF(Ingredients!$B$3:$B$217,M571,Ingredients!$C$3:$C$217)+SUMIF($B$3:$B$724,M571,$AG$3:$AG$724)</f>
        <v>0</v>
      </c>
      <c r="AG571" s="29">
        <f t="shared" si="106"/>
        <v>25</v>
      </c>
      <c r="AH571" s="30">
        <f>SUMIF(Ingredients!$B$3:$B$217,F571,Ingredients!$D$3:$D$217)+SUMIF($B$3:$B$724,F571,$AP$3:$AP$724)</f>
        <v>0</v>
      </c>
      <c r="AI571" s="30">
        <f>SUMIF(Ingredients!$B$3:$B$217,G571,Ingredients!$D$3:$D$217)+SUMIF($B$3:$B$724,G571,$AP$3:$AP$724)</f>
        <v>0</v>
      </c>
      <c r="AJ571" s="30">
        <f>SUMIF(Ingredients!$B$3:$B$217,H571,Ingredients!$D$3:$D$217)+SUMIF($B$3:$B$724,H571,$AP$3:$AP$724)</f>
        <v>0</v>
      </c>
      <c r="AK571" s="30">
        <f>SUMIF(Ingredients!$B$3:$B$217,I571,Ingredients!$D$3:$D$217)+SUMIF($B$3:$B$724,I571,$AP$3:$AP$724)</f>
        <v>0</v>
      </c>
      <c r="AL571" s="30">
        <f>SUMIF(Ingredients!$B$3:$B$217,J571,Ingredients!$D$3:$D$217)+SUMIF($B$3:$B$724,J571,$AP$3:$AP$724)</f>
        <v>0</v>
      </c>
      <c r="AM571" s="30">
        <f>SUMIF(Ingredients!$B$3:$B$217,K571,Ingredients!$D$3:$D$217)+SUMIF($B$3:$B$724,K571,$AP$3:$AP$724)</f>
        <v>0</v>
      </c>
      <c r="AN571" s="30">
        <f>SUMIF(Ingredients!$B$3:$B$217,L571,Ingredients!$D$3:$D$217)+SUMIF($B$3:$B$724,L571,$AP$3:$AP$724)</f>
        <v>0</v>
      </c>
      <c r="AO571" s="30">
        <f>SUMIF(Ingredients!$B$3:$B$217,M571,Ingredients!$D$3:$D$217)+SUMIF($B$3:$B$724,M571,$AP$3:$AP$724)</f>
        <v>0</v>
      </c>
      <c r="AP571" s="29">
        <f t="shared" si="107"/>
        <v>0</v>
      </c>
      <c r="AQ571" s="30">
        <f>SUMIF(Ingredients!$B$3:$B$217,F571,Ingredients!$E$3:$E$217)+SUMIF($B$3:$B$724,F571,$AY$3:$AY$727)</f>
        <v>29.5</v>
      </c>
      <c r="AR571" s="30">
        <f>SUMIF(Ingredients!$B$3:$B$217,G571,Ingredients!$E$3:$E$217)+SUMIF($B$3:$B$724,G571,$AY$3:$AY$727)</f>
        <v>30</v>
      </c>
      <c r="AS571" s="30">
        <f>SUMIF(Ingredients!$B$3:$B$217,H571,Ingredients!$E$3:$E$217)+SUMIF($B$3:$B$724,H571,$AY$3:$AY$727)</f>
        <v>7</v>
      </c>
      <c r="AT571" s="30">
        <f>SUMIF(Ingredients!$B$3:$B$217,I571,Ingredients!$E$3:$E$217)+SUMIF($B$3:$B$724,I571,$AY$3:$AY$727)</f>
        <v>12</v>
      </c>
      <c r="AU571" s="30">
        <f>SUMIF(Ingredients!$B$3:$B$217,J571,Ingredients!$E$3:$E$217)+SUMIF($B$3:$B$724,J571,$AY$3:$AY$727)</f>
        <v>31</v>
      </c>
      <c r="AV571" s="30">
        <f>SUMIF(Ingredients!$B$3:$B$217,K571,Ingredients!$E$3:$E$217)+SUMIF($B$3:$B$724,K571,$AY$3:$AY$727)</f>
        <v>0</v>
      </c>
      <c r="AW571" s="30">
        <f>SUMIF(Ingredients!$B$3:$B$217,L571,Ingredients!$E$3:$E$217)+SUMIF($B$3:$B$724,L571,$AY$3:$AY$727)</f>
        <v>0</v>
      </c>
      <c r="AX571" s="30">
        <f>SUMIF(Ingredients!$B$3:$B$217,M571,Ingredients!$E$3:$E$217)+SUMIF($B$3:$B$724,M571,$AY$3:$AY$727)</f>
        <v>0</v>
      </c>
      <c r="AY571" s="29">
        <f t="shared" si="108"/>
        <v>21.9</v>
      </c>
      <c r="AZ571" s="30">
        <f>SUMIF(Ingredients!$B$3:$B$217,F571,Ingredients!$F$3:$F$217)+SUMIF($B$3:$B$724,F571,$BH$3:$BH$724)</f>
        <v>1</v>
      </c>
      <c r="BA571" s="30">
        <f>SUMIF(Ingredients!$B$3:$B$217,G571,Ingredients!$F$3:$F$217)+SUMIF($B$3:$B$724,G571,$BH$3:$BH$724)</f>
        <v>0</v>
      </c>
      <c r="BB571" s="30">
        <f>SUMIF(Ingredients!$B$3:$B$217,H571,Ingredients!$F$3:$F$217)+SUMIF($B$3:$B$724,H571,$BH$3:$BH$724)</f>
        <v>0</v>
      </c>
      <c r="BC571" s="30">
        <f>SUMIF(Ingredients!$B$3:$B$217,I571,Ingredients!$F$3:$F$217)+SUMIF($B$3:$B$724,I571,$BH$3:$BH$724)</f>
        <v>0</v>
      </c>
      <c r="BD571" s="30">
        <f>SUMIF(Ingredients!$B$3:$B$217,J571,Ingredients!$F$3:$F$217)+SUMIF($B$3:$B$724,J571,$BH$3:$BH$724)</f>
        <v>0</v>
      </c>
      <c r="BE571" s="30">
        <f>SUMIF(Ingredients!$B$3:$B$217,K571,Ingredients!$F$3:$F$217)+SUMIF($B$3:$B$724,K571,$BH$3:$BH$724)</f>
        <v>0</v>
      </c>
      <c r="BF571" s="30">
        <f>SUMIF(Ingredients!$B$3:$B$217,L571,Ingredients!$F$3:$F$217)+SUMIF($B$3:$B$724,L571,$BH$3:$BH$724)</f>
        <v>0</v>
      </c>
      <c r="BG571" s="30">
        <f>SUMIF(Ingredients!$B$3:$B$217,M571,Ingredients!$F$3:$F$217)+SUMIF($B$3:$B$724,M571,$BH$3:$BH$724)</f>
        <v>0</v>
      </c>
      <c r="BH571" s="35">
        <f t="shared" si="109"/>
        <v>1</v>
      </c>
      <c r="BI571" s="30">
        <f>SUMIF(Ingredients!$B$3:$B$217,F571,Ingredients!$G$3:$G$217)+SUMIF($B$3:$B$724,F571,$BQ$3:$BQ$724)</f>
        <v>0</v>
      </c>
      <c r="BJ571" s="30">
        <f>SUMIF(Ingredients!$B$3:$B$217,G571,Ingredients!$G$3:$G$217)+SUMIF($B$3:$B$724,G571,$BQ$3:$BQ$724)</f>
        <v>0</v>
      </c>
      <c r="BK571" s="30">
        <f>SUMIF(Ingredients!$B$3:$B$217,H571,Ingredients!$G$3:$G$217)+SUMIF($B$3:$B$724,H571,$BQ$3:$BQ$724)</f>
        <v>0</v>
      </c>
      <c r="BL571" s="30">
        <f>SUMIF(Ingredients!$B$3:$B$217,I571,Ingredients!$G$3:$G$217)+SUMIF($B$3:$B$724,I571,$BQ$3:$BQ$724)</f>
        <v>0</v>
      </c>
      <c r="BM571" s="30">
        <f>SUMIF(Ingredients!$B$3:$B$217,J571,Ingredients!$G$3:$G$217)+SUMIF($B$3:$B$724,J571,$BQ$3:$BQ$724)</f>
        <v>0</v>
      </c>
      <c r="BN571" s="30">
        <f>SUMIF(Ingredients!$B$3:$B$217,K571,Ingredients!$G$3:$G$217)+SUMIF($B$3:$B$724,K571,$BQ$3:$BQ$724)</f>
        <v>0</v>
      </c>
      <c r="BO571" s="30">
        <f>SUMIF(Ingredients!$B$3:$B$217,L571,Ingredients!$G$3:$G$217)+SUMIF($B$3:$B$724,L571,$BQ$3:$BQ$724)</f>
        <v>0</v>
      </c>
      <c r="BP571" s="30">
        <f>SUMIF(Ingredients!$B$3:$B$217,M571,Ingredients!$G$3:$G$217)+SUMIF($B$3:$B$724,M571,$BQ$3:$BQ$724)</f>
        <v>0</v>
      </c>
      <c r="BQ571" s="36">
        <f t="shared" si="110"/>
        <v>0</v>
      </c>
      <c r="BR571" s="30">
        <f>SUMIF(Ingredients!$B$3:$B$217,F571,Ingredients!$H$3:$H$217)+SUMIF($B$3:$B$724,F571,$BZ$3:$BZ$724)</f>
        <v>0</v>
      </c>
      <c r="BS571" s="30">
        <f>SUMIF(Ingredients!$B$3:$B$217,G571,Ingredients!$H$3:$H$217)+SUMIF($B$3:$B$724,G571,$BZ$3:$BZ$724)</f>
        <v>0</v>
      </c>
      <c r="BT571" s="30">
        <f>SUMIF(Ingredients!$B$3:$B$217,H571,Ingredients!$H$3:$H$217)+SUMIF($B$3:$B$724,H571,$BZ$3:$BZ$724)</f>
        <v>0</v>
      </c>
      <c r="BU571" s="30">
        <f>SUMIF(Ingredients!$B$3:$B$217,I571,Ingredients!$H$3:$H$217)+SUMIF($B$3:$B$724,I571,$BZ$3:$BZ$724)</f>
        <v>0</v>
      </c>
      <c r="BV571" s="30">
        <f>SUMIF(Ingredients!$B$3:$B$217,J571,Ingredients!$H$3:$H$217)+SUMIF($B$3:$B$724,J571,$BZ$3:$BZ$724)</f>
        <v>1</v>
      </c>
      <c r="BW571" s="30">
        <f>SUMIF(Ingredients!$B$3:$B$217,K571,Ingredients!$H$3:$H$217)+SUMIF($B$3:$B$724,K571,$BZ$3:$BZ$724)</f>
        <v>0</v>
      </c>
      <c r="BX571" s="30">
        <f>SUMIF(Ingredients!$B$3:$B$217,L571,Ingredients!$H$3:$H$217)+SUMIF($B$3:$B$724,L571,$BZ$3:$BZ$724)</f>
        <v>0</v>
      </c>
      <c r="BY571" s="30">
        <f>SUMIF(Ingredients!$B$3:$B$217,M571,Ingredients!$H$3:$H$217)+SUMIF($B$3:$B$724,M571,$BZ$3:$BZ$724)</f>
        <v>0</v>
      </c>
      <c r="BZ571" s="42">
        <f t="shared" si="111"/>
        <v>1</v>
      </c>
      <c r="CA571" s="30">
        <f>SUMIF(Ingredients!$B$3:$B$217,F571,Ingredients!$I$3:$I$217)+SUMIF($B$3:$B$724,F571,$CI$3:$CI$724)</f>
        <v>0</v>
      </c>
      <c r="CB571" s="30">
        <f>SUMIF(Ingredients!$B$3:$B$217,G571,Ingredients!$I$3:$I$217)+SUMIF($B$3:$B$724,G571,$CI$3:$CI$724)</f>
        <v>0</v>
      </c>
      <c r="CC571" s="30">
        <f>SUMIF(Ingredients!$B$3:$B$217,H571,Ingredients!$I$3:$I$217)+SUMIF($B$3:$B$724,H571,$CI$3:$CI$724)</f>
        <v>0</v>
      </c>
      <c r="CD571" s="30">
        <f>SUMIF(Ingredients!$B$3:$B$217,I571,Ingredients!$I$3:$I$217)+SUMIF($B$3:$B$724,I571,$CI$3:$CI$724)</f>
        <v>0</v>
      </c>
      <c r="CE571" s="30">
        <f>SUMIF(Ingredients!$B$3:$B$217,J571,Ingredients!$I$3:$I$217)+SUMIF($B$3:$B$724,J571,$CI$3:$CI$724)</f>
        <v>0</v>
      </c>
      <c r="CF571" s="30">
        <f>SUMIF(Ingredients!$B$3:$B$217,K571,Ingredients!$I$3:$I$217)+SUMIF($B$3:$B$724,K571,$CI$3:$CI$724)</f>
        <v>0</v>
      </c>
      <c r="CG571" s="30">
        <f>SUMIF(Ingredients!$B$3:$B$217,L571,Ingredients!$I$3:$I$217)+SUMIF($B$3:$B$724,L571,$CI$3:$CI$724)</f>
        <v>0</v>
      </c>
      <c r="CH571" s="30">
        <f>SUMIF(Ingredients!$B$3:$B$217,M571,Ingredients!$I$3:$I$217)+SUMIF($B$3:$B$724,M571,$CI$3:$CI$724)</f>
        <v>0</v>
      </c>
      <c r="CI571" s="38">
        <f t="shared" si="112"/>
        <v>0</v>
      </c>
      <c r="CJ571" s="30">
        <f>SUMIF(Ingredients!$B$3:$B$217,F571,Ingredients!$J$3:$J$217)+SUMIF($B$3:$B$724,F571,$CR$3:$CR$724)</f>
        <v>0</v>
      </c>
      <c r="CK571" s="30">
        <f>SUMIF(Ingredients!$B$3:$B$217,G571,Ingredients!$J$3:$J$217)+SUMIF($B$3:$B$724,G571,$CR$3:$CR$724)</f>
        <v>0</v>
      </c>
      <c r="CL571" s="30">
        <f>SUMIF(Ingredients!$B$3:$B$217,H571,Ingredients!$J$3:$J$217)+SUMIF($B$3:$B$724,H571,$CR$3:$CR$724)</f>
        <v>1</v>
      </c>
      <c r="CM571" s="30">
        <f>SUMIF(Ingredients!$B$3:$B$217,I571,Ingredients!$J$3:$J$217)+SUMIF($B$3:$B$724,I571,$CR$3:$CR$724)</f>
        <v>1</v>
      </c>
      <c r="CN571" s="30">
        <f>SUMIF(Ingredients!$B$3:$B$217,J571,Ingredients!$J$3:$J$217)+SUMIF($B$3:$B$724,J571,$CR$3:$CR$724)</f>
        <v>0</v>
      </c>
      <c r="CO571" s="30">
        <f>SUMIF(Ingredients!$B$3:$B$217,K571,Ingredients!$J$3:$J$217)+SUMIF($B$3:$B$724,K571,$CR$3:$CR$724)</f>
        <v>0</v>
      </c>
      <c r="CP571" s="30">
        <f>SUMIF(Ingredients!$B$3:$B$217,L571,Ingredients!$J$3:$J$217)+SUMIF($B$3:$B$724,L571,$CR$3:$CR$724)</f>
        <v>0</v>
      </c>
      <c r="CQ571" s="30">
        <f>SUMIF(Ingredients!$B$3:$B$217,M571,Ingredients!$J$3:$J$217)+SUMIF($B$3:$B$724,M571,$CR$3:$CR$724)</f>
        <v>0</v>
      </c>
      <c r="CR571" s="43">
        <f t="shared" si="113"/>
        <v>2</v>
      </c>
      <c r="CS571" s="34">
        <v>25</v>
      </c>
      <c r="CT571" s="30">
        <v>0</v>
      </c>
      <c r="CU571" s="30">
        <v>18</v>
      </c>
      <c r="CV571" s="35">
        <v>1</v>
      </c>
      <c r="CW571" s="36">
        <v>0</v>
      </c>
      <c r="CX571" s="37">
        <v>1</v>
      </c>
      <c r="CY571" s="38">
        <v>0</v>
      </c>
      <c r="CZ571" s="39">
        <v>2</v>
      </c>
      <c r="DA571" t="s">
        <v>202</v>
      </c>
      <c r="DB571" t="str">
        <f t="shared" ca="1" si="114"/>
        <v>-</v>
      </c>
      <c r="DD571" t="s">
        <v>200</v>
      </c>
      <c r="DE571" t="str">
        <f t="shared" ca="1" si="115"/>
        <v>CARROTCUPCAKEITEM(MEAL, ItemRegistry.carrotcupcakeItem, 4 ,5f,0f,1f,1f,0f,0f,2f,1.17f),</v>
      </c>
      <c r="DF571" t="s">
        <v>2604</v>
      </c>
    </row>
    <row r="572" spans="2:110" x14ac:dyDescent="0.3">
      <c r="B572" t="s">
        <v>888</v>
      </c>
      <c r="C572" t="str">
        <f>INDEX('PH Itemnames'!$B$1:$B$723,MATCH(B572,'PH Itemnames'!$A$1:$A$723),1)</f>
        <v>redvelvetcupcakeItem</v>
      </c>
      <c r="D572" t="s">
        <v>240</v>
      </c>
      <c r="E572" t="s">
        <v>1192</v>
      </c>
      <c r="F572" s="10" t="s">
        <v>216</v>
      </c>
      <c r="G572" s="11" t="s">
        <v>210</v>
      </c>
      <c r="H572" s="11" t="s">
        <v>227</v>
      </c>
      <c r="I572" s="11" t="s">
        <v>247</v>
      </c>
      <c r="J572" s="11" t="s">
        <v>222</v>
      </c>
      <c r="K572" s="11"/>
      <c r="L572" s="11"/>
      <c r="M572" s="11"/>
      <c r="N572" s="46">
        <f ca="1">SUMIF(Ingredients!$B$3:$B$217,'PH complex foods'!F572,Ingredients!$A$3:$A$119)+SUMIF($B$3:$B$724,F572,$V$3:$V$723)</f>
        <v>1</v>
      </c>
      <c r="O572" s="11">
        <f ca="1">SUMIF(Ingredients!$B$3:$B$217,'PH complex foods'!G572,Ingredients!$A$3:$A$119)+SUMIF($B$3:$B$724,G572,$V$3:$V$723)</f>
        <v>1</v>
      </c>
      <c r="P572" s="11">
        <f ca="1">SUMIF(Ingredients!$B$3:$B$217,'PH complex foods'!H572,Ingredients!$A$3:$A$119)+SUMIF($B$3:$B$724,H572,$V$3:$V$723)</f>
        <v>1</v>
      </c>
      <c r="Q572" s="11">
        <f ca="1">SUMIF(Ingredients!$B$3:$B$217,'PH complex foods'!I572,Ingredients!$A$3:$A$119)+SUMIF($B$3:$B$724,I572,$V$3:$V$723)</f>
        <v>1</v>
      </c>
      <c r="R572" s="11">
        <f ca="1">SUMIF(Ingredients!$B$3:$B$217,'PH complex foods'!J572,Ingredients!$A$3:$A$119)+SUMIF($B$3:$B$724,J572,$V$3:$V$723)</f>
        <v>1</v>
      </c>
      <c r="S572" s="11">
        <f ca="1">SUMIF(Ingredients!$B$3:$B$217,'PH complex foods'!K572,Ingredients!$A$3:$A$119)+SUMIF($B$3:$B$724,K572,$V$3:$V$723)</f>
        <v>0</v>
      </c>
      <c r="T572" s="11">
        <f ca="1">SUMIF(Ingredients!$B$3:$B$217,'PH complex foods'!L572,Ingredients!$A$3:$A$119)+SUMIF($B$3:$B$724,L572,$V$3:$V$723)</f>
        <v>0</v>
      </c>
      <c r="U572" s="11">
        <f ca="1">SUMIF(Ingredients!$B$3:$B$217,'PH complex foods'!M572,Ingredients!$A$3:$A$119)+SUMIF($B$3:$B$724,M572,$V$3:$V$723)</f>
        <v>0</v>
      </c>
      <c r="V572" s="10">
        <f t="shared" ca="1" si="116"/>
        <v>1</v>
      </c>
      <c r="W572" s="11">
        <f t="shared" si="105"/>
        <v>0</v>
      </c>
      <c r="X572" s="44" t="str">
        <f t="shared" ca="1" si="117"/>
        <v>Yes</v>
      </c>
      <c r="Y572" s="34">
        <f>SUMIF(Ingredients!$B$3:$B$217,F572,Ingredients!$C$3:$C$217)+SUMIF($B$3:$B$724,F572,$AG$3:$AG$724)</f>
        <v>5</v>
      </c>
      <c r="Z572" s="30">
        <f>SUMIF(Ingredients!$B$3:$B$217,G572,Ingredients!$C$3:$C$217)+SUMIF($B$3:$B$724,G572,$AG$3:$AG$724)</f>
        <v>0</v>
      </c>
      <c r="AA572" s="30">
        <f>SUMIF(Ingredients!$B$3:$B$217,H572,Ingredients!$C$3:$C$217)+SUMIF($B$3:$B$724,H572,$AG$3:$AG$724)</f>
        <v>5</v>
      </c>
      <c r="AB572" s="30">
        <f>SUMIF(Ingredients!$B$3:$B$217,I572,Ingredients!$C$3:$C$217)+SUMIF($B$3:$B$724,I572,$AG$3:$AG$724)</f>
        <v>5</v>
      </c>
      <c r="AC572" s="30">
        <f>SUMIF(Ingredients!$B$3:$B$217,J572,Ingredients!$C$3:$C$217)+SUMIF($B$3:$B$724,J572,$AG$3:$AG$724)</f>
        <v>0</v>
      </c>
      <c r="AD572" s="30">
        <f>SUMIF(Ingredients!$B$3:$B$217,K572,Ingredients!$C$3:$C$217)+SUMIF($B$3:$B$724,K572,$AG$3:$AG$724)</f>
        <v>0</v>
      </c>
      <c r="AE572" s="30">
        <f>SUMIF(Ingredients!$B$3:$B$217,L572,Ingredients!$C$3:$C$217)+SUMIF($B$3:$B$724,L572,$AG$3:$AG$724)</f>
        <v>0</v>
      </c>
      <c r="AF572" s="30">
        <f>SUMIF(Ingredients!$B$3:$B$217,M572,Ingredients!$C$3:$C$217)+SUMIF($B$3:$B$724,M572,$AG$3:$AG$724)</f>
        <v>0</v>
      </c>
      <c r="AG572" s="29">
        <f t="shared" si="106"/>
        <v>15</v>
      </c>
      <c r="AH572" s="30">
        <f>SUMIF(Ingredients!$B$3:$B$217,F572,Ingredients!$D$3:$D$217)+SUMIF($B$3:$B$724,F572,$AP$3:$AP$724)</f>
        <v>0</v>
      </c>
      <c r="AI572" s="30">
        <f>SUMIF(Ingredients!$B$3:$B$217,G572,Ingredients!$D$3:$D$217)+SUMIF($B$3:$B$724,G572,$AP$3:$AP$724)</f>
        <v>0</v>
      </c>
      <c r="AJ572" s="30">
        <f>SUMIF(Ingredients!$B$3:$B$217,H572,Ingredients!$D$3:$D$217)+SUMIF($B$3:$B$724,H572,$AP$3:$AP$724)</f>
        <v>0</v>
      </c>
      <c r="AK572" s="30">
        <f>SUMIF(Ingredients!$B$3:$B$217,I572,Ingredients!$D$3:$D$217)+SUMIF($B$3:$B$724,I572,$AP$3:$AP$724)</f>
        <v>0</v>
      </c>
      <c r="AL572" s="30">
        <f>SUMIF(Ingredients!$B$3:$B$217,J572,Ingredients!$D$3:$D$217)+SUMIF($B$3:$B$724,J572,$AP$3:$AP$724)</f>
        <v>0</v>
      </c>
      <c r="AM572" s="30">
        <f>SUMIF(Ingredients!$B$3:$B$217,K572,Ingredients!$D$3:$D$217)+SUMIF($B$3:$B$724,K572,$AP$3:$AP$724)</f>
        <v>0</v>
      </c>
      <c r="AN572" s="30">
        <f>SUMIF(Ingredients!$B$3:$B$217,L572,Ingredients!$D$3:$D$217)+SUMIF($B$3:$B$724,L572,$AP$3:$AP$724)</f>
        <v>0</v>
      </c>
      <c r="AO572" s="30">
        <f>SUMIF(Ingredients!$B$3:$B$217,M572,Ingredients!$D$3:$D$217)+SUMIF($B$3:$B$724,M572,$AP$3:$AP$724)</f>
        <v>0</v>
      </c>
      <c r="AP572" s="29">
        <f t="shared" si="107"/>
        <v>0</v>
      </c>
      <c r="AQ572" s="30">
        <f>SUMIF(Ingredients!$B$3:$B$217,F572,Ingredients!$E$3:$E$217)+SUMIF($B$3:$B$724,F572,$AY$3:$AY$727)</f>
        <v>29.5</v>
      </c>
      <c r="AR572" s="30">
        <f>SUMIF(Ingredients!$B$3:$B$217,G572,Ingredients!$E$3:$E$217)+SUMIF($B$3:$B$724,G572,$AY$3:$AY$727)</f>
        <v>30</v>
      </c>
      <c r="AS572" s="30">
        <f>SUMIF(Ingredients!$B$3:$B$217,H572,Ingredients!$E$3:$E$217)+SUMIF($B$3:$B$724,H572,$AY$3:$AY$727)</f>
        <v>7</v>
      </c>
      <c r="AT572" s="30">
        <f>SUMIF(Ingredients!$B$3:$B$217,I572,Ingredients!$E$3:$E$217)+SUMIF($B$3:$B$724,I572,$AY$3:$AY$727)</f>
        <v>12</v>
      </c>
      <c r="AU572" s="30">
        <f>SUMIF(Ingredients!$B$3:$B$217,J572,Ingredients!$E$3:$E$217)+SUMIF($B$3:$B$724,J572,$AY$3:$AY$727)</f>
        <v>0</v>
      </c>
      <c r="AV572" s="30">
        <f>SUMIF(Ingredients!$B$3:$B$217,K572,Ingredients!$E$3:$E$217)+SUMIF($B$3:$B$724,K572,$AY$3:$AY$727)</f>
        <v>0</v>
      </c>
      <c r="AW572" s="30">
        <f>SUMIF(Ingredients!$B$3:$B$217,L572,Ingredients!$E$3:$E$217)+SUMIF($B$3:$B$724,L572,$AY$3:$AY$727)</f>
        <v>0</v>
      </c>
      <c r="AX572" s="30">
        <f>SUMIF(Ingredients!$B$3:$B$217,M572,Ingredients!$E$3:$E$217)+SUMIF($B$3:$B$724,M572,$AY$3:$AY$727)</f>
        <v>0</v>
      </c>
      <c r="AY572" s="29">
        <f t="shared" si="108"/>
        <v>15.7</v>
      </c>
      <c r="AZ572" s="30">
        <f>SUMIF(Ingredients!$B$3:$B$217,F572,Ingredients!$F$3:$F$217)+SUMIF($B$3:$B$724,F572,$BH$3:$BH$724)</f>
        <v>1</v>
      </c>
      <c r="BA572" s="30">
        <f>SUMIF(Ingredients!$B$3:$B$217,G572,Ingredients!$F$3:$F$217)+SUMIF($B$3:$B$724,G572,$BH$3:$BH$724)</f>
        <v>0</v>
      </c>
      <c r="BB572" s="30">
        <f>SUMIF(Ingredients!$B$3:$B$217,H572,Ingredients!$F$3:$F$217)+SUMIF($B$3:$B$724,H572,$BH$3:$BH$724)</f>
        <v>0</v>
      </c>
      <c r="BC572" s="30">
        <f>SUMIF(Ingredients!$B$3:$B$217,I572,Ingredients!$F$3:$F$217)+SUMIF($B$3:$B$724,I572,$BH$3:$BH$724)</f>
        <v>0</v>
      </c>
      <c r="BD572" s="30">
        <f>SUMIF(Ingredients!$B$3:$B$217,J572,Ingredients!$F$3:$F$217)+SUMIF($B$3:$B$724,J572,$BH$3:$BH$724)</f>
        <v>0</v>
      </c>
      <c r="BE572" s="30">
        <f>SUMIF(Ingredients!$B$3:$B$217,K572,Ingredients!$F$3:$F$217)+SUMIF($B$3:$B$724,K572,$BH$3:$BH$724)</f>
        <v>0</v>
      </c>
      <c r="BF572" s="30">
        <f>SUMIF(Ingredients!$B$3:$B$217,L572,Ingredients!$F$3:$F$217)+SUMIF($B$3:$B$724,L572,$BH$3:$BH$724)</f>
        <v>0</v>
      </c>
      <c r="BG572" s="30">
        <f>SUMIF(Ingredients!$B$3:$B$217,M572,Ingredients!$F$3:$F$217)+SUMIF($B$3:$B$724,M572,$BH$3:$BH$724)</f>
        <v>0</v>
      </c>
      <c r="BH572" s="35">
        <f t="shared" si="109"/>
        <v>1</v>
      </c>
      <c r="BI572" s="30">
        <f>SUMIF(Ingredients!$B$3:$B$217,F572,Ingredients!$G$3:$G$217)+SUMIF($B$3:$B$724,F572,$BQ$3:$BQ$724)</f>
        <v>0</v>
      </c>
      <c r="BJ572" s="30">
        <f>SUMIF(Ingredients!$B$3:$B$217,G572,Ingredients!$G$3:$G$217)+SUMIF($B$3:$B$724,G572,$BQ$3:$BQ$724)</f>
        <v>0</v>
      </c>
      <c r="BK572" s="30">
        <f>SUMIF(Ingredients!$B$3:$B$217,H572,Ingredients!$G$3:$G$217)+SUMIF($B$3:$B$724,H572,$BQ$3:$BQ$724)</f>
        <v>0</v>
      </c>
      <c r="BL572" s="30">
        <f>SUMIF(Ingredients!$B$3:$B$217,I572,Ingredients!$G$3:$G$217)+SUMIF($B$3:$B$724,I572,$BQ$3:$BQ$724)</f>
        <v>0</v>
      </c>
      <c r="BM572" s="30">
        <f>SUMIF(Ingredients!$B$3:$B$217,J572,Ingredients!$G$3:$G$217)+SUMIF($B$3:$B$724,J572,$BQ$3:$BQ$724)</f>
        <v>0</v>
      </c>
      <c r="BN572" s="30">
        <f>SUMIF(Ingredients!$B$3:$B$217,K572,Ingredients!$G$3:$G$217)+SUMIF($B$3:$B$724,K572,$BQ$3:$BQ$724)</f>
        <v>0</v>
      </c>
      <c r="BO572" s="30">
        <f>SUMIF(Ingredients!$B$3:$B$217,L572,Ingredients!$G$3:$G$217)+SUMIF($B$3:$B$724,L572,$BQ$3:$BQ$724)</f>
        <v>0</v>
      </c>
      <c r="BP572" s="30">
        <f>SUMIF(Ingredients!$B$3:$B$217,M572,Ingredients!$G$3:$G$217)+SUMIF($B$3:$B$724,M572,$BQ$3:$BQ$724)</f>
        <v>0</v>
      </c>
      <c r="BQ572" s="36">
        <f t="shared" si="110"/>
        <v>0</v>
      </c>
      <c r="BR572" s="30">
        <f>SUMIF(Ingredients!$B$3:$B$217,F572,Ingredients!$H$3:$H$217)+SUMIF($B$3:$B$724,F572,$BZ$3:$BZ$724)</f>
        <v>0</v>
      </c>
      <c r="BS572" s="30">
        <f>SUMIF(Ingredients!$B$3:$B$217,G572,Ingredients!$H$3:$H$217)+SUMIF($B$3:$B$724,G572,$BZ$3:$BZ$724)</f>
        <v>0</v>
      </c>
      <c r="BT572" s="30">
        <f>SUMIF(Ingredients!$B$3:$B$217,H572,Ingredients!$H$3:$H$217)+SUMIF($B$3:$B$724,H572,$BZ$3:$BZ$724)</f>
        <v>0</v>
      </c>
      <c r="BU572" s="30">
        <f>SUMIF(Ingredients!$B$3:$B$217,I572,Ingredients!$H$3:$H$217)+SUMIF($B$3:$B$724,I572,$BZ$3:$BZ$724)</f>
        <v>0</v>
      </c>
      <c r="BV572" s="30">
        <f>SUMIF(Ingredients!$B$3:$B$217,J572,Ingredients!$H$3:$H$217)+SUMIF($B$3:$B$724,J572,$BZ$3:$BZ$724)</f>
        <v>0</v>
      </c>
      <c r="BW572" s="30">
        <f>SUMIF(Ingredients!$B$3:$B$217,K572,Ingredients!$H$3:$H$217)+SUMIF($B$3:$B$724,K572,$BZ$3:$BZ$724)</f>
        <v>0</v>
      </c>
      <c r="BX572" s="30">
        <f>SUMIF(Ingredients!$B$3:$B$217,L572,Ingredients!$H$3:$H$217)+SUMIF($B$3:$B$724,L572,$BZ$3:$BZ$724)</f>
        <v>0</v>
      </c>
      <c r="BY572" s="30">
        <f>SUMIF(Ingredients!$B$3:$B$217,M572,Ingredients!$H$3:$H$217)+SUMIF($B$3:$B$724,M572,$BZ$3:$BZ$724)</f>
        <v>0</v>
      </c>
      <c r="BZ572" s="42">
        <f t="shared" si="111"/>
        <v>0</v>
      </c>
      <c r="CA572" s="30">
        <f>SUMIF(Ingredients!$B$3:$B$217,F572,Ingredients!$I$3:$I$217)+SUMIF($B$3:$B$724,F572,$CI$3:$CI$724)</f>
        <v>0</v>
      </c>
      <c r="CB572" s="30">
        <f>SUMIF(Ingredients!$B$3:$B$217,G572,Ingredients!$I$3:$I$217)+SUMIF($B$3:$B$724,G572,$CI$3:$CI$724)</f>
        <v>0</v>
      </c>
      <c r="CC572" s="30">
        <f>SUMIF(Ingredients!$B$3:$B$217,H572,Ingredients!$I$3:$I$217)+SUMIF($B$3:$B$724,H572,$CI$3:$CI$724)</f>
        <v>0</v>
      </c>
      <c r="CD572" s="30">
        <f>SUMIF(Ingredients!$B$3:$B$217,I572,Ingredients!$I$3:$I$217)+SUMIF($B$3:$B$724,I572,$CI$3:$CI$724)</f>
        <v>0</v>
      </c>
      <c r="CE572" s="30">
        <f>SUMIF(Ingredients!$B$3:$B$217,J572,Ingredients!$I$3:$I$217)+SUMIF($B$3:$B$724,J572,$CI$3:$CI$724)</f>
        <v>0</v>
      </c>
      <c r="CF572" s="30">
        <f>SUMIF(Ingredients!$B$3:$B$217,K572,Ingredients!$I$3:$I$217)+SUMIF($B$3:$B$724,K572,$CI$3:$CI$724)</f>
        <v>0</v>
      </c>
      <c r="CG572" s="30">
        <f>SUMIF(Ingredients!$B$3:$B$217,L572,Ingredients!$I$3:$I$217)+SUMIF($B$3:$B$724,L572,$CI$3:$CI$724)</f>
        <v>0</v>
      </c>
      <c r="CH572" s="30">
        <f>SUMIF(Ingredients!$B$3:$B$217,M572,Ingredients!$I$3:$I$217)+SUMIF($B$3:$B$724,M572,$CI$3:$CI$724)</f>
        <v>0</v>
      </c>
      <c r="CI572" s="38">
        <f t="shared" si="112"/>
        <v>0</v>
      </c>
      <c r="CJ572" s="30">
        <f>SUMIF(Ingredients!$B$3:$B$217,F572,Ingredients!$J$3:$J$217)+SUMIF($B$3:$B$724,F572,$CR$3:$CR$724)</f>
        <v>0</v>
      </c>
      <c r="CK572" s="30">
        <f>SUMIF(Ingredients!$B$3:$B$217,G572,Ingredients!$J$3:$J$217)+SUMIF($B$3:$B$724,G572,$CR$3:$CR$724)</f>
        <v>0</v>
      </c>
      <c r="CL572" s="30">
        <f>SUMIF(Ingredients!$B$3:$B$217,H572,Ingredients!$J$3:$J$217)+SUMIF($B$3:$B$724,H572,$CR$3:$CR$724)</f>
        <v>1</v>
      </c>
      <c r="CM572" s="30">
        <f>SUMIF(Ingredients!$B$3:$B$217,I572,Ingredients!$J$3:$J$217)+SUMIF($B$3:$B$724,I572,$CR$3:$CR$724)</f>
        <v>1</v>
      </c>
      <c r="CN572" s="30">
        <f>SUMIF(Ingredients!$B$3:$B$217,J572,Ingredients!$J$3:$J$217)+SUMIF($B$3:$B$724,J572,$CR$3:$CR$724)</f>
        <v>0</v>
      </c>
      <c r="CO572" s="30">
        <f>SUMIF(Ingredients!$B$3:$B$217,K572,Ingredients!$J$3:$J$217)+SUMIF($B$3:$B$724,K572,$CR$3:$CR$724)</f>
        <v>0</v>
      </c>
      <c r="CP572" s="30">
        <f>SUMIF(Ingredients!$B$3:$B$217,L572,Ingredients!$J$3:$J$217)+SUMIF($B$3:$B$724,L572,$CR$3:$CR$724)</f>
        <v>0</v>
      </c>
      <c r="CQ572" s="30">
        <f>SUMIF(Ingredients!$B$3:$B$217,M572,Ingredients!$J$3:$J$217)+SUMIF($B$3:$B$724,M572,$CR$3:$CR$724)</f>
        <v>0</v>
      </c>
      <c r="CR572" s="43">
        <f t="shared" si="113"/>
        <v>2</v>
      </c>
      <c r="CS572" s="34">
        <v>15</v>
      </c>
      <c r="CT572" s="30">
        <v>0</v>
      </c>
      <c r="CU572" s="30">
        <v>18</v>
      </c>
      <c r="CV572" s="35">
        <v>1</v>
      </c>
      <c r="CW572" s="36">
        <v>0</v>
      </c>
      <c r="CX572" s="37">
        <v>0</v>
      </c>
      <c r="CY572" s="38">
        <v>0</v>
      </c>
      <c r="CZ572" s="39">
        <v>2</v>
      </c>
      <c r="DA572" t="s">
        <v>202</v>
      </c>
      <c r="DB572" t="str">
        <f t="shared" ca="1" si="114"/>
        <v>-</v>
      </c>
      <c r="DD572" t="s">
        <v>200</v>
      </c>
      <c r="DE572" t="str">
        <f t="shared" ca="1" si="115"/>
        <v>REDVELVETCUPCAKEITEM(MEAL, ItemRegistry.redvelvetcupcakeItem, 4 ,3f,0f,1f,0f,0f,0f,2f,1.17f),</v>
      </c>
      <c r="DF572" t="s">
        <v>2605</v>
      </c>
    </row>
    <row r="573" spans="2:110" x14ac:dyDescent="0.3">
      <c r="B573" t="s">
        <v>889</v>
      </c>
      <c r="C573" t="str">
        <f>INDEX('PH Itemnames'!$B$1:$B$723,MATCH(B573,'PH Itemnames'!$A$1:$A$723),1)</f>
        <v>chilicupcakeItem</v>
      </c>
      <c r="D573" t="s">
        <v>240</v>
      </c>
      <c r="E573" t="s">
        <v>1192</v>
      </c>
      <c r="F573" s="10" t="s">
        <v>216</v>
      </c>
      <c r="G573" s="11" t="s">
        <v>210</v>
      </c>
      <c r="H573" s="11" t="s">
        <v>227</v>
      </c>
      <c r="I573" s="11" t="s">
        <v>247</v>
      </c>
      <c r="J573" s="11" t="s">
        <v>133</v>
      </c>
      <c r="K573" s="11"/>
      <c r="L573" s="11"/>
      <c r="M573" s="11"/>
      <c r="N573" s="46">
        <f ca="1">SUMIF(Ingredients!$B$3:$B$217,'PH complex foods'!F573,Ingredients!$A$3:$A$119)+SUMIF($B$3:$B$724,F573,$V$3:$V$723)</f>
        <v>1</v>
      </c>
      <c r="O573" s="11">
        <f ca="1">SUMIF(Ingredients!$B$3:$B$217,'PH complex foods'!G573,Ingredients!$A$3:$A$119)+SUMIF($B$3:$B$724,G573,$V$3:$V$723)</f>
        <v>1</v>
      </c>
      <c r="P573" s="11">
        <f ca="1">SUMIF(Ingredients!$B$3:$B$217,'PH complex foods'!H573,Ingredients!$A$3:$A$119)+SUMIF($B$3:$B$724,H573,$V$3:$V$723)</f>
        <v>1</v>
      </c>
      <c r="Q573" s="11">
        <f ca="1">SUMIF(Ingredients!$B$3:$B$217,'PH complex foods'!I573,Ingredients!$A$3:$A$119)+SUMIF($B$3:$B$724,I573,$V$3:$V$723)</f>
        <v>1</v>
      </c>
      <c r="R573" s="11">
        <f ca="1">SUMIF(Ingredients!$B$3:$B$217,'PH complex foods'!J573,Ingredients!$A$3:$A$119)+SUMIF($B$3:$B$724,J573,$V$3:$V$723)</f>
        <v>1</v>
      </c>
      <c r="S573" s="11">
        <f ca="1">SUMIF(Ingredients!$B$3:$B$217,'PH complex foods'!K573,Ingredients!$A$3:$A$119)+SUMIF($B$3:$B$724,K573,$V$3:$V$723)</f>
        <v>0</v>
      </c>
      <c r="T573" s="11">
        <f ca="1">SUMIF(Ingredients!$B$3:$B$217,'PH complex foods'!L573,Ingredients!$A$3:$A$119)+SUMIF($B$3:$B$724,L573,$V$3:$V$723)</f>
        <v>0</v>
      </c>
      <c r="U573" s="11">
        <f ca="1">SUMIF(Ingredients!$B$3:$B$217,'PH complex foods'!M573,Ingredients!$A$3:$A$119)+SUMIF($B$3:$B$724,M573,$V$3:$V$723)</f>
        <v>0</v>
      </c>
      <c r="V573" s="10">
        <f t="shared" ca="1" si="116"/>
        <v>1</v>
      </c>
      <c r="W573" s="11">
        <f t="shared" si="105"/>
        <v>0</v>
      </c>
      <c r="X573" s="44" t="str">
        <f t="shared" ca="1" si="117"/>
        <v>Yes</v>
      </c>
      <c r="Y573" s="34">
        <f>SUMIF(Ingredients!$B$3:$B$217,F573,Ingredients!$C$3:$C$217)+SUMIF($B$3:$B$724,F573,$AG$3:$AG$724)</f>
        <v>5</v>
      </c>
      <c r="Z573" s="30">
        <f>SUMIF(Ingredients!$B$3:$B$217,G573,Ingredients!$C$3:$C$217)+SUMIF($B$3:$B$724,G573,$AG$3:$AG$724)</f>
        <v>0</v>
      </c>
      <c r="AA573" s="30">
        <f>SUMIF(Ingredients!$B$3:$B$217,H573,Ingredients!$C$3:$C$217)+SUMIF($B$3:$B$724,H573,$AG$3:$AG$724)</f>
        <v>5</v>
      </c>
      <c r="AB573" s="30">
        <f>SUMIF(Ingredients!$B$3:$B$217,I573,Ingredients!$C$3:$C$217)+SUMIF($B$3:$B$724,I573,$AG$3:$AG$724)</f>
        <v>5</v>
      </c>
      <c r="AC573" s="30">
        <f>SUMIF(Ingredients!$B$3:$B$217,J573,Ingredients!$C$3:$C$217)+SUMIF($B$3:$B$724,J573,$AG$3:$AG$724)</f>
        <v>1</v>
      </c>
      <c r="AD573" s="30">
        <f>SUMIF(Ingredients!$B$3:$B$217,K573,Ingredients!$C$3:$C$217)+SUMIF($B$3:$B$724,K573,$AG$3:$AG$724)</f>
        <v>0</v>
      </c>
      <c r="AE573" s="30">
        <f>SUMIF(Ingredients!$B$3:$B$217,L573,Ingredients!$C$3:$C$217)+SUMIF($B$3:$B$724,L573,$AG$3:$AG$724)</f>
        <v>0</v>
      </c>
      <c r="AF573" s="30">
        <f>SUMIF(Ingredients!$B$3:$B$217,M573,Ingredients!$C$3:$C$217)+SUMIF($B$3:$B$724,M573,$AG$3:$AG$724)</f>
        <v>0</v>
      </c>
      <c r="AG573" s="29">
        <f t="shared" si="106"/>
        <v>16</v>
      </c>
      <c r="AH573" s="30">
        <f>SUMIF(Ingredients!$B$3:$B$217,F573,Ingredients!$D$3:$D$217)+SUMIF($B$3:$B$724,F573,$AP$3:$AP$724)</f>
        <v>0</v>
      </c>
      <c r="AI573" s="30">
        <f>SUMIF(Ingredients!$B$3:$B$217,G573,Ingredients!$D$3:$D$217)+SUMIF($B$3:$B$724,G573,$AP$3:$AP$724)</f>
        <v>0</v>
      </c>
      <c r="AJ573" s="30">
        <f>SUMIF(Ingredients!$B$3:$B$217,H573,Ingredients!$D$3:$D$217)+SUMIF($B$3:$B$724,H573,$AP$3:$AP$724)</f>
        <v>0</v>
      </c>
      <c r="AK573" s="30">
        <f>SUMIF(Ingredients!$B$3:$B$217,I573,Ingredients!$D$3:$D$217)+SUMIF($B$3:$B$724,I573,$AP$3:$AP$724)</f>
        <v>0</v>
      </c>
      <c r="AL573" s="30">
        <f>SUMIF(Ingredients!$B$3:$B$217,J573,Ingredients!$D$3:$D$217)+SUMIF($B$3:$B$724,J573,$AP$3:$AP$724)</f>
        <v>0</v>
      </c>
      <c r="AM573" s="30">
        <f>SUMIF(Ingredients!$B$3:$B$217,K573,Ingredients!$D$3:$D$217)+SUMIF($B$3:$B$724,K573,$AP$3:$AP$724)</f>
        <v>0</v>
      </c>
      <c r="AN573" s="30">
        <f>SUMIF(Ingredients!$B$3:$B$217,L573,Ingredients!$D$3:$D$217)+SUMIF($B$3:$B$724,L573,$AP$3:$AP$724)</f>
        <v>0</v>
      </c>
      <c r="AO573" s="30">
        <f>SUMIF(Ingredients!$B$3:$B$217,M573,Ingredients!$D$3:$D$217)+SUMIF($B$3:$B$724,M573,$AP$3:$AP$724)</f>
        <v>0</v>
      </c>
      <c r="AP573" s="29">
        <f t="shared" si="107"/>
        <v>0</v>
      </c>
      <c r="AQ573" s="30">
        <f>SUMIF(Ingredients!$B$3:$B$217,F573,Ingredients!$E$3:$E$217)+SUMIF($B$3:$B$724,F573,$AY$3:$AY$727)</f>
        <v>29.5</v>
      </c>
      <c r="AR573" s="30">
        <f>SUMIF(Ingredients!$B$3:$B$217,G573,Ingredients!$E$3:$E$217)+SUMIF($B$3:$B$724,G573,$AY$3:$AY$727)</f>
        <v>30</v>
      </c>
      <c r="AS573" s="30">
        <f>SUMIF(Ingredients!$B$3:$B$217,H573,Ingredients!$E$3:$E$217)+SUMIF($B$3:$B$724,H573,$AY$3:$AY$727)</f>
        <v>7</v>
      </c>
      <c r="AT573" s="30">
        <f>SUMIF(Ingredients!$B$3:$B$217,I573,Ingredients!$E$3:$E$217)+SUMIF($B$3:$B$724,I573,$AY$3:$AY$727)</f>
        <v>12</v>
      </c>
      <c r="AU573" s="30">
        <f>SUMIF(Ingredients!$B$3:$B$217,J573,Ingredients!$E$3:$E$217)+SUMIF($B$3:$B$724,J573,$AY$3:$AY$727)</f>
        <v>32</v>
      </c>
      <c r="AV573" s="30">
        <f>SUMIF(Ingredients!$B$3:$B$217,K573,Ingredients!$E$3:$E$217)+SUMIF($B$3:$B$724,K573,$AY$3:$AY$727)</f>
        <v>0</v>
      </c>
      <c r="AW573" s="30">
        <f>SUMIF(Ingredients!$B$3:$B$217,L573,Ingredients!$E$3:$E$217)+SUMIF($B$3:$B$724,L573,$AY$3:$AY$727)</f>
        <v>0</v>
      </c>
      <c r="AX573" s="30">
        <f>SUMIF(Ingredients!$B$3:$B$217,M573,Ingredients!$E$3:$E$217)+SUMIF($B$3:$B$724,M573,$AY$3:$AY$727)</f>
        <v>0</v>
      </c>
      <c r="AY573" s="29">
        <f t="shared" si="108"/>
        <v>22.1</v>
      </c>
      <c r="AZ573" s="30">
        <f>SUMIF(Ingredients!$B$3:$B$217,F573,Ingredients!$F$3:$F$217)+SUMIF($B$3:$B$724,F573,$BH$3:$BH$724)</f>
        <v>1</v>
      </c>
      <c r="BA573" s="30">
        <f>SUMIF(Ingredients!$B$3:$B$217,G573,Ingredients!$F$3:$F$217)+SUMIF($B$3:$B$724,G573,$BH$3:$BH$724)</f>
        <v>0</v>
      </c>
      <c r="BB573" s="30">
        <f>SUMIF(Ingredients!$B$3:$B$217,H573,Ingredients!$F$3:$F$217)+SUMIF($B$3:$B$724,H573,$BH$3:$BH$724)</f>
        <v>0</v>
      </c>
      <c r="BC573" s="30">
        <f>SUMIF(Ingredients!$B$3:$B$217,I573,Ingredients!$F$3:$F$217)+SUMIF($B$3:$B$724,I573,$BH$3:$BH$724)</f>
        <v>0</v>
      </c>
      <c r="BD573" s="30">
        <f>SUMIF(Ingredients!$B$3:$B$217,J573,Ingredients!$F$3:$F$217)+SUMIF($B$3:$B$724,J573,$BH$3:$BH$724)</f>
        <v>0</v>
      </c>
      <c r="BE573" s="30">
        <f>SUMIF(Ingredients!$B$3:$B$217,K573,Ingredients!$F$3:$F$217)+SUMIF($B$3:$B$724,K573,$BH$3:$BH$724)</f>
        <v>0</v>
      </c>
      <c r="BF573" s="30">
        <f>SUMIF(Ingredients!$B$3:$B$217,L573,Ingredients!$F$3:$F$217)+SUMIF($B$3:$B$724,L573,$BH$3:$BH$724)</f>
        <v>0</v>
      </c>
      <c r="BG573" s="30">
        <f>SUMIF(Ingredients!$B$3:$B$217,M573,Ingredients!$F$3:$F$217)+SUMIF($B$3:$B$724,M573,$BH$3:$BH$724)</f>
        <v>0</v>
      </c>
      <c r="BH573" s="35">
        <f t="shared" si="109"/>
        <v>1</v>
      </c>
      <c r="BI573" s="30">
        <f>SUMIF(Ingredients!$B$3:$B$217,F573,Ingredients!$G$3:$G$217)+SUMIF($B$3:$B$724,F573,$BQ$3:$BQ$724)</f>
        <v>0</v>
      </c>
      <c r="BJ573" s="30">
        <f>SUMIF(Ingredients!$B$3:$B$217,G573,Ingredients!$G$3:$G$217)+SUMIF($B$3:$B$724,G573,$BQ$3:$BQ$724)</f>
        <v>0</v>
      </c>
      <c r="BK573" s="30">
        <f>SUMIF(Ingredients!$B$3:$B$217,H573,Ingredients!$G$3:$G$217)+SUMIF($B$3:$B$724,H573,$BQ$3:$BQ$724)</f>
        <v>0</v>
      </c>
      <c r="BL573" s="30">
        <f>SUMIF(Ingredients!$B$3:$B$217,I573,Ingredients!$G$3:$G$217)+SUMIF($B$3:$B$724,I573,$BQ$3:$BQ$724)</f>
        <v>0</v>
      </c>
      <c r="BM573" s="30">
        <f>SUMIF(Ingredients!$B$3:$B$217,J573,Ingredients!$G$3:$G$217)+SUMIF($B$3:$B$724,J573,$BQ$3:$BQ$724)</f>
        <v>0</v>
      </c>
      <c r="BN573" s="30">
        <f>SUMIF(Ingredients!$B$3:$B$217,K573,Ingredients!$G$3:$G$217)+SUMIF($B$3:$B$724,K573,$BQ$3:$BQ$724)</f>
        <v>0</v>
      </c>
      <c r="BO573" s="30">
        <f>SUMIF(Ingredients!$B$3:$B$217,L573,Ingredients!$G$3:$G$217)+SUMIF($B$3:$B$724,L573,$BQ$3:$BQ$724)</f>
        <v>0</v>
      </c>
      <c r="BP573" s="30">
        <f>SUMIF(Ingredients!$B$3:$B$217,M573,Ingredients!$G$3:$G$217)+SUMIF($B$3:$B$724,M573,$BQ$3:$BQ$724)</f>
        <v>0</v>
      </c>
      <c r="BQ573" s="36">
        <f t="shared" si="110"/>
        <v>0</v>
      </c>
      <c r="BR573" s="30">
        <f>SUMIF(Ingredients!$B$3:$B$217,F573,Ingredients!$H$3:$H$217)+SUMIF($B$3:$B$724,F573,$BZ$3:$BZ$724)</f>
        <v>0</v>
      </c>
      <c r="BS573" s="30">
        <f>SUMIF(Ingredients!$B$3:$B$217,G573,Ingredients!$H$3:$H$217)+SUMIF($B$3:$B$724,G573,$BZ$3:$BZ$724)</f>
        <v>0</v>
      </c>
      <c r="BT573" s="30">
        <f>SUMIF(Ingredients!$B$3:$B$217,H573,Ingredients!$H$3:$H$217)+SUMIF($B$3:$B$724,H573,$BZ$3:$BZ$724)</f>
        <v>0</v>
      </c>
      <c r="BU573" s="30">
        <f>SUMIF(Ingredients!$B$3:$B$217,I573,Ingredients!$H$3:$H$217)+SUMIF($B$3:$B$724,I573,$BZ$3:$BZ$724)</f>
        <v>0</v>
      </c>
      <c r="BV573" s="30">
        <f>SUMIF(Ingredients!$B$3:$B$217,J573,Ingredients!$H$3:$H$217)+SUMIF($B$3:$B$724,J573,$BZ$3:$BZ$724)</f>
        <v>0.5</v>
      </c>
      <c r="BW573" s="30">
        <f>SUMIF(Ingredients!$B$3:$B$217,K573,Ingredients!$H$3:$H$217)+SUMIF($B$3:$B$724,K573,$BZ$3:$BZ$724)</f>
        <v>0</v>
      </c>
      <c r="BX573" s="30">
        <f>SUMIF(Ingredients!$B$3:$B$217,L573,Ingredients!$H$3:$H$217)+SUMIF($B$3:$B$724,L573,$BZ$3:$BZ$724)</f>
        <v>0</v>
      </c>
      <c r="BY573" s="30">
        <f>SUMIF(Ingredients!$B$3:$B$217,M573,Ingredients!$H$3:$H$217)+SUMIF($B$3:$B$724,M573,$BZ$3:$BZ$724)</f>
        <v>0</v>
      </c>
      <c r="BZ573" s="42">
        <f t="shared" si="111"/>
        <v>0.5</v>
      </c>
      <c r="CA573" s="30">
        <f>SUMIF(Ingredients!$B$3:$B$217,F573,Ingredients!$I$3:$I$217)+SUMIF($B$3:$B$724,F573,$CI$3:$CI$724)</f>
        <v>0</v>
      </c>
      <c r="CB573" s="30">
        <f>SUMIF(Ingredients!$B$3:$B$217,G573,Ingredients!$I$3:$I$217)+SUMIF($B$3:$B$724,G573,$CI$3:$CI$724)</f>
        <v>0</v>
      </c>
      <c r="CC573" s="30">
        <f>SUMIF(Ingredients!$B$3:$B$217,H573,Ingredients!$I$3:$I$217)+SUMIF($B$3:$B$724,H573,$CI$3:$CI$724)</f>
        <v>0</v>
      </c>
      <c r="CD573" s="30">
        <f>SUMIF(Ingredients!$B$3:$B$217,I573,Ingredients!$I$3:$I$217)+SUMIF($B$3:$B$724,I573,$CI$3:$CI$724)</f>
        <v>0</v>
      </c>
      <c r="CE573" s="30">
        <f>SUMIF(Ingredients!$B$3:$B$217,J573,Ingredients!$I$3:$I$217)+SUMIF($B$3:$B$724,J573,$CI$3:$CI$724)</f>
        <v>0</v>
      </c>
      <c r="CF573" s="30">
        <f>SUMIF(Ingredients!$B$3:$B$217,K573,Ingredients!$I$3:$I$217)+SUMIF($B$3:$B$724,K573,$CI$3:$CI$724)</f>
        <v>0</v>
      </c>
      <c r="CG573" s="30">
        <f>SUMIF(Ingredients!$B$3:$B$217,L573,Ingredients!$I$3:$I$217)+SUMIF($B$3:$B$724,L573,$CI$3:$CI$724)</f>
        <v>0</v>
      </c>
      <c r="CH573" s="30">
        <f>SUMIF(Ingredients!$B$3:$B$217,M573,Ingredients!$I$3:$I$217)+SUMIF($B$3:$B$724,M573,$CI$3:$CI$724)</f>
        <v>0</v>
      </c>
      <c r="CI573" s="38">
        <f t="shared" si="112"/>
        <v>0</v>
      </c>
      <c r="CJ573" s="30">
        <f>SUMIF(Ingredients!$B$3:$B$217,F573,Ingredients!$J$3:$J$217)+SUMIF($B$3:$B$724,F573,$CR$3:$CR$724)</f>
        <v>0</v>
      </c>
      <c r="CK573" s="30">
        <f>SUMIF(Ingredients!$B$3:$B$217,G573,Ingredients!$J$3:$J$217)+SUMIF($B$3:$B$724,G573,$CR$3:$CR$724)</f>
        <v>0</v>
      </c>
      <c r="CL573" s="30">
        <f>SUMIF(Ingredients!$B$3:$B$217,H573,Ingredients!$J$3:$J$217)+SUMIF($B$3:$B$724,H573,$CR$3:$CR$724)</f>
        <v>1</v>
      </c>
      <c r="CM573" s="30">
        <f>SUMIF(Ingredients!$B$3:$B$217,I573,Ingredients!$J$3:$J$217)+SUMIF($B$3:$B$724,I573,$CR$3:$CR$724)</f>
        <v>1</v>
      </c>
      <c r="CN573" s="30">
        <f>SUMIF(Ingredients!$B$3:$B$217,J573,Ingredients!$J$3:$J$217)+SUMIF($B$3:$B$724,J573,$CR$3:$CR$724)</f>
        <v>0</v>
      </c>
      <c r="CO573" s="30">
        <f>SUMIF(Ingredients!$B$3:$B$217,K573,Ingredients!$J$3:$J$217)+SUMIF($B$3:$B$724,K573,$CR$3:$CR$724)</f>
        <v>0</v>
      </c>
      <c r="CP573" s="30">
        <f>SUMIF(Ingredients!$B$3:$B$217,L573,Ingredients!$J$3:$J$217)+SUMIF($B$3:$B$724,L573,$CR$3:$CR$724)</f>
        <v>0</v>
      </c>
      <c r="CQ573" s="30">
        <f>SUMIF(Ingredients!$B$3:$B$217,M573,Ingredients!$J$3:$J$217)+SUMIF($B$3:$B$724,M573,$CR$3:$CR$724)</f>
        <v>0</v>
      </c>
      <c r="CR573" s="43">
        <f t="shared" si="113"/>
        <v>2</v>
      </c>
      <c r="CS573" s="34">
        <v>15</v>
      </c>
      <c r="CT573" s="30">
        <v>0</v>
      </c>
      <c r="CU573" s="30">
        <v>18</v>
      </c>
      <c r="CV573" s="35">
        <v>1</v>
      </c>
      <c r="CW573" s="36">
        <v>0</v>
      </c>
      <c r="CX573" s="37">
        <v>0.5</v>
      </c>
      <c r="CY573" s="38">
        <v>0</v>
      </c>
      <c r="CZ573" s="39">
        <v>2</v>
      </c>
      <c r="DA573" t="s">
        <v>202</v>
      </c>
      <c r="DB573" t="str">
        <f t="shared" ca="1" si="114"/>
        <v>-</v>
      </c>
      <c r="DD573" t="s">
        <v>200</v>
      </c>
      <c r="DE573" t="str">
        <f t="shared" ca="1" si="115"/>
        <v>CHILICUPCAKEITEM(MEAL, ItemRegistry.chilicupcakeItem, 4 ,3f,0f,1f,0.5f,0f,0f,2f,1.17f),</v>
      </c>
      <c r="DF573" t="s">
        <v>2606</v>
      </c>
    </row>
    <row r="574" spans="2:110" x14ac:dyDescent="0.3">
      <c r="B574" t="s">
        <v>890</v>
      </c>
      <c r="C574" t="str">
        <f>INDEX('PH Itemnames'!$B$1:$B$723,MATCH(B574,'PH Itemnames'!$A$1:$A$723),1)</f>
        <v>peanutbuttercupcakeItem</v>
      </c>
      <c r="D574" t="s">
        <v>240</v>
      </c>
      <c r="E574" t="s">
        <v>1192</v>
      </c>
      <c r="F574" s="10" t="s">
        <v>216</v>
      </c>
      <c r="G574" s="11" t="s">
        <v>210</v>
      </c>
      <c r="H574" s="11" t="s">
        <v>227</v>
      </c>
      <c r="I574" s="11" t="s">
        <v>247</v>
      </c>
      <c r="J574" s="11" t="s">
        <v>345</v>
      </c>
      <c r="K574" s="11"/>
      <c r="L574" s="11"/>
      <c r="M574" s="11"/>
      <c r="N574" s="46">
        <f ca="1">SUMIF(Ingredients!$B$3:$B$217,'PH complex foods'!F574,Ingredients!$A$3:$A$119)+SUMIF($B$3:$B$724,F574,$V$3:$V$723)</f>
        <v>1</v>
      </c>
      <c r="O574" s="11">
        <f ca="1">SUMIF(Ingredients!$B$3:$B$217,'PH complex foods'!G574,Ingredients!$A$3:$A$119)+SUMIF($B$3:$B$724,G574,$V$3:$V$723)</f>
        <v>1</v>
      </c>
      <c r="P574" s="11">
        <f ca="1">SUMIF(Ingredients!$B$3:$B$217,'PH complex foods'!H574,Ingredients!$A$3:$A$119)+SUMIF($B$3:$B$724,H574,$V$3:$V$723)</f>
        <v>1</v>
      </c>
      <c r="Q574" s="11">
        <f ca="1">SUMIF(Ingredients!$B$3:$B$217,'PH complex foods'!I574,Ingredients!$A$3:$A$119)+SUMIF($B$3:$B$724,I574,$V$3:$V$723)</f>
        <v>1</v>
      </c>
      <c r="R574" s="11">
        <f ca="1">SUMIF(Ingredients!$B$3:$B$217,'PH complex foods'!J574,Ingredients!$A$3:$A$119)+SUMIF($B$3:$B$724,J574,$V$3:$V$723)</f>
        <v>1</v>
      </c>
      <c r="S574" s="11">
        <f ca="1">SUMIF(Ingredients!$B$3:$B$217,'PH complex foods'!K574,Ingredients!$A$3:$A$119)+SUMIF($B$3:$B$724,K574,$V$3:$V$723)</f>
        <v>0</v>
      </c>
      <c r="T574" s="11">
        <f ca="1">SUMIF(Ingredients!$B$3:$B$217,'PH complex foods'!L574,Ingredients!$A$3:$A$119)+SUMIF($B$3:$B$724,L574,$V$3:$V$723)</f>
        <v>0</v>
      </c>
      <c r="U574" s="11">
        <f ca="1">SUMIF(Ingredients!$B$3:$B$217,'PH complex foods'!M574,Ingredients!$A$3:$A$119)+SUMIF($B$3:$B$724,M574,$V$3:$V$723)</f>
        <v>0</v>
      </c>
      <c r="V574" s="10">
        <f t="shared" ca="1" si="116"/>
        <v>1</v>
      </c>
      <c r="W574" s="11">
        <f t="shared" si="105"/>
        <v>0</v>
      </c>
      <c r="X574" s="44" t="str">
        <f t="shared" ca="1" si="117"/>
        <v>Yes</v>
      </c>
      <c r="Y574" s="34">
        <f>SUMIF(Ingredients!$B$3:$B$217,F574,Ingredients!$C$3:$C$217)+SUMIF($B$3:$B$724,F574,$AG$3:$AG$724)</f>
        <v>5</v>
      </c>
      <c r="Z574" s="30">
        <f>SUMIF(Ingredients!$B$3:$B$217,G574,Ingredients!$C$3:$C$217)+SUMIF($B$3:$B$724,G574,$AG$3:$AG$724)</f>
        <v>0</v>
      </c>
      <c r="AA574" s="30">
        <f>SUMIF(Ingredients!$B$3:$B$217,H574,Ingredients!$C$3:$C$217)+SUMIF($B$3:$B$724,H574,$AG$3:$AG$724)</f>
        <v>5</v>
      </c>
      <c r="AB574" s="30">
        <f>SUMIF(Ingredients!$B$3:$B$217,I574,Ingredients!$C$3:$C$217)+SUMIF($B$3:$B$724,I574,$AG$3:$AG$724)</f>
        <v>5</v>
      </c>
      <c r="AC574" s="30">
        <f>SUMIF(Ingredients!$B$3:$B$217,J574,Ingredients!$C$3:$C$217)+SUMIF($B$3:$B$724,J574,$AG$3:$AG$724)</f>
        <v>9</v>
      </c>
      <c r="AD574" s="30">
        <f>SUMIF(Ingredients!$B$3:$B$217,K574,Ingredients!$C$3:$C$217)+SUMIF($B$3:$B$724,K574,$AG$3:$AG$724)</f>
        <v>0</v>
      </c>
      <c r="AE574" s="30">
        <f>SUMIF(Ingredients!$B$3:$B$217,L574,Ingredients!$C$3:$C$217)+SUMIF($B$3:$B$724,L574,$AG$3:$AG$724)</f>
        <v>0</v>
      </c>
      <c r="AF574" s="30">
        <f>SUMIF(Ingredients!$B$3:$B$217,M574,Ingredients!$C$3:$C$217)+SUMIF($B$3:$B$724,M574,$AG$3:$AG$724)</f>
        <v>0</v>
      </c>
      <c r="AG574" s="29">
        <f t="shared" si="106"/>
        <v>24</v>
      </c>
      <c r="AH574" s="30">
        <f>SUMIF(Ingredients!$B$3:$B$217,F574,Ingredients!$D$3:$D$217)+SUMIF($B$3:$B$724,F574,$AP$3:$AP$724)</f>
        <v>0</v>
      </c>
      <c r="AI574" s="30">
        <f>SUMIF(Ingredients!$B$3:$B$217,G574,Ingredients!$D$3:$D$217)+SUMIF($B$3:$B$724,G574,$AP$3:$AP$724)</f>
        <v>0</v>
      </c>
      <c r="AJ574" s="30">
        <f>SUMIF(Ingredients!$B$3:$B$217,H574,Ingredients!$D$3:$D$217)+SUMIF($B$3:$B$724,H574,$AP$3:$AP$724)</f>
        <v>0</v>
      </c>
      <c r="AK574" s="30">
        <f>SUMIF(Ingredients!$B$3:$B$217,I574,Ingredients!$D$3:$D$217)+SUMIF($B$3:$B$724,I574,$AP$3:$AP$724)</f>
        <v>0</v>
      </c>
      <c r="AL574" s="30">
        <f>SUMIF(Ingredients!$B$3:$B$217,J574,Ingredients!$D$3:$D$217)+SUMIF($B$3:$B$724,J574,$AP$3:$AP$724)</f>
        <v>0</v>
      </c>
      <c r="AM574" s="30">
        <f>SUMIF(Ingredients!$B$3:$B$217,K574,Ingredients!$D$3:$D$217)+SUMIF($B$3:$B$724,K574,$AP$3:$AP$724)</f>
        <v>0</v>
      </c>
      <c r="AN574" s="30">
        <f>SUMIF(Ingredients!$B$3:$B$217,L574,Ingredients!$D$3:$D$217)+SUMIF($B$3:$B$724,L574,$AP$3:$AP$724)</f>
        <v>0</v>
      </c>
      <c r="AO574" s="30">
        <f>SUMIF(Ingredients!$B$3:$B$217,M574,Ingredients!$D$3:$D$217)+SUMIF($B$3:$B$724,M574,$AP$3:$AP$724)</f>
        <v>0</v>
      </c>
      <c r="AP574" s="29">
        <f t="shared" si="107"/>
        <v>0</v>
      </c>
      <c r="AQ574" s="30">
        <f>SUMIF(Ingredients!$B$3:$B$217,F574,Ingredients!$E$3:$E$217)+SUMIF($B$3:$B$724,F574,$AY$3:$AY$727)</f>
        <v>29.5</v>
      </c>
      <c r="AR574" s="30">
        <f>SUMIF(Ingredients!$B$3:$B$217,G574,Ingredients!$E$3:$E$217)+SUMIF($B$3:$B$724,G574,$AY$3:$AY$727)</f>
        <v>30</v>
      </c>
      <c r="AS574" s="30">
        <f>SUMIF(Ingredients!$B$3:$B$217,H574,Ingredients!$E$3:$E$217)+SUMIF($B$3:$B$724,H574,$AY$3:$AY$727)</f>
        <v>7</v>
      </c>
      <c r="AT574" s="30">
        <f>SUMIF(Ingredients!$B$3:$B$217,I574,Ingredients!$E$3:$E$217)+SUMIF($B$3:$B$724,I574,$AY$3:$AY$727)</f>
        <v>12</v>
      </c>
      <c r="AU574" s="30">
        <f>SUMIF(Ingredients!$B$3:$B$217,J574,Ingredients!$E$3:$E$217)+SUMIF($B$3:$B$724,J574,$AY$3:$AY$727)</f>
        <v>22.5</v>
      </c>
      <c r="AV574" s="30">
        <f>SUMIF(Ingredients!$B$3:$B$217,K574,Ingredients!$E$3:$E$217)+SUMIF($B$3:$B$724,K574,$AY$3:$AY$727)</f>
        <v>0</v>
      </c>
      <c r="AW574" s="30">
        <f>SUMIF(Ingredients!$B$3:$B$217,L574,Ingredients!$E$3:$E$217)+SUMIF($B$3:$B$724,L574,$AY$3:$AY$727)</f>
        <v>0</v>
      </c>
      <c r="AX574" s="30">
        <f>SUMIF(Ingredients!$B$3:$B$217,M574,Ingredients!$E$3:$E$217)+SUMIF($B$3:$B$724,M574,$AY$3:$AY$727)</f>
        <v>0</v>
      </c>
      <c r="AY574" s="29">
        <f t="shared" si="108"/>
        <v>20.2</v>
      </c>
      <c r="AZ574" s="30">
        <f>SUMIF(Ingredients!$B$3:$B$217,F574,Ingredients!$F$3:$F$217)+SUMIF($B$3:$B$724,F574,$BH$3:$BH$724)</f>
        <v>1</v>
      </c>
      <c r="BA574" s="30">
        <f>SUMIF(Ingredients!$B$3:$B$217,G574,Ingredients!$F$3:$F$217)+SUMIF($B$3:$B$724,G574,$BH$3:$BH$724)</f>
        <v>0</v>
      </c>
      <c r="BB574" s="30">
        <f>SUMIF(Ingredients!$B$3:$B$217,H574,Ingredients!$F$3:$F$217)+SUMIF($B$3:$B$724,H574,$BH$3:$BH$724)</f>
        <v>0</v>
      </c>
      <c r="BC574" s="30">
        <f>SUMIF(Ingredients!$B$3:$B$217,I574,Ingredients!$F$3:$F$217)+SUMIF($B$3:$B$724,I574,$BH$3:$BH$724)</f>
        <v>0</v>
      </c>
      <c r="BD574" s="30">
        <f>SUMIF(Ingredients!$B$3:$B$217,J574,Ingredients!$F$3:$F$217)+SUMIF($B$3:$B$724,J574,$BH$3:$BH$724)</f>
        <v>0.5</v>
      </c>
      <c r="BE574" s="30">
        <f>SUMIF(Ingredients!$B$3:$B$217,K574,Ingredients!$F$3:$F$217)+SUMIF($B$3:$B$724,K574,$BH$3:$BH$724)</f>
        <v>0</v>
      </c>
      <c r="BF574" s="30">
        <f>SUMIF(Ingredients!$B$3:$B$217,L574,Ingredients!$F$3:$F$217)+SUMIF($B$3:$B$724,L574,$BH$3:$BH$724)</f>
        <v>0</v>
      </c>
      <c r="BG574" s="30">
        <f>SUMIF(Ingredients!$B$3:$B$217,M574,Ingredients!$F$3:$F$217)+SUMIF($B$3:$B$724,M574,$BH$3:$BH$724)</f>
        <v>0</v>
      </c>
      <c r="BH574" s="35">
        <f t="shared" si="109"/>
        <v>1.5</v>
      </c>
      <c r="BI574" s="30">
        <f>SUMIF(Ingredients!$B$3:$B$217,F574,Ingredients!$G$3:$G$217)+SUMIF($B$3:$B$724,F574,$BQ$3:$BQ$724)</f>
        <v>0</v>
      </c>
      <c r="BJ574" s="30">
        <f>SUMIF(Ingredients!$B$3:$B$217,G574,Ingredients!$G$3:$G$217)+SUMIF($B$3:$B$724,G574,$BQ$3:$BQ$724)</f>
        <v>0</v>
      </c>
      <c r="BK574" s="30">
        <f>SUMIF(Ingredients!$B$3:$B$217,H574,Ingredients!$G$3:$G$217)+SUMIF($B$3:$B$724,H574,$BQ$3:$BQ$724)</f>
        <v>0</v>
      </c>
      <c r="BL574" s="30">
        <f>SUMIF(Ingredients!$B$3:$B$217,I574,Ingredients!$G$3:$G$217)+SUMIF($B$3:$B$724,I574,$BQ$3:$BQ$724)</f>
        <v>0</v>
      </c>
      <c r="BM574" s="30">
        <f>SUMIF(Ingredients!$B$3:$B$217,J574,Ingredients!$G$3:$G$217)+SUMIF($B$3:$B$724,J574,$BQ$3:$BQ$724)</f>
        <v>0</v>
      </c>
      <c r="BN574" s="30">
        <f>SUMIF(Ingredients!$B$3:$B$217,K574,Ingredients!$G$3:$G$217)+SUMIF($B$3:$B$724,K574,$BQ$3:$BQ$724)</f>
        <v>0</v>
      </c>
      <c r="BO574" s="30">
        <f>SUMIF(Ingredients!$B$3:$B$217,L574,Ingredients!$G$3:$G$217)+SUMIF($B$3:$B$724,L574,$BQ$3:$BQ$724)</f>
        <v>0</v>
      </c>
      <c r="BP574" s="30">
        <f>SUMIF(Ingredients!$B$3:$B$217,M574,Ingredients!$G$3:$G$217)+SUMIF($B$3:$B$724,M574,$BQ$3:$BQ$724)</f>
        <v>0</v>
      </c>
      <c r="BQ574" s="36">
        <f t="shared" si="110"/>
        <v>0</v>
      </c>
      <c r="BR574" s="30">
        <f>SUMIF(Ingredients!$B$3:$B$217,F574,Ingredients!$H$3:$H$217)+SUMIF($B$3:$B$724,F574,$BZ$3:$BZ$724)</f>
        <v>0</v>
      </c>
      <c r="BS574" s="30">
        <f>SUMIF(Ingredients!$B$3:$B$217,G574,Ingredients!$H$3:$H$217)+SUMIF($B$3:$B$724,G574,$BZ$3:$BZ$724)</f>
        <v>0</v>
      </c>
      <c r="BT574" s="30">
        <f>SUMIF(Ingredients!$B$3:$B$217,H574,Ingredients!$H$3:$H$217)+SUMIF($B$3:$B$724,H574,$BZ$3:$BZ$724)</f>
        <v>0</v>
      </c>
      <c r="BU574" s="30">
        <f>SUMIF(Ingredients!$B$3:$B$217,I574,Ingredients!$H$3:$H$217)+SUMIF($B$3:$B$724,I574,$BZ$3:$BZ$724)</f>
        <v>0</v>
      </c>
      <c r="BV574" s="30">
        <f>SUMIF(Ingredients!$B$3:$B$217,J574,Ingredients!$H$3:$H$217)+SUMIF($B$3:$B$724,J574,$BZ$3:$BZ$724)</f>
        <v>0</v>
      </c>
      <c r="BW574" s="30">
        <f>SUMIF(Ingredients!$B$3:$B$217,K574,Ingredients!$H$3:$H$217)+SUMIF($B$3:$B$724,K574,$BZ$3:$BZ$724)</f>
        <v>0</v>
      </c>
      <c r="BX574" s="30">
        <f>SUMIF(Ingredients!$B$3:$B$217,L574,Ingredients!$H$3:$H$217)+SUMIF($B$3:$B$724,L574,$BZ$3:$BZ$724)</f>
        <v>0</v>
      </c>
      <c r="BY574" s="30">
        <f>SUMIF(Ingredients!$B$3:$B$217,M574,Ingredients!$H$3:$H$217)+SUMIF($B$3:$B$724,M574,$BZ$3:$BZ$724)</f>
        <v>0</v>
      </c>
      <c r="BZ574" s="42">
        <f t="shared" si="111"/>
        <v>0</v>
      </c>
      <c r="CA574" s="30">
        <f>SUMIF(Ingredients!$B$3:$B$217,F574,Ingredients!$I$3:$I$217)+SUMIF($B$3:$B$724,F574,$CI$3:$CI$724)</f>
        <v>0</v>
      </c>
      <c r="CB574" s="30">
        <f>SUMIF(Ingredients!$B$3:$B$217,G574,Ingredients!$I$3:$I$217)+SUMIF($B$3:$B$724,G574,$CI$3:$CI$724)</f>
        <v>0</v>
      </c>
      <c r="CC574" s="30">
        <f>SUMIF(Ingredients!$B$3:$B$217,H574,Ingredients!$I$3:$I$217)+SUMIF($B$3:$B$724,H574,$CI$3:$CI$724)</f>
        <v>0</v>
      </c>
      <c r="CD574" s="30">
        <f>SUMIF(Ingredients!$B$3:$B$217,I574,Ingredients!$I$3:$I$217)+SUMIF($B$3:$B$724,I574,$CI$3:$CI$724)</f>
        <v>0</v>
      </c>
      <c r="CE574" s="30">
        <f>SUMIF(Ingredients!$B$3:$B$217,J574,Ingredients!$I$3:$I$217)+SUMIF($B$3:$B$724,J574,$CI$3:$CI$724)</f>
        <v>0</v>
      </c>
      <c r="CF574" s="30">
        <f>SUMIF(Ingredients!$B$3:$B$217,K574,Ingredients!$I$3:$I$217)+SUMIF($B$3:$B$724,K574,$CI$3:$CI$724)</f>
        <v>0</v>
      </c>
      <c r="CG574" s="30">
        <f>SUMIF(Ingredients!$B$3:$B$217,L574,Ingredients!$I$3:$I$217)+SUMIF($B$3:$B$724,L574,$CI$3:$CI$724)</f>
        <v>0</v>
      </c>
      <c r="CH574" s="30">
        <f>SUMIF(Ingredients!$B$3:$B$217,M574,Ingredients!$I$3:$I$217)+SUMIF($B$3:$B$724,M574,$CI$3:$CI$724)</f>
        <v>0</v>
      </c>
      <c r="CI574" s="38">
        <f t="shared" si="112"/>
        <v>0</v>
      </c>
      <c r="CJ574" s="30">
        <f>SUMIF(Ingredients!$B$3:$B$217,F574,Ingredients!$J$3:$J$217)+SUMIF($B$3:$B$724,F574,$CR$3:$CR$724)</f>
        <v>0</v>
      </c>
      <c r="CK574" s="30">
        <f>SUMIF(Ingredients!$B$3:$B$217,G574,Ingredients!$J$3:$J$217)+SUMIF($B$3:$B$724,G574,$CR$3:$CR$724)</f>
        <v>0</v>
      </c>
      <c r="CL574" s="30">
        <f>SUMIF(Ingredients!$B$3:$B$217,H574,Ingredients!$J$3:$J$217)+SUMIF($B$3:$B$724,H574,$CR$3:$CR$724)</f>
        <v>1</v>
      </c>
      <c r="CM574" s="30">
        <f>SUMIF(Ingredients!$B$3:$B$217,I574,Ingredients!$J$3:$J$217)+SUMIF($B$3:$B$724,I574,$CR$3:$CR$724)</f>
        <v>1</v>
      </c>
      <c r="CN574" s="30">
        <f>SUMIF(Ingredients!$B$3:$B$217,J574,Ingredients!$J$3:$J$217)+SUMIF($B$3:$B$724,J574,$CR$3:$CR$724)</f>
        <v>0</v>
      </c>
      <c r="CO574" s="30">
        <f>SUMIF(Ingredients!$B$3:$B$217,K574,Ingredients!$J$3:$J$217)+SUMIF($B$3:$B$724,K574,$CR$3:$CR$724)</f>
        <v>0</v>
      </c>
      <c r="CP574" s="30">
        <f>SUMIF(Ingredients!$B$3:$B$217,L574,Ingredients!$J$3:$J$217)+SUMIF($B$3:$B$724,L574,$CR$3:$CR$724)</f>
        <v>0</v>
      </c>
      <c r="CQ574" s="30">
        <f>SUMIF(Ingredients!$B$3:$B$217,M574,Ingredients!$J$3:$J$217)+SUMIF($B$3:$B$724,M574,$CR$3:$CR$724)</f>
        <v>0</v>
      </c>
      <c r="CR574" s="43">
        <f t="shared" si="113"/>
        <v>2</v>
      </c>
      <c r="CS574" s="34">
        <v>25</v>
      </c>
      <c r="CT574" s="30">
        <v>0</v>
      </c>
      <c r="CU574" s="30">
        <v>18</v>
      </c>
      <c r="CV574" s="35">
        <v>1.5</v>
      </c>
      <c r="CW574" s="36">
        <v>0</v>
      </c>
      <c r="CX574" s="37">
        <v>0</v>
      </c>
      <c r="CY574" s="38">
        <v>0</v>
      </c>
      <c r="CZ574" s="39">
        <v>2</v>
      </c>
      <c r="DA574" t="s">
        <v>202</v>
      </c>
      <c r="DB574" t="str">
        <f t="shared" ca="1" si="114"/>
        <v>-</v>
      </c>
      <c r="DD574" t="s">
        <v>200</v>
      </c>
      <c r="DE574" t="str">
        <f t="shared" ca="1" si="115"/>
        <v>PEANUTBUTTERCUPCAKEITEM(MEAL, ItemRegistry.peanutbuttercupcakeItem, 4 ,5f,0f,1.5f,0f,0f,0f,2f,1.17f),</v>
      </c>
      <c r="DF574" t="s">
        <v>2607</v>
      </c>
    </row>
    <row r="575" spans="2:110" x14ac:dyDescent="0.3">
      <c r="B575" t="s">
        <v>891</v>
      </c>
      <c r="C575" t="str">
        <f>INDEX('PH Itemnames'!$B$1:$B$723,MATCH(B575,'PH Itemnames'!$A$1:$A$723),1)</f>
        <v>lemoncupcakeItem</v>
      </c>
      <c r="D575" t="s">
        <v>240</v>
      </c>
      <c r="E575" t="s">
        <v>1192</v>
      </c>
      <c r="F575" s="10" t="s">
        <v>216</v>
      </c>
      <c r="G575" s="11" t="s">
        <v>210</v>
      </c>
      <c r="H575" s="11" t="s">
        <v>227</v>
      </c>
      <c r="I575" s="11" t="s">
        <v>247</v>
      </c>
      <c r="J575" s="11" t="s">
        <v>20</v>
      </c>
      <c r="K575" s="11"/>
      <c r="L575" s="11"/>
      <c r="M575" s="11"/>
      <c r="N575" s="46">
        <f ca="1">SUMIF(Ingredients!$B$3:$B$217,'PH complex foods'!F575,Ingredients!$A$3:$A$119)+SUMIF($B$3:$B$724,F575,$V$3:$V$723)</f>
        <v>1</v>
      </c>
      <c r="O575" s="11">
        <f ca="1">SUMIF(Ingredients!$B$3:$B$217,'PH complex foods'!G575,Ingredients!$A$3:$A$119)+SUMIF($B$3:$B$724,G575,$V$3:$V$723)</f>
        <v>1</v>
      </c>
      <c r="P575" s="11">
        <f ca="1">SUMIF(Ingredients!$B$3:$B$217,'PH complex foods'!H575,Ingredients!$A$3:$A$119)+SUMIF($B$3:$B$724,H575,$V$3:$V$723)</f>
        <v>1</v>
      </c>
      <c r="Q575" s="11">
        <f ca="1">SUMIF(Ingredients!$B$3:$B$217,'PH complex foods'!I575,Ingredients!$A$3:$A$119)+SUMIF($B$3:$B$724,I575,$V$3:$V$723)</f>
        <v>1</v>
      </c>
      <c r="R575" s="11">
        <f ca="1">SUMIF(Ingredients!$B$3:$B$217,'PH complex foods'!J575,Ingredients!$A$3:$A$119)+SUMIF($B$3:$B$724,J575,$V$3:$V$723)</f>
        <v>1</v>
      </c>
      <c r="S575" s="11">
        <f ca="1">SUMIF(Ingredients!$B$3:$B$217,'PH complex foods'!K575,Ingredients!$A$3:$A$119)+SUMIF($B$3:$B$724,K575,$V$3:$V$723)</f>
        <v>0</v>
      </c>
      <c r="T575" s="11">
        <f ca="1">SUMIF(Ingredients!$B$3:$B$217,'PH complex foods'!L575,Ingredients!$A$3:$A$119)+SUMIF($B$3:$B$724,L575,$V$3:$V$723)</f>
        <v>0</v>
      </c>
      <c r="U575" s="11">
        <f ca="1">SUMIF(Ingredients!$B$3:$B$217,'PH complex foods'!M575,Ingredients!$A$3:$A$119)+SUMIF($B$3:$B$724,M575,$V$3:$V$723)</f>
        <v>0</v>
      </c>
      <c r="V575" s="10">
        <f t="shared" ca="1" si="116"/>
        <v>1</v>
      </c>
      <c r="W575" s="11">
        <f t="shared" si="105"/>
        <v>0</v>
      </c>
      <c r="X575" s="44" t="str">
        <f t="shared" ca="1" si="117"/>
        <v>Yes</v>
      </c>
      <c r="Y575" s="34">
        <f>SUMIF(Ingredients!$B$3:$B$217,F575,Ingredients!$C$3:$C$217)+SUMIF($B$3:$B$724,F575,$AG$3:$AG$724)</f>
        <v>5</v>
      </c>
      <c r="Z575" s="30">
        <f>SUMIF(Ingredients!$B$3:$B$217,G575,Ingredients!$C$3:$C$217)+SUMIF($B$3:$B$724,G575,$AG$3:$AG$724)</f>
        <v>0</v>
      </c>
      <c r="AA575" s="30">
        <f>SUMIF(Ingredients!$B$3:$B$217,H575,Ingredients!$C$3:$C$217)+SUMIF($B$3:$B$724,H575,$AG$3:$AG$724)</f>
        <v>5</v>
      </c>
      <c r="AB575" s="30">
        <f>SUMIF(Ingredients!$B$3:$B$217,I575,Ingredients!$C$3:$C$217)+SUMIF($B$3:$B$724,I575,$AG$3:$AG$724)</f>
        <v>5</v>
      </c>
      <c r="AC575" s="30">
        <f>SUMIF(Ingredients!$B$3:$B$217,J575,Ingredients!$C$3:$C$217)+SUMIF($B$3:$B$724,J575,$AG$3:$AG$724)</f>
        <v>1</v>
      </c>
      <c r="AD575" s="30">
        <f>SUMIF(Ingredients!$B$3:$B$217,K575,Ingredients!$C$3:$C$217)+SUMIF($B$3:$B$724,K575,$AG$3:$AG$724)</f>
        <v>0</v>
      </c>
      <c r="AE575" s="30">
        <f>SUMIF(Ingredients!$B$3:$B$217,L575,Ingredients!$C$3:$C$217)+SUMIF($B$3:$B$724,L575,$AG$3:$AG$724)</f>
        <v>0</v>
      </c>
      <c r="AF575" s="30">
        <f>SUMIF(Ingredients!$B$3:$B$217,M575,Ingredients!$C$3:$C$217)+SUMIF($B$3:$B$724,M575,$AG$3:$AG$724)</f>
        <v>0</v>
      </c>
      <c r="AG575" s="29">
        <f t="shared" si="106"/>
        <v>16</v>
      </c>
      <c r="AH575" s="30">
        <f>SUMIF(Ingredients!$B$3:$B$217,F575,Ingredients!$D$3:$D$217)+SUMIF($B$3:$B$724,F575,$AP$3:$AP$724)</f>
        <v>0</v>
      </c>
      <c r="AI575" s="30">
        <f>SUMIF(Ingredients!$B$3:$B$217,G575,Ingredients!$D$3:$D$217)+SUMIF($B$3:$B$724,G575,$AP$3:$AP$724)</f>
        <v>0</v>
      </c>
      <c r="AJ575" s="30">
        <f>SUMIF(Ingredients!$B$3:$B$217,H575,Ingredients!$D$3:$D$217)+SUMIF($B$3:$B$724,H575,$AP$3:$AP$724)</f>
        <v>0</v>
      </c>
      <c r="AK575" s="30">
        <f>SUMIF(Ingredients!$B$3:$B$217,I575,Ingredients!$D$3:$D$217)+SUMIF($B$3:$B$724,I575,$AP$3:$AP$724)</f>
        <v>0</v>
      </c>
      <c r="AL575" s="30">
        <f>SUMIF(Ingredients!$B$3:$B$217,J575,Ingredients!$D$3:$D$217)+SUMIF($B$3:$B$724,J575,$AP$3:$AP$724)</f>
        <v>5</v>
      </c>
      <c r="AM575" s="30">
        <f>SUMIF(Ingredients!$B$3:$B$217,K575,Ingredients!$D$3:$D$217)+SUMIF($B$3:$B$724,K575,$AP$3:$AP$724)</f>
        <v>0</v>
      </c>
      <c r="AN575" s="30">
        <f>SUMIF(Ingredients!$B$3:$B$217,L575,Ingredients!$D$3:$D$217)+SUMIF($B$3:$B$724,L575,$AP$3:$AP$724)</f>
        <v>0</v>
      </c>
      <c r="AO575" s="30">
        <f>SUMIF(Ingredients!$B$3:$B$217,M575,Ingredients!$D$3:$D$217)+SUMIF($B$3:$B$724,M575,$AP$3:$AP$724)</f>
        <v>0</v>
      </c>
      <c r="AP575" s="29">
        <f t="shared" si="107"/>
        <v>5</v>
      </c>
      <c r="AQ575" s="30">
        <f>SUMIF(Ingredients!$B$3:$B$217,F575,Ingredients!$E$3:$E$217)+SUMIF($B$3:$B$724,F575,$AY$3:$AY$727)</f>
        <v>29.5</v>
      </c>
      <c r="AR575" s="30">
        <f>SUMIF(Ingredients!$B$3:$B$217,G575,Ingredients!$E$3:$E$217)+SUMIF($B$3:$B$724,G575,$AY$3:$AY$727)</f>
        <v>30</v>
      </c>
      <c r="AS575" s="30">
        <f>SUMIF(Ingredients!$B$3:$B$217,H575,Ingredients!$E$3:$E$217)+SUMIF($B$3:$B$724,H575,$AY$3:$AY$727)</f>
        <v>7</v>
      </c>
      <c r="AT575" s="30">
        <f>SUMIF(Ingredients!$B$3:$B$217,I575,Ingredients!$E$3:$E$217)+SUMIF($B$3:$B$724,I575,$AY$3:$AY$727)</f>
        <v>12</v>
      </c>
      <c r="AU575" s="30">
        <f>SUMIF(Ingredients!$B$3:$B$217,J575,Ingredients!$E$3:$E$217)+SUMIF($B$3:$B$724,J575,$AY$3:$AY$727)</f>
        <v>10</v>
      </c>
      <c r="AV575" s="30">
        <f>SUMIF(Ingredients!$B$3:$B$217,K575,Ingredients!$E$3:$E$217)+SUMIF($B$3:$B$724,K575,$AY$3:$AY$727)</f>
        <v>0</v>
      </c>
      <c r="AW575" s="30">
        <f>SUMIF(Ingredients!$B$3:$B$217,L575,Ingredients!$E$3:$E$217)+SUMIF($B$3:$B$724,L575,$AY$3:$AY$727)</f>
        <v>0</v>
      </c>
      <c r="AX575" s="30">
        <f>SUMIF(Ingredients!$B$3:$B$217,M575,Ingredients!$E$3:$E$217)+SUMIF($B$3:$B$724,M575,$AY$3:$AY$727)</f>
        <v>0</v>
      </c>
      <c r="AY575" s="29">
        <f t="shared" si="108"/>
        <v>17.7</v>
      </c>
      <c r="AZ575" s="30">
        <f>SUMIF(Ingredients!$B$3:$B$217,F575,Ingredients!$F$3:$F$217)+SUMIF($B$3:$B$724,F575,$BH$3:$BH$724)</f>
        <v>1</v>
      </c>
      <c r="BA575" s="30">
        <f>SUMIF(Ingredients!$B$3:$B$217,G575,Ingredients!$F$3:$F$217)+SUMIF($B$3:$B$724,G575,$BH$3:$BH$724)</f>
        <v>0</v>
      </c>
      <c r="BB575" s="30">
        <f>SUMIF(Ingredients!$B$3:$B$217,H575,Ingredients!$F$3:$F$217)+SUMIF($B$3:$B$724,H575,$BH$3:$BH$724)</f>
        <v>0</v>
      </c>
      <c r="BC575" s="30">
        <f>SUMIF(Ingredients!$B$3:$B$217,I575,Ingredients!$F$3:$F$217)+SUMIF($B$3:$B$724,I575,$BH$3:$BH$724)</f>
        <v>0</v>
      </c>
      <c r="BD575" s="30">
        <f>SUMIF(Ingredients!$B$3:$B$217,J575,Ingredients!$F$3:$F$217)+SUMIF($B$3:$B$724,J575,$BH$3:$BH$724)</f>
        <v>0</v>
      </c>
      <c r="BE575" s="30">
        <f>SUMIF(Ingredients!$B$3:$B$217,K575,Ingredients!$F$3:$F$217)+SUMIF($B$3:$B$724,K575,$BH$3:$BH$724)</f>
        <v>0</v>
      </c>
      <c r="BF575" s="30">
        <f>SUMIF(Ingredients!$B$3:$B$217,L575,Ingredients!$F$3:$F$217)+SUMIF($B$3:$B$724,L575,$BH$3:$BH$724)</f>
        <v>0</v>
      </c>
      <c r="BG575" s="30">
        <f>SUMIF(Ingredients!$B$3:$B$217,M575,Ingredients!$F$3:$F$217)+SUMIF($B$3:$B$724,M575,$BH$3:$BH$724)</f>
        <v>0</v>
      </c>
      <c r="BH575" s="35">
        <f t="shared" si="109"/>
        <v>1</v>
      </c>
      <c r="BI575" s="30">
        <f>SUMIF(Ingredients!$B$3:$B$217,F575,Ingredients!$G$3:$G$217)+SUMIF($B$3:$B$724,F575,$BQ$3:$BQ$724)</f>
        <v>0</v>
      </c>
      <c r="BJ575" s="30">
        <f>SUMIF(Ingredients!$B$3:$B$217,G575,Ingredients!$G$3:$G$217)+SUMIF($B$3:$B$724,G575,$BQ$3:$BQ$724)</f>
        <v>0</v>
      </c>
      <c r="BK575" s="30">
        <f>SUMIF(Ingredients!$B$3:$B$217,H575,Ingredients!$G$3:$G$217)+SUMIF($B$3:$B$724,H575,$BQ$3:$BQ$724)</f>
        <v>0</v>
      </c>
      <c r="BL575" s="30">
        <f>SUMIF(Ingredients!$B$3:$B$217,I575,Ingredients!$G$3:$G$217)+SUMIF($B$3:$B$724,I575,$BQ$3:$BQ$724)</f>
        <v>0</v>
      </c>
      <c r="BM575" s="30">
        <f>SUMIF(Ingredients!$B$3:$B$217,J575,Ingredients!$G$3:$G$217)+SUMIF($B$3:$B$724,J575,$BQ$3:$BQ$724)</f>
        <v>0.8</v>
      </c>
      <c r="BN575" s="30">
        <f>SUMIF(Ingredients!$B$3:$B$217,K575,Ingredients!$G$3:$G$217)+SUMIF($B$3:$B$724,K575,$BQ$3:$BQ$724)</f>
        <v>0</v>
      </c>
      <c r="BO575" s="30">
        <f>SUMIF(Ingredients!$B$3:$B$217,L575,Ingredients!$G$3:$G$217)+SUMIF($B$3:$B$724,L575,$BQ$3:$BQ$724)</f>
        <v>0</v>
      </c>
      <c r="BP575" s="30">
        <f>SUMIF(Ingredients!$B$3:$B$217,M575,Ingredients!$G$3:$G$217)+SUMIF($B$3:$B$724,M575,$BQ$3:$BQ$724)</f>
        <v>0</v>
      </c>
      <c r="BQ575" s="36">
        <f t="shared" si="110"/>
        <v>0.8</v>
      </c>
      <c r="BR575" s="30">
        <f>SUMIF(Ingredients!$B$3:$B$217,F575,Ingredients!$H$3:$H$217)+SUMIF($B$3:$B$724,F575,$BZ$3:$BZ$724)</f>
        <v>0</v>
      </c>
      <c r="BS575" s="30">
        <f>SUMIF(Ingredients!$B$3:$B$217,G575,Ingredients!$H$3:$H$217)+SUMIF($B$3:$B$724,G575,$BZ$3:$BZ$724)</f>
        <v>0</v>
      </c>
      <c r="BT575" s="30">
        <f>SUMIF(Ingredients!$B$3:$B$217,H575,Ingredients!$H$3:$H$217)+SUMIF($B$3:$B$724,H575,$BZ$3:$BZ$724)</f>
        <v>0</v>
      </c>
      <c r="BU575" s="30">
        <f>SUMIF(Ingredients!$B$3:$B$217,I575,Ingredients!$H$3:$H$217)+SUMIF($B$3:$B$724,I575,$BZ$3:$BZ$724)</f>
        <v>0</v>
      </c>
      <c r="BV575" s="30">
        <f>SUMIF(Ingredients!$B$3:$B$217,J575,Ingredients!$H$3:$H$217)+SUMIF($B$3:$B$724,J575,$BZ$3:$BZ$724)</f>
        <v>0</v>
      </c>
      <c r="BW575" s="30">
        <f>SUMIF(Ingredients!$B$3:$B$217,K575,Ingredients!$H$3:$H$217)+SUMIF($B$3:$B$724,K575,$BZ$3:$BZ$724)</f>
        <v>0</v>
      </c>
      <c r="BX575" s="30">
        <f>SUMIF(Ingredients!$B$3:$B$217,L575,Ingredients!$H$3:$H$217)+SUMIF($B$3:$B$724,L575,$BZ$3:$BZ$724)</f>
        <v>0</v>
      </c>
      <c r="BY575" s="30">
        <f>SUMIF(Ingredients!$B$3:$B$217,M575,Ingredients!$H$3:$H$217)+SUMIF($B$3:$B$724,M575,$BZ$3:$BZ$724)</f>
        <v>0</v>
      </c>
      <c r="BZ575" s="42">
        <f t="shared" si="111"/>
        <v>0</v>
      </c>
      <c r="CA575" s="30">
        <f>SUMIF(Ingredients!$B$3:$B$217,F575,Ingredients!$I$3:$I$217)+SUMIF($B$3:$B$724,F575,$CI$3:$CI$724)</f>
        <v>0</v>
      </c>
      <c r="CB575" s="30">
        <f>SUMIF(Ingredients!$B$3:$B$217,G575,Ingredients!$I$3:$I$217)+SUMIF($B$3:$B$724,G575,$CI$3:$CI$724)</f>
        <v>0</v>
      </c>
      <c r="CC575" s="30">
        <f>SUMIF(Ingredients!$B$3:$B$217,H575,Ingredients!$I$3:$I$217)+SUMIF($B$3:$B$724,H575,$CI$3:$CI$724)</f>
        <v>0</v>
      </c>
      <c r="CD575" s="30">
        <f>SUMIF(Ingredients!$B$3:$B$217,I575,Ingredients!$I$3:$I$217)+SUMIF($B$3:$B$724,I575,$CI$3:$CI$724)</f>
        <v>0</v>
      </c>
      <c r="CE575" s="30">
        <f>SUMIF(Ingredients!$B$3:$B$217,J575,Ingredients!$I$3:$I$217)+SUMIF($B$3:$B$724,J575,$CI$3:$CI$724)</f>
        <v>0</v>
      </c>
      <c r="CF575" s="30">
        <f>SUMIF(Ingredients!$B$3:$B$217,K575,Ingredients!$I$3:$I$217)+SUMIF($B$3:$B$724,K575,$CI$3:$CI$724)</f>
        <v>0</v>
      </c>
      <c r="CG575" s="30">
        <f>SUMIF(Ingredients!$B$3:$B$217,L575,Ingredients!$I$3:$I$217)+SUMIF($B$3:$B$724,L575,$CI$3:$CI$724)</f>
        <v>0</v>
      </c>
      <c r="CH575" s="30">
        <f>SUMIF(Ingredients!$B$3:$B$217,M575,Ingredients!$I$3:$I$217)+SUMIF($B$3:$B$724,M575,$CI$3:$CI$724)</f>
        <v>0</v>
      </c>
      <c r="CI575" s="38">
        <f t="shared" si="112"/>
        <v>0</v>
      </c>
      <c r="CJ575" s="30">
        <f>SUMIF(Ingredients!$B$3:$B$217,F575,Ingredients!$J$3:$J$217)+SUMIF($B$3:$B$724,F575,$CR$3:$CR$724)</f>
        <v>0</v>
      </c>
      <c r="CK575" s="30">
        <f>SUMIF(Ingredients!$B$3:$B$217,G575,Ingredients!$J$3:$J$217)+SUMIF($B$3:$B$724,G575,$CR$3:$CR$724)</f>
        <v>0</v>
      </c>
      <c r="CL575" s="30">
        <f>SUMIF(Ingredients!$B$3:$B$217,H575,Ingredients!$J$3:$J$217)+SUMIF($B$3:$B$724,H575,$CR$3:$CR$724)</f>
        <v>1</v>
      </c>
      <c r="CM575" s="30">
        <f>SUMIF(Ingredients!$B$3:$B$217,I575,Ingredients!$J$3:$J$217)+SUMIF($B$3:$B$724,I575,$CR$3:$CR$724)</f>
        <v>1</v>
      </c>
      <c r="CN575" s="30">
        <f>SUMIF(Ingredients!$B$3:$B$217,J575,Ingredients!$J$3:$J$217)+SUMIF($B$3:$B$724,J575,$CR$3:$CR$724)</f>
        <v>0</v>
      </c>
      <c r="CO575" s="30">
        <f>SUMIF(Ingredients!$B$3:$B$217,K575,Ingredients!$J$3:$J$217)+SUMIF($B$3:$B$724,K575,$CR$3:$CR$724)</f>
        <v>0</v>
      </c>
      <c r="CP575" s="30">
        <f>SUMIF(Ingredients!$B$3:$B$217,L575,Ingredients!$J$3:$J$217)+SUMIF($B$3:$B$724,L575,$CR$3:$CR$724)</f>
        <v>0</v>
      </c>
      <c r="CQ575" s="30">
        <f>SUMIF(Ingredients!$B$3:$B$217,M575,Ingredients!$J$3:$J$217)+SUMIF($B$3:$B$724,M575,$CR$3:$CR$724)</f>
        <v>0</v>
      </c>
      <c r="CR575" s="43">
        <f t="shared" si="113"/>
        <v>2</v>
      </c>
      <c r="CS575" s="34">
        <v>15</v>
      </c>
      <c r="CT575" s="30">
        <v>5</v>
      </c>
      <c r="CU575" s="30">
        <v>18</v>
      </c>
      <c r="CV575" s="35">
        <v>1</v>
      </c>
      <c r="CW575" s="36">
        <v>0.8</v>
      </c>
      <c r="CX575" s="37">
        <v>0</v>
      </c>
      <c r="CY575" s="38">
        <v>0</v>
      </c>
      <c r="CZ575" s="39">
        <v>2</v>
      </c>
      <c r="DA575" t="s">
        <v>202</v>
      </c>
      <c r="DB575" t="str">
        <f t="shared" ca="1" si="114"/>
        <v>-</v>
      </c>
      <c r="DD575" t="s">
        <v>200</v>
      </c>
      <c r="DE575" t="str">
        <f t="shared" ca="1" si="115"/>
        <v>LEMONCUPCAKEITEM(MEAL, ItemRegistry.lemoncupcakeItem, 4 ,3f,5f,1f,0f,0.8f,0f,2f,1.17f),</v>
      </c>
      <c r="DF575" t="s">
        <v>2608</v>
      </c>
    </row>
    <row r="576" spans="2:110" x14ac:dyDescent="0.3">
      <c r="B576" t="s">
        <v>892</v>
      </c>
      <c r="C576" t="str">
        <f>INDEX('PH Itemnames'!$B$1:$B$723,MATCH(B576,'PH Itemnames'!$A$1:$A$723),1)</f>
        <v>strawberrycupcakeItem</v>
      </c>
      <c r="D576" t="s">
        <v>240</v>
      </c>
      <c r="E576" t="s">
        <v>1192</v>
      </c>
      <c r="F576" s="10" t="s">
        <v>216</v>
      </c>
      <c r="G576" s="11" t="s">
        <v>210</v>
      </c>
      <c r="H576" s="11" t="s">
        <v>227</v>
      </c>
      <c r="I576" s="11" t="s">
        <v>247</v>
      </c>
      <c r="J576" s="11" t="s">
        <v>105</v>
      </c>
      <c r="K576" s="11"/>
      <c r="L576" s="11"/>
      <c r="M576" s="11"/>
      <c r="N576" s="46">
        <f ca="1">SUMIF(Ingredients!$B$3:$B$217,'PH complex foods'!F576,Ingredients!$A$3:$A$119)+SUMIF($B$3:$B$724,F576,$V$3:$V$723)</f>
        <v>1</v>
      </c>
      <c r="O576" s="11">
        <f ca="1">SUMIF(Ingredients!$B$3:$B$217,'PH complex foods'!G576,Ingredients!$A$3:$A$119)+SUMIF($B$3:$B$724,G576,$V$3:$V$723)</f>
        <v>1</v>
      </c>
      <c r="P576" s="11">
        <f ca="1">SUMIF(Ingredients!$B$3:$B$217,'PH complex foods'!H576,Ingredients!$A$3:$A$119)+SUMIF($B$3:$B$724,H576,$V$3:$V$723)</f>
        <v>1</v>
      </c>
      <c r="Q576" s="11">
        <f ca="1">SUMIF(Ingredients!$B$3:$B$217,'PH complex foods'!I576,Ingredients!$A$3:$A$119)+SUMIF($B$3:$B$724,I576,$V$3:$V$723)</f>
        <v>1</v>
      </c>
      <c r="R576" s="11">
        <f ca="1">SUMIF(Ingredients!$B$3:$B$217,'PH complex foods'!J576,Ingredients!$A$3:$A$119)+SUMIF($B$3:$B$724,J576,$V$3:$V$723)</f>
        <v>1</v>
      </c>
      <c r="S576" s="11">
        <f ca="1">SUMIF(Ingredients!$B$3:$B$217,'PH complex foods'!K576,Ingredients!$A$3:$A$119)+SUMIF($B$3:$B$724,K576,$V$3:$V$723)</f>
        <v>0</v>
      </c>
      <c r="T576" s="11">
        <f ca="1">SUMIF(Ingredients!$B$3:$B$217,'PH complex foods'!L576,Ingredients!$A$3:$A$119)+SUMIF($B$3:$B$724,L576,$V$3:$V$723)</f>
        <v>0</v>
      </c>
      <c r="U576" s="11">
        <f ca="1">SUMIF(Ingredients!$B$3:$B$217,'PH complex foods'!M576,Ingredients!$A$3:$A$119)+SUMIF($B$3:$B$724,M576,$V$3:$V$723)</f>
        <v>0</v>
      </c>
      <c r="V576" s="10">
        <f t="shared" ca="1" si="116"/>
        <v>1</v>
      </c>
      <c r="W576" s="11">
        <f t="shared" si="105"/>
        <v>0</v>
      </c>
      <c r="X576" s="44" t="str">
        <f t="shared" ca="1" si="117"/>
        <v>Yes</v>
      </c>
      <c r="Y576" s="34">
        <f>SUMIF(Ingredients!$B$3:$B$217,F576,Ingredients!$C$3:$C$217)+SUMIF($B$3:$B$724,F576,$AG$3:$AG$724)</f>
        <v>5</v>
      </c>
      <c r="Z576" s="30">
        <f>SUMIF(Ingredients!$B$3:$B$217,G576,Ingredients!$C$3:$C$217)+SUMIF($B$3:$B$724,G576,$AG$3:$AG$724)</f>
        <v>0</v>
      </c>
      <c r="AA576" s="30">
        <f>SUMIF(Ingredients!$B$3:$B$217,H576,Ingredients!$C$3:$C$217)+SUMIF($B$3:$B$724,H576,$AG$3:$AG$724)</f>
        <v>5</v>
      </c>
      <c r="AB576" s="30">
        <f>SUMIF(Ingredients!$B$3:$B$217,I576,Ingredients!$C$3:$C$217)+SUMIF($B$3:$B$724,I576,$AG$3:$AG$724)</f>
        <v>5</v>
      </c>
      <c r="AC576" s="30">
        <f>SUMIF(Ingredients!$B$3:$B$217,J576,Ingredients!$C$3:$C$217)+SUMIF($B$3:$B$724,J576,$AG$3:$AG$724)</f>
        <v>2</v>
      </c>
      <c r="AD576" s="30">
        <f>SUMIF(Ingredients!$B$3:$B$217,K576,Ingredients!$C$3:$C$217)+SUMIF($B$3:$B$724,K576,$AG$3:$AG$724)</f>
        <v>0</v>
      </c>
      <c r="AE576" s="30">
        <f>SUMIF(Ingredients!$B$3:$B$217,L576,Ingredients!$C$3:$C$217)+SUMIF($B$3:$B$724,L576,$AG$3:$AG$724)</f>
        <v>0</v>
      </c>
      <c r="AF576" s="30">
        <f>SUMIF(Ingredients!$B$3:$B$217,M576,Ingredients!$C$3:$C$217)+SUMIF($B$3:$B$724,M576,$AG$3:$AG$724)</f>
        <v>0</v>
      </c>
      <c r="AG576" s="29">
        <f t="shared" si="106"/>
        <v>17</v>
      </c>
      <c r="AH576" s="30">
        <f>SUMIF(Ingredients!$B$3:$B$217,F576,Ingredients!$D$3:$D$217)+SUMIF($B$3:$B$724,F576,$AP$3:$AP$724)</f>
        <v>0</v>
      </c>
      <c r="AI576" s="30">
        <f>SUMIF(Ingredients!$B$3:$B$217,G576,Ingredients!$D$3:$D$217)+SUMIF($B$3:$B$724,G576,$AP$3:$AP$724)</f>
        <v>0</v>
      </c>
      <c r="AJ576" s="30">
        <f>SUMIF(Ingredients!$B$3:$B$217,H576,Ingredients!$D$3:$D$217)+SUMIF($B$3:$B$724,H576,$AP$3:$AP$724)</f>
        <v>0</v>
      </c>
      <c r="AK576" s="30">
        <f>SUMIF(Ingredients!$B$3:$B$217,I576,Ingredients!$D$3:$D$217)+SUMIF($B$3:$B$724,I576,$AP$3:$AP$724)</f>
        <v>0</v>
      </c>
      <c r="AL576" s="30">
        <f>SUMIF(Ingredients!$B$3:$B$217,J576,Ingredients!$D$3:$D$217)+SUMIF($B$3:$B$724,J576,$AP$3:$AP$724)</f>
        <v>10</v>
      </c>
      <c r="AM576" s="30">
        <f>SUMIF(Ingredients!$B$3:$B$217,K576,Ingredients!$D$3:$D$217)+SUMIF($B$3:$B$724,K576,$AP$3:$AP$724)</f>
        <v>0</v>
      </c>
      <c r="AN576" s="30">
        <f>SUMIF(Ingredients!$B$3:$B$217,L576,Ingredients!$D$3:$D$217)+SUMIF($B$3:$B$724,L576,$AP$3:$AP$724)</f>
        <v>0</v>
      </c>
      <c r="AO576" s="30">
        <f>SUMIF(Ingredients!$B$3:$B$217,M576,Ingredients!$D$3:$D$217)+SUMIF($B$3:$B$724,M576,$AP$3:$AP$724)</f>
        <v>0</v>
      </c>
      <c r="AP576" s="29">
        <f t="shared" si="107"/>
        <v>10</v>
      </c>
      <c r="AQ576" s="30">
        <f>SUMIF(Ingredients!$B$3:$B$217,F576,Ingredients!$E$3:$E$217)+SUMIF($B$3:$B$724,F576,$AY$3:$AY$727)</f>
        <v>29.5</v>
      </c>
      <c r="AR576" s="30">
        <f>SUMIF(Ingredients!$B$3:$B$217,G576,Ingredients!$E$3:$E$217)+SUMIF($B$3:$B$724,G576,$AY$3:$AY$727)</f>
        <v>30</v>
      </c>
      <c r="AS576" s="30">
        <f>SUMIF(Ingredients!$B$3:$B$217,H576,Ingredients!$E$3:$E$217)+SUMIF($B$3:$B$724,H576,$AY$3:$AY$727)</f>
        <v>7</v>
      </c>
      <c r="AT576" s="30">
        <f>SUMIF(Ingredients!$B$3:$B$217,I576,Ingredients!$E$3:$E$217)+SUMIF($B$3:$B$724,I576,$AY$3:$AY$727)</f>
        <v>12</v>
      </c>
      <c r="AU576" s="30">
        <f>SUMIF(Ingredients!$B$3:$B$217,J576,Ingredients!$E$3:$E$217)+SUMIF($B$3:$B$724,J576,$AY$3:$AY$727)</f>
        <v>4</v>
      </c>
      <c r="AV576" s="30">
        <f>SUMIF(Ingredients!$B$3:$B$217,K576,Ingredients!$E$3:$E$217)+SUMIF($B$3:$B$724,K576,$AY$3:$AY$727)</f>
        <v>0</v>
      </c>
      <c r="AW576" s="30">
        <f>SUMIF(Ingredients!$B$3:$B$217,L576,Ingredients!$E$3:$E$217)+SUMIF($B$3:$B$724,L576,$AY$3:$AY$727)</f>
        <v>0</v>
      </c>
      <c r="AX576" s="30">
        <f>SUMIF(Ingredients!$B$3:$B$217,M576,Ingredients!$E$3:$E$217)+SUMIF($B$3:$B$724,M576,$AY$3:$AY$727)</f>
        <v>0</v>
      </c>
      <c r="AY576" s="29">
        <f t="shared" si="108"/>
        <v>16.5</v>
      </c>
      <c r="AZ576" s="30">
        <f>SUMIF(Ingredients!$B$3:$B$217,F576,Ingredients!$F$3:$F$217)+SUMIF($B$3:$B$724,F576,$BH$3:$BH$724)</f>
        <v>1</v>
      </c>
      <c r="BA576" s="30">
        <f>SUMIF(Ingredients!$B$3:$B$217,G576,Ingredients!$F$3:$F$217)+SUMIF($B$3:$B$724,G576,$BH$3:$BH$724)</f>
        <v>0</v>
      </c>
      <c r="BB576" s="30">
        <f>SUMIF(Ingredients!$B$3:$B$217,H576,Ingredients!$F$3:$F$217)+SUMIF($B$3:$B$724,H576,$BH$3:$BH$724)</f>
        <v>0</v>
      </c>
      <c r="BC576" s="30">
        <f>SUMIF(Ingredients!$B$3:$B$217,I576,Ingredients!$F$3:$F$217)+SUMIF($B$3:$B$724,I576,$BH$3:$BH$724)</f>
        <v>0</v>
      </c>
      <c r="BD576" s="30">
        <f>SUMIF(Ingredients!$B$3:$B$217,J576,Ingredients!$F$3:$F$217)+SUMIF($B$3:$B$724,J576,$BH$3:$BH$724)</f>
        <v>0</v>
      </c>
      <c r="BE576" s="30">
        <f>SUMIF(Ingredients!$B$3:$B$217,K576,Ingredients!$F$3:$F$217)+SUMIF($B$3:$B$724,K576,$BH$3:$BH$724)</f>
        <v>0</v>
      </c>
      <c r="BF576" s="30">
        <f>SUMIF(Ingredients!$B$3:$B$217,L576,Ingredients!$F$3:$F$217)+SUMIF($B$3:$B$724,L576,$BH$3:$BH$724)</f>
        <v>0</v>
      </c>
      <c r="BG576" s="30">
        <f>SUMIF(Ingredients!$B$3:$B$217,M576,Ingredients!$F$3:$F$217)+SUMIF($B$3:$B$724,M576,$BH$3:$BH$724)</f>
        <v>0</v>
      </c>
      <c r="BH576" s="35">
        <f t="shared" si="109"/>
        <v>1</v>
      </c>
      <c r="BI576" s="30">
        <f>SUMIF(Ingredients!$B$3:$B$217,F576,Ingredients!$G$3:$G$217)+SUMIF($B$3:$B$724,F576,$BQ$3:$BQ$724)</f>
        <v>0</v>
      </c>
      <c r="BJ576" s="30">
        <f>SUMIF(Ingredients!$B$3:$B$217,G576,Ingredients!$G$3:$G$217)+SUMIF($B$3:$B$724,G576,$BQ$3:$BQ$724)</f>
        <v>0</v>
      </c>
      <c r="BK576" s="30">
        <f>SUMIF(Ingredients!$B$3:$B$217,H576,Ingredients!$G$3:$G$217)+SUMIF($B$3:$B$724,H576,$BQ$3:$BQ$724)</f>
        <v>0</v>
      </c>
      <c r="BL576" s="30">
        <f>SUMIF(Ingredients!$B$3:$B$217,I576,Ingredients!$G$3:$G$217)+SUMIF($B$3:$B$724,I576,$BQ$3:$BQ$724)</f>
        <v>0</v>
      </c>
      <c r="BM576" s="30">
        <f>SUMIF(Ingredients!$B$3:$B$217,J576,Ingredients!$G$3:$G$217)+SUMIF($B$3:$B$724,J576,$BQ$3:$BQ$724)</f>
        <v>0.5</v>
      </c>
      <c r="BN576" s="30">
        <f>SUMIF(Ingredients!$B$3:$B$217,K576,Ingredients!$G$3:$G$217)+SUMIF($B$3:$B$724,K576,$BQ$3:$BQ$724)</f>
        <v>0</v>
      </c>
      <c r="BO576" s="30">
        <f>SUMIF(Ingredients!$B$3:$B$217,L576,Ingredients!$G$3:$G$217)+SUMIF($B$3:$B$724,L576,$BQ$3:$BQ$724)</f>
        <v>0</v>
      </c>
      <c r="BP576" s="30">
        <f>SUMIF(Ingredients!$B$3:$B$217,M576,Ingredients!$G$3:$G$217)+SUMIF($B$3:$B$724,M576,$BQ$3:$BQ$724)</f>
        <v>0</v>
      </c>
      <c r="BQ576" s="36">
        <f t="shared" si="110"/>
        <v>0.5</v>
      </c>
      <c r="BR576" s="30">
        <f>SUMIF(Ingredients!$B$3:$B$217,F576,Ingredients!$H$3:$H$217)+SUMIF($B$3:$B$724,F576,$BZ$3:$BZ$724)</f>
        <v>0</v>
      </c>
      <c r="BS576" s="30">
        <f>SUMIF(Ingredients!$B$3:$B$217,G576,Ingredients!$H$3:$H$217)+SUMIF($B$3:$B$724,G576,$BZ$3:$BZ$724)</f>
        <v>0</v>
      </c>
      <c r="BT576" s="30">
        <f>SUMIF(Ingredients!$B$3:$B$217,H576,Ingredients!$H$3:$H$217)+SUMIF($B$3:$B$724,H576,$BZ$3:$BZ$724)</f>
        <v>0</v>
      </c>
      <c r="BU576" s="30">
        <f>SUMIF(Ingredients!$B$3:$B$217,I576,Ingredients!$H$3:$H$217)+SUMIF($B$3:$B$724,I576,$BZ$3:$BZ$724)</f>
        <v>0</v>
      </c>
      <c r="BV576" s="30">
        <f>SUMIF(Ingredients!$B$3:$B$217,J576,Ingredients!$H$3:$H$217)+SUMIF($B$3:$B$724,J576,$BZ$3:$BZ$724)</f>
        <v>0</v>
      </c>
      <c r="BW576" s="30">
        <f>SUMIF(Ingredients!$B$3:$B$217,K576,Ingredients!$H$3:$H$217)+SUMIF($B$3:$B$724,K576,$BZ$3:$BZ$724)</f>
        <v>0</v>
      </c>
      <c r="BX576" s="30">
        <f>SUMIF(Ingredients!$B$3:$B$217,L576,Ingredients!$H$3:$H$217)+SUMIF($B$3:$B$724,L576,$BZ$3:$BZ$724)</f>
        <v>0</v>
      </c>
      <c r="BY576" s="30">
        <f>SUMIF(Ingredients!$B$3:$B$217,M576,Ingredients!$H$3:$H$217)+SUMIF($B$3:$B$724,M576,$BZ$3:$BZ$724)</f>
        <v>0</v>
      </c>
      <c r="BZ576" s="42">
        <f t="shared" si="111"/>
        <v>0</v>
      </c>
      <c r="CA576" s="30">
        <f>SUMIF(Ingredients!$B$3:$B$217,F576,Ingredients!$I$3:$I$217)+SUMIF($B$3:$B$724,F576,$CI$3:$CI$724)</f>
        <v>0</v>
      </c>
      <c r="CB576" s="30">
        <f>SUMIF(Ingredients!$B$3:$B$217,G576,Ingredients!$I$3:$I$217)+SUMIF($B$3:$B$724,G576,$CI$3:$CI$724)</f>
        <v>0</v>
      </c>
      <c r="CC576" s="30">
        <f>SUMIF(Ingredients!$B$3:$B$217,H576,Ingredients!$I$3:$I$217)+SUMIF($B$3:$B$724,H576,$CI$3:$CI$724)</f>
        <v>0</v>
      </c>
      <c r="CD576" s="30">
        <f>SUMIF(Ingredients!$B$3:$B$217,I576,Ingredients!$I$3:$I$217)+SUMIF($B$3:$B$724,I576,$CI$3:$CI$724)</f>
        <v>0</v>
      </c>
      <c r="CE576" s="30">
        <f>SUMIF(Ingredients!$B$3:$B$217,J576,Ingredients!$I$3:$I$217)+SUMIF($B$3:$B$724,J576,$CI$3:$CI$724)</f>
        <v>0</v>
      </c>
      <c r="CF576" s="30">
        <f>SUMIF(Ingredients!$B$3:$B$217,K576,Ingredients!$I$3:$I$217)+SUMIF($B$3:$B$724,K576,$CI$3:$CI$724)</f>
        <v>0</v>
      </c>
      <c r="CG576" s="30">
        <f>SUMIF(Ingredients!$B$3:$B$217,L576,Ingredients!$I$3:$I$217)+SUMIF($B$3:$B$724,L576,$CI$3:$CI$724)</f>
        <v>0</v>
      </c>
      <c r="CH576" s="30">
        <f>SUMIF(Ingredients!$B$3:$B$217,M576,Ingredients!$I$3:$I$217)+SUMIF($B$3:$B$724,M576,$CI$3:$CI$724)</f>
        <v>0</v>
      </c>
      <c r="CI576" s="38">
        <f t="shared" si="112"/>
        <v>0</v>
      </c>
      <c r="CJ576" s="30">
        <f>SUMIF(Ingredients!$B$3:$B$217,F576,Ingredients!$J$3:$J$217)+SUMIF($B$3:$B$724,F576,$CR$3:$CR$724)</f>
        <v>0</v>
      </c>
      <c r="CK576" s="30">
        <f>SUMIF(Ingredients!$B$3:$B$217,G576,Ingredients!$J$3:$J$217)+SUMIF($B$3:$B$724,G576,$CR$3:$CR$724)</f>
        <v>0</v>
      </c>
      <c r="CL576" s="30">
        <f>SUMIF(Ingredients!$B$3:$B$217,H576,Ingredients!$J$3:$J$217)+SUMIF($B$3:$B$724,H576,$CR$3:$CR$724)</f>
        <v>1</v>
      </c>
      <c r="CM576" s="30">
        <f>SUMIF(Ingredients!$B$3:$B$217,I576,Ingredients!$J$3:$J$217)+SUMIF($B$3:$B$724,I576,$CR$3:$CR$724)</f>
        <v>1</v>
      </c>
      <c r="CN576" s="30">
        <f>SUMIF(Ingredients!$B$3:$B$217,J576,Ingredients!$J$3:$J$217)+SUMIF($B$3:$B$724,J576,$CR$3:$CR$724)</f>
        <v>0</v>
      </c>
      <c r="CO576" s="30">
        <f>SUMIF(Ingredients!$B$3:$B$217,K576,Ingredients!$J$3:$J$217)+SUMIF($B$3:$B$724,K576,$CR$3:$CR$724)</f>
        <v>0</v>
      </c>
      <c r="CP576" s="30">
        <f>SUMIF(Ingredients!$B$3:$B$217,L576,Ingredients!$J$3:$J$217)+SUMIF($B$3:$B$724,L576,$CR$3:$CR$724)</f>
        <v>0</v>
      </c>
      <c r="CQ576" s="30">
        <f>SUMIF(Ingredients!$B$3:$B$217,M576,Ingredients!$J$3:$J$217)+SUMIF($B$3:$B$724,M576,$CR$3:$CR$724)</f>
        <v>0</v>
      </c>
      <c r="CR576" s="43">
        <f t="shared" si="113"/>
        <v>2</v>
      </c>
      <c r="CS576" s="34">
        <v>15</v>
      </c>
      <c r="CT576" s="30">
        <v>10</v>
      </c>
      <c r="CU576" s="30">
        <v>18</v>
      </c>
      <c r="CV576" s="35">
        <v>1</v>
      </c>
      <c r="CW576" s="36">
        <v>0.5</v>
      </c>
      <c r="CX576" s="37">
        <v>0</v>
      </c>
      <c r="CY576" s="38">
        <v>0</v>
      </c>
      <c r="CZ576" s="39">
        <v>2</v>
      </c>
      <c r="DA576" t="s">
        <v>202</v>
      </c>
      <c r="DB576" t="str">
        <f t="shared" ca="1" si="114"/>
        <v>-</v>
      </c>
      <c r="DD576" t="s">
        <v>200</v>
      </c>
      <c r="DE576" t="str">
        <f t="shared" ca="1" si="115"/>
        <v>STRAWBERRYCUPCAKEITEM(MEAL, ItemRegistry.strawberrycupcakeItem, 4 ,3f,10f,1f,0f,0.5f,0f,2f,1.17f),</v>
      </c>
      <c r="DF576" t="s">
        <v>2609</v>
      </c>
    </row>
    <row r="577" spans="2:110" x14ac:dyDescent="0.3">
      <c r="B577" t="s">
        <v>893</v>
      </c>
      <c r="C577" t="str">
        <f>INDEX('PH Itemnames'!$B$1:$B$723,MATCH(B577,'PH Itemnames'!$A$1:$A$723),1)</f>
        <v>mintcupcakeItem</v>
      </c>
      <c r="D577" t="s">
        <v>240</v>
      </c>
      <c r="E577" t="s">
        <v>1192</v>
      </c>
      <c r="F577" s="10" t="s">
        <v>216</v>
      </c>
      <c r="G577" s="11" t="s">
        <v>210</v>
      </c>
      <c r="H577" s="11" t="s">
        <v>227</v>
      </c>
      <c r="I577" s="11" t="s">
        <v>247</v>
      </c>
      <c r="J577" s="11" t="s">
        <v>122</v>
      </c>
      <c r="K577" s="11"/>
      <c r="L577" s="11"/>
      <c r="M577" s="11"/>
      <c r="N577" s="46">
        <f ca="1">SUMIF(Ingredients!$B$3:$B$217,'PH complex foods'!F577,Ingredients!$A$3:$A$119)+SUMIF($B$3:$B$724,F577,$V$3:$V$723)</f>
        <v>1</v>
      </c>
      <c r="O577" s="11">
        <f ca="1">SUMIF(Ingredients!$B$3:$B$217,'PH complex foods'!G577,Ingredients!$A$3:$A$119)+SUMIF($B$3:$B$724,G577,$V$3:$V$723)</f>
        <v>1</v>
      </c>
      <c r="P577" s="11">
        <f ca="1">SUMIF(Ingredients!$B$3:$B$217,'PH complex foods'!H577,Ingredients!$A$3:$A$119)+SUMIF($B$3:$B$724,H577,$V$3:$V$723)</f>
        <v>1</v>
      </c>
      <c r="Q577" s="11">
        <f ca="1">SUMIF(Ingredients!$B$3:$B$217,'PH complex foods'!I577,Ingredients!$A$3:$A$119)+SUMIF($B$3:$B$724,I577,$V$3:$V$723)</f>
        <v>1</v>
      </c>
      <c r="R577" s="11">
        <f ca="1">SUMIF(Ingredients!$B$3:$B$217,'PH complex foods'!J577,Ingredients!$A$3:$A$119)+SUMIF($B$3:$B$724,J577,$V$3:$V$723)</f>
        <v>1</v>
      </c>
      <c r="S577" s="11">
        <f ca="1">SUMIF(Ingredients!$B$3:$B$217,'PH complex foods'!K577,Ingredients!$A$3:$A$119)+SUMIF($B$3:$B$724,K577,$V$3:$V$723)</f>
        <v>0</v>
      </c>
      <c r="T577" s="11">
        <f ca="1">SUMIF(Ingredients!$B$3:$B$217,'PH complex foods'!L577,Ingredients!$A$3:$A$119)+SUMIF($B$3:$B$724,L577,$V$3:$V$723)</f>
        <v>0</v>
      </c>
      <c r="U577" s="11">
        <f ca="1">SUMIF(Ingredients!$B$3:$B$217,'PH complex foods'!M577,Ingredients!$A$3:$A$119)+SUMIF($B$3:$B$724,M577,$V$3:$V$723)</f>
        <v>0</v>
      </c>
      <c r="V577" s="10">
        <f t="shared" ca="1" si="116"/>
        <v>1</v>
      </c>
      <c r="W577" s="11">
        <f t="shared" si="105"/>
        <v>0</v>
      </c>
      <c r="X577" s="44" t="str">
        <f t="shared" ca="1" si="117"/>
        <v>Yes</v>
      </c>
      <c r="Y577" s="34">
        <f>SUMIF(Ingredients!$B$3:$B$217,F577,Ingredients!$C$3:$C$217)+SUMIF($B$3:$B$724,F577,$AG$3:$AG$724)</f>
        <v>5</v>
      </c>
      <c r="Z577" s="30">
        <f>SUMIF(Ingredients!$B$3:$B$217,G577,Ingredients!$C$3:$C$217)+SUMIF($B$3:$B$724,G577,$AG$3:$AG$724)</f>
        <v>0</v>
      </c>
      <c r="AA577" s="30">
        <f>SUMIF(Ingredients!$B$3:$B$217,H577,Ingredients!$C$3:$C$217)+SUMIF($B$3:$B$724,H577,$AG$3:$AG$724)</f>
        <v>5</v>
      </c>
      <c r="AB577" s="30">
        <f>SUMIF(Ingredients!$B$3:$B$217,I577,Ingredients!$C$3:$C$217)+SUMIF($B$3:$B$724,I577,$AG$3:$AG$724)</f>
        <v>5</v>
      </c>
      <c r="AC577" s="30">
        <f>SUMIF(Ingredients!$B$3:$B$217,J577,Ingredients!$C$3:$C$217)+SUMIF($B$3:$B$724,J577,$AG$3:$AG$724)</f>
        <v>0</v>
      </c>
      <c r="AD577" s="30">
        <f>SUMIF(Ingredients!$B$3:$B$217,K577,Ingredients!$C$3:$C$217)+SUMIF($B$3:$B$724,K577,$AG$3:$AG$724)</f>
        <v>0</v>
      </c>
      <c r="AE577" s="30">
        <f>SUMIF(Ingredients!$B$3:$B$217,L577,Ingredients!$C$3:$C$217)+SUMIF($B$3:$B$724,L577,$AG$3:$AG$724)</f>
        <v>0</v>
      </c>
      <c r="AF577" s="30">
        <f>SUMIF(Ingredients!$B$3:$B$217,M577,Ingredients!$C$3:$C$217)+SUMIF($B$3:$B$724,M577,$AG$3:$AG$724)</f>
        <v>0</v>
      </c>
      <c r="AG577" s="29">
        <f t="shared" si="106"/>
        <v>15</v>
      </c>
      <c r="AH577" s="30">
        <f>SUMIF(Ingredients!$B$3:$B$217,F577,Ingredients!$D$3:$D$217)+SUMIF($B$3:$B$724,F577,$AP$3:$AP$724)</f>
        <v>0</v>
      </c>
      <c r="AI577" s="30">
        <f>SUMIF(Ingredients!$B$3:$B$217,G577,Ingredients!$D$3:$D$217)+SUMIF($B$3:$B$724,G577,$AP$3:$AP$724)</f>
        <v>0</v>
      </c>
      <c r="AJ577" s="30">
        <f>SUMIF(Ingredients!$B$3:$B$217,H577,Ingredients!$D$3:$D$217)+SUMIF($B$3:$B$724,H577,$AP$3:$AP$724)</f>
        <v>0</v>
      </c>
      <c r="AK577" s="30">
        <f>SUMIF(Ingredients!$B$3:$B$217,I577,Ingredients!$D$3:$D$217)+SUMIF($B$3:$B$724,I577,$AP$3:$AP$724)</f>
        <v>0</v>
      </c>
      <c r="AL577" s="30">
        <f>SUMIF(Ingredients!$B$3:$B$217,J577,Ingredients!$D$3:$D$217)+SUMIF($B$3:$B$724,J577,$AP$3:$AP$724)</f>
        <v>0</v>
      </c>
      <c r="AM577" s="30">
        <f>SUMIF(Ingredients!$B$3:$B$217,K577,Ingredients!$D$3:$D$217)+SUMIF($B$3:$B$724,K577,$AP$3:$AP$724)</f>
        <v>0</v>
      </c>
      <c r="AN577" s="30">
        <f>SUMIF(Ingredients!$B$3:$B$217,L577,Ingredients!$D$3:$D$217)+SUMIF($B$3:$B$724,L577,$AP$3:$AP$724)</f>
        <v>0</v>
      </c>
      <c r="AO577" s="30">
        <f>SUMIF(Ingredients!$B$3:$B$217,M577,Ingredients!$D$3:$D$217)+SUMIF($B$3:$B$724,M577,$AP$3:$AP$724)</f>
        <v>0</v>
      </c>
      <c r="AP577" s="29">
        <f t="shared" si="107"/>
        <v>0</v>
      </c>
      <c r="AQ577" s="30">
        <f>SUMIF(Ingredients!$B$3:$B$217,F577,Ingredients!$E$3:$E$217)+SUMIF($B$3:$B$724,F577,$AY$3:$AY$727)</f>
        <v>29.5</v>
      </c>
      <c r="AR577" s="30">
        <f>SUMIF(Ingredients!$B$3:$B$217,G577,Ingredients!$E$3:$E$217)+SUMIF($B$3:$B$724,G577,$AY$3:$AY$727)</f>
        <v>30</v>
      </c>
      <c r="AS577" s="30">
        <f>SUMIF(Ingredients!$B$3:$B$217,H577,Ingredients!$E$3:$E$217)+SUMIF($B$3:$B$724,H577,$AY$3:$AY$727)</f>
        <v>7</v>
      </c>
      <c r="AT577" s="30">
        <f>SUMIF(Ingredients!$B$3:$B$217,I577,Ingredients!$E$3:$E$217)+SUMIF($B$3:$B$724,I577,$AY$3:$AY$727)</f>
        <v>12</v>
      </c>
      <c r="AU577" s="30">
        <f>SUMIF(Ingredients!$B$3:$B$217,J577,Ingredients!$E$3:$E$217)+SUMIF($B$3:$B$724,J577,$AY$3:$AY$727)</f>
        <v>48</v>
      </c>
      <c r="AV577" s="30">
        <f>SUMIF(Ingredients!$B$3:$B$217,K577,Ingredients!$E$3:$E$217)+SUMIF($B$3:$B$724,K577,$AY$3:$AY$727)</f>
        <v>0</v>
      </c>
      <c r="AW577" s="30">
        <f>SUMIF(Ingredients!$B$3:$B$217,L577,Ingredients!$E$3:$E$217)+SUMIF($B$3:$B$724,L577,$AY$3:$AY$727)</f>
        <v>0</v>
      </c>
      <c r="AX577" s="30">
        <f>SUMIF(Ingredients!$B$3:$B$217,M577,Ingredients!$E$3:$E$217)+SUMIF($B$3:$B$724,M577,$AY$3:$AY$727)</f>
        <v>0</v>
      </c>
      <c r="AY577" s="29">
        <f t="shared" si="108"/>
        <v>25.3</v>
      </c>
      <c r="AZ577" s="30">
        <f>SUMIF(Ingredients!$B$3:$B$217,F577,Ingredients!$F$3:$F$217)+SUMIF($B$3:$B$724,F577,$BH$3:$BH$724)</f>
        <v>1</v>
      </c>
      <c r="BA577" s="30">
        <f>SUMIF(Ingredients!$B$3:$B$217,G577,Ingredients!$F$3:$F$217)+SUMIF($B$3:$B$724,G577,$BH$3:$BH$724)</f>
        <v>0</v>
      </c>
      <c r="BB577" s="30">
        <f>SUMIF(Ingredients!$B$3:$B$217,H577,Ingredients!$F$3:$F$217)+SUMIF($B$3:$B$724,H577,$BH$3:$BH$724)</f>
        <v>0</v>
      </c>
      <c r="BC577" s="30">
        <f>SUMIF(Ingredients!$B$3:$B$217,I577,Ingredients!$F$3:$F$217)+SUMIF($B$3:$B$724,I577,$BH$3:$BH$724)</f>
        <v>0</v>
      </c>
      <c r="BD577" s="30">
        <f>SUMIF(Ingredients!$B$3:$B$217,J577,Ingredients!$F$3:$F$217)+SUMIF($B$3:$B$724,J577,$BH$3:$BH$724)</f>
        <v>0</v>
      </c>
      <c r="BE577" s="30">
        <f>SUMIF(Ingredients!$B$3:$B$217,K577,Ingredients!$F$3:$F$217)+SUMIF($B$3:$B$724,K577,$BH$3:$BH$724)</f>
        <v>0</v>
      </c>
      <c r="BF577" s="30">
        <f>SUMIF(Ingredients!$B$3:$B$217,L577,Ingredients!$F$3:$F$217)+SUMIF($B$3:$B$724,L577,$BH$3:$BH$724)</f>
        <v>0</v>
      </c>
      <c r="BG577" s="30">
        <f>SUMIF(Ingredients!$B$3:$B$217,M577,Ingredients!$F$3:$F$217)+SUMIF($B$3:$B$724,M577,$BH$3:$BH$724)</f>
        <v>0</v>
      </c>
      <c r="BH577" s="35">
        <f t="shared" si="109"/>
        <v>1</v>
      </c>
      <c r="BI577" s="30">
        <f>SUMIF(Ingredients!$B$3:$B$217,F577,Ingredients!$G$3:$G$217)+SUMIF($B$3:$B$724,F577,$BQ$3:$BQ$724)</f>
        <v>0</v>
      </c>
      <c r="BJ577" s="30">
        <f>SUMIF(Ingredients!$B$3:$B$217,G577,Ingredients!$G$3:$G$217)+SUMIF($B$3:$B$724,G577,$BQ$3:$BQ$724)</f>
        <v>0</v>
      </c>
      <c r="BK577" s="30">
        <f>SUMIF(Ingredients!$B$3:$B$217,H577,Ingredients!$G$3:$G$217)+SUMIF($B$3:$B$724,H577,$BQ$3:$BQ$724)</f>
        <v>0</v>
      </c>
      <c r="BL577" s="30">
        <f>SUMIF(Ingredients!$B$3:$B$217,I577,Ingredients!$G$3:$G$217)+SUMIF($B$3:$B$724,I577,$BQ$3:$BQ$724)</f>
        <v>0</v>
      </c>
      <c r="BM577" s="30">
        <f>SUMIF(Ingredients!$B$3:$B$217,J577,Ingredients!$G$3:$G$217)+SUMIF($B$3:$B$724,J577,$BQ$3:$BQ$724)</f>
        <v>0</v>
      </c>
      <c r="BN577" s="30">
        <f>SUMIF(Ingredients!$B$3:$B$217,K577,Ingredients!$G$3:$G$217)+SUMIF($B$3:$B$724,K577,$BQ$3:$BQ$724)</f>
        <v>0</v>
      </c>
      <c r="BO577" s="30">
        <f>SUMIF(Ingredients!$B$3:$B$217,L577,Ingredients!$G$3:$G$217)+SUMIF($B$3:$B$724,L577,$BQ$3:$BQ$724)</f>
        <v>0</v>
      </c>
      <c r="BP577" s="30">
        <f>SUMIF(Ingredients!$B$3:$B$217,M577,Ingredients!$G$3:$G$217)+SUMIF($B$3:$B$724,M577,$BQ$3:$BQ$724)</f>
        <v>0</v>
      </c>
      <c r="BQ577" s="36">
        <f t="shared" si="110"/>
        <v>0</v>
      </c>
      <c r="BR577" s="30">
        <f>SUMIF(Ingredients!$B$3:$B$217,F577,Ingredients!$H$3:$H$217)+SUMIF($B$3:$B$724,F577,$BZ$3:$BZ$724)</f>
        <v>0</v>
      </c>
      <c r="BS577" s="30">
        <f>SUMIF(Ingredients!$B$3:$B$217,G577,Ingredients!$H$3:$H$217)+SUMIF($B$3:$B$724,G577,$BZ$3:$BZ$724)</f>
        <v>0</v>
      </c>
      <c r="BT577" s="30">
        <f>SUMIF(Ingredients!$B$3:$B$217,H577,Ingredients!$H$3:$H$217)+SUMIF($B$3:$B$724,H577,$BZ$3:$BZ$724)</f>
        <v>0</v>
      </c>
      <c r="BU577" s="30">
        <f>SUMIF(Ingredients!$B$3:$B$217,I577,Ingredients!$H$3:$H$217)+SUMIF($B$3:$B$724,I577,$BZ$3:$BZ$724)</f>
        <v>0</v>
      </c>
      <c r="BV577" s="30">
        <f>SUMIF(Ingredients!$B$3:$B$217,J577,Ingredients!$H$3:$H$217)+SUMIF($B$3:$B$724,J577,$BZ$3:$BZ$724)</f>
        <v>0</v>
      </c>
      <c r="BW577" s="30">
        <f>SUMIF(Ingredients!$B$3:$B$217,K577,Ingredients!$H$3:$H$217)+SUMIF($B$3:$B$724,K577,$BZ$3:$BZ$724)</f>
        <v>0</v>
      </c>
      <c r="BX577" s="30">
        <f>SUMIF(Ingredients!$B$3:$B$217,L577,Ingredients!$H$3:$H$217)+SUMIF($B$3:$B$724,L577,$BZ$3:$BZ$724)</f>
        <v>0</v>
      </c>
      <c r="BY577" s="30">
        <f>SUMIF(Ingredients!$B$3:$B$217,M577,Ingredients!$H$3:$H$217)+SUMIF($B$3:$B$724,M577,$BZ$3:$BZ$724)</f>
        <v>0</v>
      </c>
      <c r="BZ577" s="42">
        <f t="shared" si="111"/>
        <v>0</v>
      </c>
      <c r="CA577" s="30">
        <f>SUMIF(Ingredients!$B$3:$B$217,F577,Ingredients!$I$3:$I$217)+SUMIF($B$3:$B$724,F577,$CI$3:$CI$724)</f>
        <v>0</v>
      </c>
      <c r="CB577" s="30">
        <f>SUMIF(Ingredients!$B$3:$B$217,G577,Ingredients!$I$3:$I$217)+SUMIF($B$3:$B$724,G577,$CI$3:$CI$724)</f>
        <v>0</v>
      </c>
      <c r="CC577" s="30">
        <f>SUMIF(Ingredients!$B$3:$B$217,H577,Ingredients!$I$3:$I$217)+SUMIF($B$3:$B$724,H577,$CI$3:$CI$724)</f>
        <v>0</v>
      </c>
      <c r="CD577" s="30">
        <f>SUMIF(Ingredients!$B$3:$B$217,I577,Ingredients!$I$3:$I$217)+SUMIF($B$3:$B$724,I577,$CI$3:$CI$724)</f>
        <v>0</v>
      </c>
      <c r="CE577" s="30">
        <f>SUMIF(Ingredients!$B$3:$B$217,J577,Ingredients!$I$3:$I$217)+SUMIF($B$3:$B$724,J577,$CI$3:$CI$724)</f>
        <v>0</v>
      </c>
      <c r="CF577" s="30">
        <f>SUMIF(Ingredients!$B$3:$B$217,K577,Ingredients!$I$3:$I$217)+SUMIF($B$3:$B$724,K577,$CI$3:$CI$724)</f>
        <v>0</v>
      </c>
      <c r="CG577" s="30">
        <f>SUMIF(Ingredients!$B$3:$B$217,L577,Ingredients!$I$3:$I$217)+SUMIF($B$3:$B$724,L577,$CI$3:$CI$724)</f>
        <v>0</v>
      </c>
      <c r="CH577" s="30">
        <f>SUMIF(Ingredients!$B$3:$B$217,M577,Ingredients!$I$3:$I$217)+SUMIF($B$3:$B$724,M577,$CI$3:$CI$724)</f>
        <v>0</v>
      </c>
      <c r="CI577" s="38">
        <f t="shared" si="112"/>
        <v>0</v>
      </c>
      <c r="CJ577" s="30">
        <f>SUMIF(Ingredients!$B$3:$B$217,F577,Ingredients!$J$3:$J$217)+SUMIF($B$3:$B$724,F577,$CR$3:$CR$724)</f>
        <v>0</v>
      </c>
      <c r="CK577" s="30">
        <f>SUMIF(Ingredients!$B$3:$B$217,G577,Ingredients!$J$3:$J$217)+SUMIF($B$3:$B$724,G577,$CR$3:$CR$724)</f>
        <v>0</v>
      </c>
      <c r="CL577" s="30">
        <f>SUMIF(Ingredients!$B$3:$B$217,H577,Ingredients!$J$3:$J$217)+SUMIF($B$3:$B$724,H577,$CR$3:$CR$724)</f>
        <v>1</v>
      </c>
      <c r="CM577" s="30">
        <f>SUMIF(Ingredients!$B$3:$B$217,I577,Ingredients!$J$3:$J$217)+SUMIF($B$3:$B$724,I577,$CR$3:$CR$724)</f>
        <v>1</v>
      </c>
      <c r="CN577" s="30">
        <f>SUMIF(Ingredients!$B$3:$B$217,J577,Ingredients!$J$3:$J$217)+SUMIF($B$3:$B$724,J577,$CR$3:$CR$724)</f>
        <v>0</v>
      </c>
      <c r="CO577" s="30">
        <f>SUMIF(Ingredients!$B$3:$B$217,K577,Ingredients!$J$3:$J$217)+SUMIF($B$3:$B$724,K577,$CR$3:$CR$724)</f>
        <v>0</v>
      </c>
      <c r="CP577" s="30">
        <f>SUMIF(Ingredients!$B$3:$B$217,L577,Ingredients!$J$3:$J$217)+SUMIF($B$3:$B$724,L577,$CR$3:$CR$724)</f>
        <v>0</v>
      </c>
      <c r="CQ577" s="30">
        <f>SUMIF(Ingredients!$B$3:$B$217,M577,Ingredients!$J$3:$J$217)+SUMIF($B$3:$B$724,M577,$CR$3:$CR$724)</f>
        <v>0</v>
      </c>
      <c r="CR577" s="43">
        <f t="shared" si="113"/>
        <v>2</v>
      </c>
      <c r="CS577" s="34">
        <v>15</v>
      </c>
      <c r="CT577" s="30">
        <v>0</v>
      </c>
      <c r="CU577" s="30">
        <v>18</v>
      </c>
      <c r="CV577" s="35">
        <v>1</v>
      </c>
      <c r="CW577" s="36">
        <v>0</v>
      </c>
      <c r="CX577" s="37">
        <v>0</v>
      </c>
      <c r="CY577" s="38">
        <v>0</v>
      </c>
      <c r="CZ577" s="39">
        <v>2</v>
      </c>
      <c r="DA577" t="s">
        <v>202</v>
      </c>
      <c r="DB577" t="str">
        <f t="shared" ca="1" si="114"/>
        <v>-</v>
      </c>
      <c r="DD577" t="s">
        <v>200</v>
      </c>
      <c r="DE577" t="str">
        <f t="shared" ca="1" si="115"/>
        <v>MINTCUPCAKEITEM(MEAL, ItemRegistry.mintcupcakeItem, 4 ,3f,0f,1f,0f,0f,0f,2f,1.17f),</v>
      </c>
      <c r="DF577" t="s">
        <v>2610</v>
      </c>
    </row>
    <row r="578" spans="2:110" x14ac:dyDescent="0.3">
      <c r="B578" t="s">
        <v>894</v>
      </c>
      <c r="C578" t="str">
        <f>INDEX('PH Itemnames'!$B$1:$B$723,MATCH(B578,'PH Itemnames'!$A$1:$A$723),1)</f>
        <v>coffeecupcakeItem</v>
      </c>
      <c r="D578" t="s">
        <v>240</v>
      </c>
      <c r="E578" t="s">
        <v>1192</v>
      </c>
      <c r="F578" s="10" t="s">
        <v>216</v>
      </c>
      <c r="G578" s="11" t="s">
        <v>210</v>
      </c>
      <c r="H578" s="11" t="s">
        <v>227</v>
      </c>
      <c r="I578" s="11" t="s">
        <v>247</v>
      </c>
      <c r="J578" s="11" t="s">
        <v>124</v>
      </c>
      <c r="K578" s="11"/>
      <c r="L578" s="11"/>
      <c r="M578" s="11"/>
      <c r="N578" s="46">
        <f ca="1">SUMIF(Ingredients!$B$3:$B$217,'PH complex foods'!F578,Ingredients!$A$3:$A$119)+SUMIF($B$3:$B$724,F578,$V$3:$V$723)</f>
        <v>1</v>
      </c>
      <c r="O578" s="11">
        <f ca="1">SUMIF(Ingredients!$B$3:$B$217,'PH complex foods'!G578,Ingredients!$A$3:$A$119)+SUMIF($B$3:$B$724,G578,$V$3:$V$723)</f>
        <v>1</v>
      </c>
      <c r="P578" s="11">
        <f ca="1">SUMIF(Ingredients!$B$3:$B$217,'PH complex foods'!H578,Ingredients!$A$3:$A$119)+SUMIF($B$3:$B$724,H578,$V$3:$V$723)</f>
        <v>1</v>
      </c>
      <c r="Q578" s="11">
        <f ca="1">SUMIF(Ingredients!$B$3:$B$217,'PH complex foods'!I578,Ingredients!$A$3:$A$119)+SUMIF($B$3:$B$724,I578,$V$3:$V$723)</f>
        <v>1</v>
      </c>
      <c r="R578" s="11">
        <f ca="1">SUMIF(Ingredients!$B$3:$B$217,'PH complex foods'!J578,Ingredients!$A$3:$A$119)+SUMIF($B$3:$B$724,J578,$V$3:$V$723)</f>
        <v>1</v>
      </c>
      <c r="S578" s="11">
        <f ca="1">SUMIF(Ingredients!$B$3:$B$217,'PH complex foods'!K578,Ingredients!$A$3:$A$119)+SUMIF($B$3:$B$724,K578,$V$3:$V$723)</f>
        <v>0</v>
      </c>
      <c r="T578" s="11">
        <f ca="1">SUMIF(Ingredients!$B$3:$B$217,'PH complex foods'!L578,Ingredients!$A$3:$A$119)+SUMIF($B$3:$B$724,L578,$V$3:$V$723)</f>
        <v>0</v>
      </c>
      <c r="U578" s="11">
        <f ca="1">SUMIF(Ingredients!$B$3:$B$217,'PH complex foods'!M578,Ingredients!$A$3:$A$119)+SUMIF($B$3:$B$724,M578,$V$3:$V$723)</f>
        <v>0</v>
      </c>
      <c r="V578" s="10">
        <f t="shared" ca="1" si="116"/>
        <v>1</v>
      </c>
      <c r="W578" s="11">
        <f t="shared" si="105"/>
        <v>0</v>
      </c>
      <c r="X578" s="44" t="str">
        <f t="shared" ca="1" si="117"/>
        <v>Yes</v>
      </c>
      <c r="Y578" s="34">
        <f>SUMIF(Ingredients!$B$3:$B$217,F578,Ingredients!$C$3:$C$217)+SUMIF($B$3:$B$724,F578,$AG$3:$AG$724)</f>
        <v>5</v>
      </c>
      <c r="Z578" s="30">
        <f>SUMIF(Ingredients!$B$3:$B$217,G578,Ingredients!$C$3:$C$217)+SUMIF($B$3:$B$724,G578,$AG$3:$AG$724)</f>
        <v>0</v>
      </c>
      <c r="AA578" s="30">
        <f>SUMIF(Ingredients!$B$3:$B$217,H578,Ingredients!$C$3:$C$217)+SUMIF($B$3:$B$724,H578,$AG$3:$AG$724)</f>
        <v>5</v>
      </c>
      <c r="AB578" s="30">
        <f>SUMIF(Ingredients!$B$3:$B$217,I578,Ingredients!$C$3:$C$217)+SUMIF($B$3:$B$724,I578,$AG$3:$AG$724)</f>
        <v>5</v>
      </c>
      <c r="AC578" s="30">
        <f>SUMIF(Ingredients!$B$3:$B$217,J578,Ingredients!$C$3:$C$217)+SUMIF($B$3:$B$724,J578,$AG$3:$AG$724)</f>
        <v>1</v>
      </c>
      <c r="AD578" s="30">
        <f>SUMIF(Ingredients!$B$3:$B$217,K578,Ingredients!$C$3:$C$217)+SUMIF($B$3:$B$724,K578,$AG$3:$AG$724)</f>
        <v>0</v>
      </c>
      <c r="AE578" s="30">
        <f>SUMIF(Ingredients!$B$3:$B$217,L578,Ingredients!$C$3:$C$217)+SUMIF($B$3:$B$724,L578,$AG$3:$AG$724)</f>
        <v>0</v>
      </c>
      <c r="AF578" s="30">
        <f>SUMIF(Ingredients!$B$3:$B$217,M578,Ingredients!$C$3:$C$217)+SUMIF($B$3:$B$724,M578,$AG$3:$AG$724)</f>
        <v>0</v>
      </c>
      <c r="AG578" s="29">
        <f t="shared" si="106"/>
        <v>16</v>
      </c>
      <c r="AH578" s="30">
        <f>SUMIF(Ingredients!$B$3:$B$217,F578,Ingredients!$D$3:$D$217)+SUMIF($B$3:$B$724,F578,$AP$3:$AP$724)</f>
        <v>0</v>
      </c>
      <c r="AI578" s="30">
        <f>SUMIF(Ingredients!$B$3:$B$217,G578,Ingredients!$D$3:$D$217)+SUMIF($B$3:$B$724,G578,$AP$3:$AP$724)</f>
        <v>0</v>
      </c>
      <c r="AJ578" s="30">
        <f>SUMIF(Ingredients!$B$3:$B$217,H578,Ingredients!$D$3:$D$217)+SUMIF($B$3:$B$724,H578,$AP$3:$AP$724)</f>
        <v>0</v>
      </c>
      <c r="AK578" s="30">
        <f>SUMIF(Ingredients!$B$3:$B$217,I578,Ingredients!$D$3:$D$217)+SUMIF($B$3:$B$724,I578,$AP$3:$AP$724)</f>
        <v>0</v>
      </c>
      <c r="AL578" s="30">
        <f>SUMIF(Ingredients!$B$3:$B$217,J578,Ingredients!$D$3:$D$217)+SUMIF($B$3:$B$724,J578,$AP$3:$AP$724)</f>
        <v>0</v>
      </c>
      <c r="AM578" s="30">
        <f>SUMIF(Ingredients!$B$3:$B$217,K578,Ingredients!$D$3:$D$217)+SUMIF($B$3:$B$724,K578,$AP$3:$AP$724)</f>
        <v>0</v>
      </c>
      <c r="AN578" s="30">
        <f>SUMIF(Ingredients!$B$3:$B$217,L578,Ingredients!$D$3:$D$217)+SUMIF($B$3:$B$724,L578,$AP$3:$AP$724)</f>
        <v>0</v>
      </c>
      <c r="AO578" s="30">
        <f>SUMIF(Ingredients!$B$3:$B$217,M578,Ingredients!$D$3:$D$217)+SUMIF($B$3:$B$724,M578,$AP$3:$AP$724)</f>
        <v>0</v>
      </c>
      <c r="AP578" s="29">
        <f t="shared" si="107"/>
        <v>0</v>
      </c>
      <c r="AQ578" s="30">
        <f>SUMIF(Ingredients!$B$3:$B$217,F578,Ingredients!$E$3:$E$217)+SUMIF($B$3:$B$724,F578,$AY$3:$AY$727)</f>
        <v>29.5</v>
      </c>
      <c r="AR578" s="30">
        <f>SUMIF(Ingredients!$B$3:$B$217,G578,Ingredients!$E$3:$E$217)+SUMIF($B$3:$B$724,G578,$AY$3:$AY$727)</f>
        <v>30</v>
      </c>
      <c r="AS578" s="30">
        <f>SUMIF(Ingredients!$B$3:$B$217,H578,Ingredients!$E$3:$E$217)+SUMIF($B$3:$B$724,H578,$AY$3:$AY$727)</f>
        <v>7</v>
      </c>
      <c r="AT578" s="30">
        <f>SUMIF(Ingredients!$B$3:$B$217,I578,Ingredients!$E$3:$E$217)+SUMIF($B$3:$B$724,I578,$AY$3:$AY$727)</f>
        <v>12</v>
      </c>
      <c r="AU578" s="30">
        <f>SUMIF(Ingredients!$B$3:$B$217,J578,Ingredients!$E$3:$E$217)+SUMIF($B$3:$B$724,J578,$AY$3:$AY$727)</f>
        <v>34</v>
      </c>
      <c r="AV578" s="30">
        <f>SUMIF(Ingredients!$B$3:$B$217,K578,Ingredients!$E$3:$E$217)+SUMIF($B$3:$B$724,K578,$AY$3:$AY$727)</f>
        <v>0</v>
      </c>
      <c r="AW578" s="30">
        <f>SUMIF(Ingredients!$B$3:$B$217,L578,Ingredients!$E$3:$E$217)+SUMIF($B$3:$B$724,L578,$AY$3:$AY$727)</f>
        <v>0</v>
      </c>
      <c r="AX578" s="30">
        <f>SUMIF(Ingredients!$B$3:$B$217,M578,Ingredients!$E$3:$E$217)+SUMIF($B$3:$B$724,M578,$AY$3:$AY$727)</f>
        <v>0</v>
      </c>
      <c r="AY578" s="29">
        <f t="shared" si="108"/>
        <v>22.5</v>
      </c>
      <c r="AZ578" s="30">
        <f>SUMIF(Ingredients!$B$3:$B$217,F578,Ingredients!$F$3:$F$217)+SUMIF($B$3:$B$724,F578,$BH$3:$BH$724)</f>
        <v>1</v>
      </c>
      <c r="BA578" s="30">
        <f>SUMIF(Ingredients!$B$3:$B$217,G578,Ingredients!$F$3:$F$217)+SUMIF($B$3:$B$724,G578,$BH$3:$BH$724)</f>
        <v>0</v>
      </c>
      <c r="BB578" s="30">
        <f>SUMIF(Ingredients!$B$3:$B$217,H578,Ingredients!$F$3:$F$217)+SUMIF($B$3:$B$724,H578,$BH$3:$BH$724)</f>
        <v>0</v>
      </c>
      <c r="BC578" s="30">
        <f>SUMIF(Ingredients!$B$3:$B$217,I578,Ingredients!$F$3:$F$217)+SUMIF($B$3:$B$724,I578,$BH$3:$BH$724)</f>
        <v>0</v>
      </c>
      <c r="BD578" s="30">
        <f>SUMIF(Ingredients!$B$3:$B$217,J578,Ingredients!$F$3:$F$217)+SUMIF($B$3:$B$724,J578,$BH$3:$BH$724)</f>
        <v>0</v>
      </c>
      <c r="BE578" s="30">
        <f>SUMIF(Ingredients!$B$3:$B$217,K578,Ingredients!$F$3:$F$217)+SUMIF($B$3:$B$724,K578,$BH$3:$BH$724)</f>
        <v>0</v>
      </c>
      <c r="BF578" s="30">
        <f>SUMIF(Ingredients!$B$3:$B$217,L578,Ingredients!$F$3:$F$217)+SUMIF($B$3:$B$724,L578,$BH$3:$BH$724)</f>
        <v>0</v>
      </c>
      <c r="BG578" s="30">
        <f>SUMIF(Ingredients!$B$3:$B$217,M578,Ingredients!$F$3:$F$217)+SUMIF($B$3:$B$724,M578,$BH$3:$BH$724)</f>
        <v>0</v>
      </c>
      <c r="BH578" s="35">
        <f t="shared" si="109"/>
        <v>1</v>
      </c>
      <c r="BI578" s="30">
        <f>SUMIF(Ingredients!$B$3:$B$217,F578,Ingredients!$G$3:$G$217)+SUMIF($B$3:$B$724,F578,$BQ$3:$BQ$724)</f>
        <v>0</v>
      </c>
      <c r="BJ578" s="30">
        <f>SUMIF(Ingredients!$B$3:$B$217,G578,Ingredients!$G$3:$G$217)+SUMIF($B$3:$B$724,G578,$BQ$3:$BQ$724)</f>
        <v>0</v>
      </c>
      <c r="BK578" s="30">
        <f>SUMIF(Ingredients!$B$3:$B$217,H578,Ingredients!$G$3:$G$217)+SUMIF($B$3:$B$724,H578,$BQ$3:$BQ$724)</f>
        <v>0</v>
      </c>
      <c r="BL578" s="30">
        <f>SUMIF(Ingredients!$B$3:$B$217,I578,Ingredients!$G$3:$G$217)+SUMIF($B$3:$B$724,I578,$BQ$3:$BQ$724)</f>
        <v>0</v>
      </c>
      <c r="BM578" s="30">
        <f>SUMIF(Ingredients!$B$3:$B$217,J578,Ingredients!$G$3:$G$217)+SUMIF($B$3:$B$724,J578,$BQ$3:$BQ$724)</f>
        <v>0</v>
      </c>
      <c r="BN578" s="30">
        <f>SUMIF(Ingredients!$B$3:$B$217,K578,Ingredients!$G$3:$G$217)+SUMIF($B$3:$B$724,K578,$BQ$3:$BQ$724)</f>
        <v>0</v>
      </c>
      <c r="BO578" s="30">
        <f>SUMIF(Ingredients!$B$3:$B$217,L578,Ingredients!$G$3:$G$217)+SUMIF($B$3:$B$724,L578,$BQ$3:$BQ$724)</f>
        <v>0</v>
      </c>
      <c r="BP578" s="30">
        <f>SUMIF(Ingredients!$B$3:$B$217,M578,Ingredients!$G$3:$G$217)+SUMIF($B$3:$B$724,M578,$BQ$3:$BQ$724)</f>
        <v>0</v>
      </c>
      <c r="BQ578" s="36">
        <f t="shared" si="110"/>
        <v>0</v>
      </c>
      <c r="BR578" s="30">
        <f>SUMIF(Ingredients!$B$3:$B$217,F578,Ingredients!$H$3:$H$217)+SUMIF($B$3:$B$724,F578,$BZ$3:$BZ$724)</f>
        <v>0</v>
      </c>
      <c r="BS578" s="30">
        <f>SUMIF(Ingredients!$B$3:$B$217,G578,Ingredients!$H$3:$H$217)+SUMIF($B$3:$B$724,G578,$BZ$3:$BZ$724)</f>
        <v>0</v>
      </c>
      <c r="BT578" s="30">
        <f>SUMIF(Ingredients!$B$3:$B$217,H578,Ingredients!$H$3:$H$217)+SUMIF($B$3:$B$724,H578,$BZ$3:$BZ$724)</f>
        <v>0</v>
      </c>
      <c r="BU578" s="30">
        <f>SUMIF(Ingredients!$B$3:$B$217,I578,Ingredients!$H$3:$H$217)+SUMIF($B$3:$B$724,I578,$BZ$3:$BZ$724)</f>
        <v>0</v>
      </c>
      <c r="BV578" s="30">
        <f>SUMIF(Ingredients!$B$3:$B$217,J578,Ingredients!$H$3:$H$217)+SUMIF($B$3:$B$724,J578,$BZ$3:$BZ$724)</f>
        <v>0</v>
      </c>
      <c r="BW578" s="30">
        <f>SUMIF(Ingredients!$B$3:$B$217,K578,Ingredients!$H$3:$H$217)+SUMIF($B$3:$B$724,K578,$BZ$3:$BZ$724)</f>
        <v>0</v>
      </c>
      <c r="BX578" s="30">
        <f>SUMIF(Ingredients!$B$3:$B$217,L578,Ingredients!$H$3:$H$217)+SUMIF($B$3:$B$724,L578,$BZ$3:$BZ$724)</f>
        <v>0</v>
      </c>
      <c r="BY578" s="30">
        <f>SUMIF(Ingredients!$B$3:$B$217,M578,Ingredients!$H$3:$H$217)+SUMIF($B$3:$B$724,M578,$BZ$3:$BZ$724)</f>
        <v>0</v>
      </c>
      <c r="BZ578" s="42">
        <f t="shared" si="111"/>
        <v>0</v>
      </c>
      <c r="CA578" s="30">
        <f>SUMIF(Ingredients!$B$3:$B$217,F578,Ingredients!$I$3:$I$217)+SUMIF($B$3:$B$724,F578,$CI$3:$CI$724)</f>
        <v>0</v>
      </c>
      <c r="CB578" s="30">
        <f>SUMIF(Ingredients!$B$3:$B$217,G578,Ingredients!$I$3:$I$217)+SUMIF($B$3:$B$724,G578,$CI$3:$CI$724)</f>
        <v>0</v>
      </c>
      <c r="CC578" s="30">
        <f>SUMIF(Ingredients!$B$3:$B$217,H578,Ingredients!$I$3:$I$217)+SUMIF($B$3:$B$724,H578,$CI$3:$CI$724)</f>
        <v>0</v>
      </c>
      <c r="CD578" s="30">
        <f>SUMIF(Ingredients!$B$3:$B$217,I578,Ingredients!$I$3:$I$217)+SUMIF($B$3:$B$724,I578,$CI$3:$CI$724)</f>
        <v>0</v>
      </c>
      <c r="CE578" s="30">
        <f>SUMIF(Ingredients!$B$3:$B$217,J578,Ingredients!$I$3:$I$217)+SUMIF($B$3:$B$724,J578,$CI$3:$CI$724)</f>
        <v>0</v>
      </c>
      <c r="CF578" s="30">
        <f>SUMIF(Ingredients!$B$3:$B$217,K578,Ingredients!$I$3:$I$217)+SUMIF($B$3:$B$724,K578,$CI$3:$CI$724)</f>
        <v>0</v>
      </c>
      <c r="CG578" s="30">
        <f>SUMIF(Ingredients!$B$3:$B$217,L578,Ingredients!$I$3:$I$217)+SUMIF($B$3:$B$724,L578,$CI$3:$CI$724)</f>
        <v>0</v>
      </c>
      <c r="CH578" s="30">
        <f>SUMIF(Ingredients!$B$3:$B$217,M578,Ingredients!$I$3:$I$217)+SUMIF($B$3:$B$724,M578,$CI$3:$CI$724)</f>
        <v>0</v>
      </c>
      <c r="CI578" s="38">
        <f t="shared" si="112"/>
        <v>0</v>
      </c>
      <c r="CJ578" s="30">
        <f>SUMIF(Ingredients!$B$3:$B$217,F578,Ingredients!$J$3:$J$217)+SUMIF($B$3:$B$724,F578,$CR$3:$CR$724)</f>
        <v>0</v>
      </c>
      <c r="CK578" s="30">
        <f>SUMIF(Ingredients!$B$3:$B$217,G578,Ingredients!$J$3:$J$217)+SUMIF($B$3:$B$724,G578,$CR$3:$CR$724)</f>
        <v>0</v>
      </c>
      <c r="CL578" s="30">
        <f>SUMIF(Ingredients!$B$3:$B$217,H578,Ingredients!$J$3:$J$217)+SUMIF($B$3:$B$724,H578,$CR$3:$CR$724)</f>
        <v>1</v>
      </c>
      <c r="CM578" s="30">
        <f>SUMIF(Ingredients!$B$3:$B$217,I578,Ingredients!$J$3:$J$217)+SUMIF($B$3:$B$724,I578,$CR$3:$CR$724)</f>
        <v>1</v>
      </c>
      <c r="CN578" s="30">
        <f>SUMIF(Ingredients!$B$3:$B$217,J578,Ingredients!$J$3:$J$217)+SUMIF($B$3:$B$724,J578,$CR$3:$CR$724)</f>
        <v>0</v>
      </c>
      <c r="CO578" s="30">
        <f>SUMIF(Ingredients!$B$3:$B$217,K578,Ingredients!$J$3:$J$217)+SUMIF($B$3:$B$724,K578,$CR$3:$CR$724)</f>
        <v>0</v>
      </c>
      <c r="CP578" s="30">
        <f>SUMIF(Ingredients!$B$3:$B$217,L578,Ingredients!$J$3:$J$217)+SUMIF($B$3:$B$724,L578,$CR$3:$CR$724)</f>
        <v>0</v>
      </c>
      <c r="CQ578" s="30">
        <f>SUMIF(Ingredients!$B$3:$B$217,M578,Ingredients!$J$3:$J$217)+SUMIF($B$3:$B$724,M578,$CR$3:$CR$724)</f>
        <v>0</v>
      </c>
      <c r="CR578" s="43">
        <f t="shared" si="113"/>
        <v>2</v>
      </c>
      <c r="CS578" s="34">
        <v>15</v>
      </c>
      <c r="CT578" s="30">
        <v>0</v>
      </c>
      <c r="CU578" s="30">
        <v>18</v>
      </c>
      <c r="CV578" s="35">
        <v>1</v>
      </c>
      <c r="CW578" s="36">
        <v>0</v>
      </c>
      <c r="CX578" s="37">
        <v>0</v>
      </c>
      <c r="CY578" s="38">
        <v>0</v>
      </c>
      <c r="CZ578" s="39">
        <v>2</v>
      </c>
      <c r="DA578" t="s">
        <v>202</v>
      </c>
      <c r="DB578" t="str">
        <f t="shared" ca="1" si="114"/>
        <v>-</v>
      </c>
      <c r="DD578" t="s">
        <v>200</v>
      </c>
      <c r="DE578" t="str">
        <f t="shared" ca="1" si="115"/>
        <v>COFFEECUPCAKEITEM(MEAL, ItemRegistry.coffeecupcakeItem, 4 ,3f,0f,1f,0f,0f,0f,2f,1.17f),</v>
      </c>
      <c r="DF578" t="s">
        <v>2611</v>
      </c>
    </row>
    <row r="579" spans="2:110" x14ac:dyDescent="0.3">
      <c r="B579" t="s">
        <v>895</v>
      </c>
      <c r="C579" t="str">
        <f>INDEX('PH Itemnames'!$B$1:$B$723,MATCH(B579,'PH Itemnames'!$A$1:$A$723),1)</f>
        <v>sprinklescupcakeItem</v>
      </c>
      <c r="D579" t="s">
        <v>240</v>
      </c>
      <c r="E579" t="s">
        <v>1192</v>
      </c>
      <c r="F579" s="10" t="s">
        <v>216</v>
      </c>
      <c r="G579" s="11" t="s">
        <v>210</v>
      </c>
      <c r="H579" s="11" t="s">
        <v>227</v>
      </c>
      <c r="I579" s="11" t="s">
        <v>247</v>
      </c>
      <c r="J579" s="11" t="s">
        <v>210</v>
      </c>
      <c r="K579" s="11"/>
      <c r="L579" s="11"/>
      <c r="M579" s="11"/>
      <c r="N579" s="46">
        <f ca="1">SUMIF(Ingredients!$B$3:$B$217,'PH complex foods'!F579,Ingredients!$A$3:$A$119)+SUMIF($B$3:$B$724,F579,$V$3:$V$723)</f>
        <v>1</v>
      </c>
      <c r="O579" s="11">
        <f ca="1">SUMIF(Ingredients!$B$3:$B$217,'PH complex foods'!G579,Ingredients!$A$3:$A$119)+SUMIF($B$3:$B$724,G579,$V$3:$V$723)</f>
        <v>1</v>
      </c>
      <c r="P579" s="11">
        <f ca="1">SUMIF(Ingredients!$B$3:$B$217,'PH complex foods'!H579,Ingredients!$A$3:$A$119)+SUMIF($B$3:$B$724,H579,$V$3:$V$723)</f>
        <v>1</v>
      </c>
      <c r="Q579" s="11">
        <f ca="1">SUMIF(Ingredients!$B$3:$B$217,'PH complex foods'!I579,Ingredients!$A$3:$A$119)+SUMIF($B$3:$B$724,I579,$V$3:$V$723)</f>
        <v>1</v>
      </c>
      <c r="R579" s="11">
        <f ca="1">SUMIF(Ingredients!$B$3:$B$217,'PH complex foods'!J579,Ingredients!$A$3:$A$119)+SUMIF($B$3:$B$724,J579,$V$3:$V$723)</f>
        <v>1</v>
      </c>
      <c r="S579" s="11">
        <f ca="1">SUMIF(Ingredients!$B$3:$B$217,'PH complex foods'!K579,Ingredients!$A$3:$A$119)+SUMIF($B$3:$B$724,K579,$V$3:$V$723)</f>
        <v>0</v>
      </c>
      <c r="T579" s="11">
        <f ca="1">SUMIF(Ingredients!$B$3:$B$217,'PH complex foods'!L579,Ingredients!$A$3:$A$119)+SUMIF($B$3:$B$724,L579,$V$3:$V$723)</f>
        <v>0</v>
      </c>
      <c r="U579" s="11">
        <f ca="1">SUMIF(Ingredients!$B$3:$B$217,'PH complex foods'!M579,Ingredients!$A$3:$A$119)+SUMIF($B$3:$B$724,M579,$V$3:$V$723)</f>
        <v>0</v>
      </c>
      <c r="V579" s="10">
        <f t="shared" ca="1" si="116"/>
        <v>1</v>
      </c>
      <c r="W579" s="11">
        <f t="shared" si="105"/>
        <v>0</v>
      </c>
      <c r="X579" s="44" t="str">
        <f t="shared" ca="1" si="117"/>
        <v>Yes</v>
      </c>
      <c r="Y579" s="34">
        <f>SUMIF(Ingredients!$B$3:$B$217,F579,Ingredients!$C$3:$C$217)+SUMIF($B$3:$B$724,F579,$AG$3:$AG$724)</f>
        <v>5</v>
      </c>
      <c r="Z579" s="30">
        <f>SUMIF(Ingredients!$B$3:$B$217,G579,Ingredients!$C$3:$C$217)+SUMIF($B$3:$B$724,G579,$AG$3:$AG$724)</f>
        <v>0</v>
      </c>
      <c r="AA579" s="30">
        <f>SUMIF(Ingredients!$B$3:$B$217,H579,Ingredients!$C$3:$C$217)+SUMIF($B$3:$B$724,H579,$AG$3:$AG$724)</f>
        <v>5</v>
      </c>
      <c r="AB579" s="30">
        <f>SUMIF(Ingredients!$B$3:$B$217,I579,Ingredients!$C$3:$C$217)+SUMIF($B$3:$B$724,I579,$AG$3:$AG$724)</f>
        <v>5</v>
      </c>
      <c r="AC579" s="30">
        <f>SUMIF(Ingredients!$B$3:$B$217,J579,Ingredients!$C$3:$C$217)+SUMIF($B$3:$B$724,J579,$AG$3:$AG$724)</f>
        <v>0</v>
      </c>
      <c r="AD579" s="30">
        <f>SUMIF(Ingredients!$B$3:$B$217,K579,Ingredients!$C$3:$C$217)+SUMIF($B$3:$B$724,K579,$AG$3:$AG$724)</f>
        <v>0</v>
      </c>
      <c r="AE579" s="30">
        <f>SUMIF(Ingredients!$B$3:$B$217,L579,Ingredients!$C$3:$C$217)+SUMIF($B$3:$B$724,L579,$AG$3:$AG$724)</f>
        <v>0</v>
      </c>
      <c r="AF579" s="30">
        <f>SUMIF(Ingredients!$B$3:$B$217,M579,Ingredients!$C$3:$C$217)+SUMIF($B$3:$B$724,M579,$AG$3:$AG$724)</f>
        <v>0</v>
      </c>
      <c r="AG579" s="29">
        <f t="shared" si="106"/>
        <v>15</v>
      </c>
      <c r="AH579" s="30">
        <f>SUMIF(Ingredients!$B$3:$B$217,F579,Ingredients!$D$3:$D$217)+SUMIF($B$3:$B$724,F579,$AP$3:$AP$724)</f>
        <v>0</v>
      </c>
      <c r="AI579" s="30">
        <f>SUMIF(Ingredients!$B$3:$B$217,G579,Ingredients!$D$3:$D$217)+SUMIF($B$3:$B$724,G579,$AP$3:$AP$724)</f>
        <v>0</v>
      </c>
      <c r="AJ579" s="30">
        <f>SUMIF(Ingredients!$B$3:$B$217,H579,Ingredients!$D$3:$D$217)+SUMIF($B$3:$B$724,H579,$AP$3:$AP$724)</f>
        <v>0</v>
      </c>
      <c r="AK579" s="30">
        <f>SUMIF(Ingredients!$B$3:$B$217,I579,Ingredients!$D$3:$D$217)+SUMIF($B$3:$B$724,I579,$AP$3:$AP$724)</f>
        <v>0</v>
      </c>
      <c r="AL579" s="30">
        <f>SUMIF(Ingredients!$B$3:$B$217,J579,Ingredients!$D$3:$D$217)+SUMIF($B$3:$B$724,J579,$AP$3:$AP$724)</f>
        <v>0</v>
      </c>
      <c r="AM579" s="30">
        <f>SUMIF(Ingredients!$B$3:$B$217,K579,Ingredients!$D$3:$D$217)+SUMIF($B$3:$B$724,K579,$AP$3:$AP$724)</f>
        <v>0</v>
      </c>
      <c r="AN579" s="30">
        <f>SUMIF(Ingredients!$B$3:$B$217,L579,Ingredients!$D$3:$D$217)+SUMIF($B$3:$B$724,L579,$AP$3:$AP$724)</f>
        <v>0</v>
      </c>
      <c r="AO579" s="30">
        <f>SUMIF(Ingredients!$B$3:$B$217,M579,Ingredients!$D$3:$D$217)+SUMIF($B$3:$B$724,M579,$AP$3:$AP$724)</f>
        <v>0</v>
      </c>
      <c r="AP579" s="29">
        <f t="shared" si="107"/>
        <v>0</v>
      </c>
      <c r="AQ579" s="30">
        <f>SUMIF(Ingredients!$B$3:$B$217,F579,Ingredients!$E$3:$E$217)+SUMIF($B$3:$B$724,F579,$AY$3:$AY$727)</f>
        <v>29.5</v>
      </c>
      <c r="AR579" s="30">
        <f>SUMIF(Ingredients!$B$3:$B$217,G579,Ingredients!$E$3:$E$217)+SUMIF($B$3:$B$724,G579,$AY$3:$AY$727)</f>
        <v>30</v>
      </c>
      <c r="AS579" s="30">
        <f>SUMIF(Ingredients!$B$3:$B$217,H579,Ingredients!$E$3:$E$217)+SUMIF($B$3:$B$724,H579,$AY$3:$AY$727)</f>
        <v>7</v>
      </c>
      <c r="AT579" s="30">
        <f>SUMIF(Ingredients!$B$3:$B$217,I579,Ingredients!$E$3:$E$217)+SUMIF($B$3:$B$724,I579,$AY$3:$AY$727)</f>
        <v>12</v>
      </c>
      <c r="AU579" s="30">
        <f>SUMIF(Ingredients!$B$3:$B$217,J579,Ingredients!$E$3:$E$217)+SUMIF($B$3:$B$724,J579,$AY$3:$AY$727)</f>
        <v>30</v>
      </c>
      <c r="AV579" s="30">
        <f>SUMIF(Ingredients!$B$3:$B$217,K579,Ingredients!$E$3:$E$217)+SUMIF($B$3:$B$724,K579,$AY$3:$AY$727)</f>
        <v>0</v>
      </c>
      <c r="AW579" s="30">
        <f>SUMIF(Ingredients!$B$3:$B$217,L579,Ingredients!$E$3:$E$217)+SUMIF($B$3:$B$724,L579,$AY$3:$AY$727)</f>
        <v>0</v>
      </c>
      <c r="AX579" s="30">
        <f>SUMIF(Ingredients!$B$3:$B$217,M579,Ingredients!$E$3:$E$217)+SUMIF($B$3:$B$724,M579,$AY$3:$AY$727)</f>
        <v>0</v>
      </c>
      <c r="AY579" s="29">
        <f t="shared" si="108"/>
        <v>21.7</v>
      </c>
      <c r="AZ579" s="30">
        <f>SUMIF(Ingredients!$B$3:$B$217,F579,Ingredients!$F$3:$F$217)+SUMIF($B$3:$B$724,F579,$BH$3:$BH$724)</f>
        <v>1</v>
      </c>
      <c r="BA579" s="30">
        <f>SUMIF(Ingredients!$B$3:$B$217,G579,Ingredients!$F$3:$F$217)+SUMIF($B$3:$B$724,G579,$BH$3:$BH$724)</f>
        <v>0</v>
      </c>
      <c r="BB579" s="30">
        <f>SUMIF(Ingredients!$B$3:$B$217,H579,Ingredients!$F$3:$F$217)+SUMIF($B$3:$B$724,H579,$BH$3:$BH$724)</f>
        <v>0</v>
      </c>
      <c r="BC579" s="30">
        <f>SUMIF(Ingredients!$B$3:$B$217,I579,Ingredients!$F$3:$F$217)+SUMIF($B$3:$B$724,I579,$BH$3:$BH$724)</f>
        <v>0</v>
      </c>
      <c r="BD579" s="30">
        <f>SUMIF(Ingredients!$B$3:$B$217,J579,Ingredients!$F$3:$F$217)+SUMIF($B$3:$B$724,J579,$BH$3:$BH$724)</f>
        <v>0</v>
      </c>
      <c r="BE579" s="30">
        <f>SUMIF(Ingredients!$B$3:$B$217,K579,Ingredients!$F$3:$F$217)+SUMIF($B$3:$B$724,K579,$BH$3:$BH$724)</f>
        <v>0</v>
      </c>
      <c r="BF579" s="30">
        <f>SUMIF(Ingredients!$B$3:$B$217,L579,Ingredients!$F$3:$F$217)+SUMIF($B$3:$B$724,L579,$BH$3:$BH$724)</f>
        <v>0</v>
      </c>
      <c r="BG579" s="30">
        <f>SUMIF(Ingredients!$B$3:$B$217,M579,Ingredients!$F$3:$F$217)+SUMIF($B$3:$B$724,M579,$BH$3:$BH$724)</f>
        <v>0</v>
      </c>
      <c r="BH579" s="35">
        <f t="shared" si="109"/>
        <v>1</v>
      </c>
      <c r="BI579" s="30">
        <f>SUMIF(Ingredients!$B$3:$B$217,F579,Ingredients!$G$3:$G$217)+SUMIF($B$3:$B$724,F579,$BQ$3:$BQ$724)</f>
        <v>0</v>
      </c>
      <c r="BJ579" s="30">
        <f>SUMIF(Ingredients!$B$3:$B$217,G579,Ingredients!$G$3:$G$217)+SUMIF($B$3:$B$724,G579,$BQ$3:$BQ$724)</f>
        <v>0</v>
      </c>
      <c r="BK579" s="30">
        <f>SUMIF(Ingredients!$B$3:$B$217,H579,Ingredients!$G$3:$G$217)+SUMIF($B$3:$B$724,H579,$BQ$3:$BQ$724)</f>
        <v>0</v>
      </c>
      <c r="BL579" s="30">
        <f>SUMIF(Ingredients!$B$3:$B$217,I579,Ingredients!$G$3:$G$217)+SUMIF($B$3:$B$724,I579,$BQ$3:$BQ$724)</f>
        <v>0</v>
      </c>
      <c r="BM579" s="30">
        <f>SUMIF(Ingredients!$B$3:$B$217,J579,Ingredients!$G$3:$G$217)+SUMIF($B$3:$B$724,J579,$BQ$3:$BQ$724)</f>
        <v>0</v>
      </c>
      <c r="BN579" s="30">
        <f>SUMIF(Ingredients!$B$3:$B$217,K579,Ingredients!$G$3:$G$217)+SUMIF($B$3:$B$724,K579,$BQ$3:$BQ$724)</f>
        <v>0</v>
      </c>
      <c r="BO579" s="30">
        <f>SUMIF(Ingredients!$B$3:$B$217,L579,Ingredients!$G$3:$G$217)+SUMIF($B$3:$B$724,L579,$BQ$3:$BQ$724)</f>
        <v>0</v>
      </c>
      <c r="BP579" s="30">
        <f>SUMIF(Ingredients!$B$3:$B$217,M579,Ingredients!$G$3:$G$217)+SUMIF($B$3:$B$724,M579,$BQ$3:$BQ$724)</f>
        <v>0</v>
      </c>
      <c r="BQ579" s="36">
        <f t="shared" si="110"/>
        <v>0</v>
      </c>
      <c r="BR579" s="30">
        <f>SUMIF(Ingredients!$B$3:$B$217,F579,Ingredients!$H$3:$H$217)+SUMIF($B$3:$B$724,F579,$BZ$3:$BZ$724)</f>
        <v>0</v>
      </c>
      <c r="BS579" s="30">
        <f>SUMIF(Ingredients!$B$3:$B$217,G579,Ingredients!$H$3:$H$217)+SUMIF($B$3:$B$724,G579,$BZ$3:$BZ$724)</f>
        <v>0</v>
      </c>
      <c r="BT579" s="30">
        <f>SUMIF(Ingredients!$B$3:$B$217,H579,Ingredients!$H$3:$H$217)+SUMIF($B$3:$B$724,H579,$BZ$3:$BZ$724)</f>
        <v>0</v>
      </c>
      <c r="BU579" s="30">
        <f>SUMIF(Ingredients!$B$3:$B$217,I579,Ingredients!$H$3:$H$217)+SUMIF($B$3:$B$724,I579,$BZ$3:$BZ$724)</f>
        <v>0</v>
      </c>
      <c r="BV579" s="30">
        <f>SUMIF(Ingredients!$B$3:$B$217,J579,Ingredients!$H$3:$H$217)+SUMIF($B$3:$B$724,J579,$BZ$3:$BZ$724)</f>
        <v>0</v>
      </c>
      <c r="BW579" s="30">
        <f>SUMIF(Ingredients!$B$3:$B$217,K579,Ingredients!$H$3:$H$217)+SUMIF($B$3:$B$724,K579,$BZ$3:$BZ$724)</f>
        <v>0</v>
      </c>
      <c r="BX579" s="30">
        <f>SUMIF(Ingredients!$B$3:$B$217,L579,Ingredients!$H$3:$H$217)+SUMIF($B$3:$B$724,L579,$BZ$3:$BZ$724)</f>
        <v>0</v>
      </c>
      <c r="BY579" s="30">
        <f>SUMIF(Ingredients!$B$3:$B$217,M579,Ingredients!$H$3:$H$217)+SUMIF($B$3:$B$724,M579,$BZ$3:$BZ$724)</f>
        <v>0</v>
      </c>
      <c r="BZ579" s="42">
        <f t="shared" si="111"/>
        <v>0</v>
      </c>
      <c r="CA579" s="30">
        <f>SUMIF(Ingredients!$B$3:$B$217,F579,Ingredients!$I$3:$I$217)+SUMIF($B$3:$B$724,F579,$CI$3:$CI$724)</f>
        <v>0</v>
      </c>
      <c r="CB579" s="30">
        <f>SUMIF(Ingredients!$B$3:$B$217,G579,Ingredients!$I$3:$I$217)+SUMIF($B$3:$B$724,G579,$CI$3:$CI$724)</f>
        <v>0</v>
      </c>
      <c r="CC579" s="30">
        <f>SUMIF(Ingredients!$B$3:$B$217,H579,Ingredients!$I$3:$I$217)+SUMIF($B$3:$B$724,H579,$CI$3:$CI$724)</f>
        <v>0</v>
      </c>
      <c r="CD579" s="30">
        <f>SUMIF(Ingredients!$B$3:$B$217,I579,Ingredients!$I$3:$I$217)+SUMIF($B$3:$B$724,I579,$CI$3:$CI$724)</f>
        <v>0</v>
      </c>
      <c r="CE579" s="30">
        <f>SUMIF(Ingredients!$B$3:$B$217,J579,Ingredients!$I$3:$I$217)+SUMIF($B$3:$B$724,J579,$CI$3:$CI$724)</f>
        <v>0</v>
      </c>
      <c r="CF579" s="30">
        <f>SUMIF(Ingredients!$B$3:$B$217,K579,Ingredients!$I$3:$I$217)+SUMIF($B$3:$B$724,K579,$CI$3:$CI$724)</f>
        <v>0</v>
      </c>
      <c r="CG579" s="30">
        <f>SUMIF(Ingredients!$B$3:$B$217,L579,Ingredients!$I$3:$I$217)+SUMIF($B$3:$B$724,L579,$CI$3:$CI$724)</f>
        <v>0</v>
      </c>
      <c r="CH579" s="30">
        <f>SUMIF(Ingredients!$B$3:$B$217,M579,Ingredients!$I$3:$I$217)+SUMIF($B$3:$B$724,M579,$CI$3:$CI$724)</f>
        <v>0</v>
      </c>
      <c r="CI579" s="38">
        <f t="shared" si="112"/>
        <v>0</v>
      </c>
      <c r="CJ579" s="30">
        <f>SUMIF(Ingredients!$B$3:$B$217,F579,Ingredients!$J$3:$J$217)+SUMIF($B$3:$B$724,F579,$CR$3:$CR$724)</f>
        <v>0</v>
      </c>
      <c r="CK579" s="30">
        <f>SUMIF(Ingredients!$B$3:$B$217,G579,Ingredients!$J$3:$J$217)+SUMIF($B$3:$B$724,G579,$CR$3:$CR$724)</f>
        <v>0</v>
      </c>
      <c r="CL579" s="30">
        <f>SUMIF(Ingredients!$B$3:$B$217,H579,Ingredients!$J$3:$J$217)+SUMIF($B$3:$B$724,H579,$CR$3:$CR$724)</f>
        <v>1</v>
      </c>
      <c r="CM579" s="30">
        <f>SUMIF(Ingredients!$B$3:$B$217,I579,Ingredients!$J$3:$J$217)+SUMIF($B$3:$B$724,I579,$CR$3:$CR$724)</f>
        <v>1</v>
      </c>
      <c r="CN579" s="30">
        <f>SUMIF(Ingredients!$B$3:$B$217,J579,Ingredients!$J$3:$J$217)+SUMIF($B$3:$B$724,J579,$CR$3:$CR$724)</f>
        <v>0</v>
      </c>
      <c r="CO579" s="30">
        <f>SUMIF(Ingredients!$B$3:$B$217,K579,Ingredients!$J$3:$J$217)+SUMIF($B$3:$B$724,K579,$CR$3:$CR$724)</f>
        <v>0</v>
      </c>
      <c r="CP579" s="30">
        <f>SUMIF(Ingredients!$B$3:$B$217,L579,Ingredients!$J$3:$J$217)+SUMIF($B$3:$B$724,L579,$CR$3:$CR$724)</f>
        <v>0</v>
      </c>
      <c r="CQ579" s="30">
        <f>SUMIF(Ingredients!$B$3:$B$217,M579,Ingredients!$J$3:$J$217)+SUMIF($B$3:$B$724,M579,$CR$3:$CR$724)</f>
        <v>0</v>
      </c>
      <c r="CR579" s="43">
        <f t="shared" si="113"/>
        <v>2</v>
      </c>
      <c r="CS579" s="34">
        <v>15</v>
      </c>
      <c r="CT579" s="30">
        <v>0</v>
      </c>
      <c r="CU579" s="30">
        <v>18</v>
      </c>
      <c r="CV579" s="35">
        <v>1</v>
      </c>
      <c r="CW579" s="36">
        <v>0</v>
      </c>
      <c r="CX579" s="37">
        <v>0</v>
      </c>
      <c r="CY579" s="38">
        <v>0</v>
      </c>
      <c r="CZ579" s="39">
        <v>2</v>
      </c>
      <c r="DA579" t="s">
        <v>202</v>
      </c>
      <c r="DB579" t="str">
        <f t="shared" ca="1" si="114"/>
        <v>-</v>
      </c>
      <c r="DD579" t="s">
        <v>200</v>
      </c>
      <c r="DE579" t="str">
        <f t="shared" ca="1" si="115"/>
        <v>SPRINKLESCUPCAKEITEM(MEAL, ItemRegistry.sprinklescupcakeItem, 4 ,3f,0f,1f,0f,0f,0f,2f,1.17f),</v>
      </c>
      <c r="DF579" t="s">
        <v>2612</v>
      </c>
    </row>
    <row r="580" spans="2:110" x14ac:dyDescent="0.3">
      <c r="B580" t="s">
        <v>896</v>
      </c>
      <c r="C580" t="str">
        <f>INDEX('PH Itemnames'!$B$1:$B$723,MATCH(B580,'PH Itemnames'!$A$1:$A$723),1)</f>
        <v>caramelcupcakeItem</v>
      </c>
      <c r="D580" t="s">
        <v>240</v>
      </c>
      <c r="E580" t="s">
        <v>1192</v>
      </c>
      <c r="F580" s="10" t="s">
        <v>216</v>
      </c>
      <c r="G580" s="11" t="s">
        <v>210</v>
      </c>
      <c r="H580" s="11" t="s">
        <v>227</v>
      </c>
      <c r="I580" s="11" t="s">
        <v>247</v>
      </c>
      <c r="J580" s="11" t="s">
        <v>256</v>
      </c>
      <c r="K580" s="11"/>
      <c r="L580" s="11"/>
      <c r="M580" s="11"/>
      <c r="N580" s="46">
        <f ca="1">SUMIF(Ingredients!$B$3:$B$217,'PH complex foods'!F580,Ingredients!$A$3:$A$119)+SUMIF($B$3:$B$724,F580,$V$3:$V$723)</f>
        <v>1</v>
      </c>
      <c r="O580" s="11">
        <f ca="1">SUMIF(Ingredients!$B$3:$B$217,'PH complex foods'!G580,Ingredients!$A$3:$A$119)+SUMIF($B$3:$B$724,G580,$V$3:$V$723)</f>
        <v>1</v>
      </c>
      <c r="P580" s="11">
        <f ca="1">SUMIF(Ingredients!$B$3:$B$217,'PH complex foods'!H580,Ingredients!$A$3:$A$119)+SUMIF($B$3:$B$724,H580,$V$3:$V$723)</f>
        <v>1</v>
      </c>
      <c r="Q580" s="11">
        <f ca="1">SUMIF(Ingredients!$B$3:$B$217,'PH complex foods'!I580,Ingredients!$A$3:$A$119)+SUMIF($B$3:$B$724,I580,$V$3:$V$723)</f>
        <v>1</v>
      </c>
      <c r="R580" s="11">
        <f ca="1">SUMIF(Ingredients!$B$3:$B$217,'PH complex foods'!J580,Ingredients!$A$3:$A$119)+SUMIF($B$3:$B$724,J580,$V$3:$V$723)</f>
        <v>1</v>
      </c>
      <c r="S580" s="11">
        <f ca="1">SUMIF(Ingredients!$B$3:$B$217,'PH complex foods'!K580,Ingredients!$A$3:$A$119)+SUMIF($B$3:$B$724,K580,$V$3:$V$723)</f>
        <v>0</v>
      </c>
      <c r="T580" s="11">
        <f ca="1">SUMIF(Ingredients!$B$3:$B$217,'PH complex foods'!L580,Ingredients!$A$3:$A$119)+SUMIF($B$3:$B$724,L580,$V$3:$V$723)</f>
        <v>0</v>
      </c>
      <c r="U580" s="11">
        <f ca="1">SUMIF(Ingredients!$B$3:$B$217,'PH complex foods'!M580,Ingredients!$A$3:$A$119)+SUMIF($B$3:$B$724,M580,$V$3:$V$723)</f>
        <v>0</v>
      </c>
      <c r="V580" s="10">
        <f t="shared" ca="1" si="116"/>
        <v>1</v>
      </c>
      <c r="W580" s="11">
        <f t="shared" ref="W580:W643" si="118">COUNTIF(F580:M1302,B580)</f>
        <v>0</v>
      </c>
      <c r="X580" s="44" t="str">
        <f t="shared" ca="1" si="117"/>
        <v>Yes</v>
      </c>
      <c r="Y580" s="34">
        <f>SUMIF(Ingredients!$B$3:$B$217,F580,Ingredients!$C$3:$C$217)+SUMIF($B$3:$B$724,F580,$AG$3:$AG$724)</f>
        <v>5</v>
      </c>
      <c r="Z580" s="30">
        <f>SUMIF(Ingredients!$B$3:$B$217,G580,Ingredients!$C$3:$C$217)+SUMIF($B$3:$B$724,G580,$AG$3:$AG$724)</f>
        <v>0</v>
      </c>
      <c r="AA580" s="30">
        <f>SUMIF(Ingredients!$B$3:$B$217,H580,Ingredients!$C$3:$C$217)+SUMIF($B$3:$B$724,H580,$AG$3:$AG$724)</f>
        <v>5</v>
      </c>
      <c r="AB580" s="30">
        <f>SUMIF(Ingredients!$B$3:$B$217,I580,Ingredients!$C$3:$C$217)+SUMIF($B$3:$B$724,I580,$AG$3:$AG$724)</f>
        <v>5</v>
      </c>
      <c r="AC580" s="30">
        <f>SUMIF(Ingredients!$B$3:$B$217,J580,Ingredients!$C$3:$C$217)+SUMIF($B$3:$B$724,J580,$AG$3:$AG$724)</f>
        <v>0</v>
      </c>
      <c r="AD580" s="30">
        <f>SUMIF(Ingredients!$B$3:$B$217,K580,Ingredients!$C$3:$C$217)+SUMIF($B$3:$B$724,K580,$AG$3:$AG$724)</f>
        <v>0</v>
      </c>
      <c r="AE580" s="30">
        <f>SUMIF(Ingredients!$B$3:$B$217,L580,Ingredients!$C$3:$C$217)+SUMIF($B$3:$B$724,L580,$AG$3:$AG$724)</f>
        <v>0</v>
      </c>
      <c r="AF580" s="30">
        <f>SUMIF(Ingredients!$B$3:$B$217,M580,Ingredients!$C$3:$C$217)+SUMIF($B$3:$B$724,M580,$AG$3:$AG$724)</f>
        <v>0</v>
      </c>
      <c r="AG580" s="29">
        <f t="shared" ref="AG580:AG643" si="119">SUM(Y580:AF580)</f>
        <v>15</v>
      </c>
      <c r="AH580" s="30">
        <f>SUMIF(Ingredients!$B$3:$B$217,F580,Ingredients!$D$3:$D$217)+SUMIF($B$3:$B$724,F580,$AP$3:$AP$724)</f>
        <v>0</v>
      </c>
      <c r="AI580" s="30">
        <f>SUMIF(Ingredients!$B$3:$B$217,G580,Ingredients!$D$3:$D$217)+SUMIF($B$3:$B$724,G580,$AP$3:$AP$724)</f>
        <v>0</v>
      </c>
      <c r="AJ580" s="30">
        <f>SUMIF(Ingredients!$B$3:$B$217,H580,Ingredients!$D$3:$D$217)+SUMIF($B$3:$B$724,H580,$AP$3:$AP$724)</f>
        <v>0</v>
      </c>
      <c r="AK580" s="30">
        <f>SUMIF(Ingredients!$B$3:$B$217,I580,Ingredients!$D$3:$D$217)+SUMIF($B$3:$B$724,I580,$AP$3:$AP$724)</f>
        <v>0</v>
      </c>
      <c r="AL580" s="30">
        <f>SUMIF(Ingredients!$B$3:$B$217,J580,Ingredients!$D$3:$D$217)+SUMIF($B$3:$B$724,J580,$AP$3:$AP$724)</f>
        <v>0</v>
      </c>
      <c r="AM580" s="30">
        <f>SUMIF(Ingredients!$B$3:$B$217,K580,Ingredients!$D$3:$D$217)+SUMIF($B$3:$B$724,K580,$AP$3:$AP$724)</f>
        <v>0</v>
      </c>
      <c r="AN580" s="30">
        <f>SUMIF(Ingredients!$B$3:$B$217,L580,Ingredients!$D$3:$D$217)+SUMIF($B$3:$B$724,L580,$AP$3:$AP$724)</f>
        <v>0</v>
      </c>
      <c r="AO580" s="30">
        <f>SUMIF(Ingredients!$B$3:$B$217,M580,Ingredients!$D$3:$D$217)+SUMIF($B$3:$B$724,M580,$AP$3:$AP$724)</f>
        <v>0</v>
      </c>
      <c r="AP580" s="29">
        <f t="shared" ref="AP580:AP643" si="120">SUM(AH580:AO580)</f>
        <v>0</v>
      </c>
      <c r="AQ580" s="30">
        <f>SUMIF(Ingredients!$B$3:$B$217,F580,Ingredients!$E$3:$E$217)+SUMIF($B$3:$B$724,F580,$AY$3:$AY$727)</f>
        <v>29.5</v>
      </c>
      <c r="AR580" s="30">
        <f>SUMIF(Ingredients!$B$3:$B$217,G580,Ingredients!$E$3:$E$217)+SUMIF($B$3:$B$724,G580,$AY$3:$AY$727)</f>
        <v>30</v>
      </c>
      <c r="AS580" s="30">
        <f>SUMIF(Ingredients!$B$3:$B$217,H580,Ingredients!$E$3:$E$217)+SUMIF($B$3:$B$724,H580,$AY$3:$AY$727)</f>
        <v>7</v>
      </c>
      <c r="AT580" s="30">
        <f>SUMIF(Ingredients!$B$3:$B$217,I580,Ingredients!$E$3:$E$217)+SUMIF($B$3:$B$724,I580,$AY$3:$AY$727)</f>
        <v>12</v>
      </c>
      <c r="AU580" s="30">
        <f>SUMIF(Ingredients!$B$3:$B$217,J580,Ingredients!$E$3:$E$217)+SUMIF($B$3:$B$724,J580,$AY$3:$AY$727)</f>
        <v>30</v>
      </c>
      <c r="AV580" s="30">
        <f>SUMIF(Ingredients!$B$3:$B$217,K580,Ingredients!$E$3:$E$217)+SUMIF($B$3:$B$724,K580,$AY$3:$AY$727)</f>
        <v>0</v>
      </c>
      <c r="AW580" s="30">
        <f>SUMIF(Ingredients!$B$3:$B$217,L580,Ingredients!$E$3:$E$217)+SUMIF($B$3:$B$724,L580,$AY$3:$AY$727)</f>
        <v>0</v>
      </c>
      <c r="AX580" s="30">
        <f>SUMIF(Ingredients!$B$3:$B$217,M580,Ingredients!$E$3:$E$217)+SUMIF($B$3:$B$724,M580,$AY$3:$AY$727)</f>
        <v>0</v>
      </c>
      <c r="AY580" s="29">
        <f t="shared" ref="AY580:AY643" si="121">SUM(AQ580:AX580)/COUNTA(F580:M580)</f>
        <v>21.7</v>
      </c>
      <c r="AZ580" s="30">
        <f>SUMIF(Ingredients!$B$3:$B$217,F580,Ingredients!$F$3:$F$217)+SUMIF($B$3:$B$724,F580,$BH$3:$BH$724)</f>
        <v>1</v>
      </c>
      <c r="BA580" s="30">
        <f>SUMIF(Ingredients!$B$3:$B$217,G580,Ingredients!$F$3:$F$217)+SUMIF($B$3:$B$724,G580,$BH$3:$BH$724)</f>
        <v>0</v>
      </c>
      <c r="BB580" s="30">
        <f>SUMIF(Ingredients!$B$3:$B$217,H580,Ingredients!$F$3:$F$217)+SUMIF($B$3:$B$724,H580,$BH$3:$BH$724)</f>
        <v>0</v>
      </c>
      <c r="BC580" s="30">
        <f>SUMIF(Ingredients!$B$3:$B$217,I580,Ingredients!$F$3:$F$217)+SUMIF($B$3:$B$724,I580,$BH$3:$BH$724)</f>
        <v>0</v>
      </c>
      <c r="BD580" s="30">
        <f>SUMIF(Ingredients!$B$3:$B$217,J580,Ingredients!$F$3:$F$217)+SUMIF($B$3:$B$724,J580,$BH$3:$BH$724)</f>
        <v>0</v>
      </c>
      <c r="BE580" s="30">
        <f>SUMIF(Ingredients!$B$3:$B$217,K580,Ingredients!$F$3:$F$217)+SUMIF($B$3:$B$724,K580,$BH$3:$BH$724)</f>
        <v>0</v>
      </c>
      <c r="BF580" s="30">
        <f>SUMIF(Ingredients!$B$3:$B$217,L580,Ingredients!$F$3:$F$217)+SUMIF($B$3:$B$724,L580,$BH$3:$BH$724)</f>
        <v>0</v>
      </c>
      <c r="BG580" s="30">
        <f>SUMIF(Ingredients!$B$3:$B$217,M580,Ingredients!$F$3:$F$217)+SUMIF($B$3:$B$724,M580,$BH$3:$BH$724)</f>
        <v>0</v>
      </c>
      <c r="BH580" s="35">
        <f t="shared" ref="BH580:BH643" si="122">SUM(AZ580:BG580)</f>
        <v>1</v>
      </c>
      <c r="BI580" s="30">
        <f>SUMIF(Ingredients!$B$3:$B$217,F580,Ingredients!$G$3:$G$217)+SUMIF($B$3:$B$724,F580,$BQ$3:$BQ$724)</f>
        <v>0</v>
      </c>
      <c r="BJ580" s="30">
        <f>SUMIF(Ingredients!$B$3:$B$217,G580,Ingredients!$G$3:$G$217)+SUMIF($B$3:$B$724,G580,$BQ$3:$BQ$724)</f>
        <v>0</v>
      </c>
      <c r="BK580" s="30">
        <f>SUMIF(Ingredients!$B$3:$B$217,H580,Ingredients!$G$3:$G$217)+SUMIF($B$3:$B$724,H580,$BQ$3:$BQ$724)</f>
        <v>0</v>
      </c>
      <c r="BL580" s="30">
        <f>SUMIF(Ingredients!$B$3:$B$217,I580,Ingredients!$G$3:$G$217)+SUMIF($B$3:$B$724,I580,$BQ$3:$BQ$724)</f>
        <v>0</v>
      </c>
      <c r="BM580" s="30">
        <f>SUMIF(Ingredients!$B$3:$B$217,J580,Ingredients!$G$3:$G$217)+SUMIF($B$3:$B$724,J580,$BQ$3:$BQ$724)</f>
        <v>0</v>
      </c>
      <c r="BN580" s="30">
        <f>SUMIF(Ingredients!$B$3:$B$217,K580,Ingredients!$G$3:$G$217)+SUMIF($B$3:$B$724,K580,$BQ$3:$BQ$724)</f>
        <v>0</v>
      </c>
      <c r="BO580" s="30">
        <f>SUMIF(Ingredients!$B$3:$B$217,L580,Ingredients!$G$3:$G$217)+SUMIF($B$3:$B$724,L580,$BQ$3:$BQ$724)</f>
        <v>0</v>
      </c>
      <c r="BP580" s="30">
        <f>SUMIF(Ingredients!$B$3:$B$217,M580,Ingredients!$G$3:$G$217)+SUMIF($B$3:$B$724,M580,$BQ$3:$BQ$724)</f>
        <v>0</v>
      </c>
      <c r="BQ580" s="36">
        <f t="shared" ref="BQ580:BQ643" si="123">SUM(BI580:BP580)</f>
        <v>0</v>
      </c>
      <c r="BR580" s="30">
        <f>SUMIF(Ingredients!$B$3:$B$217,F580,Ingredients!$H$3:$H$217)+SUMIF($B$3:$B$724,F580,$BZ$3:$BZ$724)</f>
        <v>0</v>
      </c>
      <c r="BS580" s="30">
        <f>SUMIF(Ingredients!$B$3:$B$217,G580,Ingredients!$H$3:$H$217)+SUMIF($B$3:$B$724,G580,$BZ$3:$BZ$724)</f>
        <v>0</v>
      </c>
      <c r="BT580" s="30">
        <f>SUMIF(Ingredients!$B$3:$B$217,H580,Ingredients!$H$3:$H$217)+SUMIF($B$3:$B$724,H580,$BZ$3:$BZ$724)</f>
        <v>0</v>
      </c>
      <c r="BU580" s="30">
        <f>SUMIF(Ingredients!$B$3:$B$217,I580,Ingredients!$H$3:$H$217)+SUMIF($B$3:$B$724,I580,$BZ$3:$BZ$724)</f>
        <v>0</v>
      </c>
      <c r="BV580" s="30">
        <f>SUMIF(Ingredients!$B$3:$B$217,J580,Ingredients!$H$3:$H$217)+SUMIF($B$3:$B$724,J580,$BZ$3:$BZ$724)</f>
        <v>0</v>
      </c>
      <c r="BW580" s="30">
        <f>SUMIF(Ingredients!$B$3:$B$217,K580,Ingredients!$H$3:$H$217)+SUMIF($B$3:$B$724,K580,$BZ$3:$BZ$724)</f>
        <v>0</v>
      </c>
      <c r="BX580" s="30">
        <f>SUMIF(Ingredients!$B$3:$B$217,L580,Ingredients!$H$3:$H$217)+SUMIF($B$3:$B$724,L580,$BZ$3:$BZ$724)</f>
        <v>0</v>
      </c>
      <c r="BY580" s="30">
        <f>SUMIF(Ingredients!$B$3:$B$217,M580,Ingredients!$H$3:$H$217)+SUMIF($B$3:$B$724,M580,$BZ$3:$BZ$724)</f>
        <v>0</v>
      </c>
      <c r="BZ580" s="42">
        <f t="shared" ref="BZ580:BZ643" si="124">SUM(BR580:BY580)</f>
        <v>0</v>
      </c>
      <c r="CA580" s="30">
        <f>SUMIF(Ingredients!$B$3:$B$217,F580,Ingredients!$I$3:$I$217)+SUMIF($B$3:$B$724,F580,$CI$3:$CI$724)</f>
        <v>0</v>
      </c>
      <c r="CB580" s="30">
        <f>SUMIF(Ingredients!$B$3:$B$217,G580,Ingredients!$I$3:$I$217)+SUMIF($B$3:$B$724,G580,$CI$3:$CI$724)</f>
        <v>0</v>
      </c>
      <c r="CC580" s="30">
        <f>SUMIF(Ingredients!$B$3:$B$217,H580,Ingredients!$I$3:$I$217)+SUMIF($B$3:$B$724,H580,$CI$3:$CI$724)</f>
        <v>0</v>
      </c>
      <c r="CD580" s="30">
        <f>SUMIF(Ingredients!$B$3:$B$217,I580,Ingredients!$I$3:$I$217)+SUMIF($B$3:$B$724,I580,$CI$3:$CI$724)</f>
        <v>0</v>
      </c>
      <c r="CE580" s="30">
        <f>SUMIF(Ingredients!$B$3:$B$217,J580,Ingredients!$I$3:$I$217)+SUMIF($B$3:$B$724,J580,$CI$3:$CI$724)</f>
        <v>0</v>
      </c>
      <c r="CF580" s="30">
        <f>SUMIF(Ingredients!$B$3:$B$217,K580,Ingredients!$I$3:$I$217)+SUMIF($B$3:$B$724,K580,$CI$3:$CI$724)</f>
        <v>0</v>
      </c>
      <c r="CG580" s="30">
        <f>SUMIF(Ingredients!$B$3:$B$217,L580,Ingredients!$I$3:$I$217)+SUMIF($B$3:$B$724,L580,$CI$3:$CI$724)</f>
        <v>0</v>
      </c>
      <c r="CH580" s="30">
        <f>SUMIF(Ingredients!$B$3:$B$217,M580,Ingredients!$I$3:$I$217)+SUMIF($B$3:$B$724,M580,$CI$3:$CI$724)</f>
        <v>0</v>
      </c>
      <c r="CI580" s="38">
        <f t="shared" ref="CI580:CI643" si="125">SUM(CA580:CH580)</f>
        <v>0</v>
      </c>
      <c r="CJ580" s="30">
        <f>SUMIF(Ingredients!$B$3:$B$217,F580,Ingredients!$J$3:$J$217)+SUMIF($B$3:$B$724,F580,$CR$3:$CR$724)</f>
        <v>0</v>
      </c>
      <c r="CK580" s="30">
        <f>SUMIF(Ingredients!$B$3:$B$217,G580,Ingredients!$J$3:$J$217)+SUMIF($B$3:$B$724,G580,$CR$3:$CR$724)</f>
        <v>0</v>
      </c>
      <c r="CL580" s="30">
        <f>SUMIF(Ingredients!$B$3:$B$217,H580,Ingredients!$J$3:$J$217)+SUMIF($B$3:$B$724,H580,$CR$3:$CR$724)</f>
        <v>1</v>
      </c>
      <c r="CM580" s="30">
        <f>SUMIF(Ingredients!$B$3:$B$217,I580,Ingredients!$J$3:$J$217)+SUMIF($B$3:$B$724,I580,$CR$3:$CR$724)</f>
        <v>1</v>
      </c>
      <c r="CN580" s="30">
        <f>SUMIF(Ingredients!$B$3:$B$217,J580,Ingredients!$J$3:$J$217)+SUMIF($B$3:$B$724,J580,$CR$3:$CR$724)</f>
        <v>0</v>
      </c>
      <c r="CO580" s="30">
        <f>SUMIF(Ingredients!$B$3:$B$217,K580,Ingredients!$J$3:$J$217)+SUMIF($B$3:$B$724,K580,$CR$3:$CR$724)</f>
        <v>0</v>
      </c>
      <c r="CP580" s="30">
        <f>SUMIF(Ingredients!$B$3:$B$217,L580,Ingredients!$J$3:$J$217)+SUMIF($B$3:$B$724,L580,$CR$3:$CR$724)</f>
        <v>0</v>
      </c>
      <c r="CQ580" s="30">
        <f>SUMIF(Ingredients!$B$3:$B$217,M580,Ingredients!$J$3:$J$217)+SUMIF($B$3:$B$724,M580,$CR$3:$CR$724)</f>
        <v>0</v>
      </c>
      <c r="CR580" s="43">
        <f t="shared" ref="CR580:CR643" si="126">SUM(CJ580:CQ580)</f>
        <v>2</v>
      </c>
      <c r="CS580" s="34">
        <v>15</v>
      </c>
      <c r="CT580" s="30">
        <v>0</v>
      </c>
      <c r="CU580" s="30">
        <v>18</v>
      </c>
      <c r="CV580" s="35">
        <v>1</v>
      </c>
      <c r="CW580" s="36">
        <v>0</v>
      </c>
      <c r="CX580" s="37">
        <v>0</v>
      </c>
      <c r="CY580" s="38">
        <v>0</v>
      </c>
      <c r="CZ580" s="39">
        <v>2</v>
      </c>
      <c r="DA580" t="s">
        <v>202</v>
      </c>
      <c r="DB580" t="str">
        <f t="shared" ref="DB580:DB643" ca="1" si="127">IF(X580="No", "No", "-")</f>
        <v>-</v>
      </c>
      <c r="DD580" t="s">
        <v>200</v>
      </c>
      <c r="DE580" t="str">
        <f t="shared" ref="DE580:DE643" ca="1" si="128">IF(AND(X580="Yes",NOT(DD580="No")),CONCATENATE(UPPER(C580), "(", E580, ", ItemRegistry.",C580,", ",4," ,", ROUND(CS580/5,2),"f,",ROUND(CT580,2),"f,",ROUND(CV580,2),"f,",ROUND(CX580,2),"f,",ROUND(CW580,2),"f,",ROUND(CY580,2),"f,",ROUND(CZ580,2),"f,",ROUND(21/CU580,2), "f),"),"")</f>
        <v>CARAMELCUPCAKEITEM(MEAL, ItemRegistry.caramelcupcakeItem, 4 ,3f,0f,1f,0f,0f,0f,2f,1.17f),</v>
      </c>
      <c r="DF580" t="s">
        <v>2613</v>
      </c>
    </row>
    <row r="581" spans="2:110" x14ac:dyDescent="0.3">
      <c r="B581" t="s">
        <v>897</v>
      </c>
      <c r="C581" t="str">
        <f>INDEX('PH Itemnames'!$B$1:$B$723,MATCH(B581,'PH Itemnames'!$A$1:$A$723),1)</f>
        <v>cherryslushieItem</v>
      </c>
      <c r="D581" t="s">
        <v>240</v>
      </c>
      <c r="E581" t="s">
        <v>1185</v>
      </c>
      <c r="F581" s="10" t="s">
        <v>529</v>
      </c>
      <c r="G581" s="11" t="s">
        <v>250</v>
      </c>
      <c r="H581" s="11"/>
      <c r="I581" s="11"/>
      <c r="J581" s="11"/>
      <c r="K581" s="11"/>
      <c r="L581" s="11"/>
      <c r="M581" s="11"/>
      <c r="N581" s="46">
        <f ca="1">SUMIF(Ingredients!$B$3:$B$217,'PH complex foods'!F581,Ingredients!$A$3:$A$119)+SUMIF($B$3:$B$724,F581,$V$3:$V$723)</f>
        <v>1</v>
      </c>
      <c r="O581" s="11">
        <f ca="1">SUMIF(Ingredients!$B$3:$B$217,'PH complex foods'!G581,Ingredients!$A$3:$A$119)+SUMIF($B$3:$B$724,G581,$V$3:$V$723)</f>
        <v>1</v>
      </c>
      <c r="P581" s="11">
        <f ca="1">SUMIF(Ingredients!$B$3:$B$217,'PH complex foods'!H581,Ingredients!$A$3:$A$119)+SUMIF($B$3:$B$724,H581,$V$3:$V$723)</f>
        <v>0</v>
      </c>
      <c r="Q581" s="11">
        <f ca="1">SUMIF(Ingredients!$B$3:$B$217,'PH complex foods'!I581,Ingredients!$A$3:$A$119)+SUMIF($B$3:$B$724,I581,$V$3:$V$723)</f>
        <v>0</v>
      </c>
      <c r="R581" s="11">
        <f ca="1">SUMIF(Ingredients!$B$3:$B$217,'PH complex foods'!J581,Ingredients!$A$3:$A$119)+SUMIF($B$3:$B$724,J581,$V$3:$V$723)</f>
        <v>0</v>
      </c>
      <c r="S581" s="11">
        <f ca="1">SUMIF(Ingredients!$B$3:$B$217,'PH complex foods'!K581,Ingredients!$A$3:$A$119)+SUMIF($B$3:$B$724,K581,$V$3:$V$723)</f>
        <v>0</v>
      </c>
      <c r="T581" s="11">
        <f ca="1">SUMIF(Ingredients!$B$3:$B$217,'PH complex foods'!L581,Ingredients!$A$3:$A$119)+SUMIF($B$3:$B$724,L581,$V$3:$V$723)</f>
        <v>0</v>
      </c>
      <c r="U581" s="11">
        <f ca="1">SUMIF(Ingredients!$B$3:$B$217,'PH complex foods'!M581,Ingredients!$A$3:$A$119)+SUMIF($B$3:$B$724,M581,$V$3:$V$723)</f>
        <v>0</v>
      </c>
      <c r="V581" s="10">
        <f t="shared" ca="1" si="116"/>
        <v>1</v>
      </c>
      <c r="W581" s="11">
        <f t="shared" si="118"/>
        <v>0</v>
      </c>
      <c r="X581" s="44" t="str">
        <f t="shared" ca="1" si="117"/>
        <v>Yes</v>
      </c>
      <c r="Y581" s="34">
        <f>SUMIF(Ingredients!$B$3:$B$217,F581,Ingredients!$C$3:$C$217)+SUMIF($B$3:$B$724,F581,$AG$3:$AG$724)</f>
        <v>3</v>
      </c>
      <c r="Z581" s="30">
        <f>SUMIF(Ingredients!$B$3:$B$217,G581,Ingredients!$C$3:$C$217)+SUMIF($B$3:$B$724,G581,$AG$3:$AG$724)</f>
        <v>0</v>
      </c>
      <c r="AA581" s="30">
        <f>SUMIF(Ingredients!$B$3:$B$217,H581,Ingredients!$C$3:$C$217)+SUMIF($B$3:$B$724,H581,$AG$3:$AG$724)</f>
        <v>0</v>
      </c>
      <c r="AB581" s="30">
        <f>SUMIF(Ingredients!$B$3:$B$217,I581,Ingredients!$C$3:$C$217)+SUMIF($B$3:$B$724,I581,$AG$3:$AG$724)</f>
        <v>0</v>
      </c>
      <c r="AC581" s="30">
        <f>SUMIF(Ingredients!$B$3:$B$217,J581,Ingredients!$C$3:$C$217)+SUMIF($B$3:$B$724,J581,$AG$3:$AG$724)</f>
        <v>0</v>
      </c>
      <c r="AD581" s="30">
        <f>SUMIF(Ingredients!$B$3:$B$217,K581,Ingredients!$C$3:$C$217)+SUMIF($B$3:$B$724,K581,$AG$3:$AG$724)</f>
        <v>0</v>
      </c>
      <c r="AE581" s="30">
        <f>SUMIF(Ingredients!$B$3:$B$217,L581,Ingredients!$C$3:$C$217)+SUMIF($B$3:$B$724,L581,$AG$3:$AG$724)</f>
        <v>0</v>
      </c>
      <c r="AF581" s="30">
        <f>SUMIF(Ingredients!$B$3:$B$217,M581,Ingredients!$C$3:$C$217)+SUMIF($B$3:$B$724,M581,$AG$3:$AG$724)</f>
        <v>0</v>
      </c>
      <c r="AG581" s="29">
        <f t="shared" si="119"/>
        <v>3</v>
      </c>
      <c r="AH581" s="30">
        <f>SUMIF(Ingredients!$B$3:$B$217,F581,Ingredients!$D$3:$D$217)+SUMIF($B$3:$B$724,F581,$AP$3:$AP$724)</f>
        <v>9.5</v>
      </c>
      <c r="AI581" s="30">
        <f>SUMIF(Ingredients!$B$3:$B$217,G581,Ingredients!$D$3:$D$217)+SUMIF($B$3:$B$724,G581,$AP$3:$AP$724)</f>
        <v>5</v>
      </c>
      <c r="AJ581" s="30">
        <f>SUMIF(Ingredients!$B$3:$B$217,H581,Ingredients!$D$3:$D$217)+SUMIF($B$3:$B$724,H581,$AP$3:$AP$724)</f>
        <v>0</v>
      </c>
      <c r="AK581" s="30">
        <f>SUMIF(Ingredients!$B$3:$B$217,I581,Ingredients!$D$3:$D$217)+SUMIF($B$3:$B$724,I581,$AP$3:$AP$724)</f>
        <v>0</v>
      </c>
      <c r="AL581" s="30">
        <f>SUMIF(Ingredients!$B$3:$B$217,J581,Ingredients!$D$3:$D$217)+SUMIF($B$3:$B$724,J581,$AP$3:$AP$724)</f>
        <v>0</v>
      </c>
      <c r="AM581" s="30">
        <f>SUMIF(Ingredients!$B$3:$B$217,K581,Ingredients!$D$3:$D$217)+SUMIF($B$3:$B$724,K581,$AP$3:$AP$724)</f>
        <v>0</v>
      </c>
      <c r="AN581" s="30">
        <f>SUMIF(Ingredients!$B$3:$B$217,L581,Ingredients!$D$3:$D$217)+SUMIF($B$3:$B$724,L581,$AP$3:$AP$724)</f>
        <v>0</v>
      </c>
      <c r="AO581" s="30">
        <f>SUMIF(Ingredients!$B$3:$B$217,M581,Ingredients!$D$3:$D$217)+SUMIF($B$3:$B$724,M581,$AP$3:$AP$724)</f>
        <v>0</v>
      </c>
      <c r="AP581" s="29">
        <f t="shared" si="120"/>
        <v>14.5</v>
      </c>
      <c r="AQ581" s="30">
        <f>SUMIF(Ingredients!$B$3:$B$217,F581,Ingredients!$E$3:$E$217)+SUMIF($B$3:$B$724,F581,$AY$3:$AY$727)</f>
        <v>10</v>
      </c>
      <c r="AR581" s="30">
        <f>SUMIF(Ingredients!$B$3:$B$217,G581,Ingredients!$E$3:$E$217)+SUMIF($B$3:$B$724,G581,$AY$3:$AY$727)</f>
        <v>0</v>
      </c>
      <c r="AS581" s="30">
        <f>SUMIF(Ingredients!$B$3:$B$217,H581,Ingredients!$E$3:$E$217)+SUMIF($B$3:$B$724,H581,$AY$3:$AY$727)</f>
        <v>0</v>
      </c>
      <c r="AT581" s="30">
        <f>SUMIF(Ingredients!$B$3:$B$217,I581,Ingredients!$E$3:$E$217)+SUMIF($B$3:$B$724,I581,$AY$3:$AY$727)</f>
        <v>0</v>
      </c>
      <c r="AU581" s="30">
        <f>SUMIF(Ingredients!$B$3:$B$217,J581,Ingredients!$E$3:$E$217)+SUMIF($B$3:$B$724,J581,$AY$3:$AY$727)</f>
        <v>0</v>
      </c>
      <c r="AV581" s="30">
        <f>SUMIF(Ingredients!$B$3:$B$217,K581,Ingredients!$E$3:$E$217)+SUMIF($B$3:$B$724,K581,$AY$3:$AY$727)</f>
        <v>0</v>
      </c>
      <c r="AW581" s="30">
        <f>SUMIF(Ingredients!$B$3:$B$217,L581,Ingredients!$E$3:$E$217)+SUMIF($B$3:$B$724,L581,$AY$3:$AY$727)</f>
        <v>0</v>
      </c>
      <c r="AX581" s="30">
        <f>SUMIF(Ingredients!$B$3:$B$217,M581,Ingredients!$E$3:$E$217)+SUMIF($B$3:$B$724,M581,$AY$3:$AY$727)</f>
        <v>0</v>
      </c>
      <c r="AY581" s="29">
        <f t="shared" si="121"/>
        <v>5</v>
      </c>
      <c r="AZ581" s="30">
        <f>SUMIF(Ingredients!$B$3:$B$217,F581,Ingredients!$F$3:$F$217)+SUMIF($B$3:$B$724,F581,$BH$3:$BH$724)</f>
        <v>0</v>
      </c>
      <c r="BA581" s="30">
        <f>SUMIF(Ingredients!$B$3:$B$217,G581,Ingredients!$F$3:$F$217)+SUMIF($B$3:$B$724,G581,$BH$3:$BH$724)</f>
        <v>0</v>
      </c>
      <c r="BB581" s="30">
        <f>SUMIF(Ingredients!$B$3:$B$217,H581,Ingredients!$F$3:$F$217)+SUMIF($B$3:$B$724,H581,$BH$3:$BH$724)</f>
        <v>0</v>
      </c>
      <c r="BC581" s="30">
        <f>SUMIF(Ingredients!$B$3:$B$217,I581,Ingredients!$F$3:$F$217)+SUMIF($B$3:$B$724,I581,$BH$3:$BH$724)</f>
        <v>0</v>
      </c>
      <c r="BD581" s="30">
        <f>SUMIF(Ingredients!$B$3:$B$217,J581,Ingredients!$F$3:$F$217)+SUMIF($B$3:$B$724,J581,$BH$3:$BH$724)</f>
        <v>0</v>
      </c>
      <c r="BE581" s="30">
        <f>SUMIF(Ingredients!$B$3:$B$217,K581,Ingredients!$F$3:$F$217)+SUMIF($B$3:$B$724,K581,$BH$3:$BH$724)</f>
        <v>0</v>
      </c>
      <c r="BF581" s="30">
        <f>SUMIF(Ingredients!$B$3:$B$217,L581,Ingredients!$F$3:$F$217)+SUMIF($B$3:$B$724,L581,$BH$3:$BH$724)</f>
        <v>0</v>
      </c>
      <c r="BG581" s="30">
        <f>SUMIF(Ingredients!$B$3:$B$217,M581,Ingredients!$F$3:$F$217)+SUMIF($B$3:$B$724,M581,$BH$3:$BH$724)</f>
        <v>0</v>
      </c>
      <c r="BH581" s="35">
        <f t="shared" si="122"/>
        <v>0</v>
      </c>
      <c r="BI581" s="30">
        <f>SUMIF(Ingredients!$B$3:$B$217,F581,Ingredients!$G$3:$G$217)+SUMIF($B$3:$B$724,F581,$BQ$3:$BQ$724)</f>
        <v>1.5</v>
      </c>
      <c r="BJ581" s="30">
        <f>SUMIF(Ingredients!$B$3:$B$217,G581,Ingredients!$G$3:$G$217)+SUMIF($B$3:$B$724,G581,$BQ$3:$BQ$724)</f>
        <v>0</v>
      </c>
      <c r="BK581" s="30">
        <f>SUMIF(Ingredients!$B$3:$B$217,H581,Ingredients!$G$3:$G$217)+SUMIF($B$3:$B$724,H581,$BQ$3:$BQ$724)</f>
        <v>0</v>
      </c>
      <c r="BL581" s="30">
        <f>SUMIF(Ingredients!$B$3:$B$217,I581,Ingredients!$G$3:$G$217)+SUMIF($B$3:$B$724,I581,$BQ$3:$BQ$724)</f>
        <v>0</v>
      </c>
      <c r="BM581" s="30">
        <f>SUMIF(Ingredients!$B$3:$B$217,J581,Ingredients!$G$3:$G$217)+SUMIF($B$3:$B$724,J581,$BQ$3:$BQ$724)</f>
        <v>0</v>
      </c>
      <c r="BN581" s="30">
        <f>SUMIF(Ingredients!$B$3:$B$217,K581,Ingredients!$G$3:$G$217)+SUMIF($B$3:$B$724,K581,$BQ$3:$BQ$724)</f>
        <v>0</v>
      </c>
      <c r="BO581" s="30">
        <f>SUMIF(Ingredients!$B$3:$B$217,L581,Ingredients!$G$3:$G$217)+SUMIF($B$3:$B$724,L581,$BQ$3:$BQ$724)</f>
        <v>0</v>
      </c>
      <c r="BP581" s="30">
        <f>SUMIF(Ingredients!$B$3:$B$217,M581,Ingredients!$G$3:$G$217)+SUMIF($B$3:$B$724,M581,$BQ$3:$BQ$724)</f>
        <v>0</v>
      </c>
      <c r="BQ581" s="36">
        <f t="shared" si="123"/>
        <v>1.5</v>
      </c>
      <c r="BR581" s="30">
        <f>SUMIF(Ingredients!$B$3:$B$217,F581,Ingredients!$H$3:$H$217)+SUMIF($B$3:$B$724,F581,$BZ$3:$BZ$724)</f>
        <v>0</v>
      </c>
      <c r="BS581" s="30">
        <f>SUMIF(Ingredients!$B$3:$B$217,G581,Ingredients!$H$3:$H$217)+SUMIF($B$3:$B$724,G581,$BZ$3:$BZ$724)</f>
        <v>0</v>
      </c>
      <c r="BT581" s="30">
        <f>SUMIF(Ingredients!$B$3:$B$217,H581,Ingredients!$H$3:$H$217)+SUMIF($B$3:$B$724,H581,$BZ$3:$BZ$724)</f>
        <v>0</v>
      </c>
      <c r="BU581" s="30">
        <f>SUMIF(Ingredients!$B$3:$B$217,I581,Ingredients!$H$3:$H$217)+SUMIF($B$3:$B$724,I581,$BZ$3:$BZ$724)</f>
        <v>0</v>
      </c>
      <c r="BV581" s="30">
        <f>SUMIF(Ingredients!$B$3:$B$217,J581,Ingredients!$H$3:$H$217)+SUMIF($B$3:$B$724,J581,$BZ$3:$BZ$724)</f>
        <v>0</v>
      </c>
      <c r="BW581" s="30">
        <f>SUMIF(Ingredients!$B$3:$B$217,K581,Ingredients!$H$3:$H$217)+SUMIF($B$3:$B$724,K581,$BZ$3:$BZ$724)</f>
        <v>0</v>
      </c>
      <c r="BX581" s="30">
        <f>SUMIF(Ingredients!$B$3:$B$217,L581,Ingredients!$H$3:$H$217)+SUMIF($B$3:$B$724,L581,$BZ$3:$BZ$724)</f>
        <v>0</v>
      </c>
      <c r="BY581" s="30">
        <f>SUMIF(Ingredients!$B$3:$B$217,M581,Ingredients!$H$3:$H$217)+SUMIF($B$3:$B$724,M581,$BZ$3:$BZ$724)</f>
        <v>0</v>
      </c>
      <c r="BZ581" s="42">
        <f t="shared" si="124"/>
        <v>0</v>
      </c>
      <c r="CA581" s="30">
        <f>SUMIF(Ingredients!$B$3:$B$217,F581,Ingredients!$I$3:$I$217)+SUMIF($B$3:$B$724,F581,$CI$3:$CI$724)</f>
        <v>0</v>
      </c>
      <c r="CB581" s="30">
        <f>SUMIF(Ingredients!$B$3:$B$217,G581,Ingredients!$I$3:$I$217)+SUMIF($B$3:$B$724,G581,$CI$3:$CI$724)</f>
        <v>0</v>
      </c>
      <c r="CC581" s="30">
        <f>SUMIF(Ingredients!$B$3:$B$217,H581,Ingredients!$I$3:$I$217)+SUMIF($B$3:$B$724,H581,$CI$3:$CI$724)</f>
        <v>0</v>
      </c>
      <c r="CD581" s="30">
        <f>SUMIF(Ingredients!$B$3:$B$217,I581,Ingredients!$I$3:$I$217)+SUMIF($B$3:$B$724,I581,$CI$3:$CI$724)</f>
        <v>0</v>
      </c>
      <c r="CE581" s="30">
        <f>SUMIF(Ingredients!$B$3:$B$217,J581,Ingredients!$I$3:$I$217)+SUMIF($B$3:$B$724,J581,$CI$3:$CI$724)</f>
        <v>0</v>
      </c>
      <c r="CF581" s="30">
        <f>SUMIF(Ingredients!$B$3:$B$217,K581,Ingredients!$I$3:$I$217)+SUMIF($B$3:$B$724,K581,$CI$3:$CI$724)</f>
        <v>0</v>
      </c>
      <c r="CG581" s="30">
        <f>SUMIF(Ingredients!$B$3:$B$217,L581,Ingredients!$I$3:$I$217)+SUMIF($B$3:$B$724,L581,$CI$3:$CI$724)</f>
        <v>0</v>
      </c>
      <c r="CH581" s="30">
        <f>SUMIF(Ingredients!$B$3:$B$217,M581,Ingredients!$I$3:$I$217)+SUMIF($B$3:$B$724,M581,$CI$3:$CI$724)</f>
        <v>0</v>
      </c>
      <c r="CI581" s="38">
        <f t="shared" si="125"/>
        <v>0</v>
      </c>
      <c r="CJ581" s="30">
        <f>SUMIF(Ingredients!$B$3:$B$217,F581,Ingredients!$J$3:$J$217)+SUMIF($B$3:$B$724,F581,$CR$3:$CR$724)</f>
        <v>0</v>
      </c>
      <c r="CK581" s="30">
        <f>SUMIF(Ingredients!$B$3:$B$217,G581,Ingredients!$J$3:$J$217)+SUMIF($B$3:$B$724,G581,$CR$3:$CR$724)</f>
        <v>0</v>
      </c>
      <c r="CL581" s="30">
        <f>SUMIF(Ingredients!$B$3:$B$217,H581,Ingredients!$J$3:$J$217)+SUMIF($B$3:$B$724,H581,$CR$3:$CR$724)</f>
        <v>0</v>
      </c>
      <c r="CM581" s="30">
        <f>SUMIF(Ingredients!$B$3:$B$217,I581,Ingredients!$J$3:$J$217)+SUMIF($B$3:$B$724,I581,$CR$3:$CR$724)</f>
        <v>0</v>
      </c>
      <c r="CN581" s="30">
        <f>SUMIF(Ingredients!$B$3:$B$217,J581,Ingredients!$J$3:$J$217)+SUMIF($B$3:$B$724,J581,$CR$3:$CR$724)</f>
        <v>0</v>
      </c>
      <c r="CO581" s="30">
        <f>SUMIF(Ingredients!$B$3:$B$217,K581,Ingredients!$J$3:$J$217)+SUMIF($B$3:$B$724,K581,$CR$3:$CR$724)</f>
        <v>0</v>
      </c>
      <c r="CP581" s="30">
        <f>SUMIF(Ingredients!$B$3:$B$217,L581,Ingredients!$J$3:$J$217)+SUMIF($B$3:$B$724,L581,$CR$3:$CR$724)</f>
        <v>0</v>
      </c>
      <c r="CQ581" s="30">
        <f>SUMIF(Ingredients!$B$3:$B$217,M581,Ingredients!$J$3:$J$217)+SUMIF($B$3:$B$724,M581,$CR$3:$CR$724)</f>
        <v>0</v>
      </c>
      <c r="CR581" s="43">
        <f t="shared" si="126"/>
        <v>0</v>
      </c>
      <c r="CS581" s="34">
        <v>3</v>
      </c>
      <c r="CT581" s="30">
        <v>14.5</v>
      </c>
      <c r="CU581" s="30">
        <v>15</v>
      </c>
      <c r="CV581" s="35">
        <v>0</v>
      </c>
      <c r="CW581" s="36">
        <v>1.5</v>
      </c>
      <c r="CX581" s="37">
        <v>0</v>
      </c>
      <c r="CY581" s="38">
        <v>0</v>
      </c>
      <c r="CZ581" s="39">
        <v>0</v>
      </c>
      <c r="DA581" t="s">
        <v>202</v>
      </c>
      <c r="DB581" t="str">
        <f t="shared" ca="1" si="127"/>
        <v>-</v>
      </c>
      <c r="DD581" t="s">
        <v>200</v>
      </c>
      <c r="DE581" t="str">
        <f t="shared" ca="1" si="128"/>
        <v>CHERRYSLUSHIEITEM(FRUIT, ItemRegistry.cherryslushieItem, 4 ,0.6f,14.5f,0f,0f,1.5f,0f,0f,1.4f),</v>
      </c>
      <c r="DF581" t="s">
        <v>2614</v>
      </c>
    </row>
    <row r="582" spans="2:110" x14ac:dyDescent="0.3">
      <c r="B582" t="s">
        <v>898</v>
      </c>
      <c r="C582" t="str">
        <f>INDEX('PH Itemnames'!$B$1:$B$723,MATCH(B582,'PH Itemnames'!$A$1:$A$723),1)</f>
        <v>pambitsboxItem</v>
      </c>
      <c r="D582" t="s">
        <v>245</v>
      </c>
      <c r="E582" t="s">
        <v>1192</v>
      </c>
      <c r="F582" s="10" t="s">
        <v>209</v>
      </c>
      <c r="G582" s="11" t="s">
        <v>346</v>
      </c>
      <c r="H582" s="11" t="s">
        <v>718</v>
      </c>
      <c r="I582" s="11" t="s">
        <v>221</v>
      </c>
      <c r="J582" s="11" t="s">
        <v>210</v>
      </c>
      <c r="K582" s="11" t="s">
        <v>400</v>
      </c>
      <c r="L582" s="11"/>
      <c r="M582" s="11"/>
      <c r="N582" s="46">
        <f ca="1">SUMIF(Ingredients!$B$3:$B$217,'PH complex foods'!F582,Ingredients!$A$3:$A$119)+SUMIF($B$3:$B$724,F582,$V$3:$V$723)</f>
        <v>1</v>
      </c>
      <c r="O582" s="11">
        <f ca="1">SUMIF(Ingredients!$B$3:$B$217,'PH complex foods'!G582,Ingredients!$A$3:$A$119)+SUMIF($B$3:$B$724,G582,$V$3:$V$723)</f>
        <v>1</v>
      </c>
      <c r="P582" s="11">
        <f ca="1">SUMIF(Ingredients!$B$3:$B$217,'PH complex foods'!H582,Ingredients!$A$3:$A$119)+SUMIF($B$3:$B$724,H582,$V$3:$V$723)</f>
        <v>1</v>
      </c>
      <c r="Q582" s="11">
        <f ca="1">SUMIF(Ingredients!$B$3:$B$217,'PH complex foods'!I582,Ingredients!$A$3:$A$119)+SUMIF($B$3:$B$724,I582,$V$3:$V$723)</f>
        <v>0</v>
      </c>
      <c r="R582" s="11">
        <f ca="1">SUMIF(Ingredients!$B$3:$B$217,'PH complex foods'!J582,Ingredients!$A$3:$A$119)+SUMIF($B$3:$B$724,J582,$V$3:$V$723)</f>
        <v>1</v>
      </c>
      <c r="S582" s="11">
        <f ca="1">SUMIF(Ingredients!$B$3:$B$217,'PH complex foods'!K582,Ingredients!$A$3:$A$119)+SUMIF($B$3:$B$724,K582,$V$3:$V$723)</f>
        <v>0</v>
      </c>
      <c r="T582" s="11">
        <f ca="1">SUMIF(Ingredients!$B$3:$B$217,'PH complex foods'!L582,Ingredients!$A$3:$A$119)+SUMIF($B$3:$B$724,L582,$V$3:$V$723)</f>
        <v>0</v>
      </c>
      <c r="U582" s="11">
        <f ca="1">SUMIF(Ingredients!$B$3:$B$217,'PH complex foods'!M582,Ingredients!$A$3:$A$119)+SUMIF($B$3:$B$724,M582,$V$3:$V$723)</f>
        <v>0</v>
      </c>
      <c r="V582" s="10">
        <f t="shared" ref="V582:V645" ca="1" si="129">SUM(N582:U582)-COUNTA(F582:M582)+1</f>
        <v>-1</v>
      </c>
      <c r="W582" s="11">
        <f t="shared" si="118"/>
        <v>0</v>
      </c>
      <c r="X582" s="44" t="str">
        <f t="shared" ca="1" si="117"/>
        <v>No</v>
      </c>
      <c r="Y582" s="34">
        <f>SUMIF(Ingredients!$B$3:$B$217,F582,Ingredients!$C$3:$C$217)+SUMIF($B$3:$B$724,F582,$AG$3:$AG$724)</f>
        <v>5</v>
      </c>
      <c r="Z582" s="30">
        <f>SUMIF(Ingredients!$B$3:$B$217,G582,Ingredients!$C$3:$C$217)+SUMIF($B$3:$B$724,G582,$AG$3:$AG$724)</f>
        <v>4</v>
      </c>
      <c r="AA582" s="30">
        <f>SUMIF(Ingredients!$B$3:$B$217,H582,Ingredients!$C$3:$C$217)+SUMIF($B$3:$B$724,H582,$AG$3:$AG$724)</f>
        <v>0</v>
      </c>
      <c r="AB582" s="30">
        <f>SUMIF(Ingredients!$B$3:$B$217,I582,Ingredients!$C$3:$C$217)+SUMIF($B$3:$B$724,I582,$AG$3:$AG$724)</f>
        <v>0</v>
      </c>
      <c r="AC582" s="30">
        <f>SUMIF(Ingredients!$B$3:$B$217,J582,Ingredients!$C$3:$C$217)+SUMIF($B$3:$B$724,J582,$AG$3:$AG$724)</f>
        <v>0</v>
      </c>
      <c r="AD582" s="30">
        <f>SUMIF(Ingredients!$B$3:$B$217,K582,Ingredients!$C$3:$C$217)+SUMIF($B$3:$B$724,K582,$AG$3:$AG$724)</f>
        <v>0</v>
      </c>
      <c r="AE582" s="30">
        <f>SUMIF(Ingredients!$B$3:$B$217,L582,Ingredients!$C$3:$C$217)+SUMIF($B$3:$B$724,L582,$AG$3:$AG$724)</f>
        <v>0</v>
      </c>
      <c r="AF582" s="30">
        <f>SUMIF(Ingredients!$B$3:$B$217,M582,Ingredients!$C$3:$C$217)+SUMIF($B$3:$B$724,M582,$AG$3:$AG$724)</f>
        <v>0</v>
      </c>
      <c r="AG582" s="29">
        <f t="shared" si="119"/>
        <v>9</v>
      </c>
      <c r="AH582" s="30">
        <f>SUMIF(Ingredients!$B$3:$B$217,F582,Ingredients!$D$3:$D$217)+SUMIF($B$3:$B$724,F582,$AP$3:$AP$724)</f>
        <v>0</v>
      </c>
      <c r="AI582" s="30">
        <f>SUMIF(Ingredients!$B$3:$B$217,G582,Ingredients!$D$3:$D$217)+SUMIF($B$3:$B$724,G582,$AP$3:$AP$724)</f>
        <v>0</v>
      </c>
      <c r="AJ582" s="30">
        <f>SUMIF(Ingredients!$B$3:$B$217,H582,Ingredients!$D$3:$D$217)+SUMIF($B$3:$B$724,H582,$AP$3:$AP$724)</f>
        <v>0</v>
      </c>
      <c r="AK582" s="30">
        <f>SUMIF(Ingredients!$B$3:$B$217,I582,Ingredients!$D$3:$D$217)+SUMIF($B$3:$B$724,I582,$AP$3:$AP$724)</f>
        <v>0</v>
      </c>
      <c r="AL582" s="30">
        <f>SUMIF(Ingredients!$B$3:$B$217,J582,Ingredients!$D$3:$D$217)+SUMIF($B$3:$B$724,J582,$AP$3:$AP$724)</f>
        <v>0</v>
      </c>
      <c r="AM582" s="30">
        <f>SUMIF(Ingredients!$B$3:$B$217,K582,Ingredients!$D$3:$D$217)+SUMIF($B$3:$B$724,K582,$AP$3:$AP$724)</f>
        <v>0</v>
      </c>
      <c r="AN582" s="30">
        <f>SUMIF(Ingredients!$B$3:$B$217,L582,Ingredients!$D$3:$D$217)+SUMIF($B$3:$B$724,L582,$AP$3:$AP$724)</f>
        <v>0</v>
      </c>
      <c r="AO582" s="30">
        <f>SUMIF(Ingredients!$B$3:$B$217,M582,Ingredients!$D$3:$D$217)+SUMIF($B$3:$B$724,M582,$AP$3:$AP$724)</f>
        <v>0</v>
      </c>
      <c r="AP582" s="29">
        <f t="shared" si="120"/>
        <v>0</v>
      </c>
      <c r="AQ582" s="30">
        <f>SUMIF(Ingredients!$B$3:$B$217,F582,Ingredients!$E$3:$E$217)+SUMIF($B$3:$B$724,F582,$AY$3:$AY$727)</f>
        <v>7</v>
      </c>
      <c r="AR582" s="30">
        <f>SUMIF(Ingredients!$B$3:$B$217,G582,Ingredients!$E$3:$E$217)+SUMIF($B$3:$B$724,G582,$AY$3:$AY$727)</f>
        <v>0</v>
      </c>
      <c r="AS582" s="30">
        <f>SUMIF(Ingredients!$B$3:$B$217,H582,Ingredients!$E$3:$E$217)+SUMIF($B$3:$B$724,H582,$AY$3:$AY$727)</f>
        <v>0</v>
      </c>
      <c r="AT582" s="30">
        <f>SUMIF(Ingredients!$B$3:$B$217,I582,Ingredients!$E$3:$E$217)+SUMIF($B$3:$B$724,I582,$AY$3:$AY$727)</f>
        <v>0</v>
      </c>
      <c r="AU582" s="30">
        <f>SUMIF(Ingredients!$B$3:$B$217,J582,Ingredients!$E$3:$E$217)+SUMIF($B$3:$B$724,J582,$AY$3:$AY$727)</f>
        <v>30</v>
      </c>
      <c r="AV582" s="30">
        <f>SUMIF(Ingredients!$B$3:$B$217,K582,Ingredients!$E$3:$E$217)+SUMIF($B$3:$B$724,K582,$AY$3:$AY$727)</f>
        <v>0</v>
      </c>
      <c r="AW582" s="30">
        <f>SUMIF(Ingredients!$B$3:$B$217,L582,Ingredients!$E$3:$E$217)+SUMIF($B$3:$B$724,L582,$AY$3:$AY$727)</f>
        <v>0</v>
      </c>
      <c r="AX582" s="30">
        <f>SUMIF(Ingredients!$B$3:$B$217,M582,Ingredients!$E$3:$E$217)+SUMIF($B$3:$B$724,M582,$AY$3:$AY$727)</f>
        <v>0</v>
      </c>
      <c r="AY582" s="29">
        <f t="shared" si="121"/>
        <v>6.166666666666667</v>
      </c>
      <c r="AZ582" s="30">
        <f>SUMIF(Ingredients!$B$3:$B$217,F582,Ingredients!$F$3:$F$217)+SUMIF($B$3:$B$724,F582,$BH$3:$BH$724)</f>
        <v>1</v>
      </c>
      <c r="BA582" s="30">
        <f>SUMIF(Ingredients!$B$3:$B$217,G582,Ingredients!$F$3:$F$217)+SUMIF($B$3:$B$724,G582,$BH$3:$BH$724)</f>
        <v>0</v>
      </c>
      <c r="BB582" s="30">
        <f>SUMIF(Ingredients!$B$3:$B$217,H582,Ingredients!$F$3:$F$217)+SUMIF($B$3:$B$724,H582,$BH$3:$BH$724)</f>
        <v>0</v>
      </c>
      <c r="BC582" s="30">
        <f>SUMIF(Ingredients!$B$3:$B$217,I582,Ingredients!$F$3:$F$217)+SUMIF($B$3:$B$724,I582,$BH$3:$BH$724)</f>
        <v>0</v>
      </c>
      <c r="BD582" s="30">
        <f>SUMIF(Ingredients!$B$3:$B$217,J582,Ingredients!$F$3:$F$217)+SUMIF($B$3:$B$724,J582,$BH$3:$BH$724)</f>
        <v>0</v>
      </c>
      <c r="BE582" s="30">
        <f>SUMIF(Ingredients!$B$3:$B$217,K582,Ingredients!$F$3:$F$217)+SUMIF($B$3:$B$724,K582,$BH$3:$BH$724)</f>
        <v>0</v>
      </c>
      <c r="BF582" s="30">
        <f>SUMIF(Ingredients!$B$3:$B$217,L582,Ingredients!$F$3:$F$217)+SUMIF($B$3:$B$724,L582,$BH$3:$BH$724)</f>
        <v>0</v>
      </c>
      <c r="BG582" s="30">
        <f>SUMIF(Ingredients!$B$3:$B$217,M582,Ingredients!$F$3:$F$217)+SUMIF($B$3:$B$724,M582,$BH$3:$BH$724)</f>
        <v>0</v>
      </c>
      <c r="BH582" s="35">
        <f t="shared" si="122"/>
        <v>1</v>
      </c>
      <c r="BI582" s="30">
        <f>SUMIF(Ingredients!$B$3:$B$217,F582,Ingredients!$G$3:$G$217)+SUMIF($B$3:$B$724,F582,$BQ$3:$BQ$724)</f>
        <v>0</v>
      </c>
      <c r="BJ582" s="30">
        <f>SUMIF(Ingredients!$B$3:$B$217,G582,Ingredients!$G$3:$G$217)+SUMIF($B$3:$B$724,G582,$BQ$3:$BQ$724)</f>
        <v>0</v>
      </c>
      <c r="BK582" s="30">
        <f>SUMIF(Ingredients!$B$3:$B$217,H582,Ingredients!$G$3:$G$217)+SUMIF($B$3:$B$724,H582,$BQ$3:$BQ$724)</f>
        <v>0</v>
      </c>
      <c r="BL582" s="30">
        <f>SUMIF(Ingredients!$B$3:$B$217,I582,Ingredients!$G$3:$G$217)+SUMIF($B$3:$B$724,I582,$BQ$3:$BQ$724)</f>
        <v>0</v>
      </c>
      <c r="BM582" s="30">
        <f>SUMIF(Ingredients!$B$3:$B$217,J582,Ingredients!$G$3:$G$217)+SUMIF($B$3:$B$724,J582,$BQ$3:$BQ$724)</f>
        <v>0</v>
      </c>
      <c r="BN582" s="30">
        <f>SUMIF(Ingredients!$B$3:$B$217,K582,Ingredients!$G$3:$G$217)+SUMIF($B$3:$B$724,K582,$BQ$3:$BQ$724)</f>
        <v>0</v>
      </c>
      <c r="BO582" s="30">
        <f>SUMIF(Ingredients!$B$3:$B$217,L582,Ingredients!$G$3:$G$217)+SUMIF($B$3:$B$724,L582,$BQ$3:$BQ$724)</f>
        <v>0</v>
      </c>
      <c r="BP582" s="30">
        <f>SUMIF(Ingredients!$B$3:$B$217,M582,Ingredients!$G$3:$G$217)+SUMIF($B$3:$B$724,M582,$BQ$3:$BQ$724)</f>
        <v>0</v>
      </c>
      <c r="BQ582" s="36">
        <f t="shared" si="123"/>
        <v>0</v>
      </c>
      <c r="BR582" s="30">
        <f>SUMIF(Ingredients!$B$3:$B$217,F582,Ingredients!$H$3:$H$217)+SUMIF($B$3:$B$724,F582,$BZ$3:$BZ$724)</f>
        <v>0</v>
      </c>
      <c r="BS582" s="30">
        <f>SUMIF(Ingredients!$B$3:$B$217,G582,Ingredients!$H$3:$H$217)+SUMIF($B$3:$B$724,G582,$BZ$3:$BZ$724)</f>
        <v>0</v>
      </c>
      <c r="BT582" s="30">
        <f>SUMIF(Ingredients!$B$3:$B$217,H582,Ingredients!$H$3:$H$217)+SUMIF($B$3:$B$724,H582,$BZ$3:$BZ$724)</f>
        <v>0</v>
      </c>
      <c r="BU582" s="30">
        <f>SUMIF(Ingredients!$B$3:$B$217,I582,Ingredients!$H$3:$H$217)+SUMIF($B$3:$B$724,I582,$BZ$3:$BZ$724)</f>
        <v>0</v>
      </c>
      <c r="BV582" s="30">
        <f>SUMIF(Ingredients!$B$3:$B$217,J582,Ingredients!$H$3:$H$217)+SUMIF($B$3:$B$724,J582,$BZ$3:$BZ$724)</f>
        <v>0</v>
      </c>
      <c r="BW582" s="30">
        <f>SUMIF(Ingredients!$B$3:$B$217,K582,Ingredients!$H$3:$H$217)+SUMIF($B$3:$B$724,K582,$BZ$3:$BZ$724)</f>
        <v>0</v>
      </c>
      <c r="BX582" s="30">
        <f>SUMIF(Ingredients!$B$3:$B$217,L582,Ingredients!$H$3:$H$217)+SUMIF($B$3:$B$724,L582,$BZ$3:$BZ$724)</f>
        <v>0</v>
      </c>
      <c r="BY582" s="30">
        <f>SUMIF(Ingredients!$B$3:$B$217,M582,Ingredients!$H$3:$H$217)+SUMIF($B$3:$B$724,M582,$BZ$3:$BZ$724)</f>
        <v>0</v>
      </c>
      <c r="BZ582" s="42">
        <f t="shared" si="124"/>
        <v>0</v>
      </c>
      <c r="CA582" s="30">
        <f>SUMIF(Ingredients!$B$3:$B$217,F582,Ingredients!$I$3:$I$217)+SUMIF($B$3:$B$724,F582,$CI$3:$CI$724)</f>
        <v>0</v>
      </c>
      <c r="CB582" s="30">
        <f>SUMIF(Ingredients!$B$3:$B$217,G582,Ingredients!$I$3:$I$217)+SUMIF($B$3:$B$724,G582,$CI$3:$CI$724)</f>
        <v>0</v>
      </c>
      <c r="CC582" s="30">
        <f>SUMIF(Ingredients!$B$3:$B$217,H582,Ingredients!$I$3:$I$217)+SUMIF($B$3:$B$724,H582,$CI$3:$CI$724)</f>
        <v>0</v>
      </c>
      <c r="CD582" s="30">
        <f>SUMIF(Ingredients!$B$3:$B$217,I582,Ingredients!$I$3:$I$217)+SUMIF($B$3:$B$724,I582,$CI$3:$CI$724)</f>
        <v>0</v>
      </c>
      <c r="CE582" s="30">
        <f>SUMIF(Ingredients!$B$3:$B$217,J582,Ingredients!$I$3:$I$217)+SUMIF($B$3:$B$724,J582,$CI$3:$CI$724)</f>
        <v>0</v>
      </c>
      <c r="CF582" s="30">
        <f>SUMIF(Ingredients!$B$3:$B$217,K582,Ingredients!$I$3:$I$217)+SUMIF($B$3:$B$724,K582,$CI$3:$CI$724)</f>
        <v>0</v>
      </c>
      <c r="CG582" s="30">
        <f>SUMIF(Ingredients!$B$3:$B$217,L582,Ingredients!$I$3:$I$217)+SUMIF($B$3:$B$724,L582,$CI$3:$CI$724)</f>
        <v>0</v>
      </c>
      <c r="CH582" s="30">
        <f>SUMIF(Ingredients!$B$3:$B$217,M582,Ingredients!$I$3:$I$217)+SUMIF($B$3:$B$724,M582,$CI$3:$CI$724)</f>
        <v>0</v>
      </c>
      <c r="CI582" s="38">
        <f t="shared" si="125"/>
        <v>0</v>
      </c>
      <c r="CJ582" s="30">
        <f>SUMIF(Ingredients!$B$3:$B$217,F582,Ingredients!$J$3:$J$217)+SUMIF($B$3:$B$724,F582,$CR$3:$CR$724)</f>
        <v>0</v>
      </c>
      <c r="CK582" s="30">
        <f>SUMIF(Ingredients!$B$3:$B$217,G582,Ingredients!$J$3:$J$217)+SUMIF($B$3:$B$724,G582,$CR$3:$CR$724)</f>
        <v>0</v>
      </c>
      <c r="CL582" s="30">
        <f>SUMIF(Ingredients!$B$3:$B$217,H582,Ingredients!$J$3:$J$217)+SUMIF($B$3:$B$724,H582,$CR$3:$CR$724)</f>
        <v>0</v>
      </c>
      <c r="CM582" s="30">
        <f>SUMIF(Ingredients!$B$3:$B$217,I582,Ingredients!$J$3:$J$217)+SUMIF($B$3:$B$724,I582,$CR$3:$CR$724)</f>
        <v>0</v>
      </c>
      <c r="CN582" s="30">
        <f>SUMIF(Ingredients!$B$3:$B$217,J582,Ingredients!$J$3:$J$217)+SUMIF($B$3:$B$724,J582,$CR$3:$CR$724)</f>
        <v>0</v>
      </c>
      <c r="CO582" s="30">
        <f>SUMIF(Ingredients!$B$3:$B$217,K582,Ingredients!$J$3:$J$217)+SUMIF($B$3:$B$724,K582,$CR$3:$CR$724)</f>
        <v>0</v>
      </c>
      <c r="CP582" s="30">
        <f>SUMIF(Ingredients!$B$3:$B$217,L582,Ingredients!$J$3:$J$217)+SUMIF($B$3:$B$724,L582,$CR$3:$CR$724)</f>
        <v>0</v>
      </c>
      <c r="CQ582" s="30">
        <f>SUMIF(Ingredients!$B$3:$B$217,M582,Ingredients!$J$3:$J$217)+SUMIF($B$3:$B$724,M582,$CR$3:$CR$724)</f>
        <v>0</v>
      </c>
      <c r="CR582" s="43">
        <f t="shared" si="126"/>
        <v>0</v>
      </c>
      <c r="CS582" s="34">
        <v>9</v>
      </c>
      <c r="CT582" s="30">
        <v>0</v>
      </c>
      <c r="CU582" s="30">
        <v>6.166666666666667</v>
      </c>
      <c r="CV582" s="35">
        <v>1</v>
      </c>
      <c r="CW582" s="36">
        <v>0</v>
      </c>
      <c r="CX582" s="37">
        <v>0</v>
      </c>
      <c r="CY582" s="38">
        <v>0</v>
      </c>
      <c r="CZ582" s="39">
        <v>0</v>
      </c>
      <c r="DA582" t="s">
        <v>199</v>
      </c>
      <c r="DB582" t="str">
        <f t="shared" ca="1" si="127"/>
        <v>No</v>
      </c>
      <c r="DD582" t="s">
        <v>200</v>
      </c>
      <c r="DE582" t="str">
        <f t="shared" ca="1" si="128"/>
        <v/>
      </c>
      <c r="DF582" t="s">
        <v>2272</v>
      </c>
    </row>
    <row r="583" spans="2:110" x14ac:dyDescent="0.3">
      <c r="B583" t="s">
        <v>899</v>
      </c>
      <c r="C583" t="str">
        <f>INDEX('PH Itemnames'!$B$1:$B$723,MATCH(B583,'PH Itemnames'!$A$1:$A$723),1)</f>
        <v>stuffedchilipeppersItem</v>
      </c>
      <c r="D583" t="s">
        <v>240</v>
      </c>
      <c r="E583" t="s">
        <v>1192</v>
      </c>
      <c r="F583" s="10" t="s">
        <v>133</v>
      </c>
      <c r="G583" s="11" t="s">
        <v>73</v>
      </c>
      <c r="H583" s="11" t="s">
        <v>212</v>
      </c>
      <c r="I583" s="11" t="s">
        <v>64</v>
      </c>
      <c r="J583" s="11" t="s">
        <v>122</v>
      </c>
      <c r="K583" s="11"/>
      <c r="L583" s="11"/>
      <c r="M583" s="11"/>
      <c r="N583" s="46">
        <f ca="1">SUMIF(Ingredients!$B$3:$B$217,'PH complex foods'!F583,Ingredients!$A$3:$A$119)+SUMIF($B$3:$B$724,F583,$V$3:$V$723)</f>
        <v>1</v>
      </c>
      <c r="O583" s="11">
        <f ca="1">SUMIF(Ingredients!$B$3:$B$217,'PH complex foods'!G583,Ingredients!$A$3:$A$119)+SUMIF($B$3:$B$724,G583,$V$3:$V$723)</f>
        <v>1</v>
      </c>
      <c r="P583" s="11">
        <f ca="1">SUMIF(Ingredients!$B$3:$B$217,'PH complex foods'!H583,Ingredients!$A$3:$A$119)+SUMIF($B$3:$B$724,H583,$V$3:$V$723)</f>
        <v>1</v>
      </c>
      <c r="Q583" s="11">
        <f ca="1">SUMIF(Ingredients!$B$3:$B$217,'PH complex foods'!I583,Ingredients!$A$3:$A$119)+SUMIF($B$3:$B$724,I583,$V$3:$V$723)</f>
        <v>1</v>
      </c>
      <c r="R583" s="11">
        <f ca="1">SUMIF(Ingredients!$B$3:$B$217,'PH complex foods'!J583,Ingredients!$A$3:$A$119)+SUMIF($B$3:$B$724,J583,$V$3:$V$723)</f>
        <v>1</v>
      </c>
      <c r="S583" s="11">
        <f ca="1">SUMIF(Ingredients!$B$3:$B$217,'PH complex foods'!K583,Ingredients!$A$3:$A$119)+SUMIF($B$3:$B$724,K583,$V$3:$V$723)</f>
        <v>0</v>
      </c>
      <c r="T583" s="11">
        <f ca="1">SUMIF(Ingredients!$B$3:$B$217,'PH complex foods'!L583,Ingredients!$A$3:$A$119)+SUMIF($B$3:$B$724,L583,$V$3:$V$723)</f>
        <v>0</v>
      </c>
      <c r="U583" s="11">
        <f ca="1">SUMIF(Ingredients!$B$3:$B$217,'PH complex foods'!M583,Ingredients!$A$3:$A$119)+SUMIF($B$3:$B$724,M583,$V$3:$V$723)</f>
        <v>0</v>
      </c>
      <c r="V583" s="10">
        <f t="shared" ca="1" si="129"/>
        <v>1</v>
      </c>
      <c r="W583" s="11">
        <f t="shared" si="118"/>
        <v>0</v>
      </c>
      <c r="X583" s="44" t="str">
        <f t="shared" ref="X583:X646" ca="1" si="130">IF(V583=1,"Yes","No")</f>
        <v>Yes</v>
      </c>
      <c r="Y583" s="34">
        <f>SUMIF(Ingredients!$B$3:$B$217,F583,Ingredients!$C$3:$C$217)+SUMIF($B$3:$B$724,F583,$AG$3:$AG$724)</f>
        <v>1</v>
      </c>
      <c r="Z583" s="30">
        <f>SUMIF(Ingredients!$B$3:$B$217,G583,Ingredients!$C$3:$C$217)+SUMIF($B$3:$B$724,G583,$AG$3:$AG$724)</f>
        <v>10</v>
      </c>
      <c r="AA583" s="30">
        <f>SUMIF(Ingredients!$B$3:$B$217,H583,Ingredients!$C$3:$C$217)+SUMIF($B$3:$B$724,H583,$AG$3:$AG$724)</f>
        <v>7.166666666666667</v>
      </c>
      <c r="AB583" s="30">
        <f>SUMIF(Ingredients!$B$3:$B$217,I583,Ingredients!$C$3:$C$217)+SUMIF($B$3:$B$724,I583,$AG$3:$AG$724)</f>
        <v>2</v>
      </c>
      <c r="AC583" s="30">
        <f>SUMIF(Ingredients!$B$3:$B$217,J583,Ingredients!$C$3:$C$217)+SUMIF($B$3:$B$724,J583,$AG$3:$AG$724)</f>
        <v>0</v>
      </c>
      <c r="AD583" s="30">
        <f>SUMIF(Ingredients!$B$3:$B$217,K583,Ingredients!$C$3:$C$217)+SUMIF($B$3:$B$724,K583,$AG$3:$AG$724)</f>
        <v>0</v>
      </c>
      <c r="AE583" s="30">
        <f>SUMIF(Ingredients!$B$3:$B$217,L583,Ingredients!$C$3:$C$217)+SUMIF($B$3:$B$724,L583,$AG$3:$AG$724)</f>
        <v>0</v>
      </c>
      <c r="AF583" s="30">
        <f>SUMIF(Ingredients!$B$3:$B$217,M583,Ingredients!$C$3:$C$217)+SUMIF($B$3:$B$724,M583,$AG$3:$AG$724)</f>
        <v>0</v>
      </c>
      <c r="AG583" s="29">
        <f t="shared" si="119"/>
        <v>20.166666666666668</v>
      </c>
      <c r="AH583" s="30">
        <f>SUMIF(Ingredients!$B$3:$B$217,F583,Ingredients!$D$3:$D$217)+SUMIF($B$3:$B$724,F583,$AP$3:$AP$724)</f>
        <v>0</v>
      </c>
      <c r="AI583" s="30">
        <f>SUMIF(Ingredients!$B$3:$B$217,G583,Ingredients!$D$3:$D$217)+SUMIF($B$3:$B$724,G583,$AP$3:$AP$724)</f>
        <v>0</v>
      </c>
      <c r="AJ583" s="30">
        <f>SUMIF(Ingredients!$B$3:$B$217,H583,Ingredients!$D$3:$D$217)+SUMIF($B$3:$B$724,H583,$AP$3:$AP$724)</f>
        <v>0</v>
      </c>
      <c r="AK583" s="30">
        <f>SUMIF(Ingredients!$B$3:$B$217,I583,Ingredients!$D$3:$D$217)+SUMIF($B$3:$B$724,I583,$AP$3:$AP$724)</f>
        <v>0</v>
      </c>
      <c r="AL583" s="30">
        <f>SUMIF(Ingredients!$B$3:$B$217,J583,Ingredients!$D$3:$D$217)+SUMIF($B$3:$B$724,J583,$AP$3:$AP$724)</f>
        <v>0</v>
      </c>
      <c r="AM583" s="30">
        <f>SUMIF(Ingredients!$B$3:$B$217,K583,Ingredients!$D$3:$D$217)+SUMIF($B$3:$B$724,K583,$AP$3:$AP$724)</f>
        <v>0</v>
      </c>
      <c r="AN583" s="30">
        <f>SUMIF(Ingredients!$B$3:$B$217,L583,Ingredients!$D$3:$D$217)+SUMIF($B$3:$B$724,L583,$AP$3:$AP$724)</f>
        <v>0</v>
      </c>
      <c r="AO583" s="30">
        <f>SUMIF(Ingredients!$B$3:$B$217,M583,Ingredients!$D$3:$D$217)+SUMIF($B$3:$B$724,M583,$AP$3:$AP$724)</f>
        <v>0</v>
      </c>
      <c r="AP583" s="29">
        <f t="shared" si="120"/>
        <v>0</v>
      </c>
      <c r="AQ583" s="30">
        <f>SUMIF(Ingredients!$B$3:$B$217,F583,Ingredients!$E$3:$E$217)+SUMIF($B$3:$B$724,F583,$AY$3:$AY$727)</f>
        <v>32</v>
      </c>
      <c r="AR583" s="30">
        <f>SUMIF(Ingredients!$B$3:$B$217,G583,Ingredients!$E$3:$E$217)+SUMIF($B$3:$B$724,G583,$AY$3:$AY$727)</f>
        <v>73</v>
      </c>
      <c r="AS583" s="30">
        <f>SUMIF(Ingredients!$B$3:$B$217,H583,Ingredients!$E$3:$E$217)+SUMIF($B$3:$B$724,H583,$AY$3:$AY$727)</f>
        <v>12</v>
      </c>
      <c r="AT583" s="30">
        <f>SUMIF(Ingredients!$B$3:$B$217,I583,Ingredients!$E$3:$E$217)+SUMIF($B$3:$B$724,I583,$AY$3:$AY$727)</f>
        <v>43</v>
      </c>
      <c r="AU583" s="30">
        <f>SUMIF(Ingredients!$B$3:$B$217,J583,Ingredients!$E$3:$E$217)+SUMIF($B$3:$B$724,J583,$AY$3:$AY$727)</f>
        <v>48</v>
      </c>
      <c r="AV583" s="30">
        <f>SUMIF(Ingredients!$B$3:$B$217,K583,Ingredients!$E$3:$E$217)+SUMIF($B$3:$B$724,K583,$AY$3:$AY$727)</f>
        <v>0</v>
      </c>
      <c r="AW583" s="30">
        <f>SUMIF(Ingredients!$B$3:$B$217,L583,Ingredients!$E$3:$E$217)+SUMIF($B$3:$B$724,L583,$AY$3:$AY$727)</f>
        <v>0</v>
      </c>
      <c r="AX583" s="30">
        <f>SUMIF(Ingredients!$B$3:$B$217,M583,Ingredients!$E$3:$E$217)+SUMIF($B$3:$B$724,M583,$AY$3:$AY$727)</f>
        <v>0</v>
      </c>
      <c r="AY583" s="29">
        <f t="shared" si="121"/>
        <v>41.6</v>
      </c>
      <c r="AZ583" s="30">
        <f>SUMIF(Ingredients!$B$3:$B$217,F583,Ingredients!$F$3:$F$217)+SUMIF($B$3:$B$724,F583,$BH$3:$BH$724)</f>
        <v>0</v>
      </c>
      <c r="BA583" s="30">
        <f>SUMIF(Ingredients!$B$3:$B$217,G583,Ingredients!$F$3:$F$217)+SUMIF($B$3:$B$724,G583,$BH$3:$BH$724)</f>
        <v>0</v>
      </c>
      <c r="BB583" s="30">
        <f>SUMIF(Ingredients!$B$3:$B$217,H583,Ingredients!$F$3:$F$217)+SUMIF($B$3:$B$724,H583,$BH$3:$BH$724)</f>
        <v>0</v>
      </c>
      <c r="BC583" s="30">
        <f>SUMIF(Ingredients!$B$3:$B$217,I583,Ingredients!$F$3:$F$217)+SUMIF($B$3:$B$724,I583,$BH$3:$BH$724)</f>
        <v>0</v>
      </c>
      <c r="BD583" s="30">
        <f>SUMIF(Ingredients!$B$3:$B$217,J583,Ingredients!$F$3:$F$217)+SUMIF($B$3:$B$724,J583,$BH$3:$BH$724)</f>
        <v>0</v>
      </c>
      <c r="BE583" s="30">
        <f>SUMIF(Ingredients!$B$3:$B$217,K583,Ingredients!$F$3:$F$217)+SUMIF($B$3:$B$724,K583,$BH$3:$BH$724)</f>
        <v>0</v>
      </c>
      <c r="BF583" s="30">
        <f>SUMIF(Ingredients!$B$3:$B$217,L583,Ingredients!$F$3:$F$217)+SUMIF($B$3:$B$724,L583,$BH$3:$BH$724)</f>
        <v>0</v>
      </c>
      <c r="BG583" s="30">
        <f>SUMIF(Ingredients!$B$3:$B$217,M583,Ingredients!$F$3:$F$217)+SUMIF($B$3:$B$724,M583,$BH$3:$BH$724)</f>
        <v>0</v>
      </c>
      <c r="BH583" s="35">
        <f t="shared" si="122"/>
        <v>0</v>
      </c>
      <c r="BI583" s="30">
        <f>SUMIF(Ingredients!$B$3:$B$217,F583,Ingredients!$G$3:$G$217)+SUMIF($B$3:$B$724,F583,$BQ$3:$BQ$724)</f>
        <v>0</v>
      </c>
      <c r="BJ583" s="30">
        <f>SUMIF(Ingredients!$B$3:$B$217,G583,Ingredients!$G$3:$G$217)+SUMIF($B$3:$B$724,G583,$BQ$3:$BQ$724)</f>
        <v>0</v>
      </c>
      <c r="BK583" s="30">
        <f>SUMIF(Ingredients!$B$3:$B$217,H583,Ingredients!$G$3:$G$217)+SUMIF($B$3:$B$724,H583,$BQ$3:$BQ$724)</f>
        <v>0</v>
      </c>
      <c r="BL583" s="30">
        <f>SUMIF(Ingredients!$B$3:$B$217,I583,Ingredients!$G$3:$G$217)+SUMIF($B$3:$B$724,I583,$BQ$3:$BQ$724)</f>
        <v>0</v>
      </c>
      <c r="BM583" s="30">
        <f>SUMIF(Ingredients!$B$3:$B$217,J583,Ingredients!$G$3:$G$217)+SUMIF($B$3:$B$724,J583,$BQ$3:$BQ$724)</f>
        <v>0</v>
      </c>
      <c r="BN583" s="30">
        <f>SUMIF(Ingredients!$B$3:$B$217,K583,Ingredients!$G$3:$G$217)+SUMIF($B$3:$B$724,K583,$BQ$3:$BQ$724)</f>
        <v>0</v>
      </c>
      <c r="BO583" s="30">
        <f>SUMIF(Ingredients!$B$3:$B$217,L583,Ingredients!$G$3:$G$217)+SUMIF($B$3:$B$724,L583,$BQ$3:$BQ$724)</f>
        <v>0</v>
      </c>
      <c r="BP583" s="30">
        <f>SUMIF(Ingredients!$B$3:$B$217,M583,Ingredients!$G$3:$G$217)+SUMIF($B$3:$B$724,M583,$BQ$3:$BQ$724)</f>
        <v>0</v>
      </c>
      <c r="BQ583" s="36">
        <f t="shared" si="123"/>
        <v>0</v>
      </c>
      <c r="BR583" s="30">
        <f>SUMIF(Ingredients!$B$3:$B$217,F583,Ingredients!$H$3:$H$217)+SUMIF($B$3:$B$724,F583,$BZ$3:$BZ$724)</f>
        <v>0.5</v>
      </c>
      <c r="BS583" s="30">
        <f>SUMIF(Ingredients!$B$3:$B$217,G583,Ingredients!$H$3:$H$217)+SUMIF($B$3:$B$724,G583,$BZ$3:$BZ$724)</f>
        <v>0</v>
      </c>
      <c r="BT583" s="30">
        <f>SUMIF(Ingredients!$B$3:$B$217,H583,Ingredients!$H$3:$H$217)+SUMIF($B$3:$B$724,H583,$BZ$3:$BZ$724)</f>
        <v>0</v>
      </c>
      <c r="BU583" s="30">
        <f>SUMIF(Ingredients!$B$3:$B$217,I583,Ingredients!$H$3:$H$217)+SUMIF($B$3:$B$724,I583,$BZ$3:$BZ$724)</f>
        <v>1</v>
      </c>
      <c r="BV583" s="30">
        <f>SUMIF(Ingredients!$B$3:$B$217,J583,Ingredients!$H$3:$H$217)+SUMIF($B$3:$B$724,J583,$BZ$3:$BZ$724)</f>
        <v>0</v>
      </c>
      <c r="BW583" s="30">
        <f>SUMIF(Ingredients!$B$3:$B$217,K583,Ingredients!$H$3:$H$217)+SUMIF($B$3:$B$724,K583,$BZ$3:$BZ$724)</f>
        <v>0</v>
      </c>
      <c r="BX583" s="30">
        <f>SUMIF(Ingredients!$B$3:$B$217,L583,Ingredients!$H$3:$H$217)+SUMIF($B$3:$B$724,L583,$BZ$3:$BZ$724)</f>
        <v>0</v>
      </c>
      <c r="BY583" s="30">
        <f>SUMIF(Ingredients!$B$3:$B$217,M583,Ingredients!$H$3:$H$217)+SUMIF($B$3:$B$724,M583,$BZ$3:$BZ$724)</f>
        <v>0</v>
      </c>
      <c r="BZ583" s="42">
        <f t="shared" si="124"/>
        <v>1.5</v>
      </c>
      <c r="CA583" s="30">
        <f>SUMIF(Ingredients!$B$3:$B$217,F583,Ingredients!$I$3:$I$217)+SUMIF($B$3:$B$724,F583,$CI$3:$CI$724)</f>
        <v>0</v>
      </c>
      <c r="CB583" s="30">
        <f>SUMIF(Ingredients!$B$3:$B$217,G583,Ingredients!$I$3:$I$217)+SUMIF($B$3:$B$724,G583,$CI$3:$CI$724)</f>
        <v>0</v>
      </c>
      <c r="CC583" s="30">
        <f>SUMIF(Ingredients!$B$3:$B$217,H583,Ingredients!$I$3:$I$217)+SUMIF($B$3:$B$724,H583,$CI$3:$CI$724)</f>
        <v>2</v>
      </c>
      <c r="CD583" s="30">
        <f>SUMIF(Ingredients!$B$3:$B$217,I583,Ingredients!$I$3:$I$217)+SUMIF($B$3:$B$724,I583,$CI$3:$CI$724)</f>
        <v>0</v>
      </c>
      <c r="CE583" s="30">
        <f>SUMIF(Ingredients!$B$3:$B$217,J583,Ingredients!$I$3:$I$217)+SUMIF($B$3:$B$724,J583,$CI$3:$CI$724)</f>
        <v>0</v>
      </c>
      <c r="CF583" s="30">
        <f>SUMIF(Ingredients!$B$3:$B$217,K583,Ingredients!$I$3:$I$217)+SUMIF($B$3:$B$724,K583,$CI$3:$CI$724)</f>
        <v>0</v>
      </c>
      <c r="CG583" s="30">
        <f>SUMIF(Ingredients!$B$3:$B$217,L583,Ingredients!$I$3:$I$217)+SUMIF($B$3:$B$724,L583,$CI$3:$CI$724)</f>
        <v>0</v>
      </c>
      <c r="CH583" s="30">
        <f>SUMIF(Ingredients!$B$3:$B$217,M583,Ingredients!$I$3:$I$217)+SUMIF($B$3:$B$724,M583,$CI$3:$CI$724)</f>
        <v>0</v>
      </c>
      <c r="CI583" s="38">
        <f t="shared" si="125"/>
        <v>2</v>
      </c>
      <c r="CJ583" s="30">
        <f>SUMIF(Ingredients!$B$3:$B$217,F583,Ingredients!$J$3:$J$217)+SUMIF($B$3:$B$724,F583,$CR$3:$CR$724)</f>
        <v>0</v>
      </c>
      <c r="CK583" s="30">
        <f>SUMIF(Ingredients!$B$3:$B$217,G583,Ingredients!$J$3:$J$217)+SUMIF($B$3:$B$724,G583,$CR$3:$CR$724)</f>
        <v>3</v>
      </c>
      <c r="CL583" s="30">
        <f>SUMIF(Ingredients!$B$3:$B$217,H583,Ingredients!$J$3:$J$217)+SUMIF($B$3:$B$724,H583,$CR$3:$CR$724)</f>
        <v>0</v>
      </c>
      <c r="CM583" s="30">
        <f>SUMIF(Ingredients!$B$3:$B$217,I583,Ingredients!$J$3:$J$217)+SUMIF($B$3:$B$724,I583,$CR$3:$CR$724)</f>
        <v>0</v>
      </c>
      <c r="CN583" s="30">
        <f>SUMIF(Ingredients!$B$3:$B$217,J583,Ingredients!$J$3:$J$217)+SUMIF($B$3:$B$724,J583,$CR$3:$CR$724)</f>
        <v>0</v>
      </c>
      <c r="CO583" s="30">
        <f>SUMIF(Ingredients!$B$3:$B$217,K583,Ingredients!$J$3:$J$217)+SUMIF($B$3:$B$724,K583,$CR$3:$CR$724)</f>
        <v>0</v>
      </c>
      <c r="CP583" s="30">
        <f>SUMIF(Ingredients!$B$3:$B$217,L583,Ingredients!$J$3:$J$217)+SUMIF($B$3:$B$724,L583,$CR$3:$CR$724)</f>
        <v>0</v>
      </c>
      <c r="CQ583" s="30">
        <f>SUMIF(Ingredients!$B$3:$B$217,M583,Ingredients!$J$3:$J$217)+SUMIF($B$3:$B$724,M583,$CR$3:$CR$724)</f>
        <v>0</v>
      </c>
      <c r="CR583" s="43">
        <f t="shared" si="126"/>
        <v>3</v>
      </c>
      <c r="CS583" s="34">
        <v>20.166666666666668</v>
      </c>
      <c r="CT583" s="30">
        <v>0</v>
      </c>
      <c r="CU583" s="30">
        <v>12</v>
      </c>
      <c r="CV583" s="35">
        <v>0</v>
      </c>
      <c r="CW583" s="36">
        <v>0</v>
      </c>
      <c r="CX583" s="37">
        <v>1.5</v>
      </c>
      <c r="CY583" s="38">
        <v>2</v>
      </c>
      <c r="CZ583" s="39">
        <v>3</v>
      </c>
      <c r="DA583" t="s">
        <v>202</v>
      </c>
      <c r="DB583" t="str">
        <f t="shared" ca="1" si="127"/>
        <v>-</v>
      </c>
      <c r="DD583" t="s">
        <v>200</v>
      </c>
      <c r="DE583" t="str">
        <f t="shared" ca="1" si="128"/>
        <v>STUFFEDCHILIPEPPERSITEM(MEAL, ItemRegistry.stuffedchilipeppersItem, 4 ,4.03f,0f,0f,1.5f,0f,2f,3f,1.75f),</v>
      </c>
      <c r="DF583" t="s">
        <v>2615</v>
      </c>
    </row>
    <row r="584" spans="2:110" x14ac:dyDescent="0.3">
      <c r="B584" t="s">
        <v>900</v>
      </c>
      <c r="C584" t="str">
        <f>INDEX('PH Itemnames'!$B$1:$B$723,MATCH(B584,'PH Itemnames'!$A$1:$A$723),1)</f>
        <v>slimegummiesItem</v>
      </c>
      <c r="D584" t="s">
        <v>240</v>
      </c>
      <c r="E584" t="s">
        <v>1192</v>
      </c>
      <c r="F584" s="10" t="s">
        <v>212</v>
      </c>
      <c r="G584" s="11" t="s">
        <v>346</v>
      </c>
      <c r="H584" s="11" t="s">
        <v>250</v>
      </c>
      <c r="I584" s="11" t="s">
        <v>223</v>
      </c>
      <c r="J584" s="11"/>
      <c r="K584" s="11"/>
      <c r="L584" s="11"/>
      <c r="M584" s="11"/>
      <c r="N584" s="46">
        <f ca="1">SUMIF(Ingredients!$B$3:$B$217,'PH complex foods'!F584,Ingredients!$A$3:$A$119)+SUMIF($B$3:$B$724,F584,$V$3:$V$723)</f>
        <v>1</v>
      </c>
      <c r="O584" s="11">
        <f ca="1">SUMIF(Ingredients!$B$3:$B$217,'PH complex foods'!G584,Ingredients!$A$3:$A$119)+SUMIF($B$3:$B$724,G584,$V$3:$V$723)</f>
        <v>1</v>
      </c>
      <c r="P584" s="11">
        <f ca="1">SUMIF(Ingredients!$B$3:$B$217,'PH complex foods'!H584,Ingredients!$A$3:$A$119)+SUMIF($B$3:$B$724,H584,$V$3:$V$723)</f>
        <v>1</v>
      </c>
      <c r="Q584" s="11">
        <f ca="1">SUMIF(Ingredients!$B$3:$B$217,'PH complex foods'!I584,Ingredients!$A$3:$A$119)+SUMIF($B$3:$B$724,I584,$V$3:$V$723)</f>
        <v>1</v>
      </c>
      <c r="R584" s="11">
        <f ca="1">SUMIF(Ingredients!$B$3:$B$217,'PH complex foods'!J584,Ingredients!$A$3:$A$119)+SUMIF($B$3:$B$724,J584,$V$3:$V$723)</f>
        <v>0</v>
      </c>
      <c r="S584" s="11">
        <f ca="1">SUMIF(Ingredients!$B$3:$B$217,'PH complex foods'!K584,Ingredients!$A$3:$A$119)+SUMIF($B$3:$B$724,K584,$V$3:$V$723)</f>
        <v>0</v>
      </c>
      <c r="T584" s="11">
        <f ca="1">SUMIF(Ingredients!$B$3:$B$217,'PH complex foods'!L584,Ingredients!$A$3:$A$119)+SUMIF($B$3:$B$724,L584,$V$3:$V$723)</f>
        <v>0</v>
      </c>
      <c r="U584" s="11">
        <f ca="1">SUMIF(Ingredients!$B$3:$B$217,'PH complex foods'!M584,Ingredients!$A$3:$A$119)+SUMIF($B$3:$B$724,M584,$V$3:$V$723)</f>
        <v>0</v>
      </c>
      <c r="V584" s="10">
        <f t="shared" ca="1" si="129"/>
        <v>1</v>
      </c>
      <c r="W584" s="11">
        <f t="shared" si="118"/>
        <v>0</v>
      </c>
      <c r="X584" s="44" t="str">
        <f t="shared" ca="1" si="130"/>
        <v>Yes</v>
      </c>
      <c r="Y584" s="34">
        <f>SUMIF(Ingredients!$B$3:$B$217,F584,Ingredients!$C$3:$C$217)+SUMIF($B$3:$B$724,F584,$AG$3:$AG$724)</f>
        <v>7.166666666666667</v>
      </c>
      <c r="Z584" s="30">
        <f>SUMIF(Ingredients!$B$3:$B$217,G584,Ingredients!$C$3:$C$217)+SUMIF($B$3:$B$724,G584,$AG$3:$AG$724)</f>
        <v>4</v>
      </c>
      <c r="AA584" s="30">
        <f>SUMIF(Ingredients!$B$3:$B$217,H584,Ingredients!$C$3:$C$217)+SUMIF($B$3:$B$724,H584,$AG$3:$AG$724)</f>
        <v>0</v>
      </c>
      <c r="AB584" s="30">
        <f>SUMIF(Ingredients!$B$3:$B$217,I584,Ingredients!$C$3:$C$217)+SUMIF($B$3:$B$724,I584,$AG$3:$AG$724)</f>
        <v>0</v>
      </c>
      <c r="AC584" s="30">
        <f>SUMIF(Ingredients!$B$3:$B$217,J584,Ingredients!$C$3:$C$217)+SUMIF($B$3:$B$724,J584,$AG$3:$AG$724)</f>
        <v>0</v>
      </c>
      <c r="AD584" s="30">
        <f>SUMIF(Ingredients!$B$3:$B$217,K584,Ingredients!$C$3:$C$217)+SUMIF($B$3:$B$724,K584,$AG$3:$AG$724)</f>
        <v>0</v>
      </c>
      <c r="AE584" s="30">
        <f>SUMIF(Ingredients!$B$3:$B$217,L584,Ingredients!$C$3:$C$217)+SUMIF($B$3:$B$724,L584,$AG$3:$AG$724)</f>
        <v>0</v>
      </c>
      <c r="AF584" s="30">
        <f>SUMIF(Ingredients!$B$3:$B$217,M584,Ingredients!$C$3:$C$217)+SUMIF($B$3:$B$724,M584,$AG$3:$AG$724)</f>
        <v>0</v>
      </c>
      <c r="AG584" s="29">
        <f t="shared" si="119"/>
        <v>11.166666666666668</v>
      </c>
      <c r="AH584" s="30">
        <f>SUMIF(Ingredients!$B$3:$B$217,F584,Ingredients!$D$3:$D$217)+SUMIF($B$3:$B$724,F584,$AP$3:$AP$724)</f>
        <v>0</v>
      </c>
      <c r="AI584" s="30">
        <f>SUMIF(Ingredients!$B$3:$B$217,G584,Ingredients!$D$3:$D$217)+SUMIF($B$3:$B$724,G584,$AP$3:$AP$724)</f>
        <v>0</v>
      </c>
      <c r="AJ584" s="30">
        <f>SUMIF(Ingredients!$B$3:$B$217,H584,Ingredients!$D$3:$D$217)+SUMIF($B$3:$B$724,H584,$AP$3:$AP$724)</f>
        <v>5</v>
      </c>
      <c r="AK584" s="30">
        <f>SUMIF(Ingredients!$B$3:$B$217,I584,Ingredients!$D$3:$D$217)+SUMIF($B$3:$B$724,I584,$AP$3:$AP$724)</f>
        <v>0</v>
      </c>
      <c r="AL584" s="30">
        <f>SUMIF(Ingredients!$B$3:$B$217,J584,Ingredients!$D$3:$D$217)+SUMIF($B$3:$B$724,J584,$AP$3:$AP$724)</f>
        <v>0</v>
      </c>
      <c r="AM584" s="30">
        <f>SUMIF(Ingredients!$B$3:$B$217,K584,Ingredients!$D$3:$D$217)+SUMIF($B$3:$B$724,K584,$AP$3:$AP$724)</f>
        <v>0</v>
      </c>
      <c r="AN584" s="30">
        <f>SUMIF(Ingredients!$B$3:$B$217,L584,Ingredients!$D$3:$D$217)+SUMIF($B$3:$B$724,L584,$AP$3:$AP$724)</f>
        <v>0</v>
      </c>
      <c r="AO584" s="30">
        <f>SUMIF(Ingredients!$B$3:$B$217,M584,Ingredients!$D$3:$D$217)+SUMIF($B$3:$B$724,M584,$AP$3:$AP$724)</f>
        <v>0</v>
      </c>
      <c r="AP584" s="29">
        <f t="shared" si="120"/>
        <v>5</v>
      </c>
      <c r="AQ584" s="30">
        <f>SUMIF(Ingredients!$B$3:$B$217,F584,Ingredients!$E$3:$E$217)+SUMIF($B$3:$B$724,F584,$AY$3:$AY$727)</f>
        <v>12</v>
      </c>
      <c r="AR584" s="30">
        <f>SUMIF(Ingredients!$B$3:$B$217,G584,Ingredients!$E$3:$E$217)+SUMIF($B$3:$B$724,G584,$AY$3:$AY$727)</f>
        <v>0</v>
      </c>
      <c r="AS584" s="30">
        <f>SUMIF(Ingredients!$B$3:$B$217,H584,Ingredients!$E$3:$E$217)+SUMIF($B$3:$B$724,H584,$AY$3:$AY$727)</f>
        <v>0</v>
      </c>
      <c r="AT584" s="30">
        <f>SUMIF(Ingredients!$B$3:$B$217,I584,Ingredients!$E$3:$E$217)+SUMIF($B$3:$B$724,I584,$AY$3:$AY$727)</f>
        <v>0</v>
      </c>
      <c r="AU584" s="30">
        <f>SUMIF(Ingredients!$B$3:$B$217,J584,Ingredients!$E$3:$E$217)+SUMIF($B$3:$B$724,J584,$AY$3:$AY$727)</f>
        <v>0</v>
      </c>
      <c r="AV584" s="30">
        <f>SUMIF(Ingredients!$B$3:$B$217,K584,Ingredients!$E$3:$E$217)+SUMIF($B$3:$B$724,K584,$AY$3:$AY$727)</f>
        <v>0</v>
      </c>
      <c r="AW584" s="30">
        <f>SUMIF(Ingredients!$B$3:$B$217,L584,Ingredients!$E$3:$E$217)+SUMIF($B$3:$B$724,L584,$AY$3:$AY$727)</f>
        <v>0</v>
      </c>
      <c r="AX584" s="30">
        <f>SUMIF(Ingredients!$B$3:$B$217,M584,Ingredients!$E$3:$E$217)+SUMIF($B$3:$B$724,M584,$AY$3:$AY$727)</f>
        <v>0</v>
      </c>
      <c r="AY584" s="29">
        <f t="shared" si="121"/>
        <v>3</v>
      </c>
      <c r="AZ584" s="30">
        <f>SUMIF(Ingredients!$B$3:$B$217,F584,Ingredients!$F$3:$F$217)+SUMIF($B$3:$B$724,F584,$BH$3:$BH$724)</f>
        <v>0</v>
      </c>
      <c r="BA584" s="30">
        <f>SUMIF(Ingredients!$B$3:$B$217,G584,Ingredients!$F$3:$F$217)+SUMIF($B$3:$B$724,G584,$BH$3:$BH$724)</f>
        <v>0</v>
      </c>
      <c r="BB584" s="30">
        <f>SUMIF(Ingredients!$B$3:$B$217,H584,Ingredients!$F$3:$F$217)+SUMIF($B$3:$B$724,H584,$BH$3:$BH$724)</f>
        <v>0</v>
      </c>
      <c r="BC584" s="30">
        <f>SUMIF(Ingredients!$B$3:$B$217,I584,Ingredients!$F$3:$F$217)+SUMIF($B$3:$B$724,I584,$BH$3:$BH$724)</f>
        <v>0</v>
      </c>
      <c r="BD584" s="30">
        <f>SUMIF(Ingredients!$B$3:$B$217,J584,Ingredients!$F$3:$F$217)+SUMIF($B$3:$B$724,J584,$BH$3:$BH$724)</f>
        <v>0</v>
      </c>
      <c r="BE584" s="30">
        <f>SUMIF(Ingredients!$B$3:$B$217,K584,Ingredients!$F$3:$F$217)+SUMIF($B$3:$B$724,K584,$BH$3:$BH$724)</f>
        <v>0</v>
      </c>
      <c r="BF584" s="30">
        <f>SUMIF(Ingredients!$B$3:$B$217,L584,Ingredients!$F$3:$F$217)+SUMIF($B$3:$B$724,L584,$BH$3:$BH$724)</f>
        <v>0</v>
      </c>
      <c r="BG584" s="30">
        <f>SUMIF(Ingredients!$B$3:$B$217,M584,Ingredients!$F$3:$F$217)+SUMIF($B$3:$B$724,M584,$BH$3:$BH$724)</f>
        <v>0</v>
      </c>
      <c r="BH584" s="35">
        <f t="shared" si="122"/>
        <v>0</v>
      </c>
      <c r="BI584" s="30">
        <f>SUMIF(Ingredients!$B$3:$B$217,F584,Ingredients!$G$3:$G$217)+SUMIF($B$3:$B$724,F584,$BQ$3:$BQ$724)</f>
        <v>0</v>
      </c>
      <c r="BJ584" s="30">
        <f>SUMIF(Ingredients!$B$3:$B$217,G584,Ingredients!$G$3:$G$217)+SUMIF($B$3:$B$724,G584,$BQ$3:$BQ$724)</f>
        <v>0</v>
      </c>
      <c r="BK584" s="30">
        <f>SUMIF(Ingredients!$B$3:$B$217,H584,Ingredients!$G$3:$G$217)+SUMIF($B$3:$B$724,H584,$BQ$3:$BQ$724)</f>
        <v>0</v>
      </c>
      <c r="BL584" s="30">
        <f>SUMIF(Ingredients!$B$3:$B$217,I584,Ingredients!$G$3:$G$217)+SUMIF($B$3:$B$724,I584,$BQ$3:$BQ$724)</f>
        <v>0</v>
      </c>
      <c r="BM584" s="30">
        <f>SUMIF(Ingredients!$B$3:$B$217,J584,Ingredients!$G$3:$G$217)+SUMIF($B$3:$B$724,J584,$BQ$3:$BQ$724)</f>
        <v>0</v>
      </c>
      <c r="BN584" s="30">
        <f>SUMIF(Ingredients!$B$3:$B$217,K584,Ingredients!$G$3:$G$217)+SUMIF($B$3:$B$724,K584,$BQ$3:$BQ$724)</f>
        <v>0</v>
      </c>
      <c r="BO584" s="30">
        <f>SUMIF(Ingredients!$B$3:$B$217,L584,Ingredients!$G$3:$G$217)+SUMIF($B$3:$B$724,L584,$BQ$3:$BQ$724)</f>
        <v>0</v>
      </c>
      <c r="BP584" s="30">
        <f>SUMIF(Ingredients!$B$3:$B$217,M584,Ingredients!$G$3:$G$217)+SUMIF($B$3:$B$724,M584,$BQ$3:$BQ$724)</f>
        <v>0</v>
      </c>
      <c r="BQ584" s="36">
        <f t="shared" si="123"/>
        <v>0</v>
      </c>
      <c r="BR584" s="30">
        <f>SUMIF(Ingredients!$B$3:$B$217,F584,Ingredients!$H$3:$H$217)+SUMIF($B$3:$B$724,F584,$BZ$3:$BZ$724)</f>
        <v>0</v>
      </c>
      <c r="BS584" s="30">
        <f>SUMIF(Ingredients!$B$3:$B$217,G584,Ingredients!$H$3:$H$217)+SUMIF($B$3:$B$724,G584,$BZ$3:$BZ$724)</f>
        <v>0</v>
      </c>
      <c r="BT584" s="30">
        <f>SUMIF(Ingredients!$B$3:$B$217,H584,Ingredients!$H$3:$H$217)+SUMIF($B$3:$B$724,H584,$BZ$3:$BZ$724)</f>
        <v>0</v>
      </c>
      <c r="BU584" s="30">
        <f>SUMIF(Ingredients!$B$3:$B$217,I584,Ingredients!$H$3:$H$217)+SUMIF($B$3:$B$724,I584,$BZ$3:$BZ$724)</f>
        <v>0</v>
      </c>
      <c r="BV584" s="30">
        <f>SUMIF(Ingredients!$B$3:$B$217,J584,Ingredients!$H$3:$H$217)+SUMIF($B$3:$B$724,J584,$BZ$3:$BZ$724)</f>
        <v>0</v>
      </c>
      <c r="BW584" s="30">
        <f>SUMIF(Ingredients!$B$3:$B$217,K584,Ingredients!$H$3:$H$217)+SUMIF($B$3:$B$724,K584,$BZ$3:$BZ$724)</f>
        <v>0</v>
      </c>
      <c r="BX584" s="30">
        <f>SUMIF(Ingredients!$B$3:$B$217,L584,Ingredients!$H$3:$H$217)+SUMIF($B$3:$B$724,L584,$BZ$3:$BZ$724)</f>
        <v>0</v>
      </c>
      <c r="BY584" s="30">
        <f>SUMIF(Ingredients!$B$3:$B$217,M584,Ingredients!$H$3:$H$217)+SUMIF($B$3:$B$724,M584,$BZ$3:$BZ$724)</f>
        <v>0</v>
      </c>
      <c r="BZ584" s="42">
        <f t="shared" si="124"/>
        <v>0</v>
      </c>
      <c r="CA584" s="30">
        <f>SUMIF(Ingredients!$B$3:$B$217,F584,Ingredients!$I$3:$I$217)+SUMIF($B$3:$B$724,F584,$CI$3:$CI$724)</f>
        <v>2</v>
      </c>
      <c r="CB584" s="30">
        <f>SUMIF(Ingredients!$B$3:$B$217,G584,Ingredients!$I$3:$I$217)+SUMIF($B$3:$B$724,G584,$CI$3:$CI$724)</f>
        <v>0</v>
      </c>
      <c r="CC584" s="30">
        <f>SUMIF(Ingredients!$B$3:$B$217,H584,Ingredients!$I$3:$I$217)+SUMIF($B$3:$B$724,H584,$CI$3:$CI$724)</f>
        <v>0</v>
      </c>
      <c r="CD584" s="30">
        <f>SUMIF(Ingredients!$B$3:$B$217,I584,Ingredients!$I$3:$I$217)+SUMIF($B$3:$B$724,I584,$CI$3:$CI$724)</f>
        <v>0</v>
      </c>
      <c r="CE584" s="30">
        <f>SUMIF(Ingredients!$B$3:$B$217,J584,Ingredients!$I$3:$I$217)+SUMIF($B$3:$B$724,J584,$CI$3:$CI$724)</f>
        <v>0</v>
      </c>
      <c r="CF584" s="30">
        <f>SUMIF(Ingredients!$B$3:$B$217,K584,Ingredients!$I$3:$I$217)+SUMIF($B$3:$B$724,K584,$CI$3:$CI$724)</f>
        <v>0</v>
      </c>
      <c r="CG584" s="30">
        <f>SUMIF(Ingredients!$B$3:$B$217,L584,Ingredients!$I$3:$I$217)+SUMIF($B$3:$B$724,L584,$CI$3:$CI$724)</f>
        <v>0</v>
      </c>
      <c r="CH584" s="30">
        <f>SUMIF(Ingredients!$B$3:$B$217,M584,Ingredients!$I$3:$I$217)+SUMIF($B$3:$B$724,M584,$CI$3:$CI$724)</f>
        <v>0</v>
      </c>
      <c r="CI584" s="38">
        <f t="shared" si="125"/>
        <v>2</v>
      </c>
      <c r="CJ584" s="30">
        <f>SUMIF(Ingredients!$B$3:$B$217,F584,Ingredients!$J$3:$J$217)+SUMIF($B$3:$B$724,F584,$CR$3:$CR$724)</f>
        <v>0</v>
      </c>
      <c r="CK584" s="30">
        <f>SUMIF(Ingredients!$B$3:$B$217,G584,Ingredients!$J$3:$J$217)+SUMIF($B$3:$B$724,G584,$CR$3:$CR$724)</f>
        <v>0</v>
      </c>
      <c r="CL584" s="30">
        <f>SUMIF(Ingredients!$B$3:$B$217,H584,Ingredients!$J$3:$J$217)+SUMIF($B$3:$B$724,H584,$CR$3:$CR$724)</f>
        <v>0</v>
      </c>
      <c r="CM584" s="30">
        <f>SUMIF(Ingredients!$B$3:$B$217,I584,Ingredients!$J$3:$J$217)+SUMIF($B$3:$B$724,I584,$CR$3:$CR$724)</f>
        <v>0</v>
      </c>
      <c r="CN584" s="30">
        <f>SUMIF(Ingredients!$B$3:$B$217,J584,Ingredients!$J$3:$J$217)+SUMIF($B$3:$B$724,J584,$CR$3:$CR$724)</f>
        <v>0</v>
      </c>
      <c r="CO584" s="30">
        <f>SUMIF(Ingredients!$B$3:$B$217,K584,Ingredients!$J$3:$J$217)+SUMIF($B$3:$B$724,K584,$CR$3:$CR$724)</f>
        <v>0</v>
      </c>
      <c r="CP584" s="30">
        <f>SUMIF(Ingredients!$B$3:$B$217,L584,Ingredients!$J$3:$J$217)+SUMIF($B$3:$B$724,L584,$CR$3:$CR$724)</f>
        <v>0</v>
      </c>
      <c r="CQ584" s="30">
        <f>SUMIF(Ingredients!$B$3:$B$217,M584,Ingredients!$J$3:$J$217)+SUMIF($B$3:$B$724,M584,$CR$3:$CR$724)</f>
        <v>0</v>
      </c>
      <c r="CR584" s="43">
        <f t="shared" si="126"/>
        <v>0</v>
      </c>
      <c r="CS584" s="34">
        <v>10</v>
      </c>
      <c r="CT584" s="30">
        <v>0</v>
      </c>
      <c r="CU584" s="30">
        <v>18</v>
      </c>
      <c r="CV584" s="35">
        <v>0</v>
      </c>
      <c r="CW584" s="36">
        <v>0</v>
      </c>
      <c r="CX584" s="37">
        <v>0</v>
      </c>
      <c r="CY584" s="38">
        <v>2</v>
      </c>
      <c r="CZ584" s="39">
        <v>0</v>
      </c>
      <c r="DA584" t="s">
        <v>202</v>
      </c>
      <c r="DB584" t="str">
        <f t="shared" ca="1" si="127"/>
        <v>-</v>
      </c>
      <c r="DD584" t="s">
        <v>200</v>
      </c>
      <c r="DE584" t="str">
        <f t="shared" ca="1" si="128"/>
        <v>SLIMEGUMMIESITEM(MEAL, ItemRegistry.slimegummiesItem, 4 ,2f,0f,0f,0f,0f,2f,0f,1.17f),</v>
      </c>
      <c r="DF584" t="s">
        <v>2616</v>
      </c>
    </row>
    <row r="585" spans="2:110" x14ac:dyDescent="0.3">
      <c r="B585" t="s">
        <v>901</v>
      </c>
      <c r="C585" t="str">
        <f>INDEX('PH Itemnames'!$B$1:$B$723,MATCH(B585,'PH Itemnames'!$A$1:$A$723),1)</f>
        <v>chocolatepuddingItem</v>
      </c>
      <c r="D585" t="s">
        <v>240</v>
      </c>
      <c r="E585" t="s">
        <v>1192</v>
      </c>
      <c r="F585" s="10" t="s">
        <v>217</v>
      </c>
      <c r="G585" s="11" t="s">
        <v>221</v>
      </c>
      <c r="H585" s="11" t="s">
        <v>210</v>
      </c>
      <c r="I585" s="11"/>
      <c r="J585" s="11"/>
      <c r="K585" s="11"/>
      <c r="L585" s="11"/>
      <c r="M585" s="11"/>
      <c r="N585" s="46">
        <f ca="1">SUMIF(Ingredients!$B$3:$B$217,'PH complex foods'!F585,Ingredients!$A$3:$A$119)+SUMIF($B$3:$B$724,F585,$V$3:$V$723)</f>
        <v>1</v>
      </c>
      <c r="O585" s="11">
        <f ca="1">SUMIF(Ingredients!$B$3:$B$217,'PH complex foods'!G585,Ingredients!$A$3:$A$119)+SUMIF($B$3:$B$724,G585,$V$3:$V$723)</f>
        <v>0</v>
      </c>
      <c r="P585" s="11">
        <f ca="1">SUMIF(Ingredients!$B$3:$B$217,'PH complex foods'!H585,Ingredients!$A$3:$A$119)+SUMIF($B$3:$B$724,H585,$V$3:$V$723)</f>
        <v>1</v>
      </c>
      <c r="Q585" s="11">
        <f ca="1">SUMIF(Ingredients!$B$3:$B$217,'PH complex foods'!I585,Ingredients!$A$3:$A$119)+SUMIF($B$3:$B$724,I585,$V$3:$V$723)</f>
        <v>0</v>
      </c>
      <c r="R585" s="11">
        <f ca="1">SUMIF(Ingredients!$B$3:$B$217,'PH complex foods'!J585,Ingredients!$A$3:$A$119)+SUMIF($B$3:$B$724,J585,$V$3:$V$723)</f>
        <v>0</v>
      </c>
      <c r="S585" s="11">
        <f ca="1">SUMIF(Ingredients!$B$3:$B$217,'PH complex foods'!K585,Ingredients!$A$3:$A$119)+SUMIF($B$3:$B$724,K585,$V$3:$V$723)</f>
        <v>0</v>
      </c>
      <c r="T585" s="11">
        <f ca="1">SUMIF(Ingredients!$B$3:$B$217,'PH complex foods'!L585,Ingredients!$A$3:$A$119)+SUMIF($B$3:$B$724,L585,$V$3:$V$723)</f>
        <v>0</v>
      </c>
      <c r="U585" s="11">
        <f ca="1">SUMIF(Ingredients!$B$3:$B$217,'PH complex foods'!M585,Ingredients!$A$3:$A$119)+SUMIF($B$3:$B$724,M585,$V$3:$V$723)</f>
        <v>0</v>
      </c>
      <c r="V585" s="10">
        <f t="shared" ca="1" si="129"/>
        <v>0</v>
      </c>
      <c r="W585" s="11">
        <f t="shared" si="118"/>
        <v>0</v>
      </c>
      <c r="X585" s="44" t="str">
        <f t="shared" ca="1" si="130"/>
        <v>No</v>
      </c>
      <c r="Y585" s="34">
        <f>SUMIF(Ingredients!$B$3:$B$217,F585,Ingredients!$C$3:$C$217)+SUMIF($B$3:$B$724,F585,$AG$3:$AG$724)</f>
        <v>5</v>
      </c>
      <c r="Z585" s="30">
        <f>SUMIF(Ingredients!$B$3:$B$217,G585,Ingredients!$C$3:$C$217)+SUMIF($B$3:$B$724,G585,$AG$3:$AG$724)</f>
        <v>0</v>
      </c>
      <c r="AA585" s="30">
        <f>SUMIF(Ingredients!$B$3:$B$217,H585,Ingredients!$C$3:$C$217)+SUMIF($B$3:$B$724,H585,$AG$3:$AG$724)</f>
        <v>0</v>
      </c>
      <c r="AB585" s="30">
        <f>SUMIF(Ingredients!$B$3:$B$217,I585,Ingredients!$C$3:$C$217)+SUMIF($B$3:$B$724,I585,$AG$3:$AG$724)</f>
        <v>0</v>
      </c>
      <c r="AC585" s="30">
        <f>SUMIF(Ingredients!$B$3:$B$217,J585,Ingredients!$C$3:$C$217)+SUMIF($B$3:$B$724,J585,$AG$3:$AG$724)</f>
        <v>0</v>
      </c>
      <c r="AD585" s="30">
        <f>SUMIF(Ingredients!$B$3:$B$217,K585,Ingredients!$C$3:$C$217)+SUMIF($B$3:$B$724,K585,$AG$3:$AG$724)</f>
        <v>0</v>
      </c>
      <c r="AE585" s="30">
        <f>SUMIF(Ingredients!$B$3:$B$217,L585,Ingredients!$C$3:$C$217)+SUMIF($B$3:$B$724,L585,$AG$3:$AG$724)</f>
        <v>0</v>
      </c>
      <c r="AF585" s="30">
        <f>SUMIF(Ingredients!$B$3:$B$217,M585,Ingredients!$C$3:$C$217)+SUMIF($B$3:$B$724,M585,$AG$3:$AG$724)</f>
        <v>0</v>
      </c>
      <c r="AG585" s="29">
        <f t="shared" si="119"/>
        <v>5</v>
      </c>
      <c r="AH585" s="30">
        <f>SUMIF(Ingredients!$B$3:$B$217,F585,Ingredients!$D$3:$D$217)+SUMIF($B$3:$B$724,F585,$AP$3:$AP$724)</f>
        <v>0</v>
      </c>
      <c r="AI585" s="30">
        <f>SUMIF(Ingredients!$B$3:$B$217,G585,Ingredients!$D$3:$D$217)+SUMIF($B$3:$B$724,G585,$AP$3:$AP$724)</f>
        <v>0</v>
      </c>
      <c r="AJ585" s="30">
        <f>SUMIF(Ingredients!$B$3:$B$217,H585,Ingredients!$D$3:$D$217)+SUMIF($B$3:$B$724,H585,$AP$3:$AP$724)</f>
        <v>0</v>
      </c>
      <c r="AK585" s="30">
        <f>SUMIF(Ingredients!$B$3:$B$217,I585,Ingredients!$D$3:$D$217)+SUMIF($B$3:$B$724,I585,$AP$3:$AP$724)</f>
        <v>0</v>
      </c>
      <c r="AL585" s="30">
        <f>SUMIF(Ingredients!$B$3:$B$217,J585,Ingredients!$D$3:$D$217)+SUMIF($B$3:$B$724,J585,$AP$3:$AP$724)</f>
        <v>0</v>
      </c>
      <c r="AM585" s="30">
        <f>SUMIF(Ingredients!$B$3:$B$217,K585,Ingredients!$D$3:$D$217)+SUMIF($B$3:$B$724,K585,$AP$3:$AP$724)</f>
        <v>0</v>
      </c>
      <c r="AN585" s="30">
        <f>SUMIF(Ingredients!$B$3:$B$217,L585,Ingredients!$D$3:$D$217)+SUMIF($B$3:$B$724,L585,$AP$3:$AP$724)</f>
        <v>0</v>
      </c>
      <c r="AO585" s="30">
        <f>SUMIF(Ingredients!$B$3:$B$217,M585,Ingredients!$D$3:$D$217)+SUMIF($B$3:$B$724,M585,$AP$3:$AP$724)</f>
        <v>0</v>
      </c>
      <c r="AP585" s="29">
        <f t="shared" si="120"/>
        <v>0</v>
      </c>
      <c r="AQ585" s="30">
        <f>SUMIF(Ingredients!$B$3:$B$217,F585,Ingredients!$E$3:$E$217)+SUMIF($B$3:$B$724,F585,$AY$3:$AY$727)</f>
        <v>7</v>
      </c>
      <c r="AR585" s="30">
        <f>SUMIF(Ingredients!$B$3:$B$217,G585,Ingredients!$E$3:$E$217)+SUMIF($B$3:$B$724,G585,$AY$3:$AY$727)</f>
        <v>0</v>
      </c>
      <c r="AS585" s="30">
        <f>SUMIF(Ingredients!$B$3:$B$217,H585,Ingredients!$E$3:$E$217)+SUMIF($B$3:$B$724,H585,$AY$3:$AY$727)</f>
        <v>30</v>
      </c>
      <c r="AT585" s="30">
        <f>SUMIF(Ingredients!$B$3:$B$217,I585,Ingredients!$E$3:$E$217)+SUMIF($B$3:$B$724,I585,$AY$3:$AY$727)</f>
        <v>0</v>
      </c>
      <c r="AU585" s="30">
        <f>SUMIF(Ingredients!$B$3:$B$217,J585,Ingredients!$E$3:$E$217)+SUMIF($B$3:$B$724,J585,$AY$3:$AY$727)</f>
        <v>0</v>
      </c>
      <c r="AV585" s="30">
        <f>SUMIF(Ingredients!$B$3:$B$217,K585,Ingredients!$E$3:$E$217)+SUMIF($B$3:$B$724,K585,$AY$3:$AY$727)</f>
        <v>0</v>
      </c>
      <c r="AW585" s="30">
        <f>SUMIF(Ingredients!$B$3:$B$217,L585,Ingredients!$E$3:$E$217)+SUMIF($B$3:$B$724,L585,$AY$3:$AY$727)</f>
        <v>0</v>
      </c>
      <c r="AX585" s="30">
        <f>SUMIF(Ingredients!$B$3:$B$217,M585,Ingredients!$E$3:$E$217)+SUMIF($B$3:$B$724,M585,$AY$3:$AY$727)</f>
        <v>0</v>
      </c>
      <c r="AY585" s="29">
        <f t="shared" si="121"/>
        <v>12.333333333333334</v>
      </c>
      <c r="AZ585" s="30">
        <f>SUMIF(Ingredients!$B$3:$B$217,F585,Ingredients!$F$3:$F$217)+SUMIF($B$3:$B$724,F585,$BH$3:$BH$724)</f>
        <v>0</v>
      </c>
      <c r="BA585" s="30">
        <f>SUMIF(Ingredients!$B$3:$B$217,G585,Ingredients!$F$3:$F$217)+SUMIF($B$3:$B$724,G585,$BH$3:$BH$724)</f>
        <v>0</v>
      </c>
      <c r="BB585" s="30">
        <f>SUMIF(Ingredients!$B$3:$B$217,H585,Ingredients!$F$3:$F$217)+SUMIF($B$3:$B$724,H585,$BH$3:$BH$724)</f>
        <v>0</v>
      </c>
      <c r="BC585" s="30">
        <f>SUMIF(Ingredients!$B$3:$B$217,I585,Ingredients!$F$3:$F$217)+SUMIF($B$3:$B$724,I585,$BH$3:$BH$724)</f>
        <v>0</v>
      </c>
      <c r="BD585" s="30">
        <f>SUMIF(Ingredients!$B$3:$B$217,J585,Ingredients!$F$3:$F$217)+SUMIF($B$3:$B$724,J585,$BH$3:$BH$724)</f>
        <v>0</v>
      </c>
      <c r="BE585" s="30">
        <f>SUMIF(Ingredients!$B$3:$B$217,K585,Ingredients!$F$3:$F$217)+SUMIF($B$3:$B$724,K585,$BH$3:$BH$724)</f>
        <v>0</v>
      </c>
      <c r="BF585" s="30">
        <f>SUMIF(Ingredients!$B$3:$B$217,L585,Ingredients!$F$3:$F$217)+SUMIF($B$3:$B$724,L585,$BH$3:$BH$724)</f>
        <v>0</v>
      </c>
      <c r="BG585" s="30">
        <f>SUMIF(Ingredients!$B$3:$B$217,M585,Ingredients!$F$3:$F$217)+SUMIF($B$3:$B$724,M585,$BH$3:$BH$724)</f>
        <v>0</v>
      </c>
      <c r="BH585" s="35">
        <f t="shared" si="122"/>
        <v>0</v>
      </c>
      <c r="BI585" s="30">
        <f>SUMIF(Ingredients!$B$3:$B$217,F585,Ingredients!$G$3:$G$217)+SUMIF($B$3:$B$724,F585,$BQ$3:$BQ$724)</f>
        <v>0</v>
      </c>
      <c r="BJ585" s="30">
        <f>SUMIF(Ingredients!$B$3:$B$217,G585,Ingredients!$G$3:$G$217)+SUMIF($B$3:$B$724,G585,$BQ$3:$BQ$724)</f>
        <v>0</v>
      </c>
      <c r="BK585" s="30">
        <f>SUMIF(Ingredients!$B$3:$B$217,H585,Ingredients!$G$3:$G$217)+SUMIF($B$3:$B$724,H585,$BQ$3:$BQ$724)</f>
        <v>0</v>
      </c>
      <c r="BL585" s="30">
        <f>SUMIF(Ingredients!$B$3:$B$217,I585,Ingredients!$G$3:$G$217)+SUMIF($B$3:$B$724,I585,$BQ$3:$BQ$724)</f>
        <v>0</v>
      </c>
      <c r="BM585" s="30">
        <f>SUMIF(Ingredients!$B$3:$B$217,J585,Ingredients!$G$3:$G$217)+SUMIF($B$3:$B$724,J585,$BQ$3:$BQ$724)</f>
        <v>0</v>
      </c>
      <c r="BN585" s="30">
        <f>SUMIF(Ingredients!$B$3:$B$217,K585,Ingredients!$G$3:$G$217)+SUMIF($B$3:$B$724,K585,$BQ$3:$BQ$724)</f>
        <v>0</v>
      </c>
      <c r="BO585" s="30">
        <f>SUMIF(Ingredients!$B$3:$B$217,L585,Ingredients!$G$3:$G$217)+SUMIF($B$3:$B$724,L585,$BQ$3:$BQ$724)</f>
        <v>0</v>
      </c>
      <c r="BP585" s="30">
        <f>SUMIF(Ingredients!$B$3:$B$217,M585,Ingredients!$G$3:$G$217)+SUMIF($B$3:$B$724,M585,$BQ$3:$BQ$724)</f>
        <v>0</v>
      </c>
      <c r="BQ585" s="36">
        <f t="shared" si="123"/>
        <v>0</v>
      </c>
      <c r="BR585" s="30">
        <f>SUMIF(Ingredients!$B$3:$B$217,F585,Ingredients!$H$3:$H$217)+SUMIF($B$3:$B$724,F585,$BZ$3:$BZ$724)</f>
        <v>0</v>
      </c>
      <c r="BS585" s="30">
        <f>SUMIF(Ingredients!$B$3:$B$217,G585,Ingredients!$H$3:$H$217)+SUMIF($B$3:$B$724,G585,$BZ$3:$BZ$724)</f>
        <v>0</v>
      </c>
      <c r="BT585" s="30">
        <f>SUMIF(Ingredients!$B$3:$B$217,H585,Ingredients!$H$3:$H$217)+SUMIF($B$3:$B$724,H585,$BZ$3:$BZ$724)</f>
        <v>0</v>
      </c>
      <c r="BU585" s="30">
        <f>SUMIF(Ingredients!$B$3:$B$217,I585,Ingredients!$H$3:$H$217)+SUMIF($B$3:$B$724,I585,$BZ$3:$BZ$724)</f>
        <v>0</v>
      </c>
      <c r="BV585" s="30">
        <f>SUMIF(Ingredients!$B$3:$B$217,J585,Ingredients!$H$3:$H$217)+SUMIF($B$3:$B$724,J585,$BZ$3:$BZ$724)</f>
        <v>0</v>
      </c>
      <c r="BW585" s="30">
        <f>SUMIF(Ingredients!$B$3:$B$217,K585,Ingredients!$H$3:$H$217)+SUMIF($B$3:$B$724,K585,$BZ$3:$BZ$724)</f>
        <v>0</v>
      </c>
      <c r="BX585" s="30">
        <f>SUMIF(Ingredients!$B$3:$B$217,L585,Ingredients!$H$3:$H$217)+SUMIF($B$3:$B$724,L585,$BZ$3:$BZ$724)</f>
        <v>0</v>
      </c>
      <c r="BY585" s="30">
        <f>SUMIF(Ingredients!$B$3:$B$217,M585,Ingredients!$H$3:$H$217)+SUMIF($B$3:$B$724,M585,$BZ$3:$BZ$724)</f>
        <v>0</v>
      </c>
      <c r="BZ585" s="42">
        <f t="shared" si="124"/>
        <v>0</v>
      </c>
      <c r="CA585" s="30">
        <f>SUMIF(Ingredients!$B$3:$B$217,F585,Ingredients!$I$3:$I$217)+SUMIF($B$3:$B$724,F585,$CI$3:$CI$724)</f>
        <v>0</v>
      </c>
      <c r="CB585" s="30">
        <f>SUMIF(Ingredients!$B$3:$B$217,G585,Ingredients!$I$3:$I$217)+SUMIF($B$3:$B$724,G585,$CI$3:$CI$724)</f>
        <v>0</v>
      </c>
      <c r="CC585" s="30">
        <f>SUMIF(Ingredients!$B$3:$B$217,H585,Ingredients!$I$3:$I$217)+SUMIF($B$3:$B$724,H585,$CI$3:$CI$724)</f>
        <v>0</v>
      </c>
      <c r="CD585" s="30">
        <f>SUMIF(Ingredients!$B$3:$B$217,I585,Ingredients!$I$3:$I$217)+SUMIF($B$3:$B$724,I585,$CI$3:$CI$724)</f>
        <v>0</v>
      </c>
      <c r="CE585" s="30">
        <f>SUMIF(Ingredients!$B$3:$B$217,J585,Ingredients!$I$3:$I$217)+SUMIF($B$3:$B$724,J585,$CI$3:$CI$724)</f>
        <v>0</v>
      </c>
      <c r="CF585" s="30">
        <f>SUMIF(Ingredients!$B$3:$B$217,K585,Ingredients!$I$3:$I$217)+SUMIF($B$3:$B$724,K585,$CI$3:$CI$724)</f>
        <v>0</v>
      </c>
      <c r="CG585" s="30">
        <f>SUMIF(Ingredients!$B$3:$B$217,L585,Ingredients!$I$3:$I$217)+SUMIF($B$3:$B$724,L585,$CI$3:$CI$724)</f>
        <v>0</v>
      </c>
      <c r="CH585" s="30">
        <f>SUMIF(Ingredients!$B$3:$B$217,M585,Ingredients!$I$3:$I$217)+SUMIF($B$3:$B$724,M585,$CI$3:$CI$724)</f>
        <v>0</v>
      </c>
      <c r="CI585" s="38">
        <f t="shared" si="125"/>
        <v>0</v>
      </c>
      <c r="CJ585" s="30">
        <f>SUMIF(Ingredients!$B$3:$B$217,F585,Ingredients!$J$3:$J$217)+SUMIF($B$3:$B$724,F585,$CR$3:$CR$724)</f>
        <v>1</v>
      </c>
      <c r="CK585" s="30">
        <f>SUMIF(Ingredients!$B$3:$B$217,G585,Ingredients!$J$3:$J$217)+SUMIF($B$3:$B$724,G585,$CR$3:$CR$724)</f>
        <v>0</v>
      </c>
      <c r="CL585" s="30">
        <f>SUMIF(Ingredients!$B$3:$B$217,H585,Ingredients!$J$3:$J$217)+SUMIF($B$3:$B$724,H585,$CR$3:$CR$724)</f>
        <v>0</v>
      </c>
      <c r="CM585" s="30">
        <f>SUMIF(Ingredients!$B$3:$B$217,I585,Ingredients!$J$3:$J$217)+SUMIF($B$3:$B$724,I585,$CR$3:$CR$724)</f>
        <v>0</v>
      </c>
      <c r="CN585" s="30">
        <f>SUMIF(Ingredients!$B$3:$B$217,J585,Ingredients!$J$3:$J$217)+SUMIF($B$3:$B$724,J585,$CR$3:$CR$724)</f>
        <v>0</v>
      </c>
      <c r="CO585" s="30">
        <f>SUMIF(Ingredients!$B$3:$B$217,K585,Ingredients!$J$3:$J$217)+SUMIF($B$3:$B$724,K585,$CR$3:$CR$724)</f>
        <v>0</v>
      </c>
      <c r="CP585" s="30">
        <f>SUMIF(Ingredients!$B$3:$B$217,L585,Ingredients!$J$3:$J$217)+SUMIF($B$3:$B$724,L585,$CR$3:$CR$724)</f>
        <v>0</v>
      </c>
      <c r="CQ585" s="30">
        <f>SUMIF(Ingredients!$B$3:$B$217,M585,Ingredients!$J$3:$J$217)+SUMIF($B$3:$B$724,M585,$CR$3:$CR$724)</f>
        <v>0</v>
      </c>
      <c r="CR585" s="43">
        <f t="shared" si="126"/>
        <v>1</v>
      </c>
      <c r="CS585" s="34">
        <v>5</v>
      </c>
      <c r="CT585" s="30">
        <v>0</v>
      </c>
      <c r="CU585" s="30">
        <v>12.333333333333334</v>
      </c>
      <c r="CV585" s="35">
        <v>0</v>
      </c>
      <c r="CW585" s="36">
        <v>0</v>
      </c>
      <c r="CX585" s="37">
        <v>0</v>
      </c>
      <c r="CY585" s="38">
        <v>0</v>
      </c>
      <c r="CZ585" s="39">
        <v>1</v>
      </c>
      <c r="DA585" t="s">
        <v>199</v>
      </c>
      <c r="DB585" t="str">
        <f t="shared" ca="1" si="127"/>
        <v>No</v>
      </c>
      <c r="DD585" t="s">
        <v>200</v>
      </c>
      <c r="DE585" t="str">
        <f t="shared" ca="1" si="128"/>
        <v/>
      </c>
      <c r="DF585" t="s">
        <v>2272</v>
      </c>
    </row>
    <row r="586" spans="2:110" x14ac:dyDescent="0.3">
      <c r="B586" t="s">
        <v>902</v>
      </c>
      <c r="C586" t="str">
        <f>INDEX('PH Itemnames'!$B$1:$B$723,MATCH(B586,'PH Itemnames'!$A$1:$A$723),1)</f>
        <v>bbqchickenpizzaItem</v>
      </c>
      <c r="D586" t="s">
        <v>245</v>
      </c>
      <c r="E586" t="s">
        <v>1192</v>
      </c>
      <c r="F586" s="10" t="s">
        <v>287</v>
      </c>
      <c r="G586" s="11" t="s">
        <v>884</v>
      </c>
      <c r="H586" s="11" t="s">
        <v>64</v>
      </c>
      <c r="I586" s="11" t="s">
        <v>73</v>
      </c>
      <c r="J586" s="11" t="s">
        <v>209</v>
      </c>
      <c r="K586" s="11"/>
      <c r="L586" s="11"/>
      <c r="M586" s="11"/>
      <c r="N586" s="46">
        <f ca="1">SUMIF(Ingredients!$B$3:$B$217,'PH complex foods'!F586,Ingredients!$A$3:$A$119)+SUMIF($B$3:$B$724,F586,$V$3:$V$723)</f>
        <v>1</v>
      </c>
      <c r="O586" s="11">
        <f ca="1">SUMIF(Ingredients!$B$3:$B$217,'PH complex foods'!G586,Ingredients!$A$3:$A$119)+SUMIF($B$3:$B$724,G586,$V$3:$V$723)</f>
        <v>1</v>
      </c>
      <c r="P586" s="11">
        <f ca="1">SUMIF(Ingredients!$B$3:$B$217,'PH complex foods'!H586,Ingredients!$A$3:$A$119)+SUMIF($B$3:$B$724,H586,$V$3:$V$723)</f>
        <v>1</v>
      </c>
      <c r="Q586" s="11">
        <f ca="1">SUMIF(Ingredients!$B$3:$B$217,'PH complex foods'!I586,Ingredients!$A$3:$A$119)+SUMIF($B$3:$B$724,I586,$V$3:$V$723)</f>
        <v>1</v>
      </c>
      <c r="R586" s="11">
        <f ca="1">SUMIF(Ingredients!$B$3:$B$217,'PH complex foods'!J586,Ingredients!$A$3:$A$119)+SUMIF($B$3:$B$724,J586,$V$3:$V$723)</f>
        <v>1</v>
      </c>
      <c r="S586" s="11">
        <f ca="1">SUMIF(Ingredients!$B$3:$B$217,'PH complex foods'!K586,Ingredients!$A$3:$A$119)+SUMIF($B$3:$B$724,K586,$V$3:$V$723)</f>
        <v>0</v>
      </c>
      <c r="T586" s="11">
        <f ca="1">SUMIF(Ingredients!$B$3:$B$217,'PH complex foods'!L586,Ingredients!$A$3:$A$119)+SUMIF($B$3:$B$724,L586,$V$3:$V$723)</f>
        <v>0</v>
      </c>
      <c r="U586" s="11">
        <f ca="1">SUMIF(Ingredients!$B$3:$B$217,'PH complex foods'!M586,Ingredients!$A$3:$A$119)+SUMIF($B$3:$B$724,M586,$V$3:$V$723)</f>
        <v>0</v>
      </c>
      <c r="V586" s="10">
        <f t="shared" ca="1" si="129"/>
        <v>1</v>
      </c>
      <c r="W586" s="11">
        <f t="shared" si="118"/>
        <v>0</v>
      </c>
      <c r="X586" s="44" t="str">
        <f t="shared" ca="1" si="130"/>
        <v>Yes</v>
      </c>
      <c r="Y586" s="34">
        <f>SUMIF(Ingredients!$B$3:$B$217,F586,Ingredients!$C$3:$C$217)+SUMIF($B$3:$B$724,F586,$AG$3:$AG$724)</f>
        <v>10</v>
      </c>
      <c r="Z586" s="30">
        <f>SUMIF(Ingredients!$B$3:$B$217,G586,Ingredients!$C$3:$C$217)+SUMIF($B$3:$B$724,G586,$AG$3:$AG$724)</f>
        <v>2</v>
      </c>
      <c r="AA586" s="30">
        <f>SUMIF(Ingredients!$B$3:$B$217,H586,Ingredients!$C$3:$C$217)+SUMIF($B$3:$B$724,H586,$AG$3:$AG$724)</f>
        <v>2</v>
      </c>
      <c r="AB586" s="30">
        <f>SUMIF(Ingredients!$B$3:$B$217,I586,Ingredients!$C$3:$C$217)+SUMIF($B$3:$B$724,I586,$AG$3:$AG$724)</f>
        <v>10</v>
      </c>
      <c r="AC586" s="30">
        <f>SUMIF(Ingredients!$B$3:$B$217,J586,Ingredients!$C$3:$C$217)+SUMIF($B$3:$B$724,J586,$AG$3:$AG$724)</f>
        <v>5</v>
      </c>
      <c r="AD586" s="30">
        <f>SUMIF(Ingredients!$B$3:$B$217,K586,Ingredients!$C$3:$C$217)+SUMIF($B$3:$B$724,K586,$AG$3:$AG$724)</f>
        <v>0</v>
      </c>
      <c r="AE586" s="30">
        <f>SUMIF(Ingredients!$B$3:$B$217,L586,Ingredients!$C$3:$C$217)+SUMIF($B$3:$B$724,L586,$AG$3:$AG$724)</f>
        <v>0</v>
      </c>
      <c r="AF586" s="30">
        <f>SUMIF(Ingredients!$B$3:$B$217,M586,Ingredients!$C$3:$C$217)+SUMIF($B$3:$B$724,M586,$AG$3:$AG$724)</f>
        <v>0</v>
      </c>
      <c r="AG586" s="29">
        <f t="shared" si="119"/>
        <v>29</v>
      </c>
      <c r="AH586" s="30">
        <f>SUMIF(Ingredients!$B$3:$B$217,F586,Ingredients!$D$3:$D$217)+SUMIF($B$3:$B$724,F586,$AP$3:$AP$724)</f>
        <v>0</v>
      </c>
      <c r="AI586" s="30">
        <f>SUMIF(Ingredients!$B$3:$B$217,G586,Ingredients!$D$3:$D$217)+SUMIF($B$3:$B$724,G586,$AP$3:$AP$724)</f>
        <v>5</v>
      </c>
      <c r="AJ586" s="30">
        <f>SUMIF(Ingredients!$B$3:$B$217,H586,Ingredients!$D$3:$D$217)+SUMIF($B$3:$B$724,H586,$AP$3:$AP$724)</f>
        <v>0</v>
      </c>
      <c r="AK586" s="30">
        <f>SUMIF(Ingredients!$B$3:$B$217,I586,Ingredients!$D$3:$D$217)+SUMIF($B$3:$B$724,I586,$AP$3:$AP$724)</f>
        <v>0</v>
      </c>
      <c r="AL586" s="30">
        <f>SUMIF(Ingredients!$B$3:$B$217,J586,Ingredients!$D$3:$D$217)+SUMIF($B$3:$B$724,J586,$AP$3:$AP$724)</f>
        <v>0</v>
      </c>
      <c r="AM586" s="30">
        <f>SUMIF(Ingredients!$B$3:$B$217,K586,Ingredients!$D$3:$D$217)+SUMIF($B$3:$B$724,K586,$AP$3:$AP$724)</f>
        <v>0</v>
      </c>
      <c r="AN586" s="30">
        <f>SUMIF(Ingredients!$B$3:$B$217,L586,Ingredients!$D$3:$D$217)+SUMIF($B$3:$B$724,L586,$AP$3:$AP$724)</f>
        <v>0</v>
      </c>
      <c r="AO586" s="30">
        <f>SUMIF(Ingredients!$B$3:$B$217,M586,Ingredients!$D$3:$D$217)+SUMIF($B$3:$B$724,M586,$AP$3:$AP$724)</f>
        <v>0</v>
      </c>
      <c r="AP586" s="29">
        <f t="shared" si="120"/>
        <v>5</v>
      </c>
      <c r="AQ586" s="30">
        <f>SUMIF(Ingredients!$B$3:$B$217,F586,Ingredients!$E$3:$E$217)+SUMIF($B$3:$B$724,F586,$AY$3:$AY$727)</f>
        <v>7</v>
      </c>
      <c r="AR586" s="30">
        <f>SUMIF(Ingredients!$B$3:$B$217,G586,Ingredients!$E$3:$E$217)+SUMIF($B$3:$B$724,G586,$AY$3:$AY$727)</f>
        <v>22.6</v>
      </c>
      <c r="AS586" s="30">
        <f>SUMIF(Ingredients!$B$3:$B$217,H586,Ingredients!$E$3:$E$217)+SUMIF($B$3:$B$724,H586,$AY$3:$AY$727)</f>
        <v>43</v>
      </c>
      <c r="AT586" s="30">
        <f>SUMIF(Ingredients!$B$3:$B$217,I586,Ingredients!$E$3:$E$217)+SUMIF($B$3:$B$724,I586,$AY$3:$AY$727)</f>
        <v>73</v>
      </c>
      <c r="AU586" s="30">
        <f>SUMIF(Ingredients!$B$3:$B$217,J586,Ingredients!$E$3:$E$217)+SUMIF($B$3:$B$724,J586,$AY$3:$AY$727)</f>
        <v>7</v>
      </c>
      <c r="AV586" s="30">
        <f>SUMIF(Ingredients!$B$3:$B$217,K586,Ingredients!$E$3:$E$217)+SUMIF($B$3:$B$724,K586,$AY$3:$AY$727)</f>
        <v>0</v>
      </c>
      <c r="AW586" s="30">
        <f>SUMIF(Ingredients!$B$3:$B$217,L586,Ingredients!$E$3:$E$217)+SUMIF($B$3:$B$724,L586,$AY$3:$AY$727)</f>
        <v>0</v>
      </c>
      <c r="AX586" s="30">
        <f>SUMIF(Ingredients!$B$3:$B$217,M586,Ingredients!$E$3:$E$217)+SUMIF($B$3:$B$724,M586,$AY$3:$AY$727)</f>
        <v>0</v>
      </c>
      <c r="AY586" s="29">
        <f t="shared" si="121"/>
        <v>30.52</v>
      </c>
      <c r="AZ586" s="30">
        <f>SUMIF(Ingredients!$B$3:$B$217,F586,Ingredients!$F$3:$F$217)+SUMIF($B$3:$B$724,F586,$BH$3:$BH$724)</f>
        <v>0</v>
      </c>
      <c r="BA586" s="30">
        <f>SUMIF(Ingredients!$B$3:$B$217,G586,Ingredients!$F$3:$F$217)+SUMIF($B$3:$B$724,G586,$BH$3:$BH$724)</f>
        <v>0</v>
      </c>
      <c r="BB586" s="30">
        <f>SUMIF(Ingredients!$B$3:$B$217,H586,Ingredients!$F$3:$F$217)+SUMIF($B$3:$B$724,H586,$BH$3:$BH$724)</f>
        <v>0</v>
      </c>
      <c r="BC586" s="30">
        <f>SUMIF(Ingredients!$B$3:$B$217,I586,Ingredients!$F$3:$F$217)+SUMIF($B$3:$B$724,I586,$BH$3:$BH$724)</f>
        <v>0</v>
      </c>
      <c r="BD586" s="30">
        <f>SUMIF(Ingredients!$B$3:$B$217,J586,Ingredients!$F$3:$F$217)+SUMIF($B$3:$B$724,J586,$BH$3:$BH$724)</f>
        <v>1</v>
      </c>
      <c r="BE586" s="30">
        <f>SUMIF(Ingredients!$B$3:$B$217,K586,Ingredients!$F$3:$F$217)+SUMIF($B$3:$B$724,K586,$BH$3:$BH$724)</f>
        <v>0</v>
      </c>
      <c r="BF586" s="30">
        <f>SUMIF(Ingredients!$B$3:$B$217,L586,Ingredients!$F$3:$F$217)+SUMIF($B$3:$B$724,L586,$BH$3:$BH$724)</f>
        <v>0</v>
      </c>
      <c r="BG586" s="30">
        <f>SUMIF(Ingredients!$B$3:$B$217,M586,Ingredients!$F$3:$F$217)+SUMIF($B$3:$B$724,M586,$BH$3:$BH$724)</f>
        <v>0</v>
      </c>
      <c r="BH586" s="35">
        <f t="shared" si="122"/>
        <v>1</v>
      </c>
      <c r="BI586" s="30">
        <f>SUMIF(Ingredients!$B$3:$B$217,F586,Ingredients!$G$3:$G$217)+SUMIF($B$3:$B$724,F586,$BQ$3:$BQ$724)</f>
        <v>0</v>
      </c>
      <c r="BJ586" s="30">
        <f>SUMIF(Ingredients!$B$3:$B$217,G586,Ingredients!$G$3:$G$217)+SUMIF($B$3:$B$724,G586,$BQ$3:$BQ$724)</f>
        <v>0</v>
      </c>
      <c r="BK586" s="30">
        <f>SUMIF(Ingredients!$B$3:$B$217,H586,Ingredients!$G$3:$G$217)+SUMIF($B$3:$B$724,H586,$BQ$3:$BQ$724)</f>
        <v>0</v>
      </c>
      <c r="BL586" s="30">
        <f>SUMIF(Ingredients!$B$3:$B$217,I586,Ingredients!$G$3:$G$217)+SUMIF($B$3:$B$724,I586,$BQ$3:$BQ$724)</f>
        <v>0</v>
      </c>
      <c r="BM586" s="30">
        <f>SUMIF(Ingredients!$B$3:$B$217,J586,Ingredients!$G$3:$G$217)+SUMIF($B$3:$B$724,J586,$BQ$3:$BQ$724)</f>
        <v>0</v>
      </c>
      <c r="BN586" s="30">
        <f>SUMIF(Ingredients!$B$3:$B$217,K586,Ingredients!$G$3:$G$217)+SUMIF($B$3:$B$724,K586,$BQ$3:$BQ$724)</f>
        <v>0</v>
      </c>
      <c r="BO586" s="30">
        <f>SUMIF(Ingredients!$B$3:$B$217,L586,Ingredients!$G$3:$G$217)+SUMIF($B$3:$B$724,L586,$BQ$3:$BQ$724)</f>
        <v>0</v>
      </c>
      <c r="BP586" s="30">
        <f>SUMIF(Ingredients!$B$3:$B$217,M586,Ingredients!$G$3:$G$217)+SUMIF($B$3:$B$724,M586,$BQ$3:$BQ$724)</f>
        <v>0</v>
      </c>
      <c r="BQ586" s="36">
        <f t="shared" si="123"/>
        <v>0</v>
      </c>
      <c r="BR586" s="30">
        <f>SUMIF(Ingredients!$B$3:$B$217,F586,Ingredients!$H$3:$H$217)+SUMIF($B$3:$B$724,F586,$BZ$3:$BZ$724)</f>
        <v>0</v>
      </c>
      <c r="BS586" s="30">
        <f>SUMIF(Ingredients!$B$3:$B$217,G586,Ingredients!$H$3:$H$217)+SUMIF($B$3:$B$724,G586,$BZ$3:$BZ$724)</f>
        <v>1.5</v>
      </c>
      <c r="BT586" s="30">
        <f>SUMIF(Ingredients!$B$3:$B$217,H586,Ingredients!$H$3:$H$217)+SUMIF($B$3:$B$724,H586,$BZ$3:$BZ$724)</f>
        <v>1</v>
      </c>
      <c r="BU586" s="30">
        <f>SUMIF(Ingredients!$B$3:$B$217,I586,Ingredients!$H$3:$H$217)+SUMIF($B$3:$B$724,I586,$BZ$3:$BZ$724)</f>
        <v>0</v>
      </c>
      <c r="BV586" s="30">
        <f>SUMIF(Ingredients!$B$3:$B$217,J586,Ingredients!$H$3:$H$217)+SUMIF($B$3:$B$724,J586,$BZ$3:$BZ$724)</f>
        <v>0</v>
      </c>
      <c r="BW586" s="30">
        <f>SUMIF(Ingredients!$B$3:$B$217,K586,Ingredients!$H$3:$H$217)+SUMIF($B$3:$B$724,K586,$BZ$3:$BZ$724)</f>
        <v>0</v>
      </c>
      <c r="BX586" s="30">
        <f>SUMIF(Ingredients!$B$3:$B$217,L586,Ingredients!$H$3:$H$217)+SUMIF($B$3:$B$724,L586,$BZ$3:$BZ$724)</f>
        <v>0</v>
      </c>
      <c r="BY586" s="30">
        <f>SUMIF(Ingredients!$B$3:$B$217,M586,Ingredients!$H$3:$H$217)+SUMIF($B$3:$B$724,M586,$BZ$3:$BZ$724)</f>
        <v>0</v>
      </c>
      <c r="BZ586" s="42">
        <f t="shared" si="124"/>
        <v>2.5</v>
      </c>
      <c r="CA586" s="30">
        <f>SUMIF(Ingredients!$B$3:$B$217,F586,Ingredients!$I$3:$I$217)+SUMIF($B$3:$B$724,F586,$CI$3:$CI$724)</f>
        <v>2.5</v>
      </c>
      <c r="CB586" s="30">
        <f>SUMIF(Ingredients!$B$3:$B$217,G586,Ingredients!$I$3:$I$217)+SUMIF($B$3:$B$724,G586,$CI$3:$CI$724)</f>
        <v>0</v>
      </c>
      <c r="CC586" s="30">
        <f>SUMIF(Ingredients!$B$3:$B$217,H586,Ingredients!$I$3:$I$217)+SUMIF($B$3:$B$724,H586,$CI$3:$CI$724)</f>
        <v>0</v>
      </c>
      <c r="CD586" s="30">
        <f>SUMIF(Ingredients!$B$3:$B$217,I586,Ingredients!$I$3:$I$217)+SUMIF($B$3:$B$724,I586,$CI$3:$CI$724)</f>
        <v>0</v>
      </c>
      <c r="CE586" s="30">
        <f>SUMIF(Ingredients!$B$3:$B$217,J586,Ingredients!$I$3:$I$217)+SUMIF($B$3:$B$724,J586,$CI$3:$CI$724)</f>
        <v>0</v>
      </c>
      <c r="CF586" s="30">
        <f>SUMIF(Ingredients!$B$3:$B$217,K586,Ingredients!$I$3:$I$217)+SUMIF($B$3:$B$724,K586,$CI$3:$CI$724)</f>
        <v>0</v>
      </c>
      <c r="CG586" s="30">
        <f>SUMIF(Ingredients!$B$3:$B$217,L586,Ingredients!$I$3:$I$217)+SUMIF($B$3:$B$724,L586,$CI$3:$CI$724)</f>
        <v>0</v>
      </c>
      <c r="CH586" s="30">
        <f>SUMIF(Ingredients!$B$3:$B$217,M586,Ingredients!$I$3:$I$217)+SUMIF($B$3:$B$724,M586,$CI$3:$CI$724)</f>
        <v>0</v>
      </c>
      <c r="CI586" s="38">
        <f t="shared" si="125"/>
        <v>2.5</v>
      </c>
      <c r="CJ586" s="30">
        <f>SUMIF(Ingredients!$B$3:$B$217,F586,Ingredients!$J$3:$J$217)+SUMIF($B$3:$B$724,F586,$CR$3:$CR$724)</f>
        <v>0</v>
      </c>
      <c r="CK586" s="30">
        <f>SUMIF(Ingredients!$B$3:$B$217,G586,Ingredients!$J$3:$J$217)+SUMIF($B$3:$B$724,G586,$CR$3:$CR$724)</f>
        <v>0</v>
      </c>
      <c r="CL586" s="30">
        <f>SUMIF(Ingredients!$B$3:$B$217,H586,Ingredients!$J$3:$J$217)+SUMIF($B$3:$B$724,H586,$CR$3:$CR$724)</f>
        <v>0</v>
      </c>
      <c r="CM586" s="30">
        <f>SUMIF(Ingredients!$B$3:$B$217,I586,Ingredients!$J$3:$J$217)+SUMIF($B$3:$B$724,I586,$CR$3:$CR$724)</f>
        <v>3</v>
      </c>
      <c r="CN586" s="30">
        <f>SUMIF(Ingredients!$B$3:$B$217,J586,Ingredients!$J$3:$J$217)+SUMIF($B$3:$B$724,J586,$CR$3:$CR$724)</f>
        <v>0</v>
      </c>
      <c r="CO586" s="30">
        <f>SUMIF(Ingredients!$B$3:$B$217,K586,Ingredients!$J$3:$J$217)+SUMIF($B$3:$B$724,K586,$CR$3:$CR$724)</f>
        <v>0</v>
      </c>
      <c r="CP586" s="30">
        <f>SUMIF(Ingredients!$B$3:$B$217,L586,Ingredients!$J$3:$J$217)+SUMIF($B$3:$B$724,L586,$CR$3:$CR$724)</f>
        <v>0</v>
      </c>
      <c r="CQ586" s="30">
        <f>SUMIF(Ingredients!$B$3:$B$217,M586,Ingredients!$J$3:$J$217)+SUMIF($B$3:$B$724,M586,$CR$3:$CR$724)</f>
        <v>0</v>
      </c>
      <c r="CR586" s="43">
        <f t="shared" si="126"/>
        <v>3</v>
      </c>
      <c r="CS586" s="34">
        <v>30</v>
      </c>
      <c r="CT586" s="30">
        <v>0</v>
      </c>
      <c r="CU586" s="30">
        <v>12</v>
      </c>
      <c r="CV586" s="35">
        <v>1</v>
      </c>
      <c r="CW586" s="36">
        <v>0</v>
      </c>
      <c r="CX586" s="37">
        <v>2.5</v>
      </c>
      <c r="CY586" s="38">
        <v>2.5</v>
      </c>
      <c r="CZ586" s="39">
        <v>3</v>
      </c>
      <c r="DA586" t="s">
        <v>202</v>
      </c>
      <c r="DB586" t="str">
        <f t="shared" ca="1" si="127"/>
        <v>-</v>
      </c>
      <c r="DC586" t="s">
        <v>1180</v>
      </c>
      <c r="DD586" t="s">
        <v>200</v>
      </c>
      <c r="DE586" t="str">
        <f t="shared" ca="1" si="128"/>
        <v>BBQCHICKENPIZZAITEM(MEAL, ItemRegistry.bbqchickenpizzaItem, 4 ,6f,0f,1f,2.5f,0f,2.5f,3f,1.75f),</v>
      </c>
      <c r="DF586" t="s">
        <v>2617</v>
      </c>
    </row>
    <row r="587" spans="2:110" x14ac:dyDescent="0.3">
      <c r="B587" t="s">
        <v>903</v>
      </c>
      <c r="C587" t="str">
        <f>INDEX('PH Itemnames'!$B$1:$B$723,MATCH(B587,'PH Itemnames'!$A$1:$A$723),1)</f>
        <v>quesadillaItem</v>
      </c>
      <c r="D587" t="s">
        <v>240</v>
      </c>
      <c r="E587" t="s">
        <v>1192</v>
      </c>
      <c r="F587" s="10" t="s">
        <v>80</v>
      </c>
      <c r="G587" s="11" t="s">
        <v>264</v>
      </c>
      <c r="H587" s="11" t="s">
        <v>20</v>
      </c>
      <c r="I587" s="11" t="s">
        <v>346</v>
      </c>
      <c r="J587" s="11" t="s">
        <v>401</v>
      </c>
      <c r="K587" s="11"/>
      <c r="L587" s="11"/>
      <c r="M587" s="11"/>
      <c r="N587" s="46">
        <f ca="1">SUMIF(Ingredients!$B$3:$B$217,'PH complex foods'!F587,Ingredients!$A$3:$A$119)+SUMIF($B$3:$B$724,F587,$V$3:$V$723)</f>
        <v>1</v>
      </c>
      <c r="O587" s="11">
        <f ca="1">SUMIF(Ingredients!$B$3:$B$217,'PH complex foods'!G587,Ingredients!$A$3:$A$119)+SUMIF($B$3:$B$724,G587,$V$3:$V$723)</f>
        <v>1</v>
      </c>
      <c r="P587" s="11">
        <f ca="1">SUMIF(Ingredients!$B$3:$B$217,'PH complex foods'!H587,Ingredients!$A$3:$A$119)+SUMIF($B$3:$B$724,H587,$V$3:$V$723)</f>
        <v>1</v>
      </c>
      <c r="Q587" s="11">
        <f ca="1">SUMIF(Ingredients!$B$3:$B$217,'PH complex foods'!I587,Ingredients!$A$3:$A$119)+SUMIF($B$3:$B$724,I587,$V$3:$V$723)</f>
        <v>1</v>
      </c>
      <c r="R587" s="11">
        <f ca="1">SUMIF(Ingredients!$B$3:$B$217,'PH complex foods'!J587,Ingredients!$A$3:$A$119)+SUMIF($B$3:$B$724,J587,$V$3:$V$723)</f>
        <v>1</v>
      </c>
      <c r="S587" s="11">
        <f ca="1">SUMIF(Ingredients!$B$3:$B$217,'PH complex foods'!K587,Ingredients!$A$3:$A$119)+SUMIF($B$3:$B$724,K587,$V$3:$V$723)</f>
        <v>0</v>
      </c>
      <c r="T587" s="11">
        <f ca="1">SUMIF(Ingredients!$B$3:$B$217,'PH complex foods'!L587,Ingredients!$A$3:$A$119)+SUMIF($B$3:$B$724,L587,$V$3:$V$723)</f>
        <v>0</v>
      </c>
      <c r="U587" s="11">
        <f ca="1">SUMIF(Ingredients!$B$3:$B$217,'PH complex foods'!M587,Ingredients!$A$3:$A$119)+SUMIF($B$3:$B$724,M587,$V$3:$V$723)</f>
        <v>0</v>
      </c>
      <c r="V587" s="10">
        <f t="shared" ca="1" si="129"/>
        <v>1</v>
      </c>
      <c r="W587" s="11">
        <f t="shared" si="118"/>
        <v>0</v>
      </c>
      <c r="X587" s="44" t="str">
        <f t="shared" ca="1" si="130"/>
        <v>Yes</v>
      </c>
      <c r="Y587" s="34">
        <f>SUMIF(Ingredients!$B$3:$B$217,F587,Ingredients!$C$3:$C$217)+SUMIF($B$3:$B$724,F587,$AG$3:$AG$724)</f>
        <v>10</v>
      </c>
      <c r="Z587" s="30">
        <f>SUMIF(Ingredients!$B$3:$B$217,G587,Ingredients!$C$3:$C$217)+SUMIF($B$3:$B$724,G587,$AG$3:$AG$724)</f>
        <v>5</v>
      </c>
      <c r="AA587" s="30">
        <f>SUMIF(Ingredients!$B$3:$B$217,H587,Ingredients!$C$3:$C$217)+SUMIF($B$3:$B$724,H587,$AG$3:$AG$724)</f>
        <v>1</v>
      </c>
      <c r="AB587" s="30">
        <f>SUMIF(Ingredients!$B$3:$B$217,I587,Ingredients!$C$3:$C$217)+SUMIF($B$3:$B$724,I587,$AG$3:$AG$724)</f>
        <v>4</v>
      </c>
      <c r="AC587" s="30">
        <f>SUMIF(Ingredients!$B$3:$B$217,J587,Ingredients!$C$3:$C$217)+SUMIF($B$3:$B$724,J587,$AG$3:$AG$724)</f>
        <v>0</v>
      </c>
      <c r="AD587" s="30">
        <f>SUMIF(Ingredients!$B$3:$B$217,K587,Ingredients!$C$3:$C$217)+SUMIF($B$3:$B$724,K587,$AG$3:$AG$724)</f>
        <v>0</v>
      </c>
      <c r="AE587" s="30">
        <f>SUMIF(Ingredients!$B$3:$B$217,L587,Ingredients!$C$3:$C$217)+SUMIF($B$3:$B$724,L587,$AG$3:$AG$724)</f>
        <v>0</v>
      </c>
      <c r="AF587" s="30">
        <f>SUMIF(Ingredients!$B$3:$B$217,M587,Ingredients!$C$3:$C$217)+SUMIF($B$3:$B$724,M587,$AG$3:$AG$724)</f>
        <v>0</v>
      </c>
      <c r="AG587" s="29">
        <f t="shared" si="119"/>
        <v>20</v>
      </c>
      <c r="AH587" s="30">
        <f>SUMIF(Ingredients!$B$3:$B$217,F587,Ingredients!$D$3:$D$217)+SUMIF($B$3:$B$724,F587,$AP$3:$AP$724)</f>
        <v>0</v>
      </c>
      <c r="AI587" s="30">
        <f>SUMIF(Ingredients!$B$3:$B$217,G587,Ingredients!$D$3:$D$217)+SUMIF($B$3:$B$724,G587,$AP$3:$AP$724)</f>
        <v>0</v>
      </c>
      <c r="AJ587" s="30">
        <f>SUMIF(Ingredients!$B$3:$B$217,H587,Ingredients!$D$3:$D$217)+SUMIF($B$3:$B$724,H587,$AP$3:$AP$724)</f>
        <v>5</v>
      </c>
      <c r="AK587" s="30">
        <f>SUMIF(Ingredients!$B$3:$B$217,I587,Ingredients!$D$3:$D$217)+SUMIF($B$3:$B$724,I587,$AP$3:$AP$724)</f>
        <v>0</v>
      </c>
      <c r="AL587" s="30">
        <f>SUMIF(Ingredients!$B$3:$B$217,J587,Ingredients!$D$3:$D$217)+SUMIF($B$3:$B$724,J587,$AP$3:$AP$724)</f>
        <v>0</v>
      </c>
      <c r="AM587" s="30">
        <f>SUMIF(Ingredients!$B$3:$B$217,K587,Ingredients!$D$3:$D$217)+SUMIF($B$3:$B$724,K587,$AP$3:$AP$724)</f>
        <v>0</v>
      </c>
      <c r="AN587" s="30">
        <f>SUMIF(Ingredients!$B$3:$B$217,L587,Ingredients!$D$3:$D$217)+SUMIF($B$3:$B$724,L587,$AP$3:$AP$724)</f>
        <v>0</v>
      </c>
      <c r="AO587" s="30">
        <f>SUMIF(Ingredients!$B$3:$B$217,M587,Ingredients!$D$3:$D$217)+SUMIF($B$3:$B$724,M587,$AP$3:$AP$724)</f>
        <v>0</v>
      </c>
      <c r="AP587" s="29">
        <f t="shared" si="120"/>
        <v>5</v>
      </c>
      <c r="AQ587" s="30">
        <f>SUMIF(Ingredients!$B$3:$B$217,F587,Ingredients!$E$3:$E$217)+SUMIF($B$3:$B$724,F587,$AY$3:$AY$727)</f>
        <v>6</v>
      </c>
      <c r="AR587" s="30">
        <f>SUMIF(Ingredients!$B$3:$B$217,G587,Ingredients!$E$3:$E$217)+SUMIF($B$3:$B$724,G587,$AY$3:$AY$727)</f>
        <v>43</v>
      </c>
      <c r="AS587" s="30">
        <f>SUMIF(Ingredients!$B$3:$B$217,H587,Ingredients!$E$3:$E$217)+SUMIF($B$3:$B$724,H587,$AY$3:$AY$727)</f>
        <v>10</v>
      </c>
      <c r="AT587" s="30">
        <f>SUMIF(Ingredients!$B$3:$B$217,I587,Ingredients!$E$3:$E$217)+SUMIF($B$3:$B$724,I587,$AY$3:$AY$727)</f>
        <v>0</v>
      </c>
      <c r="AU587" s="30">
        <f>SUMIF(Ingredients!$B$3:$B$217,J587,Ingredients!$E$3:$E$217)+SUMIF($B$3:$B$724,J587,$AY$3:$AY$727)</f>
        <v>0</v>
      </c>
      <c r="AV587" s="30">
        <f>SUMIF(Ingredients!$B$3:$B$217,K587,Ingredients!$E$3:$E$217)+SUMIF($B$3:$B$724,K587,$AY$3:$AY$727)</f>
        <v>0</v>
      </c>
      <c r="AW587" s="30">
        <f>SUMIF(Ingredients!$B$3:$B$217,L587,Ingredients!$E$3:$E$217)+SUMIF($B$3:$B$724,L587,$AY$3:$AY$727)</f>
        <v>0</v>
      </c>
      <c r="AX587" s="30">
        <f>SUMIF(Ingredients!$B$3:$B$217,M587,Ingredients!$E$3:$E$217)+SUMIF($B$3:$B$724,M587,$AY$3:$AY$727)</f>
        <v>0</v>
      </c>
      <c r="AY587" s="29">
        <f t="shared" si="121"/>
        <v>11.8</v>
      </c>
      <c r="AZ587" s="30">
        <f>SUMIF(Ingredients!$B$3:$B$217,F587,Ingredients!$F$3:$F$217)+SUMIF($B$3:$B$724,F587,$BH$3:$BH$724)</f>
        <v>0</v>
      </c>
      <c r="BA587" s="30">
        <f>SUMIF(Ingredients!$B$3:$B$217,G587,Ingredients!$F$3:$F$217)+SUMIF($B$3:$B$724,G587,$BH$3:$BH$724)</f>
        <v>1</v>
      </c>
      <c r="BB587" s="30">
        <f>SUMIF(Ingredients!$B$3:$B$217,H587,Ingredients!$F$3:$F$217)+SUMIF($B$3:$B$724,H587,$BH$3:$BH$724)</f>
        <v>0</v>
      </c>
      <c r="BC587" s="30">
        <f>SUMIF(Ingredients!$B$3:$B$217,I587,Ingredients!$F$3:$F$217)+SUMIF($B$3:$B$724,I587,$BH$3:$BH$724)</f>
        <v>0</v>
      </c>
      <c r="BD587" s="30">
        <f>SUMIF(Ingredients!$B$3:$B$217,J587,Ingredients!$F$3:$F$217)+SUMIF($B$3:$B$724,J587,$BH$3:$BH$724)</f>
        <v>0</v>
      </c>
      <c r="BE587" s="30">
        <f>SUMIF(Ingredients!$B$3:$B$217,K587,Ingredients!$F$3:$F$217)+SUMIF($B$3:$B$724,K587,$BH$3:$BH$724)</f>
        <v>0</v>
      </c>
      <c r="BF587" s="30">
        <f>SUMIF(Ingredients!$B$3:$B$217,L587,Ingredients!$F$3:$F$217)+SUMIF($B$3:$B$724,L587,$BH$3:$BH$724)</f>
        <v>0</v>
      </c>
      <c r="BG587" s="30">
        <f>SUMIF(Ingredients!$B$3:$B$217,M587,Ingredients!$F$3:$F$217)+SUMIF($B$3:$B$724,M587,$BH$3:$BH$724)</f>
        <v>0</v>
      </c>
      <c r="BH587" s="35">
        <f t="shared" si="122"/>
        <v>1</v>
      </c>
      <c r="BI587" s="30">
        <f>SUMIF(Ingredients!$B$3:$B$217,F587,Ingredients!$G$3:$G$217)+SUMIF($B$3:$B$724,F587,$BQ$3:$BQ$724)</f>
        <v>0</v>
      </c>
      <c r="BJ587" s="30">
        <f>SUMIF(Ingredients!$B$3:$B$217,G587,Ingredients!$G$3:$G$217)+SUMIF($B$3:$B$724,G587,$BQ$3:$BQ$724)</f>
        <v>0</v>
      </c>
      <c r="BK587" s="30">
        <f>SUMIF(Ingredients!$B$3:$B$217,H587,Ingredients!$G$3:$G$217)+SUMIF($B$3:$B$724,H587,$BQ$3:$BQ$724)</f>
        <v>0.8</v>
      </c>
      <c r="BL587" s="30">
        <f>SUMIF(Ingredients!$B$3:$B$217,I587,Ingredients!$G$3:$G$217)+SUMIF($B$3:$B$724,I587,$BQ$3:$BQ$724)</f>
        <v>0</v>
      </c>
      <c r="BM587" s="30">
        <f>SUMIF(Ingredients!$B$3:$B$217,J587,Ingredients!$G$3:$G$217)+SUMIF($B$3:$B$724,J587,$BQ$3:$BQ$724)</f>
        <v>0</v>
      </c>
      <c r="BN587" s="30">
        <f>SUMIF(Ingredients!$B$3:$B$217,K587,Ingredients!$G$3:$G$217)+SUMIF($B$3:$B$724,K587,$BQ$3:$BQ$724)</f>
        <v>0</v>
      </c>
      <c r="BO587" s="30">
        <f>SUMIF(Ingredients!$B$3:$B$217,L587,Ingredients!$G$3:$G$217)+SUMIF($B$3:$B$724,L587,$BQ$3:$BQ$724)</f>
        <v>0</v>
      </c>
      <c r="BP587" s="30">
        <f>SUMIF(Ingredients!$B$3:$B$217,M587,Ingredients!$G$3:$G$217)+SUMIF($B$3:$B$724,M587,$BQ$3:$BQ$724)</f>
        <v>0</v>
      </c>
      <c r="BQ587" s="36">
        <f t="shared" si="123"/>
        <v>0.8</v>
      </c>
      <c r="BR587" s="30">
        <f>SUMIF(Ingredients!$B$3:$B$217,F587,Ingredients!$H$3:$H$217)+SUMIF($B$3:$B$724,F587,$BZ$3:$BZ$724)</f>
        <v>0</v>
      </c>
      <c r="BS587" s="30">
        <f>SUMIF(Ingredients!$B$3:$B$217,G587,Ingredients!$H$3:$H$217)+SUMIF($B$3:$B$724,G587,$BZ$3:$BZ$724)</f>
        <v>0</v>
      </c>
      <c r="BT587" s="30">
        <f>SUMIF(Ingredients!$B$3:$B$217,H587,Ingredients!$H$3:$H$217)+SUMIF($B$3:$B$724,H587,$BZ$3:$BZ$724)</f>
        <v>0</v>
      </c>
      <c r="BU587" s="30">
        <f>SUMIF(Ingredients!$B$3:$B$217,I587,Ingredients!$H$3:$H$217)+SUMIF($B$3:$B$724,I587,$BZ$3:$BZ$724)</f>
        <v>0</v>
      </c>
      <c r="BV587" s="30">
        <f>SUMIF(Ingredients!$B$3:$B$217,J587,Ingredients!$H$3:$H$217)+SUMIF($B$3:$B$724,J587,$BZ$3:$BZ$724)</f>
        <v>0</v>
      </c>
      <c r="BW587" s="30">
        <f>SUMIF(Ingredients!$B$3:$B$217,K587,Ingredients!$H$3:$H$217)+SUMIF($B$3:$B$724,K587,$BZ$3:$BZ$724)</f>
        <v>0</v>
      </c>
      <c r="BX587" s="30">
        <f>SUMIF(Ingredients!$B$3:$B$217,L587,Ingredients!$H$3:$H$217)+SUMIF($B$3:$B$724,L587,$BZ$3:$BZ$724)</f>
        <v>0</v>
      </c>
      <c r="BY587" s="30">
        <f>SUMIF(Ingredients!$B$3:$B$217,M587,Ingredients!$H$3:$H$217)+SUMIF($B$3:$B$724,M587,$BZ$3:$BZ$724)</f>
        <v>0</v>
      </c>
      <c r="BZ587" s="42">
        <f t="shared" si="124"/>
        <v>0</v>
      </c>
      <c r="CA587" s="30">
        <f>SUMIF(Ingredients!$B$3:$B$217,F587,Ingredients!$I$3:$I$217)+SUMIF($B$3:$B$724,F587,$CI$3:$CI$724)</f>
        <v>1.5</v>
      </c>
      <c r="CB587" s="30">
        <f>SUMIF(Ingredients!$B$3:$B$217,G587,Ingredients!$I$3:$I$217)+SUMIF($B$3:$B$724,G587,$CI$3:$CI$724)</f>
        <v>0</v>
      </c>
      <c r="CC587" s="30">
        <f>SUMIF(Ingredients!$B$3:$B$217,H587,Ingredients!$I$3:$I$217)+SUMIF($B$3:$B$724,H587,$CI$3:$CI$724)</f>
        <v>0</v>
      </c>
      <c r="CD587" s="30">
        <f>SUMIF(Ingredients!$B$3:$B$217,I587,Ingredients!$I$3:$I$217)+SUMIF($B$3:$B$724,I587,$CI$3:$CI$724)</f>
        <v>0</v>
      </c>
      <c r="CE587" s="30">
        <f>SUMIF(Ingredients!$B$3:$B$217,J587,Ingredients!$I$3:$I$217)+SUMIF($B$3:$B$724,J587,$CI$3:$CI$724)</f>
        <v>0</v>
      </c>
      <c r="CF587" s="30">
        <f>SUMIF(Ingredients!$B$3:$B$217,K587,Ingredients!$I$3:$I$217)+SUMIF($B$3:$B$724,K587,$CI$3:$CI$724)</f>
        <v>0</v>
      </c>
      <c r="CG587" s="30">
        <f>SUMIF(Ingredients!$B$3:$B$217,L587,Ingredients!$I$3:$I$217)+SUMIF($B$3:$B$724,L587,$CI$3:$CI$724)</f>
        <v>0</v>
      </c>
      <c r="CH587" s="30">
        <f>SUMIF(Ingredients!$B$3:$B$217,M587,Ingredients!$I$3:$I$217)+SUMIF($B$3:$B$724,M587,$CI$3:$CI$724)</f>
        <v>0</v>
      </c>
      <c r="CI587" s="38">
        <f t="shared" si="125"/>
        <v>1.5</v>
      </c>
      <c r="CJ587" s="30">
        <f>SUMIF(Ingredients!$B$3:$B$217,F587,Ingredients!$J$3:$J$217)+SUMIF($B$3:$B$724,F587,$CR$3:$CR$724)</f>
        <v>0</v>
      </c>
      <c r="CK587" s="30">
        <f>SUMIF(Ingredients!$B$3:$B$217,G587,Ingredients!$J$3:$J$217)+SUMIF($B$3:$B$724,G587,$CR$3:$CR$724)</f>
        <v>0</v>
      </c>
      <c r="CL587" s="30">
        <f>SUMIF(Ingredients!$B$3:$B$217,H587,Ingredients!$J$3:$J$217)+SUMIF($B$3:$B$724,H587,$CR$3:$CR$724)</f>
        <v>0</v>
      </c>
      <c r="CM587" s="30">
        <f>SUMIF(Ingredients!$B$3:$B$217,I587,Ingredients!$J$3:$J$217)+SUMIF($B$3:$B$724,I587,$CR$3:$CR$724)</f>
        <v>0</v>
      </c>
      <c r="CN587" s="30">
        <f>SUMIF(Ingredients!$B$3:$B$217,J587,Ingredients!$J$3:$J$217)+SUMIF($B$3:$B$724,J587,$CR$3:$CR$724)</f>
        <v>0</v>
      </c>
      <c r="CO587" s="30">
        <f>SUMIF(Ingredients!$B$3:$B$217,K587,Ingredients!$J$3:$J$217)+SUMIF($B$3:$B$724,K587,$CR$3:$CR$724)</f>
        <v>0</v>
      </c>
      <c r="CP587" s="30">
        <f>SUMIF(Ingredients!$B$3:$B$217,L587,Ingredients!$J$3:$J$217)+SUMIF($B$3:$B$724,L587,$CR$3:$CR$724)</f>
        <v>0</v>
      </c>
      <c r="CQ587" s="30">
        <f>SUMIF(Ingredients!$B$3:$B$217,M587,Ingredients!$J$3:$J$217)+SUMIF($B$3:$B$724,M587,$CR$3:$CR$724)</f>
        <v>0</v>
      </c>
      <c r="CR587" s="43">
        <f t="shared" si="126"/>
        <v>0</v>
      </c>
      <c r="CS587" s="34">
        <v>20</v>
      </c>
      <c r="CT587" s="30">
        <v>0</v>
      </c>
      <c r="CU587" s="30">
        <v>11.8</v>
      </c>
      <c r="CV587" s="35">
        <v>1.5</v>
      </c>
      <c r="CW587" s="36">
        <v>0.8</v>
      </c>
      <c r="CX587" s="37">
        <v>0</v>
      </c>
      <c r="CY587" s="38">
        <v>1.5</v>
      </c>
      <c r="CZ587" s="39">
        <v>0</v>
      </c>
      <c r="DA587" t="s">
        <v>202</v>
      </c>
      <c r="DB587" t="str">
        <f t="shared" ca="1" si="127"/>
        <v>-</v>
      </c>
      <c r="DC587" t="s">
        <v>904</v>
      </c>
      <c r="DD587" t="s">
        <v>200</v>
      </c>
      <c r="DE587" t="str">
        <f t="shared" ca="1" si="128"/>
        <v>QUESADILLAITEM(MEAL, ItemRegistry.quesadillaItem, 4 ,4f,0f,1.5f,0f,0.8f,1.5f,0f,1.78f),</v>
      </c>
      <c r="DF587" t="s">
        <v>2618</v>
      </c>
    </row>
    <row r="588" spans="2:110" x14ac:dyDescent="0.3">
      <c r="B588" t="s">
        <v>905</v>
      </c>
      <c r="C588" t="str">
        <f>INDEX('PH Itemnames'!$B$1:$B$723,MATCH(B588,'PH Itemnames'!$A$1:$A$723),1)</f>
        <v>bibimbapItem</v>
      </c>
      <c r="D588" t="s">
        <v>245</v>
      </c>
      <c r="E588" t="s">
        <v>1192</v>
      </c>
      <c r="F588" s="10" t="s">
        <v>226</v>
      </c>
      <c r="G588" s="11" t="s">
        <v>6</v>
      </c>
      <c r="H588" s="11" t="s">
        <v>6</v>
      </c>
      <c r="I588" s="11" t="s">
        <v>212</v>
      </c>
      <c r="J588" s="11" t="s">
        <v>212</v>
      </c>
      <c r="K588" s="11"/>
      <c r="L588" s="11"/>
      <c r="M588" s="11"/>
      <c r="N588" s="46">
        <f ca="1">SUMIF(Ingredients!$B$3:$B$217,'PH complex foods'!F588,Ingredients!$A$3:$A$119)+SUMIF($B$3:$B$724,F588,$V$3:$V$723)</f>
        <v>1</v>
      </c>
      <c r="O588" s="11">
        <f ca="1">SUMIF(Ingredients!$B$3:$B$217,'PH complex foods'!G588,Ingredients!$A$3:$A$119)+SUMIF($B$3:$B$724,G588,$V$3:$V$723)</f>
        <v>1</v>
      </c>
      <c r="P588" s="11">
        <f ca="1">SUMIF(Ingredients!$B$3:$B$217,'PH complex foods'!H588,Ingredients!$A$3:$A$119)+SUMIF($B$3:$B$724,H588,$V$3:$V$723)</f>
        <v>1</v>
      </c>
      <c r="Q588" s="11">
        <f ca="1">SUMIF(Ingredients!$B$3:$B$217,'PH complex foods'!I588,Ingredients!$A$3:$A$119)+SUMIF($B$3:$B$724,I588,$V$3:$V$723)</f>
        <v>1</v>
      </c>
      <c r="R588" s="11">
        <f ca="1">SUMIF(Ingredients!$B$3:$B$217,'PH complex foods'!J588,Ingredients!$A$3:$A$119)+SUMIF($B$3:$B$724,J588,$V$3:$V$723)</f>
        <v>1</v>
      </c>
      <c r="S588" s="11">
        <f ca="1">SUMIF(Ingredients!$B$3:$B$217,'PH complex foods'!K588,Ingredients!$A$3:$A$119)+SUMIF($B$3:$B$724,K588,$V$3:$V$723)</f>
        <v>0</v>
      </c>
      <c r="T588" s="11">
        <f ca="1">SUMIF(Ingredients!$B$3:$B$217,'PH complex foods'!L588,Ingredients!$A$3:$A$119)+SUMIF($B$3:$B$724,L588,$V$3:$V$723)</f>
        <v>0</v>
      </c>
      <c r="U588" s="11">
        <f ca="1">SUMIF(Ingredients!$B$3:$B$217,'PH complex foods'!M588,Ingredients!$A$3:$A$119)+SUMIF($B$3:$B$724,M588,$V$3:$V$723)</f>
        <v>0</v>
      </c>
      <c r="V588" s="10">
        <f t="shared" ca="1" si="129"/>
        <v>1</v>
      </c>
      <c r="W588" s="11">
        <f t="shared" si="118"/>
        <v>0</v>
      </c>
      <c r="X588" s="44" t="str">
        <f t="shared" ca="1" si="130"/>
        <v>Yes</v>
      </c>
      <c r="Y588" s="34">
        <f>SUMIF(Ingredients!$B$3:$B$217,F588,Ingredients!$C$3:$C$217)+SUMIF($B$3:$B$724,F588,$AG$3:$AG$724)</f>
        <v>0</v>
      </c>
      <c r="Z588" s="30">
        <f>SUMIF(Ingredients!$B$3:$B$217,G588,Ingredients!$C$3:$C$217)+SUMIF($B$3:$B$724,G588,$AG$3:$AG$724)</f>
        <v>5.1428571428571432</v>
      </c>
      <c r="AA588" s="30">
        <f>SUMIF(Ingredients!$B$3:$B$217,H588,Ingredients!$C$3:$C$217)+SUMIF($B$3:$B$724,H588,$AG$3:$AG$724)</f>
        <v>5.1428571428571432</v>
      </c>
      <c r="AB588" s="30">
        <f>SUMIF(Ingredients!$B$3:$B$217,I588,Ingredients!$C$3:$C$217)+SUMIF($B$3:$B$724,I588,$AG$3:$AG$724)</f>
        <v>7.166666666666667</v>
      </c>
      <c r="AC588" s="30">
        <f>SUMIF(Ingredients!$B$3:$B$217,J588,Ingredients!$C$3:$C$217)+SUMIF($B$3:$B$724,J588,$AG$3:$AG$724)</f>
        <v>7.166666666666667</v>
      </c>
      <c r="AD588" s="30">
        <f>SUMIF(Ingredients!$B$3:$B$217,K588,Ingredients!$C$3:$C$217)+SUMIF($B$3:$B$724,K588,$AG$3:$AG$724)</f>
        <v>0</v>
      </c>
      <c r="AE588" s="30">
        <f>SUMIF(Ingredients!$B$3:$B$217,L588,Ingredients!$C$3:$C$217)+SUMIF($B$3:$B$724,L588,$AG$3:$AG$724)</f>
        <v>0</v>
      </c>
      <c r="AF588" s="30">
        <f>SUMIF(Ingredients!$B$3:$B$217,M588,Ingredients!$C$3:$C$217)+SUMIF($B$3:$B$724,M588,$AG$3:$AG$724)</f>
        <v>0</v>
      </c>
      <c r="AG588" s="29">
        <f t="shared" si="119"/>
        <v>24.61904761904762</v>
      </c>
      <c r="AH588" s="30">
        <f>SUMIF(Ingredients!$B$3:$B$217,F588,Ingredients!$D$3:$D$217)+SUMIF($B$3:$B$724,F588,$AP$3:$AP$724)</f>
        <v>0</v>
      </c>
      <c r="AI588" s="30">
        <f>SUMIF(Ingredients!$B$3:$B$217,G588,Ingredients!$D$3:$D$217)+SUMIF($B$3:$B$724,G588,$AP$3:$AP$724)</f>
        <v>0.35714285714285715</v>
      </c>
      <c r="AJ588" s="30">
        <f>SUMIF(Ingredients!$B$3:$B$217,H588,Ingredients!$D$3:$D$217)+SUMIF($B$3:$B$724,H588,$AP$3:$AP$724)</f>
        <v>0.35714285714285715</v>
      </c>
      <c r="AK588" s="30">
        <f>SUMIF(Ingredients!$B$3:$B$217,I588,Ingredients!$D$3:$D$217)+SUMIF($B$3:$B$724,I588,$AP$3:$AP$724)</f>
        <v>0</v>
      </c>
      <c r="AL588" s="30">
        <f>SUMIF(Ingredients!$B$3:$B$217,J588,Ingredients!$D$3:$D$217)+SUMIF($B$3:$B$724,J588,$AP$3:$AP$724)</f>
        <v>0</v>
      </c>
      <c r="AM588" s="30">
        <f>SUMIF(Ingredients!$B$3:$B$217,K588,Ingredients!$D$3:$D$217)+SUMIF($B$3:$B$724,K588,$AP$3:$AP$724)</f>
        <v>0</v>
      </c>
      <c r="AN588" s="30">
        <f>SUMIF(Ingredients!$B$3:$B$217,L588,Ingredients!$D$3:$D$217)+SUMIF($B$3:$B$724,L588,$AP$3:$AP$724)</f>
        <v>0</v>
      </c>
      <c r="AO588" s="30">
        <f>SUMIF(Ingredients!$B$3:$B$217,M588,Ingredients!$D$3:$D$217)+SUMIF($B$3:$B$724,M588,$AP$3:$AP$724)</f>
        <v>0</v>
      </c>
      <c r="AP588" s="29">
        <f t="shared" si="120"/>
        <v>0.7142857142857143</v>
      </c>
      <c r="AQ588" s="30">
        <f>SUMIF(Ingredients!$B$3:$B$217,F588,Ingredients!$E$3:$E$217)+SUMIF($B$3:$B$724,F588,$AY$3:$AY$727)</f>
        <v>16</v>
      </c>
      <c r="AR588" s="30">
        <f>SUMIF(Ingredients!$B$3:$B$217,G588,Ingredients!$E$3:$E$217)+SUMIF($B$3:$B$724,G588,$AY$3:$AY$727)</f>
        <v>19.285714285714285</v>
      </c>
      <c r="AS588" s="30">
        <f>SUMIF(Ingredients!$B$3:$B$217,H588,Ingredients!$E$3:$E$217)+SUMIF($B$3:$B$724,H588,$AY$3:$AY$727)</f>
        <v>19.285714285714285</v>
      </c>
      <c r="AT588" s="30">
        <f>SUMIF(Ingredients!$B$3:$B$217,I588,Ingredients!$E$3:$E$217)+SUMIF($B$3:$B$724,I588,$AY$3:$AY$727)</f>
        <v>12</v>
      </c>
      <c r="AU588" s="30">
        <f>SUMIF(Ingredients!$B$3:$B$217,J588,Ingredients!$E$3:$E$217)+SUMIF($B$3:$B$724,J588,$AY$3:$AY$727)</f>
        <v>12</v>
      </c>
      <c r="AV588" s="30">
        <f>SUMIF(Ingredients!$B$3:$B$217,K588,Ingredients!$E$3:$E$217)+SUMIF($B$3:$B$724,K588,$AY$3:$AY$727)</f>
        <v>0</v>
      </c>
      <c r="AW588" s="30">
        <f>SUMIF(Ingredients!$B$3:$B$217,L588,Ingredients!$E$3:$E$217)+SUMIF($B$3:$B$724,L588,$AY$3:$AY$727)</f>
        <v>0</v>
      </c>
      <c r="AX588" s="30">
        <f>SUMIF(Ingredients!$B$3:$B$217,M588,Ingredients!$E$3:$E$217)+SUMIF($B$3:$B$724,M588,$AY$3:$AY$727)</f>
        <v>0</v>
      </c>
      <c r="AY588" s="29">
        <f t="shared" si="121"/>
        <v>15.714285714285714</v>
      </c>
      <c r="AZ588" s="30">
        <f>SUMIF(Ingredients!$B$3:$B$217,F588,Ingredients!$F$3:$F$217)+SUMIF($B$3:$B$724,F588,$BH$3:$BH$724)</f>
        <v>0</v>
      </c>
      <c r="BA588" s="30">
        <f>SUMIF(Ingredients!$B$3:$B$217,G588,Ingredients!$F$3:$F$217)+SUMIF($B$3:$B$724,G588,$BH$3:$BH$724)</f>
        <v>0</v>
      </c>
      <c r="BB588" s="30">
        <f>SUMIF(Ingredients!$B$3:$B$217,H588,Ingredients!$F$3:$F$217)+SUMIF($B$3:$B$724,H588,$BH$3:$BH$724)</f>
        <v>0</v>
      </c>
      <c r="BC588" s="30">
        <f>SUMIF(Ingredients!$B$3:$B$217,I588,Ingredients!$F$3:$F$217)+SUMIF($B$3:$B$724,I588,$BH$3:$BH$724)</f>
        <v>0</v>
      </c>
      <c r="BD588" s="30">
        <f>SUMIF(Ingredients!$B$3:$B$217,J588,Ingredients!$F$3:$F$217)+SUMIF($B$3:$B$724,J588,$BH$3:$BH$724)</f>
        <v>0</v>
      </c>
      <c r="BE588" s="30">
        <f>SUMIF(Ingredients!$B$3:$B$217,K588,Ingredients!$F$3:$F$217)+SUMIF($B$3:$B$724,K588,$BH$3:$BH$724)</f>
        <v>0</v>
      </c>
      <c r="BF588" s="30">
        <f>SUMIF(Ingredients!$B$3:$B$217,L588,Ingredients!$F$3:$F$217)+SUMIF($B$3:$B$724,L588,$BH$3:$BH$724)</f>
        <v>0</v>
      </c>
      <c r="BG588" s="30">
        <f>SUMIF(Ingredients!$B$3:$B$217,M588,Ingredients!$F$3:$F$217)+SUMIF($B$3:$B$724,M588,$BH$3:$BH$724)</f>
        <v>0</v>
      </c>
      <c r="BH588" s="35">
        <f t="shared" si="122"/>
        <v>0</v>
      </c>
      <c r="BI588" s="30">
        <f>SUMIF(Ingredients!$B$3:$B$217,F588,Ingredients!$G$3:$G$217)+SUMIF($B$3:$B$724,F588,$BQ$3:$BQ$724)</f>
        <v>0</v>
      </c>
      <c r="BJ588" s="30">
        <f>SUMIF(Ingredients!$B$3:$B$217,G588,Ingredients!$G$3:$G$217)+SUMIF($B$3:$B$724,G588,$BQ$3:$BQ$724)</f>
        <v>0</v>
      </c>
      <c r="BK588" s="30">
        <f>SUMIF(Ingredients!$B$3:$B$217,H588,Ingredients!$G$3:$G$217)+SUMIF($B$3:$B$724,H588,$BQ$3:$BQ$724)</f>
        <v>0</v>
      </c>
      <c r="BL588" s="30">
        <f>SUMIF(Ingredients!$B$3:$B$217,I588,Ingredients!$G$3:$G$217)+SUMIF($B$3:$B$724,I588,$BQ$3:$BQ$724)</f>
        <v>0</v>
      </c>
      <c r="BM588" s="30">
        <f>SUMIF(Ingredients!$B$3:$B$217,J588,Ingredients!$G$3:$G$217)+SUMIF($B$3:$B$724,J588,$BQ$3:$BQ$724)</f>
        <v>0</v>
      </c>
      <c r="BN588" s="30">
        <f>SUMIF(Ingredients!$B$3:$B$217,K588,Ingredients!$G$3:$G$217)+SUMIF($B$3:$B$724,K588,$BQ$3:$BQ$724)</f>
        <v>0</v>
      </c>
      <c r="BO588" s="30">
        <f>SUMIF(Ingredients!$B$3:$B$217,L588,Ingredients!$G$3:$G$217)+SUMIF($B$3:$B$724,L588,$BQ$3:$BQ$724)</f>
        <v>0</v>
      </c>
      <c r="BP588" s="30">
        <f>SUMIF(Ingredients!$B$3:$B$217,M588,Ingredients!$G$3:$G$217)+SUMIF($B$3:$B$724,M588,$BQ$3:$BQ$724)</f>
        <v>0</v>
      </c>
      <c r="BQ588" s="36">
        <f t="shared" si="123"/>
        <v>0</v>
      </c>
      <c r="BR588" s="30">
        <f>SUMIF(Ingredients!$B$3:$B$217,F588,Ingredients!$H$3:$H$217)+SUMIF($B$3:$B$724,F588,$BZ$3:$BZ$724)</f>
        <v>0</v>
      </c>
      <c r="BS588" s="30">
        <f>SUMIF(Ingredients!$B$3:$B$217,G588,Ingredients!$H$3:$H$217)+SUMIF($B$3:$B$724,G588,$BZ$3:$BZ$724)</f>
        <v>1.1428571428571428</v>
      </c>
      <c r="BT588" s="30">
        <f>SUMIF(Ingredients!$B$3:$B$217,H588,Ingredients!$H$3:$H$217)+SUMIF($B$3:$B$724,H588,$BZ$3:$BZ$724)</f>
        <v>1.1428571428571428</v>
      </c>
      <c r="BU588" s="30">
        <f>SUMIF(Ingredients!$B$3:$B$217,I588,Ingredients!$H$3:$H$217)+SUMIF($B$3:$B$724,I588,$BZ$3:$BZ$724)</f>
        <v>0</v>
      </c>
      <c r="BV588" s="30">
        <f>SUMIF(Ingredients!$B$3:$B$217,J588,Ingredients!$H$3:$H$217)+SUMIF($B$3:$B$724,J588,$BZ$3:$BZ$724)</f>
        <v>0</v>
      </c>
      <c r="BW588" s="30">
        <f>SUMIF(Ingredients!$B$3:$B$217,K588,Ingredients!$H$3:$H$217)+SUMIF($B$3:$B$724,K588,$BZ$3:$BZ$724)</f>
        <v>0</v>
      </c>
      <c r="BX588" s="30">
        <f>SUMIF(Ingredients!$B$3:$B$217,L588,Ingredients!$H$3:$H$217)+SUMIF($B$3:$B$724,L588,$BZ$3:$BZ$724)</f>
        <v>0</v>
      </c>
      <c r="BY588" s="30">
        <f>SUMIF(Ingredients!$B$3:$B$217,M588,Ingredients!$H$3:$H$217)+SUMIF($B$3:$B$724,M588,$BZ$3:$BZ$724)</f>
        <v>0</v>
      </c>
      <c r="BZ588" s="42">
        <f t="shared" si="124"/>
        <v>2.2857142857142856</v>
      </c>
      <c r="CA588" s="30">
        <f>SUMIF(Ingredients!$B$3:$B$217,F588,Ingredients!$I$3:$I$217)+SUMIF($B$3:$B$724,F588,$CI$3:$CI$724)</f>
        <v>0</v>
      </c>
      <c r="CB588" s="30">
        <f>SUMIF(Ingredients!$B$3:$B$217,G588,Ingredients!$I$3:$I$217)+SUMIF($B$3:$B$724,G588,$CI$3:$CI$724)</f>
        <v>0</v>
      </c>
      <c r="CC588" s="30">
        <f>SUMIF(Ingredients!$B$3:$B$217,H588,Ingredients!$I$3:$I$217)+SUMIF($B$3:$B$724,H588,$CI$3:$CI$724)</f>
        <v>0</v>
      </c>
      <c r="CD588" s="30">
        <f>SUMIF(Ingredients!$B$3:$B$217,I588,Ingredients!$I$3:$I$217)+SUMIF($B$3:$B$724,I588,$CI$3:$CI$724)</f>
        <v>2</v>
      </c>
      <c r="CE588" s="30">
        <f>SUMIF(Ingredients!$B$3:$B$217,J588,Ingredients!$I$3:$I$217)+SUMIF($B$3:$B$724,J588,$CI$3:$CI$724)</f>
        <v>2</v>
      </c>
      <c r="CF588" s="30">
        <f>SUMIF(Ingredients!$B$3:$B$217,K588,Ingredients!$I$3:$I$217)+SUMIF($B$3:$B$724,K588,$CI$3:$CI$724)</f>
        <v>0</v>
      </c>
      <c r="CG588" s="30">
        <f>SUMIF(Ingredients!$B$3:$B$217,L588,Ingredients!$I$3:$I$217)+SUMIF($B$3:$B$724,L588,$CI$3:$CI$724)</f>
        <v>0</v>
      </c>
      <c r="CH588" s="30">
        <f>SUMIF(Ingredients!$B$3:$B$217,M588,Ingredients!$I$3:$I$217)+SUMIF($B$3:$B$724,M588,$CI$3:$CI$724)</f>
        <v>0</v>
      </c>
      <c r="CI588" s="38">
        <f t="shared" si="125"/>
        <v>4</v>
      </c>
      <c r="CJ588" s="30">
        <f>SUMIF(Ingredients!$B$3:$B$217,F588,Ingredients!$J$3:$J$217)+SUMIF($B$3:$B$724,F588,$CR$3:$CR$724)</f>
        <v>0</v>
      </c>
      <c r="CK588" s="30">
        <f>SUMIF(Ingredients!$B$3:$B$217,G588,Ingredients!$J$3:$J$217)+SUMIF($B$3:$B$724,G588,$CR$3:$CR$724)</f>
        <v>0</v>
      </c>
      <c r="CL588" s="30">
        <f>SUMIF(Ingredients!$B$3:$B$217,H588,Ingredients!$J$3:$J$217)+SUMIF($B$3:$B$724,H588,$CR$3:$CR$724)</f>
        <v>0</v>
      </c>
      <c r="CM588" s="30">
        <f>SUMIF(Ingredients!$B$3:$B$217,I588,Ingredients!$J$3:$J$217)+SUMIF($B$3:$B$724,I588,$CR$3:$CR$724)</f>
        <v>0</v>
      </c>
      <c r="CN588" s="30">
        <f>SUMIF(Ingredients!$B$3:$B$217,J588,Ingredients!$J$3:$J$217)+SUMIF($B$3:$B$724,J588,$CR$3:$CR$724)</f>
        <v>0</v>
      </c>
      <c r="CO588" s="30">
        <f>SUMIF(Ingredients!$B$3:$B$217,K588,Ingredients!$J$3:$J$217)+SUMIF($B$3:$B$724,K588,$CR$3:$CR$724)</f>
        <v>0</v>
      </c>
      <c r="CP588" s="30">
        <f>SUMIF(Ingredients!$B$3:$B$217,L588,Ingredients!$J$3:$J$217)+SUMIF($B$3:$B$724,L588,$CR$3:$CR$724)</f>
        <v>0</v>
      </c>
      <c r="CQ588" s="30">
        <f>SUMIF(Ingredients!$B$3:$B$217,M588,Ingredients!$J$3:$J$217)+SUMIF($B$3:$B$724,M588,$CR$3:$CR$724)</f>
        <v>0</v>
      </c>
      <c r="CR588" s="43">
        <f t="shared" si="126"/>
        <v>0</v>
      </c>
      <c r="CS588" s="34">
        <v>24.61904761904762</v>
      </c>
      <c r="CT588" s="30">
        <v>0</v>
      </c>
      <c r="CU588" s="30">
        <v>15.714285714285714</v>
      </c>
      <c r="CV588" s="35">
        <v>0</v>
      </c>
      <c r="CW588" s="36">
        <v>0</v>
      </c>
      <c r="CX588" s="37">
        <v>2.2857142857142856</v>
      </c>
      <c r="CY588" s="38">
        <v>4</v>
      </c>
      <c r="CZ588" s="39">
        <v>0.3</v>
      </c>
      <c r="DA588" t="s">
        <v>202</v>
      </c>
      <c r="DB588" t="str">
        <f t="shared" ca="1" si="127"/>
        <v>-</v>
      </c>
      <c r="DD588" t="s">
        <v>200</v>
      </c>
      <c r="DE588" t="str">
        <f t="shared" ca="1" si="128"/>
        <v>BIBIMBAPITEM(MEAL, ItemRegistry.bibimbapItem, 4 ,4.92f,0f,0f,2.29f,0f,4f,0.3f,1.34f),</v>
      </c>
      <c r="DF588" t="s">
        <v>2619</v>
      </c>
    </row>
    <row r="589" spans="2:110" x14ac:dyDescent="0.3">
      <c r="B589" t="s">
        <v>906</v>
      </c>
      <c r="C589" t="str">
        <f>INDEX('PH Itemnames'!$B$1:$B$723,MATCH(B589,'PH Itemnames'!$A$1:$A$723),1)</f>
        <v>shrimpcocktailItem</v>
      </c>
      <c r="D589" t="s">
        <v>240</v>
      </c>
      <c r="E589" t="s">
        <v>1192</v>
      </c>
      <c r="F589" s="10" t="s">
        <v>907</v>
      </c>
      <c r="G589" s="11" t="s">
        <v>20</v>
      </c>
      <c r="H589" s="11" t="s">
        <v>322</v>
      </c>
      <c r="I589" s="11" t="s">
        <v>122</v>
      </c>
      <c r="J589" s="11"/>
      <c r="K589" s="11"/>
      <c r="L589" s="11"/>
      <c r="M589" s="11"/>
      <c r="N589" s="46">
        <f ca="1">SUMIF(Ingredients!$B$3:$B$217,'PH complex foods'!F589,Ingredients!$A$3:$A$119)+SUMIF($B$3:$B$724,F589,$V$3:$V$723)</f>
        <v>0</v>
      </c>
      <c r="O589" s="11">
        <f ca="1">SUMIF(Ingredients!$B$3:$B$217,'PH complex foods'!G589,Ingredients!$A$3:$A$119)+SUMIF($B$3:$B$724,G589,$V$3:$V$723)</f>
        <v>1</v>
      </c>
      <c r="P589" s="11">
        <f ca="1">SUMIF(Ingredients!$B$3:$B$217,'PH complex foods'!H589,Ingredients!$A$3:$A$119)+SUMIF($B$3:$B$724,H589,$V$3:$V$723)</f>
        <v>1</v>
      </c>
      <c r="Q589" s="11">
        <f ca="1">SUMIF(Ingredients!$B$3:$B$217,'PH complex foods'!I589,Ingredients!$A$3:$A$119)+SUMIF($B$3:$B$724,I589,$V$3:$V$723)</f>
        <v>1</v>
      </c>
      <c r="R589" s="11">
        <f ca="1">SUMIF(Ingredients!$B$3:$B$217,'PH complex foods'!J589,Ingredients!$A$3:$A$119)+SUMIF($B$3:$B$724,J589,$V$3:$V$723)</f>
        <v>0</v>
      </c>
      <c r="S589" s="11">
        <f ca="1">SUMIF(Ingredients!$B$3:$B$217,'PH complex foods'!K589,Ingredients!$A$3:$A$119)+SUMIF($B$3:$B$724,K589,$V$3:$V$723)</f>
        <v>0</v>
      </c>
      <c r="T589" s="11">
        <f ca="1">SUMIF(Ingredients!$B$3:$B$217,'PH complex foods'!L589,Ingredients!$A$3:$A$119)+SUMIF($B$3:$B$724,L589,$V$3:$V$723)</f>
        <v>0</v>
      </c>
      <c r="U589" s="11">
        <f ca="1">SUMIF(Ingredients!$B$3:$B$217,'PH complex foods'!M589,Ingredients!$A$3:$A$119)+SUMIF($B$3:$B$724,M589,$V$3:$V$723)</f>
        <v>0</v>
      </c>
      <c r="V589" s="10">
        <f t="shared" ca="1" si="129"/>
        <v>0</v>
      </c>
      <c r="W589" s="11">
        <f t="shared" si="118"/>
        <v>0</v>
      </c>
      <c r="X589" s="44" t="str">
        <f t="shared" ca="1" si="130"/>
        <v>No</v>
      </c>
      <c r="Y589" s="34">
        <f>SUMIF(Ingredients!$B$3:$B$217,F589,Ingredients!$C$3:$C$217)+SUMIF($B$3:$B$724,F589,$AG$3:$AG$724)</f>
        <v>0</v>
      </c>
      <c r="Z589" s="30">
        <f>SUMIF(Ingredients!$B$3:$B$217,G589,Ingredients!$C$3:$C$217)+SUMIF($B$3:$B$724,G589,$AG$3:$AG$724)</f>
        <v>1</v>
      </c>
      <c r="AA589" s="30">
        <f>SUMIF(Ingredients!$B$3:$B$217,H589,Ingredients!$C$3:$C$217)+SUMIF($B$3:$B$724,H589,$AG$3:$AG$724)</f>
        <v>2</v>
      </c>
      <c r="AB589" s="30">
        <f>SUMIF(Ingredients!$B$3:$B$217,I589,Ingredients!$C$3:$C$217)+SUMIF($B$3:$B$724,I589,$AG$3:$AG$724)</f>
        <v>0</v>
      </c>
      <c r="AC589" s="30">
        <f>SUMIF(Ingredients!$B$3:$B$217,J589,Ingredients!$C$3:$C$217)+SUMIF($B$3:$B$724,J589,$AG$3:$AG$724)</f>
        <v>0</v>
      </c>
      <c r="AD589" s="30">
        <f>SUMIF(Ingredients!$B$3:$B$217,K589,Ingredients!$C$3:$C$217)+SUMIF($B$3:$B$724,K589,$AG$3:$AG$724)</f>
        <v>0</v>
      </c>
      <c r="AE589" s="30">
        <f>SUMIF(Ingredients!$B$3:$B$217,L589,Ingredients!$C$3:$C$217)+SUMIF($B$3:$B$724,L589,$AG$3:$AG$724)</f>
        <v>0</v>
      </c>
      <c r="AF589" s="30">
        <f>SUMIF(Ingredients!$B$3:$B$217,M589,Ingredients!$C$3:$C$217)+SUMIF($B$3:$B$724,M589,$AG$3:$AG$724)</f>
        <v>0</v>
      </c>
      <c r="AG589" s="29">
        <f t="shared" si="119"/>
        <v>3</v>
      </c>
      <c r="AH589" s="30">
        <f>SUMIF(Ingredients!$B$3:$B$217,F589,Ingredients!$D$3:$D$217)+SUMIF($B$3:$B$724,F589,$AP$3:$AP$724)</f>
        <v>0</v>
      </c>
      <c r="AI589" s="30">
        <f>SUMIF(Ingredients!$B$3:$B$217,G589,Ingredients!$D$3:$D$217)+SUMIF($B$3:$B$724,G589,$AP$3:$AP$724)</f>
        <v>5</v>
      </c>
      <c r="AJ589" s="30">
        <f>SUMIF(Ingredients!$B$3:$B$217,H589,Ingredients!$D$3:$D$217)+SUMIF($B$3:$B$724,H589,$AP$3:$AP$724)</f>
        <v>5</v>
      </c>
      <c r="AK589" s="30">
        <f>SUMIF(Ingredients!$B$3:$B$217,I589,Ingredients!$D$3:$D$217)+SUMIF($B$3:$B$724,I589,$AP$3:$AP$724)</f>
        <v>0</v>
      </c>
      <c r="AL589" s="30">
        <f>SUMIF(Ingredients!$B$3:$B$217,J589,Ingredients!$D$3:$D$217)+SUMIF($B$3:$B$724,J589,$AP$3:$AP$724)</f>
        <v>0</v>
      </c>
      <c r="AM589" s="30">
        <f>SUMIF(Ingredients!$B$3:$B$217,K589,Ingredients!$D$3:$D$217)+SUMIF($B$3:$B$724,K589,$AP$3:$AP$724)</f>
        <v>0</v>
      </c>
      <c r="AN589" s="30">
        <f>SUMIF(Ingredients!$B$3:$B$217,L589,Ingredients!$D$3:$D$217)+SUMIF($B$3:$B$724,L589,$AP$3:$AP$724)</f>
        <v>0</v>
      </c>
      <c r="AO589" s="30">
        <f>SUMIF(Ingredients!$B$3:$B$217,M589,Ingredients!$D$3:$D$217)+SUMIF($B$3:$B$724,M589,$AP$3:$AP$724)</f>
        <v>0</v>
      </c>
      <c r="AP589" s="29">
        <f t="shared" si="120"/>
        <v>10</v>
      </c>
      <c r="AQ589" s="30">
        <f>SUMIF(Ingredients!$B$3:$B$217,F589,Ingredients!$E$3:$E$217)+SUMIF($B$3:$B$724,F589,$AY$3:$AY$727)</f>
        <v>0</v>
      </c>
      <c r="AR589" s="30">
        <f>SUMIF(Ingredients!$B$3:$B$217,G589,Ingredients!$E$3:$E$217)+SUMIF($B$3:$B$724,G589,$AY$3:$AY$727)</f>
        <v>10</v>
      </c>
      <c r="AS589" s="30">
        <f>SUMIF(Ingredients!$B$3:$B$217,H589,Ingredients!$E$3:$E$217)+SUMIF($B$3:$B$724,H589,$AY$3:$AY$727)</f>
        <v>5</v>
      </c>
      <c r="AT589" s="30">
        <f>SUMIF(Ingredients!$B$3:$B$217,I589,Ingredients!$E$3:$E$217)+SUMIF($B$3:$B$724,I589,$AY$3:$AY$727)</f>
        <v>48</v>
      </c>
      <c r="AU589" s="30">
        <f>SUMIF(Ingredients!$B$3:$B$217,J589,Ingredients!$E$3:$E$217)+SUMIF($B$3:$B$724,J589,$AY$3:$AY$727)</f>
        <v>0</v>
      </c>
      <c r="AV589" s="30">
        <f>SUMIF(Ingredients!$B$3:$B$217,K589,Ingredients!$E$3:$E$217)+SUMIF($B$3:$B$724,K589,$AY$3:$AY$727)</f>
        <v>0</v>
      </c>
      <c r="AW589" s="30">
        <f>SUMIF(Ingredients!$B$3:$B$217,L589,Ingredients!$E$3:$E$217)+SUMIF($B$3:$B$724,L589,$AY$3:$AY$727)</f>
        <v>0</v>
      </c>
      <c r="AX589" s="30">
        <f>SUMIF(Ingredients!$B$3:$B$217,M589,Ingredients!$E$3:$E$217)+SUMIF($B$3:$B$724,M589,$AY$3:$AY$727)</f>
        <v>0</v>
      </c>
      <c r="AY589" s="29">
        <f t="shared" si="121"/>
        <v>15.75</v>
      </c>
      <c r="AZ589" s="30">
        <f>SUMIF(Ingredients!$B$3:$B$217,F589,Ingredients!$F$3:$F$217)+SUMIF($B$3:$B$724,F589,$BH$3:$BH$724)</f>
        <v>0</v>
      </c>
      <c r="BA589" s="30">
        <f>SUMIF(Ingredients!$B$3:$B$217,G589,Ingredients!$F$3:$F$217)+SUMIF($B$3:$B$724,G589,$BH$3:$BH$724)</f>
        <v>0</v>
      </c>
      <c r="BB589" s="30">
        <f>SUMIF(Ingredients!$B$3:$B$217,H589,Ingredients!$F$3:$F$217)+SUMIF($B$3:$B$724,H589,$BH$3:$BH$724)</f>
        <v>0</v>
      </c>
      <c r="BC589" s="30">
        <f>SUMIF(Ingredients!$B$3:$B$217,I589,Ingredients!$F$3:$F$217)+SUMIF($B$3:$B$724,I589,$BH$3:$BH$724)</f>
        <v>0</v>
      </c>
      <c r="BD589" s="30">
        <f>SUMIF(Ingredients!$B$3:$B$217,J589,Ingredients!$F$3:$F$217)+SUMIF($B$3:$B$724,J589,$BH$3:$BH$724)</f>
        <v>0</v>
      </c>
      <c r="BE589" s="30">
        <f>SUMIF(Ingredients!$B$3:$B$217,K589,Ingredients!$F$3:$F$217)+SUMIF($B$3:$B$724,K589,$BH$3:$BH$724)</f>
        <v>0</v>
      </c>
      <c r="BF589" s="30">
        <f>SUMIF(Ingredients!$B$3:$B$217,L589,Ingredients!$F$3:$F$217)+SUMIF($B$3:$B$724,L589,$BH$3:$BH$724)</f>
        <v>0</v>
      </c>
      <c r="BG589" s="30">
        <f>SUMIF(Ingredients!$B$3:$B$217,M589,Ingredients!$F$3:$F$217)+SUMIF($B$3:$B$724,M589,$BH$3:$BH$724)</f>
        <v>0</v>
      </c>
      <c r="BH589" s="35">
        <f t="shared" si="122"/>
        <v>0</v>
      </c>
      <c r="BI589" s="30">
        <f>SUMIF(Ingredients!$B$3:$B$217,F589,Ingredients!$G$3:$G$217)+SUMIF($B$3:$B$724,F589,$BQ$3:$BQ$724)</f>
        <v>0</v>
      </c>
      <c r="BJ589" s="30">
        <f>SUMIF(Ingredients!$B$3:$B$217,G589,Ingredients!$G$3:$G$217)+SUMIF($B$3:$B$724,G589,$BQ$3:$BQ$724)</f>
        <v>0.8</v>
      </c>
      <c r="BK589" s="30">
        <f>SUMIF(Ingredients!$B$3:$B$217,H589,Ingredients!$G$3:$G$217)+SUMIF($B$3:$B$724,H589,$BQ$3:$BQ$724)</f>
        <v>0</v>
      </c>
      <c r="BL589" s="30">
        <f>SUMIF(Ingredients!$B$3:$B$217,I589,Ingredients!$G$3:$G$217)+SUMIF($B$3:$B$724,I589,$BQ$3:$BQ$724)</f>
        <v>0</v>
      </c>
      <c r="BM589" s="30">
        <f>SUMIF(Ingredients!$B$3:$B$217,J589,Ingredients!$G$3:$G$217)+SUMIF($B$3:$B$724,J589,$BQ$3:$BQ$724)</f>
        <v>0</v>
      </c>
      <c r="BN589" s="30">
        <f>SUMIF(Ingredients!$B$3:$B$217,K589,Ingredients!$G$3:$G$217)+SUMIF($B$3:$B$724,K589,$BQ$3:$BQ$724)</f>
        <v>0</v>
      </c>
      <c r="BO589" s="30">
        <f>SUMIF(Ingredients!$B$3:$B$217,L589,Ingredients!$G$3:$G$217)+SUMIF($B$3:$B$724,L589,$BQ$3:$BQ$724)</f>
        <v>0</v>
      </c>
      <c r="BP589" s="30">
        <f>SUMIF(Ingredients!$B$3:$B$217,M589,Ingredients!$G$3:$G$217)+SUMIF($B$3:$B$724,M589,$BQ$3:$BQ$724)</f>
        <v>0</v>
      </c>
      <c r="BQ589" s="36">
        <f t="shared" si="123"/>
        <v>0.8</v>
      </c>
      <c r="BR589" s="30">
        <f>SUMIF(Ingredients!$B$3:$B$217,F589,Ingredients!$H$3:$H$217)+SUMIF($B$3:$B$724,F589,$BZ$3:$BZ$724)</f>
        <v>0</v>
      </c>
      <c r="BS589" s="30">
        <f>SUMIF(Ingredients!$B$3:$B$217,G589,Ingredients!$H$3:$H$217)+SUMIF($B$3:$B$724,G589,$BZ$3:$BZ$724)</f>
        <v>0</v>
      </c>
      <c r="BT589" s="30">
        <f>SUMIF(Ingredients!$B$3:$B$217,H589,Ingredients!$H$3:$H$217)+SUMIF($B$3:$B$724,H589,$BZ$3:$BZ$724)</f>
        <v>1.5</v>
      </c>
      <c r="BU589" s="30">
        <f>SUMIF(Ingredients!$B$3:$B$217,I589,Ingredients!$H$3:$H$217)+SUMIF($B$3:$B$724,I589,$BZ$3:$BZ$724)</f>
        <v>0</v>
      </c>
      <c r="BV589" s="30">
        <f>SUMIF(Ingredients!$B$3:$B$217,J589,Ingredients!$H$3:$H$217)+SUMIF($B$3:$B$724,J589,$BZ$3:$BZ$724)</f>
        <v>0</v>
      </c>
      <c r="BW589" s="30">
        <f>SUMIF(Ingredients!$B$3:$B$217,K589,Ingredients!$H$3:$H$217)+SUMIF($B$3:$B$724,K589,$BZ$3:$BZ$724)</f>
        <v>0</v>
      </c>
      <c r="BX589" s="30">
        <f>SUMIF(Ingredients!$B$3:$B$217,L589,Ingredients!$H$3:$H$217)+SUMIF($B$3:$B$724,L589,$BZ$3:$BZ$724)</f>
        <v>0</v>
      </c>
      <c r="BY589" s="30">
        <f>SUMIF(Ingredients!$B$3:$B$217,M589,Ingredients!$H$3:$H$217)+SUMIF($B$3:$B$724,M589,$BZ$3:$BZ$724)</f>
        <v>0</v>
      </c>
      <c r="BZ589" s="42">
        <f t="shared" si="124"/>
        <v>1.5</v>
      </c>
      <c r="CA589" s="30">
        <f>SUMIF(Ingredients!$B$3:$B$217,F589,Ingredients!$I$3:$I$217)+SUMIF($B$3:$B$724,F589,$CI$3:$CI$724)</f>
        <v>0</v>
      </c>
      <c r="CB589" s="30">
        <f>SUMIF(Ingredients!$B$3:$B$217,G589,Ingredients!$I$3:$I$217)+SUMIF($B$3:$B$724,G589,$CI$3:$CI$724)</f>
        <v>0</v>
      </c>
      <c r="CC589" s="30">
        <f>SUMIF(Ingredients!$B$3:$B$217,H589,Ingredients!$I$3:$I$217)+SUMIF($B$3:$B$724,H589,$CI$3:$CI$724)</f>
        <v>0</v>
      </c>
      <c r="CD589" s="30">
        <f>SUMIF(Ingredients!$B$3:$B$217,I589,Ingredients!$I$3:$I$217)+SUMIF($B$3:$B$724,I589,$CI$3:$CI$724)</f>
        <v>0</v>
      </c>
      <c r="CE589" s="30">
        <f>SUMIF(Ingredients!$B$3:$B$217,J589,Ingredients!$I$3:$I$217)+SUMIF($B$3:$B$724,J589,$CI$3:$CI$724)</f>
        <v>0</v>
      </c>
      <c r="CF589" s="30">
        <f>SUMIF(Ingredients!$B$3:$B$217,K589,Ingredients!$I$3:$I$217)+SUMIF($B$3:$B$724,K589,$CI$3:$CI$724)</f>
        <v>0</v>
      </c>
      <c r="CG589" s="30">
        <f>SUMIF(Ingredients!$B$3:$B$217,L589,Ingredients!$I$3:$I$217)+SUMIF($B$3:$B$724,L589,$CI$3:$CI$724)</f>
        <v>0</v>
      </c>
      <c r="CH589" s="30">
        <f>SUMIF(Ingredients!$B$3:$B$217,M589,Ingredients!$I$3:$I$217)+SUMIF($B$3:$B$724,M589,$CI$3:$CI$724)</f>
        <v>0</v>
      </c>
      <c r="CI589" s="38">
        <f t="shared" si="125"/>
        <v>0</v>
      </c>
      <c r="CJ589" s="30">
        <f>SUMIF(Ingredients!$B$3:$B$217,F589,Ingredients!$J$3:$J$217)+SUMIF($B$3:$B$724,F589,$CR$3:$CR$724)</f>
        <v>0</v>
      </c>
      <c r="CK589" s="30">
        <f>SUMIF(Ingredients!$B$3:$B$217,G589,Ingredients!$J$3:$J$217)+SUMIF($B$3:$B$724,G589,$CR$3:$CR$724)</f>
        <v>0</v>
      </c>
      <c r="CL589" s="30">
        <f>SUMIF(Ingredients!$B$3:$B$217,H589,Ingredients!$J$3:$J$217)+SUMIF($B$3:$B$724,H589,$CR$3:$CR$724)</f>
        <v>0</v>
      </c>
      <c r="CM589" s="30">
        <f>SUMIF(Ingredients!$B$3:$B$217,I589,Ingredients!$J$3:$J$217)+SUMIF($B$3:$B$724,I589,$CR$3:$CR$724)</f>
        <v>0</v>
      </c>
      <c r="CN589" s="30">
        <f>SUMIF(Ingredients!$B$3:$B$217,J589,Ingredients!$J$3:$J$217)+SUMIF($B$3:$B$724,J589,$CR$3:$CR$724)</f>
        <v>0</v>
      </c>
      <c r="CO589" s="30">
        <f>SUMIF(Ingredients!$B$3:$B$217,K589,Ingredients!$J$3:$J$217)+SUMIF($B$3:$B$724,K589,$CR$3:$CR$724)</f>
        <v>0</v>
      </c>
      <c r="CP589" s="30">
        <f>SUMIF(Ingredients!$B$3:$B$217,L589,Ingredients!$J$3:$J$217)+SUMIF($B$3:$B$724,L589,$CR$3:$CR$724)</f>
        <v>0</v>
      </c>
      <c r="CQ589" s="30">
        <f>SUMIF(Ingredients!$B$3:$B$217,M589,Ingredients!$J$3:$J$217)+SUMIF($B$3:$B$724,M589,$CR$3:$CR$724)</f>
        <v>0</v>
      </c>
      <c r="CR589" s="43">
        <f t="shared" si="126"/>
        <v>0</v>
      </c>
      <c r="CS589" s="34">
        <v>3</v>
      </c>
      <c r="CT589" s="30">
        <v>10</v>
      </c>
      <c r="CU589" s="30">
        <v>3.75</v>
      </c>
      <c r="CV589" s="35">
        <v>0</v>
      </c>
      <c r="CW589" s="36">
        <v>0.8</v>
      </c>
      <c r="CX589" s="37">
        <v>1.5</v>
      </c>
      <c r="CY589" s="38">
        <v>0</v>
      </c>
      <c r="CZ589" s="39">
        <v>0</v>
      </c>
      <c r="DA589" t="s">
        <v>199</v>
      </c>
      <c r="DB589" t="str">
        <f t="shared" ca="1" si="127"/>
        <v>No</v>
      </c>
      <c r="DD589" t="s">
        <v>200</v>
      </c>
      <c r="DE589" t="str">
        <f t="shared" ca="1" si="128"/>
        <v/>
      </c>
      <c r="DF589" t="s">
        <v>2272</v>
      </c>
    </row>
    <row r="590" spans="2:110" x14ac:dyDescent="0.3">
      <c r="B590" t="s">
        <v>908</v>
      </c>
      <c r="C590" t="str">
        <f>INDEX('PH Itemnames'!$B$1:$B$723,MATCH(B590,'PH Itemnames'!$A$1:$A$723),1)</f>
        <v>nopalessaladItem</v>
      </c>
      <c r="D590" t="s">
        <v>245</v>
      </c>
      <c r="E590" t="s">
        <v>1192</v>
      </c>
      <c r="F590" s="10" t="s">
        <v>64</v>
      </c>
      <c r="G590" s="11" t="s">
        <v>133</v>
      </c>
      <c r="H590" s="11" t="s">
        <v>492</v>
      </c>
      <c r="I590" s="11" t="s">
        <v>70</v>
      </c>
      <c r="J590" s="11" t="s">
        <v>175</v>
      </c>
      <c r="K590" s="11"/>
      <c r="L590" s="11"/>
      <c r="M590" s="11"/>
      <c r="N590" s="46">
        <f ca="1">SUMIF(Ingredients!$B$3:$B$217,'PH complex foods'!F590,Ingredients!$A$3:$A$119)+SUMIF($B$3:$B$724,F590,$V$3:$V$723)</f>
        <v>1</v>
      </c>
      <c r="O590" s="11">
        <f ca="1">SUMIF(Ingredients!$B$3:$B$217,'PH complex foods'!G590,Ingredients!$A$3:$A$119)+SUMIF($B$3:$B$724,G590,$V$3:$V$723)</f>
        <v>1</v>
      </c>
      <c r="P590" s="11">
        <f ca="1">SUMIF(Ingredients!$B$3:$B$217,'PH complex foods'!H590,Ingredients!$A$3:$A$119)+SUMIF($B$3:$B$724,H590,$V$3:$V$723)</f>
        <v>1</v>
      </c>
      <c r="Q590" s="11">
        <f ca="1">SUMIF(Ingredients!$B$3:$B$217,'PH complex foods'!I590,Ingredients!$A$3:$A$119)+SUMIF($B$3:$B$724,I590,$V$3:$V$723)</f>
        <v>1</v>
      </c>
      <c r="R590" s="11">
        <f ca="1">SUMIF(Ingredients!$B$3:$B$217,'PH complex foods'!J590,Ingredients!$A$3:$A$119)+SUMIF($B$3:$B$724,J590,$V$3:$V$723)</f>
        <v>0</v>
      </c>
      <c r="S590" s="11">
        <f ca="1">SUMIF(Ingredients!$B$3:$B$217,'PH complex foods'!K590,Ingredients!$A$3:$A$119)+SUMIF($B$3:$B$724,K590,$V$3:$V$723)</f>
        <v>0</v>
      </c>
      <c r="T590" s="11">
        <f ca="1">SUMIF(Ingredients!$B$3:$B$217,'PH complex foods'!L590,Ingredients!$A$3:$A$119)+SUMIF($B$3:$B$724,L590,$V$3:$V$723)</f>
        <v>0</v>
      </c>
      <c r="U590" s="11">
        <f ca="1">SUMIF(Ingredients!$B$3:$B$217,'PH complex foods'!M590,Ingredients!$A$3:$A$119)+SUMIF($B$3:$B$724,M590,$V$3:$V$723)</f>
        <v>0</v>
      </c>
      <c r="V590" s="10">
        <f t="shared" ca="1" si="129"/>
        <v>0</v>
      </c>
      <c r="W590" s="11">
        <f t="shared" si="118"/>
        <v>0</v>
      </c>
      <c r="X590" s="44" t="str">
        <f t="shared" ca="1" si="130"/>
        <v>No</v>
      </c>
      <c r="Y590" s="34">
        <f>SUMIF(Ingredients!$B$3:$B$217,F590,Ingredients!$C$3:$C$217)+SUMIF($B$3:$B$724,F590,$AG$3:$AG$724)</f>
        <v>2</v>
      </c>
      <c r="Z590" s="30">
        <f>SUMIF(Ingredients!$B$3:$B$217,G590,Ingredients!$C$3:$C$217)+SUMIF($B$3:$B$724,G590,$AG$3:$AG$724)</f>
        <v>1</v>
      </c>
      <c r="AA590" s="30">
        <f>SUMIF(Ingredients!$B$3:$B$217,H590,Ingredients!$C$3:$C$217)+SUMIF($B$3:$B$724,H590,$AG$3:$AG$724)</f>
        <v>5</v>
      </c>
      <c r="AB590" s="30">
        <f>SUMIF(Ingredients!$B$3:$B$217,I590,Ingredients!$C$3:$C$217)+SUMIF($B$3:$B$724,I590,$AG$3:$AG$724)</f>
        <v>2</v>
      </c>
      <c r="AC590" s="30">
        <f>SUMIF(Ingredients!$B$3:$B$217,J590,Ingredients!$C$3:$C$217)+SUMIF($B$3:$B$724,J590,$AG$3:$AG$724)</f>
        <v>0</v>
      </c>
      <c r="AD590" s="30">
        <f>SUMIF(Ingredients!$B$3:$B$217,K590,Ingredients!$C$3:$C$217)+SUMIF($B$3:$B$724,K590,$AG$3:$AG$724)</f>
        <v>0</v>
      </c>
      <c r="AE590" s="30">
        <f>SUMIF(Ingredients!$B$3:$B$217,L590,Ingredients!$C$3:$C$217)+SUMIF($B$3:$B$724,L590,$AG$3:$AG$724)</f>
        <v>0</v>
      </c>
      <c r="AF590" s="30">
        <f>SUMIF(Ingredients!$B$3:$B$217,M590,Ingredients!$C$3:$C$217)+SUMIF($B$3:$B$724,M590,$AG$3:$AG$724)</f>
        <v>0</v>
      </c>
      <c r="AG590" s="29">
        <f t="shared" si="119"/>
        <v>10</v>
      </c>
      <c r="AH590" s="30">
        <f>SUMIF(Ingredients!$B$3:$B$217,F590,Ingredients!$D$3:$D$217)+SUMIF($B$3:$B$724,F590,$AP$3:$AP$724)</f>
        <v>0</v>
      </c>
      <c r="AI590" s="30">
        <f>SUMIF(Ingredients!$B$3:$B$217,G590,Ingredients!$D$3:$D$217)+SUMIF($B$3:$B$724,G590,$AP$3:$AP$724)</f>
        <v>0</v>
      </c>
      <c r="AJ590" s="30">
        <f>SUMIF(Ingredients!$B$3:$B$217,H590,Ingredients!$D$3:$D$217)+SUMIF($B$3:$B$724,H590,$AP$3:$AP$724)</f>
        <v>0</v>
      </c>
      <c r="AK590" s="30">
        <f>SUMIF(Ingredients!$B$3:$B$217,I590,Ingredients!$D$3:$D$217)+SUMIF($B$3:$B$724,I590,$AP$3:$AP$724)</f>
        <v>5</v>
      </c>
      <c r="AL590" s="30">
        <f>SUMIF(Ingredients!$B$3:$B$217,J590,Ingredients!$D$3:$D$217)+SUMIF($B$3:$B$724,J590,$AP$3:$AP$724)</f>
        <v>0</v>
      </c>
      <c r="AM590" s="30">
        <f>SUMIF(Ingredients!$B$3:$B$217,K590,Ingredients!$D$3:$D$217)+SUMIF($B$3:$B$724,K590,$AP$3:$AP$724)</f>
        <v>0</v>
      </c>
      <c r="AN590" s="30">
        <f>SUMIF(Ingredients!$B$3:$B$217,L590,Ingredients!$D$3:$D$217)+SUMIF($B$3:$B$724,L590,$AP$3:$AP$724)</f>
        <v>0</v>
      </c>
      <c r="AO590" s="30">
        <f>SUMIF(Ingredients!$B$3:$B$217,M590,Ingredients!$D$3:$D$217)+SUMIF($B$3:$B$724,M590,$AP$3:$AP$724)</f>
        <v>0</v>
      </c>
      <c r="AP590" s="29">
        <f t="shared" si="120"/>
        <v>5</v>
      </c>
      <c r="AQ590" s="30">
        <f>SUMIF(Ingredients!$B$3:$B$217,F590,Ingredients!$E$3:$E$217)+SUMIF($B$3:$B$724,F590,$AY$3:$AY$727)</f>
        <v>43</v>
      </c>
      <c r="AR590" s="30">
        <f>SUMIF(Ingredients!$B$3:$B$217,G590,Ingredients!$E$3:$E$217)+SUMIF($B$3:$B$724,G590,$AY$3:$AY$727)</f>
        <v>32</v>
      </c>
      <c r="AS590" s="30">
        <f>SUMIF(Ingredients!$B$3:$B$217,H590,Ingredients!$E$3:$E$217)+SUMIF($B$3:$B$724,H590,$AY$3:$AY$727)</f>
        <v>20</v>
      </c>
      <c r="AT590" s="30">
        <f>SUMIF(Ingredients!$B$3:$B$217,I590,Ingredients!$E$3:$E$217)+SUMIF($B$3:$B$724,I590,$AY$3:$AY$727)</f>
        <v>5</v>
      </c>
      <c r="AU590" s="30">
        <f>SUMIF(Ingredients!$B$3:$B$217,J590,Ingredients!$E$3:$E$217)+SUMIF($B$3:$B$724,J590,$AY$3:$AY$727)</f>
        <v>0</v>
      </c>
      <c r="AV590" s="30">
        <f>SUMIF(Ingredients!$B$3:$B$217,K590,Ingredients!$E$3:$E$217)+SUMIF($B$3:$B$724,K590,$AY$3:$AY$727)</f>
        <v>0</v>
      </c>
      <c r="AW590" s="30">
        <f>SUMIF(Ingredients!$B$3:$B$217,L590,Ingredients!$E$3:$E$217)+SUMIF($B$3:$B$724,L590,$AY$3:$AY$727)</f>
        <v>0</v>
      </c>
      <c r="AX590" s="30">
        <f>SUMIF(Ingredients!$B$3:$B$217,M590,Ingredients!$E$3:$E$217)+SUMIF($B$3:$B$724,M590,$AY$3:$AY$727)</f>
        <v>0</v>
      </c>
      <c r="AY590" s="29">
        <f t="shared" si="121"/>
        <v>20</v>
      </c>
      <c r="AZ590" s="30">
        <f>SUMIF(Ingredients!$B$3:$B$217,F590,Ingredients!$F$3:$F$217)+SUMIF($B$3:$B$724,F590,$BH$3:$BH$724)</f>
        <v>0</v>
      </c>
      <c r="BA590" s="30">
        <f>SUMIF(Ingredients!$B$3:$B$217,G590,Ingredients!$F$3:$F$217)+SUMIF($B$3:$B$724,G590,$BH$3:$BH$724)</f>
        <v>0</v>
      </c>
      <c r="BB590" s="30">
        <f>SUMIF(Ingredients!$B$3:$B$217,H590,Ingredients!$F$3:$F$217)+SUMIF($B$3:$B$724,H590,$BH$3:$BH$724)</f>
        <v>0</v>
      </c>
      <c r="BC590" s="30">
        <f>SUMIF(Ingredients!$B$3:$B$217,I590,Ingredients!$F$3:$F$217)+SUMIF($B$3:$B$724,I590,$BH$3:$BH$724)</f>
        <v>0</v>
      </c>
      <c r="BD590" s="30">
        <f>SUMIF(Ingredients!$B$3:$B$217,J590,Ingredients!$F$3:$F$217)+SUMIF($B$3:$B$724,J590,$BH$3:$BH$724)</f>
        <v>0</v>
      </c>
      <c r="BE590" s="30">
        <f>SUMIF(Ingredients!$B$3:$B$217,K590,Ingredients!$F$3:$F$217)+SUMIF($B$3:$B$724,K590,$BH$3:$BH$724)</f>
        <v>0</v>
      </c>
      <c r="BF590" s="30">
        <f>SUMIF(Ingredients!$B$3:$B$217,L590,Ingredients!$F$3:$F$217)+SUMIF($B$3:$B$724,L590,$BH$3:$BH$724)</f>
        <v>0</v>
      </c>
      <c r="BG590" s="30">
        <f>SUMIF(Ingredients!$B$3:$B$217,M590,Ingredients!$F$3:$F$217)+SUMIF($B$3:$B$724,M590,$BH$3:$BH$724)</f>
        <v>0</v>
      </c>
      <c r="BH590" s="35">
        <f t="shared" si="122"/>
        <v>0</v>
      </c>
      <c r="BI590" s="30">
        <f>SUMIF(Ingredients!$B$3:$B$217,F590,Ingredients!$G$3:$G$217)+SUMIF($B$3:$B$724,F590,$BQ$3:$BQ$724)</f>
        <v>0</v>
      </c>
      <c r="BJ590" s="30">
        <f>SUMIF(Ingredients!$B$3:$B$217,G590,Ingredients!$G$3:$G$217)+SUMIF($B$3:$B$724,G590,$BQ$3:$BQ$724)</f>
        <v>0</v>
      </c>
      <c r="BK590" s="30">
        <f>SUMIF(Ingredients!$B$3:$B$217,H590,Ingredients!$G$3:$G$217)+SUMIF($B$3:$B$724,H590,$BQ$3:$BQ$724)</f>
        <v>0</v>
      </c>
      <c r="BL590" s="30">
        <f>SUMIF(Ingredients!$B$3:$B$217,I590,Ingredients!$G$3:$G$217)+SUMIF($B$3:$B$724,I590,$BQ$3:$BQ$724)</f>
        <v>0</v>
      </c>
      <c r="BM590" s="30">
        <f>SUMIF(Ingredients!$B$3:$B$217,J590,Ingredients!$G$3:$G$217)+SUMIF($B$3:$B$724,J590,$BQ$3:$BQ$724)</f>
        <v>0</v>
      </c>
      <c r="BN590" s="30">
        <f>SUMIF(Ingredients!$B$3:$B$217,K590,Ingredients!$G$3:$G$217)+SUMIF($B$3:$B$724,K590,$BQ$3:$BQ$724)</f>
        <v>0</v>
      </c>
      <c r="BO590" s="30">
        <f>SUMIF(Ingredients!$B$3:$B$217,L590,Ingredients!$G$3:$G$217)+SUMIF($B$3:$B$724,L590,$BQ$3:$BQ$724)</f>
        <v>0</v>
      </c>
      <c r="BP590" s="30">
        <f>SUMIF(Ingredients!$B$3:$B$217,M590,Ingredients!$G$3:$G$217)+SUMIF($B$3:$B$724,M590,$BQ$3:$BQ$724)</f>
        <v>0</v>
      </c>
      <c r="BQ590" s="36">
        <f t="shared" si="123"/>
        <v>0</v>
      </c>
      <c r="BR590" s="30">
        <f>SUMIF(Ingredients!$B$3:$B$217,F590,Ingredients!$H$3:$H$217)+SUMIF($B$3:$B$724,F590,$BZ$3:$BZ$724)</f>
        <v>1</v>
      </c>
      <c r="BS590" s="30">
        <f>SUMIF(Ingredients!$B$3:$B$217,G590,Ingredients!$H$3:$H$217)+SUMIF($B$3:$B$724,G590,$BZ$3:$BZ$724)</f>
        <v>0.5</v>
      </c>
      <c r="BT590" s="30">
        <f>SUMIF(Ingredients!$B$3:$B$217,H590,Ingredients!$H$3:$H$217)+SUMIF($B$3:$B$724,H590,$BZ$3:$BZ$724)</f>
        <v>1</v>
      </c>
      <c r="BU590" s="30">
        <f>SUMIF(Ingredients!$B$3:$B$217,I590,Ingredients!$H$3:$H$217)+SUMIF($B$3:$B$724,I590,$BZ$3:$BZ$724)</f>
        <v>1.5</v>
      </c>
      <c r="BV590" s="30">
        <f>SUMIF(Ingredients!$B$3:$B$217,J590,Ingredients!$H$3:$H$217)+SUMIF($B$3:$B$724,J590,$BZ$3:$BZ$724)</f>
        <v>0</v>
      </c>
      <c r="BW590" s="30">
        <f>SUMIF(Ingredients!$B$3:$B$217,K590,Ingredients!$H$3:$H$217)+SUMIF($B$3:$B$724,K590,$BZ$3:$BZ$724)</f>
        <v>0</v>
      </c>
      <c r="BX590" s="30">
        <f>SUMIF(Ingredients!$B$3:$B$217,L590,Ingredients!$H$3:$H$217)+SUMIF($B$3:$B$724,L590,$BZ$3:$BZ$724)</f>
        <v>0</v>
      </c>
      <c r="BY590" s="30">
        <f>SUMIF(Ingredients!$B$3:$B$217,M590,Ingredients!$H$3:$H$217)+SUMIF($B$3:$B$724,M590,$BZ$3:$BZ$724)</f>
        <v>0</v>
      </c>
      <c r="BZ590" s="42">
        <f t="shared" si="124"/>
        <v>4</v>
      </c>
      <c r="CA590" s="30">
        <f>SUMIF(Ingredients!$B$3:$B$217,F590,Ingredients!$I$3:$I$217)+SUMIF($B$3:$B$724,F590,$CI$3:$CI$724)</f>
        <v>0</v>
      </c>
      <c r="CB590" s="30">
        <f>SUMIF(Ingredients!$B$3:$B$217,G590,Ingredients!$I$3:$I$217)+SUMIF($B$3:$B$724,G590,$CI$3:$CI$724)</f>
        <v>0</v>
      </c>
      <c r="CC590" s="30">
        <f>SUMIF(Ingredients!$B$3:$B$217,H590,Ingredients!$I$3:$I$217)+SUMIF($B$3:$B$724,H590,$CI$3:$CI$724)</f>
        <v>0</v>
      </c>
      <c r="CD590" s="30">
        <f>SUMIF(Ingredients!$B$3:$B$217,I590,Ingredients!$I$3:$I$217)+SUMIF($B$3:$B$724,I590,$CI$3:$CI$724)</f>
        <v>0</v>
      </c>
      <c r="CE590" s="30">
        <f>SUMIF(Ingredients!$B$3:$B$217,J590,Ingredients!$I$3:$I$217)+SUMIF($B$3:$B$724,J590,$CI$3:$CI$724)</f>
        <v>0</v>
      </c>
      <c r="CF590" s="30">
        <f>SUMIF(Ingredients!$B$3:$B$217,K590,Ingredients!$I$3:$I$217)+SUMIF($B$3:$B$724,K590,$CI$3:$CI$724)</f>
        <v>0</v>
      </c>
      <c r="CG590" s="30">
        <f>SUMIF(Ingredients!$B$3:$B$217,L590,Ingredients!$I$3:$I$217)+SUMIF($B$3:$B$724,L590,$CI$3:$CI$724)</f>
        <v>0</v>
      </c>
      <c r="CH590" s="30">
        <f>SUMIF(Ingredients!$B$3:$B$217,M590,Ingredients!$I$3:$I$217)+SUMIF($B$3:$B$724,M590,$CI$3:$CI$724)</f>
        <v>0</v>
      </c>
      <c r="CI590" s="38">
        <f t="shared" si="125"/>
        <v>0</v>
      </c>
      <c r="CJ590" s="30">
        <f>SUMIF(Ingredients!$B$3:$B$217,F590,Ingredients!$J$3:$J$217)+SUMIF($B$3:$B$724,F590,$CR$3:$CR$724)</f>
        <v>0</v>
      </c>
      <c r="CK590" s="30">
        <f>SUMIF(Ingredients!$B$3:$B$217,G590,Ingredients!$J$3:$J$217)+SUMIF($B$3:$B$724,G590,$CR$3:$CR$724)</f>
        <v>0</v>
      </c>
      <c r="CL590" s="30">
        <f>SUMIF(Ingredients!$B$3:$B$217,H590,Ingredients!$J$3:$J$217)+SUMIF($B$3:$B$724,H590,$CR$3:$CR$724)</f>
        <v>0</v>
      </c>
      <c r="CM590" s="30">
        <f>SUMIF(Ingredients!$B$3:$B$217,I590,Ingredients!$J$3:$J$217)+SUMIF($B$3:$B$724,I590,$CR$3:$CR$724)</f>
        <v>0</v>
      </c>
      <c r="CN590" s="30">
        <f>SUMIF(Ingredients!$B$3:$B$217,J590,Ingredients!$J$3:$J$217)+SUMIF($B$3:$B$724,J590,$CR$3:$CR$724)</f>
        <v>0</v>
      </c>
      <c r="CO590" s="30">
        <f>SUMIF(Ingredients!$B$3:$B$217,K590,Ingredients!$J$3:$J$217)+SUMIF($B$3:$B$724,K590,$CR$3:$CR$724)</f>
        <v>0</v>
      </c>
      <c r="CP590" s="30">
        <f>SUMIF(Ingredients!$B$3:$B$217,L590,Ingredients!$J$3:$J$217)+SUMIF($B$3:$B$724,L590,$CR$3:$CR$724)</f>
        <v>0</v>
      </c>
      <c r="CQ590" s="30">
        <f>SUMIF(Ingredients!$B$3:$B$217,M590,Ingredients!$J$3:$J$217)+SUMIF($B$3:$B$724,M590,$CR$3:$CR$724)</f>
        <v>0</v>
      </c>
      <c r="CR590" s="43">
        <f t="shared" si="126"/>
        <v>0</v>
      </c>
      <c r="CS590" s="34">
        <v>10</v>
      </c>
      <c r="CT590" s="30">
        <v>5</v>
      </c>
      <c r="CU590" s="30">
        <v>20</v>
      </c>
      <c r="CV590" s="35">
        <v>0</v>
      </c>
      <c r="CW590" s="36">
        <v>0</v>
      </c>
      <c r="CX590" s="37">
        <v>4</v>
      </c>
      <c r="CY590" s="38">
        <v>0</v>
      </c>
      <c r="CZ590" s="39">
        <v>0</v>
      </c>
      <c r="DA590" t="s">
        <v>199</v>
      </c>
      <c r="DB590" t="str">
        <f t="shared" ca="1" si="127"/>
        <v>No</v>
      </c>
      <c r="DD590" t="s">
        <v>200</v>
      </c>
      <c r="DE590" t="str">
        <f t="shared" ca="1" si="128"/>
        <v/>
      </c>
      <c r="DF590" t="s">
        <v>2272</v>
      </c>
    </row>
    <row r="591" spans="2:110" x14ac:dyDescent="0.3">
      <c r="B591" t="s">
        <v>233</v>
      </c>
      <c r="C591" t="str">
        <f>INDEX('PH Itemnames'!$B$1:$B$723,MATCH(B591,'PH Itemnames'!$A$1:$A$723),1)</f>
        <v>meringueItem</v>
      </c>
      <c r="D591" t="s">
        <v>240</v>
      </c>
      <c r="E591" t="s">
        <v>1192</v>
      </c>
      <c r="F591" s="10" t="s">
        <v>226</v>
      </c>
      <c r="G591" s="11" t="s">
        <v>210</v>
      </c>
      <c r="H591" s="11" t="s">
        <v>36</v>
      </c>
      <c r="I591" s="11" t="s">
        <v>20</v>
      </c>
      <c r="J591" s="11"/>
      <c r="K591" s="11"/>
      <c r="L591" s="11"/>
      <c r="M591" s="11"/>
      <c r="N591" s="46">
        <f ca="1">SUMIF(Ingredients!$B$3:$B$217,'PH complex foods'!F591,Ingredients!$A$3:$A$119)+SUMIF($B$3:$B$724,F591,$V$3:$V$723)</f>
        <v>1</v>
      </c>
      <c r="O591" s="11">
        <f ca="1">SUMIF(Ingredients!$B$3:$B$217,'PH complex foods'!G591,Ingredients!$A$3:$A$119)+SUMIF($B$3:$B$724,G591,$V$3:$V$723)</f>
        <v>1</v>
      </c>
      <c r="P591" s="11">
        <f ca="1">SUMIF(Ingredients!$B$3:$B$217,'PH complex foods'!H591,Ingredients!$A$3:$A$119)+SUMIF($B$3:$B$724,H591,$V$3:$V$723)</f>
        <v>1</v>
      </c>
      <c r="Q591" s="11">
        <f ca="1">SUMIF(Ingredients!$B$3:$B$217,'PH complex foods'!I591,Ingredients!$A$3:$A$119)+SUMIF($B$3:$B$724,I591,$V$3:$V$723)</f>
        <v>1</v>
      </c>
      <c r="R591" s="11">
        <f ca="1">SUMIF(Ingredients!$B$3:$B$217,'PH complex foods'!J591,Ingredients!$A$3:$A$119)+SUMIF($B$3:$B$724,J591,$V$3:$V$723)</f>
        <v>0</v>
      </c>
      <c r="S591" s="11">
        <f ca="1">SUMIF(Ingredients!$B$3:$B$217,'PH complex foods'!K591,Ingredients!$A$3:$A$119)+SUMIF($B$3:$B$724,K591,$V$3:$V$723)</f>
        <v>0</v>
      </c>
      <c r="T591" s="11">
        <f ca="1">SUMIF(Ingredients!$B$3:$B$217,'PH complex foods'!L591,Ingredients!$A$3:$A$119)+SUMIF($B$3:$B$724,L591,$V$3:$V$723)</f>
        <v>0</v>
      </c>
      <c r="U591" s="11">
        <f ca="1">SUMIF(Ingredients!$B$3:$B$217,'PH complex foods'!M591,Ingredients!$A$3:$A$119)+SUMIF($B$3:$B$724,M591,$V$3:$V$723)</f>
        <v>0</v>
      </c>
      <c r="V591" s="10">
        <f t="shared" ca="1" si="129"/>
        <v>1</v>
      </c>
      <c r="W591" s="11">
        <f t="shared" si="118"/>
        <v>9</v>
      </c>
      <c r="X591" s="44" t="str">
        <f t="shared" ca="1" si="130"/>
        <v>Yes</v>
      </c>
      <c r="Y591" s="34">
        <f>SUMIF(Ingredients!$B$3:$B$217,F591,Ingredients!$C$3:$C$217)+SUMIF($B$3:$B$724,F591,$AG$3:$AG$724)</f>
        <v>0</v>
      </c>
      <c r="Z591" s="30">
        <f>SUMIF(Ingredients!$B$3:$B$217,G591,Ingredients!$C$3:$C$217)+SUMIF($B$3:$B$724,G591,$AG$3:$AG$724)</f>
        <v>0</v>
      </c>
      <c r="AA591" s="30">
        <f>SUMIF(Ingredients!$B$3:$B$217,H591,Ingredients!$C$3:$C$217)+SUMIF($B$3:$B$724,H591,$AG$3:$AG$724)</f>
        <v>0</v>
      </c>
      <c r="AB591" s="30">
        <f>SUMIF(Ingredients!$B$3:$B$217,I591,Ingredients!$C$3:$C$217)+SUMIF($B$3:$B$724,I591,$AG$3:$AG$724)</f>
        <v>1</v>
      </c>
      <c r="AC591" s="30">
        <f>SUMIF(Ingredients!$B$3:$B$217,J591,Ingredients!$C$3:$C$217)+SUMIF($B$3:$B$724,J591,$AG$3:$AG$724)</f>
        <v>0</v>
      </c>
      <c r="AD591" s="30">
        <f>SUMIF(Ingredients!$B$3:$B$217,K591,Ingredients!$C$3:$C$217)+SUMIF($B$3:$B$724,K591,$AG$3:$AG$724)</f>
        <v>0</v>
      </c>
      <c r="AE591" s="30">
        <f>SUMIF(Ingredients!$B$3:$B$217,L591,Ingredients!$C$3:$C$217)+SUMIF($B$3:$B$724,L591,$AG$3:$AG$724)</f>
        <v>0</v>
      </c>
      <c r="AF591" s="30">
        <f>SUMIF(Ingredients!$B$3:$B$217,M591,Ingredients!$C$3:$C$217)+SUMIF($B$3:$B$724,M591,$AG$3:$AG$724)</f>
        <v>0</v>
      </c>
      <c r="AG591" s="29">
        <f t="shared" si="119"/>
        <v>1</v>
      </c>
      <c r="AH591" s="30">
        <f>SUMIF(Ingredients!$B$3:$B$217,F591,Ingredients!$D$3:$D$217)+SUMIF($B$3:$B$724,F591,$AP$3:$AP$724)</f>
        <v>0</v>
      </c>
      <c r="AI591" s="30">
        <f>SUMIF(Ingredients!$B$3:$B$217,G591,Ingredients!$D$3:$D$217)+SUMIF($B$3:$B$724,G591,$AP$3:$AP$724)</f>
        <v>0</v>
      </c>
      <c r="AJ591" s="30">
        <f>SUMIF(Ingredients!$B$3:$B$217,H591,Ingredients!$D$3:$D$217)+SUMIF($B$3:$B$724,H591,$AP$3:$AP$724)</f>
        <v>0</v>
      </c>
      <c r="AK591" s="30">
        <f>SUMIF(Ingredients!$B$3:$B$217,I591,Ingredients!$D$3:$D$217)+SUMIF($B$3:$B$724,I591,$AP$3:$AP$724)</f>
        <v>5</v>
      </c>
      <c r="AL591" s="30">
        <f>SUMIF(Ingredients!$B$3:$B$217,J591,Ingredients!$D$3:$D$217)+SUMIF($B$3:$B$724,J591,$AP$3:$AP$724)</f>
        <v>0</v>
      </c>
      <c r="AM591" s="30">
        <f>SUMIF(Ingredients!$B$3:$B$217,K591,Ingredients!$D$3:$D$217)+SUMIF($B$3:$B$724,K591,$AP$3:$AP$724)</f>
        <v>0</v>
      </c>
      <c r="AN591" s="30">
        <f>SUMIF(Ingredients!$B$3:$B$217,L591,Ingredients!$D$3:$D$217)+SUMIF($B$3:$B$724,L591,$AP$3:$AP$724)</f>
        <v>0</v>
      </c>
      <c r="AO591" s="30">
        <f>SUMIF(Ingredients!$B$3:$B$217,M591,Ingredients!$D$3:$D$217)+SUMIF($B$3:$B$724,M591,$AP$3:$AP$724)</f>
        <v>0</v>
      </c>
      <c r="AP591" s="29">
        <f t="shared" si="120"/>
        <v>5</v>
      </c>
      <c r="AQ591" s="30">
        <f>SUMIF(Ingredients!$B$3:$B$217,F591,Ingredients!$E$3:$E$217)+SUMIF($B$3:$B$724,F591,$AY$3:$AY$727)</f>
        <v>16</v>
      </c>
      <c r="AR591" s="30">
        <f>SUMIF(Ingredients!$B$3:$B$217,G591,Ingredients!$E$3:$E$217)+SUMIF($B$3:$B$724,G591,$AY$3:$AY$727)</f>
        <v>30</v>
      </c>
      <c r="AS591" s="30">
        <f>SUMIF(Ingredients!$B$3:$B$217,H591,Ingredients!$E$3:$E$217)+SUMIF($B$3:$B$724,H591,$AY$3:$AY$727)</f>
        <v>43</v>
      </c>
      <c r="AT591" s="30">
        <f>SUMIF(Ingredients!$B$3:$B$217,I591,Ingredients!$E$3:$E$217)+SUMIF($B$3:$B$724,I591,$AY$3:$AY$727)</f>
        <v>10</v>
      </c>
      <c r="AU591" s="30">
        <f>SUMIF(Ingredients!$B$3:$B$217,J591,Ingredients!$E$3:$E$217)+SUMIF($B$3:$B$724,J591,$AY$3:$AY$727)</f>
        <v>0</v>
      </c>
      <c r="AV591" s="30">
        <f>SUMIF(Ingredients!$B$3:$B$217,K591,Ingredients!$E$3:$E$217)+SUMIF($B$3:$B$724,K591,$AY$3:$AY$727)</f>
        <v>0</v>
      </c>
      <c r="AW591" s="30">
        <f>SUMIF(Ingredients!$B$3:$B$217,L591,Ingredients!$E$3:$E$217)+SUMIF($B$3:$B$724,L591,$AY$3:$AY$727)</f>
        <v>0</v>
      </c>
      <c r="AX591" s="30">
        <f>SUMIF(Ingredients!$B$3:$B$217,M591,Ingredients!$E$3:$E$217)+SUMIF($B$3:$B$724,M591,$AY$3:$AY$727)</f>
        <v>0</v>
      </c>
      <c r="AY591" s="29">
        <f t="shared" si="121"/>
        <v>24.75</v>
      </c>
      <c r="AZ591" s="30">
        <f>SUMIF(Ingredients!$B$3:$B$217,F591,Ingredients!$F$3:$F$217)+SUMIF($B$3:$B$724,F591,$BH$3:$BH$724)</f>
        <v>0</v>
      </c>
      <c r="BA591" s="30">
        <f>SUMIF(Ingredients!$B$3:$B$217,G591,Ingredients!$F$3:$F$217)+SUMIF($B$3:$B$724,G591,$BH$3:$BH$724)</f>
        <v>0</v>
      </c>
      <c r="BB591" s="30">
        <f>SUMIF(Ingredients!$B$3:$B$217,H591,Ingredients!$F$3:$F$217)+SUMIF($B$3:$B$724,H591,$BH$3:$BH$724)</f>
        <v>0</v>
      </c>
      <c r="BC591" s="30">
        <f>SUMIF(Ingredients!$B$3:$B$217,I591,Ingredients!$F$3:$F$217)+SUMIF($B$3:$B$724,I591,$BH$3:$BH$724)</f>
        <v>0</v>
      </c>
      <c r="BD591" s="30">
        <f>SUMIF(Ingredients!$B$3:$B$217,J591,Ingredients!$F$3:$F$217)+SUMIF($B$3:$B$724,J591,$BH$3:$BH$724)</f>
        <v>0</v>
      </c>
      <c r="BE591" s="30">
        <f>SUMIF(Ingredients!$B$3:$B$217,K591,Ingredients!$F$3:$F$217)+SUMIF($B$3:$B$724,K591,$BH$3:$BH$724)</f>
        <v>0</v>
      </c>
      <c r="BF591" s="30">
        <f>SUMIF(Ingredients!$B$3:$B$217,L591,Ingredients!$F$3:$F$217)+SUMIF($B$3:$B$724,L591,$BH$3:$BH$724)</f>
        <v>0</v>
      </c>
      <c r="BG591" s="30">
        <f>SUMIF(Ingredients!$B$3:$B$217,M591,Ingredients!$F$3:$F$217)+SUMIF($B$3:$B$724,M591,$BH$3:$BH$724)</f>
        <v>0</v>
      </c>
      <c r="BH591" s="35">
        <f t="shared" si="122"/>
        <v>0</v>
      </c>
      <c r="BI591" s="30">
        <f>SUMIF(Ingredients!$B$3:$B$217,F591,Ingredients!$G$3:$G$217)+SUMIF($B$3:$B$724,F591,$BQ$3:$BQ$724)</f>
        <v>0</v>
      </c>
      <c r="BJ591" s="30">
        <f>SUMIF(Ingredients!$B$3:$B$217,G591,Ingredients!$G$3:$G$217)+SUMIF($B$3:$B$724,G591,$BQ$3:$BQ$724)</f>
        <v>0</v>
      </c>
      <c r="BK591" s="30">
        <f>SUMIF(Ingredients!$B$3:$B$217,H591,Ingredients!$G$3:$G$217)+SUMIF($B$3:$B$724,H591,$BQ$3:$BQ$724)</f>
        <v>0</v>
      </c>
      <c r="BL591" s="30">
        <f>SUMIF(Ingredients!$B$3:$B$217,I591,Ingredients!$G$3:$G$217)+SUMIF($B$3:$B$724,I591,$BQ$3:$BQ$724)</f>
        <v>0.8</v>
      </c>
      <c r="BM591" s="30">
        <f>SUMIF(Ingredients!$B$3:$B$217,J591,Ingredients!$G$3:$G$217)+SUMIF($B$3:$B$724,J591,$BQ$3:$BQ$724)</f>
        <v>0</v>
      </c>
      <c r="BN591" s="30">
        <f>SUMIF(Ingredients!$B$3:$B$217,K591,Ingredients!$G$3:$G$217)+SUMIF($B$3:$B$724,K591,$BQ$3:$BQ$724)</f>
        <v>0</v>
      </c>
      <c r="BO591" s="30">
        <f>SUMIF(Ingredients!$B$3:$B$217,L591,Ingredients!$G$3:$G$217)+SUMIF($B$3:$B$724,L591,$BQ$3:$BQ$724)</f>
        <v>0</v>
      </c>
      <c r="BP591" s="30">
        <f>SUMIF(Ingredients!$B$3:$B$217,M591,Ingredients!$G$3:$G$217)+SUMIF($B$3:$B$724,M591,$BQ$3:$BQ$724)</f>
        <v>0</v>
      </c>
      <c r="BQ591" s="36">
        <f t="shared" si="123"/>
        <v>0.8</v>
      </c>
      <c r="BR591" s="30">
        <f>SUMIF(Ingredients!$B$3:$B$217,F591,Ingredients!$H$3:$H$217)+SUMIF($B$3:$B$724,F591,$BZ$3:$BZ$724)</f>
        <v>0</v>
      </c>
      <c r="BS591" s="30">
        <f>SUMIF(Ingredients!$B$3:$B$217,G591,Ingredients!$H$3:$H$217)+SUMIF($B$3:$B$724,G591,$BZ$3:$BZ$724)</f>
        <v>0</v>
      </c>
      <c r="BT591" s="30">
        <f>SUMIF(Ingredients!$B$3:$B$217,H591,Ingredients!$H$3:$H$217)+SUMIF($B$3:$B$724,H591,$BZ$3:$BZ$724)</f>
        <v>0</v>
      </c>
      <c r="BU591" s="30">
        <f>SUMIF(Ingredients!$B$3:$B$217,I591,Ingredients!$H$3:$H$217)+SUMIF($B$3:$B$724,I591,$BZ$3:$BZ$724)</f>
        <v>0</v>
      </c>
      <c r="BV591" s="30">
        <f>SUMIF(Ingredients!$B$3:$B$217,J591,Ingredients!$H$3:$H$217)+SUMIF($B$3:$B$724,J591,$BZ$3:$BZ$724)</f>
        <v>0</v>
      </c>
      <c r="BW591" s="30">
        <f>SUMIF(Ingredients!$B$3:$B$217,K591,Ingredients!$H$3:$H$217)+SUMIF($B$3:$B$724,K591,$BZ$3:$BZ$724)</f>
        <v>0</v>
      </c>
      <c r="BX591" s="30">
        <f>SUMIF(Ingredients!$B$3:$B$217,L591,Ingredients!$H$3:$H$217)+SUMIF($B$3:$B$724,L591,$BZ$3:$BZ$724)</f>
        <v>0</v>
      </c>
      <c r="BY591" s="30">
        <f>SUMIF(Ingredients!$B$3:$B$217,M591,Ingredients!$H$3:$H$217)+SUMIF($B$3:$B$724,M591,$BZ$3:$BZ$724)</f>
        <v>0</v>
      </c>
      <c r="BZ591" s="42">
        <f t="shared" si="124"/>
        <v>0</v>
      </c>
      <c r="CA591" s="30">
        <f>SUMIF(Ingredients!$B$3:$B$217,F591,Ingredients!$I$3:$I$217)+SUMIF($B$3:$B$724,F591,$CI$3:$CI$724)</f>
        <v>0</v>
      </c>
      <c r="CB591" s="30">
        <f>SUMIF(Ingredients!$B$3:$B$217,G591,Ingredients!$I$3:$I$217)+SUMIF($B$3:$B$724,G591,$CI$3:$CI$724)</f>
        <v>0</v>
      </c>
      <c r="CC591" s="30">
        <f>SUMIF(Ingredients!$B$3:$B$217,H591,Ingredients!$I$3:$I$217)+SUMIF($B$3:$B$724,H591,$CI$3:$CI$724)</f>
        <v>0</v>
      </c>
      <c r="CD591" s="30">
        <f>SUMIF(Ingredients!$B$3:$B$217,I591,Ingredients!$I$3:$I$217)+SUMIF($B$3:$B$724,I591,$CI$3:$CI$724)</f>
        <v>0</v>
      </c>
      <c r="CE591" s="30">
        <f>SUMIF(Ingredients!$B$3:$B$217,J591,Ingredients!$I$3:$I$217)+SUMIF($B$3:$B$724,J591,$CI$3:$CI$724)</f>
        <v>0</v>
      </c>
      <c r="CF591" s="30">
        <f>SUMIF(Ingredients!$B$3:$B$217,K591,Ingredients!$I$3:$I$217)+SUMIF($B$3:$B$724,K591,$CI$3:$CI$724)</f>
        <v>0</v>
      </c>
      <c r="CG591" s="30">
        <f>SUMIF(Ingredients!$B$3:$B$217,L591,Ingredients!$I$3:$I$217)+SUMIF($B$3:$B$724,L591,$CI$3:$CI$724)</f>
        <v>0</v>
      </c>
      <c r="CH591" s="30">
        <f>SUMIF(Ingredients!$B$3:$B$217,M591,Ingredients!$I$3:$I$217)+SUMIF($B$3:$B$724,M591,$CI$3:$CI$724)</f>
        <v>0</v>
      </c>
      <c r="CI591" s="38">
        <f t="shared" si="125"/>
        <v>0</v>
      </c>
      <c r="CJ591" s="30">
        <f>SUMIF(Ingredients!$B$3:$B$217,F591,Ingredients!$J$3:$J$217)+SUMIF($B$3:$B$724,F591,$CR$3:$CR$724)</f>
        <v>0</v>
      </c>
      <c r="CK591" s="30">
        <f>SUMIF(Ingredients!$B$3:$B$217,G591,Ingredients!$J$3:$J$217)+SUMIF($B$3:$B$724,G591,$CR$3:$CR$724)</f>
        <v>0</v>
      </c>
      <c r="CL591" s="30">
        <f>SUMIF(Ingredients!$B$3:$B$217,H591,Ingredients!$J$3:$J$217)+SUMIF($B$3:$B$724,H591,$CR$3:$CR$724)</f>
        <v>0</v>
      </c>
      <c r="CM591" s="30">
        <f>SUMIF(Ingredients!$B$3:$B$217,I591,Ingredients!$J$3:$J$217)+SUMIF($B$3:$B$724,I591,$CR$3:$CR$724)</f>
        <v>0</v>
      </c>
      <c r="CN591" s="30">
        <f>SUMIF(Ingredients!$B$3:$B$217,J591,Ingredients!$J$3:$J$217)+SUMIF($B$3:$B$724,J591,$CR$3:$CR$724)</f>
        <v>0</v>
      </c>
      <c r="CO591" s="30">
        <f>SUMIF(Ingredients!$B$3:$B$217,K591,Ingredients!$J$3:$J$217)+SUMIF($B$3:$B$724,K591,$CR$3:$CR$724)</f>
        <v>0</v>
      </c>
      <c r="CP591" s="30">
        <f>SUMIF(Ingredients!$B$3:$B$217,L591,Ingredients!$J$3:$J$217)+SUMIF($B$3:$B$724,L591,$CR$3:$CR$724)</f>
        <v>0</v>
      </c>
      <c r="CQ591" s="30">
        <f>SUMIF(Ingredients!$B$3:$B$217,M591,Ingredients!$J$3:$J$217)+SUMIF($B$3:$B$724,M591,$CR$3:$CR$724)</f>
        <v>0</v>
      </c>
      <c r="CR591" s="43">
        <f t="shared" si="126"/>
        <v>0</v>
      </c>
      <c r="CS591" s="34">
        <v>1</v>
      </c>
      <c r="CT591" s="30">
        <v>0</v>
      </c>
      <c r="CU591" s="30">
        <v>24.75</v>
      </c>
      <c r="CV591" s="35">
        <v>0</v>
      </c>
      <c r="CW591" s="36">
        <v>0.8</v>
      </c>
      <c r="CX591" s="37">
        <v>0</v>
      </c>
      <c r="CY591" s="38">
        <v>0</v>
      </c>
      <c r="CZ591" s="39">
        <v>0</v>
      </c>
      <c r="DA591" t="s">
        <v>202</v>
      </c>
      <c r="DB591" t="str">
        <f t="shared" ca="1" si="127"/>
        <v>-</v>
      </c>
      <c r="DD591" t="s">
        <v>200</v>
      </c>
      <c r="DE591" t="str">
        <f t="shared" ca="1" si="128"/>
        <v>MERINGUEITEM(MEAL, ItemRegistry.meringueItem, 4 ,0.2f,0f,0f,0f,0.8f,0f,0f,0.85f),</v>
      </c>
      <c r="DF591" t="s">
        <v>2620</v>
      </c>
    </row>
    <row r="592" spans="2:110" x14ac:dyDescent="0.3">
      <c r="B592" t="s">
        <v>909</v>
      </c>
      <c r="C592" t="str">
        <f>INDEX('PH Itemnames'!$B$1:$B$723,MATCH(B592,'PH Itemnames'!$A$1:$A$723),1)</f>
        <v>applesnowItem</v>
      </c>
      <c r="D592" t="s">
        <v>240</v>
      </c>
      <c r="E592" t="s">
        <v>1192</v>
      </c>
      <c r="F592" s="10" t="s">
        <v>233</v>
      </c>
      <c r="G592" s="11" t="s">
        <v>247</v>
      </c>
      <c r="H592" s="11" t="s">
        <v>168</v>
      </c>
      <c r="I592" s="11"/>
      <c r="J592" s="11"/>
      <c r="K592" s="11"/>
      <c r="L592" s="11"/>
      <c r="M592" s="11"/>
      <c r="N592" s="46">
        <f ca="1">SUMIF(Ingredients!$B$3:$B$217,'PH complex foods'!F592,Ingredients!$A$3:$A$119)+SUMIF($B$3:$B$724,F592,$V$3:$V$723)</f>
        <v>1</v>
      </c>
      <c r="O592" s="11">
        <f ca="1">SUMIF(Ingredients!$B$3:$B$217,'PH complex foods'!G592,Ingredients!$A$3:$A$119)+SUMIF($B$3:$B$724,G592,$V$3:$V$723)</f>
        <v>1</v>
      </c>
      <c r="P592" s="11">
        <f ca="1">SUMIF(Ingredients!$B$3:$B$217,'PH complex foods'!H592,Ingredients!$A$3:$A$119)+SUMIF($B$3:$B$724,H592,$V$3:$V$723)</f>
        <v>1</v>
      </c>
      <c r="Q592" s="11">
        <f ca="1">SUMIF(Ingredients!$B$3:$B$217,'PH complex foods'!I592,Ingredients!$A$3:$A$119)+SUMIF($B$3:$B$724,I592,$V$3:$V$723)</f>
        <v>0</v>
      </c>
      <c r="R592" s="11">
        <f ca="1">SUMIF(Ingredients!$B$3:$B$217,'PH complex foods'!J592,Ingredients!$A$3:$A$119)+SUMIF($B$3:$B$724,J592,$V$3:$V$723)</f>
        <v>0</v>
      </c>
      <c r="S592" s="11">
        <f ca="1">SUMIF(Ingredients!$B$3:$B$217,'PH complex foods'!K592,Ingredients!$A$3:$A$119)+SUMIF($B$3:$B$724,K592,$V$3:$V$723)</f>
        <v>0</v>
      </c>
      <c r="T592" s="11">
        <f ca="1">SUMIF(Ingredients!$B$3:$B$217,'PH complex foods'!L592,Ingredients!$A$3:$A$119)+SUMIF($B$3:$B$724,L592,$V$3:$V$723)</f>
        <v>0</v>
      </c>
      <c r="U592" s="11">
        <f ca="1">SUMIF(Ingredients!$B$3:$B$217,'PH complex foods'!M592,Ingredients!$A$3:$A$119)+SUMIF($B$3:$B$724,M592,$V$3:$V$723)</f>
        <v>0</v>
      </c>
      <c r="V592" s="10">
        <f t="shared" ca="1" si="129"/>
        <v>1</v>
      </c>
      <c r="W592" s="11">
        <f t="shared" si="118"/>
        <v>0</v>
      </c>
      <c r="X592" s="44" t="str">
        <f t="shared" ca="1" si="130"/>
        <v>Yes</v>
      </c>
      <c r="Y592" s="34">
        <f>SUMIF(Ingredients!$B$3:$B$217,F592,Ingredients!$C$3:$C$217)+SUMIF($B$3:$B$724,F592,$AG$3:$AG$724)</f>
        <v>1</v>
      </c>
      <c r="Z592" s="30">
        <f>SUMIF(Ingredients!$B$3:$B$217,G592,Ingredients!$C$3:$C$217)+SUMIF($B$3:$B$724,G592,$AG$3:$AG$724)</f>
        <v>5</v>
      </c>
      <c r="AA592" s="30">
        <f>SUMIF(Ingredients!$B$3:$B$217,H592,Ingredients!$C$3:$C$217)+SUMIF($B$3:$B$724,H592,$AG$3:$AG$724)</f>
        <v>2</v>
      </c>
      <c r="AB592" s="30">
        <f>SUMIF(Ingredients!$B$3:$B$217,I592,Ingredients!$C$3:$C$217)+SUMIF($B$3:$B$724,I592,$AG$3:$AG$724)</f>
        <v>0</v>
      </c>
      <c r="AC592" s="30">
        <f>SUMIF(Ingredients!$B$3:$B$217,J592,Ingredients!$C$3:$C$217)+SUMIF($B$3:$B$724,J592,$AG$3:$AG$724)</f>
        <v>0</v>
      </c>
      <c r="AD592" s="30">
        <f>SUMIF(Ingredients!$B$3:$B$217,K592,Ingredients!$C$3:$C$217)+SUMIF($B$3:$B$724,K592,$AG$3:$AG$724)</f>
        <v>0</v>
      </c>
      <c r="AE592" s="30">
        <f>SUMIF(Ingredients!$B$3:$B$217,L592,Ingredients!$C$3:$C$217)+SUMIF($B$3:$B$724,L592,$AG$3:$AG$724)</f>
        <v>0</v>
      </c>
      <c r="AF592" s="30">
        <f>SUMIF(Ingredients!$B$3:$B$217,M592,Ingredients!$C$3:$C$217)+SUMIF($B$3:$B$724,M592,$AG$3:$AG$724)</f>
        <v>0</v>
      </c>
      <c r="AG592" s="29">
        <f t="shared" si="119"/>
        <v>8</v>
      </c>
      <c r="AH592" s="30">
        <f>SUMIF(Ingredients!$B$3:$B$217,F592,Ingredients!$D$3:$D$217)+SUMIF($B$3:$B$724,F592,$AP$3:$AP$724)</f>
        <v>5</v>
      </c>
      <c r="AI592" s="30">
        <f>SUMIF(Ingredients!$B$3:$B$217,G592,Ingredients!$D$3:$D$217)+SUMIF($B$3:$B$724,G592,$AP$3:$AP$724)</f>
        <v>0</v>
      </c>
      <c r="AJ592" s="30">
        <f>SUMIF(Ingredients!$B$3:$B$217,H592,Ingredients!$D$3:$D$217)+SUMIF($B$3:$B$724,H592,$AP$3:$AP$724)</f>
        <v>0</v>
      </c>
      <c r="AK592" s="30">
        <f>SUMIF(Ingredients!$B$3:$B$217,I592,Ingredients!$D$3:$D$217)+SUMIF($B$3:$B$724,I592,$AP$3:$AP$724)</f>
        <v>0</v>
      </c>
      <c r="AL592" s="30">
        <f>SUMIF(Ingredients!$B$3:$B$217,J592,Ingredients!$D$3:$D$217)+SUMIF($B$3:$B$724,J592,$AP$3:$AP$724)</f>
        <v>0</v>
      </c>
      <c r="AM592" s="30">
        <f>SUMIF(Ingredients!$B$3:$B$217,K592,Ingredients!$D$3:$D$217)+SUMIF($B$3:$B$724,K592,$AP$3:$AP$724)</f>
        <v>0</v>
      </c>
      <c r="AN592" s="30">
        <f>SUMIF(Ingredients!$B$3:$B$217,L592,Ingredients!$D$3:$D$217)+SUMIF($B$3:$B$724,L592,$AP$3:$AP$724)</f>
        <v>0</v>
      </c>
      <c r="AO592" s="30">
        <f>SUMIF(Ingredients!$B$3:$B$217,M592,Ingredients!$D$3:$D$217)+SUMIF($B$3:$B$724,M592,$AP$3:$AP$724)</f>
        <v>0</v>
      </c>
      <c r="AP592" s="29">
        <f t="shared" si="120"/>
        <v>5</v>
      </c>
      <c r="AQ592" s="30">
        <f>SUMIF(Ingredients!$B$3:$B$217,F592,Ingredients!$E$3:$E$217)+SUMIF($B$3:$B$724,F592,$AY$3:$AY$727)</f>
        <v>24.75</v>
      </c>
      <c r="AR592" s="30">
        <f>SUMIF(Ingredients!$B$3:$B$217,G592,Ingredients!$E$3:$E$217)+SUMIF($B$3:$B$724,G592,$AY$3:$AY$727)</f>
        <v>12</v>
      </c>
      <c r="AS592" s="30">
        <f>SUMIF(Ingredients!$B$3:$B$217,H592,Ingredients!$E$3:$E$217)+SUMIF($B$3:$B$724,H592,$AY$3:$AY$727)</f>
        <v>10</v>
      </c>
      <c r="AT592" s="30">
        <f>SUMIF(Ingredients!$B$3:$B$217,I592,Ingredients!$E$3:$E$217)+SUMIF($B$3:$B$724,I592,$AY$3:$AY$727)</f>
        <v>0</v>
      </c>
      <c r="AU592" s="30">
        <f>SUMIF(Ingredients!$B$3:$B$217,J592,Ingredients!$E$3:$E$217)+SUMIF($B$3:$B$724,J592,$AY$3:$AY$727)</f>
        <v>0</v>
      </c>
      <c r="AV592" s="30">
        <f>SUMIF(Ingredients!$B$3:$B$217,K592,Ingredients!$E$3:$E$217)+SUMIF($B$3:$B$724,K592,$AY$3:$AY$727)</f>
        <v>0</v>
      </c>
      <c r="AW592" s="30">
        <f>SUMIF(Ingredients!$B$3:$B$217,L592,Ingredients!$E$3:$E$217)+SUMIF($B$3:$B$724,L592,$AY$3:$AY$727)</f>
        <v>0</v>
      </c>
      <c r="AX592" s="30">
        <f>SUMIF(Ingredients!$B$3:$B$217,M592,Ingredients!$E$3:$E$217)+SUMIF($B$3:$B$724,M592,$AY$3:$AY$727)</f>
        <v>0</v>
      </c>
      <c r="AY592" s="29">
        <f t="shared" si="121"/>
        <v>15.583333333333334</v>
      </c>
      <c r="AZ592" s="30">
        <f>SUMIF(Ingredients!$B$3:$B$217,F592,Ingredients!$F$3:$F$217)+SUMIF($B$3:$B$724,F592,$BH$3:$BH$724)</f>
        <v>0</v>
      </c>
      <c r="BA592" s="30">
        <f>SUMIF(Ingredients!$B$3:$B$217,G592,Ingredients!$F$3:$F$217)+SUMIF($B$3:$B$724,G592,$BH$3:$BH$724)</f>
        <v>0</v>
      </c>
      <c r="BB592" s="30">
        <f>SUMIF(Ingredients!$B$3:$B$217,H592,Ingredients!$F$3:$F$217)+SUMIF($B$3:$B$724,H592,$BH$3:$BH$724)</f>
        <v>0</v>
      </c>
      <c r="BC592" s="30">
        <f>SUMIF(Ingredients!$B$3:$B$217,I592,Ingredients!$F$3:$F$217)+SUMIF($B$3:$B$724,I592,$BH$3:$BH$724)</f>
        <v>0</v>
      </c>
      <c r="BD592" s="30">
        <f>SUMIF(Ingredients!$B$3:$B$217,J592,Ingredients!$F$3:$F$217)+SUMIF($B$3:$B$724,J592,$BH$3:$BH$724)</f>
        <v>0</v>
      </c>
      <c r="BE592" s="30">
        <f>SUMIF(Ingredients!$B$3:$B$217,K592,Ingredients!$F$3:$F$217)+SUMIF($B$3:$B$724,K592,$BH$3:$BH$724)</f>
        <v>0</v>
      </c>
      <c r="BF592" s="30">
        <f>SUMIF(Ingredients!$B$3:$B$217,L592,Ingredients!$F$3:$F$217)+SUMIF($B$3:$B$724,L592,$BH$3:$BH$724)</f>
        <v>0</v>
      </c>
      <c r="BG592" s="30">
        <f>SUMIF(Ingredients!$B$3:$B$217,M592,Ingredients!$F$3:$F$217)+SUMIF($B$3:$B$724,M592,$BH$3:$BH$724)</f>
        <v>0</v>
      </c>
      <c r="BH592" s="35">
        <f t="shared" si="122"/>
        <v>0</v>
      </c>
      <c r="BI592" s="30">
        <f>SUMIF(Ingredients!$B$3:$B$217,F592,Ingredients!$G$3:$G$217)+SUMIF($B$3:$B$724,F592,$BQ$3:$BQ$724)</f>
        <v>0.8</v>
      </c>
      <c r="BJ592" s="30">
        <f>SUMIF(Ingredients!$B$3:$B$217,G592,Ingredients!$G$3:$G$217)+SUMIF($B$3:$B$724,G592,$BQ$3:$BQ$724)</f>
        <v>0</v>
      </c>
      <c r="BK592" s="30">
        <f>SUMIF(Ingredients!$B$3:$B$217,H592,Ingredients!$G$3:$G$217)+SUMIF($B$3:$B$724,H592,$BQ$3:$BQ$724)</f>
        <v>1</v>
      </c>
      <c r="BL592" s="30">
        <f>SUMIF(Ingredients!$B$3:$B$217,I592,Ingredients!$G$3:$G$217)+SUMIF($B$3:$B$724,I592,$BQ$3:$BQ$724)</f>
        <v>0</v>
      </c>
      <c r="BM592" s="30">
        <f>SUMIF(Ingredients!$B$3:$B$217,J592,Ingredients!$G$3:$G$217)+SUMIF($B$3:$B$724,J592,$BQ$3:$BQ$724)</f>
        <v>0</v>
      </c>
      <c r="BN592" s="30">
        <f>SUMIF(Ingredients!$B$3:$B$217,K592,Ingredients!$G$3:$G$217)+SUMIF($B$3:$B$724,K592,$BQ$3:$BQ$724)</f>
        <v>0</v>
      </c>
      <c r="BO592" s="30">
        <f>SUMIF(Ingredients!$B$3:$B$217,L592,Ingredients!$G$3:$G$217)+SUMIF($B$3:$B$724,L592,$BQ$3:$BQ$724)</f>
        <v>0</v>
      </c>
      <c r="BP592" s="30">
        <f>SUMIF(Ingredients!$B$3:$B$217,M592,Ingredients!$G$3:$G$217)+SUMIF($B$3:$B$724,M592,$BQ$3:$BQ$724)</f>
        <v>0</v>
      </c>
      <c r="BQ592" s="36">
        <f t="shared" si="123"/>
        <v>1.8</v>
      </c>
      <c r="BR592" s="30">
        <f>SUMIF(Ingredients!$B$3:$B$217,F592,Ingredients!$H$3:$H$217)+SUMIF($B$3:$B$724,F592,$BZ$3:$BZ$724)</f>
        <v>0</v>
      </c>
      <c r="BS592" s="30">
        <f>SUMIF(Ingredients!$B$3:$B$217,G592,Ingredients!$H$3:$H$217)+SUMIF($B$3:$B$724,G592,$BZ$3:$BZ$724)</f>
        <v>0</v>
      </c>
      <c r="BT592" s="30">
        <f>SUMIF(Ingredients!$B$3:$B$217,H592,Ingredients!$H$3:$H$217)+SUMIF($B$3:$B$724,H592,$BZ$3:$BZ$724)</f>
        <v>0</v>
      </c>
      <c r="BU592" s="30">
        <f>SUMIF(Ingredients!$B$3:$B$217,I592,Ingredients!$H$3:$H$217)+SUMIF($B$3:$B$724,I592,$BZ$3:$BZ$724)</f>
        <v>0</v>
      </c>
      <c r="BV592" s="30">
        <f>SUMIF(Ingredients!$B$3:$B$217,J592,Ingredients!$H$3:$H$217)+SUMIF($B$3:$B$724,J592,$BZ$3:$BZ$724)</f>
        <v>0</v>
      </c>
      <c r="BW592" s="30">
        <f>SUMIF(Ingredients!$B$3:$B$217,K592,Ingredients!$H$3:$H$217)+SUMIF($B$3:$B$724,K592,$BZ$3:$BZ$724)</f>
        <v>0</v>
      </c>
      <c r="BX592" s="30">
        <f>SUMIF(Ingredients!$B$3:$B$217,L592,Ingredients!$H$3:$H$217)+SUMIF($B$3:$B$724,L592,$BZ$3:$BZ$724)</f>
        <v>0</v>
      </c>
      <c r="BY592" s="30">
        <f>SUMIF(Ingredients!$B$3:$B$217,M592,Ingredients!$H$3:$H$217)+SUMIF($B$3:$B$724,M592,$BZ$3:$BZ$724)</f>
        <v>0</v>
      </c>
      <c r="BZ592" s="42">
        <f t="shared" si="124"/>
        <v>0</v>
      </c>
      <c r="CA592" s="30">
        <f>SUMIF(Ingredients!$B$3:$B$217,F592,Ingredients!$I$3:$I$217)+SUMIF($B$3:$B$724,F592,$CI$3:$CI$724)</f>
        <v>0</v>
      </c>
      <c r="CB592" s="30">
        <f>SUMIF(Ingredients!$B$3:$B$217,G592,Ingredients!$I$3:$I$217)+SUMIF($B$3:$B$724,G592,$CI$3:$CI$724)</f>
        <v>0</v>
      </c>
      <c r="CC592" s="30">
        <f>SUMIF(Ingredients!$B$3:$B$217,H592,Ingredients!$I$3:$I$217)+SUMIF($B$3:$B$724,H592,$CI$3:$CI$724)</f>
        <v>0</v>
      </c>
      <c r="CD592" s="30">
        <f>SUMIF(Ingredients!$B$3:$B$217,I592,Ingredients!$I$3:$I$217)+SUMIF($B$3:$B$724,I592,$CI$3:$CI$724)</f>
        <v>0</v>
      </c>
      <c r="CE592" s="30">
        <f>SUMIF(Ingredients!$B$3:$B$217,J592,Ingredients!$I$3:$I$217)+SUMIF($B$3:$B$724,J592,$CI$3:$CI$724)</f>
        <v>0</v>
      </c>
      <c r="CF592" s="30">
        <f>SUMIF(Ingredients!$B$3:$B$217,K592,Ingredients!$I$3:$I$217)+SUMIF($B$3:$B$724,K592,$CI$3:$CI$724)</f>
        <v>0</v>
      </c>
      <c r="CG592" s="30">
        <f>SUMIF(Ingredients!$B$3:$B$217,L592,Ingredients!$I$3:$I$217)+SUMIF($B$3:$B$724,L592,$CI$3:$CI$724)</f>
        <v>0</v>
      </c>
      <c r="CH592" s="30">
        <f>SUMIF(Ingredients!$B$3:$B$217,M592,Ingredients!$I$3:$I$217)+SUMIF($B$3:$B$724,M592,$CI$3:$CI$724)</f>
        <v>0</v>
      </c>
      <c r="CI592" s="38">
        <f t="shared" si="125"/>
        <v>0</v>
      </c>
      <c r="CJ592" s="30">
        <f>SUMIF(Ingredients!$B$3:$B$217,F592,Ingredients!$J$3:$J$217)+SUMIF($B$3:$B$724,F592,$CR$3:$CR$724)</f>
        <v>0</v>
      </c>
      <c r="CK592" s="30">
        <f>SUMIF(Ingredients!$B$3:$B$217,G592,Ingredients!$J$3:$J$217)+SUMIF($B$3:$B$724,G592,$CR$3:$CR$724)</f>
        <v>1</v>
      </c>
      <c r="CL592" s="30">
        <f>SUMIF(Ingredients!$B$3:$B$217,H592,Ingredients!$J$3:$J$217)+SUMIF($B$3:$B$724,H592,$CR$3:$CR$724)</f>
        <v>0</v>
      </c>
      <c r="CM592" s="30">
        <f>SUMIF(Ingredients!$B$3:$B$217,I592,Ingredients!$J$3:$J$217)+SUMIF($B$3:$B$724,I592,$CR$3:$CR$724)</f>
        <v>0</v>
      </c>
      <c r="CN592" s="30">
        <f>SUMIF(Ingredients!$B$3:$B$217,J592,Ingredients!$J$3:$J$217)+SUMIF($B$3:$B$724,J592,$CR$3:$CR$724)</f>
        <v>0</v>
      </c>
      <c r="CO592" s="30">
        <f>SUMIF(Ingredients!$B$3:$B$217,K592,Ingredients!$J$3:$J$217)+SUMIF($B$3:$B$724,K592,$CR$3:$CR$724)</f>
        <v>0</v>
      </c>
      <c r="CP592" s="30">
        <f>SUMIF(Ingredients!$B$3:$B$217,L592,Ingredients!$J$3:$J$217)+SUMIF($B$3:$B$724,L592,$CR$3:$CR$724)</f>
        <v>0</v>
      </c>
      <c r="CQ592" s="30">
        <f>SUMIF(Ingredients!$B$3:$B$217,M592,Ingredients!$J$3:$J$217)+SUMIF($B$3:$B$724,M592,$CR$3:$CR$724)</f>
        <v>0</v>
      </c>
      <c r="CR592" s="43">
        <f t="shared" si="126"/>
        <v>1</v>
      </c>
      <c r="CS592" s="34">
        <v>5</v>
      </c>
      <c r="CT592" s="30">
        <v>0</v>
      </c>
      <c r="CU592" s="30">
        <v>25</v>
      </c>
      <c r="CV592" s="35">
        <v>0</v>
      </c>
      <c r="CW592" s="36">
        <v>1.5</v>
      </c>
      <c r="CX592" s="37">
        <v>0</v>
      </c>
      <c r="CY592" s="38">
        <v>0</v>
      </c>
      <c r="CZ592" s="39">
        <v>1</v>
      </c>
      <c r="DA592" t="s">
        <v>202</v>
      </c>
      <c r="DB592" t="str">
        <f t="shared" ca="1" si="127"/>
        <v>-</v>
      </c>
      <c r="DD592" t="s">
        <v>200</v>
      </c>
      <c r="DE592" t="str">
        <f t="shared" ca="1" si="128"/>
        <v>APPLESNOWITEM(MEAL, ItemRegistry.applesnowItem, 4 ,1f,0f,0f,0f,1.5f,0f,1f,0.84f),</v>
      </c>
      <c r="DF592" t="s">
        <v>2621</v>
      </c>
    </row>
    <row r="593" spans="2:110" x14ac:dyDescent="0.3">
      <c r="B593" t="s">
        <v>910</v>
      </c>
      <c r="C593" t="str">
        <f>INDEX('PH Itemnames'!$B$1:$B$723,MATCH(B593,'PH Itemnames'!$A$1:$A$723),1)</f>
        <v>bakedalaskaItem</v>
      </c>
      <c r="D593" t="s">
        <v>240</v>
      </c>
      <c r="E593" t="s">
        <v>1192</v>
      </c>
      <c r="F593" s="10" t="s">
        <v>233</v>
      </c>
      <c r="G593" s="11" t="s">
        <v>209</v>
      </c>
      <c r="H593" s="11" t="s">
        <v>210</v>
      </c>
      <c r="I593" s="11" t="s">
        <v>227</v>
      </c>
      <c r="J593" s="11"/>
      <c r="K593" s="11"/>
      <c r="L593" s="11"/>
      <c r="M593" s="11"/>
      <c r="N593" s="46">
        <f ca="1">SUMIF(Ingredients!$B$3:$B$217,'PH complex foods'!F593,Ingredients!$A$3:$A$119)+SUMIF($B$3:$B$724,F593,$V$3:$V$723)</f>
        <v>1</v>
      </c>
      <c r="O593" s="11">
        <f ca="1">SUMIF(Ingredients!$B$3:$B$217,'PH complex foods'!G593,Ingredients!$A$3:$A$119)+SUMIF($B$3:$B$724,G593,$V$3:$V$723)</f>
        <v>1</v>
      </c>
      <c r="P593" s="11">
        <f ca="1">SUMIF(Ingredients!$B$3:$B$217,'PH complex foods'!H593,Ingredients!$A$3:$A$119)+SUMIF($B$3:$B$724,H593,$V$3:$V$723)</f>
        <v>1</v>
      </c>
      <c r="Q593" s="11">
        <f ca="1">SUMIF(Ingredients!$B$3:$B$217,'PH complex foods'!I593,Ingredients!$A$3:$A$119)+SUMIF($B$3:$B$724,I593,$V$3:$V$723)</f>
        <v>1</v>
      </c>
      <c r="R593" s="11">
        <f ca="1">SUMIF(Ingredients!$B$3:$B$217,'PH complex foods'!J593,Ingredients!$A$3:$A$119)+SUMIF($B$3:$B$724,J593,$V$3:$V$723)</f>
        <v>0</v>
      </c>
      <c r="S593" s="11">
        <f ca="1">SUMIF(Ingredients!$B$3:$B$217,'PH complex foods'!K593,Ingredients!$A$3:$A$119)+SUMIF($B$3:$B$724,K593,$V$3:$V$723)</f>
        <v>0</v>
      </c>
      <c r="T593" s="11">
        <f ca="1">SUMIF(Ingredients!$B$3:$B$217,'PH complex foods'!L593,Ingredients!$A$3:$A$119)+SUMIF($B$3:$B$724,L593,$V$3:$V$723)</f>
        <v>0</v>
      </c>
      <c r="U593" s="11">
        <f ca="1">SUMIF(Ingredients!$B$3:$B$217,'PH complex foods'!M593,Ingredients!$A$3:$A$119)+SUMIF($B$3:$B$724,M593,$V$3:$V$723)</f>
        <v>0</v>
      </c>
      <c r="V593" s="10">
        <f t="shared" ca="1" si="129"/>
        <v>1</v>
      </c>
      <c r="W593" s="11">
        <f t="shared" si="118"/>
        <v>0</v>
      </c>
      <c r="X593" s="44" t="str">
        <f t="shared" ca="1" si="130"/>
        <v>Yes</v>
      </c>
      <c r="Y593" s="34">
        <f>SUMIF(Ingredients!$B$3:$B$217,F593,Ingredients!$C$3:$C$217)+SUMIF($B$3:$B$724,F593,$AG$3:$AG$724)</f>
        <v>1</v>
      </c>
      <c r="Z593" s="30">
        <f>SUMIF(Ingredients!$B$3:$B$217,G593,Ingredients!$C$3:$C$217)+SUMIF($B$3:$B$724,G593,$AG$3:$AG$724)</f>
        <v>5</v>
      </c>
      <c r="AA593" s="30">
        <f>SUMIF(Ingredients!$B$3:$B$217,H593,Ingredients!$C$3:$C$217)+SUMIF($B$3:$B$724,H593,$AG$3:$AG$724)</f>
        <v>0</v>
      </c>
      <c r="AB593" s="30">
        <f>SUMIF(Ingredients!$B$3:$B$217,I593,Ingredients!$C$3:$C$217)+SUMIF($B$3:$B$724,I593,$AG$3:$AG$724)</f>
        <v>5</v>
      </c>
      <c r="AC593" s="30">
        <f>SUMIF(Ingredients!$B$3:$B$217,J593,Ingredients!$C$3:$C$217)+SUMIF($B$3:$B$724,J593,$AG$3:$AG$724)</f>
        <v>0</v>
      </c>
      <c r="AD593" s="30">
        <f>SUMIF(Ingredients!$B$3:$B$217,K593,Ingredients!$C$3:$C$217)+SUMIF($B$3:$B$724,K593,$AG$3:$AG$724)</f>
        <v>0</v>
      </c>
      <c r="AE593" s="30">
        <f>SUMIF(Ingredients!$B$3:$B$217,L593,Ingredients!$C$3:$C$217)+SUMIF($B$3:$B$724,L593,$AG$3:$AG$724)</f>
        <v>0</v>
      </c>
      <c r="AF593" s="30">
        <f>SUMIF(Ingredients!$B$3:$B$217,M593,Ingredients!$C$3:$C$217)+SUMIF($B$3:$B$724,M593,$AG$3:$AG$724)</f>
        <v>0</v>
      </c>
      <c r="AG593" s="29">
        <f t="shared" si="119"/>
        <v>11</v>
      </c>
      <c r="AH593" s="30">
        <f>SUMIF(Ingredients!$B$3:$B$217,F593,Ingredients!$D$3:$D$217)+SUMIF($B$3:$B$724,F593,$AP$3:$AP$724)</f>
        <v>5</v>
      </c>
      <c r="AI593" s="30">
        <f>SUMIF(Ingredients!$B$3:$B$217,G593,Ingredients!$D$3:$D$217)+SUMIF($B$3:$B$724,G593,$AP$3:$AP$724)</f>
        <v>0</v>
      </c>
      <c r="AJ593" s="30">
        <f>SUMIF(Ingredients!$B$3:$B$217,H593,Ingredients!$D$3:$D$217)+SUMIF($B$3:$B$724,H593,$AP$3:$AP$724)</f>
        <v>0</v>
      </c>
      <c r="AK593" s="30">
        <f>SUMIF(Ingredients!$B$3:$B$217,I593,Ingredients!$D$3:$D$217)+SUMIF($B$3:$B$724,I593,$AP$3:$AP$724)</f>
        <v>0</v>
      </c>
      <c r="AL593" s="30">
        <f>SUMIF(Ingredients!$B$3:$B$217,J593,Ingredients!$D$3:$D$217)+SUMIF($B$3:$B$724,J593,$AP$3:$AP$724)</f>
        <v>0</v>
      </c>
      <c r="AM593" s="30">
        <f>SUMIF(Ingredients!$B$3:$B$217,K593,Ingredients!$D$3:$D$217)+SUMIF($B$3:$B$724,K593,$AP$3:$AP$724)</f>
        <v>0</v>
      </c>
      <c r="AN593" s="30">
        <f>SUMIF(Ingredients!$B$3:$B$217,L593,Ingredients!$D$3:$D$217)+SUMIF($B$3:$B$724,L593,$AP$3:$AP$724)</f>
        <v>0</v>
      </c>
      <c r="AO593" s="30">
        <f>SUMIF(Ingredients!$B$3:$B$217,M593,Ingredients!$D$3:$D$217)+SUMIF($B$3:$B$724,M593,$AP$3:$AP$724)</f>
        <v>0</v>
      </c>
      <c r="AP593" s="29">
        <f t="shared" si="120"/>
        <v>5</v>
      </c>
      <c r="AQ593" s="30">
        <f>SUMIF(Ingredients!$B$3:$B$217,F593,Ingredients!$E$3:$E$217)+SUMIF($B$3:$B$724,F593,$AY$3:$AY$727)</f>
        <v>24.75</v>
      </c>
      <c r="AR593" s="30">
        <f>SUMIF(Ingredients!$B$3:$B$217,G593,Ingredients!$E$3:$E$217)+SUMIF($B$3:$B$724,G593,$AY$3:$AY$727)</f>
        <v>7</v>
      </c>
      <c r="AS593" s="30">
        <f>SUMIF(Ingredients!$B$3:$B$217,H593,Ingredients!$E$3:$E$217)+SUMIF($B$3:$B$724,H593,$AY$3:$AY$727)</f>
        <v>30</v>
      </c>
      <c r="AT593" s="30">
        <f>SUMIF(Ingredients!$B$3:$B$217,I593,Ingredients!$E$3:$E$217)+SUMIF($B$3:$B$724,I593,$AY$3:$AY$727)</f>
        <v>7</v>
      </c>
      <c r="AU593" s="30">
        <f>SUMIF(Ingredients!$B$3:$B$217,J593,Ingredients!$E$3:$E$217)+SUMIF($B$3:$B$724,J593,$AY$3:$AY$727)</f>
        <v>0</v>
      </c>
      <c r="AV593" s="30">
        <f>SUMIF(Ingredients!$B$3:$B$217,K593,Ingredients!$E$3:$E$217)+SUMIF($B$3:$B$724,K593,$AY$3:$AY$727)</f>
        <v>0</v>
      </c>
      <c r="AW593" s="30">
        <f>SUMIF(Ingredients!$B$3:$B$217,L593,Ingredients!$E$3:$E$217)+SUMIF($B$3:$B$724,L593,$AY$3:$AY$727)</f>
        <v>0</v>
      </c>
      <c r="AX593" s="30">
        <f>SUMIF(Ingredients!$B$3:$B$217,M593,Ingredients!$E$3:$E$217)+SUMIF($B$3:$B$724,M593,$AY$3:$AY$727)</f>
        <v>0</v>
      </c>
      <c r="AY593" s="29">
        <f t="shared" si="121"/>
        <v>17.1875</v>
      </c>
      <c r="AZ593" s="30">
        <f>SUMIF(Ingredients!$B$3:$B$217,F593,Ingredients!$F$3:$F$217)+SUMIF($B$3:$B$724,F593,$BH$3:$BH$724)</f>
        <v>0</v>
      </c>
      <c r="BA593" s="30">
        <f>SUMIF(Ingredients!$B$3:$B$217,G593,Ingredients!$F$3:$F$217)+SUMIF($B$3:$B$724,G593,$BH$3:$BH$724)</f>
        <v>1</v>
      </c>
      <c r="BB593" s="30">
        <f>SUMIF(Ingredients!$B$3:$B$217,H593,Ingredients!$F$3:$F$217)+SUMIF($B$3:$B$724,H593,$BH$3:$BH$724)</f>
        <v>0</v>
      </c>
      <c r="BC593" s="30">
        <f>SUMIF(Ingredients!$B$3:$B$217,I593,Ingredients!$F$3:$F$217)+SUMIF($B$3:$B$724,I593,$BH$3:$BH$724)</f>
        <v>0</v>
      </c>
      <c r="BD593" s="30">
        <f>SUMIF(Ingredients!$B$3:$B$217,J593,Ingredients!$F$3:$F$217)+SUMIF($B$3:$B$724,J593,$BH$3:$BH$724)</f>
        <v>0</v>
      </c>
      <c r="BE593" s="30">
        <f>SUMIF(Ingredients!$B$3:$B$217,K593,Ingredients!$F$3:$F$217)+SUMIF($B$3:$B$724,K593,$BH$3:$BH$724)</f>
        <v>0</v>
      </c>
      <c r="BF593" s="30">
        <f>SUMIF(Ingredients!$B$3:$B$217,L593,Ingredients!$F$3:$F$217)+SUMIF($B$3:$B$724,L593,$BH$3:$BH$724)</f>
        <v>0</v>
      </c>
      <c r="BG593" s="30">
        <f>SUMIF(Ingredients!$B$3:$B$217,M593,Ingredients!$F$3:$F$217)+SUMIF($B$3:$B$724,M593,$BH$3:$BH$724)</f>
        <v>0</v>
      </c>
      <c r="BH593" s="35">
        <f t="shared" si="122"/>
        <v>1</v>
      </c>
      <c r="BI593" s="30">
        <f>SUMIF(Ingredients!$B$3:$B$217,F593,Ingredients!$G$3:$G$217)+SUMIF($B$3:$B$724,F593,$BQ$3:$BQ$724)</f>
        <v>0.8</v>
      </c>
      <c r="BJ593" s="30">
        <f>SUMIF(Ingredients!$B$3:$B$217,G593,Ingredients!$G$3:$G$217)+SUMIF($B$3:$B$724,G593,$BQ$3:$BQ$724)</f>
        <v>0</v>
      </c>
      <c r="BK593" s="30">
        <f>SUMIF(Ingredients!$B$3:$B$217,H593,Ingredients!$G$3:$G$217)+SUMIF($B$3:$B$724,H593,$BQ$3:$BQ$724)</f>
        <v>0</v>
      </c>
      <c r="BL593" s="30">
        <f>SUMIF(Ingredients!$B$3:$B$217,I593,Ingredients!$G$3:$G$217)+SUMIF($B$3:$B$724,I593,$BQ$3:$BQ$724)</f>
        <v>0</v>
      </c>
      <c r="BM593" s="30">
        <f>SUMIF(Ingredients!$B$3:$B$217,J593,Ingredients!$G$3:$G$217)+SUMIF($B$3:$B$724,J593,$BQ$3:$BQ$724)</f>
        <v>0</v>
      </c>
      <c r="BN593" s="30">
        <f>SUMIF(Ingredients!$B$3:$B$217,K593,Ingredients!$G$3:$G$217)+SUMIF($B$3:$B$724,K593,$BQ$3:$BQ$724)</f>
        <v>0</v>
      </c>
      <c r="BO593" s="30">
        <f>SUMIF(Ingredients!$B$3:$B$217,L593,Ingredients!$G$3:$G$217)+SUMIF($B$3:$B$724,L593,$BQ$3:$BQ$724)</f>
        <v>0</v>
      </c>
      <c r="BP593" s="30">
        <f>SUMIF(Ingredients!$B$3:$B$217,M593,Ingredients!$G$3:$G$217)+SUMIF($B$3:$B$724,M593,$BQ$3:$BQ$724)</f>
        <v>0</v>
      </c>
      <c r="BQ593" s="36">
        <f t="shared" si="123"/>
        <v>0.8</v>
      </c>
      <c r="BR593" s="30">
        <f>SUMIF(Ingredients!$B$3:$B$217,F593,Ingredients!$H$3:$H$217)+SUMIF($B$3:$B$724,F593,$BZ$3:$BZ$724)</f>
        <v>0</v>
      </c>
      <c r="BS593" s="30">
        <f>SUMIF(Ingredients!$B$3:$B$217,G593,Ingredients!$H$3:$H$217)+SUMIF($B$3:$B$724,G593,$BZ$3:$BZ$724)</f>
        <v>0</v>
      </c>
      <c r="BT593" s="30">
        <f>SUMIF(Ingredients!$B$3:$B$217,H593,Ingredients!$H$3:$H$217)+SUMIF($B$3:$B$724,H593,$BZ$3:$BZ$724)</f>
        <v>0</v>
      </c>
      <c r="BU593" s="30">
        <f>SUMIF(Ingredients!$B$3:$B$217,I593,Ingredients!$H$3:$H$217)+SUMIF($B$3:$B$724,I593,$BZ$3:$BZ$724)</f>
        <v>0</v>
      </c>
      <c r="BV593" s="30">
        <f>SUMIF(Ingredients!$B$3:$B$217,J593,Ingredients!$H$3:$H$217)+SUMIF($B$3:$B$724,J593,$BZ$3:$BZ$724)</f>
        <v>0</v>
      </c>
      <c r="BW593" s="30">
        <f>SUMIF(Ingredients!$B$3:$B$217,K593,Ingredients!$H$3:$H$217)+SUMIF($B$3:$B$724,K593,$BZ$3:$BZ$724)</f>
        <v>0</v>
      </c>
      <c r="BX593" s="30">
        <f>SUMIF(Ingredients!$B$3:$B$217,L593,Ingredients!$H$3:$H$217)+SUMIF($B$3:$B$724,L593,$BZ$3:$BZ$724)</f>
        <v>0</v>
      </c>
      <c r="BY593" s="30">
        <f>SUMIF(Ingredients!$B$3:$B$217,M593,Ingredients!$H$3:$H$217)+SUMIF($B$3:$B$724,M593,$BZ$3:$BZ$724)</f>
        <v>0</v>
      </c>
      <c r="BZ593" s="42">
        <f t="shared" si="124"/>
        <v>0</v>
      </c>
      <c r="CA593" s="30">
        <f>SUMIF(Ingredients!$B$3:$B$217,F593,Ingredients!$I$3:$I$217)+SUMIF($B$3:$B$724,F593,$CI$3:$CI$724)</f>
        <v>0</v>
      </c>
      <c r="CB593" s="30">
        <f>SUMIF(Ingredients!$B$3:$B$217,G593,Ingredients!$I$3:$I$217)+SUMIF($B$3:$B$724,G593,$CI$3:$CI$724)</f>
        <v>0</v>
      </c>
      <c r="CC593" s="30">
        <f>SUMIF(Ingredients!$B$3:$B$217,H593,Ingredients!$I$3:$I$217)+SUMIF($B$3:$B$724,H593,$CI$3:$CI$724)</f>
        <v>0</v>
      </c>
      <c r="CD593" s="30">
        <f>SUMIF(Ingredients!$B$3:$B$217,I593,Ingredients!$I$3:$I$217)+SUMIF($B$3:$B$724,I593,$CI$3:$CI$724)</f>
        <v>0</v>
      </c>
      <c r="CE593" s="30">
        <f>SUMIF(Ingredients!$B$3:$B$217,J593,Ingredients!$I$3:$I$217)+SUMIF($B$3:$B$724,J593,$CI$3:$CI$724)</f>
        <v>0</v>
      </c>
      <c r="CF593" s="30">
        <f>SUMIF(Ingredients!$B$3:$B$217,K593,Ingredients!$I$3:$I$217)+SUMIF($B$3:$B$724,K593,$CI$3:$CI$724)</f>
        <v>0</v>
      </c>
      <c r="CG593" s="30">
        <f>SUMIF(Ingredients!$B$3:$B$217,L593,Ingredients!$I$3:$I$217)+SUMIF($B$3:$B$724,L593,$CI$3:$CI$724)</f>
        <v>0</v>
      </c>
      <c r="CH593" s="30">
        <f>SUMIF(Ingredients!$B$3:$B$217,M593,Ingredients!$I$3:$I$217)+SUMIF($B$3:$B$724,M593,$CI$3:$CI$724)</f>
        <v>0</v>
      </c>
      <c r="CI593" s="38">
        <f t="shared" si="125"/>
        <v>0</v>
      </c>
      <c r="CJ593" s="30">
        <f>SUMIF(Ingredients!$B$3:$B$217,F593,Ingredients!$J$3:$J$217)+SUMIF($B$3:$B$724,F593,$CR$3:$CR$724)</f>
        <v>0</v>
      </c>
      <c r="CK593" s="30">
        <f>SUMIF(Ingredients!$B$3:$B$217,G593,Ingredients!$J$3:$J$217)+SUMIF($B$3:$B$724,G593,$CR$3:$CR$724)</f>
        <v>0</v>
      </c>
      <c r="CL593" s="30">
        <f>SUMIF(Ingredients!$B$3:$B$217,H593,Ingredients!$J$3:$J$217)+SUMIF($B$3:$B$724,H593,$CR$3:$CR$724)</f>
        <v>0</v>
      </c>
      <c r="CM593" s="30">
        <f>SUMIF(Ingredients!$B$3:$B$217,I593,Ingredients!$J$3:$J$217)+SUMIF($B$3:$B$724,I593,$CR$3:$CR$724)</f>
        <v>1</v>
      </c>
      <c r="CN593" s="30">
        <f>SUMIF(Ingredients!$B$3:$B$217,J593,Ingredients!$J$3:$J$217)+SUMIF($B$3:$B$724,J593,$CR$3:$CR$724)</f>
        <v>0</v>
      </c>
      <c r="CO593" s="30">
        <f>SUMIF(Ingredients!$B$3:$B$217,K593,Ingredients!$J$3:$J$217)+SUMIF($B$3:$B$724,K593,$CR$3:$CR$724)</f>
        <v>0</v>
      </c>
      <c r="CP593" s="30">
        <f>SUMIF(Ingredients!$B$3:$B$217,L593,Ingredients!$J$3:$J$217)+SUMIF($B$3:$B$724,L593,$CR$3:$CR$724)</f>
        <v>0</v>
      </c>
      <c r="CQ593" s="30">
        <f>SUMIF(Ingredients!$B$3:$B$217,M593,Ingredients!$J$3:$J$217)+SUMIF($B$3:$B$724,M593,$CR$3:$CR$724)</f>
        <v>0</v>
      </c>
      <c r="CR593" s="43">
        <f t="shared" si="126"/>
        <v>1</v>
      </c>
      <c r="CS593" s="34">
        <v>10</v>
      </c>
      <c r="CT593" s="30">
        <v>0</v>
      </c>
      <c r="CU593" s="30">
        <v>25</v>
      </c>
      <c r="CV593" s="35">
        <v>1</v>
      </c>
      <c r="CW593" s="36">
        <v>0.8</v>
      </c>
      <c r="CX593" s="37">
        <v>0</v>
      </c>
      <c r="CY593" s="38">
        <v>0</v>
      </c>
      <c r="CZ593" s="39">
        <v>1</v>
      </c>
      <c r="DA593" t="s">
        <v>202</v>
      </c>
      <c r="DB593" t="str">
        <f t="shared" ca="1" si="127"/>
        <v>-</v>
      </c>
      <c r="DD593" t="s">
        <v>200</v>
      </c>
      <c r="DE593" t="str">
        <f t="shared" ca="1" si="128"/>
        <v>BAKEDALASKAITEM(MEAL, ItemRegistry.bakedalaskaItem, 4 ,2f,0f,1f,0f,0.8f,0f,1f,0.84f),</v>
      </c>
      <c r="DF593" t="s">
        <v>2622</v>
      </c>
    </row>
    <row r="594" spans="2:110" x14ac:dyDescent="0.3">
      <c r="B594" t="s">
        <v>911</v>
      </c>
      <c r="C594" t="str">
        <f>INDEX('PH Itemnames'!$B$1:$B$723,MATCH(B594,'PH Itemnames'!$A$1:$A$723),1)</f>
        <v>berrymeringuenestItem</v>
      </c>
      <c r="D594" t="s">
        <v>240</v>
      </c>
      <c r="E594" t="s">
        <v>1192</v>
      </c>
      <c r="F594" s="10" t="s">
        <v>233</v>
      </c>
      <c r="G594" s="11" t="s">
        <v>782</v>
      </c>
      <c r="H594" s="11" t="s">
        <v>782</v>
      </c>
      <c r="I594" s="11" t="s">
        <v>782</v>
      </c>
      <c r="J594" s="11" t="s">
        <v>482</v>
      </c>
      <c r="K594" s="11"/>
      <c r="L594" s="11"/>
      <c r="M594" s="11"/>
      <c r="N594" s="46">
        <f ca="1">SUMIF(Ingredients!$B$3:$B$217,'PH complex foods'!F594,Ingredients!$A$3:$A$119)+SUMIF($B$3:$B$724,F594,$V$3:$V$723)</f>
        <v>1</v>
      </c>
      <c r="O594" s="11">
        <f ca="1">SUMIF(Ingredients!$B$3:$B$217,'PH complex foods'!G594,Ingredients!$A$3:$A$119)+SUMIF($B$3:$B$724,G594,$V$3:$V$723)</f>
        <v>1</v>
      </c>
      <c r="P594" s="11">
        <f ca="1">SUMIF(Ingredients!$B$3:$B$217,'PH complex foods'!H594,Ingredients!$A$3:$A$119)+SUMIF($B$3:$B$724,H594,$V$3:$V$723)</f>
        <v>1</v>
      </c>
      <c r="Q594" s="11">
        <f ca="1">SUMIF(Ingredients!$B$3:$B$217,'PH complex foods'!I594,Ingredients!$A$3:$A$119)+SUMIF($B$3:$B$724,I594,$V$3:$V$723)</f>
        <v>1</v>
      </c>
      <c r="R594" s="11">
        <f ca="1">SUMIF(Ingredients!$B$3:$B$217,'PH complex foods'!J594,Ingredients!$A$3:$A$119)+SUMIF($B$3:$B$724,J594,$V$3:$V$723)</f>
        <v>1</v>
      </c>
      <c r="S594" s="11">
        <f ca="1">SUMIF(Ingredients!$B$3:$B$217,'PH complex foods'!K594,Ingredients!$A$3:$A$119)+SUMIF($B$3:$B$724,K594,$V$3:$V$723)</f>
        <v>0</v>
      </c>
      <c r="T594" s="11">
        <f ca="1">SUMIF(Ingredients!$B$3:$B$217,'PH complex foods'!L594,Ingredients!$A$3:$A$119)+SUMIF($B$3:$B$724,L594,$V$3:$V$723)</f>
        <v>0</v>
      </c>
      <c r="U594" s="11">
        <f ca="1">SUMIF(Ingredients!$B$3:$B$217,'PH complex foods'!M594,Ingredients!$A$3:$A$119)+SUMIF($B$3:$B$724,M594,$V$3:$V$723)</f>
        <v>0</v>
      </c>
      <c r="V594" s="10">
        <f t="shared" ca="1" si="129"/>
        <v>1</v>
      </c>
      <c r="W594" s="11">
        <f t="shared" si="118"/>
        <v>0</v>
      </c>
      <c r="X594" s="44" t="str">
        <f t="shared" ca="1" si="130"/>
        <v>Yes</v>
      </c>
      <c r="Y594" s="34">
        <f>SUMIF(Ingredients!$B$3:$B$217,F594,Ingredients!$C$3:$C$217)+SUMIF($B$3:$B$724,F594,$AG$3:$AG$724)</f>
        <v>1</v>
      </c>
      <c r="Z594" s="30">
        <f>SUMIF(Ingredients!$B$3:$B$217,G594,Ingredients!$C$3:$C$217)+SUMIF($B$3:$B$724,G594,$AG$3:$AG$724)</f>
        <v>1.4</v>
      </c>
      <c r="AA594" s="30">
        <f>SUMIF(Ingredients!$B$3:$B$217,H594,Ingredients!$C$3:$C$217)+SUMIF($B$3:$B$724,H594,$AG$3:$AG$724)</f>
        <v>1.4</v>
      </c>
      <c r="AB594" s="30">
        <f>SUMIF(Ingredients!$B$3:$B$217,I594,Ingredients!$C$3:$C$217)+SUMIF($B$3:$B$724,I594,$AG$3:$AG$724)</f>
        <v>1.4</v>
      </c>
      <c r="AC594" s="30">
        <f>SUMIF(Ingredients!$B$3:$B$217,J594,Ingredients!$C$3:$C$217)+SUMIF($B$3:$B$724,J594,$AG$3:$AG$724)</f>
        <v>11.5</v>
      </c>
      <c r="AD594" s="30">
        <f>SUMIF(Ingredients!$B$3:$B$217,K594,Ingredients!$C$3:$C$217)+SUMIF($B$3:$B$724,K594,$AG$3:$AG$724)</f>
        <v>0</v>
      </c>
      <c r="AE594" s="30">
        <f>SUMIF(Ingredients!$B$3:$B$217,L594,Ingredients!$C$3:$C$217)+SUMIF($B$3:$B$724,L594,$AG$3:$AG$724)</f>
        <v>0</v>
      </c>
      <c r="AF594" s="30">
        <f>SUMIF(Ingredients!$B$3:$B$217,M594,Ingredients!$C$3:$C$217)+SUMIF($B$3:$B$724,M594,$AG$3:$AG$724)</f>
        <v>0</v>
      </c>
      <c r="AG594" s="29">
        <f t="shared" si="119"/>
        <v>16.7</v>
      </c>
      <c r="AH594" s="30">
        <f>SUMIF(Ingredients!$B$3:$B$217,F594,Ingredients!$D$3:$D$217)+SUMIF($B$3:$B$724,F594,$AP$3:$AP$724)</f>
        <v>5</v>
      </c>
      <c r="AI594" s="30">
        <f>SUMIF(Ingredients!$B$3:$B$217,G594,Ingredients!$D$3:$D$217)+SUMIF($B$3:$B$724,G594,$AP$3:$AP$724)</f>
        <v>5</v>
      </c>
      <c r="AJ594" s="30">
        <f>SUMIF(Ingredients!$B$3:$B$217,H594,Ingredients!$D$3:$D$217)+SUMIF($B$3:$B$724,H594,$AP$3:$AP$724)</f>
        <v>5</v>
      </c>
      <c r="AK594" s="30">
        <f>SUMIF(Ingredients!$B$3:$B$217,I594,Ingredients!$D$3:$D$217)+SUMIF($B$3:$B$724,I594,$AP$3:$AP$724)</f>
        <v>5</v>
      </c>
      <c r="AL594" s="30">
        <f>SUMIF(Ingredients!$B$3:$B$217,J594,Ingredients!$D$3:$D$217)+SUMIF($B$3:$B$724,J594,$AP$3:$AP$724)</f>
        <v>9.75</v>
      </c>
      <c r="AM594" s="30">
        <f>SUMIF(Ingredients!$B$3:$B$217,K594,Ingredients!$D$3:$D$217)+SUMIF($B$3:$B$724,K594,$AP$3:$AP$724)</f>
        <v>0</v>
      </c>
      <c r="AN594" s="30">
        <f>SUMIF(Ingredients!$B$3:$B$217,L594,Ingredients!$D$3:$D$217)+SUMIF($B$3:$B$724,L594,$AP$3:$AP$724)</f>
        <v>0</v>
      </c>
      <c r="AO594" s="30">
        <f>SUMIF(Ingredients!$B$3:$B$217,M594,Ingredients!$D$3:$D$217)+SUMIF($B$3:$B$724,M594,$AP$3:$AP$724)</f>
        <v>0</v>
      </c>
      <c r="AP594" s="29">
        <f t="shared" si="120"/>
        <v>29.75</v>
      </c>
      <c r="AQ594" s="30">
        <f>SUMIF(Ingredients!$B$3:$B$217,F594,Ingredients!$E$3:$E$217)+SUMIF($B$3:$B$724,F594,$AY$3:$AY$727)</f>
        <v>24.75</v>
      </c>
      <c r="AR594" s="30">
        <f>SUMIF(Ingredients!$B$3:$B$217,G594,Ingredients!$E$3:$E$217)+SUMIF($B$3:$B$724,G594,$AY$3:$AY$727)</f>
        <v>4.8</v>
      </c>
      <c r="AS594" s="30">
        <f>SUMIF(Ingredients!$B$3:$B$217,H594,Ingredients!$E$3:$E$217)+SUMIF($B$3:$B$724,H594,$AY$3:$AY$727)</f>
        <v>4.8</v>
      </c>
      <c r="AT594" s="30">
        <f>SUMIF(Ingredients!$B$3:$B$217,I594,Ingredients!$E$3:$E$217)+SUMIF($B$3:$B$724,I594,$AY$3:$AY$727)</f>
        <v>4.8</v>
      </c>
      <c r="AU594" s="30">
        <f>SUMIF(Ingredients!$B$3:$B$217,J594,Ingredients!$E$3:$E$217)+SUMIF($B$3:$B$724,J594,$AY$3:$AY$727)</f>
        <v>6.8250000000000002</v>
      </c>
      <c r="AV594" s="30">
        <f>SUMIF(Ingredients!$B$3:$B$217,K594,Ingredients!$E$3:$E$217)+SUMIF($B$3:$B$724,K594,$AY$3:$AY$727)</f>
        <v>0</v>
      </c>
      <c r="AW594" s="30">
        <f>SUMIF(Ingredients!$B$3:$B$217,L594,Ingredients!$E$3:$E$217)+SUMIF($B$3:$B$724,L594,$AY$3:$AY$727)</f>
        <v>0</v>
      </c>
      <c r="AX594" s="30">
        <f>SUMIF(Ingredients!$B$3:$B$217,M594,Ingredients!$E$3:$E$217)+SUMIF($B$3:$B$724,M594,$AY$3:$AY$727)</f>
        <v>0</v>
      </c>
      <c r="AY594" s="29">
        <f t="shared" si="121"/>
        <v>9.1950000000000003</v>
      </c>
      <c r="AZ594" s="30">
        <f>SUMIF(Ingredients!$B$3:$B$217,F594,Ingredients!$F$3:$F$217)+SUMIF($B$3:$B$724,F594,$BH$3:$BH$724)</f>
        <v>0</v>
      </c>
      <c r="BA594" s="30">
        <f>SUMIF(Ingredients!$B$3:$B$217,G594,Ingredients!$F$3:$F$217)+SUMIF($B$3:$B$724,G594,$BH$3:$BH$724)</f>
        <v>0</v>
      </c>
      <c r="BB594" s="30">
        <f>SUMIF(Ingredients!$B$3:$B$217,H594,Ingredients!$F$3:$F$217)+SUMIF($B$3:$B$724,H594,$BH$3:$BH$724)</f>
        <v>0</v>
      </c>
      <c r="BC594" s="30">
        <f>SUMIF(Ingredients!$B$3:$B$217,I594,Ingredients!$F$3:$F$217)+SUMIF($B$3:$B$724,I594,$BH$3:$BH$724)</f>
        <v>0</v>
      </c>
      <c r="BD594" s="30">
        <f>SUMIF(Ingredients!$B$3:$B$217,J594,Ingredients!$F$3:$F$217)+SUMIF($B$3:$B$724,J594,$BH$3:$BH$724)</f>
        <v>0</v>
      </c>
      <c r="BE594" s="30">
        <f>SUMIF(Ingredients!$B$3:$B$217,K594,Ingredients!$F$3:$F$217)+SUMIF($B$3:$B$724,K594,$BH$3:$BH$724)</f>
        <v>0</v>
      </c>
      <c r="BF594" s="30">
        <f>SUMIF(Ingredients!$B$3:$B$217,L594,Ingredients!$F$3:$F$217)+SUMIF($B$3:$B$724,L594,$BH$3:$BH$724)</f>
        <v>0</v>
      </c>
      <c r="BG594" s="30">
        <f>SUMIF(Ingredients!$B$3:$B$217,M594,Ingredients!$F$3:$F$217)+SUMIF($B$3:$B$724,M594,$BH$3:$BH$724)</f>
        <v>0</v>
      </c>
      <c r="BH594" s="35">
        <f t="shared" si="122"/>
        <v>0</v>
      </c>
      <c r="BI594" s="30">
        <f>SUMIF(Ingredients!$B$3:$B$217,F594,Ingredients!$G$3:$G$217)+SUMIF($B$3:$B$724,F594,$BQ$3:$BQ$724)</f>
        <v>0.8</v>
      </c>
      <c r="BJ594" s="30">
        <f>SUMIF(Ingredients!$B$3:$B$217,G594,Ingredients!$G$3:$G$217)+SUMIF($B$3:$B$724,G594,$BQ$3:$BQ$724)</f>
        <v>0.88000000000000012</v>
      </c>
      <c r="BK594" s="30">
        <f>SUMIF(Ingredients!$B$3:$B$217,H594,Ingredients!$G$3:$G$217)+SUMIF($B$3:$B$724,H594,$BQ$3:$BQ$724)</f>
        <v>0.88000000000000012</v>
      </c>
      <c r="BL594" s="30">
        <f>SUMIF(Ingredients!$B$3:$B$217,I594,Ingredients!$G$3:$G$217)+SUMIF($B$3:$B$724,I594,$BQ$3:$BQ$724)</f>
        <v>0.88000000000000012</v>
      </c>
      <c r="BM594" s="30">
        <f>SUMIF(Ingredients!$B$3:$B$217,J594,Ingredients!$G$3:$G$217)+SUMIF($B$3:$B$724,J594,$BQ$3:$BQ$724)</f>
        <v>0.84500000000000008</v>
      </c>
      <c r="BN594" s="30">
        <f>SUMIF(Ingredients!$B$3:$B$217,K594,Ingredients!$G$3:$G$217)+SUMIF($B$3:$B$724,K594,$BQ$3:$BQ$724)</f>
        <v>0</v>
      </c>
      <c r="BO594" s="30">
        <f>SUMIF(Ingredients!$B$3:$B$217,L594,Ingredients!$G$3:$G$217)+SUMIF($B$3:$B$724,L594,$BQ$3:$BQ$724)</f>
        <v>0</v>
      </c>
      <c r="BP594" s="30">
        <f>SUMIF(Ingredients!$B$3:$B$217,M594,Ingredients!$G$3:$G$217)+SUMIF($B$3:$B$724,M594,$BQ$3:$BQ$724)</f>
        <v>0</v>
      </c>
      <c r="BQ594" s="36">
        <f t="shared" si="123"/>
        <v>4.2850000000000001</v>
      </c>
      <c r="BR594" s="30">
        <f>SUMIF(Ingredients!$B$3:$B$217,F594,Ingredients!$H$3:$H$217)+SUMIF($B$3:$B$724,F594,$BZ$3:$BZ$724)</f>
        <v>0</v>
      </c>
      <c r="BS594" s="30">
        <f>SUMIF(Ingredients!$B$3:$B$217,G594,Ingredients!$H$3:$H$217)+SUMIF($B$3:$B$724,G594,$BZ$3:$BZ$724)</f>
        <v>0</v>
      </c>
      <c r="BT594" s="30">
        <f>SUMIF(Ingredients!$B$3:$B$217,H594,Ingredients!$H$3:$H$217)+SUMIF($B$3:$B$724,H594,$BZ$3:$BZ$724)</f>
        <v>0</v>
      </c>
      <c r="BU594" s="30">
        <f>SUMIF(Ingredients!$B$3:$B$217,I594,Ingredients!$H$3:$H$217)+SUMIF($B$3:$B$724,I594,$BZ$3:$BZ$724)</f>
        <v>0</v>
      </c>
      <c r="BV594" s="30">
        <f>SUMIF(Ingredients!$B$3:$B$217,J594,Ingredients!$H$3:$H$217)+SUMIF($B$3:$B$724,J594,$BZ$3:$BZ$724)</f>
        <v>0</v>
      </c>
      <c r="BW594" s="30">
        <f>SUMIF(Ingredients!$B$3:$B$217,K594,Ingredients!$H$3:$H$217)+SUMIF($B$3:$B$724,K594,$BZ$3:$BZ$724)</f>
        <v>0</v>
      </c>
      <c r="BX594" s="30">
        <f>SUMIF(Ingredients!$B$3:$B$217,L594,Ingredients!$H$3:$H$217)+SUMIF($B$3:$B$724,L594,$BZ$3:$BZ$724)</f>
        <v>0</v>
      </c>
      <c r="BY594" s="30">
        <f>SUMIF(Ingredients!$B$3:$B$217,M594,Ingredients!$H$3:$H$217)+SUMIF($B$3:$B$724,M594,$BZ$3:$BZ$724)</f>
        <v>0</v>
      </c>
      <c r="BZ594" s="42">
        <f t="shared" si="124"/>
        <v>0</v>
      </c>
      <c r="CA594" s="30">
        <f>SUMIF(Ingredients!$B$3:$B$217,F594,Ingredients!$I$3:$I$217)+SUMIF($B$3:$B$724,F594,$CI$3:$CI$724)</f>
        <v>0</v>
      </c>
      <c r="CB594" s="30">
        <f>SUMIF(Ingredients!$B$3:$B$217,G594,Ingredients!$I$3:$I$217)+SUMIF($B$3:$B$724,G594,$CI$3:$CI$724)</f>
        <v>0</v>
      </c>
      <c r="CC594" s="30">
        <f>SUMIF(Ingredients!$B$3:$B$217,H594,Ingredients!$I$3:$I$217)+SUMIF($B$3:$B$724,H594,$CI$3:$CI$724)</f>
        <v>0</v>
      </c>
      <c r="CD594" s="30">
        <f>SUMIF(Ingredients!$B$3:$B$217,I594,Ingredients!$I$3:$I$217)+SUMIF($B$3:$B$724,I594,$CI$3:$CI$724)</f>
        <v>0</v>
      </c>
      <c r="CE594" s="30">
        <f>SUMIF(Ingredients!$B$3:$B$217,J594,Ingredients!$I$3:$I$217)+SUMIF($B$3:$B$724,J594,$CI$3:$CI$724)</f>
        <v>0</v>
      </c>
      <c r="CF594" s="30">
        <f>SUMIF(Ingredients!$B$3:$B$217,K594,Ingredients!$I$3:$I$217)+SUMIF($B$3:$B$724,K594,$CI$3:$CI$724)</f>
        <v>0</v>
      </c>
      <c r="CG594" s="30">
        <f>SUMIF(Ingredients!$B$3:$B$217,L594,Ingredients!$I$3:$I$217)+SUMIF($B$3:$B$724,L594,$CI$3:$CI$724)</f>
        <v>0</v>
      </c>
      <c r="CH594" s="30">
        <f>SUMIF(Ingredients!$B$3:$B$217,M594,Ingredients!$I$3:$I$217)+SUMIF($B$3:$B$724,M594,$CI$3:$CI$724)</f>
        <v>0</v>
      </c>
      <c r="CI594" s="38">
        <f t="shared" si="125"/>
        <v>0</v>
      </c>
      <c r="CJ594" s="30">
        <f>SUMIF(Ingredients!$B$3:$B$217,F594,Ingredients!$J$3:$J$217)+SUMIF($B$3:$B$724,F594,$CR$3:$CR$724)</f>
        <v>0</v>
      </c>
      <c r="CK594" s="30">
        <f>SUMIF(Ingredients!$B$3:$B$217,G594,Ingredients!$J$3:$J$217)+SUMIF($B$3:$B$724,G594,$CR$3:$CR$724)</f>
        <v>0</v>
      </c>
      <c r="CL594" s="30">
        <f>SUMIF(Ingredients!$B$3:$B$217,H594,Ingredients!$J$3:$J$217)+SUMIF($B$3:$B$724,H594,$CR$3:$CR$724)</f>
        <v>0</v>
      </c>
      <c r="CM594" s="30">
        <f>SUMIF(Ingredients!$B$3:$B$217,I594,Ingredients!$J$3:$J$217)+SUMIF($B$3:$B$724,I594,$CR$3:$CR$724)</f>
        <v>0</v>
      </c>
      <c r="CN594" s="30">
        <f>SUMIF(Ingredients!$B$3:$B$217,J594,Ingredients!$J$3:$J$217)+SUMIF($B$3:$B$724,J594,$CR$3:$CR$724)</f>
        <v>1.5</v>
      </c>
      <c r="CO594" s="30">
        <f>SUMIF(Ingredients!$B$3:$B$217,K594,Ingredients!$J$3:$J$217)+SUMIF($B$3:$B$724,K594,$CR$3:$CR$724)</f>
        <v>0</v>
      </c>
      <c r="CP594" s="30">
        <f>SUMIF(Ingredients!$B$3:$B$217,L594,Ingredients!$J$3:$J$217)+SUMIF($B$3:$B$724,L594,$CR$3:$CR$724)</f>
        <v>0</v>
      </c>
      <c r="CQ594" s="30">
        <f>SUMIF(Ingredients!$B$3:$B$217,M594,Ingredients!$J$3:$J$217)+SUMIF($B$3:$B$724,M594,$CR$3:$CR$724)</f>
        <v>0</v>
      </c>
      <c r="CR594" s="43">
        <f t="shared" si="126"/>
        <v>1.5</v>
      </c>
      <c r="CS594" s="34">
        <v>15</v>
      </c>
      <c r="CT594" s="30">
        <v>0</v>
      </c>
      <c r="CU594" s="30">
        <v>25</v>
      </c>
      <c r="CV594" s="35">
        <v>0</v>
      </c>
      <c r="CW594" s="36">
        <v>4</v>
      </c>
      <c r="CX594" s="37">
        <v>0</v>
      </c>
      <c r="CY594" s="38">
        <v>0</v>
      </c>
      <c r="CZ594" s="39">
        <v>1.5</v>
      </c>
      <c r="DA594" t="s">
        <v>202</v>
      </c>
      <c r="DB594" t="str">
        <f t="shared" ca="1" si="127"/>
        <v>-</v>
      </c>
      <c r="DD594" t="s">
        <v>200</v>
      </c>
      <c r="DE594" t="str">
        <f t="shared" ca="1" si="128"/>
        <v>BERRYMERINGUENESTITEM(MEAL, ItemRegistry.berrymeringuenestItem, 4 ,3f,0f,0f,0f,4f,0f,1.5f,0.84f),</v>
      </c>
      <c r="DF594" t="s">
        <v>2623</v>
      </c>
    </row>
    <row r="595" spans="2:110" x14ac:dyDescent="0.3">
      <c r="B595" t="s">
        <v>912</v>
      </c>
      <c r="C595" t="str">
        <f>INDEX('PH Itemnames'!$B$1:$B$723,MATCH(B595,'PH Itemnames'!$A$1:$A$723),1)</f>
        <v>etonmessItem</v>
      </c>
      <c r="D595" t="s">
        <v>240</v>
      </c>
      <c r="E595" t="s">
        <v>1192</v>
      </c>
      <c r="F595" s="10" t="s">
        <v>233</v>
      </c>
      <c r="G595" s="11" t="s">
        <v>913</v>
      </c>
      <c r="H595" s="11" t="s">
        <v>227</v>
      </c>
      <c r="I595" s="11"/>
      <c r="J595" s="11"/>
      <c r="K595" s="11"/>
      <c r="L595" s="11"/>
      <c r="M595" s="11"/>
      <c r="N595" s="46">
        <f ca="1">SUMIF(Ingredients!$B$3:$B$217,'PH complex foods'!F595,Ingredients!$A$3:$A$119)+SUMIF($B$3:$B$724,F595,$V$3:$V$723)</f>
        <v>1</v>
      </c>
      <c r="O595" s="11">
        <f ca="1">SUMIF(Ingredients!$B$3:$B$217,'PH complex foods'!G595,Ingredients!$A$3:$A$119)+SUMIF($B$3:$B$724,G595,$V$3:$V$723)</f>
        <v>1</v>
      </c>
      <c r="P595" s="11">
        <f ca="1">SUMIF(Ingredients!$B$3:$B$217,'PH complex foods'!H595,Ingredients!$A$3:$A$119)+SUMIF($B$3:$B$724,H595,$V$3:$V$723)</f>
        <v>1</v>
      </c>
      <c r="Q595" s="11">
        <f ca="1">SUMIF(Ingredients!$B$3:$B$217,'PH complex foods'!I595,Ingredients!$A$3:$A$119)+SUMIF($B$3:$B$724,I595,$V$3:$V$723)</f>
        <v>0</v>
      </c>
      <c r="R595" s="11">
        <f ca="1">SUMIF(Ingredients!$B$3:$B$217,'PH complex foods'!J595,Ingredients!$A$3:$A$119)+SUMIF($B$3:$B$724,J595,$V$3:$V$723)</f>
        <v>0</v>
      </c>
      <c r="S595" s="11">
        <f ca="1">SUMIF(Ingredients!$B$3:$B$217,'PH complex foods'!K595,Ingredients!$A$3:$A$119)+SUMIF($B$3:$B$724,K595,$V$3:$V$723)</f>
        <v>0</v>
      </c>
      <c r="T595" s="11">
        <f ca="1">SUMIF(Ingredients!$B$3:$B$217,'PH complex foods'!L595,Ingredients!$A$3:$A$119)+SUMIF($B$3:$B$724,L595,$V$3:$V$723)</f>
        <v>0</v>
      </c>
      <c r="U595" s="11">
        <f ca="1">SUMIF(Ingredients!$B$3:$B$217,'PH complex foods'!M595,Ingredients!$A$3:$A$119)+SUMIF($B$3:$B$724,M595,$V$3:$V$723)</f>
        <v>0</v>
      </c>
      <c r="V595" s="10">
        <f t="shared" ca="1" si="129"/>
        <v>1</v>
      </c>
      <c r="W595" s="11">
        <f t="shared" si="118"/>
        <v>0</v>
      </c>
      <c r="X595" s="44" t="str">
        <f t="shared" ca="1" si="130"/>
        <v>Yes</v>
      </c>
      <c r="Y595" s="34">
        <f>SUMIF(Ingredients!$B$3:$B$217,F595,Ingredients!$C$3:$C$217)+SUMIF($B$3:$B$724,F595,$AG$3:$AG$724)</f>
        <v>1</v>
      </c>
      <c r="Z595" s="30">
        <f>SUMIF(Ingredients!$B$3:$B$217,G595,Ingredients!$C$3:$C$217)+SUMIF($B$3:$B$724,G595,$AG$3:$AG$724)</f>
        <v>1.5</v>
      </c>
      <c r="AA595" s="30">
        <f>SUMIF(Ingredients!$B$3:$B$217,H595,Ingredients!$C$3:$C$217)+SUMIF($B$3:$B$724,H595,$AG$3:$AG$724)</f>
        <v>5</v>
      </c>
      <c r="AB595" s="30">
        <f>SUMIF(Ingredients!$B$3:$B$217,I595,Ingredients!$C$3:$C$217)+SUMIF($B$3:$B$724,I595,$AG$3:$AG$724)</f>
        <v>0</v>
      </c>
      <c r="AC595" s="30">
        <f>SUMIF(Ingredients!$B$3:$B$217,J595,Ingredients!$C$3:$C$217)+SUMIF($B$3:$B$724,J595,$AG$3:$AG$724)</f>
        <v>0</v>
      </c>
      <c r="AD595" s="30">
        <f>SUMIF(Ingredients!$B$3:$B$217,K595,Ingredients!$C$3:$C$217)+SUMIF($B$3:$B$724,K595,$AG$3:$AG$724)</f>
        <v>0</v>
      </c>
      <c r="AE595" s="30">
        <f>SUMIF(Ingredients!$B$3:$B$217,L595,Ingredients!$C$3:$C$217)+SUMIF($B$3:$B$724,L595,$AG$3:$AG$724)</f>
        <v>0</v>
      </c>
      <c r="AF595" s="30">
        <f>SUMIF(Ingredients!$B$3:$B$217,M595,Ingredients!$C$3:$C$217)+SUMIF($B$3:$B$724,M595,$AG$3:$AG$724)</f>
        <v>0</v>
      </c>
      <c r="AG595" s="29">
        <f t="shared" si="119"/>
        <v>7.5</v>
      </c>
      <c r="AH595" s="30">
        <f>SUMIF(Ingredients!$B$3:$B$217,F595,Ingredients!$D$3:$D$217)+SUMIF($B$3:$B$724,F595,$AP$3:$AP$724)</f>
        <v>5</v>
      </c>
      <c r="AI595" s="30">
        <f>SUMIF(Ingredients!$B$3:$B$217,G595,Ingredients!$D$3:$D$217)+SUMIF($B$3:$B$724,G595,$AP$3:$AP$724)</f>
        <v>0</v>
      </c>
      <c r="AJ595" s="30">
        <f>SUMIF(Ingredients!$B$3:$B$217,H595,Ingredients!$D$3:$D$217)+SUMIF($B$3:$B$724,H595,$AP$3:$AP$724)</f>
        <v>0</v>
      </c>
      <c r="AK595" s="30">
        <f>SUMIF(Ingredients!$B$3:$B$217,I595,Ingredients!$D$3:$D$217)+SUMIF($B$3:$B$724,I595,$AP$3:$AP$724)</f>
        <v>0</v>
      </c>
      <c r="AL595" s="30">
        <f>SUMIF(Ingredients!$B$3:$B$217,J595,Ingredients!$D$3:$D$217)+SUMIF($B$3:$B$724,J595,$AP$3:$AP$724)</f>
        <v>0</v>
      </c>
      <c r="AM595" s="30">
        <f>SUMIF(Ingredients!$B$3:$B$217,K595,Ingredients!$D$3:$D$217)+SUMIF($B$3:$B$724,K595,$AP$3:$AP$724)</f>
        <v>0</v>
      </c>
      <c r="AN595" s="30">
        <f>SUMIF(Ingredients!$B$3:$B$217,L595,Ingredients!$D$3:$D$217)+SUMIF($B$3:$B$724,L595,$AP$3:$AP$724)</f>
        <v>0</v>
      </c>
      <c r="AO595" s="30">
        <f>SUMIF(Ingredients!$B$3:$B$217,M595,Ingredients!$D$3:$D$217)+SUMIF($B$3:$B$724,M595,$AP$3:$AP$724)</f>
        <v>0</v>
      </c>
      <c r="AP595" s="29">
        <f t="shared" si="120"/>
        <v>5</v>
      </c>
      <c r="AQ595" s="30">
        <f>SUMIF(Ingredients!$B$3:$B$217,F595,Ingredients!$E$3:$E$217)+SUMIF($B$3:$B$724,F595,$AY$3:$AY$727)</f>
        <v>24.75</v>
      </c>
      <c r="AR595" s="30">
        <f>SUMIF(Ingredients!$B$3:$B$217,G595,Ingredients!$E$3:$E$217)+SUMIF($B$3:$B$724,G595,$AY$3:$AY$727)</f>
        <v>87</v>
      </c>
      <c r="AS595" s="30">
        <f>SUMIF(Ingredients!$B$3:$B$217,H595,Ingredients!$E$3:$E$217)+SUMIF($B$3:$B$724,H595,$AY$3:$AY$727)</f>
        <v>7</v>
      </c>
      <c r="AT595" s="30">
        <f>SUMIF(Ingredients!$B$3:$B$217,I595,Ingredients!$E$3:$E$217)+SUMIF($B$3:$B$724,I595,$AY$3:$AY$727)</f>
        <v>0</v>
      </c>
      <c r="AU595" s="30">
        <f>SUMIF(Ingredients!$B$3:$B$217,J595,Ingredients!$E$3:$E$217)+SUMIF($B$3:$B$724,J595,$AY$3:$AY$727)</f>
        <v>0</v>
      </c>
      <c r="AV595" s="30">
        <f>SUMIF(Ingredients!$B$3:$B$217,K595,Ingredients!$E$3:$E$217)+SUMIF($B$3:$B$724,K595,$AY$3:$AY$727)</f>
        <v>0</v>
      </c>
      <c r="AW595" s="30">
        <f>SUMIF(Ingredients!$B$3:$B$217,L595,Ingredients!$E$3:$E$217)+SUMIF($B$3:$B$724,L595,$AY$3:$AY$727)</f>
        <v>0</v>
      </c>
      <c r="AX595" s="30">
        <f>SUMIF(Ingredients!$B$3:$B$217,M595,Ingredients!$E$3:$E$217)+SUMIF($B$3:$B$724,M595,$AY$3:$AY$727)</f>
        <v>0</v>
      </c>
      <c r="AY595" s="29">
        <f t="shared" si="121"/>
        <v>39.583333333333336</v>
      </c>
      <c r="AZ595" s="30">
        <f>SUMIF(Ingredients!$B$3:$B$217,F595,Ingredients!$F$3:$F$217)+SUMIF($B$3:$B$724,F595,$BH$3:$BH$724)</f>
        <v>0</v>
      </c>
      <c r="BA595" s="30">
        <f>SUMIF(Ingredients!$B$3:$B$217,G595,Ingredients!$F$3:$F$217)+SUMIF($B$3:$B$724,G595,$BH$3:$BH$724)</f>
        <v>0</v>
      </c>
      <c r="BB595" s="30">
        <f>SUMIF(Ingredients!$B$3:$B$217,H595,Ingredients!$F$3:$F$217)+SUMIF($B$3:$B$724,H595,$BH$3:$BH$724)</f>
        <v>0</v>
      </c>
      <c r="BC595" s="30">
        <f>SUMIF(Ingredients!$B$3:$B$217,I595,Ingredients!$F$3:$F$217)+SUMIF($B$3:$B$724,I595,$BH$3:$BH$724)</f>
        <v>0</v>
      </c>
      <c r="BD595" s="30">
        <f>SUMIF(Ingredients!$B$3:$B$217,J595,Ingredients!$F$3:$F$217)+SUMIF($B$3:$B$724,J595,$BH$3:$BH$724)</f>
        <v>0</v>
      </c>
      <c r="BE595" s="30">
        <f>SUMIF(Ingredients!$B$3:$B$217,K595,Ingredients!$F$3:$F$217)+SUMIF($B$3:$B$724,K595,$BH$3:$BH$724)</f>
        <v>0</v>
      </c>
      <c r="BF595" s="30">
        <f>SUMIF(Ingredients!$B$3:$B$217,L595,Ingredients!$F$3:$F$217)+SUMIF($B$3:$B$724,L595,$BH$3:$BH$724)</f>
        <v>0</v>
      </c>
      <c r="BG595" s="30">
        <f>SUMIF(Ingredients!$B$3:$B$217,M595,Ingredients!$F$3:$F$217)+SUMIF($B$3:$B$724,M595,$BH$3:$BH$724)</f>
        <v>0</v>
      </c>
      <c r="BH595" s="35">
        <f t="shared" si="122"/>
        <v>0</v>
      </c>
      <c r="BI595" s="30">
        <f>SUMIF(Ingredients!$B$3:$B$217,F595,Ingredients!$G$3:$G$217)+SUMIF($B$3:$B$724,F595,$BQ$3:$BQ$724)</f>
        <v>0.8</v>
      </c>
      <c r="BJ595" s="30">
        <f>SUMIF(Ingredients!$B$3:$B$217,G595,Ingredients!$G$3:$G$217)+SUMIF($B$3:$B$724,G595,$BQ$3:$BQ$724)</f>
        <v>0.5</v>
      </c>
      <c r="BK595" s="30">
        <f>SUMIF(Ingredients!$B$3:$B$217,H595,Ingredients!$G$3:$G$217)+SUMIF($B$3:$B$724,H595,$BQ$3:$BQ$724)</f>
        <v>0</v>
      </c>
      <c r="BL595" s="30">
        <f>SUMIF(Ingredients!$B$3:$B$217,I595,Ingredients!$G$3:$G$217)+SUMIF($B$3:$B$724,I595,$BQ$3:$BQ$724)</f>
        <v>0</v>
      </c>
      <c r="BM595" s="30">
        <f>SUMIF(Ingredients!$B$3:$B$217,J595,Ingredients!$G$3:$G$217)+SUMIF($B$3:$B$724,J595,$BQ$3:$BQ$724)</f>
        <v>0</v>
      </c>
      <c r="BN595" s="30">
        <f>SUMIF(Ingredients!$B$3:$B$217,K595,Ingredients!$G$3:$G$217)+SUMIF($B$3:$B$724,K595,$BQ$3:$BQ$724)</f>
        <v>0</v>
      </c>
      <c r="BO595" s="30">
        <f>SUMIF(Ingredients!$B$3:$B$217,L595,Ingredients!$G$3:$G$217)+SUMIF($B$3:$B$724,L595,$BQ$3:$BQ$724)</f>
        <v>0</v>
      </c>
      <c r="BP595" s="30">
        <f>SUMIF(Ingredients!$B$3:$B$217,M595,Ingredients!$G$3:$G$217)+SUMIF($B$3:$B$724,M595,$BQ$3:$BQ$724)</f>
        <v>0</v>
      </c>
      <c r="BQ595" s="36">
        <f t="shared" si="123"/>
        <v>1.3</v>
      </c>
      <c r="BR595" s="30">
        <f>SUMIF(Ingredients!$B$3:$B$217,F595,Ingredients!$H$3:$H$217)+SUMIF($B$3:$B$724,F595,$BZ$3:$BZ$724)</f>
        <v>0</v>
      </c>
      <c r="BS595" s="30">
        <f>SUMIF(Ingredients!$B$3:$B$217,G595,Ingredients!$H$3:$H$217)+SUMIF($B$3:$B$724,G595,$BZ$3:$BZ$724)</f>
        <v>0</v>
      </c>
      <c r="BT595" s="30">
        <f>SUMIF(Ingredients!$B$3:$B$217,H595,Ingredients!$H$3:$H$217)+SUMIF($B$3:$B$724,H595,$BZ$3:$BZ$724)</f>
        <v>0</v>
      </c>
      <c r="BU595" s="30">
        <f>SUMIF(Ingredients!$B$3:$B$217,I595,Ingredients!$H$3:$H$217)+SUMIF($B$3:$B$724,I595,$BZ$3:$BZ$724)</f>
        <v>0</v>
      </c>
      <c r="BV595" s="30">
        <f>SUMIF(Ingredients!$B$3:$B$217,J595,Ingredients!$H$3:$H$217)+SUMIF($B$3:$B$724,J595,$BZ$3:$BZ$724)</f>
        <v>0</v>
      </c>
      <c r="BW595" s="30">
        <f>SUMIF(Ingredients!$B$3:$B$217,K595,Ingredients!$H$3:$H$217)+SUMIF($B$3:$B$724,K595,$BZ$3:$BZ$724)</f>
        <v>0</v>
      </c>
      <c r="BX595" s="30">
        <f>SUMIF(Ingredients!$B$3:$B$217,L595,Ingredients!$H$3:$H$217)+SUMIF($B$3:$B$724,L595,$BZ$3:$BZ$724)</f>
        <v>0</v>
      </c>
      <c r="BY595" s="30">
        <f>SUMIF(Ingredients!$B$3:$B$217,M595,Ingredients!$H$3:$H$217)+SUMIF($B$3:$B$724,M595,$BZ$3:$BZ$724)</f>
        <v>0</v>
      </c>
      <c r="BZ595" s="42">
        <f t="shared" si="124"/>
        <v>0</v>
      </c>
      <c r="CA595" s="30">
        <f>SUMIF(Ingredients!$B$3:$B$217,F595,Ingredients!$I$3:$I$217)+SUMIF($B$3:$B$724,F595,$CI$3:$CI$724)</f>
        <v>0</v>
      </c>
      <c r="CB595" s="30">
        <f>SUMIF(Ingredients!$B$3:$B$217,G595,Ingredients!$I$3:$I$217)+SUMIF($B$3:$B$724,G595,$CI$3:$CI$724)</f>
        <v>0</v>
      </c>
      <c r="CC595" s="30">
        <f>SUMIF(Ingredients!$B$3:$B$217,H595,Ingredients!$I$3:$I$217)+SUMIF($B$3:$B$724,H595,$CI$3:$CI$724)</f>
        <v>0</v>
      </c>
      <c r="CD595" s="30">
        <f>SUMIF(Ingredients!$B$3:$B$217,I595,Ingredients!$I$3:$I$217)+SUMIF($B$3:$B$724,I595,$CI$3:$CI$724)</f>
        <v>0</v>
      </c>
      <c r="CE595" s="30">
        <f>SUMIF(Ingredients!$B$3:$B$217,J595,Ingredients!$I$3:$I$217)+SUMIF($B$3:$B$724,J595,$CI$3:$CI$724)</f>
        <v>0</v>
      </c>
      <c r="CF595" s="30">
        <f>SUMIF(Ingredients!$B$3:$B$217,K595,Ingredients!$I$3:$I$217)+SUMIF($B$3:$B$724,K595,$CI$3:$CI$724)</f>
        <v>0</v>
      </c>
      <c r="CG595" s="30">
        <f>SUMIF(Ingredients!$B$3:$B$217,L595,Ingredients!$I$3:$I$217)+SUMIF($B$3:$B$724,L595,$CI$3:$CI$724)</f>
        <v>0</v>
      </c>
      <c r="CH595" s="30">
        <f>SUMIF(Ingredients!$B$3:$B$217,M595,Ingredients!$I$3:$I$217)+SUMIF($B$3:$B$724,M595,$CI$3:$CI$724)</f>
        <v>0</v>
      </c>
      <c r="CI595" s="38">
        <f t="shared" si="125"/>
        <v>0</v>
      </c>
      <c r="CJ595" s="30">
        <f>SUMIF(Ingredients!$B$3:$B$217,F595,Ingredients!$J$3:$J$217)+SUMIF($B$3:$B$724,F595,$CR$3:$CR$724)</f>
        <v>0</v>
      </c>
      <c r="CK595" s="30">
        <f>SUMIF(Ingredients!$B$3:$B$217,G595,Ingredients!$J$3:$J$217)+SUMIF($B$3:$B$724,G595,$CR$3:$CR$724)</f>
        <v>0</v>
      </c>
      <c r="CL595" s="30">
        <f>SUMIF(Ingredients!$B$3:$B$217,H595,Ingredients!$J$3:$J$217)+SUMIF($B$3:$B$724,H595,$CR$3:$CR$724)</f>
        <v>1</v>
      </c>
      <c r="CM595" s="30">
        <f>SUMIF(Ingredients!$B$3:$B$217,I595,Ingredients!$J$3:$J$217)+SUMIF($B$3:$B$724,I595,$CR$3:$CR$724)</f>
        <v>0</v>
      </c>
      <c r="CN595" s="30">
        <f>SUMIF(Ingredients!$B$3:$B$217,J595,Ingredients!$J$3:$J$217)+SUMIF($B$3:$B$724,J595,$CR$3:$CR$724)</f>
        <v>0</v>
      </c>
      <c r="CO595" s="30">
        <f>SUMIF(Ingredients!$B$3:$B$217,K595,Ingredients!$J$3:$J$217)+SUMIF($B$3:$B$724,K595,$CR$3:$CR$724)</f>
        <v>0</v>
      </c>
      <c r="CP595" s="30">
        <f>SUMIF(Ingredients!$B$3:$B$217,L595,Ingredients!$J$3:$J$217)+SUMIF($B$3:$B$724,L595,$CR$3:$CR$724)</f>
        <v>0</v>
      </c>
      <c r="CQ595" s="30">
        <f>SUMIF(Ingredients!$B$3:$B$217,M595,Ingredients!$J$3:$J$217)+SUMIF($B$3:$B$724,M595,$CR$3:$CR$724)</f>
        <v>0</v>
      </c>
      <c r="CR595" s="43">
        <f t="shared" si="126"/>
        <v>1</v>
      </c>
      <c r="CS595" s="34">
        <v>10</v>
      </c>
      <c r="CT595" s="30">
        <v>0</v>
      </c>
      <c r="CU595" s="30">
        <v>16</v>
      </c>
      <c r="CV595" s="35">
        <v>0</v>
      </c>
      <c r="CW595" s="36">
        <v>1</v>
      </c>
      <c r="CX595" s="37">
        <v>0</v>
      </c>
      <c r="CY595" s="38">
        <v>0</v>
      </c>
      <c r="CZ595" s="39">
        <v>1</v>
      </c>
      <c r="DA595" t="s">
        <v>202</v>
      </c>
      <c r="DB595" t="str">
        <f t="shared" ca="1" si="127"/>
        <v>-</v>
      </c>
      <c r="DD595" t="s">
        <v>200</v>
      </c>
      <c r="DE595" t="str">
        <f t="shared" ca="1" si="128"/>
        <v>ETONMESSITEM(MEAL, ItemRegistry.etonmessItem, 4 ,2f,0f,0f,0f,1f,0f,1f,1.31f),</v>
      </c>
      <c r="DF595" t="s">
        <v>2624</v>
      </c>
    </row>
    <row r="596" spans="2:110" x14ac:dyDescent="0.3">
      <c r="B596" t="s">
        <v>914</v>
      </c>
      <c r="C596" t="str">
        <f>INDEX('PH Itemnames'!$B$1:$B$723,MATCH(B596,'PH Itemnames'!$A$1:$A$723),1)</f>
        <v>meringuebombeItem</v>
      </c>
      <c r="D596" t="s">
        <v>240</v>
      </c>
      <c r="E596" t="s">
        <v>1192</v>
      </c>
      <c r="F596" s="10" t="s">
        <v>233</v>
      </c>
      <c r="G596" s="11" t="s">
        <v>216</v>
      </c>
      <c r="H596" s="11" t="s">
        <v>210</v>
      </c>
      <c r="I596" s="11" t="s">
        <v>227</v>
      </c>
      <c r="J596" s="11" t="s">
        <v>14</v>
      </c>
      <c r="K596" s="11"/>
      <c r="L596" s="11"/>
      <c r="M596" s="11"/>
      <c r="N596" s="46">
        <f ca="1">SUMIF(Ingredients!$B$3:$B$217,'PH complex foods'!F596,Ingredients!$A$3:$A$119)+SUMIF($B$3:$B$724,F596,$V$3:$V$723)</f>
        <v>1</v>
      </c>
      <c r="O596" s="11">
        <f ca="1">SUMIF(Ingredients!$B$3:$B$217,'PH complex foods'!G596,Ingredients!$A$3:$A$119)+SUMIF($B$3:$B$724,G596,$V$3:$V$723)</f>
        <v>1</v>
      </c>
      <c r="P596" s="11">
        <f ca="1">SUMIF(Ingredients!$B$3:$B$217,'PH complex foods'!H596,Ingredients!$A$3:$A$119)+SUMIF($B$3:$B$724,H596,$V$3:$V$723)</f>
        <v>1</v>
      </c>
      <c r="Q596" s="11">
        <f ca="1">SUMIF(Ingredients!$B$3:$B$217,'PH complex foods'!I596,Ingredients!$A$3:$A$119)+SUMIF($B$3:$B$724,I596,$V$3:$V$723)</f>
        <v>1</v>
      </c>
      <c r="R596" s="11">
        <f ca="1">SUMIF(Ingredients!$B$3:$B$217,'PH complex foods'!J596,Ingredients!$A$3:$A$119)+SUMIF($B$3:$B$724,J596,$V$3:$V$723)</f>
        <v>1</v>
      </c>
      <c r="S596" s="11">
        <f ca="1">SUMIF(Ingredients!$B$3:$B$217,'PH complex foods'!K596,Ingredients!$A$3:$A$119)+SUMIF($B$3:$B$724,K596,$V$3:$V$723)</f>
        <v>0</v>
      </c>
      <c r="T596" s="11">
        <f ca="1">SUMIF(Ingredients!$B$3:$B$217,'PH complex foods'!L596,Ingredients!$A$3:$A$119)+SUMIF($B$3:$B$724,L596,$V$3:$V$723)</f>
        <v>0</v>
      </c>
      <c r="U596" s="11">
        <f ca="1">SUMIF(Ingredients!$B$3:$B$217,'PH complex foods'!M596,Ingredients!$A$3:$A$119)+SUMIF($B$3:$B$724,M596,$V$3:$V$723)</f>
        <v>0</v>
      </c>
      <c r="V596" s="10">
        <f t="shared" ca="1" si="129"/>
        <v>1</v>
      </c>
      <c r="W596" s="11">
        <f t="shared" si="118"/>
        <v>0</v>
      </c>
      <c r="X596" s="44" t="str">
        <f t="shared" ca="1" si="130"/>
        <v>Yes</v>
      </c>
      <c r="Y596" s="34">
        <f>SUMIF(Ingredients!$B$3:$B$217,F596,Ingredients!$C$3:$C$217)+SUMIF($B$3:$B$724,F596,$AG$3:$AG$724)</f>
        <v>1</v>
      </c>
      <c r="Z596" s="30">
        <f>SUMIF(Ingredients!$B$3:$B$217,G596,Ingredients!$C$3:$C$217)+SUMIF($B$3:$B$724,G596,$AG$3:$AG$724)</f>
        <v>5</v>
      </c>
      <c r="AA596" s="30">
        <f>SUMIF(Ingredients!$B$3:$B$217,H596,Ingredients!$C$3:$C$217)+SUMIF($B$3:$B$724,H596,$AG$3:$AG$724)</f>
        <v>0</v>
      </c>
      <c r="AB596" s="30">
        <f>SUMIF(Ingredients!$B$3:$B$217,I596,Ingredients!$C$3:$C$217)+SUMIF($B$3:$B$724,I596,$AG$3:$AG$724)</f>
        <v>5</v>
      </c>
      <c r="AC596" s="30">
        <f>SUMIF(Ingredients!$B$3:$B$217,J596,Ingredients!$C$3:$C$217)+SUMIF($B$3:$B$724,J596,$AG$3:$AG$724)</f>
        <v>1</v>
      </c>
      <c r="AD596" s="30">
        <f>SUMIF(Ingredients!$B$3:$B$217,K596,Ingredients!$C$3:$C$217)+SUMIF($B$3:$B$724,K596,$AG$3:$AG$724)</f>
        <v>0</v>
      </c>
      <c r="AE596" s="30">
        <f>SUMIF(Ingredients!$B$3:$B$217,L596,Ingredients!$C$3:$C$217)+SUMIF($B$3:$B$724,L596,$AG$3:$AG$724)</f>
        <v>0</v>
      </c>
      <c r="AF596" s="30">
        <f>SUMIF(Ingredients!$B$3:$B$217,M596,Ingredients!$C$3:$C$217)+SUMIF($B$3:$B$724,M596,$AG$3:$AG$724)</f>
        <v>0</v>
      </c>
      <c r="AG596" s="29">
        <f t="shared" si="119"/>
        <v>12</v>
      </c>
      <c r="AH596" s="30">
        <f>SUMIF(Ingredients!$B$3:$B$217,F596,Ingredients!$D$3:$D$217)+SUMIF($B$3:$B$724,F596,$AP$3:$AP$724)</f>
        <v>5</v>
      </c>
      <c r="AI596" s="30">
        <f>SUMIF(Ingredients!$B$3:$B$217,G596,Ingredients!$D$3:$D$217)+SUMIF($B$3:$B$724,G596,$AP$3:$AP$724)</f>
        <v>0</v>
      </c>
      <c r="AJ596" s="30">
        <f>SUMIF(Ingredients!$B$3:$B$217,H596,Ingredients!$D$3:$D$217)+SUMIF($B$3:$B$724,H596,$AP$3:$AP$724)</f>
        <v>0</v>
      </c>
      <c r="AK596" s="30">
        <f>SUMIF(Ingredients!$B$3:$B$217,I596,Ingredients!$D$3:$D$217)+SUMIF($B$3:$B$724,I596,$AP$3:$AP$724)</f>
        <v>0</v>
      </c>
      <c r="AL596" s="30">
        <f>SUMIF(Ingredients!$B$3:$B$217,J596,Ingredients!$D$3:$D$217)+SUMIF($B$3:$B$724,J596,$AP$3:$AP$724)</f>
        <v>5</v>
      </c>
      <c r="AM596" s="30">
        <f>SUMIF(Ingredients!$B$3:$B$217,K596,Ingredients!$D$3:$D$217)+SUMIF($B$3:$B$724,K596,$AP$3:$AP$724)</f>
        <v>0</v>
      </c>
      <c r="AN596" s="30">
        <f>SUMIF(Ingredients!$B$3:$B$217,L596,Ingredients!$D$3:$D$217)+SUMIF($B$3:$B$724,L596,$AP$3:$AP$724)</f>
        <v>0</v>
      </c>
      <c r="AO596" s="30">
        <f>SUMIF(Ingredients!$B$3:$B$217,M596,Ingredients!$D$3:$D$217)+SUMIF($B$3:$B$724,M596,$AP$3:$AP$724)</f>
        <v>0</v>
      </c>
      <c r="AP596" s="29">
        <f t="shared" si="120"/>
        <v>10</v>
      </c>
      <c r="AQ596" s="30">
        <f>SUMIF(Ingredients!$B$3:$B$217,F596,Ingredients!$E$3:$E$217)+SUMIF($B$3:$B$724,F596,$AY$3:$AY$727)</f>
        <v>24.75</v>
      </c>
      <c r="AR596" s="30">
        <f>SUMIF(Ingredients!$B$3:$B$217,G596,Ingredients!$E$3:$E$217)+SUMIF($B$3:$B$724,G596,$AY$3:$AY$727)</f>
        <v>29.5</v>
      </c>
      <c r="AS596" s="30">
        <f>SUMIF(Ingredients!$B$3:$B$217,H596,Ingredients!$E$3:$E$217)+SUMIF($B$3:$B$724,H596,$AY$3:$AY$727)</f>
        <v>30</v>
      </c>
      <c r="AT596" s="30">
        <f>SUMIF(Ingredients!$B$3:$B$217,I596,Ingredients!$E$3:$E$217)+SUMIF($B$3:$B$724,I596,$AY$3:$AY$727)</f>
        <v>7</v>
      </c>
      <c r="AU596" s="30">
        <f>SUMIF(Ingredients!$B$3:$B$217,J596,Ingredients!$E$3:$E$217)+SUMIF($B$3:$B$724,J596,$AY$3:$AY$727)</f>
        <v>5</v>
      </c>
      <c r="AV596" s="30">
        <f>SUMIF(Ingredients!$B$3:$B$217,K596,Ingredients!$E$3:$E$217)+SUMIF($B$3:$B$724,K596,$AY$3:$AY$727)</f>
        <v>0</v>
      </c>
      <c r="AW596" s="30">
        <f>SUMIF(Ingredients!$B$3:$B$217,L596,Ingredients!$E$3:$E$217)+SUMIF($B$3:$B$724,L596,$AY$3:$AY$727)</f>
        <v>0</v>
      </c>
      <c r="AX596" s="30">
        <f>SUMIF(Ingredients!$B$3:$B$217,M596,Ingredients!$E$3:$E$217)+SUMIF($B$3:$B$724,M596,$AY$3:$AY$727)</f>
        <v>0</v>
      </c>
      <c r="AY596" s="29">
        <f t="shared" si="121"/>
        <v>19.25</v>
      </c>
      <c r="AZ596" s="30">
        <f>SUMIF(Ingredients!$B$3:$B$217,F596,Ingredients!$F$3:$F$217)+SUMIF($B$3:$B$724,F596,$BH$3:$BH$724)</f>
        <v>0</v>
      </c>
      <c r="BA596" s="30">
        <f>SUMIF(Ingredients!$B$3:$B$217,G596,Ingredients!$F$3:$F$217)+SUMIF($B$3:$B$724,G596,$BH$3:$BH$724)</f>
        <v>1</v>
      </c>
      <c r="BB596" s="30">
        <f>SUMIF(Ingredients!$B$3:$B$217,H596,Ingredients!$F$3:$F$217)+SUMIF($B$3:$B$724,H596,$BH$3:$BH$724)</f>
        <v>0</v>
      </c>
      <c r="BC596" s="30">
        <f>SUMIF(Ingredients!$B$3:$B$217,I596,Ingredients!$F$3:$F$217)+SUMIF($B$3:$B$724,I596,$BH$3:$BH$724)</f>
        <v>0</v>
      </c>
      <c r="BD596" s="30">
        <f>SUMIF(Ingredients!$B$3:$B$217,J596,Ingredients!$F$3:$F$217)+SUMIF($B$3:$B$724,J596,$BH$3:$BH$724)</f>
        <v>0</v>
      </c>
      <c r="BE596" s="30">
        <f>SUMIF(Ingredients!$B$3:$B$217,K596,Ingredients!$F$3:$F$217)+SUMIF($B$3:$B$724,K596,$BH$3:$BH$724)</f>
        <v>0</v>
      </c>
      <c r="BF596" s="30">
        <f>SUMIF(Ingredients!$B$3:$B$217,L596,Ingredients!$F$3:$F$217)+SUMIF($B$3:$B$724,L596,$BH$3:$BH$724)</f>
        <v>0</v>
      </c>
      <c r="BG596" s="30">
        <f>SUMIF(Ingredients!$B$3:$B$217,M596,Ingredients!$F$3:$F$217)+SUMIF($B$3:$B$724,M596,$BH$3:$BH$724)</f>
        <v>0</v>
      </c>
      <c r="BH596" s="35">
        <f t="shared" si="122"/>
        <v>1</v>
      </c>
      <c r="BI596" s="30">
        <f>SUMIF(Ingredients!$B$3:$B$217,F596,Ingredients!$G$3:$G$217)+SUMIF($B$3:$B$724,F596,$BQ$3:$BQ$724)</f>
        <v>0.8</v>
      </c>
      <c r="BJ596" s="30">
        <f>SUMIF(Ingredients!$B$3:$B$217,G596,Ingredients!$G$3:$G$217)+SUMIF($B$3:$B$724,G596,$BQ$3:$BQ$724)</f>
        <v>0</v>
      </c>
      <c r="BK596" s="30">
        <f>SUMIF(Ingredients!$B$3:$B$217,H596,Ingredients!$G$3:$G$217)+SUMIF($B$3:$B$724,H596,$BQ$3:$BQ$724)</f>
        <v>0</v>
      </c>
      <c r="BL596" s="30">
        <f>SUMIF(Ingredients!$B$3:$B$217,I596,Ingredients!$G$3:$G$217)+SUMIF($B$3:$B$724,I596,$BQ$3:$BQ$724)</f>
        <v>0</v>
      </c>
      <c r="BM596" s="30">
        <f>SUMIF(Ingredients!$B$3:$B$217,J596,Ingredients!$G$3:$G$217)+SUMIF($B$3:$B$724,J596,$BQ$3:$BQ$724)</f>
        <v>1</v>
      </c>
      <c r="BN596" s="30">
        <f>SUMIF(Ingredients!$B$3:$B$217,K596,Ingredients!$G$3:$G$217)+SUMIF($B$3:$B$724,K596,$BQ$3:$BQ$724)</f>
        <v>0</v>
      </c>
      <c r="BO596" s="30">
        <f>SUMIF(Ingredients!$B$3:$B$217,L596,Ingredients!$G$3:$G$217)+SUMIF($B$3:$B$724,L596,$BQ$3:$BQ$724)</f>
        <v>0</v>
      </c>
      <c r="BP596" s="30">
        <f>SUMIF(Ingredients!$B$3:$B$217,M596,Ingredients!$G$3:$G$217)+SUMIF($B$3:$B$724,M596,$BQ$3:$BQ$724)</f>
        <v>0</v>
      </c>
      <c r="BQ596" s="36">
        <f t="shared" si="123"/>
        <v>1.8</v>
      </c>
      <c r="BR596" s="30">
        <f>SUMIF(Ingredients!$B$3:$B$217,F596,Ingredients!$H$3:$H$217)+SUMIF($B$3:$B$724,F596,$BZ$3:$BZ$724)</f>
        <v>0</v>
      </c>
      <c r="BS596" s="30">
        <f>SUMIF(Ingredients!$B$3:$B$217,G596,Ingredients!$H$3:$H$217)+SUMIF($B$3:$B$724,G596,$BZ$3:$BZ$724)</f>
        <v>0</v>
      </c>
      <c r="BT596" s="30">
        <f>SUMIF(Ingredients!$B$3:$B$217,H596,Ingredients!$H$3:$H$217)+SUMIF($B$3:$B$724,H596,$BZ$3:$BZ$724)</f>
        <v>0</v>
      </c>
      <c r="BU596" s="30">
        <f>SUMIF(Ingredients!$B$3:$B$217,I596,Ingredients!$H$3:$H$217)+SUMIF($B$3:$B$724,I596,$BZ$3:$BZ$724)</f>
        <v>0</v>
      </c>
      <c r="BV596" s="30">
        <f>SUMIF(Ingredients!$B$3:$B$217,J596,Ingredients!$H$3:$H$217)+SUMIF($B$3:$B$724,J596,$BZ$3:$BZ$724)</f>
        <v>0</v>
      </c>
      <c r="BW596" s="30">
        <f>SUMIF(Ingredients!$B$3:$B$217,K596,Ingredients!$H$3:$H$217)+SUMIF($B$3:$B$724,K596,$BZ$3:$BZ$724)</f>
        <v>0</v>
      </c>
      <c r="BX596" s="30">
        <f>SUMIF(Ingredients!$B$3:$B$217,L596,Ingredients!$H$3:$H$217)+SUMIF($B$3:$B$724,L596,$BZ$3:$BZ$724)</f>
        <v>0</v>
      </c>
      <c r="BY596" s="30">
        <f>SUMIF(Ingredients!$B$3:$B$217,M596,Ingredients!$H$3:$H$217)+SUMIF($B$3:$B$724,M596,$BZ$3:$BZ$724)</f>
        <v>0</v>
      </c>
      <c r="BZ596" s="42">
        <f t="shared" si="124"/>
        <v>0</v>
      </c>
      <c r="CA596" s="30">
        <f>SUMIF(Ingredients!$B$3:$B$217,F596,Ingredients!$I$3:$I$217)+SUMIF($B$3:$B$724,F596,$CI$3:$CI$724)</f>
        <v>0</v>
      </c>
      <c r="CB596" s="30">
        <f>SUMIF(Ingredients!$B$3:$B$217,G596,Ingredients!$I$3:$I$217)+SUMIF($B$3:$B$724,G596,$CI$3:$CI$724)</f>
        <v>0</v>
      </c>
      <c r="CC596" s="30">
        <f>SUMIF(Ingredients!$B$3:$B$217,H596,Ingredients!$I$3:$I$217)+SUMIF($B$3:$B$724,H596,$CI$3:$CI$724)</f>
        <v>0</v>
      </c>
      <c r="CD596" s="30">
        <f>SUMIF(Ingredients!$B$3:$B$217,I596,Ingredients!$I$3:$I$217)+SUMIF($B$3:$B$724,I596,$CI$3:$CI$724)</f>
        <v>0</v>
      </c>
      <c r="CE596" s="30">
        <f>SUMIF(Ingredients!$B$3:$B$217,J596,Ingredients!$I$3:$I$217)+SUMIF($B$3:$B$724,J596,$CI$3:$CI$724)</f>
        <v>0</v>
      </c>
      <c r="CF596" s="30">
        <f>SUMIF(Ingredients!$B$3:$B$217,K596,Ingredients!$I$3:$I$217)+SUMIF($B$3:$B$724,K596,$CI$3:$CI$724)</f>
        <v>0</v>
      </c>
      <c r="CG596" s="30">
        <f>SUMIF(Ingredients!$B$3:$B$217,L596,Ingredients!$I$3:$I$217)+SUMIF($B$3:$B$724,L596,$CI$3:$CI$724)</f>
        <v>0</v>
      </c>
      <c r="CH596" s="30">
        <f>SUMIF(Ingredients!$B$3:$B$217,M596,Ingredients!$I$3:$I$217)+SUMIF($B$3:$B$724,M596,$CI$3:$CI$724)</f>
        <v>0</v>
      </c>
      <c r="CI596" s="38">
        <f t="shared" si="125"/>
        <v>0</v>
      </c>
      <c r="CJ596" s="30">
        <f>SUMIF(Ingredients!$B$3:$B$217,F596,Ingredients!$J$3:$J$217)+SUMIF($B$3:$B$724,F596,$CR$3:$CR$724)</f>
        <v>0</v>
      </c>
      <c r="CK596" s="30">
        <f>SUMIF(Ingredients!$B$3:$B$217,G596,Ingredients!$J$3:$J$217)+SUMIF($B$3:$B$724,G596,$CR$3:$CR$724)</f>
        <v>0</v>
      </c>
      <c r="CL596" s="30">
        <f>SUMIF(Ingredients!$B$3:$B$217,H596,Ingredients!$J$3:$J$217)+SUMIF($B$3:$B$724,H596,$CR$3:$CR$724)</f>
        <v>0</v>
      </c>
      <c r="CM596" s="30">
        <f>SUMIF(Ingredients!$B$3:$B$217,I596,Ingredients!$J$3:$J$217)+SUMIF($B$3:$B$724,I596,$CR$3:$CR$724)</f>
        <v>1</v>
      </c>
      <c r="CN596" s="30">
        <f>SUMIF(Ingredients!$B$3:$B$217,J596,Ingredients!$J$3:$J$217)+SUMIF($B$3:$B$724,J596,$CR$3:$CR$724)</f>
        <v>0</v>
      </c>
      <c r="CO596" s="30">
        <f>SUMIF(Ingredients!$B$3:$B$217,K596,Ingredients!$J$3:$J$217)+SUMIF($B$3:$B$724,K596,$CR$3:$CR$724)</f>
        <v>0</v>
      </c>
      <c r="CP596" s="30">
        <f>SUMIF(Ingredients!$B$3:$B$217,L596,Ingredients!$J$3:$J$217)+SUMIF($B$3:$B$724,L596,$CR$3:$CR$724)</f>
        <v>0</v>
      </c>
      <c r="CQ596" s="30">
        <f>SUMIF(Ingredients!$B$3:$B$217,M596,Ingredients!$J$3:$J$217)+SUMIF($B$3:$B$724,M596,$CR$3:$CR$724)</f>
        <v>0</v>
      </c>
      <c r="CR596" s="43">
        <f t="shared" si="126"/>
        <v>1</v>
      </c>
      <c r="CS596" s="34">
        <v>10</v>
      </c>
      <c r="CT596" s="30">
        <v>0</v>
      </c>
      <c r="CU596" s="30">
        <v>25</v>
      </c>
      <c r="CV596" s="35">
        <v>1</v>
      </c>
      <c r="CW596" s="36">
        <v>1.5</v>
      </c>
      <c r="CX596" s="37">
        <v>0</v>
      </c>
      <c r="CY596" s="38">
        <v>0</v>
      </c>
      <c r="CZ596" s="39">
        <v>1</v>
      </c>
      <c r="DA596" t="s">
        <v>202</v>
      </c>
      <c r="DB596" t="str">
        <f t="shared" ca="1" si="127"/>
        <v>-</v>
      </c>
      <c r="DD596" t="s">
        <v>200</v>
      </c>
      <c r="DE596" t="str">
        <f t="shared" ca="1" si="128"/>
        <v>MERINGUEBOMBEITEM(MEAL, ItemRegistry.meringuebombeItem, 4 ,2f,0f,1f,0f,1.5f,0f,1f,0.84f),</v>
      </c>
      <c r="DF596" t="s">
        <v>2625</v>
      </c>
    </row>
    <row r="597" spans="2:110" x14ac:dyDescent="0.3">
      <c r="B597" t="s">
        <v>915</v>
      </c>
      <c r="C597" t="str">
        <f>INDEX('PH Itemnames'!$B$1:$B$723,MATCH(B597,'PH Itemnames'!$A$1:$A$723),1)</f>
        <v>meringuebrownieItem</v>
      </c>
      <c r="D597" t="s">
        <v>240</v>
      </c>
      <c r="E597" t="s">
        <v>1192</v>
      </c>
      <c r="F597" s="10" t="s">
        <v>233</v>
      </c>
      <c r="G597" s="11" t="s">
        <v>221</v>
      </c>
      <c r="H597" s="11" t="s">
        <v>264</v>
      </c>
      <c r="I597" s="11" t="s">
        <v>210</v>
      </c>
      <c r="J597" s="11" t="s">
        <v>238</v>
      </c>
      <c r="K597" s="11"/>
      <c r="L597" s="11"/>
      <c r="M597" s="11"/>
      <c r="N597" s="46">
        <f ca="1">SUMIF(Ingredients!$B$3:$B$217,'PH complex foods'!F597,Ingredients!$A$3:$A$119)+SUMIF($B$3:$B$724,F597,$V$3:$V$723)</f>
        <v>1</v>
      </c>
      <c r="O597" s="11">
        <f ca="1">SUMIF(Ingredients!$B$3:$B$217,'PH complex foods'!G597,Ingredients!$A$3:$A$119)+SUMIF($B$3:$B$724,G597,$V$3:$V$723)</f>
        <v>0</v>
      </c>
      <c r="P597" s="11">
        <f ca="1">SUMIF(Ingredients!$B$3:$B$217,'PH complex foods'!H597,Ingredients!$A$3:$A$119)+SUMIF($B$3:$B$724,H597,$V$3:$V$723)</f>
        <v>1</v>
      </c>
      <c r="Q597" s="11">
        <f ca="1">SUMIF(Ingredients!$B$3:$B$217,'PH complex foods'!I597,Ingredients!$A$3:$A$119)+SUMIF($B$3:$B$724,I597,$V$3:$V$723)</f>
        <v>1</v>
      </c>
      <c r="R597" s="11">
        <f ca="1">SUMIF(Ingredients!$B$3:$B$217,'PH complex foods'!J597,Ingredients!$A$3:$A$119)+SUMIF($B$3:$B$724,J597,$V$3:$V$723)</f>
        <v>1</v>
      </c>
      <c r="S597" s="11">
        <f ca="1">SUMIF(Ingredients!$B$3:$B$217,'PH complex foods'!K597,Ingredients!$A$3:$A$119)+SUMIF($B$3:$B$724,K597,$V$3:$V$723)</f>
        <v>0</v>
      </c>
      <c r="T597" s="11">
        <f ca="1">SUMIF(Ingredients!$B$3:$B$217,'PH complex foods'!L597,Ingredients!$A$3:$A$119)+SUMIF($B$3:$B$724,L597,$V$3:$V$723)</f>
        <v>0</v>
      </c>
      <c r="U597" s="11">
        <f ca="1">SUMIF(Ingredients!$B$3:$B$217,'PH complex foods'!M597,Ingredients!$A$3:$A$119)+SUMIF($B$3:$B$724,M597,$V$3:$V$723)</f>
        <v>0</v>
      </c>
      <c r="V597" s="10">
        <f t="shared" ca="1" si="129"/>
        <v>0</v>
      </c>
      <c r="W597" s="11">
        <f t="shared" si="118"/>
        <v>0</v>
      </c>
      <c r="X597" s="44" t="str">
        <f t="shared" ca="1" si="130"/>
        <v>No</v>
      </c>
      <c r="Y597" s="34">
        <f>SUMIF(Ingredients!$B$3:$B$217,F597,Ingredients!$C$3:$C$217)+SUMIF($B$3:$B$724,F597,$AG$3:$AG$724)</f>
        <v>1</v>
      </c>
      <c r="Z597" s="30">
        <f>SUMIF(Ingredients!$B$3:$B$217,G597,Ingredients!$C$3:$C$217)+SUMIF($B$3:$B$724,G597,$AG$3:$AG$724)</f>
        <v>0</v>
      </c>
      <c r="AA597" s="30">
        <f>SUMIF(Ingredients!$B$3:$B$217,H597,Ingredients!$C$3:$C$217)+SUMIF($B$3:$B$724,H597,$AG$3:$AG$724)</f>
        <v>5</v>
      </c>
      <c r="AB597" s="30">
        <f>SUMIF(Ingredients!$B$3:$B$217,I597,Ingredients!$C$3:$C$217)+SUMIF($B$3:$B$724,I597,$AG$3:$AG$724)</f>
        <v>0</v>
      </c>
      <c r="AC597" s="30">
        <f>SUMIF(Ingredients!$B$3:$B$217,J597,Ingredients!$C$3:$C$217)+SUMIF($B$3:$B$724,J597,$AG$3:$AG$724)</f>
        <v>5</v>
      </c>
      <c r="AD597" s="30">
        <f>SUMIF(Ingredients!$B$3:$B$217,K597,Ingredients!$C$3:$C$217)+SUMIF($B$3:$B$724,K597,$AG$3:$AG$724)</f>
        <v>0</v>
      </c>
      <c r="AE597" s="30">
        <f>SUMIF(Ingredients!$B$3:$B$217,L597,Ingredients!$C$3:$C$217)+SUMIF($B$3:$B$724,L597,$AG$3:$AG$724)</f>
        <v>0</v>
      </c>
      <c r="AF597" s="30">
        <f>SUMIF(Ingredients!$B$3:$B$217,M597,Ingredients!$C$3:$C$217)+SUMIF($B$3:$B$724,M597,$AG$3:$AG$724)</f>
        <v>0</v>
      </c>
      <c r="AG597" s="29">
        <f t="shared" si="119"/>
        <v>11</v>
      </c>
      <c r="AH597" s="30">
        <f>SUMIF(Ingredients!$B$3:$B$217,F597,Ingredients!$D$3:$D$217)+SUMIF($B$3:$B$724,F597,$AP$3:$AP$724)</f>
        <v>5</v>
      </c>
      <c r="AI597" s="30">
        <f>SUMIF(Ingredients!$B$3:$B$217,G597,Ingredients!$D$3:$D$217)+SUMIF($B$3:$B$724,G597,$AP$3:$AP$724)</f>
        <v>0</v>
      </c>
      <c r="AJ597" s="30">
        <f>SUMIF(Ingredients!$B$3:$B$217,H597,Ingredients!$D$3:$D$217)+SUMIF($B$3:$B$724,H597,$AP$3:$AP$724)</f>
        <v>0</v>
      </c>
      <c r="AK597" s="30">
        <f>SUMIF(Ingredients!$B$3:$B$217,I597,Ingredients!$D$3:$D$217)+SUMIF($B$3:$B$724,I597,$AP$3:$AP$724)</f>
        <v>0</v>
      </c>
      <c r="AL597" s="30">
        <f>SUMIF(Ingredients!$B$3:$B$217,J597,Ingredients!$D$3:$D$217)+SUMIF($B$3:$B$724,J597,$AP$3:$AP$724)</f>
        <v>5</v>
      </c>
      <c r="AM597" s="30">
        <f>SUMIF(Ingredients!$B$3:$B$217,K597,Ingredients!$D$3:$D$217)+SUMIF($B$3:$B$724,K597,$AP$3:$AP$724)</f>
        <v>0</v>
      </c>
      <c r="AN597" s="30">
        <f>SUMIF(Ingredients!$B$3:$B$217,L597,Ingredients!$D$3:$D$217)+SUMIF($B$3:$B$724,L597,$AP$3:$AP$724)</f>
        <v>0</v>
      </c>
      <c r="AO597" s="30">
        <f>SUMIF(Ingredients!$B$3:$B$217,M597,Ingredients!$D$3:$D$217)+SUMIF($B$3:$B$724,M597,$AP$3:$AP$724)</f>
        <v>0</v>
      </c>
      <c r="AP597" s="29">
        <f t="shared" si="120"/>
        <v>10</v>
      </c>
      <c r="AQ597" s="30">
        <f>SUMIF(Ingredients!$B$3:$B$217,F597,Ingredients!$E$3:$E$217)+SUMIF($B$3:$B$724,F597,$AY$3:$AY$727)</f>
        <v>24.75</v>
      </c>
      <c r="AR597" s="30">
        <f>SUMIF(Ingredients!$B$3:$B$217,G597,Ingredients!$E$3:$E$217)+SUMIF($B$3:$B$724,G597,$AY$3:$AY$727)</f>
        <v>0</v>
      </c>
      <c r="AS597" s="30">
        <f>SUMIF(Ingredients!$B$3:$B$217,H597,Ingredients!$E$3:$E$217)+SUMIF($B$3:$B$724,H597,$AY$3:$AY$727)</f>
        <v>43</v>
      </c>
      <c r="AT597" s="30">
        <f>SUMIF(Ingredients!$B$3:$B$217,I597,Ingredients!$E$3:$E$217)+SUMIF($B$3:$B$724,I597,$AY$3:$AY$727)</f>
        <v>30</v>
      </c>
      <c r="AU597" s="30">
        <f>SUMIF(Ingredients!$B$3:$B$217,J597,Ingredients!$E$3:$E$217)+SUMIF($B$3:$B$724,J597,$AY$3:$AY$727)</f>
        <v>23</v>
      </c>
      <c r="AV597" s="30">
        <f>SUMIF(Ingredients!$B$3:$B$217,K597,Ingredients!$E$3:$E$217)+SUMIF($B$3:$B$724,K597,$AY$3:$AY$727)</f>
        <v>0</v>
      </c>
      <c r="AW597" s="30">
        <f>SUMIF(Ingredients!$B$3:$B$217,L597,Ingredients!$E$3:$E$217)+SUMIF($B$3:$B$724,L597,$AY$3:$AY$727)</f>
        <v>0</v>
      </c>
      <c r="AX597" s="30">
        <f>SUMIF(Ingredients!$B$3:$B$217,M597,Ingredients!$E$3:$E$217)+SUMIF($B$3:$B$724,M597,$AY$3:$AY$727)</f>
        <v>0</v>
      </c>
      <c r="AY597" s="29">
        <f t="shared" si="121"/>
        <v>24.15</v>
      </c>
      <c r="AZ597" s="30">
        <f>SUMIF(Ingredients!$B$3:$B$217,F597,Ingredients!$F$3:$F$217)+SUMIF($B$3:$B$724,F597,$BH$3:$BH$724)</f>
        <v>0</v>
      </c>
      <c r="BA597" s="30">
        <f>SUMIF(Ingredients!$B$3:$B$217,G597,Ingredients!$F$3:$F$217)+SUMIF($B$3:$B$724,G597,$BH$3:$BH$724)</f>
        <v>0</v>
      </c>
      <c r="BB597" s="30">
        <f>SUMIF(Ingredients!$B$3:$B$217,H597,Ingredients!$F$3:$F$217)+SUMIF($B$3:$B$724,H597,$BH$3:$BH$724)</f>
        <v>1</v>
      </c>
      <c r="BC597" s="30">
        <f>SUMIF(Ingredients!$B$3:$B$217,I597,Ingredients!$F$3:$F$217)+SUMIF($B$3:$B$724,I597,$BH$3:$BH$724)</f>
        <v>0</v>
      </c>
      <c r="BD597" s="30">
        <f>SUMIF(Ingredients!$B$3:$B$217,J597,Ingredients!$F$3:$F$217)+SUMIF($B$3:$B$724,J597,$BH$3:$BH$724)</f>
        <v>0</v>
      </c>
      <c r="BE597" s="30">
        <f>SUMIF(Ingredients!$B$3:$B$217,K597,Ingredients!$F$3:$F$217)+SUMIF($B$3:$B$724,K597,$BH$3:$BH$724)</f>
        <v>0</v>
      </c>
      <c r="BF597" s="30">
        <f>SUMIF(Ingredients!$B$3:$B$217,L597,Ingredients!$F$3:$F$217)+SUMIF($B$3:$B$724,L597,$BH$3:$BH$724)</f>
        <v>0</v>
      </c>
      <c r="BG597" s="30">
        <f>SUMIF(Ingredients!$B$3:$B$217,M597,Ingredients!$F$3:$F$217)+SUMIF($B$3:$B$724,M597,$BH$3:$BH$724)</f>
        <v>0</v>
      </c>
      <c r="BH597" s="35">
        <f t="shared" si="122"/>
        <v>1</v>
      </c>
      <c r="BI597" s="30">
        <f>SUMIF(Ingredients!$B$3:$B$217,F597,Ingredients!$G$3:$G$217)+SUMIF($B$3:$B$724,F597,$BQ$3:$BQ$724)</f>
        <v>0.8</v>
      </c>
      <c r="BJ597" s="30">
        <f>SUMIF(Ingredients!$B$3:$B$217,G597,Ingredients!$G$3:$G$217)+SUMIF($B$3:$B$724,G597,$BQ$3:$BQ$724)</f>
        <v>0</v>
      </c>
      <c r="BK597" s="30">
        <f>SUMIF(Ingredients!$B$3:$B$217,H597,Ingredients!$G$3:$G$217)+SUMIF($B$3:$B$724,H597,$BQ$3:$BQ$724)</f>
        <v>0</v>
      </c>
      <c r="BL597" s="30">
        <f>SUMIF(Ingredients!$B$3:$B$217,I597,Ingredients!$G$3:$G$217)+SUMIF($B$3:$B$724,I597,$BQ$3:$BQ$724)</f>
        <v>0</v>
      </c>
      <c r="BM597" s="30">
        <f>SUMIF(Ingredients!$B$3:$B$217,J597,Ingredients!$G$3:$G$217)+SUMIF($B$3:$B$724,J597,$BQ$3:$BQ$724)</f>
        <v>0</v>
      </c>
      <c r="BN597" s="30">
        <f>SUMIF(Ingredients!$B$3:$B$217,K597,Ingredients!$G$3:$G$217)+SUMIF($B$3:$B$724,K597,$BQ$3:$BQ$724)</f>
        <v>0</v>
      </c>
      <c r="BO597" s="30">
        <f>SUMIF(Ingredients!$B$3:$B$217,L597,Ingredients!$G$3:$G$217)+SUMIF($B$3:$B$724,L597,$BQ$3:$BQ$724)</f>
        <v>0</v>
      </c>
      <c r="BP597" s="30">
        <f>SUMIF(Ingredients!$B$3:$B$217,M597,Ingredients!$G$3:$G$217)+SUMIF($B$3:$B$724,M597,$BQ$3:$BQ$724)</f>
        <v>0</v>
      </c>
      <c r="BQ597" s="36">
        <f t="shared" si="123"/>
        <v>0.8</v>
      </c>
      <c r="BR597" s="30">
        <f>SUMIF(Ingredients!$B$3:$B$217,F597,Ingredients!$H$3:$H$217)+SUMIF($B$3:$B$724,F597,$BZ$3:$BZ$724)</f>
        <v>0</v>
      </c>
      <c r="BS597" s="30">
        <f>SUMIF(Ingredients!$B$3:$B$217,G597,Ingredients!$H$3:$H$217)+SUMIF($B$3:$B$724,G597,$BZ$3:$BZ$724)</f>
        <v>0</v>
      </c>
      <c r="BT597" s="30">
        <f>SUMIF(Ingredients!$B$3:$B$217,H597,Ingredients!$H$3:$H$217)+SUMIF($B$3:$B$724,H597,$BZ$3:$BZ$724)</f>
        <v>0</v>
      </c>
      <c r="BU597" s="30">
        <f>SUMIF(Ingredients!$B$3:$B$217,I597,Ingredients!$H$3:$H$217)+SUMIF($B$3:$B$724,I597,$BZ$3:$BZ$724)</f>
        <v>0</v>
      </c>
      <c r="BV597" s="30">
        <f>SUMIF(Ingredients!$B$3:$B$217,J597,Ingredients!$H$3:$H$217)+SUMIF($B$3:$B$724,J597,$BZ$3:$BZ$724)</f>
        <v>0</v>
      </c>
      <c r="BW597" s="30">
        <f>SUMIF(Ingredients!$B$3:$B$217,K597,Ingredients!$H$3:$H$217)+SUMIF($B$3:$B$724,K597,$BZ$3:$BZ$724)</f>
        <v>0</v>
      </c>
      <c r="BX597" s="30">
        <f>SUMIF(Ingredients!$B$3:$B$217,L597,Ingredients!$H$3:$H$217)+SUMIF($B$3:$B$724,L597,$BZ$3:$BZ$724)</f>
        <v>0</v>
      </c>
      <c r="BY597" s="30">
        <f>SUMIF(Ingredients!$B$3:$B$217,M597,Ingredients!$H$3:$H$217)+SUMIF($B$3:$B$724,M597,$BZ$3:$BZ$724)</f>
        <v>0</v>
      </c>
      <c r="BZ597" s="42">
        <f t="shared" si="124"/>
        <v>0</v>
      </c>
      <c r="CA597" s="30">
        <f>SUMIF(Ingredients!$B$3:$B$217,F597,Ingredients!$I$3:$I$217)+SUMIF($B$3:$B$724,F597,$CI$3:$CI$724)</f>
        <v>0</v>
      </c>
      <c r="CB597" s="30">
        <f>SUMIF(Ingredients!$B$3:$B$217,G597,Ingredients!$I$3:$I$217)+SUMIF($B$3:$B$724,G597,$CI$3:$CI$724)</f>
        <v>0</v>
      </c>
      <c r="CC597" s="30">
        <f>SUMIF(Ingredients!$B$3:$B$217,H597,Ingredients!$I$3:$I$217)+SUMIF($B$3:$B$724,H597,$CI$3:$CI$724)</f>
        <v>0</v>
      </c>
      <c r="CD597" s="30">
        <f>SUMIF(Ingredients!$B$3:$B$217,I597,Ingredients!$I$3:$I$217)+SUMIF($B$3:$B$724,I597,$CI$3:$CI$724)</f>
        <v>0</v>
      </c>
      <c r="CE597" s="30">
        <f>SUMIF(Ingredients!$B$3:$B$217,J597,Ingredients!$I$3:$I$217)+SUMIF($B$3:$B$724,J597,$CI$3:$CI$724)</f>
        <v>0</v>
      </c>
      <c r="CF597" s="30">
        <f>SUMIF(Ingredients!$B$3:$B$217,K597,Ingredients!$I$3:$I$217)+SUMIF($B$3:$B$724,K597,$CI$3:$CI$724)</f>
        <v>0</v>
      </c>
      <c r="CG597" s="30">
        <f>SUMIF(Ingredients!$B$3:$B$217,L597,Ingredients!$I$3:$I$217)+SUMIF($B$3:$B$724,L597,$CI$3:$CI$724)</f>
        <v>0</v>
      </c>
      <c r="CH597" s="30">
        <f>SUMIF(Ingredients!$B$3:$B$217,M597,Ingredients!$I$3:$I$217)+SUMIF($B$3:$B$724,M597,$CI$3:$CI$724)</f>
        <v>0</v>
      </c>
      <c r="CI597" s="38">
        <f t="shared" si="125"/>
        <v>0</v>
      </c>
      <c r="CJ597" s="30">
        <f>SUMIF(Ingredients!$B$3:$B$217,F597,Ingredients!$J$3:$J$217)+SUMIF($B$3:$B$724,F597,$CR$3:$CR$724)</f>
        <v>0</v>
      </c>
      <c r="CK597" s="30">
        <f>SUMIF(Ingredients!$B$3:$B$217,G597,Ingredients!$J$3:$J$217)+SUMIF($B$3:$B$724,G597,$CR$3:$CR$724)</f>
        <v>0</v>
      </c>
      <c r="CL597" s="30">
        <f>SUMIF(Ingredients!$B$3:$B$217,H597,Ingredients!$J$3:$J$217)+SUMIF($B$3:$B$724,H597,$CR$3:$CR$724)</f>
        <v>0</v>
      </c>
      <c r="CM597" s="30">
        <f>SUMIF(Ingredients!$B$3:$B$217,I597,Ingredients!$J$3:$J$217)+SUMIF($B$3:$B$724,I597,$CR$3:$CR$724)</f>
        <v>0</v>
      </c>
      <c r="CN597" s="30">
        <f>SUMIF(Ingredients!$B$3:$B$217,J597,Ingredients!$J$3:$J$217)+SUMIF($B$3:$B$724,J597,$CR$3:$CR$724)</f>
        <v>2</v>
      </c>
      <c r="CO597" s="30">
        <f>SUMIF(Ingredients!$B$3:$B$217,K597,Ingredients!$J$3:$J$217)+SUMIF($B$3:$B$724,K597,$CR$3:$CR$724)</f>
        <v>0</v>
      </c>
      <c r="CP597" s="30">
        <f>SUMIF(Ingredients!$B$3:$B$217,L597,Ingredients!$J$3:$J$217)+SUMIF($B$3:$B$724,L597,$CR$3:$CR$724)</f>
        <v>0</v>
      </c>
      <c r="CQ597" s="30">
        <f>SUMIF(Ingredients!$B$3:$B$217,M597,Ingredients!$J$3:$J$217)+SUMIF($B$3:$B$724,M597,$CR$3:$CR$724)</f>
        <v>0</v>
      </c>
      <c r="CR597" s="43">
        <f t="shared" si="126"/>
        <v>2</v>
      </c>
      <c r="CS597" s="34">
        <v>11</v>
      </c>
      <c r="CT597" s="30">
        <v>10</v>
      </c>
      <c r="CU597" s="30">
        <v>24.15</v>
      </c>
      <c r="CV597" s="35">
        <v>1</v>
      </c>
      <c r="CW597" s="36">
        <v>0.8</v>
      </c>
      <c r="CX597" s="37">
        <v>0</v>
      </c>
      <c r="CY597" s="38">
        <v>0</v>
      </c>
      <c r="CZ597" s="39">
        <v>2</v>
      </c>
      <c r="DA597" t="s">
        <v>199</v>
      </c>
      <c r="DB597" t="str">
        <f t="shared" ca="1" si="127"/>
        <v>No</v>
      </c>
      <c r="DD597" t="s">
        <v>200</v>
      </c>
      <c r="DE597" t="str">
        <f t="shared" ca="1" si="128"/>
        <v/>
      </c>
      <c r="DF597" t="s">
        <v>2272</v>
      </c>
    </row>
    <row r="598" spans="2:110" x14ac:dyDescent="0.3">
      <c r="B598" t="s">
        <v>916</v>
      </c>
      <c r="C598" t="str">
        <f>INDEX('PH Itemnames'!$B$1:$B$723,MATCH(B598,'PH Itemnames'!$A$1:$A$723),1)</f>
        <v>meringuecookieItem</v>
      </c>
      <c r="D598" t="s">
        <v>240</v>
      </c>
      <c r="E598" t="s">
        <v>1192</v>
      </c>
      <c r="F598" s="10" t="s">
        <v>233</v>
      </c>
      <c r="G598" s="11" t="s">
        <v>209</v>
      </c>
      <c r="H598" s="11" t="s">
        <v>210</v>
      </c>
      <c r="I598" s="11" t="s">
        <v>230</v>
      </c>
      <c r="J598" s="11"/>
      <c r="K598" s="11"/>
      <c r="L598" s="11"/>
      <c r="M598" s="11"/>
      <c r="N598" s="46">
        <f ca="1">SUMIF(Ingredients!$B$3:$B$217,'PH complex foods'!F598,Ingredients!$A$3:$A$119)+SUMIF($B$3:$B$724,F598,$V$3:$V$723)</f>
        <v>1</v>
      </c>
      <c r="O598" s="11">
        <f ca="1">SUMIF(Ingredients!$B$3:$B$217,'PH complex foods'!G598,Ingredients!$A$3:$A$119)+SUMIF($B$3:$B$724,G598,$V$3:$V$723)</f>
        <v>1</v>
      </c>
      <c r="P598" s="11">
        <f ca="1">SUMIF(Ingredients!$B$3:$B$217,'PH complex foods'!H598,Ingredients!$A$3:$A$119)+SUMIF($B$3:$B$724,H598,$V$3:$V$723)</f>
        <v>1</v>
      </c>
      <c r="Q598" s="11">
        <f ca="1">SUMIF(Ingredients!$B$3:$B$217,'PH complex foods'!I598,Ingredients!$A$3:$A$119)+SUMIF($B$3:$B$724,I598,$V$3:$V$723)</f>
        <v>0</v>
      </c>
      <c r="R598" s="11">
        <f ca="1">SUMIF(Ingredients!$B$3:$B$217,'PH complex foods'!J598,Ingredients!$A$3:$A$119)+SUMIF($B$3:$B$724,J598,$V$3:$V$723)</f>
        <v>0</v>
      </c>
      <c r="S598" s="11">
        <f ca="1">SUMIF(Ingredients!$B$3:$B$217,'PH complex foods'!K598,Ingredients!$A$3:$A$119)+SUMIF($B$3:$B$724,K598,$V$3:$V$723)</f>
        <v>0</v>
      </c>
      <c r="T598" s="11">
        <f ca="1">SUMIF(Ingredients!$B$3:$B$217,'PH complex foods'!L598,Ingredients!$A$3:$A$119)+SUMIF($B$3:$B$724,L598,$V$3:$V$723)</f>
        <v>0</v>
      </c>
      <c r="U598" s="11">
        <f ca="1">SUMIF(Ingredients!$B$3:$B$217,'PH complex foods'!M598,Ingredients!$A$3:$A$119)+SUMIF($B$3:$B$724,M598,$V$3:$V$723)</f>
        <v>0</v>
      </c>
      <c r="V598" s="10">
        <f t="shared" ca="1" si="129"/>
        <v>0</v>
      </c>
      <c r="W598" s="11">
        <f t="shared" si="118"/>
        <v>0</v>
      </c>
      <c r="X598" s="44" t="str">
        <f t="shared" ca="1" si="130"/>
        <v>No</v>
      </c>
      <c r="Y598" s="34">
        <f>SUMIF(Ingredients!$B$3:$B$217,F598,Ingredients!$C$3:$C$217)+SUMIF($B$3:$B$724,F598,$AG$3:$AG$724)</f>
        <v>1</v>
      </c>
      <c r="Z598" s="30">
        <f>SUMIF(Ingredients!$B$3:$B$217,G598,Ingredients!$C$3:$C$217)+SUMIF($B$3:$B$724,G598,$AG$3:$AG$724)</f>
        <v>5</v>
      </c>
      <c r="AA598" s="30">
        <f>SUMIF(Ingredients!$B$3:$B$217,H598,Ingredients!$C$3:$C$217)+SUMIF($B$3:$B$724,H598,$AG$3:$AG$724)</f>
        <v>0</v>
      </c>
      <c r="AB598" s="30">
        <f>SUMIF(Ingredients!$B$3:$B$217,I598,Ingredients!$C$3:$C$217)+SUMIF($B$3:$B$724,I598,$AG$3:$AG$724)</f>
        <v>10</v>
      </c>
      <c r="AC598" s="30">
        <f>SUMIF(Ingredients!$B$3:$B$217,J598,Ingredients!$C$3:$C$217)+SUMIF($B$3:$B$724,J598,$AG$3:$AG$724)</f>
        <v>0</v>
      </c>
      <c r="AD598" s="30">
        <f>SUMIF(Ingredients!$B$3:$B$217,K598,Ingredients!$C$3:$C$217)+SUMIF($B$3:$B$724,K598,$AG$3:$AG$724)</f>
        <v>0</v>
      </c>
      <c r="AE598" s="30">
        <f>SUMIF(Ingredients!$B$3:$B$217,L598,Ingredients!$C$3:$C$217)+SUMIF($B$3:$B$724,L598,$AG$3:$AG$724)</f>
        <v>0</v>
      </c>
      <c r="AF598" s="30">
        <f>SUMIF(Ingredients!$B$3:$B$217,M598,Ingredients!$C$3:$C$217)+SUMIF($B$3:$B$724,M598,$AG$3:$AG$724)</f>
        <v>0</v>
      </c>
      <c r="AG598" s="29">
        <f t="shared" si="119"/>
        <v>16</v>
      </c>
      <c r="AH598" s="30">
        <f>SUMIF(Ingredients!$B$3:$B$217,F598,Ingredients!$D$3:$D$217)+SUMIF($B$3:$B$724,F598,$AP$3:$AP$724)</f>
        <v>5</v>
      </c>
      <c r="AI598" s="30">
        <f>SUMIF(Ingredients!$B$3:$B$217,G598,Ingredients!$D$3:$D$217)+SUMIF($B$3:$B$724,G598,$AP$3:$AP$724)</f>
        <v>0</v>
      </c>
      <c r="AJ598" s="30">
        <f>SUMIF(Ingredients!$B$3:$B$217,H598,Ingredients!$D$3:$D$217)+SUMIF($B$3:$B$724,H598,$AP$3:$AP$724)</f>
        <v>0</v>
      </c>
      <c r="AK598" s="30">
        <f>SUMIF(Ingredients!$B$3:$B$217,I598,Ingredients!$D$3:$D$217)+SUMIF($B$3:$B$724,I598,$AP$3:$AP$724)</f>
        <v>5</v>
      </c>
      <c r="AL598" s="30">
        <f>SUMIF(Ingredients!$B$3:$B$217,J598,Ingredients!$D$3:$D$217)+SUMIF($B$3:$B$724,J598,$AP$3:$AP$724)</f>
        <v>0</v>
      </c>
      <c r="AM598" s="30">
        <f>SUMIF(Ingredients!$B$3:$B$217,K598,Ingredients!$D$3:$D$217)+SUMIF($B$3:$B$724,K598,$AP$3:$AP$724)</f>
        <v>0</v>
      </c>
      <c r="AN598" s="30">
        <f>SUMIF(Ingredients!$B$3:$B$217,L598,Ingredients!$D$3:$D$217)+SUMIF($B$3:$B$724,L598,$AP$3:$AP$724)</f>
        <v>0</v>
      </c>
      <c r="AO598" s="30">
        <f>SUMIF(Ingredients!$B$3:$B$217,M598,Ingredients!$D$3:$D$217)+SUMIF($B$3:$B$724,M598,$AP$3:$AP$724)</f>
        <v>0</v>
      </c>
      <c r="AP598" s="29">
        <f t="shared" si="120"/>
        <v>10</v>
      </c>
      <c r="AQ598" s="30">
        <f>SUMIF(Ingredients!$B$3:$B$217,F598,Ingredients!$E$3:$E$217)+SUMIF($B$3:$B$724,F598,$AY$3:$AY$727)</f>
        <v>24.75</v>
      </c>
      <c r="AR598" s="30">
        <f>SUMIF(Ingredients!$B$3:$B$217,G598,Ingredients!$E$3:$E$217)+SUMIF($B$3:$B$724,G598,$AY$3:$AY$727)</f>
        <v>7</v>
      </c>
      <c r="AS598" s="30">
        <f>SUMIF(Ingredients!$B$3:$B$217,H598,Ingredients!$E$3:$E$217)+SUMIF($B$3:$B$724,H598,$AY$3:$AY$727)</f>
        <v>30</v>
      </c>
      <c r="AT598" s="30">
        <f>SUMIF(Ingredients!$B$3:$B$217,I598,Ingredients!$E$3:$E$217)+SUMIF($B$3:$B$724,I598,$AY$3:$AY$727)</f>
        <v>11.666666666666666</v>
      </c>
      <c r="AU598" s="30">
        <f>SUMIF(Ingredients!$B$3:$B$217,J598,Ingredients!$E$3:$E$217)+SUMIF($B$3:$B$724,J598,$AY$3:$AY$727)</f>
        <v>0</v>
      </c>
      <c r="AV598" s="30">
        <f>SUMIF(Ingredients!$B$3:$B$217,K598,Ingredients!$E$3:$E$217)+SUMIF($B$3:$B$724,K598,$AY$3:$AY$727)</f>
        <v>0</v>
      </c>
      <c r="AW598" s="30">
        <f>SUMIF(Ingredients!$B$3:$B$217,L598,Ingredients!$E$3:$E$217)+SUMIF($B$3:$B$724,L598,$AY$3:$AY$727)</f>
        <v>0</v>
      </c>
      <c r="AX598" s="30">
        <f>SUMIF(Ingredients!$B$3:$B$217,M598,Ingredients!$E$3:$E$217)+SUMIF($B$3:$B$724,M598,$AY$3:$AY$727)</f>
        <v>0</v>
      </c>
      <c r="AY598" s="29">
        <f t="shared" si="121"/>
        <v>18.354166666666668</v>
      </c>
      <c r="AZ598" s="30">
        <f>SUMIF(Ingredients!$B$3:$B$217,F598,Ingredients!$F$3:$F$217)+SUMIF($B$3:$B$724,F598,$BH$3:$BH$724)</f>
        <v>0</v>
      </c>
      <c r="BA598" s="30">
        <f>SUMIF(Ingredients!$B$3:$B$217,G598,Ingredients!$F$3:$F$217)+SUMIF($B$3:$B$724,G598,$BH$3:$BH$724)</f>
        <v>1</v>
      </c>
      <c r="BB598" s="30">
        <f>SUMIF(Ingredients!$B$3:$B$217,H598,Ingredients!$F$3:$F$217)+SUMIF($B$3:$B$724,H598,$BH$3:$BH$724)</f>
        <v>0</v>
      </c>
      <c r="BC598" s="30">
        <f>SUMIF(Ingredients!$B$3:$B$217,I598,Ingredients!$F$3:$F$217)+SUMIF($B$3:$B$724,I598,$BH$3:$BH$724)</f>
        <v>0</v>
      </c>
      <c r="BD598" s="30">
        <f>SUMIF(Ingredients!$B$3:$B$217,J598,Ingredients!$F$3:$F$217)+SUMIF($B$3:$B$724,J598,$BH$3:$BH$724)</f>
        <v>0</v>
      </c>
      <c r="BE598" s="30">
        <f>SUMIF(Ingredients!$B$3:$B$217,K598,Ingredients!$F$3:$F$217)+SUMIF($B$3:$B$724,K598,$BH$3:$BH$724)</f>
        <v>0</v>
      </c>
      <c r="BF598" s="30">
        <f>SUMIF(Ingredients!$B$3:$B$217,L598,Ingredients!$F$3:$F$217)+SUMIF($B$3:$B$724,L598,$BH$3:$BH$724)</f>
        <v>0</v>
      </c>
      <c r="BG598" s="30">
        <f>SUMIF(Ingredients!$B$3:$B$217,M598,Ingredients!$F$3:$F$217)+SUMIF($B$3:$B$724,M598,$BH$3:$BH$724)</f>
        <v>0</v>
      </c>
      <c r="BH598" s="35">
        <f t="shared" si="122"/>
        <v>1</v>
      </c>
      <c r="BI598" s="30">
        <f>SUMIF(Ingredients!$B$3:$B$217,F598,Ingredients!$G$3:$G$217)+SUMIF($B$3:$B$724,F598,$BQ$3:$BQ$724)</f>
        <v>0.8</v>
      </c>
      <c r="BJ598" s="30">
        <f>SUMIF(Ingredients!$B$3:$B$217,G598,Ingredients!$G$3:$G$217)+SUMIF($B$3:$B$724,G598,$BQ$3:$BQ$724)</f>
        <v>0</v>
      </c>
      <c r="BK598" s="30">
        <f>SUMIF(Ingredients!$B$3:$B$217,H598,Ingredients!$G$3:$G$217)+SUMIF($B$3:$B$724,H598,$BQ$3:$BQ$724)</f>
        <v>0</v>
      </c>
      <c r="BL598" s="30">
        <f>SUMIF(Ingredients!$B$3:$B$217,I598,Ingredients!$G$3:$G$217)+SUMIF($B$3:$B$724,I598,$BQ$3:$BQ$724)</f>
        <v>0</v>
      </c>
      <c r="BM598" s="30">
        <f>SUMIF(Ingredients!$B$3:$B$217,J598,Ingredients!$G$3:$G$217)+SUMIF($B$3:$B$724,J598,$BQ$3:$BQ$724)</f>
        <v>0</v>
      </c>
      <c r="BN598" s="30">
        <f>SUMIF(Ingredients!$B$3:$B$217,K598,Ingredients!$G$3:$G$217)+SUMIF($B$3:$B$724,K598,$BQ$3:$BQ$724)</f>
        <v>0</v>
      </c>
      <c r="BO598" s="30">
        <f>SUMIF(Ingredients!$B$3:$B$217,L598,Ingredients!$G$3:$G$217)+SUMIF($B$3:$B$724,L598,$BQ$3:$BQ$724)</f>
        <v>0</v>
      </c>
      <c r="BP598" s="30">
        <f>SUMIF(Ingredients!$B$3:$B$217,M598,Ingredients!$G$3:$G$217)+SUMIF($B$3:$B$724,M598,$BQ$3:$BQ$724)</f>
        <v>0</v>
      </c>
      <c r="BQ598" s="36">
        <f t="shared" si="123"/>
        <v>0.8</v>
      </c>
      <c r="BR598" s="30">
        <f>SUMIF(Ingredients!$B$3:$B$217,F598,Ingredients!$H$3:$H$217)+SUMIF($B$3:$B$724,F598,$BZ$3:$BZ$724)</f>
        <v>0</v>
      </c>
      <c r="BS598" s="30">
        <f>SUMIF(Ingredients!$B$3:$B$217,G598,Ingredients!$H$3:$H$217)+SUMIF($B$3:$B$724,G598,$BZ$3:$BZ$724)</f>
        <v>0</v>
      </c>
      <c r="BT598" s="30">
        <f>SUMIF(Ingredients!$B$3:$B$217,H598,Ingredients!$H$3:$H$217)+SUMIF($B$3:$B$724,H598,$BZ$3:$BZ$724)</f>
        <v>0</v>
      </c>
      <c r="BU598" s="30">
        <f>SUMIF(Ingredients!$B$3:$B$217,I598,Ingredients!$H$3:$H$217)+SUMIF($B$3:$B$724,I598,$BZ$3:$BZ$724)</f>
        <v>0</v>
      </c>
      <c r="BV598" s="30">
        <f>SUMIF(Ingredients!$B$3:$B$217,J598,Ingredients!$H$3:$H$217)+SUMIF($B$3:$B$724,J598,$BZ$3:$BZ$724)</f>
        <v>0</v>
      </c>
      <c r="BW598" s="30">
        <f>SUMIF(Ingredients!$B$3:$B$217,K598,Ingredients!$H$3:$H$217)+SUMIF($B$3:$B$724,K598,$BZ$3:$BZ$724)</f>
        <v>0</v>
      </c>
      <c r="BX598" s="30">
        <f>SUMIF(Ingredients!$B$3:$B$217,L598,Ingredients!$H$3:$H$217)+SUMIF($B$3:$B$724,L598,$BZ$3:$BZ$724)</f>
        <v>0</v>
      </c>
      <c r="BY598" s="30">
        <f>SUMIF(Ingredients!$B$3:$B$217,M598,Ingredients!$H$3:$H$217)+SUMIF($B$3:$B$724,M598,$BZ$3:$BZ$724)</f>
        <v>0</v>
      </c>
      <c r="BZ598" s="42">
        <f t="shared" si="124"/>
        <v>0</v>
      </c>
      <c r="CA598" s="30">
        <f>SUMIF(Ingredients!$B$3:$B$217,F598,Ingredients!$I$3:$I$217)+SUMIF($B$3:$B$724,F598,$CI$3:$CI$724)</f>
        <v>0</v>
      </c>
      <c r="CB598" s="30">
        <f>SUMIF(Ingredients!$B$3:$B$217,G598,Ingredients!$I$3:$I$217)+SUMIF($B$3:$B$724,G598,$CI$3:$CI$724)</f>
        <v>0</v>
      </c>
      <c r="CC598" s="30">
        <f>SUMIF(Ingredients!$B$3:$B$217,H598,Ingredients!$I$3:$I$217)+SUMIF($B$3:$B$724,H598,$CI$3:$CI$724)</f>
        <v>0</v>
      </c>
      <c r="CD598" s="30">
        <f>SUMIF(Ingredients!$B$3:$B$217,I598,Ingredients!$I$3:$I$217)+SUMIF($B$3:$B$724,I598,$CI$3:$CI$724)</f>
        <v>0</v>
      </c>
      <c r="CE598" s="30">
        <f>SUMIF(Ingredients!$B$3:$B$217,J598,Ingredients!$I$3:$I$217)+SUMIF($B$3:$B$724,J598,$CI$3:$CI$724)</f>
        <v>0</v>
      </c>
      <c r="CF598" s="30">
        <f>SUMIF(Ingredients!$B$3:$B$217,K598,Ingredients!$I$3:$I$217)+SUMIF($B$3:$B$724,K598,$CI$3:$CI$724)</f>
        <v>0</v>
      </c>
      <c r="CG598" s="30">
        <f>SUMIF(Ingredients!$B$3:$B$217,L598,Ingredients!$I$3:$I$217)+SUMIF($B$3:$B$724,L598,$CI$3:$CI$724)</f>
        <v>0</v>
      </c>
      <c r="CH598" s="30">
        <f>SUMIF(Ingredients!$B$3:$B$217,M598,Ingredients!$I$3:$I$217)+SUMIF($B$3:$B$724,M598,$CI$3:$CI$724)</f>
        <v>0</v>
      </c>
      <c r="CI598" s="38">
        <f t="shared" si="125"/>
        <v>0</v>
      </c>
      <c r="CJ598" s="30">
        <f>SUMIF(Ingredients!$B$3:$B$217,F598,Ingredients!$J$3:$J$217)+SUMIF($B$3:$B$724,F598,$CR$3:$CR$724)</f>
        <v>0</v>
      </c>
      <c r="CK598" s="30">
        <f>SUMIF(Ingredients!$B$3:$B$217,G598,Ingredients!$J$3:$J$217)+SUMIF($B$3:$B$724,G598,$CR$3:$CR$724)</f>
        <v>0</v>
      </c>
      <c r="CL598" s="30">
        <f>SUMIF(Ingredients!$B$3:$B$217,H598,Ingredients!$J$3:$J$217)+SUMIF($B$3:$B$724,H598,$CR$3:$CR$724)</f>
        <v>0</v>
      </c>
      <c r="CM598" s="30">
        <f>SUMIF(Ingredients!$B$3:$B$217,I598,Ingredients!$J$3:$J$217)+SUMIF($B$3:$B$724,I598,$CR$3:$CR$724)</f>
        <v>3</v>
      </c>
      <c r="CN598" s="30">
        <f>SUMIF(Ingredients!$B$3:$B$217,J598,Ingredients!$J$3:$J$217)+SUMIF($B$3:$B$724,J598,$CR$3:$CR$724)</f>
        <v>0</v>
      </c>
      <c r="CO598" s="30">
        <f>SUMIF(Ingredients!$B$3:$B$217,K598,Ingredients!$J$3:$J$217)+SUMIF($B$3:$B$724,K598,$CR$3:$CR$724)</f>
        <v>0</v>
      </c>
      <c r="CP598" s="30">
        <f>SUMIF(Ingredients!$B$3:$B$217,L598,Ingredients!$J$3:$J$217)+SUMIF($B$3:$B$724,L598,$CR$3:$CR$724)</f>
        <v>0</v>
      </c>
      <c r="CQ598" s="30">
        <f>SUMIF(Ingredients!$B$3:$B$217,M598,Ingredients!$J$3:$J$217)+SUMIF($B$3:$B$724,M598,$CR$3:$CR$724)</f>
        <v>0</v>
      </c>
      <c r="CR598" s="43">
        <f t="shared" si="126"/>
        <v>3</v>
      </c>
      <c r="CS598" s="34">
        <v>16</v>
      </c>
      <c r="CT598" s="30">
        <v>10</v>
      </c>
      <c r="CU598" s="30">
        <v>18.354166666666668</v>
      </c>
      <c r="CV598" s="35">
        <v>1</v>
      </c>
      <c r="CW598" s="36">
        <v>0.8</v>
      </c>
      <c r="CX598" s="37">
        <v>0</v>
      </c>
      <c r="CY598" s="38">
        <v>0</v>
      </c>
      <c r="CZ598" s="39">
        <v>3</v>
      </c>
      <c r="DA598" t="s">
        <v>199</v>
      </c>
      <c r="DB598" t="str">
        <f t="shared" ca="1" si="127"/>
        <v>No</v>
      </c>
      <c r="DD598" t="s">
        <v>200</v>
      </c>
      <c r="DE598" t="str">
        <f t="shared" ca="1" si="128"/>
        <v/>
      </c>
      <c r="DF598" t="s">
        <v>2272</v>
      </c>
    </row>
    <row r="599" spans="2:110" x14ac:dyDescent="0.3">
      <c r="B599" t="s">
        <v>917</v>
      </c>
      <c r="C599" t="str">
        <f>INDEX('PH Itemnames'!$B$1:$B$723,MATCH(B599,'PH Itemnames'!$A$1:$A$723),1)</f>
        <v>meringuerouladeItem</v>
      </c>
      <c r="D599" t="s">
        <v>240</v>
      </c>
      <c r="E599" t="s">
        <v>1192</v>
      </c>
      <c r="F599" s="10" t="s">
        <v>233</v>
      </c>
      <c r="G599" s="11" t="s">
        <v>105</v>
      </c>
      <c r="H599" s="11" t="s">
        <v>913</v>
      </c>
      <c r="I599" s="11" t="s">
        <v>185</v>
      </c>
      <c r="J599" s="11"/>
      <c r="K599" s="11"/>
      <c r="L599" s="11"/>
      <c r="M599" s="11"/>
      <c r="N599" s="46">
        <f ca="1">SUMIF(Ingredients!$B$3:$B$217,'PH complex foods'!F599,Ingredients!$A$3:$A$119)+SUMIF($B$3:$B$724,F599,$V$3:$V$723)</f>
        <v>1</v>
      </c>
      <c r="O599" s="11">
        <f ca="1">SUMIF(Ingredients!$B$3:$B$217,'PH complex foods'!G599,Ingredients!$A$3:$A$119)+SUMIF($B$3:$B$724,G599,$V$3:$V$723)</f>
        <v>1</v>
      </c>
      <c r="P599" s="11">
        <f ca="1">SUMIF(Ingredients!$B$3:$B$217,'PH complex foods'!H599,Ingredients!$A$3:$A$119)+SUMIF($B$3:$B$724,H599,$V$3:$V$723)</f>
        <v>1</v>
      </c>
      <c r="Q599" s="11">
        <f ca="1">SUMIF(Ingredients!$B$3:$B$217,'PH complex foods'!I599,Ingredients!$A$3:$A$119)+SUMIF($B$3:$B$724,I599,$V$3:$V$723)</f>
        <v>0</v>
      </c>
      <c r="R599" s="11">
        <f ca="1">SUMIF(Ingredients!$B$3:$B$217,'PH complex foods'!J599,Ingredients!$A$3:$A$119)+SUMIF($B$3:$B$724,J599,$V$3:$V$723)</f>
        <v>0</v>
      </c>
      <c r="S599" s="11">
        <f ca="1">SUMIF(Ingredients!$B$3:$B$217,'PH complex foods'!K599,Ingredients!$A$3:$A$119)+SUMIF($B$3:$B$724,K599,$V$3:$V$723)</f>
        <v>0</v>
      </c>
      <c r="T599" s="11">
        <f ca="1">SUMIF(Ingredients!$B$3:$B$217,'PH complex foods'!L599,Ingredients!$A$3:$A$119)+SUMIF($B$3:$B$724,L599,$V$3:$V$723)</f>
        <v>0</v>
      </c>
      <c r="U599" s="11">
        <f ca="1">SUMIF(Ingredients!$B$3:$B$217,'PH complex foods'!M599,Ingredients!$A$3:$A$119)+SUMIF($B$3:$B$724,M599,$V$3:$V$723)</f>
        <v>0</v>
      </c>
      <c r="V599" s="10">
        <f t="shared" ca="1" si="129"/>
        <v>0</v>
      </c>
      <c r="W599" s="11">
        <f t="shared" si="118"/>
        <v>0</v>
      </c>
      <c r="X599" s="44" t="str">
        <f t="shared" ca="1" si="130"/>
        <v>No</v>
      </c>
      <c r="Y599" s="34">
        <f>SUMIF(Ingredients!$B$3:$B$217,F599,Ingredients!$C$3:$C$217)+SUMIF($B$3:$B$724,F599,$AG$3:$AG$724)</f>
        <v>1</v>
      </c>
      <c r="Z599" s="30">
        <f>SUMIF(Ingredients!$B$3:$B$217,G599,Ingredients!$C$3:$C$217)+SUMIF($B$3:$B$724,G599,$AG$3:$AG$724)</f>
        <v>2</v>
      </c>
      <c r="AA599" s="30">
        <f>SUMIF(Ingredients!$B$3:$B$217,H599,Ingredients!$C$3:$C$217)+SUMIF($B$3:$B$724,H599,$AG$3:$AG$724)</f>
        <v>1.5</v>
      </c>
      <c r="AB599" s="30">
        <f>SUMIF(Ingredients!$B$3:$B$217,I599,Ingredients!$C$3:$C$217)+SUMIF($B$3:$B$724,I599,$AG$3:$AG$724)</f>
        <v>0</v>
      </c>
      <c r="AC599" s="30">
        <f>SUMIF(Ingredients!$B$3:$B$217,J599,Ingredients!$C$3:$C$217)+SUMIF($B$3:$B$724,J599,$AG$3:$AG$724)</f>
        <v>0</v>
      </c>
      <c r="AD599" s="30">
        <f>SUMIF(Ingredients!$B$3:$B$217,K599,Ingredients!$C$3:$C$217)+SUMIF($B$3:$B$724,K599,$AG$3:$AG$724)</f>
        <v>0</v>
      </c>
      <c r="AE599" s="30">
        <f>SUMIF(Ingredients!$B$3:$B$217,L599,Ingredients!$C$3:$C$217)+SUMIF($B$3:$B$724,L599,$AG$3:$AG$724)</f>
        <v>0</v>
      </c>
      <c r="AF599" s="30">
        <f>SUMIF(Ingredients!$B$3:$B$217,M599,Ingredients!$C$3:$C$217)+SUMIF($B$3:$B$724,M599,$AG$3:$AG$724)</f>
        <v>0</v>
      </c>
      <c r="AG599" s="29">
        <f t="shared" si="119"/>
        <v>4.5</v>
      </c>
      <c r="AH599" s="30">
        <f>SUMIF(Ingredients!$B$3:$B$217,F599,Ingredients!$D$3:$D$217)+SUMIF($B$3:$B$724,F599,$AP$3:$AP$724)</f>
        <v>5</v>
      </c>
      <c r="AI599" s="30">
        <f>SUMIF(Ingredients!$B$3:$B$217,G599,Ingredients!$D$3:$D$217)+SUMIF($B$3:$B$724,G599,$AP$3:$AP$724)</f>
        <v>10</v>
      </c>
      <c r="AJ599" s="30">
        <f>SUMIF(Ingredients!$B$3:$B$217,H599,Ingredients!$D$3:$D$217)+SUMIF($B$3:$B$724,H599,$AP$3:$AP$724)</f>
        <v>0</v>
      </c>
      <c r="AK599" s="30">
        <f>SUMIF(Ingredients!$B$3:$B$217,I599,Ingredients!$D$3:$D$217)+SUMIF($B$3:$B$724,I599,$AP$3:$AP$724)</f>
        <v>0</v>
      </c>
      <c r="AL599" s="30">
        <f>SUMIF(Ingredients!$B$3:$B$217,J599,Ingredients!$D$3:$D$217)+SUMIF($B$3:$B$724,J599,$AP$3:$AP$724)</f>
        <v>0</v>
      </c>
      <c r="AM599" s="30">
        <f>SUMIF(Ingredients!$B$3:$B$217,K599,Ingredients!$D$3:$D$217)+SUMIF($B$3:$B$724,K599,$AP$3:$AP$724)</f>
        <v>0</v>
      </c>
      <c r="AN599" s="30">
        <f>SUMIF(Ingredients!$B$3:$B$217,L599,Ingredients!$D$3:$D$217)+SUMIF($B$3:$B$724,L599,$AP$3:$AP$724)</f>
        <v>0</v>
      </c>
      <c r="AO599" s="30">
        <f>SUMIF(Ingredients!$B$3:$B$217,M599,Ingredients!$D$3:$D$217)+SUMIF($B$3:$B$724,M599,$AP$3:$AP$724)</f>
        <v>0</v>
      </c>
      <c r="AP599" s="29">
        <f t="shared" si="120"/>
        <v>15</v>
      </c>
      <c r="AQ599" s="30">
        <f>SUMIF(Ingredients!$B$3:$B$217,F599,Ingredients!$E$3:$E$217)+SUMIF($B$3:$B$724,F599,$AY$3:$AY$727)</f>
        <v>24.75</v>
      </c>
      <c r="AR599" s="30">
        <f>SUMIF(Ingredients!$B$3:$B$217,G599,Ingredients!$E$3:$E$217)+SUMIF($B$3:$B$724,G599,$AY$3:$AY$727)</f>
        <v>4</v>
      </c>
      <c r="AS599" s="30">
        <f>SUMIF(Ingredients!$B$3:$B$217,H599,Ingredients!$E$3:$E$217)+SUMIF($B$3:$B$724,H599,$AY$3:$AY$727)</f>
        <v>87</v>
      </c>
      <c r="AT599" s="30">
        <f>SUMIF(Ingredients!$B$3:$B$217,I599,Ingredients!$E$3:$E$217)+SUMIF($B$3:$B$724,I599,$AY$3:$AY$727)</f>
        <v>0</v>
      </c>
      <c r="AU599" s="30">
        <f>SUMIF(Ingredients!$B$3:$B$217,J599,Ingredients!$E$3:$E$217)+SUMIF($B$3:$B$724,J599,$AY$3:$AY$727)</f>
        <v>0</v>
      </c>
      <c r="AV599" s="30">
        <f>SUMIF(Ingredients!$B$3:$B$217,K599,Ingredients!$E$3:$E$217)+SUMIF($B$3:$B$724,K599,$AY$3:$AY$727)</f>
        <v>0</v>
      </c>
      <c r="AW599" s="30">
        <f>SUMIF(Ingredients!$B$3:$B$217,L599,Ingredients!$E$3:$E$217)+SUMIF($B$3:$B$724,L599,$AY$3:$AY$727)</f>
        <v>0</v>
      </c>
      <c r="AX599" s="30">
        <f>SUMIF(Ingredients!$B$3:$B$217,M599,Ingredients!$E$3:$E$217)+SUMIF($B$3:$B$724,M599,$AY$3:$AY$727)</f>
        <v>0</v>
      </c>
      <c r="AY599" s="29">
        <f t="shared" si="121"/>
        <v>28.9375</v>
      </c>
      <c r="AZ599" s="30">
        <f>SUMIF(Ingredients!$B$3:$B$217,F599,Ingredients!$F$3:$F$217)+SUMIF($B$3:$B$724,F599,$BH$3:$BH$724)</f>
        <v>0</v>
      </c>
      <c r="BA599" s="30">
        <f>SUMIF(Ingredients!$B$3:$B$217,G599,Ingredients!$F$3:$F$217)+SUMIF($B$3:$B$724,G599,$BH$3:$BH$724)</f>
        <v>0</v>
      </c>
      <c r="BB599" s="30">
        <f>SUMIF(Ingredients!$B$3:$B$217,H599,Ingredients!$F$3:$F$217)+SUMIF($B$3:$B$724,H599,$BH$3:$BH$724)</f>
        <v>0</v>
      </c>
      <c r="BC599" s="30">
        <f>SUMIF(Ingredients!$B$3:$B$217,I599,Ingredients!$F$3:$F$217)+SUMIF($B$3:$B$724,I599,$BH$3:$BH$724)</f>
        <v>0</v>
      </c>
      <c r="BD599" s="30">
        <f>SUMIF(Ingredients!$B$3:$B$217,J599,Ingredients!$F$3:$F$217)+SUMIF($B$3:$B$724,J599,$BH$3:$BH$724)</f>
        <v>0</v>
      </c>
      <c r="BE599" s="30">
        <f>SUMIF(Ingredients!$B$3:$B$217,K599,Ingredients!$F$3:$F$217)+SUMIF($B$3:$B$724,K599,$BH$3:$BH$724)</f>
        <v>0</v>
      </c>
      <c r="BF599" s="30">
        <f>SUMIF(Ingredients!$B$3:$B$217,L599,Ingredients!$F$3:$F$217)+SUMIF($B$3:$B$724,L599,$BH$3:$BH$724)</f>
        <v>0</v>
      </c>
      <c r="BG599" s="30">
        <f>SUMIF(Ingredients!$B$3:$B$217,M599,Ingredients!$F$3:$F$217)+SUMIF($B$3:$B$724,M599,$BH$3:$BH$724)</f>
        <v>0</v>
      </c>
      <c r="BH599" s="35">
        <f t="shared" si="122"/>
        <v>0</v>
      </c>
      <c r="BI599" s="30">
        <f>SUMIF(Ingredients!$B$3:$B$217,F599,Ingredients!$G$3:$G$217)+SUMIF($B$3:$B$724,F599,$BQ$3:$BQ$724)</f>
        <v>0.8</v>
      </c>
      <c r="BJ599" s="30">
        <f>SUMIF(Ingredients!$B$3:$B$217,G599,Ingredients!$G$3:$G$217)+SUMIF($B$3:$B$724,G599,$BQ$3:$BQ$724)</f>
        <v>0.5</v>
      </c>
      <c r="BK599" s="30">
        <f>SUMIF(Ingredients!$B$3:$B$217,H599,Ingredients!$G$3:$G$217)+SUMIF($B$3:$B$724,H599,$BQ$3:$BQ$724)</f>
        <v>0.5</v>
      </c>
      <c r="BL599" s="30">
        <f>SUMIF(Ingredients!$B$3:$B$217,I599,Ingredients!$G$3:$G$217)+SUMIF($B$3:$B$724,I599,$BQ$3:$BQ$724)</f>
        <v>0</v>
      </c>
      <c r="BM599" s="30">
        <f>SUMIF(Ingredients!$B$3:$B$217,J599,Ingredients!$G$3:$G$217)+SUMIF($B$3:$B$724,J599,$BQ$3:$BQ$724)</f>
        <v>0</v>
      </c>
      <c r="BN599" s="30">
        <f>SUMIF(Ingredients!$B$3:$B$217,K599,Ingredients!$G$3:$G$217)+SUMIF($B$3:$B$724,K599,$BQ$3:$BQ$724)</f>
        <v>0</v>
      </c>
      <c r="BO599" s="30">
        <f>SUMIF(Ingredients!$B$3:$B$217,L599,Ingredients!$G$3:$G$217)+SUMIF($B$3:$B$724,L599,$BQ$3:$BQ$724)</f>
        <v>0</v>
      </c>
      <c r="BP599" s="30">
        <f>SUMIF(Ingredients!$B$3:$B$217,M599,Ingredients!$G$3:$G$217)+SUMIF($B$3:$B$724,M599,$BQ$3:$BQ$724)</f>
        <v>0</v>
      </c>
      <c r="BQ599" s="36">
        <f t="shared" si="123"/>
        <v>1.8</v>
      </c>
      <c r="BR599" s="30">
        <f>SUMIF(Ingredients!$B$3:$B$217,F599,Ingredients!$H$3:$H$217)+SUMIF($B$3:$B$724,F599,$BZ$3:$BZ$724)</f>
        <v>0</v>
      </c>
      <c r="BS599" s="30">
        <f>SUMIF(Ingredients!$B$3:$B$217,G599,Ingredients!$H$3:$H$217)+SUMIF($B$3:$B$724,G599,$BZ$3:$BZ$724)</f>
        <v>0</v>
      </c>
      <c r="BT599" s="30">
        <f>SUMIF(Ingredients!$B$3:$B$217,H599,Ingredients!$H$3:$H$217)+SUMIF($B$3:$B$724,H599,$BZ$3:$BZ$724)</f>
        <v>0</v>
      </c>
      <c r="BU599" s="30">
        <f>SUMIF(Ingredients!$B$3:$B$217,I599,Ingredients!$H$3:$H$217)+SUMIF($B$3:$B$724,I599,$BZ$3:$BZ$724)</f>
        <v>0</v>
      </c>
      <c r="BV599" s="30">
        <f>SUMIF(Ingredients!$B$3:$B$217,J599,Ingredients!$H$3:$H$217)+SUMIF($B$3:$B$724,J599,$BZ$3:$BZ$724)</f>
        <v>0</v>
      </c>
      <c r="BW599" s="30">
        <f>SUMIF(Ingredients!$B$3:$B$217,K599,Ingredients!$H$3:$H$217)+SUMIF($B$3:$B$724,K599,$BZ$3:$BZ$724)</f>
        <v>0</v>
      </c>
      <c r="BX599" s="30">
        <f>SUMIF(Ingredients!$B$3:$B$217,L599,Ingredients!$H$3:$H$217)+SUMIF($B$3:$B$724,L599,$BZ$3:$BZ$724)</f>
        <v>0</v>
      </c>
      <c r="BY599" s="30">
        <f>SUMIF(Ingredients!$B$3:$B$217,M599,Ingredients!$H$3:$H$217)+SUMIF($B$3:$B$724,M599,$BZ$3:$BZ$724)</f>
        <v>0</v>
      </c>
      <c r="BZ599" s="42">
        <f t="shared" si="124"/>
        <v>0</v>
      </c>
      <c r="CA599" s="30">
        <f>SUMIF(Ingredients!$B$3:$B$217,F599,Ingredients!$I$3:$I$217)+SUMIF($B$3:$B$724,F599,$CI$3:$CI$724)</f>
        <v>0</v>
      </c>
      <c r="CB599" s="30">
        <f>SUMIF(Ingredients!$B$3:$B$217,G599,Ingredients!$I$3:$I$217)+SUMIF($B$3:$B$724,G599,$CI$3:$CI$724)</f>
        <v>0</v>
      </c>
      <c r="CC599" s="30">
        <f>SUMIF(Ingredients!$B$3:$B$217,H599,Ingredients!$I$3:$I$217)+SUMIF($B$3:$B$724,H599,$CI$3:$CI$724)</f>
        <v>0</v>
      </c>
      <c r="CD599" s="30">
        <f>SUMIF(Ingredients!$B$3:$B$217,I599,Ingredients!$I$3:$I$217)+SUMIF($B$3:$B$724,I599,$CI$3:$CI$724)</f>
        <v>0</v>
      </c>
      <c r="CE599" s="30">
        <f>SUMIF(Ingredients!$B$3:$B$217,J599,Ingredients!$I$3:$I$217)+SUMIF($B$3:$B$724,J599,$CI$3:$CI$724)</f>
        <v>0</v>
      </c>
      <c r="CF599" s="30">
        <f>SUMIF(Ingredients!$B$3:$B$217,K599,Ingredients!$I$3:$I$217)+SUMIF($B$3:$B$724,K599,$CI$3:$CI$724)</f>
        <v>0</v>
      </c>
      <c r="CG599" s="30">
        <f>SUMIF(Ingredients!$B$3:$B$217,L599,Ingredients!$I$3:$I$217)+SUMIF($B$3:$B$724,L599,$CI$3:$CI$724)</f>
        <v>0</v>
      </c>
      <c r="CH599" s="30">
        <f>SUMIF(Ingredients!$B$3:$B$217,M599,Ingredients!$I$3:$I$217)+SUMIF($B$3:$B$724,M599,$CI$3:$CI$724)</f>
        <v>0</v>
      </c>
      <c r="CI599" s="38">
        <f t="shared" si="125"/>
        <v>0</v>
      </c>
      <c r="CJ599" s="30">
        <f>SUMIF(Ingredients!$B$3:$B$217,F599,Ingredients!$J$3:$J$217)+SUMIF($B$3:$B$724,F599,$CR$3:$CR$724)</f>
        <v>0</v>
      </c>
      <c r="CK599" s="30">
        <f>SUMIF(Ingredients!$B$3:$B$217,G599,Ingredients!$J$3:$J$217)+SUMIF($B$3:$B$724,G599,$CR$3:$CR$724)</f>
        <v>0</v>
      </c>
      <c r="CL599" s="30">
        <f>SUMIF(Ingredients!$B$3:$B$217,H599,Ingredients!$J$3:$J$217)+SUMIF($B$3:$B$724,H599,$CR$3:$CR$724)</f>
        <v>0</v>
      </c>
      <c r="CM599" s="30">
        <f>SUMIF(Ingredients!$B$3:$B$217,I599,Ingredients!$J$3:$J$217)+SUMIF($B$3:$B$724,I599,$CR$3:$CR$724)</f>
        <v>0</v>
      </c>
      <c r="CN599" s="30">
        <f>SUMIF(Ingredients!$B$3:$B$217,J599,Ingredients!$J$3:$J$217)+SUMIF($B$3:$B$724,J599,$CR$3:$CR$724)</f>
        <v>0</v>
      </c>
      <c r="CO599" s="30">
        <f>SUMIF(Ingredients!$B$3:$B$217,K599,Ingredients!$J$3:$J$217)+SUMIF($B$3:$B$724,K599,$CR$3:$CR$724)</f>
        <v>0</v>
      </c>
      <c r="CP599" s="30">
        <f>SUMIF(Ingredients!$B$3:$B$217,L599,Ingredients!$J$3:$J$217)+SUMIF($B$3:$B$724,L599,$CR$3:$CR$724)</f>
        <v>0</v>
      </c>
      <c r="CQ599" s="30">
        <f>SUMIF(Ingredients!$B$3:$B$217,M599,Ingredients!$J$3:$J$217)+SUMIF($B$3:$B$724,M599,$CR$3:$CR$724)</f>
        <v>0</v>
      </c>
      <c r="CR599" s="43">
        <f t="shared" si="126"/>
        <v>0</v>
      </c>
      <c r="CS599" s="34">
        <v>4.5</v>
      </c>
      <c r="CT599" s="30">
        <v>15</v>
      </c>
      <c r="CU599" s="30">
        <v>28.9375</v>
      </c>
      <c r="CV599" s="35">
        <v>0</v>
      </c>
      <c r="CW599" s="36">
        <v>1.8</v>
      </c>
      <c r="CX599" s="37">
        <v>0</v>
      </c>
      <c r="CY599" s="38">
        <v>0</v>
      </c>
      <c r="CZ599" s="39">
        <v>0</v>
      </c>
      <c r="DA599" t="s">
        <v>199</v>
      </c>
      <c r="DB599" t="str">
        <f t="shared" ca="1" si="127"/>
        <v>No</v>
      </c>
      <c r="DD599" t="s">
        <v>200</v>
      </c>
      <c r="DE599" t="str">
        <f t="shared" ca="1" si="128"/>
        <v/>
      </c>
      <c r="DF599" t="s">
        <v>2272</v>
      </c>
    </row>
    <row r="600" spans="2:110" x14ac:dyDescent="0.3">
      <c r="B600" t="s">
        <v>918</v>
      </c>
      <c r="C600" t="str">
        <f>INDEX('PH Itemnames'!$B$1:$B$723,MATCH(B600,'PH Itemnames'!$A$1:$A$723),1)</f>
        <v>merveilleuxItem</v>
      </c>
      <c r="D600" t="s">
        <v>240</v>
      </c>
      <c r="E600" t="s">
        <v>1192</v>
      </c>
      <c r="F600" s="10" t="s">
        <v>233</v>
      </c>
      <c r="G600" s="11" t="s">
        <v>217</v>
      </c>
      <c r="H600" s="11" t="s">
        <v>230</v>
      </c>
      <c r="I600" s="11"/>
      <c r="J600" s="11"/>
      <c r="K600" s="11"/>
      <c r="L600" s="11"/>
      <c r="M600" s="11"/>
      <c r="N600" s="46">
        <f ca="1">SUMIF(Ingredients!$B$3:$B$217,'PH complex foods'!F600,Ingredients!$A$3:$A$119)+SUMIF($B$3:$B$724,F600,$V$3:$V$723)</f>
        <v>1</v>
      </c>
      <c r="O600" s="11">
        <f ca="1">SUMIF(Ingredients!$B$3:$B$217,'PH complex foods'!G600,Ingredients!$A$3:$A$119)+SUMIF($B$3:$B$724,G600,$V$3:$V$723)</f>
        <v>1</v>
      </c>
      <c r="P600" s="11">
        <f ca="1">SUMIF(Ingredients!$B$3:$B$217,'PH complex foods'!H600,Ingredients!$A$3:$A$119)+SUMIF($B$3:$B$724,H600,$V$3:$V$723)</f>
        <v>0</v>
      </c>
      <c r="Q600" s="11">
        <f ca="1">SUMIF(Ingredients!$B$3:$B$217,'PH complex foods'!I600,Ingredients!$A$3:$A$119)+SUMIF($B$3:$B$724,I600,$V$3:$V$723)</f>
        <v>0</v>
      </c>
      <c r="R600" s="11">
        <f ca="1">SUMIF(Ingredients!$B$3:$B$217,'PH complex foods'!J600,Ingredients!$A$3:$A$119)+SUMIF($B$3:$B$724,J600,$V$3:$V$723)</f>
        <v>0</v>
      </c>
      <c r="S600" s="11">
        <f ca="1">SUMIF(Ingredients!$B$3:$B$217,'PH complex foods'!K600,Ingredients!$A$3:$A$119)+SUMIF($B$3:$B$724,K600,$V$3:$V$723)</f>
        <v>0</v>
      </c>
      <c r="T600" s="11">
        <f ca="1">SUMIF(Ingredients!$B$3:$B$217,'PH complex foods'!L600,Ingredients!$A$3:$A$119)+SUMIF($B$3:$B$724,L600,$V$3:$V$723)</f>
        <v>0</v>
      </c>
      <c r="U600" s="11">
        <f ca="1">SUMIF(Ingredients!$B$3:$B$217,'PH complex foods'!M600,Ingredients!$A$3:$A$119)+SUMIF($B$3:$B$724,M600,$V$3:$V$723)</f>
        <v>0</v>
      </c>
      <c r="V600" s="10">
        <f t="shared" ca="1" si="129"/>
        <v>0</v>
      </c>
      <c r="W600" s="11">
        <f t="shared" si="118"/>
        <v>0</v>
      </c>
      <c r="X600" s="44" t="str">
        <f t="shared" ca="1" si="130"/>
        <v>No</v>
      </c>
      <c r="Y600" s="34">
        <f>SUMIF(Ingredients!$B$3:$B$217,F600,Ingredients!$C$3:$C$217)+SUMIF($B$3:$B$724,F600,$AG$3:$AG$724)</f>
        <v>1</v>
      </c>
      <c r="Z600" s="30">
        <f>SUMIF(Ingredients!$B$3:$B$217,G600,Ingredients!$C$3:$C$217)+SUMIF($B$3:$B$724,G600,$AG$3:$AG$724)</f>
        <v>5</v>
      </c>
      <c r="AA600" s="30">
        <f>SUMIF(Ingredients!$B$3:$B$217,H600,Ingredients!$C$3:$C$217)+SUMIF($B$3:$B$724,H600,$AG$3:$AG$724)</f>
        <v>10</v>
      </c>
      <c r="AB600" s="30">
        <f>SUMIF(Ingredients!$B$3:$B$217,I600,Ingredients!$C$3:$C$217)+SUMIF($B$3:$B$724,I600,$AG$3:$AG$724)</f>
        <v>0</v>
      </c>
      <c r="AC600" s="30">
        <f>SUMIF(Ingredients!$B$3:$B$217,J600,Ingredients!$C$3:$C$217)+SUMIF($B$3:$B$724,J600,$AG$3:$AG$724)</f>
        <v>0</v>
      </c>
      <c r="AD600" s="30">
        <f>SUMIF(Ingredients!$B$3:$B$217,K600,Ingredients!$C$3:$C$217)+SUMIF($B$3:$B$724,K600,$AG$3:$AG$724)</f>
        <v>0</v>
      </c>
      <c r="AE600" s="30">
        <f>SUMIF(Ingredients!$B$3:$B$217,L600,Ingredients!$C$3:$C$217)+SUMIF($B$3:$B$724,L600,$AG$3:$AG$724)</f>
        <v>0</v>
      </c>
      <c r="AF600" s="30">
        <f>SUMIF(Ingredients!$B$3:$B$217,M600,Ingredients!$C$3:$C$217)+SUMIF($B$3:$B$724,M600,$AG$3:$AG$724)</f>
        <v>0</v>
      </c>
      <c r="AG600" s="29">
        <f t="shared" si="119"/>
        <v>16</v>
      </c>
      <c r="AH600" s="30">
        <f>SUMIF(Ingredients!$B$3:$B$217,F600,Ingredients!$D$3:$D$217)+SUMIF($B$3:$B$724,F600,$AP$3:$AP$724)</f>
        <v>5</v>
      </c>
      <c r="AI600" s="30">
        <f>SUMIF(Ingredients!$B$3:$B$217,G600,Ingredients!$D$3:$D$217)+SUMIF($B$3:$B$724,G600,$AP$3:$AP$724)</f>
        <v>0</v>
      </c>
      <c r="AJ600" s="30">
        <f>SUMIF(Ingredients!$B$3:$B$217,H600,Ingredients!$D$3:$D$217)+SUMIF($B$3:$B$724,H600,$AP$3:$AP$724)</f>
        <v>5</v>
      </c>
      <c r="AK600" s="30">
        <f>SUMIF(Ingredients!$B$3:$B$217,I600,Ingredients!$D$3:$D$217)+SUMIF($B$3:$B$724,I600,$AP$3:$AP$724)</f>
        <v>0</v>
      </c>
      <c r="AL600" s="30">
        <f>SUMIF(Ingredients!$B$3:$B$217,J600,Ingredients!$D$3:$D$217)+SUMIF($B$3:$B$724,J600,$AP$3:$AP$724)</f>
        <v>0</v>
      </c>
      <c r="AM600" s="30">
        <f>SUMIF(Ingredients!$B$3:$B$217,K600,Ingredients!$D$3:$D$217)+SUMIF($B$3:$B$724,K600,$AP$3:$AP$724)</f>
        <v>0</v>
      </c>
      <c r="AN600" s="30">
        <f>SUMIF(Ingredients!$B$3:$B$217,L600,Ingredients!$D$3:$D$217)+SUMIF($B$3:$B$724,L600,$AP$3:$AP$724)</f>
        <v>0</v>
      </c>
      <c r="AO600" s="30">
        <f>SUMIF(Ingredients!$B$3:$B$217,M600,Ingredients!$D$3:$D$217)+SUMIF($B$3:$B$724,M600,$AP$3:$AP$724)</f>
        <v>0</v>
      </c>
      <c r="AP600" s="29">
        <f t="shared" si="120"/>
        <v>10</v>
      </c>
      <c r="AQ600" s="30">
        <f>SUMIF(Ingredients!$B$3:$B$217,F600,Ingredients!$E$3:$E$217)+SUMIF($B$3:$B$724,F600,$AY$3:$AY$727)</f>
        <v>24.75</v>
      </c>
      <c r="AR600" s="30">
        <f>SUMIF(Ingredients!$B$3:$B$217,G600,Ingredients!$E$3:$E$217)+SUMIF($B$3:$B$724,G600,$AY$3:$AY$727)</f>
        <v>7</v>
      </c>
      <c r="AS600" s="30">
        <f>SUMIF(Ingredients!$B$3:$B$217,H600,Ingredients!$E$3:$E$217)+SUMIF($B$3:$B$724,H600,$AY$3:$AY$727)</f>
        <v>11.666666666666666</v>
      </c>
      <c r="AT600" s="30">
        <f>SUMIF(Ingredients!$B$3:$B$217,I600,Ingredients!$E$3:$E$217)+SUMIF($B$3:$B$724,I600,$AY$3:$AY$727)</f>
        <v>0</v>
      </c>
      <c r="AU600" s="30">
        <f>SUMIF(Ingredients!$B$3:$B$217,J600,Ingredients!$E$3:$E$217)+SUMIF($B$3:$B$724,J600,$AY$3:$AY$727)</f>
        <v>0</v>
      </c>
      <c r="AV600" s="30">
        <f>SUMIF(Ingredients!$B$3:$B$217,K600,Ingredients!$E$3:$E$217)+SUMIF($B$3:$B$724,K600,$AY$3:$AY$727)</f>
        <v>0</v>
      </c>
      <c r="AW600" s="30">
        <f>SUMIF(Ingredients!$B$3:$B$217,L600,Ingredients!$E$3:$E$217)+SUMIF($B$3:$B$724,L600,$AY$3:$AY$727)</f>
        <v>0</v>
      </c>
      <c r="AX600" s="30">
        <f>SUMIF(Ingredients!$B$3:$B$217,M600,Ingredients!$E$3:$E$217)+SUMIF($B$3:$B$724,M600,$AY$3:$AY$727)</f>
        <v>0</v>
      </c>
      <c r="AY600" s="29">
        <f t="shared" si="121"/>
        <v>14.472222222222221</v>
      </c>
      <c r="AZ600" s="30">
        <f>SUMIF(Ingredients!$B$3:$B$217,F600,Ingredients!$F$3:$F$217)+SUMIF($B$3:$B$724,F600,$BH$3:$BH$724)</f>
        <v>0</v>
      </c>
      <c r="BA600" s="30">
        <f>SUMIF(Ingredients!$B$3:$B$217,G600,Ingredients!$F$3:$F$217)+SUMIF($B$3:$B$724,G600,$BH$3:$BH$724)</f>
        <v>0</v>
      </c>
      <c r="BB600" s="30">
        <f>SUMIF(Ingredients!$B$3:$B$217,H600,Ingredients!$F$3:$F$217)+SUMIF($B$3:$B$724,H600,$BH$3:$BH$724)</f>
        <v>0</v>
      </c>
      <c r="BC600" s="30">
        <f>SUMIF(Ingredients!$B$3:$B$217,I600,Ingredients!$F$3:$F$217)+SUMIF($B$3:$B$724,I600,$BH$3:$BH$724)</f>
        <v>0</v>
      </c>
      <c r="BD600" s="30">
        <f>SUMIF(Ingredients!$B$3:$B$217,J600,Ingredients!$F$3:$F$217)+SUMIF($B$3:$B$724,J600,$BH$3:$BH$724)</f>
        <v>0</v>
      </c>
      <c r="BE600" s="30">
        <f>SUMIF(Ingredients!$B$3:$B$217,K600,Ingredients!$F$3:$F$217)+SUMIF($B$3:$B$724,K600,$BH$3:$BH$724)</f>
        <v>0</v>
      </c>
      <c r="BF600" s="30">
        <f>SUMIF(Ingredients!$B$3:$B$217,L600,Ingredients!$F$3:$F$217)+SUMIF($B$3:$B$724,L600,$BH$3:$BH$724)</f>
        <v>0</v>
      </c>
      <c r="BG600" s="30">
        <f>SUMIF(Ingredients!$B$3:$B$217,M600,Ingredients!$F$3:$F$217)+SUMIF($B$3:$B$724,M600,$BH$3:$BH$724)</f>
        <v>0</v>
      </c>
      <c r="BH600" s="35">
        <f t="shared" si="122"/>
        <v>0</v>
      </c>
      <c r="BI600" s="30">
        <f>SUMIF(Ingredients!$B$3:$B$217,F600,Ingredients!$G$3:$G$217)+SUMIF($B$3:$B$724,F600,$BQ$3:$BQ$724)</f>
        <v>0.8</v>
      </c>
      <c r="BJ600" s="30">
        <f>SUMIF(Ingredients!$B$3:$B$217,G600,Ingredients!$G$3:$G$217)+SUMIF($B$3:$B$724,G600,$BQ$3:$BQ$724)</f>
        <v>0</v>
      </c>
      <c r="BK600" s="30">
        <f>SUMIF(Ingredients!$B$3:$B$217,H600,Ingredients!$G$3:$G$217)+SUMIF($B$3:$B$724,H600,$BQ$3:$BQ$724)</f>
        <v>0</v>
      </c>
      <c r="BL600" s="30">
        <f>SUMIF(Ingredients!$B$3:$B$217,I600,Ingredients!$G$3:$G$217)+SUMIF($B$3:$B$724,I600,$BQ$3:$BQ$724)</f>
        <v>0</v>
      </c>
      <c r="BM600" s="30">
        <f>SUMIF(Ingredients!$B$3:$B$217,J600,Ingredients!$G$3:$G$217)+SUMIF($B$3:$B$724,J600,$BQ$3:$BQ$724)</f>
        <v>0</v>
      </c>
      <c r="BN600" s="30">
        <f>SUMIF(Ingredients!$B$3:$B$217,K600,Ingredients!$G$3:$G$217)+SUMIF($B$3:$B$724,K600,$BQ$3:$BQ$724)</f>
        <v>0</v>
      </c>
      <c r="BO600" s="30">
        <f>SUMIF(Ingredients!$B$3:$B$217,L600,Ingredients!$G$3:$G$217)+SUMIF($B$3:$B$724,L600,$BQ$3:$BQ$724)</f>
        <v>0</v>
      </c>
      <c r="BP600" s="30">
        <f>SUMIF(Ingredients!$B$3:$B$217,M600,Ingredients!$G$3:$G$217)+SUMIF($B$3:$B$724,M600,$BQ$3:$BQ$724)</f>
        <v>0</v>
      </c>
      <c r="BQ600" s="36">
        <f t="shared" si="123"/>
        <v>0.8</v>
      </c>
      <c r="BR600" s="30">
        <f>SUMIF(Ingredients!$B$3:$B$217,F600,Ingredients!$H$3:$H$217)+SUMIF($B$3:$B$724,F600,$BZ$3:$BZ$724)</f>
        <v>0</v>
      </c>
      <c r="BS600" s="30">
        <f>SUMIF(Ingredients!$B$3:$B$217,G600,Ingredients!$H$3:$H$217)+SUMIF($B$3:$B$724,G600,$BZ$3:$BZ$724)</f>
        <v>0</v>
      </c>
      <c r="BT600" s="30">
        <f>SUMIF(Ingredients!$B$3:$B$217,H600,Ingredients!$H$3:$H$217)+SUMIF($B$3:$B$724,H600,$BZ$3:$BZ$724)</f>
        <v>0</v>
      </c>
      <c r="BU600" s="30">
        <f>SUMIF(Ingredients!$B$3:$B$217,I600,Ingredients!$H$3:$H$217)+SUMIF($B$3:$B$724,I600,$BZ$3:$BZ$724)</f>
        <v>0</v>
      </c>
      <c r="BV600" s="30">
        <f>SUMIF(Ingredients!$B$3:$B$217,J600,Ingredients!$H$3:$H$217)+SUMIF($B$3:$B$724,J600,$BZ$3:$BZ$724)</f>
        <v>0</v>
      </c>
      <c r="BW600" s="30">
        <f>SUMIF(Ingredients!$B$3:$B$217,K600,Ingredients!$H$3:$H$217)+SUMIF($B$3:$B$724,K600,$BZ$3:$BZ$724)</f>
        <v>0</v>
      </c>
      <c r="BX600" s="30">
        <f>SUMIF(Ingredients!$B$3:$B$217,L600,Ingredients!$H$3:$H$217)+SUMIF($B$3:$B$724,L600,$BZ$3:$BZ$724)</f>
        <v>0</v>
      </c>
      <c r="BY600" s="30">
        <f>SUMIF(Ingredients!$B$3:$B$217,M600,Ingredients!$H$3:$H$217)+SUMIF($B$3:$B$724,M600,$BZ$3:$BZ$724)</f>
        <v>0</v>
      </c>
      <c r="BZ600" s="42">
        <f t="shared" si="124"/>
        <v>0</v>
      </c>
      <c r="CA600" s="30">
        <f>SUMIF(Ingredients!$B$3:$B$217,F600,Ingredients!$I$3:$I$217)+SUMIF($B$3:$B$724,F600,$CI$3:$CI$724)</f>
        <v>0</v>
      </c>
      <c r="CB600" s="30">
        <f>SUMIF(Ingredients!$B$3:$B$217,G600,Ingredients!$I$3:$I$217)+SUMIF($B$3:$B$724,G600,$CI$3:$CI$724)</f>
        <v>0</v>
      </c>
      <c r="CC600" s="30">
        <f>SUMIF(Ingredients!$B$3:$B$217,H600,Ingredients!$I$3:$I$217)+SUMIF($B$3:$B$724,H600,$CI$3:$CI$724)</f>
        <v>0</v>
      </c>
      <c r="CD600" s="30">
        <f>SUMIF(Ingredients!$B$3:$B$217,I600,Ingredients!$I$3:$I$217)+SUMIF($B$3:$B$724,I600,$CI$3:$CI$724)</f>
        <v>0</v>
      </c>
      <c r="CE600" s="30">
        <f>SUMIF(Ingredients!$B$3:$B$217,J600,Ingredients!$I$3:$I$217)+SUMIF($B$3:$B$724,J600,$CI$3:$CI$724)</f>
        <v>0</v>
      </c>
      <c r="CF600" s="30">
        <f>SUMIF(Ingredients!$B$3:$B$217,K600,Ingredients!$I$3:$I$217)+SUMIF($B$3:$B$724,K600,$CI$3:$CI$724)</f>
        <v>0</v>
      </c>
      <c r="CG600" s="30">
        <f>SUMIF(Ingredients!$B$3:$B$217,L600,Ingredients!$I$3:$I$217)+SUMIF($B$3:$B$724,L600,$CI$3:$CI$724)</f>
        <v>0</v>
      </c>
      <c r="CH600" s="30">
        <f>SUMIF(Ingredients!$B$3:$B$217,M600,Ingredients!$I$3:$I$217)+SUMIF($B$3:$B$724,M600,$CI$3:$CI$724)</f>
        <v>0</v>
      </c>
      <c r="CI600" s="38">
        <f t="shared" si="125"/>
        <v>0</v>
      </c>
      <c r="CJ600" s="30">
        <f>SUMIF(Ingredients!$B$3:$B$217,F600,Ingredients!$J$3:$J$217)+SUMIF($B$3:$B$724,F600,$CR$3:$CR$724)</f>
        <v>0</v>
      </c>
      <c r="CK600" s="30">
        <f>SUMIF(Ingredients!$B$3:$B$217,G600,Ingredients!$J$3:$J$217)+SUMIF($B$3:$B$724,G600,$CR$3:$CR$724)</f>
        <v>1</v>
      </c>
      <c r="CL600" s="30">
        <f>SUMIF(Ingredients!$B$3:$B$217,H600,Ingredients!$J$3:$J$217)+SUMIF($B$3:$B$724,H600,$CR$3:$CR$724)</f>
        <v>3</v>
      </c>
      <c r="CM600" s="30">
        <f>SUMIF(Ingredients!$B$3:$B$217,I600,Ingredients!$J$3:$J$217)+SUMIF($B$3:$B$724,I600,$CR$3:$CR$724)</f>
        <v>0</v>
      </c>
      <c r="CN600" s="30">
        <f>SUMIF(Ingredients!$B$3:$B$217,J600,Ingredients!$J$3:$J$217)+SUMIF($B$3:$B$724,J600,$CR$3:$CR$724)</f>
        <v>0</v>
      </c>
      <c r="CO600" s="30">
        <f>SUMIF(Ingredients!$B$3:$B$217,K600,Ingredients!$J$3:$J$217)+SUMIF($B$3:$B$724,K600,$CR$3:$CR$724)</f>
        <v>0</v>
      </c>
      <c r="CP600" s="30">
        <f>SUMIF(Ingredients!$B$3:$B$217,L600,Ingredients!$J$3:$J$217)+SUMIF($B$3:$B$724,L600,$CR$3:$CR$724)</f>
        <v>0</v>
      </c>
      <c r="CQ600" s="30">
        <f>SUMIF(Ingredients!$B$3:$B$217,M600,Ingredients!$J$3:$J$217)+SUMIF($B$3:$B$724,M600,$CR$3:$CR$724)</f>
        <v>0</v>
      </c>
      <c r="CR600" s="43">
        <f t="shared" si="126"/>
        <v>4</v>
      </c>
      <c r="CS600" s="34">
        <v>16</v>
      </c>
      <c r="CT600" s="30">
        <v>10</v>
      </c>
      <c r="CU600" s="30">
        <v>14.472222222222221</v>
      </c>
      <c r="CV600" s="35">
        <v>0</v>
      </c>
      <c r="CW600" s="36">
        <v>0.8</v>
      </c>
      <c r="CX600" s="37">
        <v>0</v>
      </c>
      <c r="CY600" s="38">
        <v>0</v>
      </c>
      <c r="CZ600" s="39">
        <v>4</v>
      </c>
      <c r="DA600" t="s">
        <v>199</v>
      </c>
      <c r="DB600" t="str">
        <f t="shared" ca="1" si="127"/>
        <v>No</v>
      </c>
      <c r="DD600" t="s">
        <v>200</v>
      </c>
      <c r="DE600" t="str">
        <f t="shared" ca="1" si="128"/>
        <v/>
      </c>
      <c r="DF600" t="s">
        <v>2272</v>
      </c>
    </row>
    <row r="601" spans="2:110" x14ac:dyDescent="0.3">
      <c r="B601" t="s">
        <v>919</v>
      </c>
      <c r="C601" t="str">
        <f>INDEX('PH Itemnames'!$B$1:$B$723,MATCH(B601,'PH Itemnames'!$A$1:$A$723),1)</f>
        <v>bbqjackfruitItem</v>
      </c>
      <c r="D601" t="s">
        <v>240</v>
      </c>
      <c r="E601" t="s">
        <v>1192</v>
      </c>
      <c r="F601" s="10" t="s">
        <v>167</v>
      </c>
      <c r="G601" s="11"/>
      <c r="H601" s="11"/>
      <c r="I601" s="11"/>
      <c r="J601" s="11"/>
      <c r="K601" s="11"/>
      <c r="L601" s="11"/>
      <c r="M601" s="11"/>
      <c r="N601" s="46">
        <f ca="1">SUMIF(Ingredients!$B$3:$B$217,'PH complex foods'!F601,Ingredients!$A$3:$A$119)+SUMIF($B$3:$B$724,F601,$V$3:$V$723)</f>
        <v>0</v>
      </c>
      <c r="O601" s="11">
        <f ca="1">SUMIF(Ingredients!$B$3:$B$217,'PH complex foods'!G601,Ingredients!$A$3:$A$119)+SUMIF($B$3:$B$724,G601,$V$3:$V$723)</f>
        <v>0</v>
      </c>
      <c r="P601" s="11">
        <f ca="1">SUMIF(Ingredients!$B$3:$B$217,'PH complex foods'!H601,Ingredients!$A$3:$A$119)+SUMIF($B$3:$B$724,H601,$V$3:$V$723)</f>
        <v>0</v>
      </c>
      <c r="Q601" s="11">
        <f ca="1">SUMIF(Ingredients!$B$3:$B$217,'PH complex foods'!I601,Ingredients!$A$3:$A$119)+SUMIF($B$3:$B$724,I601,$V$3:$V$723)</f>
        <v>0</v>
      </c>
      <c r="R601" s="11">
        <f ca="1">SUMIF(Ingredients!$B$3:$B$217,'PH complex foods'!J601,Ingredients!$A$3:$A$119)+SUMIF($B$3:$B$724,J601,$V$3:$V$723)</f>
        <v>0</v>
      </c>
      <c r="S601" s="11">
        <f ca="1">SUMIF(Ingredients!$B$3:$B$217,'PH complex foods'!K601,Ingredients!$A$3:$A$119)+SUMIF($B$3:$B$724,K601,$V$3:$V$723)</f>
        <v>0</v>
      </c>
      <c r="T601" s="11">
        <f ca="1">SUMIF(Ingredients!$B$3:$B$217,'PH complex foods'!L601,Ingredients!$A$3:$A$119)+SUMIF($B$3:$B$724,L601,$V$3:$V$723)</f>
        <v>0</v>
      </c>
      <c r="U601" s="11">
        <f ca="1">SUMIF(Ingredients!$B$3:$B$217,'PH complex foods'!M601,Ingredients!$A$3:$A$119)+SUMIF($B$3:$B$724,M601,$V$3:$V$723)</f>
        <v>0</v>
      </c>
      <c r="V601" s="10">
        <f t="shared" ca="1" si="129"/>
        <v>0</v>
      </c>
      <c r="W601" s="11">
        <f t="shared" si="118"/>
        <v>0</v>
      </c>
      <c r="X601" s="44" t="str">
        <f t="shared" ca="1" si="130"/>
        <v>No</v>
      </c>
      <c r="Y601" s="34">
        <f>SUMIF(Ingredients!$B$3:$B$217,F601,Ingredients!$C$3:$C$217)+SUMIF($B$3:$B$724,F601,$AG$3:$AG$724)</f>
        <v>0</v>
      </c>
      <c r="Z601" s="30">
        <f>SUMIF(Ingredients!$B$3:$B$217,G601,Ingredients!$C$3:$C$217)+SUMIF($B$3:$B$724,G601,$AG$3:$AG$724)</f>
        <v>0</v>
      </c>
      <c r="AA601" s="30">
        <f>SUMIF(Ingredients!$B$3:$B$217,H601,Ingredients!$C$3:$C$217)+SUMIF($B$3:$B$724,H601,$AG$3:$AG$724)</f>
        <v>0</v>
      </c>
      <c r="AB601" s="30">
        <f>SUMIF(Ingredients!$B$3:$B$217,I601,Ingredients!$C$3:$C$217)+SUMIF($B$3:$B$724,I601,$AG$3:$AG$724)</f>
        <v>0</v>
      </c>
      <c r="AC601" s="30">
        <f>SUMIF(Ingredients!$B$3:$B$217,J601,Ingredients!$C$3:$C$217)+SUMIF($B$3:$B$724,J601,$AG$3:$AG$724)</f>
        <v>0</v>
      </c>
      <c r="AD601" s="30">
        <f>SUMIF(Ingredients!$B$3:$B$217,K601,Ingredients!$C$3:$C$217)+SUMIF($B$3:$B$724,K601,$AG$3:$AG$724)</f>
        <v>0</v>
      </c>
      <c r="AE601" s="30">
        <f>SUMIF(Ingredients!$B$3:$B$217,L601,Ingredients!$C$3:$C$217)+SUMIF($B$3:$B$724,L601,$AG$3:$AG$724)</f>
        <v>0</v>
      </c>
      <c r="AF601" s="30">
        <f>SUMIF(Ingredients!$B$3:$B$217,M601,Ingredients!$C$3:$C$217)+SUMIF($B$3:$B$724,M601,$AG$3:$AG$724)</f>
        <v>0</v>
      </c>
      <c r="AG601" s="29">
        <f t="shared" si="119"/>
        <v>0</v>
      </c>
      <c r="AH601" s="30">
        <f>SUMIF(Ingredients!$B$3:$B$217,F601,Ingredients!$D$3:$D$217)+SUMIF($B$3:$B$724,F601,$AP$3:$AP$724)</f>
        <v>0</v>
      </c>
      <c r="AI601" s="30">
        <f>SUMIF(Ingredients!$B$3:$B$217,G601,Ingredients!$D$3:$D$217)+SUMIF($B$3:$B$724,G601,$AP$3:$AP$724)</f>
        <v>0</v>
      </c>
      <c r="AJ601" s="30">
        <f>SUMIF(Ingredients!$B$3:$B$217,H601,Ingredients!$D$3:$D$217)+SUMIF($B$3:$B$724,H601,$AP$3:$AP$724)</f>
        <v>0</v>
      </c>
      <c r="AK601" s="30">
        <f>SUMIF(Ingredients!$B$3:$B$217,I601,Ingredients!$D$3:$D$217)+SUMIF($B$3:$B$724,I601,$AP$3:$AP$724)</f>
        <v>0</v>
      </c>
      <c r="AL601" s="30">
        <f>SUMIF(Ingredients!$B$3:$B$217,J601,Ingredients!$D$3:$D$217)+SUMIF($B$3:$B$724,J601,$AP$3:$AP$724)</f>
        <v>0</v>
      </c>
      <c r="AM601" s="30">
        <f>SUMIF(Ingredients!$B$3:$B$217,K601,Ingredients!$D$3:$D$217)+SUMIF($B$3:$B$724,K601,$AP$3:$AP$724)</f>
        <v>0</v>
      </c>
      <c r="AN601" s="30">
        <f>SUMIF(Ingredients!$B$3:$B$217,L601,Ingredients!$D$3:$D$217)+SUMIF($B$3:$B$724,L601,$AP$3:$AP$724)</f>
        <v>0</v>
      </c>
      <c r="AO601" s="30">
        <f>SUMIF(Ingredients!$B$3:$B$217,M601,Ingredients!$D$3:$D$217)+SUMIF($B$3:$B$724,M601,$AP$3:$AP$724)</f>
        <v>0</v>
      </c>
      <c r="AP601" s="29">
        <f t="shared" si="120"/>
        <v>0</v>
      </c>
      <c r="AQ601" s="30">
        <f>SUMIF(Ingredients!$B$3:$B$217,F601,Ingredients!$E$3:$E$217)+SUMIF($B$3:$B$724,F601,$AY$3:$AY$727)</f>
        <v>0</v>
      </c>
      <c r="AR601" s="30">
        <f>SUMIF(Ingredients!$B$3:$B$217,G601,Ingredients!$E$3:$E$217)+SUMIF($B$3:$B$724,G601,$AY$3:$AY$727)</f>
        <v>0</v>
      </c>
      <c r="AS601" s="30">
        <f>SUMIF(Ingredients!$B$3:$B$217,H601,Ingredients!$E$3:$E$217)+SUMIF($B$3:$B$724,H601,$AY$3:$AY$727)</f>
        <v>0</v>
      </c>
      <c r="AT601" s="30">
        <f>SUMIF(Ingredients!$B$3:$B$217,I601,Ingredients!$E$3:$E$217)+SUMIF($B$3:$B$724,I601,$AY$3:$AY$727)</f>
        <v>0</v>
      </c>
      <c r="AU601" s="30">
        <f>SUMIF(Ingredients!$B$3:$B$217,J601,Ingredients!$E$3:$E$217)+SUMIF($B$3:$B$724,J601,$AY$3:$AY$727)</f>
        <v>0</v>
      </c>
      <c r="AV601" s="30">
        <f>SUMIF(Ingredients!$B$3:$B$217,K601,Ingredients!$E$3:$E$217)+SUMIF($B$3:$B$724,K601,$AY$3:$AY$727)</f>
        <v>0</v>
      </c>
      <c r="AW601" s="30">
        <f>SUMIF(Ingredients!$B$3:$B$217,L601,Ingredients!$E$3:$E$217)+SUMIF($B$3:$B$724,L601,$AY$3:$AY$727)</f>
        <v>0</v>
      </c>
      <c r="AX601" s="30">
        <f>SUMIF(Ingredients!$B$3:$B$217,M601,Ingredients!$E$3:$E$217)+SUMIF($B$3:$B$724,M601,$AY$3:$AY$727)</f>
        <v>0</v>
      </c>
      <c r="AY601" s="29">
        <f t="shared" si="121"/>
        <v>0</v>
      </c>
      <c r="AZ601" s="30">
        <f>SUMIF(Ingredients!$B$3:$B$217,F601,Ingredients!$F$3:$F$217)+SUMIF($B$3:$B$724,F601,$BH$3:$BH$724)</f>
        <v>0</v>
      </c>
      <c r="BA601" s="30">
        <f>SUMIF(Ingredients!$B$3:$B$217,G601,Ingredients!$F$3:$F$217)+SUMIF($B$3:$B$724,G601,$BH$3:$BH$724)</f>
        <v>0</v>
      </c>
      <c r="BB601" s="30">
        <f>SUMIF(Ingredients!$B$3:$B$217,H601,Ingredients!$F$3:$F$217)+SUMIF($B$3:$B$724,H601,$BH$3:$BH$724)</f>
        <v>0</v>
      </c>
      <c r="BC601" s="30">
        <f>SUMIF(Ingredients!$B$3:$B$217,I601,Ingredients!$F$3:$F$217)+SUMIF($B$3:$B$724,I601,$BH$3:$BH$724)</f>
        <v>0</v>
      </c>
      <c r="BD601" s="30">
        <f>SUMIF(Ingredients!$B$3:$B$217,J601,Ingredients!$F$3:$F$217)+SUMIF($B$3:$B$724,J601,$BH$3:$BH$724)</f>
        <v>0</v>
      </c>
      <c r="BE601" s="30">
        <f>SUMIF(Ingredients!$B$3:$B$217,K601,Ingredients!$F$3:$F$217)+SUMIF($B$3:$B$724,K601,$BH$3:$BH$724)</f>
        <v>0</v>
      </c>
      <c r="BF601" s="30">
        <f>SUMIF(Ingredients!$B$3:$B$217,L601,Ingredients!$F$3:$F$217)+SUMIF($B$3:$B$724,L601,$BH$3:$BH$724)</f>
        <v>0</v>
      </c>
      <c r="BG601" s="30">
        <f>SUMIF(Ingredients!$B$3:$B$217,M601,Ingredients!$F$3:$F$217)+SUMIF($B$3:$B$724,M601,$BH$3:$BH$724)</f>
        <v>0</v>
      </c>
      <c r="BH601" s="35">
        <f t="shared" si="122"/>
        <v>0</v>
      </c>
      <c r="BI601" s="30">
        <f>SUMIF(Ingredients!$B$3:$B$217,F601,Ingredients!$G$3:$G$217)+SUMIF($B$3:$B$724,F601,$BQ$3:$BQ$724)</f>
        <v>0</v>
      </c>
      <c r="BJ601" s="30">
        <f>SUMIF(Ingredients!$B$3:$B$217,G601,Ingredients!$G$3:$G$217)+SUMIF($B$3:$B$724,G601,$BQ$3:$BQ$724)</f>
        <v>0</v>
      </c>
      <c r="BK601" s="30">
        <f>SUMIF(Ingredients!$B$3:$B$217,H601,Ingredients!$G$3:$G$217)+SUMIF($B$3:$B$724,H601,$BQ$3:$BQ$724)</f>
        <v>0</v>
      </c>
      <c r="BL601" s="30">
        <f>SUMIF(Ingredients!$B$3:$B$217,I601,Ingredients!$G$3:$G$217)+SUMIF($B$3:$B$724,I601,$BQ$3:$BQ$724)</f>
        <v>0</v>
      </c>
      <c r="BM601" s="30">
        <f>SUMIF(Ingredients!$B$3:$B$217,J601,Ingredients!$G$3:$G$217)+SUMIF($B$3:$B$724,J601,$BQ$3:$BQ$724)</f>
        <v>0</v>
      </c>
      <c r="BN601" s="30">
        <f>SUMIF(Ingredients!$B$3:$B$217,K601,Ingredients!$G$3:$G$217)+SUMIF($B$3:$B$724,K601,$BQ$3:$BQ$724)</f>
        <v>0</v>
      </c>
      <c r="BO601" s="30">
        <f>SUMIF(Ingredients!$B$3:$B$217,L601,Ingredients!$G$3:$G$217)+SUMIF($B$3:$B$724,L601,$BQ$3:$BQ$724)</f>
        <v>0</v>
      </c>
      <c r="BP601" s="30">
        <f>SUMIF(Ingredients!$B$3:$B$217,M601,Ingredients!$G$3:$G$217)+SUMIF($B$3:$B$724,M601,$BQ$3:$BQ$724)</f>
        <v>0</v>
      </c>
      <c r="BQ601" s="36">
        <f t="shared" si="123"/>
        <v>0</v>
      </c>
      <c r="BR601" s="30">
        <f>SUMIF(Ingredients!$B$3:$B$217,F601,Ingredients!$H$3:$H$217)+SUMIF($B$3:$B$724,F601,$BZ$3:$BZ$724)</f>
        <v>0</v>
      </c>
      <c r="BS601" s="30">
        <f>SUMIF(Ingredients!$B$3:$B$217,G601,Ingredients!$H$3:$H$217)+SUMIF($B$3:$B$724,G601,$BZ$3:$BZ$724)</f>
        <v>0</v>
      </c>
      <c r="BT601" s="30">
        <f>SUMIF(Ingredients!$B$3:$B$217,H601,Ingredients!$H$3:$H$217)+SUMIF($B$3:$B$724,H601,$BZ$3:$BZ$724)</f>
        <v>0</v>
      </c>
      <c r="BU601" s="30">
        <f>SUMIF(Ingredients!$B$3:$B$217,I601,Ingredients!$H$3:$H$217)+SUMIF($B$3:$B$724,I601,$BZ$3:$BZ$724)</f>
        <v>0</v>
      </c>
      <c r="BV601" s="30">
        <f>SUMIF(Ingredients!$B$3:$B$217,J601,Ingredients!$H$3:$H$217)+SUMIF($B$3:$B$724,J601,$BZ$3:$BZ$724)</f>
        <v>0</v>
      </c>
      <c r="BW601" s="30">
        <f>SUMIF(Ingredients!$B$3:$B$217,K601,Ingredients!$H$3:$H$217)+SUMIF($B$3:$B$724,K601,$BZ$3:$BZ$724)</f>
        <v>0</v>
      </c>
      <c r="BX601" s="30">
        <f>SUMIF(Ingredients!$B$3:$B$217,L601,Ingredients!$H$3:$H$217)+SUMIF($B$3:$B$724,L601,$BZ$3:$BZ$724)</f>
        <v>0</v>
      </c>
      <c r="BY601" s="30">
        <f>SUMIF(Ingredients!$B$3:$B$217,M601,Ingredients!$H$3:$H$217)+SUMIF($B$3:$B$724,M601,$BZ$3:$BZ$724)</f>
        <v>0</v>
      </c>
      <c r="BZ601" s="42">
        <f t="shared" si="124"/>
        <v>0</v>
      </c>
      <c r="CA601" s="30">
        <f>SUMIF(Ingredients!$B$3:$B$217,F601,Ingredients!$I$3:$I$217)+SUMIF($B$3:$B$724,F601,$CI$3:$CI$724)</f>
        <v>0</v>
      </c>
      <c r="CB601" s="30">
        <f>SUMIF(Ingredients!$B$3:$B$217,G601,Ingredients!$I$3:$I$217)+SUMIF($B$3:$B$724,G601,$CI$3:$CI$724)</f>
        <v>0</v>
      </c>
      <c r="CC601" s="30">
        <f>SUMIF(Ingredients!$B$3:$B$217,H601,Ingredients!$I$3:$I$217)+SUMIF($B$3:$B$724,H601,$CI$3:$CI$724)</f>
        <v>0</v>
      </c>
      <c r="CD601" s="30">
        <f>SUMIF(Ingredients!$B$3:$B$217,I601,Ingredients!$I$3:$I$217)+SUMIF($B$3:$B$724,I601,$CI$3:$CI$724)</f>
        <v>0</v>
      </c>
      <c r="CE601" s="30">
        <f>SUMIF(Ingredients!$B$3:$B$217,J601,Ingredients!$I$3:$I$217)+SUMIF($B$3:$B$724,J601,$CI$3:$CI$724)</f>
        <v>0</v>
      </c>
      <c r="CF601" s="30">
        <f>SUMIF(Ingredients!$B$3:$B$217,K601,Ingredients!$I$3:$I$217)+SUMIF($B$3:$B$724,K601,$CI$3:$CI$724)</f>
        <v>0</v>
      </c>
      <c r="CG601" s="30">
        <f>SUMIF(Ingredients!$B$3:$B$217,L601,Ingredients!$I$3:$I$217)+SUMIF($B$3:$B$724,L601,$CI$3:$CI$724)</f>
        <v>0</v>
      </c>
      <c r="CH601" s="30">
        <f>SUMIF(Ingredients!$B$3:$B$217,M601,Ingredients!$I$3:$I$217)+SUMIF($B$3:$B$724,M601,$CI$3:$CI$724)</f>
        <v>0</v>
      </c>
      <c r="CI601" s="38">
        <f t="shared" si="125"/>
        <v>0</v>
      </c>
      <c r="CJ601" s="30">
        <f>SUMIF(Ingredients!$B$3:$B$217,F601,Ingredients!$J$3:$J$217)+SUMIF($B$3:$B$724,F601,$CR$3:$CR$724)</f>
        <v>0</v>
      </c>
      <c r="CK601" s="30">
        <f>SUMIF(Ingredients!$B$3:$B$217,G601,Ingredients!$J$3:$J$217)+SUMIF($B$3:$B$724,G601,$CR$3:$CR$724)</f>
        <v>0</v>
      </c>
      <c r="CL601" s="30">
        <f>SUMIF(Ingredients!$B$3:$B$217,H601,Ingredients!$J$3:$J$217)+SUMIF($B$3:$B$724,H601,$CR$3:$CR$724)</f>
        <v>0</v>
      </c>
      <c r="CM601" s="30">
        <f>SUMIF(Ingredients!$B$3:$B$217,I601,Ingredients!$J$3:$J$217)+SUMIF($B$3:$B$724,I601,$CR$3:$CR$724)</f>
        <v>0</v>
      </c>
      <c r="CN601" s="30">
        <f>SUMIF(Ingredients!$B$3:$B$217,J601,Ingredients!$J$3:$J$217)+SUMIF($B$3:$B$724,J601,$CR$3:$CR$724)</f>
        <v>0</v>
      </c>
      <c r="CO601" s="30">
        <f>SUMIF(Ingredients!$B$3:$B$217,K601,Ingredients!$J$3:$J$217)+SUMIF($B$3:$B$724,K601,$CR$3:$CR$724)</f>
        <v>0</v>
      </c>
      <c r="CP601" s="30">
        <f>SUMIF(Ingredients!$B$3:$B$217,L601,Ingredients!$J$3:$J$217)+SUMIF($B$3:$B$724,L601,$CR$3:$CR$724)</f>
        <v>0</v>
      </c>
      <c r="CQ601" s="30">
        <f>SUMIF(Ingredients!$B$3:$B$217,M601,Ingredients!$J$3:$J$217)+SUMIF($B$3:$B$724,M601,$CR$3:$CR$724)</f>
        <v>0</v>
      </c>
      <c r="CR601" s="43">
        <f t="shared" si="126"/>
        <v>0</v>
      </c>
      <c r="CS601" s="34">
        <v>0</v>
      </c>
      <c r="CT601" s="30">
        <v>0</v>
      </c>
      <c r="CU601" s="30">
        <v>0</v>
      </c>
      <c r="CV601" s="35">
        <v>0</v>
      </c>
      <c r="CW601" s="36">
        <v>0</v>
      </c>
      <c r="CX601" s="37">
        <v>0</v>
      </c>
      <c r="CY601" s="38">
        <v>0</v>
      </c>
      <c r="CZ601" s="39">
        <v>0</v>
      </c>
      <c r="DA601" t="s">
        <v>199</v>
      </c>
      <c r="DB601" t="str">
        <f t="shared" ca="1" si="127"/>
        <v>No</v>
      </c>
      <c r="DC601" t="s">
        <v>1263</v>
      </c>
      <c r="DD601" t="s">
        <v>200</v>
      </c>
      <c r="DE601" t="str">
        <f t="shared" ca="1" si="128"/>
        <v/>
      </c>
      <c r="DF601" t="s">
        <v>2272</v>
      </c>
    </row>
    <row r="602" spans="2:110" x14ac:dyDescent="0.3">
      <c r="B602" t="s">
        <v>920</v>
      </c>
      <c r="C602" t="str">
        <f>INDEX('PH Itemnames'!$B$1:$B$723,MATCH(B602,'PH Itemnames'!$A$1:$A$723),1)</f>
        <v>mushroomketchupomeletItem</v>
      </c>
      <c r="D602" t="s">
        <v>240</v>
      </c>
      <c r="E602" t="s">
        <v>1192</v>
      </c>
      <c r="F602" s="10" t="s">
        <v>921</v>
      </c>
      <c r="G602" s="11" t="s">
        <v>226</v>
      </c>
      <c r="H602" s="11"/>
      <c r="I602" s="11"/>
      <c r="J602" s="11"/>
      <c r="K602" s="11"/>
      <c r="L602" s="11"/>
      <c r="M602" s="11"/>
      <c r="N602" s="46">
        <f ca="1">SUMIF(Ingredients!$B$3:$B$217,'PH complex foods'!F602,Ingredients!$A$3:$A$119)+SUMIF($B$3:$B$724,F602,$V$3:$V$723)</f>
        <v>1</v>
      </c>
      <c r="O602" s="11">
        <f ca="1">SUMIF(Ingredients!$B$3:$B$217,'PH complex foods'!G602,Ingredients!$A$3:$A$119)+SUMIF($B$3:$B$724,G602,$V$3:$V$723)</f>
        <v>1</v>
      </c>
      <c r="P602" s="11">
        <f ca="1">SUMIF(Ingredients!$B$3:$B$217,'PH complex foods'!H602,Ingredients!$A$3:$A$119)+SUMIF($B$3:$B$724,H602,$V$3:$V$723)</f>
        <v>0</v>
      </c>
      <c r="Q602" s="11">
        <f ca="1">SUMIF(Ingredients!$B$3:$B$217,'PH complex foods'!I602,Ingredients!$A$3:$A$119)+SUMIF($B$3:$B$724,I602,$V$3:$V$723)</f>
        <v>0</v>
      </c>
      <c r="R602" s="11">
        <f ca="1">SUMIF(Ingredients!$B$3:$B$217,'PH complex foods'!J602,Ingredients!$A$3:$A$119)+SUMIF($B$3:$B$724,J602,$V$3:$V$723)</f>
        <v>0</v>
      </c>
      <c r="S602" s="11">
        <f ca="1">SUMIF(Ingredients!$B$3:$B$217,'PH complex foods'!K602,Ingredients!$A$3:$A$119)+SUMIF($B$3:$B$724,K602,$V$3:$V$723)</f>
        <v>0</v>
      </c>
      <c r="T602" s="11">
        <f ca="1">SUMIF(Ingredients!$B$3:$B$217,'PH complex foods'!L602,Ingredients!$A$3:$A$119)+SUMIF($B$3:$B$724,L602,$V$3:$V$723)</f>
        <v>0</v>
      </c>
      <c r="U602" s="11">
        <f ca="1">SUMIF(Ingredients!$B$3:$B$217,'PH complex foods'!M602,Ingredients!$A$3:$A$119)+SUMIF($B$3:$B$724,M602,$V$3:$V$723)</f>
        <v>0</v>
      </c>
      <c r="V602" s="10">
        <f t="shared" ca="1" si="129"/>
        <v>1</v>
      </c>
      <c r="W602" s="11">
        <f t="shared" si="118"/>
        <v>0</v>
      </c>
      <c r="X602" s="44" t="str">
        <f t="shared" ca="1" si="130"/>
        <v>Yes</v>
      </c>
      <c r="Y602" s="34">
        <f>SUMIF(Ingredients!$B$3:$B$217,F602,Ingredients!$C$3:$C$217)+SUMIF($B$3:$B$724,F602,$AG$3:$AG$724)</f>
        <v>2</v>
      </c>
      <c r="Z602" s="30">
        <f>SUMIF(Ingredients!$B$3:$B$217,G602,Ingredients!$C$3:$C$217)+SUMIF($B$3:$B$724,G602,$AG$3:$AG$724)</f>
        <v>0</v>
      </c>
      <c r="AA602" s="30">
        <f>SUMIF(Ingredients!$B$3:$B$217,H602,Ingredients!$C$3:$C$217)+SUMIF($B$3:$B$724,H602,$AG$3:$AG$724)</f>
        <v>0</v>
      </c>
      <c r="AB602" s="30">
        <f>SUMIF(Ingredients!$B$3:$B$217,I602,Ingredients!$C$3:$C$217)+SUMIF($B$3:$B$724,I602,$AG$3:$AG$724)</f>
        <v>0</v>
      </c>
      <c r="AC602" s="30">
        <f>SUMIF(Ingredients!$B$3:$B$217,J602,Ingredients!$C$3:$C$217)+SUMIF($B$3:$B$724,J602,$AG$3:$AG$724)</f>
        <v>0</v>
      </c>
      <c r="AD602" s="30">
        <f>SUMIF(Ingredients!$B$3:$B$217,K602,Ingredients!$C$3:$C$217)+SUMIF($B$3:$B$724,K602,$AG$3:$AG$724)</f>
        <v>0</v>
      </c>
      <c r="AE602" s="30">
        <f>SUMIF(Ingredients!$B$3:$B$217,L602,Ingredients!$C$3:$C$217)+SUMIF($B$3:$B$724,L602,$AG$3:$AG$724)</f>
        <v>0</v>
      </c>
      <c r="AF602" s="30">
        <f>SUMIF(Ingredients!$B$3:$B$217,M602,Ingredients!$C$3:$C$217)+SUMIF($B$3:$B$724,M602,$AG$3:$AG$724)</f>
        <v>0</v>
      </c>
      <c r="AG602" s="29">
        <f t="shared" si="119"/>
        <v>2</v>
      </c>
      <c r="AH602" s="30">
        <f>SUMIF(Ingredients!$B$3:$B$217,F602,Ingredients!$D$3:$D$217)+SUMIF($B$3:$B$724,F602,$AP$3:$AP$724)</f>
        <v>10</v>
      </c>
      <c r="AI602" s="30">
        <f>SUMIF(Ingredients!$B$3:$B$217,G602,Ingredients!$D$3:$D$217)+SUMIF($B$3:$B$724,G602,$AP$3:$AP$724)</f>
        <v>0</v>
      </c>
      <c r="AJ602" s="30">
        <f>SUMIF(Ingredients!$B$3:$B$217,H602,Ingredients!$D$3:$D$217)+SUMIF($B$3:$B$724,H602,$AP$3:$AP$724)</f>
        <v>0</v>
      </c>
      <c r="AK602" s="30">
        <f>SUMIF(Ingredients!$B$3:$B$217,I602,Ingredients!$D$3:$D$217)+SUMIF($B$3:$B$724,I602,$AP$3:$AP$724)</f>
        <v>0</v>
      </c>
      <c r="AL602" s="30">
        <f>SUMIF(Ingredients!$B$3:$B$217,J602,Ingredients!$D$3:$D$217)+SUMIF($B$3:$B$724,J602,$AP$3:$AP$724)</f>
        <v>0</v>
      </c>
      <c r="AM602" s="30">
        <f>SUMIF(Ingredients!$B$3:$B$217,K602,Ingredients!$D$3:$D$217)+SUMIF($B$3:$B$724,K602,$AP$3:$AP$724)</f>
        <v>0</v>
      </c>
      <c r="AN602" s="30">
        <f>SUMIF(Ingredients!$B$3:$B$217,L602,Ingredients!$D$3:$D$217)+SUMIF($B$3:$B$724,L602,$AP$3:$AP$724)</f>
        <v>0</v>
      </c>
      <c r="AO602" s="30">
        <f>SUMIF(Ingredients!$B$3:$B$217,M602,Ingredients!$D$3:$D$217)+SUMIF($B$3:$B$724,M602,$AP$3:$AP$724)</f>
        <v>0</v>
      </c>
      <c r="AP602" s="29">
        <f t="shared" si="120"/>
        <v>10</v>
      </c>
      <c r="AQ602" s="30">
        <f>SUMIF(Ingredients!$B$3:$B$217,F602,Ingredients!$E$3:$E$217)+SUMIF($B$3:$B$724,F602,$AY$3:$AY$727)</f>
        <v>25.5</v>
      </c>
      <c r="AR602" s="30">
        <f>SUMIF(Ingredients!$B$3:$B$217,G602,Ingredients!$E$3:$E$217)+SUMIF($B$3:$B$724,G602,$AY$3:$AY$727)</f>
        <v>16</v>
      </c>
      <c r="AS602" s="30">
        <f>SUMIF(Ingredients!$B$3:$B$217,H602,Ingredients!$E$3:$E$217)+SUMIF($B$3:$B$724,H602,$AY$3:$AY$727)</f>
        <v>0</v>
      </c>
      <c r="AT602" s="30">
        <f>SUMIF(Ingredients!$B$3:$B$217,I602,Ingredients!$E$3:$E$217)+SUMIF($B$3:$B$724,I602,$AY$3:$AY$727)</f>
        <v>0</v>
      </c>
      <c r="AU602" s="30">
        <f>SUMIF(Ingredients!$B$3:$B$217,J602,Ingredients!$E$3:$E$217)+SUMIF($B$3:$B$724,J602,$AY$3:$AY$727)</f>
        <v>0</v>
      </c>
      <c r="AV602" s="30">
        <f>SUMIF(Ingredients!$B$3:$B$217,K602,Ingredients!$E$3:$E$217)+SUMIF($B$3:$B$724,K602,$AY$3:$AY$727)</f>
        <v>0</v>
      </c>
      <c r="AW602" s="30">
        <f>SUMIF(Ingredients!$B$3:$B$217,L602,Ingredients!$E$3:$E$217)+SUMIF($B$3:$B$724,L602,$AY$3:$AY$727)</f>
        <v>0</v>
      </c>
      <c r="AX602" s="30">
        <f>SUMIF(Ingredients!$B$3:$B$217,M602,Ingredients!$E$3:$E$217)+SUMIF($B$3:$B$724,M602,$AY$3:$AY$727)</f>
        <v>0</v>
      </c>
      <c r="AY602" s="29">
        <f t="shared" si="121"/>
        <v>20.75</v>
      </c>
      <c r="AZ602" s="30">
        <f>SUMIF(Ingredients!$B$3:$B$217,F602,Ingredients!$F$3:$F$217)+SUMIF($B$3:$B$724,F602,$BH$3:$BH$724)</f>
        <v>0</v>
      </c>
      <c r="BA602" s="30">
        <f>SUMIF(Ingredients!$B$3:$B$217,G602,Ingredients!$F$3:$F$217)+SUMIF($B$3:$B$724,G602,$BH$3:$BH$724)</f>
        <v>0</v>
      </c>
      <c r="BB602" s="30">
        <f>SUMIF(Ingredients!$B$3:$B$217,H602,Ingredients!$F$3:$F$217)+SUMIF($B$3:$B$724,H602,$BH$3:$BH$724)</f>
        <v>0</v>
      </c>
      <c r="BC602" s="30">
        <f>SUMIF(Ingredients!$B$3:$B$217,I602,Ingredients!$F$3:$F$217)+SUMIF($B$3:$B$724,I602,$BH$3:$BH$724)</f>
        <v>0</v>
      </c>
      <c r="BD602" s="30">
        <f>SUMIF(Ingredients!$B$3:$B$217,J602,Ingredients!$F$3:$F$217)+SUMIF($B$3:$B$724,J602,$BH$3:$BH$724)</f>
        <v>0</v>
      </c>
      <c r="BE602" s="30">
        <f>SUMIF(Ingredients!$B$3:$B$217,K602,Ingredients!$F$3:$F$217)+SUMIF($B$3:$B$724,K602,$BH$3:$BH$724)</f>
        <v>0</v>
      </c>
      <c r="BF602" s="30">
        <f>SUMIF(Ingredients!$B$3:$B$217,L602,Ingredients!$F$3:$F$217)+SUMIF($B$3:$B$724,L602,$BH$3:$BH$724)</f>
        <v>0</v>
      </c>
      <c r="BG602" s="30">
        <f>SUMIF(Ingredients!$B$3:$B$217,M602,Ingredients!$F$3:$F$217)+SUMIF($B$3:$B$724,M602,$BH$3:$BH$724)</f>
        <v>0</v>
      </c>
      <c r="BH602" s="35">
        <f t="shared" si="122"/>
        <v>0</v>
      </c>
      <c r="BI602" s="30">
        <f>SUMIF(Ingredients!$B$3:$B$217,F602,Ingredients!$G$3:$G$217)+SUMIF($B$3:$B$724,F602,$BQ$3:$BQ$724)</f>
        <v>0</v>
      </c>
      <c r="BJ602" s="30">
        <f>SUMIF(Ingredients!$B$3:$B$217,G602,Ingredients!$G$3:$G$217)+SUMIF($B$3:$B$724,G602,$BQ$3:$BQ$724)</f>
        <v>0</v>
      </c>
      <c r="BK602" s="30">
        <f>SUMIF(Ingredients!$B$3:$B$217,H602,Ingredients!$G$3:$G$217)+SUMIF($B$3:$B$724,H602,$BQ$3:$BQ$724)</f>
        <v>0</v>
      </c>
      <c r="BL602" s="30">
        <f>SUMIF(Ingredients!$B$3:$B$217,I602,Ingredients!$G$3:$G$217)+SUMIF($B$3:$B$724,I602,$BQ$3:$BQ$724)</f>
        <v>0</v>
      </c>
      <c r="BM602" s="30">
        <f>SUMIF(Ingredients!$B$3:$B$217,J602,Ingredients!$G$3:$G$217)+SUMIF($B$3:$B$724,J602,$BQ$3:$BQ$724)</f>
        <v>0</v>
      </c>
      <c r="BN602" s="30">
        <f>SUMIF(Ingredients!$B$3:$B$217,K602,Ingredients!$G$3:$G$217)+SUMIF($B$3:$B$724,K602,$BQ$3:$BQ$724)</f>
        <v>0</v>
      </c>
      <c r="BO602" s="30">
        <f>SUMIF(Ingredients!$B$3:$B$217,L602,Ingredients!$G$3:$G$217)+SUMIF($B$3:$B$724,L602,$BQ$3:$BQ$724)</f>
        <v>0</v>
      </c>
      <c r="BP602" s="30">
        <f>SUMIF(Ingredients!$B$3:$B$217,M602,Ingredients!$G$3:$G$217)+SUMIF($B$3:$B$724,M602,$BQ$3:$BQ$724)</f>
        <v>0</v>
      </c>
      <c r="BQ602" s="36">
        <f t="shared" si="123"/>
        <v>0</v>
      </c>
      <c r="BR602" s="30">
        <f>SUMIF(Ingredients!$B$3:$B$217,F602,Ingredients!$H$3:$H$217)+SUMIF($B$3:$B$724,F602,$BZ$3:$BZ$724)</f>
        <v>0</v>
      </c>
      <c r="BS602" s="30">
        <f>SUMIF(Ingredients!$B$3:$B$217,G602,Ingredients!$H$3:$H$217)+SUMIF($B$3:$B$724,G602,$BZ$3:$BZ$724)</f>
        <v>0</v>
      </c>
      <c r="BT602" s="30">
        <f>SUMIF(Ingredients!$B$3:$B$217,H602,Ingredients!$H$3:$H$217)+SUMIF($B$3:$B$724,H602,$BZ$3:$BZ$724)</f>
        <v>0</v>
      </c>
      <c r="BU602" s="30">
        <f>SUMIF(Ingredients!$B$3:$B$217,I602,Ingredients!$H$3:$H$217)+SUMIF($B$3:$B$724,I602,$BZ$3:$BZ$724)</f>
        <v>0</v>
      </c>
      <c r="BV602" s="30">
        <f>SUMIF(Ingredients!$B$3:$B$217,J602,Ingredients!$H$3:$H$217)+SUMIF($B$3:$B$724,J602,$BZ$3:$BZ$724)</f>
        <v>0</v>
      </c>
      <c r="BW602" s="30">
        <f>SUMIF(Ingredients!$B$3:$B$217,K602,Ingredients!$H$3:$H$217)+SUMIF($B$3:$B$724,K602,$BZ$3:$BZ$724)</f>
        <v>0</v>
      </c>
      <c r="BX602" s="30">
        <f>SUMIF(Ingredients!$B$3:$B$217,L602,Ingredients!$H$3:$H$217)+SUMIF($B$3:$B$724,L602,$BZ$3:$BZ$724)</f>
        <v>0</v>
      </c>
      <c r="BY602" s="30">
        <f>SUMIF(Ingredients!$B$3:$B$217,M602,Ingredients!$H$3:$H$217)+SUMIF($B$3:$B$724,M602,$BZ$3:$BZ$724)</f>
        <v>0</v>
      </c>
      <c r="BZ602" s="42">
        <f t="shared" si="124"/>
        <v>0</v>
      </c>
      <c r="CA602" s="30">
        <f>SUMIF(Ingredients!$B$3:$B$217,F602,Ingredients!$I$3:$I$217)+SUMIF($B$3:$B$724,F602,$CI$3:$CI$724)</f>
        <v>0.5</v>
      </c>
      <c r="CB602" s="30">
        <f>SUMIF(Ingredients!$B$3:$B$217,G602,Ingredients!$I$3:$I$217)+SUMIF($B$3:$B$724,G602,$CI$3:$CI$724)</f>
        <v>0</v>
      </c>
      <c r="CC602" s="30">
        <f>SUMIF(Ingredients!$B$3:$B$217,H602,Ingredients!$I$3:$I$217)+SUMIF($B$3:$B$724,H602,$CI$3:$CI$724)</f>
        <v>0</v>
      </c>
      <c r="CD602" s="30">
        <f>SUMIF(Ingredients!$B$3:$B$217,I602,Ingredients!$I$3:$I$217)+SUMIF($B$3:$B$724,I602,$CI$3:$CI$724)</f>
        <v>0</v>
      </c>
      <c r="CE602" s="30">
        <f>SUMIF(Ingredients!$B$3:$B$217,J602,Ingredients!$I$3:$I$217)+SUMIF($B$3:$B$724,J602,$CI$3:$CI$724)</f>
        <v>0</v>
      </c>
      <c r="CF602" s="30">
        <f>SUMIF(Ingredients!$B$3:$B$217,K602,Ingredients!$I$3:$I$217)+SUMIF($B$3:$B$724,K602,$CI$3:$CI$724)</f>
        <v>0</v>
      </c>
      <c r="CG602" s="30">
        <f>SUMIF(Ingredients!$B$3:$B$217,L602,Ingredients!$I$3:$I$217)+SUMIF($B$3:$B$724,L602,$CI$3:$CI$724)</f>
        <v>0</v>
      </c>
      <c r="CH602" s="30">
        <f>SUMIF(Ingredients!$B$3:$B$217,M602,Ingredients!$I$3:$I$217)+SUMIF($B$3:$B$724,M602,$CI$3:$CI$724)</f>
        <v>0</v>
      </c>
      <c r="CI602" s="38">
        <f t="shared" si="125"/>
        <v>0.5</v>
      </c>
      <c r="CJ602" s="30">
        <f>SUMIF(Ingredients!$B$3:$B$217,F602,Ingredients!$J$3:$J$217)+SUMIF($B$3:$B$724,F602,$CR$3:$CR$724)</f>
        <v>0</v>
      </c>
      <c r="CK602" s="30">
        <f>SUMIF(Ingredients!$B$3:$B$217,G602,Ingredients!$J$3:$J$217)+SUMIF($B$3:$B$724,G602,$CR$3:$CR$724)</f>
        <v>0</v>
      </c>
      <c r="CL602" s="30">
        <f>SUMIF(Ingredients!$B$3:$B$217,H602,Ingredients!$J$3:$J$217)+SUMIF($B$3:$B$724,H602,$CR$3:$CR$724)</f>
        <v>0</v>
      </c>
      <c r="CM602" s="30">
        <f>SUMIF(Ingredients!$B$3:$B$217,I602,Ingredients!$J$3:$J$217)+SUMIF($B$3:$B$724,I602,$CR$3:$CR$724)</f>
        <v>0</v>
      </c>
      <c r="CN602" s="30">
        <f>SUMIF(Ingredients!$B$3:$B$217,J602,Ingredients!$J$3:$J$217)+SUMIF($B$3:$B$724,J602,$CR$3:$CR$724)</f>
        <v>0</v>
      </c>
      <c r="CO602" s="30">
        <f>SUMIF(Ingredients!$B$3:$B$217,K602,Ingredients!$J$3:$J$217)+SUMIF($B$3:$B$724,K602,$CR$3:$CR$724)</f>
        <v>0</v>
      </c>
      <c r="CP602" s="30">
        <f>SUMIF(Ingredients!$B$3:$B$217,L602,Ingredients!$J$3:$J$217)+SUMIF($B$3:$B$724,L602,$CR$3:$CR$724)</f>
        <v>0</v>
      </c>
      <c r="CQ602" s="30">
        <f>SUMIF(Ingredients!$B$3:$B$217,M602,Ingredients!$J$3:$J$217)+SUMIF($B$3:$B$724,M602,$CR$3:$CR$724)</f>
        <v>0</v>
      </c>
      <c r="CR602" s="43">
        <f t="shared" si="126"/>
        <v>0</v>
      </c>
      <c r="CS602" s="34">
        <v>5</v>
      </c>
      <c r="CT602" s="30">
        <v>0</v>
      </c>
      <c r="CU602" s="30">
        <v>9</v>
      </c>
      <c r="CV602" s="35">
        <v>0</v>
      </c>
      <c r="CW602" s="36">
        <v>0</v>
      </c>
      <c r="CX602" s="37">
        <v>0</v>
      </c>
      <c r="CY602" s="38">
        <v>1</v>
      </c>
      <c r="CZ602" s="39">
        <v>0.3</v>
      </c>
      <c r="DA602" t="s">
        <v>202</v>
      </c>
      <c r="DB602" t="str">
        <f t="shared" ca="1" si="127"/>
        <v>-</v>
      </c>
      <c r="DD602" t="s">
        <v>200</v>
      </c>
      <c r="DE602" t="str">
        <f t="shared" ca="1" si="128"/>
        <v>MUSHROOMKETCHUPOMELETITEM(MEAL, ItemRegistry.mushroomketchupomeletItem, 4 ,1f,0f,0f,0f,0f,1f,0.3f,2.33f),</v>
      </c>
      <c r="DF602" t="s">
        <v>2626</v>
      </c>
    </row>
    <row r="603" spans="2:110" x14ac:dyDescent="0.3">
      <c r="B603" t="s">
        <v>921</v>
      </c>
      <c r="C603" t="str">
        <f>INDEX('PH Itemnames'!$B$1:$B$723,MATCH(B603,'PH Itemnames'!$A$1:$A$723),1)</f>
        <v>mushroomketchupItem</v>
      </c>
      <c r="D603" t="s">
        <v>240</v>
      </c>
      <c r="E603" t="s">
        <v>1192</v>
      </c>
      <c r="F603" s="10" t="s">
        <v>284</v>
      </c>
      <c r="G603" s="11" t="s">
        <v>351</v>
      </c>
      <c r="H603" s="11" t="s">
        <v>122</v>
      </c>
      <c r="I603" s="11" t="s">
        <v>9</v>
      </c>
      <c r="J603" s="11"/>
      <c r="K603" s="11"/>
      <c r="L603" s="11"/>
      <c r="M603" s="11"/>
      <c r="N603" s="46">
        <f ca="1">SUMIF(Ingredients!$B$3:$B$217,'PH complex foods'!F603,Ingredients!$A$3:$A$119)+SUMIF($B$3:$B$724,F603,$V$3:$V$723)</f>
        <v>1</v>
      </c>
      <c r="O603" s="11">
        <f ca="1">SUMIF(Ingredients!$B$3:$B$217,'PH complex foods'!G603,Ingredients!$A$3:$A$119)+SUMIF($B$3:$B$724,G603,$V$3:$V$723)</f>
        <v>1</v>
      </c>
      <c r="P603" s="11">
        <f ca="1">SUMIF(Ingredients!$B$3:$B$217,'PH complex foods'!H603,Ingredients!$A$3:$A$119)+SUMIF($B$3:$B$724,H603,$V$3:$V$723)</f>
        <v>1</v>
      </c>
      <c r="Q603" s="11">
        <f ca="1">SUMIF(Ingredients!$B$3:$B$217,'PH complex foods'!I603,Ingredients!$A$3:$A$119)+SUMIF($B$3:$B$724,I603,$V$3:$V$723)</f>
        <v>1</v>
      </c>
      <c r="R603" s="11">
        <f ca="1">SUMIF(Ingredients!$B$3:$B$217,'PH complex foods'!J603,Ingredients!$A$3:$A$119)+SUMIF($B$3:$B$724,J603,$V$3:$V$723)</f>
        <v>0</v>
      </c>
      <c r="S603" s="11">
        <f ca="1">SUMIF(Ingredients!$B$3:$B$217,'PH complex foods'!K603,Ingredients!$A$3:$A$119)+SUMIF($B$3:$B$724,K603,$V$3:$V$723)</f>
        <v>0</v>
      </c>
      <c r="T603" s="11">
        <f ca="1">SUMIF(Ingredients!$B$3:$B$217,'PH complex foods'!L603,Ingredients!$A$3:$A$119)+SUMIF($B$3:$B$724,L603,$V$3:$V$723)</f>
        <v>0</v>
      </c>
      <c r="U603" s="11">
        <f ca="1">SUMIF(Ingredients!$B$3:$B$217,'PH complex foods'!M603,Ingredients!$A$3:$A$119)+SUMIF($B$3:$B$724,M603,$V$3:$V$723)</f>
        <v>0</v>
      </c>
      <c r="V603" s="10">
        <f t="shared" ca="1" si="129"/>
        <v>1</v>
      </c>
      <c r="W603" s="11">
        <f t="shared" si="118"/>
        <v>0</v>
      </c>
      <c r="X603" s="44" t="str">
        <f t="shared" ca="1" si="130"/>
        <v>Yes</v>
      </c>
      <c r="Y603" s="34">
        <f>SUMIF(Ingredients!$B$3:$B$217,F603,Ingredients!$C$3:$C$217)+SUMIF($B$3:$B$724,F603,$AG$3:$AG$724)</f>
        <v>2</v>
      </c>
      <c r="Z603" s="30">
        <f>SUMIF(Ingredients!$B$3:$B$217,G603,Ingredients!$C$3:$C$217)+SUMIF($B$3:$B$724,G603,$AG$3:$AG$724)</f>
        <v>0</v>
      </c>
      <c r="AA603" s="30">
        <f>SUMIF(Ingredients!$B$3:$B$217,H603,Ingredients!$C$3:$C$217)+SUMIF($B$3:$B$724,H603,$AG$3:$AG$724)</f>
        <v>0</v>
      </c>
      <c r="AB603" s="30">
        <f>SUMIF(Ingredients!$B$3:$B$217,I603,Ingredients!$C$3:$C$217)+SUMIF($B$3:$B$724,I603,$AG$3:$AG$724)</f>
        <v>0</v>
      </c>
      <c r="AC603" s="30">
        <f>SUMIF(Ingredients!$B$3:$B$217,J603,Ingredients!$C$3:$C$217)+SUMIF($B$3:$B$724,J603,$AG$3:$AG$724)</f>
        <v>0</v>
      </c>
      <c r="AD603" s="30">
        <f>SUMIF(Ingredients!$B$3:$B$217,K603,Ingredients!$C$3:$C$217)+SUMIF($B$3:$B$724,K603,$AG$3:$AG$724)</f>
        <v>0</v>
      </c>
      <c r="AE603" s="30">
        <f>SUMIF(Ingredients!$B$3:$B$217,L603,Ingredients!$C$3:$C$217)+SUMIF($B$3:$B$724,L603,$AG$3:$AG$724)</f>
        <v>0</v>
      </c>
      <c r="AF603" s="30">
        <f>SUMIF(Ingredients!$B$3:$B$217,M603,Ingredients!$C$3:$C$217)+SUMIF($B$3:$B$724,M603,$AG$3:$AG$724)</f>
        <v>0</v>
      </c>
      <c r="AG603" s="29">
        <f t="shared" si="119"/>
        <v>2</v>
      </c>
      <c r="AH603" s="30">
        <f>SUMIF(Ingredients!$B$3:$B$217,F603,Ingredients!$D$3:$D$217)+SUMIF($B$3:$B$724,F603,$AP$3:$AP$724)</f>
        <v>0</v>
      </c>
      <c r="AI603" s="30">
        <f>SUMIF(Ingredients!$B$3:$B$217,G603,Ingredients!$D$3:$D$217)+SUMIF($B$3:$B$724,G603,$AP$3:$AP$724)</f>
        <v>0</v>
      </c>
      <c r="AJ603" s="30">
        <f>SUMIF(Ingredients!$B$3:$B$217,H603,Ingredients!$D$3:$D$217)+SUMIF($B$3:$B$724,H603,$AP$3:$AP$724)</f>
        <v>0</v>
      </c>
      <c r="AK603" s="30">
        <f>SUMIF(Ingredients!$B$3:$B$217,I603,Ingredients!$D$3:$D$217)+SUMIF($B$3:$B$724,I603,$AP$3:$AP$724)</f>
        <v>10</v>
      </c>
      <c r="AL603" s="30">
        <f>SUMIF(Ingredients!$B$3:$B$217,J603,Ingredients!$D$3:$D$217)+SUMIF($B$3:$B$724,J603,$AP$3:$AP$724)</f>
        <v>0</v>
      </c>
      <c r="AM603" s="30">
        <f>SUMIF(Ingredients!$B$3:$B$217,K603,Ingredients!$D$3:$D$217)+SUMIF($B$3:$B$724,K603,$AP$3:$AP$724)</f>
        <v>0</v>
      </c>
      <c r="AN603" s="30">
        <f>SUMIF(Ingredients!$B$3:$B$217,L603,Ingredients!$D$3:$D$217)+SUMIF($B$3:$B$724,L603,$AP$3:$AP$724)</f>
        <v>0</v>
      </c>
      <c r="AO603" s="30">
        <f>SUMIF(Ingredients!$B$3:$B$217,M603,Ingredients!$D$3:$D$217)+SUMIF($B$3:$B$724,M603,$AP$3:$AP$724)</f>
        <v>0</v>
      </c>
      <c r="AP603" s="29">
        <f t="shared" si="120"/>
        <v>10</v>
      </c>
      <c r="AQ603" s="30">
        <f>SUMIF(Ingredients!$B$3:$B$217,F603,Ingredients!$E$3:$E$217)+SUMIF($B$3:$B$724,F603,$AY$3:$AY$727)</f>
        <v>24</v>
      </c>
      <c r="AR603" s="30">
        <f>SUMIF(Ingredients!$B$3:$B$217,G603,Ingredients!$E$3:$E$217)+SUMIF($B$3:$B$724,G603,$AY$3:$AY$727)</f>
        <v>30</v>
      </c>
      <c r="AS603" s="30">
        <f>SUMIF(Ingredients!$B$3:$B$217,H603,Ingredients!$E$3:$E$217)+SUMIF($B$3:$B$724,H603,$AY$3:$AY$727)</f>
        <v>48</v>
      </c>
      <c r="AT603" s="30">
        <f>SUMIF(Ingredients!$B$3:$B$217,I603,Ingredients!$E$3:$E$217)+SUMIF($B$3:$B$724,I603,$AY$3:$AY$727)</f>
        <v>0</v>
      </c>
      <c r="AU603" s="30">
        <f>SUMIF(Ingredients!$B$3:$B$217,J603,Ingredients!$E$3:$E$217)+SUMIF($B$3:$B$724,J603,$AY$3:$AY$727)</f>
        <v>0</v>
      </c>
      <c r="AV603" s="30">
        <f>SUMIF(Ingredients!$B$3:$B$217,K603,Ingredients!$E$3:$E$217)+SUMIF($B$3:$B$724,K603,$AY$3:$AY$727)</f>
        <v>0</v>
      </c>
      <c r="AW603" s="30">
        <f>SUMIF(Ingredients!$B$3:$B$217,L603,Ingredients!$E$3:$E$217)+SUMIF($B$3:$B$724,L603,$AY$3:$AY$727)</f>
        <v>0</v>
      </c>
      <c r="AX603" s="30">
        <f>SUMIF(Ingredients!$B$3:$B$217,M603,Ingredients!$E$3:$E$217)+SUMIF($B$3:$B$724,M603,$AY$3:$AY$727)</f>
        <v>0</v>
      </c>
      <c r="AY603" s="29">
        <f t="shared" si="121"/>
        <v>25.5</v>
      </c>
      <c r="AZ603" s="30">
        <f>SUMIF(Ingredients!$B$3:$B$217,F603,Ingredients!$F$3:$F$217)+SUMIF($B$3:$B$724,F603,$BH$3:$BH$724)</f>
        <v>0</v>
      </c>
      <c r="BA603" s="30">
        <f>SUMIF(Ingredients!$B$3:$B$217,G603,Ingredients!$F$3:$F$217)+SUMIF($B$3:$B$724,G603,$BH$3:$BH$724)</f>
        <v>0</v>
      </c>
      <c r="BB603" s="30">
        <f>SUMIF(Ingredients!$B$3:$B$217,H603,Ingredients!$F$3:$F$217)+SUMIF($B$3:$B$724,H603,$BH$3:$BH$724)</f>
        <v>0</v>
      </c>
      <c r="BC603" s="30">
        <f>SUMIF(Ingredients!$B$3:$B$217,I603,Ingredients!$F$3:$F$217)+SUMIF($B$3:$B$724,I603,$BH$3:$BH$724)</f>
        <v>0</v>
      </c>
      <c r="BD603" s="30">
        <f>SUMIF(Ingredients!$B$3:$B$217,J603,Ingredients!$F$3:$F$217)+SUMIF($B$3:$B$724,J603,$BH$3:$BH$724)</f>
        <v>0</v>
      </c>
      <c r="BE603" s="30">
        <f>SUMIF(Ingredients!$B$3:$B$217,K603,Ingredients!$F$3:$F$217)+SUMIF($B$3:$B$724,K603,$BH$3:$BH$724)</f>
        <v>0</v>
      </c>
      <c r="BF603" s="30">
        <f>SUMIF(Ingredients!$B$3:$B$217,L603,Ingredients!$F$3:$F$217)+SUMIF($B$3:$B$724,L603,$BH$3:$BH$724)</f>
        <v>0</v>
      </c>
      <c r="BG603" s="30">
        <f>SUMIF(Ingredients!$B$3:$B$217,M603,Ingredients!$F$3:$F$217)+SUMIF($B$3:$B$724,M603,$BH$3:$BH$724)</f>
        <v>0</v>
      </c>
      <c r="BH603" s="35">
        <f t="shared" si="122"/>
        <v>0</v>
      </c>
      <c r="BI603" s="30">
        <f>SUMIF(Ingredients!$B$3:$B$217,F603,Ingredients!$G$3:$G$217)+SUMIF($B$3:$B$724,F603,$BQ$3:$BQ$724)</f>
        <v>0</v>
      </c>
      <c r="BJ603" s="30">
        <f>SUMIF(Ingredients!$B$3:$B$217,G603,Ingredients!$G$3:$G$217)+SUMIF($B$3:$B$724,G603,$BQ$3:$BQ$724)</f>
        <v>0</v>
      </c>
      <c r="BK603" s="30">
        <f>SUMIF(Ingredients!$B$3:$B$217,H603,Ingredients!$G$3:$G$217)+SUMIF($B$3:$B$724,H603,$BQ$3:$BQ$724)</f>
        <v>0</v>
      </c>
      <c r="BL603" s="30">
        <f>SUMIF(Ingredients!$B$3:$B$217,I603,Ingredients!$G$3:$G$217)+SUMIF($B$3:$B$724,I603,$BQ$3:$BQ$724)</f>
        <v>0</v>
      </c>
      <c r="BM603" s="30">
        <f>SUMIF(Ingredients!$B$3:$B$217,J603,Ingredients!$G$3:$G$217)+SUMIF($B$3:$B$724,J603,$BQ$3:$BQ$724)</f>
        <v>0</v>
      </c>
      <c r="BN603" s="30">
        <f>SUMIF(Ingredients!$B$3:$B$217,K603,Ingredients!$G$3:$G$217)+SUMIF($B$3:$B$724,K603,$BQ$3:$BQ$724)</f>
        <v>0</v>
      </c>
      <c r="BO603" s="30">
        <f>SUMIF(Ingredients!$B$3:$B$217,L603,Ingredients!$G$3:$G$217)+SUMIF($B$3:$B$724,L603,$BQ$3:$BQ$724)</f>
        <v>0</v>
      </c>
      <c r="BP603" s="30">
        <f>SUMIF(Ingredients!$B$3:$B$217,M603,Ingredients!$G$3:$G$217)+SUMIF($B$3:$B$724,M603,$BQ$3:$BQ$724)</f>
        <v>0</v>
      </c>
      <c r="BQ603" s="36">
        <f t="shared" si="123"/>
        <v>0</v>
      </c>
      <c r="BR603" s="30">
        <f>SUMIF(Ingredients!$B$3:$B$217,F603,Ingredients!$H$3:$H$217)+SUMIF($B$3:$B$724,F603,$BZ$3:$BZ$724)</f>
        <v>0</v>
      </c>
      <c r="BS603" s="30">
        <f>SUMIF(Ingredients!$B$3:$B$217,G603,Ingredients!$H$3:$H$217)+SUMIF($B$3:$B$724,G603,$BZ$3:$BZ$724)</f>
        <v>0</v>
      </c>
      <c r="BT603" s="30">
        <f>SUMIF(Ingredients!$B$3:$B$217,H603,Ingredients!$H$3:$H$217)+SUMIF($B$3:$B$724,H603,$BZ$3:$BZ$724)</f>
        <v>0</v>
      </c>
      <c r="BU603" s="30">
        <f>SUMIF(Ingredients!$B$3:$B$217,I603,Ingredients!$H$3:$H$217)+SUMIF($B$3:$B$724,I603,$BZ$3:$BZ$724)</f>
        <v>0</v>
      </c>
      <c r="BV603" s="30">
        <f>SUMIF(Ingredients!$B$3:$B$217,J603,Ingredients!$H$3:$H$217)+SUMIF($B$3:$B$724,J603,$BZ$3:$BZ$724)</f>
        <v>0</v>
      </c>
      <c r="BW603" s="30">
        <f>SUMIF(Ingredients!$B$3:$B$217,K603,Ingredients!$H$3:$H$217)+SUMIF($B$3:$B$724,K603,$BZ$3:$BZ$724)</f>
        <v>0</v>
      </c>
      <c r="BX603" s="30">
        <f>SUMIF(Ingredients!$B$3:$B$217,L603,Ingredients!$H$3:$H$217)+SUMIF($B$3:$B$724,L603,$BZ$3:$BZ$724)</f>
        <v>0</v>
      </c>
      <c r="BY603" s="30">
        <f>SUMIF(Ingredients!$B$3:$B$217,M603,Ingredients!$H$3:$H$217)+SUMIF($B$3:$B$724,M603,$BZ$3:$BZ$724)</f>
        <v>0</v>
      </c>
      <c r="BZ603" s="42">
        <f t="shared" si="124"/>
        <v>0</v>
      </c>
      <c r="CA603" s="30">
        <f>SUMIF(Ingredients!$B$3:$B$217,F603,Ingredients!$I$3:$I$217)+SUMIF($B$3:$B$724,F603,$CI$3:$CI$724)</f>
        <v>0.5</v>
      </c>
      <c r="CB603" s="30">
        <f>SUMIF(Ingredients!$B$3:$B$217,G603,Ingredients!$I$3:$I$217)+SUMIF($B$3:$B$724,G603,$CI$3:$CI$724)</f>
        <v>0</v>
      </c>
      <c r="CC603" s="30">
        <f>SUMIF(Ingredients!$B$3:$B$217,H603,Ingredients!$I$3:$I$217)+SUMIF($B$3:$B$724,H603,$CI$3:$CI$724)</f>
        <v>0</v>
      </c>
      <c r="CD603" s="30">
        <f>SUMIF(Ingredients!$B$3:$B$217,I603,Ingredients!$I$3:$I$217)+SUMIF($B$3:$B$724,I603,$CI$3:$CI$724)</f>
        <v>0</v>
      </c>
      <c r="CE603" s="30">
        <f>SUMIF(Ingredients!$B$3:$B$217,J603,Ingredients!$I$3:$I$217)+SUMIF($B$3:$B$724,J603,$CI$3:$CI$724)</f>
        <v>0</v>
      </c>
      <c r="CF603" s="30">
        <f>SUMIF(Ingredients!$B$3:$B$217,K603,Ingredients!$I$3:$I$217)+SUMIF($B$3:$B$724,K603,$CI$3:$CI$724)</f>
        <v>0</v>
      </c>
      <c r="CG603" s="30">
        <f>SUMIF(Ingredients!$B$3:$B$217,L603,Ingredients!$I$3:$I$217)+SUMIF($B$3:$B$724,L603,$CI$3:$CI$724)</f>
        <v>0</v>
      </c>
      <c r="CH603" s="30">
        <f>SUMIF(Ingredients!$B$3:$B$217,M603,Ingredients!$I$3:$I$217)+SUMIF($B$3:$B$724,M603,$CI$3:$CI$724)</f>
        <v>0</v>
      </c>
      <c r="CI603" s="38">
        <f t="shared" si="125"/>
        <v>0.5</v>
      </c>
      <c r="CJ603" s="30">
        <f>SUMIF(Ingredients!$B$3:$B$217,F603,Ingredients!$J$3:$J$217)+SUMIF($B$3:$B$724,F603,$CR$3:$CR$724)</f>
        <v>0</v>
      </c>
      <c r="CK603" s="30">
        <f>SUMIF(Ingredients!$B$3:$B$217,G603,Ingredients!$J$3:$J$217)+SUMIF($B$3:$B$724,G603,$CR$3:$CR$724)</f>
        <v>0</v>
      </c>
      <c r="CL603" s="30">
        <f>SUMIF(Ingredients!$B$3:$B$217,H603,Ingredients!$J$3:$J$217)+SUMIF($B$3:$B$724,H603,$CR$3:$CR$724)</f>
        <v>0</v>
      </c>
      <c r="CM603" s="30">
        <f>SUMIF(Ingredients!$B$3:$B$217,I603,Ingredients!$J$3:$J$217)+SUMIF($B$3:$B$724,I603,$CR$3:$CR$724)</f>
        <v>0</v>
      </c>
      <c r="CN603" s="30">
        <f>SUMIF(Ingredients!$B$3:$B$217,J603,Ingredients!$J$3:$J$217)+SUMIF($B$3:$B$724,J603,$CR$3:$CR$724)</f>
        <v>0</v>
      </c>
      <c r="CO603" s="30">
        <f>SUMIF(Ingredients!$B$3:$B$217,K603,Ingredients!$J$3:$J$217)+SUMIF($B$3:$B$724,K603,$CR$3:$CR$724)</f>
        <v>0</v>
      </c>
      <c r="CP603" s="30">
        <f>SUMIF(Ingredients!$B$3:$B$217,L603,Ingredients!$J$3:$J$217)+SUMIF($B$3:$B$724,L603,$CR$3:$CR$724)</f>
        <v>0</v>
      </c>
      <c r="CQ603" s="30">
        <f>SUMIF(Ingredients!$B$3:$B$217,M603,Ingredients!$J$3:$J$217)+SUMIF($B$3:$B$724,M603,$CR$3:$CR$724)</f>
        <v>0</v>
      </c>
      <c r="CR603" s="43">
        <f t="shared" si="126"/>
        <v>0</v>
      </c>
      <c r="CS603" s="34">
        <v>2</v>
      </c>
      <c r="CT603" s="30">
        <v>5</v>
      </c>
      <c r="CU603" s="30">
        <v>30</v>
      </c>
      <c r="CV603" s="35">
        <v>0</v>
      </c>
      <c r="CW603" s="36">
        <v>0</v>
      </c>
      <c r="CX603" s="37">
        <v>0</v>
      </c>
      <c r="CY603" s="38">
        <v>0.5</v>
      </c>
      <c r="CZ603" s="39">
        <v>0</v>
      </c>
      <c r="DA603" t="s">
        <v>202</v>
      </c>
      <c r="DB603" t="str">
        <f t="shared" ca="1" si="127"/>
        <v>-</v>
      </c>
      <c r="DD603" t="s">
        <v>200</v>
      </c>
      <c r="DE603" t="str">
        <f t="shared" ca="1" si="128"/>
        <v>MUSHROOMKETCHUPITEM(MEAL, ItemRegistry.mushroomketchupItem, 4 ,0.4f,5f,0f,0f,0f,0.5f,0f,0.7f),</v>
      </c>
      <c r="DF603" t="s">
        <v>2627</v>
      </c>
    </row>
    <row r="604" spans="2:110" x14ac:dyDescent="0.3">
      <c r="B604" t="s">
        <v>922</v>
      </c>
      <c r="C604" t="str">
        <f>INDEX('PH Itemnames'!$B$1:$B$723,MATCH(B604,'PH Itemnames'!$A$1:$A$723),1)</f>
        <v>lycheeteaItem</v>
      </c>
      <c r="D604" t="s">
        <v>240</v>
      </c>
      <c r="E604" t="s">
        <v>1192</v>
      </c>
      <c r="F604" s="10" t="s">
        <v>188</v>
      </c>
      <c r="G604" s="11"/>
      <c r="H604" s="11"/>
      <c r="I604" s="11"/>
      <c r="J604" s="11"/>
      <c r="K604" s="11"/>
      <c r="L604" s="11"/>
      <c r="M604" s="11"/>
      <c r="N604" s="46">
        <f ca="1">SUMIF(Ingredients!$B$3:$B$217,'PH complex foods'!F604,Ingredients!$A$3:$A$119)+SUMIF($B$3:$B$724,F604,$V$3:$V$723)</f>
        <v>0</v>
      </c>
      <c r="O604" s="11">
        <f ca="1">SUMIF(Ingredients!$B$3:$B$217,'PH complex foods'!G604,Ingredients!$A$3:$A$119)+SUMIF($B$3:$B$724,G604,$V$3:$V$723)</f>
        <v>0</v>
      </c>
      <c r="P604" s="11">
        <f ca="1">SUMIF(Ingredients!$B$3:$B$217,'PH complex foods'!H604,Ingredients!$A$3:$A$119)+SUMIF($B$3:$B$724,H604,$V$3:$V$723)</f>
        <v>0</v>
      </c>
      <c r="Q604" s="11">
        <f ca="1">SUMIF(Ingredients!$B$3:$B$217,'PH complex foods'!I604,Ingredients!$A$3:$A$119)+SUMIF($B$3:$B$724,I604,$V$3:$V$723)</f>
        <v>0</v>
      </c>
      <c r="R604" s="11">
        <f ca="1">SUMIF(Ingredients!$B$3:$B$217,'PH complex foods'!J604,Ingredients!$A$3:$A$119)+SUMIF($B$3:$B$724,J604,$V$3:$V$723)</f>
        <v>0</v>
      </c>
      <c r="S604" s="11">
        <f ca="1">SUMIF(Ingredients!$B$3:$B$217,'PH complex foods'!K604,Ingredients!$A$3:$A$119)+SUMIF($B$3:$B$724,K604,$V$3:$V$723)</f>
        <v>0</v>
      </c>
      <c r="T604" s="11">
        <f ca="1">SUMIF(Ingredients!$B$3:$B$217,'PH complex foods'!L604,Ingredients!$A$3:$A$119)+SUMIF($B$3:$B$724,L604,$V$3:$V$723)</f>
        <v>0</v>
      </c>
      <c r="U604" s="11">
        <f ca="1">SUMIF(Ingredients!$B$3:$B$217,'PH complex foods'!M604,Ingredients!$A$3:$A$119)+SUMIF($B$3:$B$724,M604,$V$3:$V$723)</f>
        <v>0</v>
      </c>
      <c r="V604" s="10">
        <f t="shared" ca="1" si="129"/>
        <v>0</v>
      </c>
      <c r="W604" s="11">
        <f t="shared" si="118"/>
        <v>0</v>
      </c>
      <c r="X604" s="44" t="str">
        <f t="shared" ca="1" si="130"/>
        <v>No</v>
      </c>
      <c r="Y604" s="34">
        <f>SUMIF(Ingredients!$B$3:$B$217,F604,Ingredients!$C$3:$C$217)+SUMIF($B$3:$B$724,F604,$AG$3:$AG$724)</f>
        <v>0</v>
      </c>
      <c r="Z604" s="30">
        <f>SUMIF(Ingredients!$B$3:$B$217,G604,Ingredients!$C$3:$C$217)+SUMIF($B$3:$B$724,G604,$AG$3:$AG$724)</f>
        <v>0</v>
      </c>
      <c r="AA604" s="30">
        <f>SUMIF(Ingredients!$B$3:$B$217,H604,Ingredients!$C$3:$C$217)+SUMIF($B$3:$B$724,H604,$AG$3:$AG$724)</f>
        <v>0</v>
      </c>
      <c r="AB604" s="30">
        <f>SUMIF(Ingredients!$B$3:$B$217,I604,Ingredients!$C$3:$C$217)+SUMIF($B$3:$B$724,I604,$AG$3:$AG$724)</f>
        <v>0</v>
      </c>
      <c r="AC604" s="30">
        <f>SUMIF(Ingredients!$B$3:$B$217,J604,Ingredients!$C$3:$C$217)+SUMIF($B$3:$B$724,J604,$AG$3:$AG$724)</f>
        <v>0</v>
      </c>
      <c r="AD604" s="30">
        <f>SUMIF(Ingredients!$B$3:$B$217,K604,Ingredients!$C$3:$C$217)+SUMIF($B$3:$B$724,K604,$AG$3:$AG$724)</f>
        <v>0</v>
      </c>
      <c r="AE604" s="30">
        <f>SUMIF(Ingredients!$B$3:$B$217,L604,Ingredients!$C$3:$C$217)+SUMIF($B$3:$B$724,L604,$AG$3:$AG$724)</f>
        <v>0</v>
      </c>
      <c r="AF604" s="30">
        <f>SUMIF(Ingredients!$B$3:$B$217,M604,Ingredients!$C$3:$C$217)+SUMIF($B$3:$B$724,M604,$AG$3:$AG$724)</f>
        <v>0</v>
      </c>
      <c r="AG604" s="29">
        <f t="shared" si="119"/>
        <v>0</v>
      </c>
      <c r="AH604" s="30">
        <f>SUMIF(Ingredients!$B$3:$B$217,F604,Ingredients!$D$3:$D$217)+SUMIF($B$3:$B$724,F604,$AP$3:$AP$724)</f>
        <v>0</v>
      </c>
      <c r="AI604" s="30">
        <f>SUMIF(Ingredients!$B$3:$B$217,G604,Ingredients!$D$3:$D$217)+SUMIF($B$3:$B$724,G604,$AP$3:$AP$724)</f>
        <v>0</v>
      </c>
      <c r="AJ604" s="30">
        <f>SUMIF(Ingredients!$B$3:$B$217,H604,Ingredients!$D$3:$D$217)+SUMIF($B$3:$B$724,H604,$AP$3:$AP$724)</f>
        <v>0</v>
      </c>
      <c r="AK604" s="30">
        <f>SUMIF(Ingredients!$B$3:$B$217,I604,Ingredients!$D$3:$D$217)+SUMIF($B$3:$B$724,I604,$AP$3:$AP$724)</f>
        <v>0</v>
      </c>
      <c r="AL604" s="30">
        <f>SUMIF(Ingredients!$B$3:$B$217,J604,Ingredients!$D$3:$D$217)+SUMIF($B$3:$B$724,J604,$AP$3:$AP$724)</f>
        <v>0</v>
      </c>
      <c r="AM604" s="30">
        <f>SUMIF(Ingredients!$B$3:$B$217,K604,Ingredients!$D$3:$D$217)+SUMIF($B$3:$B$724,K604,$AP$3:$AP$724)</f>
        <v>0</v>
      </c>
      <c r="AN604" s="30">
        <f>SUMIF(Ingredients!$B$3:$B$217,L604,Ingredients!$D$3:$D$217)+SUMIF($B$3:$B$724,L604,$AP$3:$AP$724)</f>
        <v>0</v>
      </c>
      <c r="AO604" s="30">
        <f>SUMIF(Ingredients!$B$3:$B$217,M604,Ingredients!$D$3:$D$217)+SUMIF($B$3:$B$724,M604,$AP$3:$AP$724)</f>
        <v>0</v>
      </c>
      <c r="AP604" s="29">
        <f t="shared" si="120"/>
        <v>0</v>
      </c>
      <c r="AQ604" s="30">
        <f>SUMIF(Ingredients!$B$3:$B$217,F604,Ingredients!$E$3:$E$217)+SUMIF($B$3:$B$724,F604,$AY$3:$AY$727)</f>
        <v>0</v>
      </c>
      <c r="AR604" s="30">
        <f>SUMIF(Ingredients!$B$3:$B$217,G604,Ingredients!$E$3:$E$217)+SUMIF($B$3:$B$724,G604,$AY$3:$AY$727)</f>
        <v>0</v>
      </c>
      <c r="AS604" s="30">
        <f>SUMIF(Ingredients!$B$3:$B$217,H604,Ingredients!$E$3:$E$217)+SUMIF($B$3:$B$724,H604,$AY$3:$AY$727)</f>
        <v>0</v>
      </c>
      <c r="AT604" s="30">
        <f>SUMIF(Ingredients!$B$3:$B$217,I604,Ingredients!$E$3:$E$217)+SUMIF($B$3:$B$724,I604,$AY$3:$AY$727)</f>
        <v>0</v>
      </c>
      <c r="AU604" s="30">
        <f>SUMIF(Ingredients!$B$3:$B$217,J604,Ingredients!$E$3:$E$217)+SUMIF($B$3:$B$724,J604,$AY$3:$AY$727)</f>
        <v>0</v>
      </c>
      <c r="AV604" s="30">
        <f>SUMIF(Ingredients!$B$3:$B$217,K604,Ingredients!$E$3:$E$217)+SUMIF($B$3:$B$724,K604,$AY$3:$AY$727)</f>
        <v>0</v>
      </c>
      <c r="AW604" s="30">
        <f>SUMIF(Ingredients!$B$3:$B$217,L604,Ingredients!$E$3:$E$217)+SUMIF($B$3:$B$724,L604,$AY$3:$AY$727)</f>
        <v>0</v>
      </c>
      <c r="AX604" s="30">
        <f>SUMIF(Ingredients!$B$3:$B$217,M604,Ingredients!$E$3:$E$217)+SUMIF($B$3:$B$724,M604,$AY$3:$AY$727)</f>
        <v>0</v>
      </c>
      <c r="AY604" s="29">
        <f t="shared" si="121"/>
        <v>0</v>
      </c>
      <c r="AZ604" s="30">
        <f>SUMIF(Ingredients!$B$3:$B$217,F604,Ingredients!$F$3:$F$217)+SUMIF($B$3:$B$724,F604,$BH$3:$BH$724)</f>
        <v>0</v>
      </c>
      <c r="BA604" s="30">
        <f>SUMIF(Ingredients!$B$3:$B$217,G604,Ingredients!$F$3:$F$217)+SUMIF($B$3:$B$724,G604,$BH$3:$BH$724)</f>
        <v>0</v>
      </c>
      <c r="BB604" s="30">
        <f>SUMIF(Ingredients!$B$3:$B$217,H604,Ingredients!$F$3:$F$217)+SUMIF($B$3:$B$724,H604,$BH$3:$BH$724)</f>
        <v>0</v>
      </c>
      <c r="BC604" s="30">
        <f>SUMIF(Ingredients!$B$3:$B$217,I604,Ingredients!$F$3:$F$217)+SUMIF($B$3:$B$724,I604,$BH$3:$BH$724)</f>
        <v>0</v>
      </c>
      <c r="BD604" s="30">
        <f>SUMIF(Ingredients!$B$3:$B$217,J604,Ingredients!$F$3:$F$217)+SUMIF($B$3:$B$724,J604,$BH$3:$BH$724)</f>
        <v>0</v>
      </c>
      <c r="BE604" s="30">
        <f>SUMIF(Ingredients!$B$3:$B$217,K604,Ingredients!$F$3:$F$217)+SUMIF($B$3:$B$724,K604,$BH$3:$BH$724)</f>
        <v>0</v>
      </c>
      <c r="BF604" s="30">
        <f>SUMIF(Ingredients!$B$3:$B$217,L604,Ingredients!$F$3:$F$217)+SUMIF($B$3:$B$724,L604,$BH$3:$BH$724)</f>
        <v>0</v>
      </c>
      <c r="BG604" s="30">
        <f>SUMIF(Ingredients!$B$3:$B$217,M604,Ingredients!$F$3:$F$217)+SUMIF($B$3:$B$724,M604,$BH$3:$BH$724)</f>
        <v>0</v>
      </c>
      <c r="BH604" s="35">
        <f t="shared" si="122"/>
        <v>0</v>
      </c>
      <c r="BI604" s="30">
        <f>SUMIF(Ingredients!$B$3:$B$217,F604,Ingredients!$G$3:$G$217)+SUMIF($B$3:$B$724,F604,$BQ$3:$BQ$724)</f>
        <v>0</v>
      </c>
      <c r="BJ604" s="30">
        <f>SUMIF(Ingredients!$B$3:$B$217,G604,Ingredients!$G$3:$G$217)+SUMIF($B$3:$B$724,G604,$BQ$3:$BQ$724)</f>
        <v>0</v>
      </c>
      <c r="BK604" s="30">
        <f>SUMIF(Ingredients!$B$3:$B$217,H604,Ingredients!$G$3:$G$217)+SUMIF($B$3:$B$724,H604,$BQ$3:$BQ$724)</f>
        <v>0</v>
      </c>
      <c r="BL604" s="30">
        <f>SUMIF(Ingredients!$B$3:$B$217,I604,Ingredients!$G$3:$G$217)+SUMIF($B$3:$B$724,I604,$BQ$3:$BQ$724)</f>
        <v>0</v>
      </c>
      <c r="BM604" s="30">
        <f>SUMIF(Ingredients!$B$3:$B$217,J604,Ingredients!$G$3:$G$217)+SUMIF($B$3:$B$724,J604,$BQ$3:$BQ$724)</f>
        <v>0</v>
      </c>
      <c r="BN604" s="30">
        <f>SUMIF(Ingredients!$B$3:$B$217,K604,Ingredients!$G$3:$G$217)+SUMIF($B$3:$B$724,K604,$BQ$3:$BQ$724)</f>
        <v>0</v>
      </c>
      <c r="BO604" s="30">
        <f>SUMIF(Ingredients!$B$3:$B$217,L604,Ingredients!$G$3:$G$217)+SUMIF($B$3:$B$724,L604,$BQ$3:$BQ$724)</f>
        <v>0</v>
      </c>
      <c r="BP604" s="30">
        <f>SUMIF(Ingredients!$B$3:$B$217,M604,Ingredients!$G$3:$G$217)+SUMIF($B$3:$B$724,M604,$BQ$3:$BQ$724)</f>
        <v>0</v>
      </c>
      <c r="BQ604" s="36">
        <f t="shared" si="123"/>
        <v>0</v>
      </c>
      <c r="BR604" s="30">
        <f>SUMIF(Ingredients!$B$3:$B$217,F604,Ingredients!$H$3:$H$217)+SUMIF($B$3:$B$724,F604,$BZ$3:$BZ$724)</f>
        <v>0</v>
      </c>
      <c r="BS604" s="30">
        <f>SUMIF(Ingredients!$B$3:$B$217,G604,Ingredients!$H$3:$H$217)+SUMIF($B$3:$B$724,G604,$BZ$3:$BZ$724)</f>
        <v>0</v>
      </c>
      <c r="BT604" s="30">
        <f>SUMIF(Ingredients!$B$3:$B$217,H604,Ingredients!$H$3:$H$217)+SUMIF($B$3:$B$724,H604,$BZ$3:$BZ$724)</f>
        <v>0</v>
      </c>
      <c r="BU604" s="30">
        <f>SUMIF(Ingredients!$B$3:$B$217,I604,Ingredients!$H$3:$H$217)+SUMIF($B$3:$B$724,I604,$BZ$3:$BZ$724)</f>
        <v>0</v>
      </c>
      <c r="BV604" s="30">
        <f>SUMIF(Ingredients!$B$3:$B$217,J604,Ingredients!$H$3:$H$217)+SUMIF($B$3:$B$724,J604,$BZ$3:$BZ$724)</f>
        <v>0</v>
      </c>
      <c r="BW604" s="30">
        <f>SUMIF(Ingredients!$B$3:$B$217,K604,Ingredients!$H$3:$H$217)+SUMIF($B$3:$B$724,K604,$BZ$3:$BZ$724)</f>
        <v>0</v>
      </c>
      <c r="BX604" s="30">
        <f>SUMIF(Ingredients!$B$3:$B$217,L604,Ingredients!$H$3:$H$217)+SUMIF($B$3:$B$724,L604,$BZ$3:$BZ$724)</f>
        <v>0</v>
      </c>
      <c r="BY604" s="30">
        <f>SUMIF(Ingredients!$B$3:$B$217,M604,Ingredients!$H$3:$H$217)+SUMIF($B$3:$B$724,M604,$BZ$3:$BZ$724)</f>
        <v>0</v>
      </c>
      <c r="BZ604" s="42">
        <f t="shared" si="124"/>
        <v>0</v>
      </c>
      <c r="CA604" s="30">
        <f>SUMIF(Ingredients!$B$3:$B$217,F604,Ingredients!$I$3:$I$217)+SUMIF($B$3:$B$724,F604,$CI$3:$CI$724)</f>
        <v>0</v>
      </c>
      <c r="CB604" s="30">
        <f>SUMIF(Ingredients!$B$3:$B$217,G604,Ingredients!$I$3:$I$217)+SUMIF($B$3:$B$724,G604,$CI$3:$CI$724)</f>
        <v>0</v>
      </c>
      <c r="CC604" s="30">
        <f>SUMIF(Ingredients!$B$3:$B$217,H604,Ingredients!$I$3:$I$217)+SUMIF($B$3:$B$724,H604,$CI$3:$CI$724)</f>
        <v>0</v>
      </c>
      <c r="CD604" s="30">
        <f>SUMIF(Ingredients!$B$3:$B$217,I604,Ingredients!$I$3:$I$217)+SUMIF($B$3:$B$724,I604,$CI$3:$CI$724)</f>
        <v>0</v>
      </c>
      <c r="CE604" s="30">
        <f>SUMIF(Ingredients!$B$3:$B$217,J604,Ingredients!$I$3:$I$217)+SUMIF($B$3:$B$724,J604,$CI$3:$CI$724)</f>
        <v>0</v>
      </c>
      <c r="CF604" s="30">
        <f>SUMIF(Ingredients!$B$3:$B$217,K604,Ingredients!$I$3:$I$217)+SUMIF($B$3:$B$724,K604,$CI$3:$CI$724)</f>
        <v>0</v>
      </c>
      <c r="CG604" s="30">
        <f>SUMIF(Ingredients!$B$3:$B$217,L604,Ingredients!$I$3:$I$217)+SUMIF($B$3:$B$724,L604,$CI$3:$CI$724)</f>
        <v>0</v>
      </c>
      <c r="CH604" s="30">
        <f>SUMIF(Ingredients!$B$3:$B$217,M604,Ingredients!$I$3:$I$217)+SUMIF($B$3:$B$724,M604,$CI$3:$CI$724)</f>
        <v>0</v>
      </c>
      <c r="CI604" s="38">
        <f t="shared" si="125"/>
        <v>0</v>
      </c>
      <c r="CJ604" s="30">
        <f>SUMIF(Ingredients!$B$3:$B$217,F604,Ingredients!$J$3:$J$217)+SUMIF($B$3:$B$724,F604,$CR$3:$CR$724)</f>
        <v>0</v>
      </c>
      <c r="CK604" s="30">
        <f>SUMIF(Ingredients!$B$3:$B$217,G604,Ingredients!$J$3:$J$217)+SUMIF($B$3:$B$724,G604,$CR$3:$CR$724)</f>
        <v>0</v>
      </c>
      <c r="CL604" s="30">
        <f>SUMIF(Ingredients!$B$3:$B$217,H604,Ingredients!$J$3:$J$217)+SUMIF($B$3:$B$724,H604,$CR$3:$CR$724)</f>
        <v>0</v>
      </c>
      <c r="CM604" s="30">
        <f>SUMIF(Ingredients!$B$3:$B$217,I604,Ingredients!$J$3:$J$217)+SUMIF($B$3:$B$724,I604,$CR$3:$CR$724)</f>
        <v>0</v>
      </c>
      <c r="CN604" s="30">
        <f>SUMIF(Ingredients!$B$3:$B$217,J604,Ingredients!$J$3:$J$217)+SUMIF($B$3:$B$724,J604,$CR$3:$CR$724)</f>
        <v>0</v>
      </c>
      <c r="CO604" s="30">
        <f>SUMIF(Ingredients!$B$3:$B$217,K604,Ingredients!$J$3:$J$217)+SUMIF($B$3:$B$724,K604,$CR$3:$CR$724)</f>
        <v>0</v>
      </c>
      <c r="CP604" s="30">
        <f>SUMIF(Ingredients!$B$3:$B$217,L604,Ingredients!$J$3:$J$217)+SUMIF($B$3:$B$724,L604,$CR$3:$CR$724)</f>
        <v>0</v>
      </c>
      <c r="CQ604" s="30">
        <f>SUMIF(Ingredients!$B$3:$B$217,M604,Ingredients!$J$3:$J$217)+SUMIF($B$3:$B$724,M604,$CR$3:$CR$724)</f>
        <v>0</v>
      </c>
      <c r="CR604" s="43">
        <f t="shared" si="126"/>
        <v>0</v>
      </c>
      <c r="CS604" s="34">
        <v>0</v>
      </c>
      <c r="CT604" s="30">
        <v>0</v>
      </c>
      <c r="CU604" s="30">
        <v>0</v>
      </c>
      <c r="CV604" s="35">
        <v>0</v>
      </c>
      <c r="CW604" s="36">
        <v>0</v>
      </c>
      <c r="CX604" s="37">
        <v>0</v>
      </c>
      <c r="CY604" s="38">
        <v>0</v>
      </c>
      <c r="CZ604" s="39">
        <v>0</v>
      </c>
      <c r="DA604" t="s">
        <v>199</v>
      </c>
      <c r="DB604" t="str">
        <f t="shared" ca="1" si="127"/>
        <v>No</v>
      </c>
      <c r="DC604" t="s">
        <v>1264</v>
      </c>
      <c r="DD604" t="s">
        <v>200</v>
      </c>
      <c r="DE604" t="str">
        <f t="shared" ca="1" si="128"/>
        <v/>
      </c>
      <c r="DF604" t="s">
        <v>2272</v>
      </c>
    </row>
    <row r="605" spans="2:110" x14ac:dyDescent="0.3">
      <c r="B605" t="s">
        <v>923</v>
      </c>
      <c r="C605" t="str">
        <f>INDEX('PH Itemnames'!$B$1:$B$723,MATCH(B605,'PH Itemnames'!$A$1:$A$723),1)</f>
        <v>baconwrappedchiliItem</v>
      </c>
      <c r="D605" t="s">
        <v>240</v>
      </c>
      <c r="E605" t="s">
        <v>1192</v>
      </c>
      <c r="F605" s="10" t="s">
        <v>133</v>
      </c>
      <c r="G605" s="11" t="s">
        <v>368</v>
      </c>
      <c r="H605" s="11"/>
      <c r="I605" s="11"/>
      <c r="J605" s="11"/>
      <c r="K605" s="11"/>
      <c r="L605" s="11"/>
      <c r="M605" s="11"/>
      <c r="N605" s="46">
        <f ca="1">SUMIF(Ingredients!$B$3:$B$217,'PH complex foods'!F605,Ingredients!$A$3:$A$119)+SUMIF($B$3:$B$724,F605,$V$3:$V$723)</f>
        <v>1</v>
      </c>
      <c r="O605" s="11">
        <f ca="1">SUMIF(Ingredients!$B$3:$B$217,'PH complex foods'!G605,Ingredients!$A$3:$A$119)+SUMIF($B$3:$B$724,G605,$V$3:$V$723)</f>
        <v>1</v>
      </c>
      <c r="P605" s="11">
        <f ca="1">SUMIF(Ingredients!$B$3:$B$217,'PH complex foods'!H605,Ingredients!$A$3:$A$119)+SUMIF($B$3:$B$724,H605,$V$3:$V$723)</f>
        <v>0</v>
      </c>
      <c r="Q605" s="11">
        <f ca="1">SUMIF(Ingredients!$B$3:$B$217,'PH complex foods'!I605,Ingredients!$A$3:$A$119)+SUMIF($B$3:$B$724,I605,$V$3:$V$723)</f>
        <v>0</v>
      </c>
      <c r="R605" s="11">
        <f ca="1">SUMIF(Ingredients!$B$3:$B$217,'PH complex foods'!J605,Ingredients!$A$3:$A$119)+SUMIF($B$3:$B$724,J605,$V$3:$V$723)</f>
        <v>0</v>
      </c>
      <c r="S605" s="11">
        <f ca="1">SUMIF(Ingredients!$B$3:$B$217,'PH complex foods'!K605,Ingredients!$A$3:$A$119)+SUMIF($B$3:$B$724,K605,$V$3:$V$723)</f>
        <v>0</v>
      </c>
      <c r="T605" s="11">
        <f ca="1">SUMIF(Ingredients!$B$3:$B$217,'PH complex foods'!L605,Ingredients!$A$3:$A$119)+SUMIF($B$3:$B$724,L605,$V$3:$V$723)</f>
        <v>0</v>
      </c>
      <c r="U605" s="11">
        <f ca="1">SUMIF(Ingredients!$B$3:$B$217,'PH complex foods'!M605,Ingredients!$A$3:$A$119)+SUMIF($B$3:$B$724,M605,$V$3:$V$723)</f>
        <v>0</v>
      </c>
      <c r="V605" s="10">
        <f t="shared" ca="1" si="129"/>
        <v>1</v>
      </c>
      <c r="W605" s="11">
        <f t="shared" si="118"/>
        <v>0</v>
      </c>
      <c r="X605" s="44" t="str">
        <f t="shared" ca="1" si="130"/>
        <v>Yes</v>
      </c>
      <c r="Y605" s="34">
        <f>SUMIF(Ingredients!$B$3:$B$217,F605,Ingredients!$C$3:$C$217)+SUMIF($B$3:$B$724,F605,$AG$3:$AG$724)</f>
        <v>1</v>
      </c>
      <c r="Z605" s="30">
        <f>SUMIF(Ingredients!$B$3:$B$217,G605,Ingredients!$C$3:$C$217)+SUMIF($B$3:$B$724,G605,$AG$3:$AG$724)</f>
        <v>10</v>
      </c>
      <c r="AA605" s="30">
        <f>SUMIF(Ingredients!$B$3:$B$217,H605,Ingredients!$C$3:$C$217)+SUMIF($B$3:$B$724,H605,$AG$3:$AG$724)</f>
        <v>0</v>
      </c>
      <c r="AB605" s="30">
        <f>SUMIF(Ingredients!$B$3:$B$217,I605,Ingredients!$C$3:$C$217)+SUMIF($B$3:$B$724,I605,$AG$3:$AG$724)</f>
        <v>0</v>
      </c>
      <c r="AC605" s="30">
        <f>SUMIF(Ingredients!$B$3:$B$217,J605,Ingredients!$C$3:$C$217)+SUMIF($B$3:$B$724,J605,$AG$3:$AG$724)</f>
        <v>0</v>
      </c>
      <c r="AD605" s="30">
        <f>SUMIF(Ingredients!$B$3:$B$217,K605,Ingredients!$C$3:$C$217)+SUMIF($B$3:$B$724,K605,$AG$3:$AG$724)</f>
        <v>0</v>
      </c>
      <c r="AE605" s="30">
        <f>SUMIF(Ingredients!$B$3:$B$217,L605,Ingredients!$C$3:$C$217)+SUMIF($B$3:$B$724,L605,$AG$3:$AG$724)</f>
        <v>0</v>
      </c>
      <c r="AF605" s="30">
        <f>SUMIF(Ingredients!$B$3:$B$217,M605,Ingredients!$C$3:$C$217)+SUMIF($B$3:$B$724,M605,$AG$3:$AG$724)</f>
        <v>0</v>
      </c>
      <c r="AG605" s="29">
        <f t="shared" si="119"/>
        <v>11</v>
      </c>
      <c r="AH605" s="30">
        <f>SUMIF(Ingredients!$B$3:$B$217,F605,Ingredients!$D$3:$D$217)+SUMIF($B$3:$B$724,F605,$AP$3:$AP$724)</f>
        <v>0</v>
      </c>
      <c r="AI605" s="30">
        <f>SUMIF(Ingredients!$B$3:$B$217,G605,Ingredients!$D$3:$D$217)+SUMIF($B$3:$B$724,G605,$AP$3:$AP$724)</f>
        <v>0</v>
      </c>
      <c r="AJ605" s="30">
        <f>SUMIF(Ingredients!$B$3:$B$217,H605,Ingredients!$D$3:$D$217)+SUMIF($B$3:$B$724,H605,$AP$3:$AP$724)</f>
        <v>0</v>
      </c>
      <c r="AK605" s="30">
        <f>SUMIF(Ingredients!$B$3:$B$217,I605,Ingredients!$D$3:$D$217)+SUMIF($B$3:$B$724,I605,$AP$3:$AP$724)</f>
        <v>0</v>
      </c>
      <c r="AL605" s="30">
        <f>SUMIF(Ingredients!$B$3:$B$217,J605,Ingredients!$D$3:$D$217)+SUMIF($B$3:$B$724,J605,$AP$3:$AP$724)</f>
        <v>0</v>
      </c>
      <c r="AM605" s="30">
        <f>SUMIF(Ingredients!$B$3:$B$217,K605,Ingredients!$D$3:$D$217)+SUMIF($B$3:$B$724,K605,$AP$3:$AP$724)</f>
        <v>0</v>
      </c>
      <c r="AN605" s="30">
        <f>SUMIF(Ingredients!$B$3:$B$217,L605,Ingredients!$D$3:$D$217)+SUMIF($B$3:$B$724,L605,$AP$3:$AP$724)</f>
        <v>0</v>
      </c>
      <c r="AO605" s="30">
        <f>SUMIF(Ingredients!$B$3:$B$217,M605,Ingredients!$D$3:$D$217)+SUMIF($B$3:$B$724,M605,$AP$3:$AP$724)</f>
        <v>0</v>
      </c>
      <c r="AP605" s="29">
        <f t="shared" si="120"/>
        <v>0</v>
      </c>
      <c r="AQ605" s="30">
        <f>SUMIF(Ingredients!$B$3:$B$217,F605,Ingredients!$E$3:$E$217)+SUMIF($B$3:$B$724,F605,$AY$3:$AY$727)</f>
        <v>32</v>
      </c>
      <c r="AR605" s="30">
        <f>SUMIF(Ingredients!$B$3:$B$217,G605,Ingredients!$E$3:$E$217)+SUMIF($B$3:$B$724,G605,$AY$3:$AY$727)</f>
        <v>14</v>
      </c>
      <c r="AS605" s="30">
        <f>SUMIF(Ingredients!$B$3:$B$217,H605,Ingredients!$E$3:$E$217)+SUMIF($B$3:$B$724,H605,$AY$3:$AY$727)</f>
        <v>0</v>
      </c>
      <c r="AT605" s="30">
        <f>SUMIF(Ingredients!$B$3:$B$217,I605,Ingredients!$E$3:$E$217)+SUMIF($B$3:$B$724,I605,$AY$3:$AY$727)</f>
        <v>0</v>
      </c>
      <c r="AU605" s="30">
        <f>SUMIF(Ingredients!$B$3:$B$217,J605,Ingredients!$E$3:$E$217)+SUMIF($B$3:$B$724,J605,$AY$3:$AY$727)</f>
        <v>0</v>
      </c>
      <c r="AV605" s="30">
        <f>SUMIF(Ingredients!$B$3:$B$217,K605,Ingredients!$E$3:$E$217)+SUMIF($B$3:$B$724,K605,$AY$3:$AY$727)</f>
        <v>0</v>
      </c>
      <c r="AW605" s="30">
        <f>SUMIF(Ingredients!$B$3:$B$217,L605,Ingredients!$E$3:$E$217)+SUMIF($B$3:$B$724,L605,$AY$3:$AY$727)</f>
        <v>0</v>
      </c>
      <c r="AX605" s="30">
        <f>SUMIF(Ingredients!$B$3:$B$217,M605,Ingredients!$E$3:$E$217)+SUMIF($B$3:$B$724,M605,$AY$3:$AY$727)</f>
        <v>0</v>
      </c>
      <c r="AY605" s="29">
        <f t="shared" si="121"/>
        <v>23</v>
      </c>
      <c r="AZ605" s="30">
        <f>SUMIF(Ingredients!$B$3:$B$217,F605,Ingredients!$F$3:$F$217)+SUMIF($B$3:$B$724,F605,$BH$3:$BH$724)</f>
        <v>0</v>
      </c>
      <c r="BA605" s="30">
        <f>SUMIF(Ingredients!$B$3:$B$217,G605,Ingredients!$F$3:$F$217)+SUMIF($B$3:$B$724,G605,$BH$3:$BH$724)</f>
        <v>0</v>
      </c>
      <c r="BB605" s="30">
        <f>SUMIF(Ingredients!$B$3:$B$217,H605,Ingredients!$F$3:$F$217)+SUMIF($B$3:$B$724,H605,$BH$3:$BH$724)</f>
        <v>0</v>
      </c>
      <c r="BC605" s="30">
        <f>SUMIF(Ingredients!$B$3:$B$217,I605,Ingredients!$F$3:$F$217)+SUMIF($B$3:$B$724,I605,$BH$3:$BH$724)</f>
        <v>0</v>
      </c>
      <c r="BD605" s="30">
        <f>SUMIF(Ingredients!$B$3:$B$217,J605,Ingredients!$F$3:$F$217)+SUMIF($B$3:$B$724,J605,$BH$3:$BH$724)</f>
        <v>0</v>
      </c>
      <c r="BE605" s="30">
        <f>SUMIF(Ingredients!$B$3:$B$217,K605,Ingredients!$F$3:$F$217)+SUMIF($B$3:$B$724,K605,$BH$3:$BH$724)</f>
        <v>0</v>
      </c>
      <c r="BF605" s="30">
        <f>SUMIF(Ingredients!$B$3:$B$217,L605,Ingredients!$F$3:$F$217)+SUMIF($B$3:$B$724,L605,$BH$3:$BH$724)</f>
        <v>0</v>
      </c>
      <c r="BG605" s="30">
        <f>SUMIF(Ingredients!$B$3:$B$217,M605,Ingredients!$F$3:$F$217)+SUMIF($B$3:$B$724,M605,$BH$3:$BH$724)</f>
        <v>0</v>
      </c>
      <c r="BH605" s="35">
        <f t="shared" si="122"/>
        <v>0</v>
      </c>
      <c r="BI605" s="30">
        <f>SUMIF(Ingredients!$B$3:$B$217,F605,Ingredients!$G$3:$G$217)+SUMIF($B$3:$B$724,F605,$BQ$3:$BQ$724)</f>
        <v>0</v>
      </c>
      <c r="BJ605" s="30">
        <f>SUMIF(Ingredients!$B$3:$B$217,G605,Ingredients!$G$3:$G$217)+SUMIF($B$3:$B$724,G605,$BQ$3:$BQ$724)</f>
        <v>0</v>
      </c>
      <c r="BK605" s="30">
        <f>SUMIF(Ingredients!$B$3:$B$217,H605,Ingredients!$G$3:$G$217)+SUMIF($B$3:$B$724,H605,$BQ$3:$BQ$724)</f>
        <v>0</v>
      </c>
      <c r="BL605" s="30">
        <f>SUMIF(Ingredients!$B$3:$B$217,I605,Ingredients!$G$3:$G$217)+SUMIF($B$3:$B$724,I605,$BQ$3:$BQ$724)</f>
        <v>0</v>
      </c>
      <c r="BM605" s="30">
        <f>SUMIF(Ingredients!$B$3:$B$217,J605,Ingredients!$G$3:$G$217)+SUMIF($B$3:$B$724,J605,$BQ$3:$BQ$724)</f>
        <v>0</v>
      </c>
      <c r="BN605" s="30">
        <f>SUMIF(Ingredients!$B$3:$B$217,K605,Ingredients!$G$3:$G$217)+SUMIF($B$3:$B$724,K605,$BQ$3:$BQ$724)</f>
        <v>0</v>
      </c>
      <c r="BO605" s="30">
        <f>SUMIF(Ingredients!$B$3:$B$217,L605,Ingredients!$G$3:$G$217)+SUMIF($B$3:$B$724,L605,$BQ$3:$BQ$724)</f>
        <v>0</v>
      </c>
      <c r="BP605" s="30">
        <f>SUMIF(Ingredients!$B$3:$B$217,M605,Ingredients!$G$3:$G$217)+SUMIF($B$3:$B$724,M605,$BQ$3:$BQ$724)</f>
        <v>0</v>
      </c>
      <c r="BQ605" s="36">
        <f t="shared" si="123"/>
        <v>0</v>
      </c>
      <c r="BR605" s="30">
        <f>SUMIF(Ingredients!$B$3:$B$217,F605,Ingredients!$H$3:$H$217)+SUMIF($B$3:$B$724,F605,$BZ$3:$BZ$724)</f>
        <v>0.5</v>
      </c>
      <c r="BS605" s="30">
        <f>SUMIF(Ingredients!$B$3:$B$217,G605,Ingredients!$H$3:$H$217)+SUMIF($B$3:$B$724,G605,$BZ$3:$BZ$724)</f>
        <v>0</v>
      </c>
      <c r="BT605" s="30">
        <f>SUMIF(Ingredients!$B$3:$B$217,H605,Ingredients!$H$3:$H$217)+SUMIF($B$3:$B$724,H605,$BZ$3:$BZ$724)</f>
        <v>0</v>
      </c>
      <c r="BU605" s="30">
        <f>SUMIF(Ingredients!$B$3:$B$217,I605,Ingredients!$H$3:$H$217)+SUMIF($B$3:$B$724,I605,$BZ$3:$BZ$724)</f>
        <v>0</v>
      </c>
      <c r="BV605" s="30">
        <f>SUMIF(Ingredients!$B$3:$B$217,J605,Ingredients!$H$3:$H$217)+SUMIF($B$3:$B$724,J605,$BZ$3:$BZ$724)</f>
        <v>0</v>
      </c>
      <c r="BW605" s="30">
        <f>SUMIF(Ingredients!$B$3:$B$217,K605,Ingredients!$H$3:$H$217)+SUMIF($B$3:$B$724,K605,$BZ$3:$BZ$724)</f>
        <v>0</v>
      </c>
      <c r="BX605" s="30">
        <f>SUMIF(Ingredients!$B$3:$B$217,L605,Ingredients!$H$3:$H$217)+SUMIF($B$3:$B$724,L605,$BZ$3:$BZ$724)</f>
        <v>0</v>
      </c>
      <c r="BY605" s="30">
        <f>SUMIF(Ingredients!$B$3:$B$217,M605,Ingredients!$H$3:$H$217)+SUMIF($B$3:$B$724,M605,$BZ$3:$BZ$724)</f>
        <v>0</v>
      </c>
      <c r="BZ605" s="42">
        <f t="shared" si="124"/>
        <v>0.5</v>
      </c>
      <c r="CA605" s="30">
        <f>SUMIF(Ingredients!$B$3:$B$217,F605,Ingredients!$I$3:$I$217)+SUMIF($B$3:$B$724,F605,$CI$3:$CI$724)</f>
        <v>0</v>
      </c>
      <c r="CB605" s="30">
        <f>SUMIF(Ingredients!$B$3:$B$217,G605,Ingredients!$I$3:$I$217)+SUMIF($B$3:$B$724,G605,$CI$3:$CI$724)</f>
        <v>2.5</v>
      </c>
      <c r="CC605" s="30">
        <f>SUMIF(Ingredients!$B$3:$B$217,H605,Ingredients!$I$3:$I$217)+SUMIF($B$3:$B$724,H605,$CI$3:$CI$724)</f>
        <v>0</v>
      </c>
      <c r="CD605" s="30">
        <f>SUMIF(Ingredients!$B$3:$B$217,I605,Ingredients!$I$3:$I$217)+SUMIF($B$3:$B$724,I605,$CI$3:$CI$724)</f>
        <v>0</v>
      </c>
      <c r="CE605" s="30">
        <f>SUMIF(Ingredients!$B$3:$B$217,J605,Ingredients!$I$3:$I$217)+SUMIF($B$3:$B$724,J605,$CI$3:$CI$724)</f>
        <v>0</v>
      </c>
      <c r="CF605" s="30">
        <f>SUMIF(Ingredients!$B$3:$B$217,K605,Ingredients!$I$3:$I$217)+SUMIF($B$3:$B$724,K605,$CI$3:$CI$724)</f>
        <v>0</v>
      </c>
      <c r="CG605" s="30">
        <f>SUMIF(Ingredients!$B$3:$B$217,L605,Ingredients!$I$3:$I$217)+SUMIF($B$3:$B$724,L605,$CI$3:$CI$724)</f>
        <v>0</v>
      </c>
      <c r="CH605" s="30">
        <f>SUMIF(Ingredients!$B$3:$B$217,M605,Ingredients!$I$3:$I$217)+SUMIF($B$3:$B$724,M605,$CI$3:$CI$724)</f>
        <v>0</v>
      </c>
      <c r="CI605" s="38">
        <f t="shared" si="125"/>
        <v>2.5</v>
      </c>
      <c r="CJ605" s="30">
        <f>SUMIF(Ingredients!$B$3:$B$217,F605,Ingredients!$J$3:$J$217)+SUMIF($B$3:$B$724,F605,$CR$3:$CR$724)</f>
        <v>0</v>
      </c>
      <c r="CK605" s="30">
        <f>SUMIF(Ingredients!$B$3:$B$217,G605,Ingredients!$J$3:$J$217)+SUMIF($B$3:$B$724,G605,$CR$3:$CR$724)</f>
        <v>0</v>
      </c>
      <c r="CL605" s="30">
        <f>SUMIF(Ingredients!$B$3:$B$217,H605,Ingredients!$J$3:$J$217)+SUMIF($B$3:$B$724,H605,$CR$3:$CR$724)</f>
        <v>0</v>
      </c>
      <c r="CM605" s="30">
        <f>SUMIF(Ingredients!$B$3:$B$217,I605,Ingredients!$J$3:$J$217)+SUMIF($B$3:$B$724,I605,$CR$3:$CR$724)</f>
        <v>0</v>
      </c>
      <c r="CN605" s="30">
        <f>SUMIF(Ingredients!$B$3:$B$217,J605,Ingredients!$J$3:$J$217)+SUMIF($B$3:$B$724,J605,$CR$3:$CR$724)</f>
        <v>0</v>
      </c>
      <c r="CO605" s="30">
        <f>SUMIF(Ingredients!$B$3:$B$217,K605,Ingredients!$J$3:$J$217)+SUMIF($B$3:$B$724,K605,$CR$3:$CR$724)</f>
        <v>0</v>
      </c>
      <c r="CP605" s="30">
        <f>SUMIF(Ingredients!$B$3:$B$217,L605,Ingredients!$J$3:$J$217)+SUMIF($B$3:$B$724,L605,$CR$3:$CR$724)</f>
        <v>0</v>
      </c>
      <c r="CQ605" s="30">
        <f>SUMIF(Ingredients!$B$3:$B$217,M605,Ingredients!$J$3:$J$217)+SUMIF($B$3:$B$724,M605,$CR$3:$CR$724)</f>
        <v>0</v>
      </c>
      <c r="CR605" s="43">
        <f t="shared" si="126"/>
        <v>0</v>
      </c>
      <c r="CS605" s="34">
        <v>15</v>
      </c>
      <c r="CT605" s="30">
        <v>0</v>
      </c>
      <c r="CU605" s="30">
        <v>12</v>
      </c>
      <c r="CV605" s="35">
        <v>0</v>
      </c>
      <c r="CW605" s="36">
        <v>0</v>
      </c>
      <c r="CX605" s="37">
        <v>0.5</v>
      </c>
      <c r="CY605" s="38">
        <v>2.5</v>
      </c>
      <c r="CZ605" s="39">
        <v>0</v>
      </c>
      <c r="DA605" t="s">
        <v>202</v>
      </c>
      <c r="DB605" t="str">
        <f t="shared" ca="1" si="127"/>
        <v>-</v>
      </c>
      <c r="DD605" t="s">
        <v>200</v>
      </c>
      <c r="DE605" t="str">
        <f t="shared" ca="1" si="128"/>
        <v>BACONWRAPPEDCHILIITEM(MEAL, ItemRegistry.baconwrappedchiliItem, 4 ,3f,0f,0f,0.5f,0f,2.5f,0f,1.75f),</v>
      </c>
      <c r="DF605" t="s">
        <v>2628</v>
      </c>
    </row>
    <row r="606" spans="2:110" x14ac:dyDescent="0.3">
      <c r="B606" t="s">
        <v>924</v>
      </c>
      <c r="C606" t="str">
        <f>INDEX('PH Itemnames'!$B$1:$B$723,MATCH(B606,'PH Itemnames'!$A$1:$A$723),1)</f>
        <v>seedenergygelItem</v>
      </c>
      <c r="D606" t="s">
        <v>240</v>
      </c>
      <c r="E606" t="s">
        <v>1192</v>
      </c>
      <c r="F606" s="10" t="s">
        <v>268</v>
      </c>
      <c r="G606" s="11" t="s">
        <v>348</v>
      </c>
      <c r="H606" s="11" t="s">
        <v>348</v>
      </c>
      <c r="I606" s="11" t="s">
        <v>348</v>
      </c>
      <c r="J606" s="11"/>
      <c r="K606" s="11"/>
      <c r="L606" s="11"/>
      <c r="M606" s="11"/>
      <c r="N606" s="46">
        <f ca="1">SUMIF(Ingredients!$B$3:$B$217,'PH complex foods'!F606,Ingredients!$A$3:$A$119)+SUMIF($B$3:$B$724,F606,$V$3:$V$723)</f>
        <v>1</v>
      </c>
      <c r="O606" s="11">
        <f ca="1">SUMIF(Ingredients!$B$3:$B$217,'PH complex foods'!G606,Ingredients!$A$3:$A$119)+SUMIF($B$3:$B$724,G606,$V$3:$V$723)</f>
        <v>1</v>
      </c>
      <c r="P606" s="11">
        <f ca="1">SUMIF(Ingredients!$B$3:$B$217,'PH complex foods'!H606,Ingredients!$A$3:$A$119)+SUMIF($B$3:$B$724,H606,$V$3:$V$723)</f>
        <v>1</v>
      </c>
      <c r="Q606" s="11">
        <f ca="1">SUMIF(Ingredients!$B$3:$B$217,'PH complex foods'!I606,Ingredients!$A$3:$A$119)+SUMIF($B$3:$B$724,I606,$V$3:$V$723)</f>
        <v>1</v>
      </c>
      <c r="R606" s="11">
        <f ca="1">SUMIF(Ingredients!$B$3:$B$217,'PH complex foods'!J606,Ingredients!$A$3:$A$119)+SUMIF($B$3:$B$724,J606,$V$3:$V$723)</f>
        <v>0</v>
      </c>
      <c r="S606" s="11">
        <f ca="1">SUMIF(Ingredients!$B$3:$B$217,'PH complex foods'!K606,Ingredients!$A$3:$A$119)+SUMIF($B$3:$B$724,K606,$V$3:$V$723)</f>
        <v>0</v>
      </c>
      <c r="T606" s="11">
        <f ca="1">SUMIF(Ingredients!$B$3:$B$217,'PH complex foods'!L606,Ingredients!$A$3:$A$119)+SUMIF($B$3:$B$724,L606,$V$3:$V$723)</f>
        <v>0</v>
      </c>
      <c r="U606" s="11">
        <f ca="1">SUMIF(Ingredients!$B$3:$B$217,'PH complex foods'!M606,Ingredients!$A$3:$A$119)+SUMIF($B$3:$B$724,M606,$V$3:$V$723)</f>
        <v>0</v>
      </c>
      <c r="V606" s="10">
        <f t="shared" ca="1" si="129"/>
        <v>1</v>
      </c>
      <c r="W606" s="11">
        <f t="shared" si="118"/>
        <v>0</v>
      </c>
      <c r="X606" s="44" t="str">
        <f t="shared" ca="1" si="130"/>
        <v>Yes</v>
      </c>
      <c r="Y606" s="34">
        <f>SUMIF(Ingredients!$B$3:$B$217,F606,Ingredients!$C$3:$C$217)+SUMIF($B$3:$B$724,F606,$AG$3:$AG$724)</f>
        <v>3</v>
      </c>
      <c r="Z606" s="30">
        <f>SUMIF(Ingredients!$B$3:$B$217,G606,Ingredients!$C$3:$C$217)+SUMIF($B$3:$B$724,G606,$AG$3:$AG$724)</f>
        <v>2</v>
      </c>
      <c r="AA606" s="30">
        <f>SUMIF(Ingredients!$B$3:$B$217,H606,Ingredients!$C$3:$C$217)+SUMIF($B$3:$B$724,H606,$AG$3:$AG$724)</f>
        <v>2</v>
      </c>
      <c r="AB606" s="30">
        <f>SUMIF(Ingredients!$B$3:$B$217,I606,Ingredients!$C$3:$C$217)+SUMIF($B$3:$B$724,I606,$AG$3:$AG$724)</f>
        <v>2</v>
      </c>
      <c r="AC606" s="30">
        <f>SUMIF(Ingredients!$B$3:$B$217,J606,Ingredients!$C$3:$C$217)+SUMIF($B$3:$B$724,J606,$AG$3:$AG$724)</f>
        <v>0</v>
      </c>
      <c r="AD606" s="30">
        <f>SUMIF(Ingredients!$B$3:$B$217,K606,Ingredients!$C$3:$C$217)+SUMIF($B$3:$B$724,K606,$AG$3:$AG$724)</f>
        <v>0</v>
      </c>
      <c r="AE606" s="30">
        <f>SUMIF(Ingredients!$B$3:$B$217,L606,Ingredients!$C$3:$C$217)+SUMIF($B$3:$B$724,L606,$AG$3:$AG$724)</f>
        <v>0</v>
      </c>
      <c r="AF606" s="30">
        <f>SUMIF(Ingredients!$B$3:$B$217,M606,Ingredients!$C$3:$C$217)+SUMIF($B$3:$B$724,M606,$AG$3:$AG$724)</f>
        <v>0</v>
      </c>
      <c r="AG606" s="29">
        <f t="shared" si="119"/>
        <v>9</v>
      </c>
      <c r="AH606" s="30">
        <f>SUMIF(Ingredients!$B$3:$B$217,F606,Ingredients!$D$3:$D$217)+SUMIF($B$3:$B$724,F606,$AP$3:$AP$724)</f>
        <v>9.5</v>
      </c>
      <c r="AI606" s="30">
        <f>SUMIF(Ingredients!$B$3:$B$217,G606,Ingredients!$D$3:$D$217)+SUMIF($B$3:$B$724,G606,$AP$3:$AP$724)</f>
        <v>0</v>
      </c>
      <c r="AJ606" s="30">
        <f>SUMIF(Ingredients!$B$3:$B$217,H606,Ingredients!$D$3:$D$217)+SUMIF($B$3:$B$724,H606,$AP$3:$AP$724)</f>
        <v>0</v>
      </c>
      <c r="AK606" s="30">
        <f>SUMIF(Ingredients!$B$3:$B$217,I606,Ingredients!$D$3:$D$217)+SUMIF($B$3:$B$724,I606,$AP$3:$AP$724)</f>
        <v>0</v>
      </c>
      <c r="AL606" s="30">
        <f>SUMIF(Ingredients!$B$3:$B$217,J606,Ingredients!$D$3:$D$217)+SUMIF($B$3:$B$724,J606,$AP$3:$AP$724)</f>
        <v>0</v>
      </c>
      <c r="AM606" s="30">
        <f>SUMIF(Ingredients!$B$3:$B$217,K606,Ingredients!$D$3:$D$217)+SUMIF($B$3:$B$724,K606,$AP$3:$AP$724)</f>
        <v>0</v>
      </c>
      <c r="AN606" s="30">
        <f>SUMIF(Ingredients!$B$3:$B$217,L606,Ingredients!$D$3:$D$217)+SUMIF($B$3:$B$724,L606,$AP$3:$AP$724)</f>
        <v>0</v>
      </c>
      <c r="AO606" s="30">
        <f>SUMIF(Ingredients!$B$3:$B$217,M606,Ingredients!$D$3:$D$217)+SUMIF($B$3:$B$724,M606,$AP$3:$AP$724)</f>
        <v>0</v>
      </c>
      <c r="AP606" s="29">
        <f t="shared" si="120"/>
        <v>9.5</v>
      </c>
      <c r="AQ606" s="30">
        <f>SUMIF(Ingredients!$B$3:$B$217,F606,Ingredients!$E$3:$E$217)+SUMIF($B$3:$B$724,F606,$AY$3:$AY$727)</f>
        <v>6.65</v>
      </c>
      <c r="AR606" s="30">
        <f>SUMIF(Ingredients!$B$3:$B$217,G606,Ingredients!$E$3:$E$217)+SUMIF($B$3:$B$724,G606,$AY$3:$AY$727)</f>
        <v>0</v>
      </c>
      <c r="AS606" s="30">
        <f>SUMIF(Ingredients!$B$3:$B$217,H606,Ingredients!$E$3:$E$217)+SUMIF($B$3:$B$724,H606,$AY$3:$AY$727)</f>
        <v>0</v>
      </c>
      <c r="AT606" s="30">
        <f>SUMIF(Ingredients!$B$3:$B$217,I606,Ingredients!$E$3:$E$217)+SUMIF($B$3:$B$724,I606,$AY$3:$AY$727)</f>
        <v>0</v>
      </c>
      <c r="AU606" s="30">
        <f>SUMIF(Ingredients!$B$3:$B$217,J606,Ingredients!$E$3:$E$217)+SUMIF($B$3:$B$724,J606,$AY$3:$AY$727)</f>
        <v>0</v>
      </c>
      <c r="AV606" s="30">
        <f>SUMIF(Ingredients!$B$3:$B$217,K606,Ingredients!$E$3:$E$217)+SUMIF($B$3:$B$724,K606,$AY$3:$AY$727)</f>
        <v>0</v>
      </c>
      <c r="AW606" s="30">
        <f>SUMIF(Ingredients!$B$3:$B$217,L606,Ingredients!$E$3:$E$217)+SUMIF($B$3:$B$724,L606,$AY$3:$AY$727)</f>
        <v>0</v>
      </c>
      <c r="AX606" s="30">
        <f>SUMIF(Ingredients!$B$3:$B$217,M606,Ingredients!$E$3:$E$217)+SUMIF($B$3:$B$724,M606,$AY$3:$AY$727)</f>
        <v>0</v>
      </c>
      <c r="AY606" s="29">
        <f t="shared" si="121"/>
        <v>1.6625000000000001</v>
      </c>
      <c r="AZ606" s="30">
        <f>SUMIF(Ingredients!$B$3:$B$217,F606,Ingredients!$F$3:$F$217)+SUMIF($B$3:$B$724,F606,$BH$3:$BH$724)</f>
        <v>0</v>
      </c>
      <c r="BA606" s="30">
        <f>SUMIF(Ingredients!$B$3:$B$217,G606,Ingredients!$F$3:$F$217)+SUMIF($B$3:$B$724,G606,$BH$3:$BH$724)</f>
        <v>0</v>
      </c>
      <c r="BB606" s="30">
        <f>SUMIF(Ingredients!$B$3:$B$217,H606,Ingredients!$F$3:$F$217)+SUMIF($B$3:$B$724,H606,$BH$3:$BH$724)</f>
        <v>0</v>
      </c>
      <c r="BC606" s="30">
        <f>SUMIF(Ingredients!$B$3:$B$217,I606,Ingredients!$F$3:$F$217)+SUMIF($B$3:$B$724,I606,$BH$3:$BH$724)</f>
        <v>0</v>
      </c>
      <c r="BD606" s="30">
        <f>SUMIF(Ingredients!$B$3:$B$217,J606,Ingredients!$F$3:$F$217)+SUMIF($B$3:$B$724,J606,$BH$3:$BH$724)</f>
        <v>0</v>
      </c>
      <c r="BE606" s="30">
        <f>SUMIF(Ingredients!$B$3:$B$217,K606,Ingredients!$F$3:$F$217)+SUMIF($B$3:$B$724,K606,$BH$3:$BH$724)</f>
        <v>0</v>
      </c>
      <c r="BF606" s="30">
        <f>SUMIF(Ingredients!$B$3:$B$217,L606,Ingredients!$F$3:$F$217)+SUMIF($B$3:$B$724,L606,$BH$3:$BH$724)</f>
        <v>0</v>
      </c>
      <c r="BG606" s="30">
        <f>SUMIF(Ingredients!$B$3:$B$217,M606,Ingredients!$F$3:$F$217)+SUMIF($B$3:$B$724,M606,$BH$3:$BH$724)</f>
        <v>0</v>
      </c>
      <c r="BH606" s="35">
        <f t="shared" si="122"/>
        <v>0</v>
      </c>
      <c r="BI606" s="30">
        <f>SUMIF(Ingredients!$B$3:$B$217,F606,Ingredients!$G$3:$G$217)+SUMIF($B$3:$B$724,F606,$BQ$3:$BQ$724)</f>
        <v>1.6900000000000002</v>
      </c>
      <c r="BJ606" s="30">
        <f>SUMIF(Ingredients!$B$3:$B$217,G606,Ingredients!$G$3:$G$217)+SUMIF($B$3:$B$724,G606,$BQ$3:$BQ$724)</f>
        <v>0</v>
      </c>
      <c r="BK606" s="30">
        <f>SUMIF(Ingredients!$B$3:$B$217,H606,Ingredients!$G$3:$G$217)+SUMIF($B$3:$B$724,H606,$BQ$3:$BQ$724)</f>
        <v>0</v>
      </c>
      <c r="BL606" s="30">
        <f>SUMIF(Ingredients!$B$3:$B$217,I606,Ingredients!$G$3:$G$217)+SUMIF($B$3:$B$724,I606,$BQ$3:$BQ$724)</f>
        <v>0</v>
      </c>
      <c r="BM606" s="30">
        <f>SUMIF(Ingredients!$B$3:$B$217,J606,Ingredients!$G$3:$G$217)+SUMIF($B$3:$B$724,J606,$BQ$3:$BQ$724)</f>
        <v>0</v>
      </c>
      <c r="BN606" s="30">
        <f>SUMIF(Ingredients!$B$3:$B$217,K606,Ingredients!$G$3:$G$217)+SUMIF($B$3:$B$724,K606,$BQ$3:$BQ$724)</f>
        <v>0</v>
      </c>
      <c r="BO606" s="30">
        <f>SUMIF(Ingredients!$B$3:$B$217,L606,Ingredients!$G$3:$G$217)+SUMIF($B$3:$B$724,L606,$BQ$3:$BQ$724)</f>
        <v>0</v>
      </c>
      <c r="BP606" s="30">
        <f>SUMIF(Ingredients!$B$3:$B$217,M606,Ingredients!$G$3:$G$217)+SUMIF($B$3:$B$724,M606,$BQ$3:$BQ$724)</f>
        <v>0</v>
      </c>
      <c r="BQ606" s="36">
        <f t="shared" si="123"/>
        <v>1.6900000000000002</v>
      </c>
      <c r="BR606" s="30">
        <f>SUMIF(Ingredients!$B$3:$B$217,F606,Ingredients!$H$3:$H$217)+SUMIF($B$3:$B$724,F606,$BZ$3:$BZ$724)</f>
        <v>0</v>
      </c>
      <c r="BS606" s="30">
        <f>SUMIF(Ingredients!$B$3:$B$217,G606,Ingredients!$H$3:$H$217)+SUMIF($B$3:$B$724,G606,$BZ$3:$BZ$724)</f>
        <v>0</v>
      </c>
      <c r="BT606" s="30">
        <f>SUMIF(Ingredients!$B$3:$B$217,H606,Ingredients!$H$3:$H$217)+SUMIF($B$3:$B$724,H606,$BZ$3:$BZ$724)</f>
        <v>0</v>
      </c>
      <c r="BU606" s="30">
        <f>SUMIF(Ingredients!$B$3:$B$217,I606,Ingredients!$H$3:$H$217)+SUMIF($B$3:$B$724,I606,$BZ$3:$BZ$724)</f>
        <v>0</v>
      </c>
      <c r="BV606" s="30">
        <f>SUMIF(Ingredients!$B$3:$B$217,J606,Ingredients!$H$3:$H$217)+SUMIF($B$3:$B$724,J606,$BZ$3:$BZ$724)</f>
        <v>0</v>
      </c>
      <c r="BW606" s="30">
        <f>SUMIF(Ingredients!$B$3:$B$217,K606,Ingredients!$H$3:$H$217)+SUMIF($B$3:$B$724,K606,$BZ$3:$BZ$724)</f>
        <v>0</v>
      </c>
      <c r="BX606" s="30">
        <f>SUMIF(Ingredients!$B$3:$B$217,L606,Ingredients!$H$3:$H$217)+SUMIF($B$3:$B$724,L606,$BZ$3:$BZ$724)</f>
        <v>0</v>
      </c>
      <c r="BY606" s="30">
        <f>SUMIF(Ingredients!$B$3:$B$217,M606,Ingredients!$H$3:$H$217)+SUMIF($B$3:$B$724,M606,$BZ$3:$BZ$724)</f>
        <v>0</v>
      </c>
      <c r="BZ606" s="42">
        <f t="shared" si="124"/>
        <v>0</v>
      </c>
      <c r="CA606" s="30">
        <f>SUMIF(Ingredients!$B$3:$B$217,F606,Ingredients!$I$3:$I$217)+SUMIF($B$3:$B$724,F606,$CI$3:$CI$724)</f>
        <v>0</v>
      </c>
      <c r="CB606" s="30">
        <f>SUMIF(Ingredients!$B$3:$B$217,G606,Ingredients!$I$3:$I$217)+SUMIF($B$3:$B$724,G606,$CI$3:$CI$724)</f>
        <v>0</v>
      </c>
      <c r="CC606" s="30">
        <f>SUMIF(Ingredients!$B$3:$B$217,H606,Ingredients!$I$3:$I$217)+SUMIF($B$3:$B$724,H606,$CI$3:$CI$724)</f>
        <v>0</v>
      </c>
      <c r="CD606" s="30">
        <f>SUMIF(Ingredients!$B$3:$B$217,I606,Ingredients!$I$3:$I$217)+SUMIF($B$3:$B$724,I606,$CI$3:$CI$724)</f>
        <v>0</v>
      </c>
      <c r="CE606" s="30">
        <f>SUMIF(Ingredients!$B$3:$B$217,J606,Ingredients!$I$3:$I$217)+SUMIF($B$3:$B$724,J606,$CI$3:$CI$724)</f>
        <v>0</v>
      </c>
      <c r="CF606" s="30">
        <f>SUMIF(Ingredients!$B$3:$B$217,K606,Ingredients!$I$3:$I$217)+SUMIF($B$3:$B$724,K606,$CI$3:$CI$724)</f>
        <v>0</v>
      </c>
      <c r="CG606" s="30">
        <f>SUMIF(Ingredients!$B$3:$B$217,L606,Ingredients!$I$3:$I$217)+SUMIF($B$3:$B$724,L606,$CI$3:$CI$724)</f>
        <v>0</v>
      </c>
      <c r="CH606" s="30">
        <f>SUMIF(Ingredients!$B$3:$B$217,M606,Ingredients!$I$3:$I$217)+SUMIF($B$3:$B$724,M606,$CI$3:$CI$724)</f>
        <v>0</v>
      </c>
      <c r="CI606" s="38">
        <f t="shared" si="125"/>
        <v>0</v>
      </c>
      <c r="CJ606" s="30">
        <f>SUMIF(Ingredients!$B$3:$B$217,F606,Ingredients!$J$3:$J$217)+SUMIF($B$3:$B$724,F606,$CR$3:$CR$724)</f>
        <v>0</v>
      </c>
      <c r="CK606" s="30">
        <f>SUMIF(Ingredients!$B$3:$B$217,G606,Ingredients!$J$3:$J$217)+SUMIF($B$3:$B$724,G606,$CR$3:$CR$724)</f>
        <v>0</v>
      </c>
      <c r="CL606" s="30">
        <f>SUMIF(Ingredients!$B$3:$B$217,H606,Ingredients!$J$3:$J$217)+SUMIF($B$3:$B$724,H606,$CR$3:$CR$724)</f>
        <v>0</v>
      </c>
      <c r="CM606" s="30">
        <f>SUMIF(Ingredients!$B$3:$B$217,I606,Ingredients!$J$3:$J$217)+SUMIF($B$3:$B$724,I606,$CR$3:$CR$724)</f>
        <v>0</v>
      </c>
      <c r="CN606" s="30">
        <f>SUMIF(Ingredients!$B$3:$B$217,J606,Ingredients!$J$3:$J$217)+SUMIF($B$3:$B$724,J606,$CR$3:$CR$724)</f>
        <v>0</v>
      </c>
      <c r="CO606" s="30">
        <f>SUMIF(Ingredients!$B$3:$B$217,K606,Ingredients!$J$3:$J$217)+SUMIF($B$3:$B$724,K606,$CR$3:$CR$724)</f>
        <v>0</v>
      </c>
      <c r="CP606" s="30">
        <f>SUMIF(Ingredients!$B$3:$B$217,L606,Ingredients!$J$3:$J$217)+SUMIF($B$3:$B$724,L606,$CR$3:$CR$724)</f>
        <v>0</v>
      </c>
      <c r="CQ606" s="30">
        <f>SUMIF(Ingredients!$B$3:$B$217,M606,Ingredients!$J$3:$J$217)+SUMIF($B$3:$B$724,M606,$CR$3:$CR$724)</f>
        <v>0</v>
      </c>
      <c r="CR606" s="43">
        <f t="shared" si="126"/>
        <v>0</v>
      </c>
      <c r="CS606" s="34">
        <v>10</v>
      </c>
      <c r="CT606" s="30">
        <v>9.5</v>
      </c>
      <c r="CU606" s="30">
        <v>10</v>
      </c>
      <c r="CV606" s="35">
        <v>0</v>
      </c>
      <c r="CW606" s="36">
        <v>1.5</v>
      </c>
      <c r="CX606" s="37">
        <v>0</v>
      </c>
      <c r="CY606" s="38">
        <v>0</v>
      </c>
      <c r="CZ606" s="39">
        <v>0</v>
      </c>
      <c r="DA606" t="s">
        <v>202</v>
      </c>
      <c r="DB606" t="str">
        <f t="shared" ca="1" si="127"/>
        <v>-</v>
      </c>
      <c r="DD606" t="s">
        <v>200</v>
      </c>
      <c r="DE606" t="str">
        <f t="shared" ca="1" si="128"/>
        <v>SEEDENERGYGELITEM(MEAL, ItemRegistry.seedenergygelItem, 4 ,2f,9.5f,0f,0f,1.5f,0f,0f,2.1f),</v>
      </c>
      <c r="DF606" t="s">
        <v>2629</v>
      </c>
    </row>
    <row r="607" spans="2:110" x14ac:dyDescent="0.3">
      <c r="B607" t="s">
        <v>925</v>
      </c>
      <c r="C607" t="str">
        <f>INDEX('PH Itemnames'!$B$1:$B$723,MATCH(B607,'PH Itemnames'!$A$1:$A$723),1)</f>
        <v>chickencordonbleuItem</v>
      </c>
      <c r="D607" t="s">
        <v>240</v>
      </c>
      <c r="E607" t="s">
        <v>1192</v>
      </c>
      <c r="F607" s="10" t="s">
        <v>287</v>
      </c>
      <c r="G607" s="11" t="s">
        <v>76</v>
      </c>
      <c r="H607" s="11" t="s">
        <v>264</v>
      </c>
      <c r="I607" s="11" t="s">
        <v>73</v>
      </c>
      <c r="J607" s="11"/>
      <c r="K607" s="11"/>
      <c r="L607" s="11"/>
      <c r="M607" s="11"/>
      <c r="N607" s="46">
        <f ca="1">SUMIF(Ingredients!$B$3:$B$217,'PH complex foods'!F607,Ingredients!$A$3:$A$119)+SUMIF($B$3:$B$724,F607,$V$3:$V$723)</f>
        <v>1</v>
      </c>
      <c r="O607" s="11">
        <f ca="1">SUMIF(Ingredients!$B$3:$B$217,'PH complex foods'!G607,Ingredients!$A$3:$A$119)+SUMIF($B$3:$B$724,G607,$V$3:$V$723)</f>
        <v>1</v>
      </c>
      <c r="P607" s="11">
        <f ca="1">SUMIF(Ingredients!$B$3:$B$217,'PH complex foods'!H607,Ingredients!$A$3:$A$119)+SUMIF($B$3:$B$724,H607,$V$3:$V$723)</f>
        <v>1</v>
      </c>
      <c r="Q607" s="11">
        <f ca="1">SUMIF(Ingredients!$B$3:$B$217,'PH complex foods'!I607,Ingredients!$A$3:$A$119)+SUMIF($B$3:$B$724,I607,$V$3:$V$723)</f>
        <v>1</v>
      </c>
      <c r="R607" s="11">
        <f ca="1">SUMIF(Ingredients!$B$3:$B$217,'PH complex foods'!J607,Ingredients!$A$3:$A$119)+SUMIF($B$3:$B$724,J607,$V$3:$V$723)</f>
        <v>0</v>
      </c>
      <c r="S607" s="11">
        <f ca="1">SUMIF(Ingredients!$B$3:$B$217,'PH complex foods'!K607,Ingredients!$A$3:$A$119)+SUMIF($B$3:$B$724,K607,$V$3:$V$723)</f>
        <v>0</v>
      </c>
      <c r="T607" s="11">
        <f ca="1">SUMIF(Ingredients!$B$3:$B$217,'PH complex foods'!L607,Ingredients!$A$3:$A$119)+SUMIF($B$3:$B$724,L607,$V$3:$V$723)</f>
        <v>0</v>
      </c>
      <c r="U607" s="11">
        <f ca="1">SUMIF(Ingredients!$B$3:$B$217,'PH complex foods'!M607,Ingredients!$A$3:$A$119)+SUMIF($B$3:$B$724,M607,$V$3:$V$723)</f>
        <v>0</v>
      </c>
      <c r="V607" s="10">
        <f t="shared" ca="1" si="129"/>
        <v>1</v>
      </c>
      <c r="W607" s="11">
        <f t="shared" si="118"/>
        <v>0</v>
      </c>
      <c r="X607" s="44" t="str">
        <f t="shared" ca="1" si="130"/>
        <v>Yes</v>
      </c>
      <c r="Y607" s="34">
        <f>SUMIF(Ingredients!$B$3:$B$217,F607,Ingredients!$C$3:$C$217)+SUMIF($B$3:$B$724,F607,$AG$3:$AG$724)</f>
        <v>10</v>
      </c>
      <c r="Z607" s="30">
        <f>SUMIF(Ingredients!$B$3:$B$217,G607,Ingredients!$C$3:$C$217)+SUMIF($B$3:$B$724,G607,$AG$3:$AG$724)</f>
        <v>10</v>
      </c>
      <c r="AA607" s="30">
        <f>SUMIF(Ingredients!$B$3:$B$217,H607,Ingredients!$C$3:$C$217)+SUMIF($B$3:$B$724,H607,$AG$3:$AG$724)</f>
        <v>5</v>
      </c>
      <c r="AB607" s="30">
        <f>SUMIF(Ingredients!$B$3:$B$217,I607,Ingredients!$C$3:$C$217)+SUMIF($B$3:$B$724,I607,$AG$3:$AG$724)</f>
        <v>10</v>
      </c>
      <c r="AC607" s="30">
        <f>SUMIF(Ingredients!$B$3:$B$217,J607,Ingredients!$C$3:$C$217)+SUMIF($B$3:$B$724,J607,$AG$3:$AG$724)</f>
        <v>0</v>
      </c>
      <c r="AD607" s="30">
        <f>SUMIF(Ingredients!$B$3:$B$217,K607,Ingredients!$C$3:$C$217)+SUMIF($B$3:$B$724,K607,$AG$3:$AG$724)</f>
        <v>0</v>
      </c>
      <c r="AE607" s="30">
        <f>SUMIF(Ingredients!$B$3:$B$217,L607,Ingredients!$C$3:$C$217)+SUMIF($B$3:$B$724,L607,$AG$3:$AG$724)</f>
        <v>0</v>
      </c>
      <c r="AF607" s="30">
        <f>SUMIF(Ingredients!$B$3:$B$217,M607,Ingredients!$C$3:$C$217)+SUMIF($B$3:$B$724,M607,$AG$3:$AG$724)</f>
        <v>0</v>
      </c>
      <c r="AG607" s="29">
        <f t="shared" si="119"/>
        <v>35</v>
      </c>
      <c r="AH607" s="30">
        <f>SUMIF(Ingredients!$B$3:$B$217,F607,Ingredients!$D$3:$D$217)+SUMIF($B$3:$B$724,F607,$AP$3:$AP$724)</f>
        <v>0</v>
      </c>
      <c r="AI607" s="30">
        <f>SUMIF(Ingredients!$B$3:$B$217,G607,Ingredients!$D$3:$D$217)+SUMIF($B$3:$B$724,G607,$AP$3:$AP$724)</f>
        <v>0</v>
      </c>
      <c r="AJ607" s="30">
        <f>SUMIF(Ingredients!$B$3:$B$217,H607,Ingredients!$D$3:$D$217)+SUMIF($B$3:$B$724,H607,$AP$3:$AP$724)</f>
        <v>0</v>
      </c>
      <c r="AK607" s="30">
        <f>SUMIF(Ingredients!$B$3:$B$217,I607,Ingredients!$D$3:$D$217)+SUMIF($B$3:$B$724,I607,$AP$3:$AP$724)</f>
        <v>0</v>
      </c>
      <c r="AL607" s="30">
        <f>SUMIF(Ingredients!$B$3:$B$217,J607,Ingredients!$D$3:$D$217)+SUMIF($B$3:$B$724,J607,$AP$3:$AP$724)</f>
        <v>0</v>
      </c>
      <c r="AM607" s="30">
        <f>SUMIF(Ingredients!$B$3:$B$217,K607,Ingredients!$D$3:$D$217)+SUMIF($B$3:$B$724,K607,$AP$3:$AP$724)</f>
        <v>0</v>
      </c>
      <c r="AN607" s="30">
        <f>SUMIF(Ingredients!$B$3:$B$217,L607,Ingredients!$D$3:$D$217)+SUMIF($B$3:$B$724,L607,$AP$3:$AP$724)</f>
        <v>0</v>
      </c>
      <c r="AO607" s="30">
        <f>SUMIF(Ingredients!$B$3:$B$217,M607,Ingredients!$D$3:$D$217)+SUMIF($B$3:$B$724,M607,$AP$3:$AP$724)</f>
        <v>0</v>
      </c>
      <c r="AP607" s="29">
        <f t="shared" si="120"/>
        <v>0</v>
      </c>
      <c r="AQ607" s="30">
        <f>SUMIF(Ingredients!$B$3:$B$217,F607,Ingredients!$E$3:$E$217)+SUMIF($B$3:$B$724,F607,$AY$3:$AY$727)</f>
        <v>7</v>
      </c>
      <c r="AR607" s="30">
        <f>SUMIF(Ingredients!$B$3:$B$217,G607,Ingredients!$E$3:$E$217)+SUMIF($B$3:$B$724,G607,$AY$3:$AY$727)</f>
        <v>10</v>
      </c>
      <c r="AS607" s="30">
        <f>SUMIF(Ingredients!$B$3:$B$217,H607,Ingredients!$E$3:$E$217)+SUMIF($B$3:$B$724,H607,$AY$3:$AY$727)</f>
        <v>43</v>
      </c>
      <c r="AT607" s="30">
        <f>SUMIF(Ingredients!$B$3:$B$217,I607,Ingredients!$E$3:$E$217)+SUMIF($B$3:$B$724,I607,$AY$3:$AY$727)</f>
        <v>73</v>
      </c>
      <c r="AU607" s="30">
        <f>SUMIF(Ingredients!$B$3:$B$217,J607,Ingredients!$E$3:$E$217)+SUMIF($B$3:$B$724,J607,$AY$3:$AY$727)</f>
        <v>0</v>
      </c>
      <c r="AV607" s="30">
        <f>SUMIF(Ingredients!$B$3:$B$217,K607,Ingredients!$E$3:$E$217)+SUMIF($B$3:$B$724,K607,$AY$3:$AY$727)</f>
        <v>0</v>
      </c>
      <c r="AW607" s="30">
        <f>SUMIF(Ingredients!$B$3:$B$217,L607,Ingredients!$E$3:$E$217)+SUMIF($B$3:$B$724,L607,$AY$3:$AY$727)</f>
        <v>0</v>
      </c>
      <c r="AX607" s="30">
        <f>SUMIF(Ingredients!$B$3:$B$217,M607,Ingredients!$E$3:$E$217)+SUMIF($B$3:$B$724,M607,$AY$3:$AY$727)</f>
        <v>0</v>
      </c>
      <c r="AY607" s="29">
        <f t="shared" si="121"/>
        <v>33.25</v>
      </c>
      <c r="AZ607" s="30">
        <f>SUMIF(Ingredients!$B$3:$B$217,F607,Ingredients!$F$3:$F$217)+SUMIF($B$3:$B$724,F607,$BH$3:$BH$724)</f>
        <v>0</v>
      </c>
      <c r="BA607" s="30">
        <f>SUMIF(Ingredients!$B$3:$B$217,G607,Ingredients!$F$3:$F$217)+SUMIF($B$3:$B$724,G607,$BH$3:$BH$724)</f>
        <v>0</v>
      </c>
      <c r="BB607" s="30">
        <f>SUMIF(Ingredients!$B$3:$B$217,H607,Ingredients!$F$3:$F$217)+SUMIF($B$3:$B$724,H607,$BH$3:$BH$724)</f>
        <v>1</v>
      </c>
      <c r="BC607" s="30">
        <f>SUMIF(Ingredients!$B$3:$B$217,I607,Ingredients!$F$3:$F$217)+SUMIF($B$3:$B$724,I607,$BH$3:$BH$724)</f>
        <v>0</v>
      </c>
      <c r="BD607" s="30">
        <f>SUMIF(Ingredients!$B$3:$B$217,J607,Ingredients!$F$3:$F$217)+SUMIF($B$3:$B$724,J607,$BH$3:$BH$724)</f>
        <v>0</v>
      </c>
      <c r="BE607" s="30">
        <f>SUMIF(Ingredients!$B$3:$B$217,K607,Ingredients!$F$3:$F$217)+SUMIF($B$3:$B$724,K607,$BH$3:$BH$724)</f>
        <v>0</v>
      </c>
      <c r="BF607" s="30">
        <f>SUMIF(Ingredients!$B$3:$B$217,L607,Ingredients!$F$3:$F$217)+SUMIF($B$3:$B$724,L607,$BH$3:$BH$724)</f>
        <v>0</v>
      </c>
      <c r="BG607" s="30">
        <f>SUMIF(Ingredients!$B$3:$B$217,M607,Ingredients!$F$3:$F$217)+SUMIF($B$3:$B$724,M607,$BH$3:$BH$724)</f>
        <v>0</v>
      </c>
      <c r="BH607" s="35">
        <f t="shared" si="122"/>
        <v>1</v>
      </c>
      <c r="BI607" s="30">
        <f>SUMIF(Ingredients!$B$3:$B$217,F607,Ingredients!$G$3:$G$217)+SUMIF($B$3:$B$724,F607,$BQ$3:$BQ$724)</f>
        <v>0</v>
      </c>
      <c r="BJ607" s="30">
        <f>SUMIF(Ingredients!$B$3:$B$217,G607,Ingredients!$G$3:$G$217)+SUMIF($B$3:$B$724,G607,$BQ$3:$BQ$724)</f>
        <v>0</v>
      </c>
      <c r="BK607" s="30">
        <f>SUMIF(Ingredients!$B$3:$B$217,H607,Ingredients!$G$3:$G$217)+SUMIF($B$3:$B$724,H607,$BQ$3:$BQ$724)</f>
        <v>0</v>
      </c>
      <c r="BL607" s="30">
        <f>SUMIF(Ingredients!$B$3:$B$217,I607,Ingredients!$G$3:$G$217)+SUMIF($B$3:$B$724,I607,$BQ$3:$BQ$724)</f>
        <v>0</v>
      </c>
      <c r="BM607" s="30">
        <f>SUMIF(Ingredients!$B$3:$B$217,J607,Ingredients!$G$3:$G$217)+SUMIF($B$3:$B$724,J607,$BQ$3:$BQ$724)</f>
        <v>0</v>
      </c>
      <c r="BN607" s="30">
        <f>SUMIF(Ingredients!$B$3:$B$217,K607,Ingredients!$G$3:$G$217)+SUMIF($B$3:$B$724,K607,$BQ$3:$BQ$724)</f>
        <v>0</v>
      </c>
      <c r="BO607" s="30">
        <f>SUMIF(Ingredients!$B$3:$B$217,L607,Ingredients!$G$3:$G$217)+SUMIF($B$3:$B$724,L607,$BQ$3:$BQ$724)</f>
        <v>0</v>
      </c>
      <c r="BP607" s="30">
        <f>SUMIF(Ingredients!$B$3:$B$217,M607,Ingredients!$G$3:$G$217)+SUMIF($B$3:$B$724,M607,$BQ$3:$BQ$724)</f>
        <v>0</v>
      </c>
      <c r="BQ607" s="36">
        <f t="shared" si="123"/>
        <v>0</v>
      </c>
      <c r="BR607" s="30">
        <f>SUMIF(Ingredients!$B$3:$B$217,F607,Ingredients!$H$3:$H$217)+SUMIF($B$3:$B$724,F607,$BZ$3:$BZ$724)</f>
        <v>0</v>
      </c>
      <c r="BS607" s="30">
        <f>SUMIF(Ingredients!$B$3:$B$217,G607,Ingredients!$H$3:$H$217)+SUMIF($B$3:$B$724,G607,$BZ$3:$BZ$724)</f>
        <v>0</v>
      </c>
      <c r="BT607" s="30">
        <f>SUMIF(Ingredients!$B$3:$B$217,H607,Ingredients!$H$3:$H$217)+SUMIF($B$3:$B$724,H607,$BZ$3:$BZ$724)</f>
        <v>0</v>
      </c>
      <c r="BU607" s="30">
        <f>SUMIF(Ingredients!$B$3:$B$217,I607,Ingredients!$H$3:$H$217)+SUMIF($B$3:$B$724,I607,$BZ$3:$BZ$724)</f>
        <v>0</v>
      </c>
      <c r="BV607" s="30">
        <f>SUMIF(Ingredients!$B$3:$B$217,J607,Ingredients!$H$3:$H$217)+SUMIF($B$3:$B$724,J607,$BZ$3:$BZ$724)</f>
        <v>0</v>
      </c>
      <c r="BW607" s="30">
        <f>SUMIF(Ingredients!$B$3:$B$217,K607,Ingredients!$H$3:$H$217)+SUMIF($B$3:$B$724,K607,$BZ$3:$BZ$724)</f>
        <v>0</v>
      </c>
      <c r="BX607" s="30">
        <f>SUMIF(Ingredients!$B$3:$B$217,L607,Ingredients!$H$3:$H$217)+SUMIF($B$3:$B$724,L607,$BZ$3:$BZ$724)</f>
        <v>0</v>
      </c>
      <c r="BY607" s="30">
        <f>SUMIF(Ingredients!$B$3:$B$217,M607,Ingredients!$H$3:$H$217)+SUMIF($B$3:$B$724,M607,$BZ$3:$BZ$724)</f>
        <v>0</v>
      </c>
      <c r="BZ607" s="42">
        <f t="shared" si="124"/>
        <v>0</v>
      </c>
      <c r="CA607" s="30">
        <f>SUMIF(Ingredients!$B$3:$B$217,F607,Ingredients!$I$3:$I$217)+SUMIF($B$3:$B$724,F607,$CI$3:$CI$724)</f>
        <v>2.5</v>
      </c>
      <c r="CB607" s="30">
        <f>SUMIF(Ingredients!$B$3:$B$217,G607,Ingredients!$I$3:$I$217)+SUMIF($B$3:$B$724,G607,$CI$3:$CI$724)</f>
        <v>1.5</v>
      </c>
      <c r="CC607" s="30">
        <f>SUMIF(Ingredients!$B$3:$B$217,H607,Ingredients!$I$3:$I$217)+SUMIF($B$3:$B$724,H607,$CI$3:$CI$724)</f>
        <v>0</v>
      </c>
      <c r="CD607" s="30">
        <f>SUMIF(Ingredients!$B$3:$B$217,I607,Ingredients!$I$3:$I$217)+SUMIF($B$3:$B$724,I607,$CI$3:$CI$724)</f>
        <v>0</v>
      </c>
      <c r="CE607" s="30">
        <f>SUMIF(Ingredients!$B$3:$B$217,J607,Ingredients!$I$3:$I$217)+SUMIF($B$3:$B$724,J607,$CI$3:$CI$724)</f>
        <v>0</v>
      </c>
      <c r="CF607" s="30">
        <f>SUMIF(Ingredients!$B$3:$B$217,K607,Ingredients!$I$3:$I$217)+SUMIF($B$3:$B$724,K607,$CI$3:$CI$724)</f>
        <v>0</v>
      </c>
      <c r="CG607" s="30">
        <f>SUMIF(Ingredients!$B$3:$B$217,L607,Ingredients!$I$3:$I$217)+SUMIF($B$3:$B$724,L607,$CI$3:$CI$724)</f>
        <v>0</v>
      </c>
      <c r="CH607" s="30">
        <f>SUMIF(Ingredients!$B$3:$B$217,M607,Ingredients!$I$3:$I$217)+SUMIF($B$3:$B$724,M607,$CI$3:$CI$724)</f>
        <v>0</v>
      </c>
      <c r="CI607" s="38">
        <f t="shared" si="125"/>
        <v>4</v>
      </c>
      <c r="CJ607" s="30">
        <f>SUMIF(Ingredients!$B$3:$B$217,F607,Ingredients!$J$3:$J$217)+SUMIF($B$3:$B$724,F607,$CR$3:$CR$724)</f>
        <v>0</v>
      </c>
      <c r="CK607" s="30">
        <f>SUMIF(Ingredients!$B$3:$B$217,G607,Ingredients!$J$3:$J$217)+SUMIF($B$3:$B$724,G607,$CR$3:$CR$724)</f>
        <v>0</v>
      </c>
      <c r="CL607" s="30">
        <f>SUMIF(Ingredients!$B$3:$B$217,H607,Ingredients!$J$3:$J$217)+SUMIF($B$3:$B$724,H607,$CR$3:$CR$724)</f>
        <v>0</v>
      </c>
      <c r="CM607" s="30">
        <f>SUMIF(Ingredients!$B$3:$B$217,I607,Ingredients!$J$3:$J$217)+SUMIF($B$3:$B$724,I607,$CR$3:$CR$724)</f>
        <v>3</v>
      </c>
      <c r="CN607" s="30">
        <f>SUMIF(Ingredients!$B$3:$B$217,J607,Ingredients!$J$3:$J$217)+SUMIF($B$3:$B$724,J607,$CR$3:$CR$724)</f>
        <v>0</v>
      </c>
      <c r="CO607" s="30">
        <f>SUMIF(Ingredients!$B$3:$B$217,K607,Ingredients!$J$3:$J$217)+SUMIF($B$3:$B$724,K607,$CR$3:$CR$724)</f>
        <v>0</v>
      </c>
      <c r="CP607" s="30">
        <f>SUMIF(Ingredients!$B$3:$B$217,L607,Ingredients!$J$3:$J$217)+SUMIF($B$3:$B$724,L607,$CR$3:$CR$724)</f>
        <v>0</v>
      </c>
      <c r="CQ607" s="30">
        <f>SUMIF(Ingredients!$B$3:$B$217,M607,Ingredients!$J$3:$J$217)+SUMIF($B$3:$B$724,M607,$CR$3:$CR$724)</f>
        <v>0</v>
      </c>
      <c r="CR607" s="43">
        <f t="shared" si="126"/>
        <v>3</v>
      </c>
      <c r="CS607" s="34">
        <v>35</v>
      </c>
      <c r="CT607" s="30">
        <v>0</v>
      </c>
      <c r="CU607" s="30">
        <v>12</v>
      </c>
      <c r="CV607" s="35">
        <v>1</v>
      </c>
      <c r="CW607" s="36">
        <v>0</v>
      </c>
      <c r="CX607" s="37">
        <v>0</v>
      </c>
      <c r="CY607" s="38">
        <v>4</v>
      </c>
      <c r="CZ607" s="39">
        <v>3</v>
      </c>
      <c r="DA607" t="s">
        <v>202</v>
      </c>
      <c r="DB607" t="str">
        <f t="shared" ca="1" si="127"/>
        <v>-</v>
      </c>
      <c r="DD607" t="s">
        <v>200</v>
      </c>
      <c r="DE607" t="str">
        <f t="shared" ca="1" si="128"/>
        <v>CHICKENCORDONBLEUITEM(MEAL, ItemRegistry.chickencordonbleuItem, 4 ,7f,0f,1f,0f,0f,4f,3f,1.75f),</v>
      </c>
      <c r="DF607" t="s">
        <v>2630</v>
      </c>
    </row>
    <row r="608" spans="2:110" x14ac:dyDescent="0.3">
      <c r="B608" t="s">
        <v>926</v>
      </c>
      <c r="C608" t="str">
        <f>INDEX('PH Itemnames'!$B$1:$B$723,MATCH(B608,'PH Itemnames'!$A$1:$A$723),1)</f>
        <v>sundayhighteaItem</v>
      </c>
      <c r="D608" t="s">
        <v>240</v>
      </c>
      <c r="E608" t="s">
        <v>1192</v>
      </c>
      <c r="F608" s="10" t="s">
        <v>843</v>
      </c>
      <c r="G608" s="11" t="s">
        <v>927</v>
      </c>
      <c r="H608" s="11"/>
      <c r="I608" s="11"/>
      <c r="J608" s="11"/>
      <c r="K608" s="11"/>
      <c r="L608" s="11"/>
      <c r="M608" s="11"/>
      <c r="N608" s="46">
        <f ca="1">SUMIF(Ingredients!$B$3:$B$217,'PH complex foods'!F608,Ingredients!$A$3:$A$119)+SUMIF($B$3:$B$724,F608,$V$3:$V$723)</f>
        <v>1</v>
      </c>
      <c r="O608" s="11">
        <f ca="1">SUMIF(Ingredients!$B$3:$B$217,'PH complex foods'!G608,Ingredients!$A$3:$A$119)+SUMIF($B$3:$B$724,G608,$V$3:$V$723)</f>
        <v>1</v>
      </c>
      <c r="P608" s="11">
        <f ca="1">SUMIF(Ingredients!$B$3:$B$217,'PH complex foods'!H608,Ingredients!$A$3:$A$119)+SUMIF($B$3:$B$724,H608,$V$3:$V$723)</f>
        <v>0</v>
      </c>
      <c r="Q608" s="11">
        <f ca="1">SUMIF(Ingredients!$B$3:$B$217,'PH complex foods'!I608,Ingredients!$A$3:$A$119)+SUMIF($B$3:$B$724,I608,$V$3:$V$723)</f>
        <v>0</v>
      </c>
      <c r="R608" s="11">
        <f ca="1">SUMIF(Ingredients!$B$3:$B$217,'PH complex foods'!J608,Ingredients!$A$3:$A$119)+SUMIF($B$3:$B$724,J608,$V$3:$V$723)</f>
        <v>0</v>
      </c>
      <c r="S608" s="11">
        <f ca="1">SUMIF(Ingredients!$B$3:$B$217,'PH complex foods'!K608,Ingredients!$A$3:$A$119)+SUMIF($B$3:$B$724,K608,$V$3:$V$723)</f>
        <v>0</v>
      </c>
      <c r="T608" s="11">
        <f ca="1">SUMIF(Ingredients!$B$3:$B$217,'PH complex foods'!L608,Ingredients!$A$3:$A$119)+SUMIF($B$3:$B$724,L608,$V$3:$V$723)</f>
        <v>0</v>
      </c>
      <c r="U608" s="11">
        <f ca="1">SUMIF(Ingredients!$B$3:$B$217,'PH complex foods'!M608,Ingredients!$A$3:$A$119)+SUMIF($B$3:$B$724,M608,$V$3:$V$723)</f>
        <v>0</v>
      </c>
      <c r="V608" s="10">
        <f t="shared" ca="1" si="129"/>
        <v>1</v>
      </c>
      <c r="W608" s="11">
        <f t="shared" si="118"/>
        <v>0</v>
      </c>
      <c r="X608" s="44" t="str">
        <f t="shared" ca="1" si="130"/>
        <v>Yes</v>
      </c>
      <c r="Y608" s="34">
        <f>SUMIF(Ingredients!$B$3:$B$217,F608,Ingredients!$C$3:$C$217)+SUMIF($B$3:$B$724,F608,$AG$3:$AG$724)</f>
        <v>3</v>
      </c>
      <c r="Z608" s="30">
        <f>SUMIF(Ingredients!$B$3:$B$217,G608,Ingredients!$C$3:$C$217)+SUMIF($B$3:$B$724,G608,$AG$3:$AG$724)</f>
        <v>22</v>
      </c>
      <c r="AA608" s="30">
        <f>SUMIF(Ingredients!$B$3:$B$217,H608,Ingredients!$C$3:$C$217)+SUMIF($B$3:$B$724,H608,$AG$3:$AG$724)</f>
        <v>0</v>
      </c>
      <c r="AB608" s="30">
        <f>SUMIF(Ingredients!$B$3:$B$217,I608,Ingredients!$C$3:$C$217)+SUMIF($B$3:$B$724,I608,$AG$3:$AG$724)</f>
        <v>0</v>
      </c>
      <c r="AC608" s="30">
        <f>SUMIF(Ingredients!$B$3:$B$217,J608,Ingredients!$C$3:$C$217)+SUMIF($B$3:$B$724,J608,$AG$3:$AG$724)</f>
        <v>0</v>
      </c>
      <c r="AD608" s="30">
        <f>SUMIF(Ingredients!$B$3:$B$217,K608,Ingredients!$C$3:$C$217)+SUMIF($B$3:$B$724,K608,$AG$3:$AG$724)</f>
        <v>0</v>
      </c>
      <c r="AE608" s="30">
        <f>SUMIF(Ingredients!$B$3:$B$217,L608,Ingredients!$C$3:$C$217)+SUMIF($B$3:$B$724,L608,$AG$3:$AG$724)</f>
        <v>0</v>
      </c>
      <c r="AF608" s="30">
        <f>SUMIF(Ingredients!$B$3:$B$217,M608,Ingredients!$C$3:$C$217)+SUMIF($B$3:$B$724,M608,$AG$3:$AG$724)</f>
        <v>0</v>
      </c>
      <c r="AG608" s="29">
        <f t="shared" si="119"/>
        <v>25</v>
      </c>
      <c r="AH608" s="30">
        <f>SUMIF(Ingredients!$B$3:$B$217,F608,Ingredients!$D$3:$D$217)+SUMIF($B$3:$B$724,F608,$AP$3:$AP$724)</f>
        <v>10</v>
      </c>
      <c r="AI608" s="30">
        <f>SUMIF(Ingredients!$B$3:$B$217,G608,Ingredients!$D$3:$D$217)+SUMIF($B$3:$B$724,G608,$AP$3:$AP$724)</f>
        <v>5</v>
      </c>
      <c r="AJ608" s="30">
        <f>SUMIF(Ingredients!$B$3:$B$217,H608,Ingredients!$D$3:$D$217)+SUMIF($B$3:$B$724,H608,$AP$3:$AP$724)</f>
        <v>0</v>
      </c>
      <c r="AK608" s="30">
        <f>SUMIF(Ingredients!$B$3:$B$217,I608,Ingredients!$D$3:$D$217)+SUMIF($B$3:$B$724,I608,$AP$3:$AP$724)</f>
        <v>0</v>
      </c>
      <c r="AL608" s="30">
        <f>SUMIF(Ingredients!$B$3:$B$217,J608,Ingredients!$D$3:$D$217)+SUMIF($B$3:$B$724,J608,$AP$3:$AP$724)</f>
        <v>0</v>
      </c>
      <c r="AM608" s="30">
        <f>SUMIF(Ingredients!$B$3:$B$217,K608,Ingredients!$D$3:$D$217)+SUMIF($B$3:$B$724,K608,$AP$3:$AP$724)</f>
        <v>0</v>
      </c>
      <c r="AN608" s="30">
        <f>SUMIF(Ingredients!$B$3:$B$217,L608,Ingredients!$D$3:$D$217)+SUMIF($B$3:$B$724,L608,$AP$3:$AP$724)</f>
        <v>0</v>
      </c>
      <c r="AO608" s="30">
        <f>SUMIF(Ingredients!$B$3:$B$217,M608,Ingredients!$D$3:$D$217)+SUMIF($B$3:$B$724,M608,$AP$3:$AP$724)</f>
        <v>0</v>
      </c>
      <c r="AP608" s="29">
        <f t="shared" si="120"/>
        <v>15</v>
      </c>
      <c r="AQ608" s="30">
        <f>SUMIF(Ingredients!$B$3:$B$217,F608,Ingredients!$E$3:$E$217)+SUMIF($B$3:$B$724,F608,$AY$3:$AY$727)</f>
        <v>19.5</v>
      </c>
      <c r="AR608" s="30">
        <f>SUMIF(Ingredients!$B$3:$B$217,G608,Ingredients!$E$3:$E$217)+SUMIF($B$3:$B$724,G608,$AY$3:$AY$727)</f>
        <v>27</v>
      </c>
      <c r="AS608" s="30">
        <f>SUMIF(Ingredients!$B$3:$B$217,H608,Ingredients!$E$3:$E$217)+SUMIF($B$3:$B$724,H608,$AY$3:$AY$727)</f>
        <v>0</v>
      </c>
      <c r="AT608" s="30">
        <f>SUMIF(Ingredients!$B$3:$B$217,I608,Ingredients!$E$3:$E$217)+SUMIF($B$3:$B$724,I608,$AY$3:$AY$727)</f>
        <v>0</v>
      </c>
      <c r="AU608" s="30">
        <f>SUMIF(Ingredients!$B$3:$B$217,J608,Ingredients!$E$3:$E$217)+SUMIF($B$3:$B$724,J608,$AY$3:$AY$727)</f>
        <v>0</v>
      </c>
      <c r="AV608" s="30">
        <f>SUMIF(Ingredients!$B$3:$B$217,K608,Ingredients!$E$3:$E$217)+SUMIF($B$3:$B$724,K608,$AY$3:$AY$727)</f>
        <v>0</v>
      </c>
      <c r="AW608" s="30">
        <f>SUMIF(Ingredients!$B$3:$B$217,L608,Ingredients!$E$3:$E$217)+SUMIF($B$3:$B$724,L608,$AY$3:$AY$727)</f>
        <v>0</v>
      </c>
      <c r="AX608" s="30">
        <f>SUMIF(Ingredients!$B$3:$B$217,M608,Ingredients!$E$3:$E$217)+SUMIF($B$3:$B$724,M608,$AY$3:$AY$727)</f>
        <v>0</v>
      </c>
      <c r="AY608" s="29">
        <f t="shared" si="121"/>
        <v>23.25</v>
      </c>
      <c r="AZ608" s="30">
        <f>SUMIF(Ingredients!$B$3:$B$217,F608,Ingredients!$F$3:$F$217)+SUMIF($B$3:$B$724,F608,$BH$3:$BH$724)</f>
        <v>0</v>
      </c>
      <c r="BA608" s="30">
        <f>SUMIF(Ingredients!$B$3:$B$217,G608,Ingredients!$F$3:$F$217)+SUMIF($B$3:$B$724,G608,$BH$3:$BH$724)</f>
        <v>1.5</v>
      </c>
      <c r="BB608" s="30">
        <f>SUMIF(Ingredients!$B$3:$B$217,H608,Ingredients!$F$3:$F$217)+SUMIF($B$3:$B$724,H608,$BH$3:$BH$724)</f>
        <v>0</v>
      </c>
      <c r="BC608" s="30">
        <f>SUMIF(Ingredients!$B$3:$B$217,I608,Ingredients!$F$3:$F$217)+SUMIF($B$3:$B$724,I608,$BH$3:$BH$724)</f>
        <v>0</v>
      </c>
      <c r="BD608" s="30">
        <f>SUMIF(Ingredients!$B$3:$B$217,J608,Ingredients!$F$3:$F$217)+SUMIF($B$3:$B$724,J608,$BH$3:$BH$724)</f>
        <v>0</v>
      </c>
      <c r="BE608" s="30">
        <f>SUMIF(Ingredients!$B$3:$B$217,K608,Ingredients!$F$3:$F$217)+SUMIF($B$3:$B$724,K608,$BH$3:$BH$724)</f>
        <v>0</v>
      </c>
      <c r="BF608" s="30">
        <f>SUMIF(Ingredients!$B$3:$B$217,L608,Ingredients!$F$3:$F$217)+SUMIF($B$3:$B$724,L608,$BH$3:$BH$724)</f>
        <v>0</v>
      </c>
      <c r="BG608" s="30">
        <f>SUMIF(Ingredients!$B$3:$B$217,M608,Ingredients!$F$3:$F$217)+SUMIF($B$3:$B$724,M608,$BH$3:$BH$724)</f>
        <v>0</v>
      </c>
      <c r="BH608" s="35">
        <f t="shared" si="122"/>
        <v>1.5</v>
      </c>
      <c r="BI608" s="30">
        <f>SUMIF(Ingredients!$B$3:$B$217,F608,Ingredients!$G$3:$G$217)+SUMIF($B$3:$B$724,F608,$BQ$3:$BQ$724)</f>
        <v>0.5</v>
      </c>
      <c r="BJ608" s="30">
        <f>SUMIF(Ingredients!$B$3:$B$217,G608,Ingredients!$G$3:$G$217)+SUMIF($B$3:$B$724,G608,$BQ$3:$BQ$724)</f>
        <v>0</v>
      </c>
      <c r="BK608" s="30">
        <f>SUMIF(Ingredients!$B$3:$B$217,H608,Ingredients!$G$3:$G$217)+SUMIF($B$3:$B$724,H608,$BQ$3:$BQ$724)</f>
        <v>0</v>
      </c>
      <c r="BL608" s="30">
        <f>SUMIF(Ingredients!$B$3:$B$217,I608,Ingredients!$G$3:$G$217)+SUMIF($B$3:$B$724,I608,$BQ$3:$BQ$724)</f>
        <v>0</v>
      </c>
      <c r="BM608" s="30">
        <f>SUMIF(Ingredients!$B$3:$B$217,J608,Ingredients!$G$3:$G$217)+SUMIF($B$3:$B$724,J608,$BQ$3:$BQ$724)</f>
        <v>0</v>
      </c>
      <c r="BN608" s="30">
        <f>SUMIF(Ingredients!$B$3:$B$217,K608,Ingredients!$G$3:$G$217)+SUMIF($B$3:$B$724,K608,$BQ$3:$BQ$724)</f>
        <v>0</v>
      </c>
      <c r="BO608" s="30">
        <f>SUMIF(Ingredients!$B$3:$B$217,L608,Ingredients!$G$3:$G$217)+SUMIF($B$3:$B$724,L608,$BQ$3:$BQ$724)</f>
        <v>0</v>
      </c>
      <c r="BP608" s="30">
        <f>SUMIF(Ingredients!$B$3:$B$217,M608,Ingredients!$G$3:$G$217)+SUMIF($B$3:$B$724,M608,$BQ$3:$BQ$724)</f>
        <v>0</v>
      </c>
      <c r="BQ608" s="36">
        <f t="shared" si="123"/>
        <v>0.5</v>
      </c>
      <c r="BR608" s="30">
        <f>SUMIF(Ingredients!$B$3:$B$217,F608,Ingredients!$H$3:$H$217)+SUMIF($B$3:$B$724,F608,$BZ$3:$BZ$724)</f>
        <v>0</v>
      </c>
      <c r="BS608" s="30">
        <f>SUMIF(Ingredients!$B$3:$B$217,G608,Ingredients!$H$3:$H$217)+SUMIF($B$3:$B$724,G608,$BZ$3:$BZ$724)</f>
        <v>1.5</v>
      </c>
      <c r="BT608" s="30">
        <f>SUMIF(Ingredients!$B$3:$B$217,H608,Ingredients!$H$3:$H$217)+SUMIF($B$3:$B$724,H608,$BZ$3:$BZ$724)</f>
        <v>0</v>
      </c>
      <c r="BU608" s="30">
        <f>SUMIF(Ingredients!$B$3:$B$217,I608,Ingredients!$H$3:$H$217)+SUMIF($B$3:$B$724,I608,$BZ$3:$BZ$724)</f>
        <v>0</v>
      </c>
      <c r="BV608" s="30">
        <f>SUMIF(Ingredients!$B$3:$B$217,J608,Ingredients!$H$3:$H$217)+SUMIF($B$3:$B$724,J608,$BZ$3:$BZ$724)</f>
        <v>0</v>
      </c>
      <c r="BW608" s="30">
        <f>SUMIF(Ingredients!$B$3:$B$217,K608,Ingredients!$H$3:$H$217)+SUMIF($B$3:$B$724,K608,$BZ$3:$BZ$724)</f>
        <v>0</v>
      </c>
      <c r="BX608" s="30">
        <f>SUMIF(Ingredients!$B$3:$B$217,L608,Ingredients!$H$3:$H$217)+SUMIF($B$3:$B$724,L608,$BZ$3:$BZ$724)</f>
        <v>0</v>
      </c>
      <c r="BY608" s="30">
        <f>SUMIF(Ingredients!$B$3:$B$217,M608,Ingredients!$H$3:$H$217)+SUMIF($B$3:$B$724,M608,$BZ$3:$BZ$724)</f>
        <v>0</v>
      </c>
      <c r="BZ608" s="42">
        <f t="shared" si="124"/>
        <v>1.5</v>
      </c>
      <c r="CA608" s="30">
        <f>SUMIF(Ingredients!$B$3:$B$217,F608,Ingredients!$I$3:$I$217)+SUMIF($B$3:$B$724,F608,$CI$3:$CI$724)</f>
        <v>0</v>
      </c>
      <c r="CB608" s="30">
        <f>SUMIF(Ingredients!$B$3:$B$217,G608,Ingredients!$I$3:$I$217)+SUMIF($B$3:$B$724,G608,$CI$3:$CI$724)</f>
        <v>0</v>
      </c>
      <c r="CC608" s="30">
        <f>SUMIF(Ingredients!$B$3:$B$217,H608,Ingredients!$I$3:$I$217)+SUMIF($B$3:$B$724,H608,$CI$3:$CI$724)</f>
        <v>0</v>
      </c>
      <c r="CD608" s="30">
        <f>SUMIF(Ingredients!$B$3:$B$217,I608,Ingredients!$I$3:$I$217)+SUMIF($B$3:$B$724,I608,$CI$3:$CI$724)</f>
        <v>0</v>
      </c>
      <c r="CE608" s="30">
        <f>SUMIF(Ingredients!$B$3:$B$217,J608,Ingredients!$I$3:$I$217)+SUMIF($B$3:$B$724,J608,$CI$3:$CI$724)</f>
        <v>0</v>
      </c>
      <c r="CF608" s="30">
        <f>SUMIF(Ingredients!$B$3:$B$217,K608,Ingredients!$I$3:$I$217)+SUMIF($B$3:$B$724,K608,$CI$3:$CI$724)</f>
        <v>0</v>
      </c>
      <c r="CG608" s="30">
        <f>SUMIF(Ingredients!$B$3:$B$217,L608,Ingredients!$I$3:$I$217)+SUMIF($B$3:$B$724,L608,$CI$3:$CI$724)</f>
        <v>0</v>
      </c>
      <c r="CH608" s="30">
        <f>SUMIF(Ingredients!$B$3:$B$217,M608,Ingredients!$I$3:$I$217)+SUMIF($B$3:$B$724,M608,$CI$3:$CI$724)</f>
        <v>0</v>
      </c>
      <c r="CI608" s="38">
        <f t="shared" si="125"/>
        <v>0</v>
      </c>
      <c r="CJ608" s="30">
        <f>SUMIF(Ingredients!$B$3:$B$217,F608,Ingredients!$J$3:$J$217)+SUMIF($B$3:$B$724,F608,$CR$3:$CR$724)</f>
        <v>0</v>
      </c>
      <c r="CK608" s="30">
        <f>SUMIF(Ingredients!$B$3:$B$217,G608,Ingredients!$J$3:$J$217)+SUMIF($B$3:$B$724,G608,$CR$3:$CR$724)</f>
        <v>4</v>
      </c>
      <c r="CL608" s="30">
        <f>SUMIF(Ingredients!$B$3:$B$217,H608,Ingredients!$J$3:$J$217)+SUMIF($B$3:$B$724,H608,$CR$3:$CR$724)</f>
        <v>0</v>
      </c>
      <c r="CM608" s="30">
        <f>SUMIF(Ingredients!$B$3:$B$217,I608,Ingredients!$J$3:$J$217)+SUMIF($B$3:$B$724,I608,$CR$3:$CR$724)</f>
        <v>0</v>
      </c>
      <c r="CN608" s="30">
        <f>SUMIF(Ingredients!$B$3:$B$217,J608,Ingredients!$J$3:$J$217)+SUMIF($B$3:$B$724,J608,$CR$3:$CR$724)</f>
        <v>0</v>
      </c>
      <c r="CO608" s="30">
        <f>SUMIF(Ingredients!$B$3:$B$217,K608,Ingredients!$J$3:$J$217)+SUMIF($B$3:$B$724,K608,$CR$3:$CR$724)</f>
        <v>0</v>
      </c>
      <c r="CP608" s="30">
        <f>SUMIF(Ingredients!$B$3:$B$217,L608,Ingredients!$J$3:$J$217)+SUMIF($B$3:$B$724,L608,$CR$3:$CR$724)</f>
        <v>0</v>
      </c>
      <c r="CQ608" s="30">
        <f>SUMIF(Ingredients!$B$3:$B$217,M608,Ingredients!$J$3:$J$217)+SUMIF($B$3:$B$724,M608,$CR$3:$CR$724)</f>
        <v>0</v>
      </c>
      <c r="CR608" s="43">
        <f t="shared" si="126"/>
        <v>4</v>
      </c>
      <c r="CS608" s="34">
        <v>25</v>
      </c>
      <c r="CT608" s="30">
        <v>20</v>
      </c>
      <c r="CU608" s="30">
        <v>18</v>
      </c>
      <c r="CV608" s="35">
        <v>1.5</v>
      </c>
      <c r="CW608" s="36">
        <v>0.5</v>
      </c>
      <c r="CX608" s="37">
        <v>1.5</v>
      </c>
      <c r="CY608" s="38">
        <v>0</v>
      </c>
      <c r="CZ608" s="39">
        <v>4</v>
      </c>
      <c r="DA608" t="s">
        <v>202</v>
      </c>
      <c r="DB608" t="str">
        <f t="shared" ca="1" si="127"/>
        <v>-</v>
      </c>
      <c r="DD608" t="s">
        <v>200</v>
      </c>
      <c r="DE608" t="str">
        <f t="shared" ca="1" si="128"/>
        <v>SUNDAYHIGHTEAITEM(MEAL, ItemRegistry.sundayhighteaItem, 4 ,5f,20f,1.5f,1.5f,0.5f,0f,4f,1.17f),</v>
      </c>
      <c r="DF608" t="s">
        <v>2631</v>
      </c>
    </row>
    <row r="609" spans="2:110" x14ac:dyDescent="0.3">
      <c r="B609" t="s">
        <v>927</v>
      </c>
      <c r="C609" t="str">
        <f>INDEX('PH Itemnames'!$B$1:$B$723,MATCH(B609,'PH Itemnames'!$A$1:$A$723),1)</f>
        <v>cucumbersandwichItem</v>
      </c>
      <c r="D609" t="s">
        <v>240</v>
      </c>
      <c r="E609" t="s">
        <v>1192</v>
      </c>
      <c r="F609" s="10" t="s">
        <v>246</v>
      </c>
      <c r="G609" s="11" t="s">
        <v>112</v>
      </c>
      <c r="H609" s="11" t="s">
        <v>73</v>
      </c>
      <c r="I609" s="11" t="s">
        <v>227</v>
      </c>
      <c r="J609" s="11"/>
      <c r="K609" s="11"/>
      <c r="L609" s="11"/>
      <c r="M609" s="11"/>
      <c r="N609" s="46">
        <f ca="1">SUMIF(Ingredients!$B$3:$B$217,'PH complex foods'!F609,Ingredients!$A$3:$A$119)+SUMIF($B$3:$B$724,F609,$V$3:$V$723)</f>
        <v>1</v>
      </c>
      <c r="O609" s="11">
        <f ca="1">SUMIF(Ingredients!$B$3:$B$217,'PH complex foods'!G609,Ingredients!$A$3:$A$119)+SUMIF($B$3:$B$724,G609,$V$3:$V$723)</f>
        <v>1</v>
      </c>
      <c r="P609" s="11">
        <f ca="1">SUMIF(Ingredients!$B$3:$B$217,'PH complex foods'!H609,Ingredients!$A$3:$A$119)+SUMIF($B$3:$B$724,H609,$V$3:$V$723)</f>
        <v>1</v>
      </c>
      <c r="Q609" s="11">
        <f ca="1">SUMIF(Ingredients!$B$3:$B$217,'PH complex foods'!I609,Ingredients!$A$3:$A$119)+SUMIF($B$3:$B$724,I609,$V$3:$V$723)</f>
        <v>1</v>
      </c>
      <c r="R609" s="11">
        <f ca="1">SUMIF(Ingredients!$B$3:$B$217,'PH complex foods'!J609,Ingredients!$A$3:$A$119)+SUMIF($B$3:$B$724,J609,$V$3:$V$723)</f>
        <v>0</v>
      </c>
      <c r="S609" s="11">
        <f ca="1">SUMIF(Ingredients!$B$3:$B$217,'PH complex foods'!K609,Ingredients!$A$3:$A$119)+SUMIF($B$3:$B$724,K609,$V$3:$V$723)</f>
        <v>0</v>
      </c>
      <c r="T609" s="11">
        <f ca="1">SUMIF(Ingredients!$B$3:$B$217,'PH complex foods'!L609,Ingredients!$A$3:$A$119)+SUMIF($B$3:$B$724,L609,$V$3:$V$723)</f>
        <v>0</v>
      </c>
      <c r="U609" s="11">
        <f ca="1">SUMIF(Ingredients!$B$3:$B$217,'PH complex foods'!M609,Ingredients!$A$3:$A$119)+SUMIF($B$3:$B$724,M609,$V$3:$V$723)</f>
        <v>0</v>
      </c>
      <c r="V609" s="10">
        <f t="shared" ca="1" si="129"/>
        <v>1</v>
      </c>
      <c r="W609" s="11">
        <f t="shared" si="118"/>
        <v>0</v>
      </c>
      <c r="X609" s="44" t="str">
        <f t="shared" ca="1" si="130"/>
        <v>Yes</v>
      </c>
      <c r="Y609" s="34">
        <f>SUMIF(Ingredients!$B$3:$B$217,F609,Ingredients!$C$3:$C$217)+SUMIF($B$3:$B$724,F609,$AG$3:$AG$724)</f>
        <v>5</v>
      </c>
      <c r="Z609" s="30">
        <f>SUMIF(Ingredients!$B$3:$B$217,G609,Ingredients!$C$3:$C$217)+SUMIF($B$3:$B$724,G609,$AG$3:$AG$724)</f>
        <v>2</v>
      </c>
      <c r="AA609" s="30">
        <f>SUMIF(Ingredients!$B$3:$B$217,H609,Ingredients!$C$3:$C$217)+SUMIF($B$3:$B$724,H609,$AG$3:$AG$724)</f>
        <v>10</v>
      </c>
      <c r="AB609" s="30">
        <f>SUMIF(Ingredients!$B$3:$B$217,I609,Ingredients!$C$3:$C$217)+SUMIF($B$3:$B$724,I609,$AG$3:$AG$724)</f>
        <v>5</v>
      </c>
      <c r="AC609" s="30">
        <f>SUMIF(Ingredients!$B$3:$B$217,J609,Ingredients!$C$3:$C$217)+SUMIF($B$3:$B$724,J609,$AG$3:$AG$724)</f>
        <v>0</v>
      </c>
      <c r="AD609" s="30">
        <f>SUMIF(Ingredients!$B$3:$B$217,K609,Ingredients!$C$3:$C$217)+SUMIF($B$3:$B$724,K609,$AG$3:$AG$724)</f>
        <v>0</v>
      </c>
      <c r="AE609" s="30">
        <f>SUMIF(Ingredients!$B$3:$B$217,L609,Ingredients!$C$3:$C$217)+SUMIF($B$3:$B$724,L609,$AG$3:$AG$724)</f>
        <v>0</v>
      </c>
      <c r="AF609" s="30">
        <f>SUMIF(Ingredients!$B$3:$B$217,M609,Ingredients!$C$3:$C$217)+SUMIF($B$3:$B$724,M609,$AG$3:$AG$724)</f>
        <v>0</v>
      </c>
      <c r="AG609" s="29">
        <f t="shared" si="119"/>
        <v>22</v>
      </c>
      <c r="AH609" s="30">
        <f>SUMIF(Ingredients!$B$3:$B$217,F609,Ingredients!$D$3:$D$217)+SUMIF($B$3:$B$724,F609,$AP$3:$AP$724)</f>
        <v>0</v>
      </c>
      <c r="AI609" s="30">
        <f>SUMIF(Ingredients!$B$3:$B$217,G609,Ingredients!$D$3:$D$217)+SUMIF($B$3:$B$724,G609,$AP$3:$AP$724)</f>
        <v>5</v>
      </c>
      <c r="AJ609" s="30">
        <f>SUMIF(Ingredients!$B$3:$B$217,H609,Ingredients!$D$3:$D$217)+SUMIF($B$3:$B$724,H609,$AP$3:$AP$724)</f>
        <v>0</v>
      </c>
      <c r="AK609" s="30">
        <f>SUMIF(Ingredients!$B$3:$B$217,I609,Ingredients!$D$3:$D$217)+SUMIF($B$3:$B$724,I609,$AP$3:$AP$724)</f>
        <v>0</v>
      </c>
      <c r="AL609" s="30">
        <f>SUMIF(Ingredients!$B$3:$B$217,J609,Ingredients!$D$3:$D$217)+SUMIF($B$3:$B$724,J609,$AP$3:$AP$724)</f>
        <v>0</v>
      </c>
      <c r="AM609" s="30">
        <f>SUMIF(Ingredients!$B$3:$B$217,K609,Ingredients!$D$3:$D$217)+SUMIF($B$3:$B$724,K609,$AP$3:$AP$724)</f>
        <v>0</v>
      </c>
      <c r="AN609" s="30">
        <f>SUMIF(Ingredients!$B$3:$B$217,L609,Ingredients!$D$3:$D$217)+SUMIF($B$3:$B$724,L609,$AP$3:$AP$724)</f>
        <v>0</v>
      </c>
      <c r="AO609" s="30">
        <f>SUMIF(Ingredients!$B$3:$B$217,M609,Ingredients!$D$3:$D$217)+SUMIF($B$3:$B$724,M609,$AP$3:$AP$724)</f>
        <v>0</v>
      </c>
      <c r="AP609" s="29">
        <f t="shared" si="120"/>
        <v>5</v>
      </c>
      <c r="AQ609" s="30">
        <f>SUMIF(Ingredients!$B$3:$B$217,F609,Ingredients!$E$3:$E$217)+SUMIF($B$3:$B$724,F609,$AY$3:$AY$727)</f>
        <v>21</v>
      </c>
      <c r="AR609" s="30">
        <f>SUMIF(Ingredients!$B$3:$B$217,G609,Ingredients!$E$3:$E$217)+SUMIF($B$3:$B$724,G609,$AY$3:$AY$727)</f>
        <v>7</v>
      </c>
      <c r="AS609" s="30">
        <f>SUMIF(Ingredients!$B$3:$B$217,H609,Ingredients!$E$3:$E$217)+SUMIF($B$3:$B$724,H609,$AY$3:$AY$727)</f>
        <v>73</v>
      </c>
      <c r="AT609" s="30">
        <f>SUMIF(Ingredients!$B$3:$B$217,I609,Ingredients!$E$3:$E$217)+SUMIF($B$3:$B$724,I609,$AY$3:$AY$727)</f>
        <v>7</v>
      </c>
      <c r="AU609" s="30">
        <f>SUMIF(Ingredients!$B$3:$B$217,J609,Ingredients!$E$3:$E$217)+SUMIF($B$3:$B$724,J609,$AY$3:$AY$727)</f>
        <v>0</v>
      </c>
      <c r="AV609" s="30">
        <f>SUMIF(Ingredients!$B$3:$B$217,K609,Ingredients!$E$3:$E$217)+SUMIF($B$3:$B$724,K609,$AY$3:$AY$727)</f>
        <v>0</v>
      </c>
      <c r="AW609" s="30">
        <f>SUMIF(Ingredients!$B$3:$B$217,L609,Ingredients!$E$3:$E$217)+SUMIF($B$3:$B$724,L609,$AY$3:$AY$727)</f>
        <v>0</v>
      </c>
      <c r="AX609" s="30">
        <f>SUMIF(Ingredients!$B$3:$B$217,M609,Ingredients!$E$3:$E$217)+SUMIF($B$3:$B$724,M609,$AY$3:$AY$727)</f>
        <v>0</v>
      </c>
      <c r="AY609" s="29">
        <f t="shared" si="121"/>
        <v>27</v>
      </c>
      <c r="AZ609" s="30">
        <f>SUMIF(Ingredients!$B$3:$B$217,F609,Ingredients!$F$3:$F$217)+SUMIF($B$3:$B$724,F609,$BH$3:$BH$724)</f>
        <v>1.5</v>
      </c>
      <c r="BA609" s="30">
        <f>SUMIF(Ingredients!$B$3:$B$217,G609,Ingredients!$F$3:$F$217)+SUMIF($B$3:$B$724,G609,$BH$3:$BH$724)</f>
        <v>0</v>
      </c>
      <c r="BB609" s="30">
        <f>SUMIF(Ingredients!$B$3:$B$217,H609,Ingredients!$F$3:$F$217)+SUMIF($B$3:$B$724,H609,$BH$3:$BH$724)</f>
        <v>0</v>
      </c>
      <c r="BC609" s="30">
        <f>SUMIF(Ingredients!$B$3:$B$217,I609,Ingredients!$F$3:$F$217)+SUMIF($B$3:$B$724,I609,$BH$3:$BH$724)</f>
        <v>0</v>
      </c>
      <c r="BD609" s="30">
        <f>SUMIF(Ingredients!$B$3:$B$217,J609,Ingredients!$F$3:$F$217)+SUMIF($B$3:$B$724,J609,$BH$3:$BH$724)</f>
        <v>0</v>
      </c>
      <c r="BE609" s="30">
        <f>SUMIF(Ingredients!$B$3:$B$217,K609,Ingredients!$F$3:$F$217)+SUMIF($B$3:$B$724,K609,$BH$3:$BH$724)</f>
        <v>0</v>
      </c>
      <c r="BF609" s="30">
        <f>SUMIF(Ingredients!$B$3:$B$217,L609,Ingredients!$F$3:$F$217)+SUMIF($B$3:$B$724,L609,$BH$3:$BH$724)</f>
        <v>0</v>
      </c>
      <c r="BG609" s="30">
        <f>SUMIF(Ingredients!$B$3:$B$217,M609,Ingredients!$F$3:$F$217)+SUMIF($B$3:$B$724,M609,$BH$3:$BH$724)</f>
        <v>0</v>
      </c>
      <c r="BH609" s="35">
        <f t="shared" si="122"/>
        <v>1.5</v>
      </c>
      <c r="BI609" s="30">
        <f>SUMIF(Ingredients!$B$3:$B$217,F609,Ingredients!$G$3:$G$217)+SUMIF($B$3:$B$724,F609,$BQ$3:$BQ$724)</f>
        <v>0</v>
      </c>
      <c r="BJ609" s="30">
        <f>SUMIF(Ingredients!$B$3:$B$217,G609,Ingredients!$G$3:$G$217)+SUMIF($B$3:$B$724,G609,$BQ$3:$BQ$724)</f>
        <v>0</v>
      </c>
      <c r="BK609" s="30">
        <f>SUMIF(Ingredients!$B$3:$B$217,H609,Ingredients!$G$3:$G$217)+SUMIF($B$3:$B$724,H609,$BQ$3:$BQ$724)</f>
        <v>0</v>
      </c>
      <c r="BL609" s="30">
        <f>SUMIF(Ingredients!$B$3:$B$217,I609,Ingredients!$G$3:$G$217)+SUMIF($B$3:$B$724,I609,$BQ$3:$BQ$724)</f>
        <v>0</v>
      </c>
      <c r="BM609" s="30">
        <f>SUMIF(Ingredients!$B$3:$B$217,J609,Ingredients!$G$3:$G$217)+SUMIF($B$3:$B$724,J609,$BQ$3:$BQ$724)</f>
        <v>0</v>
      </c>
      <c r="BN609" s="30">
        <f>SUMIF(Ingredients!$B$3:$B$217,K609,Ingredients!$G$3:$G$217)+SUMIF($B$3:$B$724,K609,$BQ$3:$BQ$724)</f>
        <v>0</v>
      </c>
      <c r="BO609" s="30">
        <f>SUMIF(Ingredients!$B$3:$B$217,L609,Ingredients!$G$3:$G$217)+SUMIF($B$3:$B$724,L609,$BQ$3:$BQ$724)</f>
        <v>0</v>
      </c>
      <c r="BP609" s="30">
        <f>SUMIF(Ingredients!$B$3:$B$217,M609,Ingredients!$G$3:$G$217)+SUMIF($B$3:$B$724,M609,$BQ$3:$BQ$724)</f>
        <v>0</v>
      </c>
      <c r="BQ609" s="36">
        <f t="shared" si="123"/>
        <v>0</v>
      </c>
      <c r="BR609" s="30">
        <f>SUMIF(Ingredients!$B$3:$B$217,F609,Ingredients!$H$3:$H$217)+SUMIF($B$3:$B$724,F609,$BZ$3:$BZ$724)</f>
        <v>0</v>
      </c>
      <c r="BS609" s="30">
        <f>SUMIF(Ingredients!$B$3:$B$217,G609,Ingredients!$H$3:$H$217)+SUMIF($B$3:$B$724,G609,$BZ$3:$BZ$724)</f>
        <v>1.5</v>
      </c>
      <c r="BT609" s="30">
        <f>SUMIF(Ingredients!$B$3:$B$217,H609,Ingredients!$H$3:$H$217)+SUMIF($B$3:$B$724,H609,$BZ$3:$BZ$724)</f>
        <v>0</v>
      </c>
      <c r="BU609" s="30">
        <f>SUMIF(Ingredients!$B$3:$B$217,I609,Ingredients!$H$3:$H$217)+SUMIF($B$3:$B$724,I609,$BZ$3:$BZ$724)</f>
        <v>0</v>
      </c>
      <c r="BV609" s="30">
        <f>SUMIF(Ingredients!$B$3:$B$217,J609,Ingredients!$H$3:$H$217)+SUMIF($B$3:$B$724,J609,$BZ$3:$BZ$724)</f>
        <v>0</v>
      </c>
      <c r="BW609" s="30">
        <f>SUMIF(Ingredients!$B$3:$B$217,K609,Ingredients!$H$3:$H$217)+SUMIF($B$3:$B$724,K609,$BZ$3:$BZ$724)</f>
        <v>0</v>
      </c>
      <c r="BX609" s="30">
        <f>SUMIF(Ingredients!$B$3:$B$217,L609,Ingredients!$H$3:$H$217)+SUMIF($B$3:$B$724,L609,$BZ$3:$BZ$724)</f>
        <v>0</v>
      </c>
      <c r="BY609" s="30">
        <f>SUMIF(Ingredients!$B$3:$B$217,M609,Ingredients!$H$3:$H$217)+SUMIF($B$3:$B$724,M609,$BZ$3:$BZ$724)</f>
        <v>0</v>
      </c>
      <c r="BZ609" s="42">
        <f t="shared" si="124"/>
        <v>1.5</v>
      </c>
      <c r="CA609" s="30">
        <f>SUMIF(Ingredients!$B$3:$B$217,F609,Ingredients!$I$3:$I$217)+SUMIF($B$3:$B$724,F609,$CI$3:$CI$724)</f>
        <v>0</v>
      </c>
      <c r="CB609" s="30">
        <f>SUMIF(Ingredients!$B$3:$B$217,G609,Ingredients!$I$3:$I$217)+SUMIF($B$3:$B$724,G609,$CI$3:$CI$724)</f>
        <v>0</v>
      </c>
      <c r="CC609" s="30">
        <f>SUMIF(Ingredients!$B$3:$B$217,H609,Ingredients!$I$3:$I$217)+SUMIF($B$3:$B$724,H609,$CI$3:$CI$724)</f>
        <v>0</v>
      </c>
      <c r="CD609" s="30">
        <f>SUMIF(Ingredients!$B$3:$B$217,I609,Ingredients!$I$3:$I$217)+SUMIF($B$3:$B$724,I609,$CI$3:$CI$724)</f>
        <v>0</v>
      </c>
      <c r="CE609" s="30">
        <f>SUMIF(Ingredients!$B$3:$B$217,J609,Ingredients!$I$3:$I$217)+SUMIF($B$3:$B$724,J609,$CI$3:$CI$724)</f>
        <v>0</v>
      </c>
      <c r="CF609" s="30">
        <f>SUMIF(Ingredients!$B$3:$B$217,K609,Ingredients!$I$3:$I$217)+SUMIF($B$3:$B$724,K609,$CI$3:$CI$724)</f>
        <v>0</v>
      </c>
      <c r="CG609" s="30">
        <f>SUMIF(Ingredients!$B$3:$B$217,L609,Ingredients!$I$3:$I$217)+SUMIF($B$3:$B$724,L609,$CI$3:$CI$724)</f>
        <v>0</v>
      </c>
      <c r="CH609" s="30">
        <f>SUMIF(Ingredients!$B$3:$B$217,M609,Ingredients!$I$3:$I$217)+SUMIF($B$3:$B$724,M609,$CI$3:$CI$724)</f>
        <v>0</v>
      </c>
      <c r="CI609" s="38">
        <f t="shared" si="125"/>
        <v>0</v>
      </c>
      <c r="CJ609" s="30">
        <f>SUMIF(Ingredients!$B$3:$B$217,F609,Ingredients!$J$3:$J$217)+SUMIF($B$3:$B$724,F609,$CR$3:$CR$724)</f>
        <v>0</v>
      </c>
      <c r="CK609" s="30">
        <f>SUMIF(Ingredients!$B$3:$B$217,G609,Ingredients!$J$3:$J$217)+SUMIF($B$3:$B$724,G609,$CR$3:$CR$724)</f>
        <v>0</v>
      </c>
      <c r="CL609" s="30">
        <f>SUMIF(Ingredients!$B$3:$B$217,H609,Ingredients!$J$3:$J$217)+SUMIF($B$3:$B$724,H609,$CR$3:$CR$724)</f>
        <v>3</v>
      </c>
      <c r="CM609" s="30">
        <f>SUMIF(Ingredients!$B$3:$B$217,I609,Ingredients!$J$3:$J$217)+SUMIF($B$3:$B$724,I609,$CR$3:$CR$724)</f>
        <v>1</v>
      </c>
      <c r="CN609" s="30">
        <f>SUMIF(Ingredients!$B$3:$B$217,J609,Ingredients!$J$3:$J$217)+SUMIF($B$3:$B$724,J609,$CR$3:$CR$724)</f>
        <v>0</v>
      </c>
      <c r="CO609" s="30">
        <f>SUMIF(Ingredients!$B$3:$B$217,K609,Ingredients!$J$3:$J$217)+SUMIF($B$3:$B$724,K609,$CR$3:$CR$724)</f>
        <v>0</v>
      </c>
      <c r="CP609" s="30">
        <f>SUMIF(Ingredients!$B$3:$B$217,L609,Ingredients!$J$3:$J$217)+SUMIF($B$3:$B$724,L609,$CR$3:$CR$724)</f>
        <v>0</v>
      </c>
      <c r="CQ609" s="30">
        <f>SUMIF(Ingredients!$B$3:$B$217,M609,Ingredients!$J$3:$J$217)+SUMIF($B$3:$B$724,M609,$CR$3:$CR$724)</f>
        <v>0</v>
      </c>
      <c r="CR609" s="43">
        <f t="shared" si="126"/>
        <v>4</v>
      </c>
      <c r="CS609" s="34">
        <v>25</v>
      </c>
      <c r="CT609" s="30">
        <v>0</v>
      </c>
      <c r="CU609" s="30">
        <v>18</v>
      </c>
      <c r="CV609" s="35">
        <v>1.5</v>
      </c>
      <c r="CW609" s="36">
        <v>0</v>
      </c>
      <c r="CX609" s="37">
        <v>1.5</v>
      </c>
      <c r="CY609" s="38">
        <v>0</v>
      </c>
      <c r="CZ609" s="39">
        <v>4</v>
      </c>
      <c r="DA609" t="s">
        <v>202</v>
      </c>
      <c r="DB609" t="str">
        <f t="shared" ca="1" si="127"/>
        <v>-</v>
      </c>
      <c r="DD609" t="s">
        <v>200</v>
      </c>
      <c r="DE609" t="str">
        <f t="shared" ca="1" si="128"/>
        <v>CUCUMBERSANDWICHITEM(MEAL, ItemRegistry.cucumbersandwichItem, 4 ,5f,0f,1.5f,1.5f,0f,0f,4f,1.17f),</v>
      </c>
      <c r="DF609" t="s">
        <v>2632</v>
      </c>
    </row>
    <row r="610" spans="2:110" x14ac:dyDescent="0.3">
      <c r="B610" t="s">
        <v>928</v>
      </c>
      <c r="C610" t="str">
        <f>INDEX('PH Itemnames'!$B$1:$B$723,MATCH(B610,'PH Itemnames'!$A$1:$A$723),1)</f>
        <v>dandelionsaladItem</v>
      </c>
      <c r="D610" t="s">
        <v>240</v>
      </c>
      <c r="E610" t="s">
        <v>1192</v>
      </c>
      <c r="F610" s="10" t="s">
        <v>314</v>
      </c>
      <c r="G610" s="11" t="s">
        <v>224</v>
      </c>
      <c r="H610" s="11" t="s">
        <v>224</v>
      </c>
      <c r="I610" s="11"/>
      <c r="J610" s="11"/>
      <c r="K610" s="11"/>
      <c r="L610" s="11"/>
      <c r="M610" s="11"/>
      <c r="N610" s="46">
        <f ca="1">SUMIF(Ingredients!$B$3:$B$217,'PH complex foods'!F610,Ingredients!$A$3:$A$119)+SUMIF($B$3:$B$724,F610,$V$3:$V$723)</f>
        <v>1</v>
      </c>
      <c r="O610" s="11">
        <f ca="1">SUMIF(Ingredients!$B$3:$B$217,'PH complex foods'!G610,Ingredients!$A$3:$A$119)+SUMIF($B$3:$B$724,G610,$V$3:$V$723)</f>
        <v>1</v>
      </c>
      <c r="P610" s="11">
        <f ca="1">SUMIF(Ingredients!$B$3:$B$217,'PH complex foods'!H610,Ingredients!$A$3:$A$119)+SUMIF($B$3:$B$724,H610,$V$3:$V$723)</f>
        <v>1</v>
      </c>
      <c r="Q610" s="11">
        <f ca="1">SUMIF(Ingredients!$B$3:$B$217,'PH complex foods'!I610,Ingredients!$A$3:$A$119)+SUMIF($B$3:$B$724,I610,$V$3:$V$723)</f>
        <v>0</v>
      </c>
      <c r="R610" s="11">
        <f ca="1">SUMIF(Ingredients!$B$3:$B$217,'PH complex foods'!J610,Ingredients!$A$3:$A$119)+SUMIF($B$3:$B$724,J610,$V$3:$V$723)</f>
        <v>0</v>
      </c>
      <c r="S610" s="11">
        <f ca="1">SUMIF(Ingredients!$B$3:$B$217,'PH complex foods'!K610,Ingredients!$A$3:$A$119)+SUMIF($B$3:$B$724,K610,$V$3:$V$723)</f>
        <v>0</v>
      </c>
      <c r="T610" s="11">
        <f ca="1">SUMIF(Ingredients!$B$3:$B$217,'PH complex foods'!L610,Ingredients!$A$3:$A$119)+SUMIF($B$3:$B$724,L610,$V$3:$V$723)</f>
        <v>0</v>
      </c>
      <c r="U610" s="11">
        <f ca="1">SUMIF(Ingredients!$B$3:$B$217,'PH complex foods'!M610,Ingredients!$A$3:$A$119)+SUMIF($B$3:$B$724,M610,$V$3:$V$723)</f>
        <v>0</v>
      </c>
      <c r="V610" s="10">
        <f t="shared" ca="1" si="129"/>
        <v>1</v>
      </c>
      <c r="W610" s="11">
        <f t="shared" si="118"/>
        <v>0</v>
      </c>
      <c r="X610" s="44" t="str">
        <f t="shared" ca="1" si="130"/>
        <v>Yes</v>
      </c>
      <c r="Y610" s="34">
        <f>SUMIF(Ingredients!$B$3:$B$217,F610,Ingredients!$C$3:$C$217)+SUMIF($B$3:$B$724,F610,$AG$3:$AG$724)</f>
        <v>5.1428571428571432</v>
      </c>
      <c r="Z610" s="30">
        <f>SUMIF(Ingredients!$B$3:$B$217,G610,Ingredients!$C$3:$C$217)+SUMIF($B$3:$B$724,G610,$AG$3:$AG$724)</f>
        <v>0</v>
      </c>
      <c r="AA610" s="30">
        <f>SUMIF(Ingredients!$B$3:$B$217,H610,Ingredients!$C$3:$C$217)+SUMIF($B$3:$B$724,H610,$AG$3:$AG$724)</f>
        <v>0</v>
      </c>
      <c r="AB610" s="30">
        <f>SUMIF(Ingredients!$B$3:$B$217,I610,Ingredients!$C$3:$C$217)+SUMIF($B$3:$B$724,I610,$AG$3:$AG$724)</f>
        <v>0</v>
      </c>
      <c r="AC610" s="30">
        <f>SUMIF(Ingredients!$B$3:$B$217,J610,Ingredients!$C$3:$C$217)+SUMIF($B$3:$B$724,J610,$AG$3:$AG$724)</f>
        <v>0</v>
      </c>
      <c r="AD610" s="30">
        <f>SUMIF(Ingredients!$B$3:$B$217,K610,Ingredients!$C$3:$C$217)+SUMIF($B$3:$B$724,K610,$AG$3:$AG$724)</f>
        <v>0</v>
      </c>
      <c r="AE610" s="30">
        <f>SUMIF(Ingredients!$B$3:$B$217,L610,Ingredients!$C$3:$C$217)+SUMIF($B$3:$B$724,L610,$AG$3:$AG$724)</f>
        <v>0</v>
      </c>
      <c r="AF610" s="30">
        <f>SUMIF(Ingredients!$B$3:$B$217,M610,Ingredients!$C$3:$C$217)+SUMIF($B$3:$B$724,M610,$AG$3:$AG$724)</f>
        <v>0</v>
      </c>
      <c r="AG610" s="29">
        <f t="shared" si="119"/>
        <v>5.1428571428571432</v>
      </c>
      <c r="AH610" s="30">
        <f>SUMIF(Ingredients!$B$3:$B$217,F610,Ingredients!$D$3:$D$217)+SUMIF($B$3:$B$724,F610,$AP$3:$AP$724)</f>
        <v>0.35714285714285715</v>
      </c>
      <c r="AI610" s="30">
        <f>SUMIF(Ingredients!$B$3:$B$217,G610,Ingredients!$D$3:$D$217)+SUMIF($B$3:$B$724,G610,$AP$3:$AP$724)</f>
        <v>0</v>
      </c>
      <c r="AJ610" s="30">
        <f>SUMIF(Ingredients!$B$3:$B$217,H610,Ingredients!$D$3:$D$217)+SUMIF($B$3:$B$724,H610,$AP$3:$AP$724)</f>
        <v>0</v>
      </c>
      <c r="AK610" s="30">
        <f>SUMIF(Ingredients!$B$3:$B$217,I610,Ingredients!$D$3:$D$217)+SUMIF($B$3:$B$724,I610,$AP$3:$AP$724)</f>
        <v>0</v>
      </c>
      <c r="AL610" s="30">
        <f>SUMIF(Ingredients!$B$3:$B$217,J610,Ingredients!$D$3:$D$217)+SUMIF($B$3:$B$724,J610,$AP$3:$AP$724)</f>
        <v>0</v>
      </c>
      <c r="AM610" s="30">
        <f>SUMIF(Ingredients!$B$3:$B$217,K610,Ingredients!$D$3:$D$217)+SUMIF($B$3:$B$724,K610,$AP$3:$AP$724)</f>
        <v>0</v>
      </c>
      <c r="AN610" s="30">
        <f>SUMIF(Ingredients!$B$3:$B$217,L610,Ingredients!$D$3:$D$217)+SUMIF($B$3:$B$724,L610,$AP$3:$AP$724)</f>
        <v>0</v>
      </c>
      <c r="AO610" s="30">
        <f>SUMIF(Ingredients!$B$3:$B$217,M610,Ingredients!$D$3:$D$217)+SUMIF($B$3:$B$724,M610,$AP$3:$AP$724)</f>
        <v>0</v>
      </c>
      <c r="AP610" s="29">
        <f t="shared" si="120"/>
        <v>0.35714285714285715</v>
      </c>
      <c r="AQ610" s="30">
        <f>SUMIF(Ingredients!$B$3:$B$217,F610,Ingredients!$E$3:$E$217)+SUMIF($B$3:$B$724,F610,$AY$3:$AY$727)</f>
        <v>19.285714285714285</v>
      </c>
      <c r="AR610" s="30">
        <f>SUMIF(Ingredients!$B$3:$B$217,G610,Ingredients!$E$3:$E$217)+SUMIF($B$3:$B$724,G610,$AY$3:$AY$727)</f>
        <v>0</v>
      </c>
      <c r="AS610" s="30">
        <f>SUMIF(Ingredients!$B$3:$B$217,H610,Ingredients!$E$3:$E$217)+SUMIF($B$3:$B$724,H610,$AY$3:$AY$727)</f>
        <v>0</v>
      </c>
      <c r="AT610" s="30">
        <f>SUMIF(Ingredients!$B$3:$B$217,I610,Ingredients!$E$3:$E$217)+SUMIF($B$3:$B$724,I610,$AY$3:$AY$727)</f>
        <v>0</v>
      </c>
      <c r="AU610" s="30">
        <f>SUMIF(Ingredients!$B$3:$B$217,J610,Ingredients!$E$3:$E$217)+SUMIF($B$3:$B$724,J610,$AY$3:$AY$727)</f>
        <v>0</v>
      </c>
      <c r="AV610" s="30">
        <f>SUMIF(Ingredients!$B$3:$B$217,K610,Ingredients!$E$3:$E$217)+SUMIF($B$3:$B$724,K610,$AY$3:$AY$727)</f>
        <v>0</v>
      </c>
      <c r="AW610" s="30">
        <f>SUMIF(Ingredients!$B$3:$B$217,L610,Ingredients!$E$3:$E$217)+SUMIF($B$3:$B$724,L610,$AY$3:$AY$727)</f>
        <v>0</v>
      </c>
      <c r="AX610" s="30">
        <f>SUMIF(Ingredients!$B$3:$B$217,M610,Ingredients!$E$3:$E$217)+SUMIF($B$3:$B$724,M610,$AY$3:$AY$727)</f>
        <v>0</v>
      </c>
      <c r="AY610" s="29">
        <f t="shared" si="121"/>
        <v>6.4285714285714279</v>
      </c>
      <c r="AZ610" s="30">
        <f>SUMIF(Ingredients!$B$3:$B$217,F610,Ingredients!$F$3:$F$217)+SUMIF($B$3:$B$724,F610,$BH$3:$BH$724)</f>
        <v>0</v>
      </c>
      <c r="BA610" s="30">
        <f>SUMIF(Ingredients!$B$3:$B$217,G610,Ingredients!$F$3:$F$217)+SUMIF($B$3:$B$724,G610,$BH$3:$BH$724)</f>
        <v>0</v>
      </c>
      <c r="BB610" s="30">
        <f>SUMIF(Ingredients!$B$3:$B$217,H610,Ingredients!$F$3:$F$217)+SUMIF($B$3:$B$724,H610,$BH$3:$BH$724)</f>
        <v>0</v>
      </c>
      <c r="BC610" s="30">
        <f>SUMIF(Ingredients!$B$3:$B$217,I610,Ingredients!$F$3:$F$217)+SUMIF($B$3:$B$724,I610,$BH$3:$BH$724)</f>
        <v>0</v>
      </c>
      <c r="BD610" s="30">
        <f>SUMIF(Ingredients!$B$3:$B$217,J610,Ingredients!$F$3:$F$217)+SUMIF($B$3:$B$724,J610,$BH$3:$BH$724)</f>
        <v>0</v>
      </c>
      <c r="BE610" s="30">
        <f>SUMIF(Ingredients!$B$3:$B$217,K610,Ingredients!$F$3:$F$217)+SUMIF($B$3:$B$724,K610,$BH$3:$BH$724)</f>
        <v>0</v>
      </c>
      <c r="BF610" s="30">
        <f>SUMIF(Ingredients!$B$3:$B$217,L610,Ingredients!$F$3:$F$217)+SUMIF($B$3:$B$724,L610,$BH$3:$BH$724)</f>
        <v>0</v>
      </c>
      <c r="BG610" s="30">
        <f>SUMIF(Ingredients!$B$3:$B$217,M610,Ingredients!$F$3:$F$217)+SUMIF($B$3:$B$724,M610,$BH$3:$BH$724)</f>
        <v>0</v>
      </c>
      <c r="BH610" s="35">
        <f t="shared" si="122"/>
        <v>0</v>
      </c>
      <c r="BI610" s="30">
        <f>SUMIF(Ingredients!$B$3:$B$217,F610,Ingredients!$G$3:$G$217)+SUMIF($B$3:$B$724,F610,$BQ$3:$BQ$724)</f>
        <v>0</v>
      </c>
      <c r="BJ610" s="30">
        <f>SUMIF(Ingredients!$B$3:$B$217,G610,Ingredients!$G$3:$G$217)+SUMIF($B$3:$B$724,G610,$BQ$3:$BQ$724)</f>
        <v>0</v>
      </c>
      <c r="BK610" s="30">
        <f>SUMIF(Ingredients!$B$3:$B$217,H610,Ingredients!$G$3:$G$217)+SUMIF($B$3:$B$724,H610,$BQ$3:$BQ$724)</f>
        <v>0</v>
      </c>
      <c r="BL610" s="30">
        <f>SUMIF(Ingredients!$B$3:$B$217,I610,Ingredients!$G$3:$G$217)+SUMIF($B$3:$B$724,I610,$BQ$3:$BQ$724)</f>
        <v>0</v>
      </c>
      <c r="BM610" s="30">
        <f>SUMIF(Ingredients!$B$3:$B$217,J610,Ingredients!$G$3:$G$217)+SUMIF($B$3:$B$724,J610,$BQ$3:$BQ$724)</f>
        <v>0</v>
      </c>
      <c r="BN610" s="30">
        <f>SUMIF(Ingredients!$B$3:$B$217,K610,Ingredients!$G$3:$G$217)+SUMIF($B$3:$B$724,K610,$BQ$3:$BQ$724)</f>
        <v>0</v>
      </c>
      <c r="BO610" s="30">
        <f>SUMIF(Ingredients!$B$3:$B$217,L610,Ingredients!$G$3:$G$217)+SUMIF($B$3:$B$724,L610,$BQ$3:$BQ$724)</f>
        <v>0</v>
      </c>
      <c r="BP610" s="30">
        <f>SUMIF(Ingredients!$B$3:$B$217,M610,Ingredients!$G$3:$G$217)+SUMIF($B$3:$B$724,M610,$BQ$3:$BQ$724)</f>
        <v>0</v>
      </c>
      <c r="BQ610" s="36">
        <f t="shared" si="123"/>
        <v>0</v>
      </c>
      <c r="BR610" s="30">
        <f>SUMIF(Ingredients!$B$3:$B$217,F610,Ingredients!$H$3:$H$217)+SUMIF($B$3:$B$724,F610,$BZ$3:$BZ$724)</f>
        <v>1.1428571428571428</v>
      </c>
      <c r="BS610" s="30">
        <f>SUMIF(Ingredients!$B$3:$B$217,G610,Ingredients!$H$3:$H$217)+SUMIF($B$3:$B$724,G610,$BZ$3:$BZ$724)</f>
        <v>0</v>
      </c>
      <c r="BT610" s="30">
        <f>SUMIF(Ingredients!$B$3:$B$217,H610,Ingredients!$H$3:$H$217)+SUMIF($B$3:$B$724,H610,$BZ$3:$BZ$724)</f>
        <v>0</v>
      </c>
      <c r="BU610" s="30">
        <f>SUMIF(Ingredients!$B$3:$B$217,I610,Ingredients!$H$3:$H$217)+SUMIF($B$3:$B$724,I610,$BZ$3:$BZ$724)</f>
        <v>0</v>
      </c>
      <c r="BV610" s="30">
        <f>SUMIF(Ingredients!$B$3:$B$217,J610,Ingredients!$H$3:$H$217)+SUMIF($B$3:$B$724,J610,$BZ$3:$BZ$724)</f>
        <v>0</v>
      </c>
      <c r="BW610" s="30">
        <f>SUMIF(Ingredients!$B$3:$B$217,K610,Ingredients!$H$3:$H$217)+SUMIF($B$3:$B$724,K610,$BZ$3:$BZ$724)</f>
        <v>0</v>
      </c>
      <c r="BX610" s="30">
        <f>SUMIF(Ingredients!$B$3:$B$217,L610,Ingredients!$H$3:$H$217)+SUMIF($B$3:$B$724,L610,$BZ$3:$BZ$724)</f>
        <v>0</v>
      </c>
      <c r="BY610" s="30">
        <f>SUMIF(Ingredients!$B$3:$B$217,M610,Ingredients!$H$3:$H$217)+SUMIF($B$3:$B$724,M610,$BZ$3:$BZ$724)</f>
        <v>0</v>
      </c>
      <c r="BZ610" s="42">
        <f t="shared" si="124"/>
        <v>1.1428571428571428</v>
      </c>
      <c r="CA610" s="30">
        <f>SUMIF(Ingredients!$B$3:$B$217,F610,Ingredients!$I$3:$I$217)+SUMIF($B$3:$B$724,F610,$CI$3:$CI$724)</f>
        <v>0</v>
      </c>
      <c r="CB610" s="30">
        <f>SUMIF(Ingredients!$B$3:$B$217,G610,Ingredients!$I$3:$I$217)+SUMIF($B$3:$B$724,G610,$CI$3:$CI$724)</f>
        <v>0</v>
      </c>
      <c r="CC610" s="30">
        <f>SUMIF(Ingredients!$B$3:$B$217,H610,Ingredients!$I$3:$I$217)+SUMIF($B$3:$B$724,H610,$CI$3:$CI$724)</f>
        <v>0</v>
      </c>
      <c r="CD610" s="30">
        <f>SUMIF(Ingredients!$B$3:$B$217,I610,Ingredients!$I$3:$I$217)+SUMIF($B$3:$B$724,I610,$CI$3:$CI$724)</f>
        <v>0</v>
      </c>
      <c r="CE610" s="30">
        <f>SUMIF(Ingredients!$B$3:$B$217,J610,Ingredients!$I$3:$I$217)+SUMIF($B$3:$B$724,J610,$CI$3:$CI$724)</f>
        <v>0</v>
      </c>
      <c r="CF610" s="30">
        <f>SUMIF(Ingredients!$B$3:$B$217,K610,Ingredients!$I$3:$I$217)+SUMIF($B$3:$B$724,K610,$CI$3:$CI$724)</f>
        <v>0</v>
      </c>
      <c r="CG610" s="30">
        <f>SUMIF(Ingredients!$B$3:$B$217,L610,Ingredients!$I$3:$I$217)+SUMIF($B$3:$B$724,L610,$CI$3:$CI$724)</f>
        <v>0</v>
      </c>
      <c r="CH610" s="30">
        <f>SUMIF(Ingredients!$B$3:$B$217,M610,Ingredients!$I$3:$I$217)+SUMIF($B$3:$B$724,M610,$CI$3:$CI$724)</f>
        <v>0</v>
      </c>
      <c r="CI610" s="38">
        <f t="shared" si="125"/>
        <v>0</v>
      </c>
      <c r="CJ610" s="30">
        <f>SUMIF(Ingredients!$B$3:$B$217,F610,Ingredients!$J$3:$J$217)+SUMIF($B$3:$B$724,F610,$CR$3:$CR$724)</f>
        <v>0</v>
      </c>
      <c r="CK610" s="30">
        <f>SUMIF(Ingredients!$B$3:$B$217,G610,Ingredients!$J$3:$J$217)+SUMIF($B$3:$B$724,G610,$CR$3:$CR$724)</f>
        <v>0</v>
      </c>
      <c r="CL610" s="30">
        <f>SUMIF(Ingredients!$B$3:$B$217,H610,Ingredients!$J$3:$J$217)+SUMIF($B$3:$B$724,H610,$CR$3:$CR$724)</f>
        <v>0</v>
      </c>
      <c r="CM610" s="30">
        <f>SUMIF(Ingredients!$B$3:$B$217,I610,Ingredients!$J$3:$J$217)+SUMIF($B$3:$B$724,I610,$CR$3:$CR$724)</f>
        <v>0</v>
      </c>
      <c r="CN610" s="30">
        <f>SUMIF(Ingredients!$B$3:$B$217,J610,Ingredients!$J$3:$J$217)+SUMIF($B$3:$B$724,J610,$CR$3:$CR$724)</f>
        <v>0</v>
      </c>
      <c r="CO610" s="30">
        <f>SUMIF(Ingredients!$B$3:$B$217,K610,Ingredients!$J$3:$J$217)+SUMIF($B$3:$B$724,K610,$CR$3:$CR$724)</f>
        <v>0</v>
      </c>
      <c r="CP610" s="30">
        <f>SUMIF(Ingredients!$B$3:$B$217,L610,Ingredients!$J$3:$J$217)+SUMIF($B$3:$B$724,L610,$CR$3:$CR$724)</f>
        <v>0</v>
      </c>
      <c r="CQ610" s="30">
        <f>SUMIF(Ingredients!$B$3:$B$217,M610,Ingredients!$J$3:$J$217)+SUMIF($B$3:$B$724,M610,$CR$3:$CR$724)</f>
        <v>0</v>
      </c>
      <c r="CR610" s="43">
        <f t="shared" si="126"/>
        <v>0</v>
      </c>
      <c r="CS610" s="34">
        <v>5.1428571428571432</v>
      </c>
      <c r="CT610" s="30">
        <v>0.35714285714285715</v>
      </c>
      <c r="CU610" s="30">
        <v>10</v>
      </c>
      <c r="CV610" s="35">
        <v>0</v>
      </c>
      <c r="CW610" s="36">
        <v>0</v>
      </c>
      <c r="CX610" s="37">
        <v>1</v>
      </c>
      <c r="CY610" s="38">
        <v>0</v>
      </c>
      <c r="CZ610" s="39">
        <v>0</v>
      </c>
      <c r="DA610" t="s">
        <v>202</v>
      </c>
      <c r="DB610" t="str">
        <f t="shared" ca="1" si="127"/>
        <v>-</v>
      </c>
      <c r="DD610" t="s">
        <v>200</v>
      </c>
      <c r="DE610" t="str">
        <f t="shared" ca="1" si="128"/>
        <v>DANDELIONSALADITEM(MEAL, ItemRegistry.dandelionsaladItem, 4 ,1.03f,0.36f,0f,1f,0f,0f,0f,2.1f),</v>
      </c>
      <c r="DF610" t="s">
        <v>2633</v>
      </c>
    </row>
    <row r="611" spans="2:110" x14ac:dyDescent="0.3">
      <c r="B611" t="s">
        <v>929</v>
      </c>
      <c r="C611" t="str">
        <f>INDEX('PH Itemnames'!$B$1:$B$723,MATCH(B611,'PH Itemnames'!$A$1:$A$723),1)</f>
        <v>peanutsoupItem</v>
      </c>
      <c r="D611" t="s">
        <v>245</v>
      </c>
      <c r="E611" t="s">
        <v>1192</v>
      </c>
      <c r="F611" s="10" t="s">
        <v>345</v>
      </c>
      <c r="G611" s="11" t="s">
        <v>64</v>
      </c>
      <c r="H611" s="11" t="s">
        <v>133</v>
      </c>
      <c r="I611" s="11" t="s">
        <v>70</v>
      </c>
      <c r="J611" s="11" t="s">
        <v>270</v>
      </c>
      <c r="K611" s="11"/>
      <c r="L611" s="11"/>
      <c r="M611" s="11"/>
      <c r="N611" s="46">
        <f ca="1">SUMIF(Ingredients!$B$3:$B$217,'PH complex foods'!F611,Ingredients!$A$3:$A$119)+SUMIF($B$3:$B$724,F611,$V$3:$V$723)</f>
        <v>1</v>
      </c>
      <c r="O611" s="11">
        <f ca="1">SUMIF(Ingredients!$B$3:$B$217,'PH complex foods'!G611,Ingredients!$A$3:$A$119)+SUMIF($B$3:$B$724,G611,$V$3:$V$723)</f>
        <v>1</v>
      </c>
      <c r="P611" s="11">
        <f ca="1">SUMIF(Ingredients!$B$3:$B$217,'PH complex foods'!H611,Ingredients!$A$3:$A$119)+SUMIF($B$3:$B$724,H611,$V$3:$V$723)</f>
        <v>1</v>
      </c>
      <c r="Q611" s="11">
        <f ca="1">SUMIF(Ingredients!$B$3:$B$217,'PH complex foods'!I611,Ingredients!$A$3:$A$119)+SUMIF($B$3:$B$724,I611,$V$3:$V$723)</f>
        <v>1</v>
      </c>
      <c r="R611" s="11">
        <f ca="1">SUMIF(Ingredients!$B$3:$B$217,'PH complex foods'!J611,Ingredients!$A$3:$A$119)+SUMIF($B$3:$B$724,J611,$V$3:$V$723)</f>
        <v>1</v>
      </c>
      <c r="S611" s="11">
        <f ca="1">SUMIF(Ingredients!$B$3:$B$217,'PH complex foods'!K611,Ingredients!$A$3:$A$119)+SUMIF($B$3:$B$724,K611,$V$3:$V$723)</f>
        <v>0</v>
      </c>
      <c r="T611" s="11">
        <f ca="1">SUMIF(Ingredients!$B$3:$B$217,'PH complex foods'!L611,Ingredients!$A$3:$A$119)+SUMIF($B$3:$B$724,L611,$V$3:$V$723)</f>
        <v>0</v>
      </c>
      <c r="U611" s="11">
        <f ca="1">SUMIF(Ingredients!$B$3:$B$217,'PH complex foods'!M611,Ingredients!$A$3:$A$119)+SUMIF($B$3:$B$724,M611,$V$3:$V$723)</f>
        <v>0</v>
      </c>
      <c r="V611" s="10">
        <f t="shared" ca="1" si="129"/>
        <v>1</v>
      </c>
      <c r="W611" s="11">
        <f t="shared" si="118"/>
        <v>0</v>
      </c>
      <c r="X611" s="44" t="str">
        <f t="shared" ca="1" si="130"/>
        <v>Yes</v>
      </c>
      <c r="Y611" s="34">
        <f>SUMIF(Ingredients!$B$3:$B$217,F611,Ingredients!$C$3:$C$217)+SUMIF($B$3:$B$724,F611,$AG$3:$AG$724)</f>
        <v>9</v>
      </c>
      <c r="Z611" s="30">
        <f>SUMIF(Ingredients!$B$3:$B$217,G611,Ingredients!$C$3:$C$217)+SUMIF($B$3:$B$724,G611,$AG$3:$AG$724)</f>
        <v>2</v>
      </c>
      <c r="AA611" s="30">
        <f>SUMIF(Ingredients!$B$3:$B$217,H611,Ingredients!$C$3:$C$217)+SUMIF($B$3:$B$724,H611,$AG$3:$AG$724)</f>
        <v>1</v>
      </c>
      <c r="AB611" s="30">
        <f>SUMIF(Ingredients!$B$3:$B$217,I611,Ingredients!$C$3:$C$217)+SUMIF($B$3:$B$724,I611,$AG$3:$AG$724)</f>
        <v>2</v>
      </c>
      <c r="AC611" s="30">
        <f>SUMIF(Ingredients!$B$3:$B$217,J611,Ingredients!$C$3:$C$217)+SUMIF($B$3:$B$724,J611,$AG$3:$AG$724)</f>
        <v>12.30952380952381</v>
      </c>
      <c r="AD611" s="30">
        <f>SUMIF(Ingredients!$B$3:$B$217,K611,Ingredients!$C$3:$C$217)+SUMIF($B$3:$B$724,K611,$AG$3:$AG$724)</f>
        <v>0</v>
      </c>
      <c r="AE611" s="30">
        <f>SUMIF(Ingredients!$B$3:$B$217,L611,Ingredients!$C$3:$C$217)+SUMIF($B$3:$B$724,L611,$AG$3:$AG$724)</f>
        <v>0</v>
      </c>
      <c r="AF611" s="30">
        <f>SUMIF(Ingredients!$B$3:$B$217,M611,Ingredients!$C$3:$C$217)+SUMIF($B$3:$B$724,M611,$AG$3:$AG$724)</f>
        <v>0</v>
      </c>
      <c r="AG611" s="29">
        <f t="shared" si="119"/>
        <v>26.30952380952381</v>
      </c>
      <c r="AH611" s="30">
        <f>SUMIF(Ingredients!$B$3:$B$217,F611,Ingredients!$D$3:$D$217)+SUMIF($B$3:$B$724,F611,$AP$3:$AP$724)</f>
        <v>0</v>
      </c>
      <c r="AI611" s="30">
        <f>SUMIF(Ingredients!$B$3:$B$217,G611,Ingredients!$D$3:$D$217)+SUMIF($B$3:$B$724,G611,$AP$3:$AP$724)</f>
        <v>0</v>
      </c>
      <c r="AJ611" s="30">
        <f>SUMIF(Ingredients!$B$3:$B$217,H611,Ingredients!$D$3:$D$217)+SUMIF($B$3:$B$724,H611,$AP$3:$AP$724)</f>
        <v>0</v>
      </c>
      <c r="AK611" s="30">
        <f>SUMIF(Ingredients!$B$3:$B$217,I611,Ingredients!$D$3:$D$217)+SUMIF($B$3:$B$724,I611,$AP$3:$AP$724)</f>
        <v>5</v>
      </c>
      <c r="AL611" s="30">
        <f>SUMIF(Ingredients!$B$3:$B$217,J611,Ingredients!$D$3:$D$217)+SUMIF($B$3:$B$724,J611,$AP$3:$AP$724)</f>
        <v>0.35714285714285715</v>
      </c>
      <c r="AM611" s="30">
        <f>SUMIF(Ingredients!$B$3:$B$217,K611,Ingredients!$D$3:$D$217)+SUMIF($B$3:$B$724,K611,$AP$3:$AP$724)</f>
        <v>0</v>
      </c>
      <c r="AN611" s="30">
        <f>SUMIF(Ingredients!$B$3:$B$217,L611,Ingredients!$D$3:$D$217)+SUMIF($B$3:$B$724,L611,$AP$3:$AP$724)</f>
        <v>0</v>
      </c>
      <c r="AO611" s="30">
        <f>SUMIF(Ingredients!$B$3:$B$217,M611,Ingredients!$D$3:$D$217)+SUMIF($B$3:$B$724,M611,$AP$3:$AP$724)</f>
        <v>0</v>
      </c>
      <c r="AP611" s="29">
        <f t="shared" si="120"/>
        <v>5.3571428571428568</v>
      </c>
      <c r="AQ611" s="30">
        <f>SUMIF(Ingredients!$B$3:$B$217,F611,Ingredients!$E$3:$E$217)+SUMIF($B$3:$B$724,F611,$AY$3:$AY$727)</f>
        <v>22.5</v>
      </c>
      <c r="AR611" s="30">
        <f>SUMIF(Ingredients!$B$3:$B$217,G611,Ingredients!$E$3:$E$217)+SUMIF($B$3:$B$724,G611,$AY$3:$AY$727)</f>
        <v>43</v>
      </c>
      <c r="AS611" s="30">
        <f>SUMIF(Ingredients!$B$3:$B$217,H611,Ingredients!$E$3:$E$217)+SUMIF($B$3:$B$724,H611,$AY$3:$AY$727)</f>
        <v>32</v>
      </c>
      <c r="AT611" s="30">
        <f>SUMIF(Ingredients!$B$3:$B$217,I611,Ingredients!$E$3:$E$217)+SUMIF($B$3:$B$724,I611,$AY$3:$AY$727)</f>
        <v>5</v>
      </c>
      <c r="AU611" s="30">
        <f>SUMIF(Ingredients!$B$3:$B$217,J611,Ingredients!$E$3:$E$217)+SUMIF($B$3:$B$724,J611,$AY$3:$AY$727)</f>
        <v>10.428571428571429</v>
      </c>
      <c r="AV611" s="30">
        <f>SUMIF(Ingredients!$B$3:$B$217,K611,Ingredients!$E$3:$E$217)+SUMIF($B$3:$B$724,K611,$AY$3:$AY$727)</f>
        <v>0</v>
      </c>
      <c r="AW611" s="30">
        <f>SUMIF(Ingredients!$B$3:$B$217,L611,Ingredients!$E$3:$E$217)+SUMIF($B$3:$B$724,L611,$AY$3:$AY$727)</f>
        <v>0</v>
      </c>
      <c r="AX611" s="30">
        <f>SUMIF(Ingredients!$B$3:$B$217,M611,Ingredients!$E$3:$E$217)+SUMIF($B$3:$B$724,M611,$AY$3:$AY$727)</f>
        <v>0</v>
      </c>
      <c r="AY611" s="29">
        <f t="shared" si="121"/>
        <v>22.585714285714285</v>
      </c>
      <c r="AZ611" s="30">
        <f>SUMIF(Ingredients!$B$3:$B$217,F611,Ingredients!$F$3:$F$217)+SUMIF($B$3:$B$724,F611,$BH$3:$BH$724)</f>
        <v>0.5</v>
      </c>
      <c r="BA611" s="30">
        <f>SUMIF(Ingredients!$B$3:$B$217,G611,Ingredients!$F$3:$F$217)+SUMIF($B$3:$B$724,G611,$BH$3:$BH$724)</f>
        <v>0</v>
      </c>
      <c r="BB611" s="30">
        <f>SUMIF(Ingredients!$B$3:$B$217,H611,Ingredients!$F$3:$F$217)+SUMIF($B$3:$B$724,H611,$BH$3:$BH$724)</f>
        <v>0</v>
      </c>
      <c r="BC611" s="30">
        <f>SUMIF(Ingredients!$B$3:$B$217,I611,Ingredients!$F$3:$F$217)+SUMIF($B$3:$B$724,I611,$BH$3:$BH$724)</f>
        <v>0</v>
      </c>
      <c r="BD611" s="30">
        <f>SUMIF(Ingredients!$B$3:$B$217,J611,Ingredients!$F$3:$F$217)+SUMIF($B$3:$B$724,J611,$BH$3:$BH$724)</f>
        <v>0</v>
      </c>
      <c r="BE611" s="30">
        <f>SUMIF(Ingredients!$B$3:$B$217,K611,Ingredients!$F$3:$F$217)+SUMIF($B$3:$B$724,K611,$BH$3:$BH$724)</f>
        <v>0</v>
      </c>
      <c r="BF611" s="30">
        <f>SUMIF(Ingredients!$B$3:$B$217,L611,Ingredients!$F$3:$F$217)+SUMIF($B$3:$B$724,L611,$BH$3:$BH$724)</f>
        <v>0</v>
      </c>
      <c r="BG611" s="30">
        <f>SUMIF(Ingredients!$B$3:$B$217,M611,Ingredients!$F$3:$F$217)+SUMIF($B$3:$B$724,M611,$BH$3:$BH$724)</f>
        <v>0</v>
      </c>
      <c r="BH611" s="35">
        <f t="shared" si="122"/>
        <v>0.5</v>
      </c>
      <c r="BI611" s="30">
        <f>SUMIF(Ingredients!$B$3:$B$217,F611,Ingredients!$G$3:$G$217)+SUMIF($B$3:$B$724,F611,$BQ$3:$BQ$724)</f>
        <v>0</v>
      </c>
      <c r="BJ611" s="30">
        <f>SUMIF(Ingredients!$B$3:$B$217,G611,Ingredients!$G$3:$G$217)+SUMIF($B$3:$B$724,G611,$BQ$3:$BQ$724)</f>
        <v>0</v>
      </c>
      <c r="BK611" s="30">
        <f>SUMIF(Ingredients!$B$3:$B$217,H611,Ingredients!$G$3:$G$217)+SUMIF($B$3:$B$724,H611,$BQ$3:$BQ$724)</f>
        <v>0</v>
      </c>
      <c r="BL611" s="30">
        <f>SUMIF(Ingredients!$B$3:$B$217,I611,Ingredients!$G$3:$G$217)+SUMIF($B$3:$B$724,I611,$BQ$3:$BQ$724)</f>
        <v>0</v>
      </c>
      <c r="BM611" s="30">
        <f>SUMIF(Ingredients!$B$3:$B$217,J611,Ingredients!$G$3:$G$217)+SUMIF($B$3:$B$724,J611,$BQ$3:$BQ$724)</f>
        <v>0</v>
      </c>
      <c r="BN611" s="30">
        <f>SUMIF(Ingredients!$B$3:$B$217,K611,Ingredients!$G$3:$G$217)+SUMIF($B$3:$B$724,K611,$BQ$3:$BQ$724)</f>
        <v>0</v>
      </c>
      <c r="BO611" s="30">
        <f>SUMIF(Ingredients!$B$3:$B$217,L611,Ingredients!$G$3:$G$217)+SUMIF($B$3:$B$724,L611,$BQ$3:$BQ$724)</f>
        <v>0</v>
      </c>
      <c r="BP611" s="30">
        <f>SUMIF(Ingredients!$B$3:$B$217,M611,Ingredients!$G$3:$G$217)+SUMIF($B$3:$B$724,M611,$BQ$3:$BQ$724)</f>
        <v>0</v>
      </c>
      <c r="BQ611" s="36">
        <f t="shared" si="123"/>
        <v>0</v>
      </c>
      <c r="BR611" s="30">
        <f>SUMIF(Ingredients!$B$3:$B$217,F611,Ingredients!$H$3:$H$217)+SUMIF($B$3:$B$724,F611,$BZ$3:$BZ$724)</f>
        <v>0</v>
      </c>
      <c r="BS611" s="30">
        <f>SUMIF(Ingredients!$B$3:$B$217,G611,Ingredients!$H$3:$H$217)+SUMIF($B$3:$B$724,G611,$BZ$3:$BZ$724)</f>
        <v>1</v>
      </c>
      <c r="BT611" s="30">
        <f>SUMIF(Ingredients!$B$3:$B$217,H611,Ingredients!$H$3:$H$217)+SUMIF($B$3:$B$724,H611,$BZ$3:$BZ$724)</f>
        <v>0.5</v>
      </c>
      <c r="BU611" s="30">
        <f>SUMIF(Ingredients!$B$3:$B$217,I611,Ingredients!$H$3:$H$217)+SUMIF($B$3:$B$724,I611,$BZ$3:$BZ$724)</f>
        <v>1.5</v>
      </c>
      <c r="BV611" s="30">
        <f>SUMIF(Ingredients!$B$3:$B$217,J611,Ingredients!$H$3:$H$217)+SUMIF($B$3:$B$724,J611,$BZ$3:$BZ$724)</f>
        <v>1.1428571428571428</v>
      </c>
      <c r="BW611" s="30">
        <f>SUMIF(Ingredients!$B$3:$B$217,K611,Ingredients!$H$3:$H$217)+SUMIF($B$3:$B$724,K611,$BZ$3:$BZ$724)</f>
        <v>0</v>
      </c>
      <c r="BX611" s="30">
        <f>SUMIF(Ingredients!$B$3:$B$217,L611,Ingredients!$H$3:$H$217)+SUMIF($B$3:$B$724,L611,$BZ$3:$BZ$724)</f>
        <v>0</v>
      </c>
      <c r="BY611" s="30">
        <f>SUMIF(Ingredients!$B$3:$B$217,M611,Ingredients!$H$3:$H$217)+SUMIF($B$3:$B$724,M611,$BZ$3:$BZ$724)</f>
        <v>0</v>
      </c>
      <c r="BZ611" s="42">
        <f t="shared" si="124"/>
        <v>4.1428571428571423</v>
      </c>
      <c r="CA611" s="30">
        <f>SUMIF(Ingredients!$B$3:$B$217,F611,Ingredients!$I$3:$I$217)+SUMIF($B$3:$B$724,F611,$CI$3:$CI$724)</f>
        <v>0</v>
      </c>
      <c r="CB611" s="30">
        <f>SUMIF(Ingredients!$B$3:$B$217,G611,Ingredients!$I$3:$I$217)+SUMIF($B$3:$B$724,G611,$CI$3:$CI$724)</f>
        <v>0</v>
      </c>
      <c r="CC611" s="30">
        <f>SUMIF(Ingredients!$B$3:$B$217,H611,Ingredients!$I$3:$I$217)+SUMIF($B$3:$B$724,H611,$CI$3:$CI$724)</f>
        <v>0</v>
      </c>
      <c r="CD611" s="30">
        <f>SUMIF(Ingredients!$B$3:$B$217,I611,Ingredients!$I$3:$I$217)+SUMIF($B$3:$B$724,I611,$CI$3:$CI$724)</f>
        <v>0</v>
      </c>
      <c r="CE611" s="30">
        <f>SUMIF(Ingredients!$B$3:$B$217,J611,Ingredients!$I$3:$I$217)+SUMIF($B$3:$B$724,J611,$CI$3:$CI$724)</f>
        <v>2.5</v>
      </c>
      <c r="CF611" s="30">
        <f>SUMIF(Ingredients!$B$3:$B$217,K611,Ingredients!$I$3:$I$217)+SUMIF($B$3:$B$724,K611,$CI$3:$CI$724)</f>
        <v>0</v>
      </c>
      <c r="CG611" s="30">
        <f>SUMIF(Ingredients!$B$3:$B$217,L611,Ingredients!$I$3:$I$217)+SUMIF($B$3:$B$724,L611,$CI$3:$CI$724)</f>
        <v>0</v>
      </c>
      <c r="CH611" s="30">
        <f>SUMIF(Ingredients!$B$3:$B$217,M611,Ingredients!$I$3:$I$217)+SUMIF($B$3:$B$724,M611,$CI$3:$CI$724)</f>
        <v>0</v>
      </c>
      <c r="CI611" s="38">
        <f t="shared" si="125"/>
        <v>2.5</v>
      </c>
      <c r="CJ611" s="30">
        <f>SUMIF(Ingredients!$B$3:$B$217,F611,Ingredients!$J$3:$J$217)+SUMIF($B$3:$B$724,F611,$CR$3:$CR$724)</f>
        <v>0</v>
      </c>
      <c r="CK611" s="30">
        <f>SUMIF(Ingredients!$B$3:$B$217,G611,Ingredients!$J$3:$J$217)+SUMIF($B$3:$B$724,G611,$CR$3:$CR$724)</f>
        <v>0</v>
      </c>
      <c r="CL611" s="30">
        <f>SUMIF(Ingredients!$B$3:$B$217,H611,Ingredients!$J$3:$J$217)+SUMIF($B$3:$B$724,H611,$CR$3:$CR$724)</f>
        <v>0</v>
      </c>
      <c r="CM611" s="30">
        <f>SUMIF(Ingredients!$B$3:$B$217,I611,Ingredients!$J$3:$J$217)+SUMIF($B$3:$B$724,I611,$CR$3:$CR$724)</f>
        <v>0</v>
      </c>
      <c r="CN611" s="30">
        <f>SUMIF(Ingredients!$B$3:$B$217,J611,Ingredients!$J$3:$J$217)+SUMIF($B$3:$B$724,J611,$CR$3:$CR$724)</f>
        <v>0</v>
      </c>
      <c r="CO611" s="30">
        <f>SUMIF(Ingredients!$B$3:$B$217,K611,Ingredients!$J$3:$J$217)+SUMIF($B$3:$B$724,K611,$CR$3:$CR$724)</f>
        <v>0</v>
      </c>
      <c r="CP611" s="30">
        <f>SUMIF(Ingredients!$B$3:$B$217,L611,Ingredients!$J$3:$J$217)+SUMIF($B$3:$B$724,L611,$CR$3:$CR$724)</f>
        <v>0</v>
      </c>
      <c r="CQ611" s="30">
        <f>SUMIF(Ingredients!$B$3:$B$217,M611,Ingredients!$J$3:$J$217)+SUMIF($B$3:$B$724,M611,$CR$3:$CR$724)</f>
        <v>0</v>
      </c>
      <c r="CR611" s="43">
        <f t="shared" si="126"/>
        <v>0</v>
      </c>
      <c r="CS611" s="34">
        <v>25</v>
      </c>
      <c r="CT611" s="30">
        <v>15</v>
      </c>
      <c r="CU611" s="30">
        <v>6</v>
      </c>
      <c r="CV611" s="35">
        <v>0.5</v>
      </c>
      <c r="CW611" s="36">
        <v>0</v>
      </c>
      <c r="CX611" s="37">
        <v>4.1428571428571423</v>
      </c>
      <c r="CY611" s="38">
        <v>2.5</v>
      </c>
      <c r="CZ611" s="39">
        <v>0</v>
      </c>
      <c r="DA611" t="s">
        <v>202</v>
      </c>
      <c r="DB611" t="str">
        <f t="shared" ca="1" si="127"/>
        <v>-</v>
      </c>
      <c r="DD611" t="s">
        <v>200</v>
      </c>
      <c r="DE611" t="str">
        <f t="shared" ca="1" si="128"/>
        <v>PEANUTSOUPITEM(MEAL, ItemRegistry.peanutsoupItem, 4 ,5f,15f,0.5f,4.14f,0f,2.5f,0f,3.5f),</v>
      </c>
      <c r="DF611" t="s">
        <v>2634</v>
      </c>
    </row>
    <row r="612" spans="2:110" x14ac:dyDescent="0.3">
      <c r="B612" t="s">
        <v>930</v>
      </c>
      <c r="C612" t="str">
        <f>INDEX('PH Itemnames'!$B$1:$B$723,MATCH(B612,'PH Itemnames'!$A$1:$A$723),1)</f>
        <v>vanillaconchasbreadItem</v>
      </c>
      <c r="D612" t="s">
        <v>240</v>
      </c>
      <c r="E612" t="s">
        <v>1192</v>
      </c>
      <c r="F612" s="10" t="s">
        <v>209</v>
      </c>
      <c r="G612" s="11" t="s">
        <v>210</v>
      </c>
      <c r="H612" s="11" t="s">
        <v>226</v>
      </c>
      <c r="I612" s="11" t="s">
        <v>173</v>
      </c>
      <c r="J612" s="11"/>
      <c r="K612" s="11"/>
      <c r="L612" s="11"/>
      <c r="M612" s="11"/>
      <c r="N612" s="46">
        <f ca="1">SUMIF(Ingredients!$B$3:$B$217,'PH complex foods'!F612,Ingredients!$A$3:$A$119)+SUMIF($B$3:$B$724,F612,$V$3:$V$723)</f>
        <v>1</v>
      </c>
      <c r="O612" s="11">
        <f ca="1">SUMIF(Ingredients!$B$3:$B$217,'PH complex foods'!G612,Ingredients!$A$3:$A$119)+SUMIF($B$3:$B$724,G612,$V$3:$V$723)</f>
        <v>1</v>
      </c>
      <c r="P612" s="11">
        <f ca="1">SUMIF(Ingredients!$B$3:$B$217,'PH complex foods'!H612,Ingredients!$A$3:$A$119)+SUMIF($B$3:$B$724,H612,$V$3:$V$723)</f>
        <v>1</v>
      </c>
      <c r="Q612" s="11">
        <f ca="1">SUMIF(Ingredients!$B$3:$B$217,'PH complex foods'!I612,Ingredients!$A$3:$A$119)+SUMIF($B$3:$B$724,I612,$V$3:$V$723)</f>
        <v>0</v>
      </c>
      <c r="R612" s="11">
        <f ca="1">SUMIF(Ingredients!$B$3:$B$217,'PH complex foods'!J612,Ingredients!$A$3:$A$119)+SUMIF($B$3:$B$724,J612,$V$3:$V$723)</f>
        <v>0</v>
      </c>
      <c r="S612" s="11">
        <f ca="1">SUMIF(Ingredients!$B$3:$B$217,'PH complex foods'!K612,Ingredients!$A$3:$A$119)+SUMIF($B$3:$B$724,K612,$V$3:$V$723)</f>
        <v>0</v>
      </c>
      <c r="T612" s="11">
        <f ca="1">SUMIF(Ingredients!$B$3:$B$217,'PH complex foods'!L612,Ingredients!$A$3:$A$119)+SUMIF($B$3:$B$724,L612,$V$3:$V$723)</f>
        <v>0</v>
      </c>
      <c r="U612" s="11">
        <f ca="1">SUMIF(Ingredients!$B$3:$B$217,'PH complex foods'!M612,Ingredients!$A$3:$A$119)+SUMIF($B$3:$B$724,M612,$V$3:$V$723)</f>
        <v>0</v>
      </c>
      <c r="V612" s="10">
        <f t="shared" ca="1" si="129"/>
        <v>0</v>
      </c>
      <c r="W612" s="11">
        <f t="shared" si="118"/>
        <v>0</v>
      </c>
      <c r="X612" s="44" t="str">
        <f t="shared" ca="1" si="130"/>
        <v>No</v>
      </c>
      <c r="Y612" s="34">
        <f>SUMIF(Ingredients!$B$3:$B$217,F612,Ingredients!$C$3:$C$217)+SUMIF($B$3:$B$724,F612,$AG$3:$AG$724)</f>
        <v>5</v>
      </c>
      <c r="Z612" s="30">
        <f>SUMIF(Ingredients!$B$3:$B$217,G612,Ingredients!$C$3:$C$217)+SUMIF($B$3:$B$724,G612,$AG$3:$AG$724)</f>
        <v>0</v>
      </c>
      <c r="AA612" s="30">
        <f>SUMIF(Ingredients!$B$3:$B$217,H612,Ingredients!$C$3:$C$217)+SUMIF($B$3:$B$724,H612,$AG$3:$AG$724)</f>
        <v>0</v>
      </c>
      <c r="AB612" s="30">
        <f>SUMIF(Ingredients!$B$3:$B$217,I612,Ingredients!$C$3:$C$217)+SUMIF($B$3:$B$724,I612,$AG$3:$AG$724)</f>
        <v>1</v>
      </c>
      <c r="AC612" s="30">
        <f>SUMIF(Ingredients!$B$3:$B$217,J612,Ingredients!$C$3:$C$217)+SUMIF($B$3:$B$724,J612,$AG$3:$AG$724)</f>
        <v>0</v>
      </c>
      <c r="AD612" s="30">
        <f>SUMIF(Ingredients!$B$3:$B$217,K612,Ingredients!$C$3:$C$217)+SUMIF($B$3:$B$724,K612,$AG$3:$AG$724)</f>
        <v>0</v>
      </c>
      <c r="AE612" s="30">
        <f>SUMIF(Ingredients!$B$3:$B$217,L612,Ingredients!$C$3:$C$217)+SUMIF($B$3:$B$724,L612,$AG$3:$AG$724)</f>
        <v>0</v>
      </c>
      <c r="AF612" s="30">
        <f>SUMIF(Ingredients!$B$3:$B$217,M612,Ingredients!$C$3:$C$217)+SUMIF($B$3:$B$724,M612,$AG$3:$AG$724)</f>
        <v>0</v>
      </c>
      <c r="AG612" s="29">
        <f t="shared" si="119"/>
        <v>6</v>
      </c>
      <c r="AH612" s="30">
        <f>SUMIF(Ingredients!$B$3:$B$217,F612,Ingredients!$D$3:$D$217)+SUMIF($B$3:$B$724,F612,$AP$3:$AP$724)</f>
        <v>0</v>
      </c>
      <c r="AI612" s="30">
        <f>SUMIF(Ingredients!$B$3:$B$217,G612,Ingredients!$D$3:$D$217)+SUMIF($B$3:$B$724,G612,$AP$3:$AP$724)</f>
        <v>0</v>
      </c>
      <c r="AJ612" s="30">
        <f>SUMIF(Ingredients!$B$3:$B$217,H612,Ingredients!$D$3:$D$217)+SUMIF($B$3:$B$724,H612,$AP$3:$AP$724)</f>
        <v>0</v>
      </c>
      <c r="AK612" s="30">
        <f>SUMIF(Ingredients!$B$3:$B$217,I612,Ingredients!$D$3:$D$217)+SUMIF($B$3:$B$724,I612,$AP$3:$AP$724)</f>
        <v>0</v>
      </c>
      <c r="AL612" s="30">
        <f>SUMIF(Ingredients!$B$3:$B$217,J612,Ingredients!$D$3:$D$217)+SUMIF($B$3:$B$724,J612,$AP$3:$AP$724)</f>
        <v>0</v>
      </c>
      <c r="AM612" s="30">
        <f>SUMIF(Ingredients!$B$3:$B$217,K612,Ingredients!$D$3:$D$217)+SUMIF($B$3:$B$724,K612,$AP$3:$AP$724)</f>
        <v>0</v>
      </c>
      <c r="AN612" s="30">
        <f>SUMIF(Ingredients!$B$3:$B$217,L612,Ingredients!$D$3:$D$217)+SUMIF($B$3:$B$724,L612,$AP$3:$AP$724)</f>
        <v>0</v>
      </c>
      <c r="AO612" s="30">
        <f>SUMIF(Ingredients!$B$3:$B$217,M612,Ingredients!$D$3:$D$217)+SUMIF($B$3:$B$724,M612,$AP$3:$AP$724)</f>
        <v>0</v>
      </c>
      <c r="AP612" s="29">
        <f t="shared" si="120"/>
        <v>0</v>
      </c>
      <c r="AQ612" s="30">
        <f>SUMIF(Ingredients!$B$3:$B$217,F612,Ingredients!$E$3:$E$217)+SUMIF($B$3:$B$724,F612,$AY$3:$AY$727)</f>
        <v>7</v>
      </c>
      <c r="AR612" s="30">
        <f>SUMIF(Ingredients!$B$3:$B$217,G612,Ingredients!$E$3:$E$217)+SUMIF($B$3:$B$724,G612,$AY$3:$AY$727)</f>
        <v>30</v>
      </c>
      <c r="AS612" s="30">
        <f>SUMIF(Ingredients!$B$3:$B$217,H612,Ingredients!$E$3:$E$217)+SUMIF($B$3:$B$724,H612,$AY$3:$AY$727)</f>
        <v>16</v>
      </c>
      <c r="AT612" s="30">
        <f>SUMIF(Ingredients!$B$3:$B$217,I612,Ingredients!$E$3:$E$217)+SUMIF($B$3:$B$724,I612,$AY$3:$AY$727)</f>
        <v>18</v>
      </c>
      <c r="AU612" s="30">
        <f>SUMIF(Ingredients!$B$3:$B$217,J612,Ingredients!$E$3:$E$217)+SUMIF($B$3:$B$724,J612,$AY$3:$AY$727)</f>
        <v>0</v>
      </c>
      <c r="AV612" s="30">
        <f>SUMIF(Ingredients!$B$3:$B$217,K612,Ingredients!$E$3:$E$217)+SUMIF($B$3:$B$724,K612,$AY$3:$AY$727)</f>
        <v>0</v>
      </c>
      <c r="AW612" s="30">
        <f>SUMIF(Ingredients!$B$3:$B$217,L612,Ingredients!$E$3:$E$217)+SUMIF($B$3:$B$724,L612,$AY$3:$AY$727)</f>
        <v>0</v>
      </c>
      <c r="AX612" s="30">
        <f>SUMIF(Ingredients!$B$3:$B$217,M612,Ingredients!$E$3:$E$217)+SUMIF($B$3:$B$724,M612,$AY$3:$AY$727)</f>
        <v>0</v>
      </c>
      <c r="AY612" s="29">
        <f t="shared" si="121"/>
        <v>17.75</v>
      </c>
      <c r="AZ612" s="30">
        <f>SUMIF(Ingredients!$B$3:$B$217,F612,Ingredients!$F$3:$F$217)+SUMIF($B$3:$B$724,F612,$BH$3:$BH$724)</f>
        <v>1</v>
      </c>
      <c r="BA612" s="30">
        <f>SUMIF(Ingredients!$B$3:$B$217,G612,Ingredients!$F$3:$F$217)+SUMIF($B$3:$B$724,G612,$BH$3:$BH$724)</f>
        <v>0</v>
      </c>
      <c r="BB612" s="30">
        <f>SUMIF(Ingredients!$B$3:$B$217,H612,Ingredients!$F$3:$F$217)+SUMIF($B$3:$B$724,H612,$BH$3:$BH$724)</f>
        <v>0</v>
      </c>
      <c r="BC612" s="30">
        <f>SUMIF(Ingredients!$B$3:$B$217,I612,Ingredients!$F$3:$F$217)+SUMIF($B$3:$B$724,I612,$BH$3:$BH$724)</f>
        <v>0</v>
      </c>
      <c r="BD612" s="30">
        <f>SUMIF(Ingredients!$B$3:$B$217,J612,Ingredients!$F$3:$F$217)+SUMIF($B$3:$B$724,J612,$BH$3:$BH$724)</f>
        <v>0</v>
      </c>
      <c r="BE612" s="30">
        <f>SUMIF(Ingredients!$B$3:$B$217,K612,Ingredients!$F$3:$F$217)+SUMIF($B$3:$B$724,K612,$BH$3:$BH$724)</f>
        <v>0</v>
      </c>
      <c r="BF612" s="30">
        <f>SUMIF(Ingredients!$B$3:$B$217,L612,Ingredients!$F$3:$F$217)+SUMIF($B$3:$B$724,L612,$BH$3:$BH$724)</f>
        <v>0</v>
      </c>
      <c r="BG612" s="30">
        <f>SUMIF(Ingredients!$B$3:$B$217,M612,Ingredients!$F$3:$F$217)+SUMIF($B$3:$B$724,M612,$BH$3:$BH$724)</f>
        <v>0</v>
      </c>
      <c r="BH612" s="35">
        <f t="shared" si="122"/>
        <v>1</v>
      </c>
      <c r="BI612" s="30">
        <f>SUMIF(Ingredients!$B$3:$B$217,F612,Ingredients!$G$3:$G$217)+SUMIF($B$3:$B$724,F612,$BQ$3:$BQ$724)</f>
        <v>0</v>
      </c>
      <c r="BJ612" s="30">
        <f>SUMIF(Ingredients!$B$3:$B$217,G612,Ingredients!$G$3:$G$217)+SUMIF($B$3:$B$724,G612,$BQ$3:$BQ$724)</f>
        <v>0</v>
      </c>
      <c r="BK612" s="30">
        <f>SUMIF(Ingredients!$B$3:$B$217,H612,Ingredients!$G$3:$G$217)+SUMIF($B$3:$B$724,H612,$BQ$3:$BQ$724)</f>
        <v>0</v>
      </c>
      <c r="BL612" s="30">
        <f>SUMIF(Ingredients!$B$3:$B$217,I612,Ingredients!$G$3:$G$217)+SUMIF($B$3:$B$724,I612,$BQ$3:$BQ$724)</f>
        <v>0</v>
      </c>
      <c r="BM612" s="30">
        <f>SUMIF(Ingredients!$B$3:$B$217,J612,Ingredients!$G$3:$G$217)+SUMIF($B$3:$B$724,J612,$BQ$3:$BQ$724)</f>
        <v>0</v>
      </c>
      <c r="BN612" s="30">
        <f>SUMIF(Ingredients!$B$3:$B$217,K612,Ingredients!$G$3:$G$217)+SUMIF($B$3:$B$724,K612,$BQ$3:$BQ$724)</f>
        <v>0</v>
      </c>
      <c r="BO612" s="30">
        <f>SUMIF(Ingredients!$B$3:$B$217,L612,Ingredients!$G$3:$G$217)+SUMIF($B$3:$B$724,L612,$BQ$3:$BQ$724)</f>
        <v>0</v>
      </c>
      <c r="BP612" s="30">
        <f>SUMIF(Ingredients!$B$3:$B$217,M612,Ingredients!$G$3:$G$217)+SUMIF($B$3:$B$724,M612,$BQ$3:$BQ$724)</f>
        <v>0</v>
      </c>
      <c r="BQ612" s="36">
        <f t="shared" si="123"/>
        <v>0</v>
      </c>
      <c r="BR612" s="30">
        <f>SUMIF(Ingredients!$B$3:$B$217,F612,Ingredients!$H$3:$H$217)+SUMIF($B$3:$B$724,F612,$BZ$3:$BZ$724)</f>
        <v>0</v>
      </c>
      <c r="BS612" s="30">
        <f>SUMIF(Ingredients!$B$3:$B$217,G612,Ingredients!$H$3:$H$217)+SUMIF($B$3:$B$724,G612,$BZ$3:$BZ$724)</f>
        <v>0</v>
      </c>
      <c r="BT612" s="30">
        <f>SUMIF(Ingredients!$B$3:$B$217,H612,Ingredients!$H$3:$H$217)+SUMIF($B$3:$B$724,H612,$BZ$3:$BZ$724)</f>
        <v>0</v>
      </c>
      <c r="BU612" s="30">
        <f>SUMIF(Ingredients!$B$3:$B$217,I612,Ingredients!$H$3:$H$217)+SUMIF($B$3:$B$724,I612,$BZ$3:$BZ$724)</f>
        <v>0</v>
      </c>
      <c r="BV612" s="30">
        <f>SUMIF(Ingredients!$B$3:$B$217,J612,Ingredients!$H$3:$H$217)+SUMIF($B$3:$B$724,J612,$BZ$3:$BZ$724)</f>
        <v>0</v>
      </c>
      <c r="BW612" s="30">
        <f>SUMIF(Ingredients!$B$3:$B$217,K612,Ingredients!$H$3:$H$217)+SUMIF($B$3:$B$724,K612,$BZ$3:$BZ$724)</f>
        <v>0</v>
      </c>
      <c r="BX612" s="30">
        <f>SUMIF(Ingredients!$B$3:$B$217,L612,Ingredients!$H$3:$H$217)+SUMIF($B$3:$B$724,L612,$BZ$3:$BZ$724)</f>
        <v>0</v>
      </c>
      <c r="BY612" s="30">
        <f>SUMIF(Ingredients!$B$3:$B$217,M612,Ingredients!$H$3:$H$217)+SUMIF($B$3:$B$724,M612,$BZ$3:$BZ$724)</f>
        <v>0</v>
      </c>
      <c r="BZ612" s="42">
        <f t="shared" si="124"/>
        <v>0</v>
      </c>
      <c r="CA612" s="30">
        <f>SUMIF(Ingredients!$B$3:$B$217,F612,Ingredients!$I$3:$I$217)+SUMIF($B$3:$B$724,F612,$CI$3:$CI$724)</f>
        <v>0</v>
      </c>
      <c r="CB612" s="30">
        <f>SUMIF(Ingredients!$B$3:$B$217,G612,Ingredients!$I$3:$I$217)+SUMIF($B$3:$B$724,G612,$CI$3:$CI$724)</f>
        <v>0</v>
      </c>
      <c r="CC612" s="30">
        <f>SUMIF(Ingredients!$B$3:$B$217,H612,Ingredients!$I$3:$I$217)+SUMIF($B$3:$B$724,H612,$CI$3:$CI$724)</f>
        <v>0</v>
      </c>
      <c r="CD612" s="30">
        <f>SUMIF(Ingredients!$B$3:$B$217,I612,Ingredients!$I$3:$I$217)+SUMIF($B$3:$B$724,I612,$CI$3:$CI$724)</f>
        <v>0</v>
      </c>
      <c r="CE612" s="30">
        <f>SUMIF(Ingredients!$B$3:$B$217,J612,Ingredients!$I$3:$I$217)+SUMIF($B$3:$B$724,J612,$CI$3:$CI$724)</f>
        <v>0</v>
      </c>
      <c r="CF612" s="30">
        <f>SUMIF(Ingredients!$B$3:$B$217,K612,Ingredients!$I$3:$I$217)+SUMIF($B$3:$B$724,K612,$CI$3:$CI$724)</f>
        <v>0</v>
      </c>
      <c r="CG612" s="30">
        <f>SUMIF(Ingredients!$B$3:$B$217,L612,Ingredients!$I$3:$I$217)+SUMIF($B$3:$B$724,L612,$CI$3:$CI$724)</f>
        <v>0</v>
      </c>
      <c r="CH612" s="30">
        <f>SUMIF(Ingredients!$B$3:$B$217,M612,Ingredients!$I$3:$I$217)+SUMIF($B$3:$B$724,M612,$CI$3:$CI$724)</f>
        <v>0</v>
      </c>
      <c r="CI612" s="38">
        <f t="shared" si="125"/>
        <v>0</v>
      </c>
      <c r="CJ612" s="30">
        <f>SUMIF(Ingredients!$B$3:$B$217,F612,Ingredients!$J$3:$J$217)+SUMIF($B$3:$B$724,F612,$CR$3:$CR$724)</f>
        <v>0</v>
      </c>
      <c r="CK612" s="30">
        <f>SUMIF(Ingredients!$B$3:$B$217,G612,Ingredients!$J$3:$J$217)+SUMIF($B$3:$B$724,G612,$CR$3:$CR$724)</f>
        <v>0</v>
      </c>
      <c r="CL612" s="30">
        <f>SUMIF(Ingredients!$B$3:$B$217,H612,Ingredients!$J$3:$J$217)+SUMIF($B$3:$B$724,H612,$CR$3:$CR$724)</f>
        <v>0</v>
      </c>
      <c r="CM612" s="30">
        <f>SUMIF(Ingredients!$B$3:$B$217,I612,Ingredients!$J$3:$J$217)+SUMIF($B$3:$B$724,I612,$CR$3:$CR$724)</f>
        <v>0</v>
      </c>
      <c r="CN612" s="30">
        <f>SUMIF(Ingredients!$B$3:$B$217,J612,Ingredients!$J$3:$J$217)+SUMIF($B$3:$B$724,J612,$CR$3:$CR$724)</f>
        <v>0</v>
      </c>
      <c r="CO612" s="30">
        <f>SUMIF(Ingredients!$B$3:$B$217,K612,Ingredients!$J$3:$J$217)+SUMIF($B$3:$B$724,K612,$CR$3:$CR$724)</f>
        <v>0</v>
      </c>
      <c r="CP612" s="30">
        <f>SUMIF(Ingredients!$B$3:$B$217,L612,Ingredients!$J$3:$J$217)+SUMIF($B$3:$B$724,L612,$CR$3:$CR$724)</f>
        <v>0</v>
      </c>
      <c r="CQ612" s="30">
        <f>SUMIF(Ingredients!$B$3:$B$217,M612,Ingredients!$J$3:$J$217)+SUMIF($B$3:$B$724,M612,$CR$3:$CR$724)</f>
        <v>0</v>
      </c>
      <c r="CR612" s="43">
        <f t="shared" si="126"/>
        <v>0</v>
      </c>
      <c r="CS612" s="34">
        <v>6</v>
      </c>
      <c r="CT612" s="30">
        <v>0</v>
      </c>
      <c r="CU612" s="30">
        <v>17.75</v>
      </c>
      <c r="CV612" s="35">
        <v>1</v>
      </c>
      <c r="CW612" s="36">
        <v>0</v>
      </c>
      <c r="CX612" s="37">
        <v>0</v>
      </c>
      <c r="CY612" s="38">
        <v>0</v>
      </c>
      <c r="CZ612" s="39">
        <v>0</v>
      </c>
      <c r="DA612" t="s">
        <v>199</v>
      </c>
      <c r="DB612" t="str">
        <f t="shared" ca="1" si="127"/>
        <v>No</v>
      </c>
      <c r="DD612" t="s">
        <v>200</v>
      </c>
      <c r="DE612" t="str">
        <f t="shared" ca="1" si="128"/>
        <v/>
      </c>
      <c r="DF612" t="s">
        <v>2272</v>
      </c>
    </row>
    <row r="613" spans="2:110" x14ac:dyDescent="0.3">
      <c r="B613" t="s">
        <v>931</v>
      </c>
      <c r="C613" t="str">
        <f>INDEX('PH Itemnames'!$B$1:$B$723,MATCH(B613,'PH Itemnames'!$A$1:$A$723),1)</f>
        <v>chocolatecoconutbarItem</v>
      </c>
      <c r="D613" t="s">
        <v>240</v>
      </c>
      <c r="E613" t="s">
        <v>1192</v>
      </c>
      <c r="F613" s="10" t="s">
        <v>230</v>
      </c>
      <c r="G613" s="11" t="s">
        <v>184</v>
      </c>
      <c r="H613" s="11"/>
      <c r="I613" s="11"/>
      <c r="J613" s="11"/>
      <c r="K613" s="11"/>
      <c r="L613" s="11"/>
      <c r="M613" s="11"/>
      <c r="N613" s="46">
        <f ca="1">SUMIF(Ingredients!$B$3:$B$217,'PH complex foods'!F613,Ingredients!$A$3:$A$119)+SUMIF($B$3:$B$724,F613,$V$3:$V$723)</f>
        <v>0</v>
      </c>
      <c r="O613" s="11">
        <f ca="1">SUMIF(Ingredients!$B$3:$B$217,'PH complex foods'!G613,Ingredients!$A$3:$A$119)+SUMIF($B$3:$B$724,G613,$V$3:$V$723)</f>
        <v>0</v>
      </c>
      <c r="P613" s="11">
        <f ca="1">SUMIF(Ingredients!$B$3:$B$217,'PH complex foods'!H613,Ingredients!$A$3:$A$119)+SUMIF($B$3:$B$724,H613,$V$3:$V$723)</f>
        <v>0</v>
      </c>
      <c r="Q613" s="11">
        <f ca="1">SUMIF(Ingredients!$B$3:$B$217,'PH complex foods'!I613,Ingredients!$A$3:$A$119)+SUMIF($B$3:$B$724,I613,$V$3:$V$723)</f>
        <v>0</v>
      </c>
      <c r="R613" s="11">
        <f ca="1">SUMIF(Ingredients!$B$3:$B$217,'PH complex foods'!J613,Ingredients!$A$3:$A$119)+SUMIF($B$3:$B$724,J613,$V$3:$V$723)</f>
        <v>0</v>
      </c>
      <c r="S613" s="11">
        <f ca="1">SUMIF(Ingredients!$B$3:$B$217,'PH complex foods'!K613,Ingredients!$A$3:$A$119)+SUMIF($B$3:$B$724,K613,$V$3:$V$723)</f>
        <v>0</v>
      </c>
      <c r="T613" s="11">
        <f ca="1">SUMIF(Ingredients!$B$3:$B$217,'PH complex foods'!L613,Ingredients!$A$3:$A$119)+SUMIF($B$3:$B$724,L613,$V$3:$V$723)</f>
        <v>0</v>
      </c>
      <c r="U613" s="11">
        <f ca="1">SUMIF(Ingredients!$B$3:$B$217,'PH complex foods'!M613,Ingredients!$A$3:$A$119)+SUMIF($B$3:$B$724,M613,$V$3:$V$723)</f>
        <v>0</v>
      </c>
      <c r="V613" s="10">
        <f t="shared" ca="1" si="129"/>
        <v>-1</v>
      </c>
      <c r="W613" s="11">
        <f t="shared" si="118"/>
        <v>0</v>
      </c>
      <c r="X613" s="44" t="str">
        <f t="shared" ca="1" si="130"/>
        <v>No</v>
      </c>
      <c r="Y613" s="34">
        <f>SUMIF(Ingredients!$B$3:$B$217,F613,Ingredients!$C$3:$C$217)+SUMIF($B$3:$B$724,F613,$AG$3:$AG$724)</f>
        <v>10</v>
      </c>
      <c r="Z613" s="30">
        <f>SUMIF(Ingredients!$B$3:$B$217,G613,Ingredients!$C$3:$C$217)+SUMIF($B$3:$B$724,G613,$AG$3:$AG$724)</f>
        <v>0</v>
      </c>
      <c r="AA613" s="30">
        <f>SUMIF(Ingredients!$B$3:$B$217,H613,Ingredients!$C$3:$C$217)+SUMIF($B$3:$B$724,H613,$AG$3:$AG$724)</f>
        <v>0</v>
      </c>
      <c r="AB613" s="30">
        <f>SUMIF(Ingredients!$B$3:$B$217,I613,Ingredients!$C$3:$C$217)+SUMIF($B$3:$B$724,I613,$AG$3:$AG$724)</f>
        <v>0</v>
      </c>
      <c r="AC613" s="30">
        <f>SUMIF(Ingredients!$B$3:$B$217,J613,Ingredients!$C$3:$C$217)+SUMIF($B$3:$B$724,J613,$AG$3:$AG$724)</f>
        <v>0</v>
      </c>
      <c r="AD613" s="30">
        <f>SUMIF(Ingredients!$B$3:$B$217,K613,Ingredients!$C$3:$C$217)+SUMIF($B$3:$B$724,K613,$AG$3:$AG$724)</f>
        <v>0</v>
      </c>
      <c r="AE613" s="30">
        <f>SUMIF(Ingredients!$B$3:$B$217,L613,Ingredients!$C$3:$C$217)+SUMIF($B$3:$B$724,L613,$AG$3:$AG$724)</f>
        <v>0</v>
      </c>
      <c r="AF613" s="30">
        <f>SUMIF(Ingredients!$B$3:$B$217,M613,Ingredients!$C$3:$C$217)+SUMIF($B$3:$B$724,M613,$AG$3:$AG$724)</f>
        <v>0</v>
      </c>
      <c r="AG613" s="29">
        <f t="shared" si="119"/>
        <v>10</v>
      </c>
      <c r="AH613" s="30">
        <f>SUMIF(Ingredients!$B$3:$B$217,F613,Ingredients!$D$3:$D$217)+SUMIF($B$3:$B$724,F613,$AP$3:$AP$724)</f>
        <v>5</v>
      </c>
      <c r="AI613" s="30">
        <f>SUMIF(Ingredients!$B$3:$B$217,G613,Ingredients!$D$3:$D$217)+SUMIF($B$3:$B$724,G613,$AP$3:$AP$724)</f>
        <v>0</v>
      </c>
      <c r="AJ613" s="30">
        <f>SUMIF(Ingredients!$B$3:$B$217,H613,Ingredients!$D$3:$D$217)+SUMIF($B$3:$B$724,H613,$AP$3:$AP$724)</f>
        <v>0</v>
      </c>
      <c r="AK613" s="30">
        <f>SUMIF(Ingredients!$B$3:$B$217,I613,Ingredients!$D$3:$D$217)+SUMIF($B$3:$B$724,I613,$AP$3:$AP$724)</f>
        <v>0</v>
      </c>
      <c r="AL613" s="30">
        <f>SUMIF(Ingredients!$B$3:$B$217,J613,Ingredients!$D$3:$D$217)+SUMIF($B$3:$B$724,J613,$AP$3:$AP$724)</f>
        <v>0</v>
      </c>
      <c r="AM613" s="30">
        <f>SUMIF(Ingredients!$B$3:$B$217,K613,Ingredients!$D$3:$D$217)+SUMIF($B$3:$B$724,K613,$AP$3:$AP$724)</f>
        <v>0</v>
      </c>
      <c r="AN613" s="30">
        <f>SUMIF(Ingredients!$B$3:$B$217,L613,Ingredients!$D$3:$D$217)+SUMIF($B$3:$B$724,L613,$AP$3:$AP$724)</f>
        <v>0</v>
      </c>
      <c r="AO613" s="30">
        <f>SUMIF(Ingredients!$B$3:$B$217,M613,Ingredients!$D$3:$D$217)+SUMIF($B$3:$B$724,M613,$AP$3:$AP$724)</f>
        <v>0</v>
      </c>
      <c r="AP613" s="29">
        <f t="shared" si="120"/>
        <v>5</v>
      </c>
      <c r="AQ613" s="30">
        <f>SUMIF(Ingredients!$B$3:$B$217,F613,Ingredients!$E$3:$E$217)+SUMIF($B$3:$B$724,F613,$AY$3:$AY$727)</f>
        <v>11.666666666666666</v>
      </c>
      <c r="AR613" s="30">
        <f>SUMIF(Ingredients!$B$3:$B$217,G613,Ingredients!$E$3:$E$217)+SUMIF($B$3:$B$724,G613,$AY$3:$AY$727)</f>
        <v>0</v>
      </c>
      <c r="AS613" s="30">
        <f>SUMIF(Ingredients!$B$3:$B$217,H613,Ingredients!$E$3:$E$217)+SUMIF($B$3:$B$724,H613,$AY$3:$AY$727)</f>
        <v>0</v>
      </c>
      <c r="AT613" s="30">
        <f>SUMIF(Ingredients!$B$3:$B$217,I613,Ingredients!$E$3:$E$217)+SUMIF($B$3:$B$724,I613,$AY$3:$AY$727)</f>
        <v>0</v>
      </c>
      <c r="AU613" s="30">
        <f>SUMIF(Ingredients!$B$3:$B$217,J613,Ingredients!$E$3:$E$217)+SUMIF($B$3:$B$724,J613,$AY$3:$AY$727)</f>
        <v>0</v>
      </c>
      <c r="AV613" s="30">
        <f>SUMIF(Ingredients!$B$3:$B$217,K613,Ingredients!$E$3:$E$217)+SUMIF($B$3:$B$724,K613,$AY$3:$AY$727)</f>
        <v>0</v>
      </c>
      <c r="AW613" s="30">
        <f>SUMIF(Ingredients!$B$3:$B$217,L613,Ingredients!$E$3:$E$217)+SUMIF($B$3:$B$724,L613,$AY$3:$AY$727)</f>
        <v>0</v>
      </c>
      <c r="AX613" s="30">
        <f>SUMIF(Ingredients!$B$3:$B$217,M613,Ingredients!$E$3:$E$217)+SUMIF($B$3:$B$724,M613,$AY$3:$AY$727)</f>
        <v>0</v>
      </c>
      <c r="AY613" s="29">
        <f t="shared" si="121"/>
        <v>5.833333333333333</v>
      </c>
      <c r="AZ613" s="30">
        <f>SUMIF(Ingredients!$B$3:$B$217,F613,Ingredients!$F$3:$F$217)+SUMIF($B$3:$B$724,F613,$BH$3:$BH$724)</f>
        <v>0</v>
      </c>
      <c r="BA613" s="30">
        <f>SUMIF(Ingredients!$B$3:$B$217,G613,Ingredients!$F$3:$F$217)+SUMIF($B$3:$B$724,G613,$BH$3:$BH$724)</f>
        <v>0</v>
      </c>
      <c r="BB613" s="30">
        <f>SUMIF(Ingredients!$B$3:$B$217,H613,Ingredients!$F$3:$F$217)+SUMIF($B$3:$B$724,H613,$BH$3:$BH$724)</f>
        <v>0</v>
      </c>
      <c r="BC613" s="30">
        <f>SUMIF(Ingredients!$B$3:$B$217,I613,Ingredients!$F$3:$F$217)+SUMIF($B$3:$B$724,I613,$BH$3:$BH$724)</f>
        <v>0</v>
      </c>
      <c r="BD613" s="30">
        <f>SUMIF(Ingredients!$B$3:$B$217,J613,Ingredients!$F$3:$F$217)+SUMIF($B$3:$B$724,J613,$BH$3:$BH$724)</f>
        <v>0</v>
      </c>
      <c r="BE613" s="30">
        <f>SUMIF(Ingredients!$B$3:$B$217,K613,Ingredients!$F$3:$F$217)+SUMIF($B$3:$B$724,K613,$BH$3:$BH$724)</f>
        <v>0</v>
      </c>
      <c r="BF613" s="30">
        <f>SUMIF(Ingredients!$B$3:$B$217,L613,Ingredients!$F$3:$F$217)+SUMIF($B$3:$B$724,L613,$BH$3:$BH$724)</f>
        <v>0</v>
      </c>
      <c r="BG613" s="30">
        <f>SUMIF(Ingredients!$B$3:$B$217,M613,Ingredients!$F$3:$F$217)+SUMIF($B$3:$B$724,M613,$BH$3:$BH$724)</f>
        <v>0</v>
      </c>
      <c r="BH613" s="35">
        <f t="shared" si="122"/>
        <v>0</v>
      </c>
      <c r="BI613" s="30">
        <f>SUMIF(Ingredients!$B$3:$B$217,F613,Ingredients!$G$3:$G$217)+SUMIF($B$3:$B$724,F613,$BQ$3:$BQ$724)</f>
        <v>0</v>
      </c>
      <c r="BJ613" s="30">
        <f>SUMIF(Ingredients!$B$3:$B$217,G613,Ingredients!$G$3:$G$217)+SUMIF($B$3:$B$724,G613,$BQ$3:$BQ$724)</f>
        <v>0</v>
      </c>
      <c r="BK613" s="30">
        <f>SUMIF(Ingredients!$B$3:$B$217,H613,Ingredients!$G$3:$G$217)+SUMIF($B$3:$B$724,H613,$BQ$3:$BQ$724)</f>
        <v>0</v>
      </c>
      <c r="BL613" s="30">
        <f>SUMIF(Ingredients!$B$3:$B$217,I613,Ingredients!$G$3:$G$217)+SUMIF($B$3:$B$724,I613,$BQ$3:$BQ$724)</f>
        <v>0</v>
      </c>
      <c r="BM613" s="30">
        <f>SUMIF(Ingredients!$B$3:$B$217,J613,Ingredients!$G$3:$G$217)+SUMIF($B$3:$B$724,J613,$BQ$3:$BQ$724)</f>
        <v>0</v>
      </c>
      <c r="BN613" s="30">
        <f>SUMIF(Ingredients!$B$3:$B$217,K613,Ingredients!$G$3:$G$217)+SUMIF($B$3:$B$724,K613,$BQ$3:$BQ$724)</f>
        <v>0</v>
      </c>
      <c r="BO613" s="30">
        <f>SUMIF(Ingredients!$B$3:$B$217,L613,Ingredients!$G$3:$G$217)+SUMIF($B$3:$B$724,L613,$BQ$3:$BQ$724)</f>
        <v>0</v>
      </c>
      <c r="BP613" s="30">
        <f>SUMIF(Ingredients!$B$3:$B$217,M613,Ingredients!$G$3:$G$217)+SUMIF($B$3:$B$724,M613,$BQ$3:$BQ$724)</f>
        <v>0</v>
      </c>
      <c r="BQ613" s="36">
        <f t="shared" si="123"/>
        <v>0</v>
      </c>
      <c r="BR613" s="30">
        <f>SUMIF(Ingredients!$B$3:$B$217,F613,Ingredients!$H$3:$H$217)+SUMIF($B$3:$B$724,F613,$BZ$3:$BZ$724)</f>
        <v>0</v>
      </c>
      <c r="BS613" s="30">
        <f>SUMIF(Ingredients!$B$3:$B$217,G613,Ingredients!$H$3:$H$217)+SUMIF($B$3:$B$724,G613,$BZ$3:$BZ$724)</f>
        <v>0</v>
      </c>
      <c r="BT613" s="30">
        <f>SUMIF(Ingredients!$B$3:$B$217,H613,Ingredients!$H$3:$H$217)+SUMIF($B$3:$B$724,H613,$BZ$3:$BZ$724)</f>
        <v>0</v>
      </c>
      <c r="BU613" s="30">
        <f>SUMIF(Ingredients!$B$3:$B$217,I613,Ingredients!$H$3:$H$217)+SUMIF($B$3:$B$724,I613,$BZ$3:$BZ$724)</f>
        <v>0</v>
      </c>
      <c r="BV613" s="30">
        <f>SUMIF(Ingredients!$B$3:$B$217,J613,Ingredients!$H$3:$H$217)+SUMIF($B$3:$B$724,J613,$BZ$3:$BZ$724)</f>
        <v>0</v>
      </c>
      <c r="BW613" s="30">
        <f>SUMIF(Ingredients!$B$3:$B$217,K613,Ingredients!$H$3:$H$217)+SUMIF($B$3:$B$724,K613,$BZ$3:$BZ$724)</f>
        <v>0</v>
      </c>
      <c r="BX613" s="30">
        <f>SUMIF(Ingredients!$B$3:$B$217,L613,Ingredients!$H$3:$H$217)+SUMIF($B$3:$B$724,L613,$BZ$3:$BZ$724)</f>
        <v>0</v>
      </c>
      <c r="BY613" s="30">
        <f>SUMIF(Ingredients!$B$3:$B$217,M613,Ingredients!$H$3:$H$217)+SUMIF($B$3:$B$724,M613,$BZ$3:$BZ$724)</f>
        <v>0</v>
      </c>
      <c r="BZ613" s="42">
        <f t="shared" si="124"/>
        <v>0</v>
      </c>
      <c r="CA613" s="30">
        <f>SUMIF(Ingredients!$B$3:$B$217,F613,Ingredients!$I$3:$I$217)+SUMIF($B$3:$B$724,F613,$CI$3:$CI$724)</f>
        <v>0</v>
      </c>
      <c r="CB613" s="30">
        <f>SUMIF(Ingredients!$B$3:$B$217,G613,Ingredients!$I$3:$I$217)+SUMIF($B$3:$B$724,G613,$CI$3:$CI$724)</f>
        <v>0</v>
      </c>
      <c r="CC613" s="30">
        <f>SUMIF(Ingredients!$B$3:$B$217,H613,Ingredients!$I$3:$I$217)+SUMIF($B$3:$B$724,H613,$CI$3:$CI$724)</f>
        <v>0</v>
      </c>
      <c r="CD613" s="30">
        <f>SUMIF(Ingredients!$B$3:$B$217,I613,Ingredients!$I$3:$I$217)+SUMIF($B$3:$B$724,I613,$CI$3:$CI$724)</f>
        <v>0</v>
      </c>
      <c r="CE613" s="30">
        <f>SUMIF(Ingredients!$B$3:$B$217,J613,Ingredients!$I$3:$I$217)+SUMIF($B$3:$B$724,J613,$CI$3:$CI$724)</f>
        <v>0</v>
      </c>
      <c r="CF613" s="30">
        <f>SUMIF(Ingredients!$B$3:$B$217,K613,Ingredients!$I$3:$I$217)+SUMIF($B$3:$B$724,K613,$CI$3:$CI$724)</f>
        <v>0</v>
      </c>
      <c r="CG613" s="30">
        <f>SUMIF(Ingredients!$B$3:$B$217,L613,Ingredients!$I$3:$I$217)+SUMIF($B$3:$B$724,L613,$CI$3:$CI$724)</f>
        <v>0</v>
      </c>
      <c r="CH613" s="30">
        <f>SUMIF(Ingredients!$B$3:$B$217,M613,Ingredients!$I$3:$I$217)+SUMIF($B$3:$B$724,M613,$CI$3:$CI$724)</f>
        <v>0</v>
      </c>
      <c r="CI613" s="38">
        <f t="shared" si="125"/>
        <v>0</v>
      </c>
      <c r="CJ613" s="30">
        <f>SUMIF(Ingredients!$B$3:$B$217,F613,Ingredients!$J$3:$J$217)+SUMIF($B$3:$B$724,F613,$CR$3:$CR$724)</f>
        <v>3</v>
      </c>
      <c r="CK613" s="30">
        <f>SUMIF(Ingredients!$B$3:$B$217,G613,Ingredients!$J$3:$J$217)+SUMIF($B$3:$B$724,G613,$CR$3:$CR$724)</f>
        <v>0</v>
      </c>
      <c r="CL613" s="30">
        <f>SUMIF(Ingredients!$B$3:$B$217,H613,Ingredients!$J$3:$J$217)+SUMIF($B$3:$B$724,H613,$CR$3:$CR$724)</f>
        <v>0</v>
      </c>
      <c r="CM613" s="30">
        <f>SUMIF(Ingredients!$B$3:$B$217,I613,Ingredients!$J$3:$J$217)+SUMIF($B$3:$B$724,I613,$CR$3:$CR$724)</f>
        <v>0</v>
      </c>
      <c r="CN613" s="30">
        <f>SUMIF(Ingredients!$B$3:$B$217,J613,Ingredients!$J$3:$J$217)+SUMIF($B$3:$B$724,J613,$CR$3:$CR$724)</f>
        <v>0</v>
      </c>
      <c r="CO613" s="30">
        <f>SUMIF(Ingredients!$B$3:$B$217,K613,Ingredients!$J$3:$J$217)+SUMIF($B$3:$B$724,K613,$CR$3:$CR$724)</f>
        <v>0</v>
      </c>
      <c r="CP613" s="30">
        <f>SUMIF(Ingredients!$B$3:$B$217,L613,Ingredients!$J$3:$J$217)+SUMIF($B$3:$B$724,L613,$CR$3:$CR$724)</f>
        <v>0</v>
      </c>
      <c r="CQ613" s="30">
        <f>SUMIF(Ingredients!$B$3:$B$217,M613,Ingredients!$J$3:$J$217)+SUMIF($B$3:$B$724,M613,$CR$3:$CR$724)</f>
        <v>0</v>
      </c>
      <c r="CR613" s="43">
        <f t="shared" si="126"/>
        <v>3</v>
      </c>
      <c r="CS613" s="34">
        <v>10</v>
      </c>
      <c r="CT613" s="30">
        <v>5</v>
      </c>
      <c r="CU613" s="30">
        <v>5.833333333333333</v>
      </c>
      <c r="CV613" s="35">
        <v>0</v>
      </c>
      <c r="CW613" s="36">
        <v>0</v>
      </c>
      <c r="CX613" s="37">
        <v>0</v>
      </c>
      <c r="CY613" s="38">
        <v>0</v>
      </c>
      <c r="CZ613" s="39">
        <v>3</v>
      </c>
      <c r="DA613" t="s">
        <v>199</v>
      </c>
      <c r="DB613" t="str">
        <f t="shared" ca="1" si="127"/>
        <v>No</v>
      </c>
      <c r="DD613" t="s">
        <v>200</v>
      </c>
      <c r="DE613" t="str">
        <f t="shared" ca="1" si="128"/>
        <v/>
      </c>
      <c r="DF613" t="s">
        <v>2272</v>
      </c>
    </row>
    <row r="614" spans="2:110" x14ac:dyDescent="0.3">
      <c r="B614" t="s">
        <v>932</v>
      </c>
      <c r="C614" t="str">
        <f>INDEX('PH Itemnames'!$B$1:$B$723,MATCH(B614,'PH Itemnames'!$A$1:$A$723),1)</f>
        <v>strawberrysouffleItem</v>
      </c>
      <c r="D614" t="s">
        <v>240</v>
      </c>
      <c r="E614" t="s">
        <v>1192</v>
      </c>
      <c r="F614" s="10" t="s">
        <v>105</v>
      </c>
      <c r="G614" s="11" t="s">
        <v>238</v>
      </c>
      <c r="H614" s="11" t="s">
        <v>227</v>
      </c>
      <c r="I614" s="11" t="s">
        <v>173</v>
      </c>
      <c r="J614" s="11" t="s">
        <v>226</v>
      </c>
      <c r="K614" s="11" t="s">
        <v>210</v>
      </c>
      <c r="L614" s="11"/>
      <c r="M614" s="11"/>
      <c r="N614" s="46">
        <f ca="1">SUMIF(Ingredients!$B$3:$B$217,'PH complex foods'!F614,Ingredients!$A$3:$A$119)+SUMIF($B$3:$B$724,F614,$V$3:$V$723)</f>
        <v>1</v>
      </c>
      <c r="O614" s="11">
        <f ca="1">SUMIF(Ingredients!$B$3:$B$217,'PH complex foods'!G614,Ingredients!$A$3:$A$119)+SUMIF($B$3:$B$724,G614,$V$3:$V$723)</f>
        <v>1</v>
      </c>
      <c r="P614" s="11">
        <f ca="1">SUMIF(Ingredients!$B$3:$B$217,'PH complex foods'!H614,Ingredients!$A$3:$A$119)+SUMIF($B$3:$B$724,H614,$V$3:$V$723)</f>
        <v>1</v>
      </c>
      <c r="Q614" s="11">
        <f ca="1">SUMIF(Ingredients!$B$3:$B$217,'PH complex foods'!I614,Ingredients!$A$3:$A$119)+SUMIF($B$3:$B$724,I614,$V$3:$V$723)</f>
        <v>0</v>
      </c>
      <c r="R614" s="11">
        <f ca="1">SUMIF(Ingredients!$B$3:$B$217,'PH complex foods'!J614,Ingredients!$A$3:$A$119)+SUMIF($B$3:$B$724,J614,$V$3:$V$723)</f>
        <v>1</v>
      </c>
      <c r="S614" s="11">
        <f ca="1">SUMIF(Ingredients!$B$3:$B$217,'PH complex foods'!K614,Ingredients!$A$3:$A$119)+SUMIF($B$3:$B$724,K614,$V$3:$V$723)</f>
        <v>1</v>
      </c>
      <c r="T614" s="11">
        <f ca="1">SUMIF(Ingredients!$B$3:$B$217,'PH complex foods'!L614,Ingredients!$A$3:$A$119)+SUMIF($B$3:$B$724,L614,$V$3:$V$723)</f>
        <v>0</v>
      </c>
      <c r="U614" s="11">
        <f ca="1">SUMIF(Ingredients!$B$3:$B$217,'PH complex foods'!M614,Ingredients!$A$3:$A$119)+SUMIF($B$3:$B$724,M614,$V$3:$V$723)</f>
        <v>0</v>
      </c>
      <c r="V614" s="10">
        <f t="shared" ca="1" si="129"/>
        <v>0</v>
      </c>
      <c r="W614" s="11">
        <f t="shared" si="118"/>
        <v>0</v>
      </c>
      <c r="X614" s="44" t="str">
        <f t="shared" ca="1" si="130"/>
        <v>No</v>
      </c>
      <c r="Y614" s="34">
        <f>SUMIF(Ingredients!$B$3:$B$217,F614,Ingredients!$C$3:$C$217)+SUMIF($B$3:$B$724,F614,$AG$3:$AG$724)</f>
        <v>2</v>
      </c>
      <c r="Z614" s="30">
        <f>SUMIF(Ingredients!$B$3:$B$217,G614,Ingredients!$C$3:$C$217)+SUMIF($B$3:$B$724,G614,$AG$3:$AG$724)</f>
        <v>5</v>
      </c>
      <c r="AA614" s="30">
        <f>SUMIF(Ingredients!$B$3:$B$217,H614,Ingredients!$C$3:$C$217)+SUMIF($B$3:$B$724,H614,$AG$3:$AG$724)</f>
        <v>5</v>
      </c>
      <c r="AB614" s="30">
        <f>SUMIF(Ingredients!$B$3:$B$217,I614,Ingredients!$C$3:$C$217)+SUMIF($B$3:$B$724,I614,$AG$3:$AG$724)</f>
        <v>1</v>
      </c>
      <c r="AC614" s="30">
        <f>SUMIF(Ingredients!$B$3:$B$217,J614,Ingredients!$C$3:$C$217)+SUMIF($B$3:$B$724,J614,$AG$3:$AG$724)</f>
        <v>0</v>
      </c>
      <c r="AD614" s="30">
        <f>SUMIF(Ingredients!$B$3:$B$217,K614,Ingredients!$C$3:$C$217)+SUMIF($B$3:$B$724,K614,$AG$3:$AG$724)</f>
        <v>0</v>
      </c>
      <c r="AE614" s="30">
        <f>SUMIF(Ingredients!$B$3:$B$217,L614,Ingredients!$C$3:$C$217)+SUMIF($B$3:$B$724,L614,$AG$3:$AG$724)</f>
        <v>0</v>
      </c>
      <c r="AF614" s="30">
        <f>SUMIF(Ingredients!$B$3:$B$217,M614,Ingredients!$C$3:$C$217)+SUMIF($B$3:$B$724,M614,$AG$3:$AG$724)</f>
        <v>0</v>
      </c>
      <c r="AG614" s="29">
        <f t="shared" si="119"/>
        <v>13</v>
      </c>
      <c r="AH614" s="30">
        <f>SUMIF(Ingredients!$B$3:$B$217,F614,Ingredients!$D$3:$D$217)+SUMIF($B$3:$B$724,F614,$AP$3:$AP$724)</f>
        <v>10</v>
      </c>
      <c r="AI614" s="30">
        <f>SUMIF(Ingredients!$B$3:$B$217,G614,Ingredients!$D$3:$D$217)+SUMIF($B$3:$B$724,G614,$AP$3:$AP$724)</f>
        <v>5</v>
      </c>
      <c r="AJ614" s="30">
        <f>SUMIF(Ingredients!$B$3:$B$217,H614,Ingredients!$D$3:$D$217)+SUMIF($B$3:$B$724,H614,$AP$3:$AP$724)</f>
        <v>0</v>
      </c>
      <c r="AK614" s="30">
        <f>SUMIF(Ingredients!$B$3:$B$217,I614,Ingredients!$D$3:$D$217)+SUMIF($B$3:$B$724,I614,$AP$3:$AP$724)</f>
        <v>0</v>
      </c>
      <c r="AL614" s="30">
        <f>SUMIF(Ingredients!$B$3:$B$217,J614,Ingredients!$D$3:$D$217)+SUMIF($B$3:$B$724,J614,$AP$3:$AP$724)</f>
        <v>0</v>
      </c>
      <c r="AM614" s="30">
        <f>SUMIF(Ingredients!$B$3:$B$217,K614,Ingredients!$D$3:$D$217)+SUMIF($B$3:$B$724,K614,$AP$3:$AP$724)</f>
        <v>0</v>
      </c>
      <c r="AN614" s="30">
        <f>SUMIF(Ingredients!$B$3:$B$217,L614,Ingredients!$D$3:$D$217)+SUMIF($B$3:$B$724,L614,$AP$3:$AP$724)</f>
        <v>0</v>
      </c>
      <c r="AO614" s="30">
        <f>SUMIF(Ingredients!$B$3:$B$217,M614,Ingredients!$D$3:$D$217)+SUMIF($B$3:$B$724,M614,$AP$3:$AP$724)</f>
        <v>0</v>
      </c>
      <c r="AP614" s="29">
        <f t="shared" si="120"/>
        <v>15</v>
      </c>
      <c r="AQ614" s="30">
        <f>SUMIF(Ingredients!$B$3:$B$217,F614,Ingredients!$E$3:$E$217)+SUMIF($B$3:$B$724,F614,$AY$3:$AY$727)</f>
        <v>4</v>
      </c>
      <c r="AR614" s="30">
        <f>SUMIF(Ingredients!$B$3:$B$217,G614,Ingredients!$E$3:$E$217)+SUMIF($B$3:$B$724,G614,$AY$3:$AY$727)</f>
        <v>23</v>
      </c>
      <c r="AS614" s="30">
        <f>SUMIF(Ingredients!$B$3:$B$217,H614,Ingredients!$E$3:$E$217)+SUMIF($B$3:$B$724,H614,$AY$3:$AY$727)</f>
        <v>7</v>
      </c>
      <c r="AT614" s="30">
        <f>SUMIF(Ingredients!$B$3:$B$217,I614,Ingredients!$E$3:$E$217)+SUMIF($B$3:$B$724,I614,$AY$3:$AY$727)</f>
        <v>18</v>
      </c>
      <c r="AU614" s="30">
        <f>SUMIF(Ingredients!$B$3:$B$217,J614,Ingredients!$E$3:$E$217)+SUMIF($B$3:$B$724,J614,$AY$3:$AY$727)</f>
        <v>16</v>
      </c>
      <c r="AV614" s="30">
        <f>SUMIF(Ingredients!$B$3:$B$217,K614,Ingredients!$E$3:$E$217)+SUMIF($B$3:$B$724,K614,$AY$3:$AY$727)</f>
        <v>30</v>
      </c>
      <c r="AW614" s="30">
        <f>SUMIF(Ingredients!$B$3:$B$217,L614,Ingredients!$E$3:$E$217)+SUMIF($B$3:$B$724,L614,$AY$3:$AY$727)</f>
        <v>0</v>
      </c>
      <c r="AX614" s="30">
        <f>SUMIF(Ingredients!$B$3:$B$217,M614,Ingredients!$E$3:$E$217)+SUMIF($B$3:$B$724,M614,$AY$3:$AY$727)</f>
        <v>0</v>
      </c>
      <c r="AY614" s="29">
        <f t="shared" si="121"/>
        <v>16.333333333333332</v>
      </c>
      <c r="AZ614" s="30">
        <f>SUMIF(Ingredients!$B$3:$B$217,F614,Ingredients!$F$3:$F$217)+SUMIF($B$3:$B$724,F614,$BH$3:$BH$724)</f>
        <v>0</v>
      </c>
      <c r="BA614" s="30">
        <f>SUMIF(Ingredients!$B$3:$B$217,G614,Ingredients!$F$3:$F$217)+SUMIF($B$3:$B$724,G614,$BH$3:$BH$724)</f>
        <v>0</v>
      </c>
      <c r="BB614" s="30">
        <f>SUMIF(Ingredients!$B$3:$B$217,H614,Ingredients!$F$3:$F$217)+SUMIF($B$3:$B$724,H614,$BH$3:$BH$724)</f>
        <v>0</v>
      </c>
      <c r="BC614" s="30">
        <f>SUMIF(Ingredients!$B$3:$B$217,I614,Ingredients!$F$3:$F$217)+SUMIF($B$3:$B$724,I614,$BH$3:$BH$724)</f>
        <v>0</v>
      </c>
      <c r="BD614" s="30">
        <f>SUMIF(Ingredients!$B$3:$B$217,J614,Ingredients!$F$3:$F$217)+SUMIF($B$3:$B$724,J614,$BH$3:$BH$724)</f>
        <v>0</v>
      </c>
      <c r="BE614" s="30">
        <f>SUMIF(Ingredients!$B$3:$B$217,K614,Ingredients!$F$3:$F$217)+SUMIF($B$3:$B$724,K614,$BH$3:$BH$724)</f>
        <v>0</v>
      </c>
      <c r="BF614" s="30">
        <f>SUMIF(Ingredients!$B$3:$B$217,L614,Ingredients!$F$3:$F$217)+SUMIF($B$3:$B$724,L614,$BH$3:$BH$724)</f>
        <v>0</v>
      </c>
      <c r="BG614" s="30">
        <f>SUMIF(Ingredients!$B$3:$B$217,M614,Ingredients!$F$3:$F$217)+SUMIF($B$3:$B$724,M614,$BH$3:$BH$724)</f>
        <v>0</v>
      </c>
      <c r="BH614" s="35">
        <f t="shared" si="122"/>
        <v>0</v>
      </c>
      <c r="BI614" s="30">
        <f>SUMIF(Ingredients!$B$3:$B$217,F614,Ingredients!$G$3:$G$217)+SUMIF($B$3:$B$724,F614,$BQ$3:$BQ$724)</f>
        <v>0.5</v>
      </c>
      <c r="BJ614" s="30">
        <f>SUMIF(Ingredients!$B$3:$B$217,G614,Ingredients!$G$3:$G$217)+SUMIF($B$3:$B$724,G614,$BQ$3:$BQ$724)</f>
        <v>0</v>
      </c>
      <c r="BK614" s="30">
        <f>SUMIF(Ingredients!$B$3:$B$217,H614,Ingredients!$G$3:$G$217)+SUMIF($B$3:$B$724,H614,$BQ$3:$BQ$724)</f>
        <v>0</v>
      </c>
      <c r="BL614" s="30">
        <f>SUMIF(Ingredients!$B$3:$B$217,I614,Ingredients!$G$3:$G$217)+SUMIF($B$3:$B$724,I614,$BQ$3:$BQ$724)</f>
        <v>0</v>
      </c>
      <c r="BM614" s="30">
        <f>SUMIF(Ingredients!$B$3:$B$217,J614,Ingredients!$G$3:$G$217)+SUMIF($B$3:$B$724,J614,$BQ$3:$BQ$724)</f>
        <v>0</v>
      </c>
      <c r="BN614" s="30">
        <f>SUMIF(Ingredients!$B$3:$B$217,K614,Ingredients!$G$3:$G$217)+SUMIF($B$3:$B$724,K614,$BQ$3:$BQ$724)</f>
        <v>0</v>
      </c>
      <c r="BO614" s="30">
        <f>SUMIF(Ingredients!$B$3:$B$217,L614,Ingredients!$G$3:$G$217)+SUMIF($B$3:$B$724,L614,$BQ$3:$BQ$724)</f>
        <v>0</v>
      </c>
      <c r="BP614" s="30">
        <f>SUMIF(Ingredients!$B$3:$B$217,M614,Ingredients!$G$3:$G$217)+SUMIF($B$3:$B$724,M614,$BQ$3:$BQ$724)</f>
        <v>0</v>
      </c>
      <c r="BQ614" s="36">
        <f t="shared" si="123"/>
        <v>0.5</v>
      </c>
      <c r="BR614" s="30">
        <f>SUMIF(Ingredients!$B$3:$B$217,F614,Ingredients!$H$3:$H$217)+SUMIF($B$3:$B$724,F614,$BZ$3:$BZ$724)</f>
        <v>0</v>
      </c>
      <c r="BS614" s="30">
        <f>SUMIF(Ingredients!$B$3:$B$217,G614,Ingredients!$H$3:$H$217)+SUMIF($B$3:$B$724,G614,$BZ$3:$BZ$724)</f>
        <v>0</v>
      </c>
      <c r="BT614" s="30">
        <f>SUMIF(Ingredients!$B$3:$B$217,H614,Ingredients!$H$3:$H$217)+SUMIF($B$3:$B$724,H614,$BZ$3:$BZ$724)</f>
        <v>0</v>
      </c>
      <c r="BU614" s="30">
        <f>SUMIF(Ingredients!$B$3:$B$217,I614,Ingredients!$H$3:$H$217)+SUMIF($B$3:$B$724,I614,$BZ$3:$BZ$724)</f>
        <v>0</v>
      </c>
      <c r="BV614" s="30">
        <f>SUMIF(Ingredients!$B$3:$B$217,J614,Ingredients!$H$3:$H$217)+SUMIF($B$3:$B$724,J614,$BZ$3:$BZ$724)</f>
        <v>0</v>
      </c>
      <c r="BW614" s="30">
        <f>SUMIF(Ingredients!$B$3:$B$217,K614,Ingredients!$H$3:$H$217)+SUMIF($B$3:$B$724,K614,$BZ$3:$BZ$724)</f>
        <v>0</v>
      </c>
      <c r="BX614" s="30">
        <f>SUMIF(Ingredients!$B$3:$B$217,L614,Ingredients!$H$3:$H$217)+SUMIF($B$3:$B$724,L614,$BZ$3:$BZ$724)</f>
        <v>0</v>
      </c>
      <c r="BY614" s="30">
        <f>SUMIF(Ingredients!$B$3:$B$217,M614,Ingredients!$H$3:$H$217)+SUMIF($B$3:$B$724,M614,$BZ$3:$BZ$724)</f>
        <v>0</v>
      </c>
      <c r="BZ614" s="42">
        <f t="shared" si="124"/>
        <v>0</v>
      </c>
      <c r="CA614" s="30">
        <f>SUMIF(Ingredients!$B$3:$B$217,F614,Ingredients!$I$3:$I$217)+SUMIF($B$3:$B$724,F614,$CI$3:$CI$724)</f>
        <v>0</v>
      </c>
      <c r="CB614" s="30">
        <f>SUMIF(Ingredients!$B$3:$B$217,G614,Ingredients!$I$3:$I$217)+SUMIF($B$3:$B$724,G614,$CI$3:$CI$724)</f>
        <v>0</v>
      </c>
      <c r="CC614" s="30">
        <f>SUMIF(Ingredients!$B$3:$B$217,H614,Ingredients!$I$3:$I$217)+SUMIF($B$3:$B$724,H614,$CI$3:$CI$724)</f>
        <v>0</v>
      </c>
      <c r="CD614" s="30">
        <f>SUMIF(Ingredients!$B$3:$B$217,I614,Ingredients!$I$3:$I$217)+SUMIF($B$3:$B$724,I614,$CI$3:$CI$724)</f>
        <v>0</v>
      </c>
      <c r="CE614" s="30">
        <f>SUMIF(Ingredients!$B$3:$B$217,J614,Ingredients!$I$3:$I$217)+SUMIF($B$3:$B$724,J614,$CI$3:$CI$724)</f>
        <v>0</v>
      </c>
      <c r="CF614" s="30">
        <f>SUMIF(Ingredients!$B$3:$B$217,K614,Ingredients!$I$3:$I$217)+SUMIF($B$3:$B$724,K614,$CI$3:$CI$724)</f>
        <v>0</v>
      </c>
      <c r="CG614" s="30">
        <f>SUMIF(Ingredients!$B$3:$B$217,L614,Ingredients!$I$3:$I$217)+SUMIF($B$3:$B$724,L614,$CI$3:$CI$724)</f>
        <v>0</v>
      </c>
      <c r="CH614" s="30">
        <f>SUMIF(Ingredients!$B$3:$B$217,M614,Ingredients!$I$3:$I$217)+SUMIF($B$3:$B$724,M614,$CI$3:$CI$724)</f>
        <v>0</v>
      </c>
      <c r="CI614" s="38">
        <f t="shared" si="125"/>
        <v>0</v>
      </c>
      <c r="CJ614" s="30">
        <f>SUMIF(Ingredients!$B$3:$B$217,F614,Ingredients!$J$3:$J$217)+SUMIF($B$3:$B$724,F614,$CR$3:$CR$724)</f>
        <v>0</v>
      </c>
      <c r="CK614" s="30">
        <f>SUMIF(Ingredients!$B$3:$B$217,G614,Ingredients!$J$3:$J$217)+SUMIF($B$3:$B$724,G614,$CR$3:$CR$724)</f>
        <v>2</v>
      </c>
      <c r="CL614" s="30">
        <f>SUMIF(Ingredients!$B$3:$B$217,H614,Ingredients!$J$3:$J$217)+SUMIF($B$3:$B$724,H614,$CR$3:$CR$724)</f>
        <v>1</v>
      </c>
      <c r="CM614" s="30">
        <f>SUMIF(Ingredients!$B$3:$B$217,I614,Ingredients!$J$3:$J$217)+SUMIF($B$3:$B$724,I614,$CR$3:$CR$724)</f>
        <v>0</v>
      </c>
      <c r="CN614" s="30">
        <f>SUMIF(Ingredients!$B$3:$B$217,J614,Ingredients!$J$3:$J$217)+SUMIF($B$3:$B$724,J614,$CR$3:$CR$724)</f>
        <v>0</v>
      </c>
      <c r="CO614" s="30">
        <f>SUMIF(Ingredients!$B$3:$B$217,K614,Ingredients!$J$3:$J$217)+SUMIF($B$3:$B$724,K614,$CR$3:$CR$724)</f>
        <v>0</v>
      </c>
      <c r="CP614" s="30">
        <f>SUMIF(Ingredients!$B$3:$B$217,L614,Ingredients!$J$3:$J$217)+SUMIF($B$3:$B$724,L614,$CR$3:$CR$724)</f>
        <v>0</v>
      </c>
      <c r="CQ614" s="30">
        <f>SUMIF(Ingredients!$B$3:$B$217,M614,Ingredients!$J$3:$J$217)+SUMIF($B$3:$B$724,M614,$CR$3:$CR$724)</f>
        <v>0</v>
      </c>
      <c r="CR614" s="43">
        <f t="shared" si="126"/>
        <v>3</v>
      </c>
      <c r="CS614" s="34">
        <v>13</v>
      </c>
      <c r="CT614" s="30">
        <v>15</v>
      </c>
      <c r="CU614" s="30">
        <v>16.333333333333332</v>
      </c>
      <c r="CV614" s="35">
        <v>0</v>
      </c>
      <c r="CW614" s="36">
        <v>0.5</v>
      </c>
      <c r="CX614" s="37">
        <v>0</v>
      </c>
      <c r="CY614" s="38">
        <v>0</v>
      </c>
      <c r="CZ614" s="39">
        <v>3</v>
      </c>
      <c r="DA614" t="s">
        <v>199</v>
      </c>
      <c r="DB614" t="str">
        <f t="shared" ca="1" si="127"/>
        <v>No</v>
      </c>
      <c r="DD614" t="s">
        <v>200</v>
      </c>
      <c r="DE614" t="str">
        <f t="shared" ca="1" si="128"/>
        <v/>
      </c>
      <c r="DF614" t="s">
        <v>2272</v>
      </c>
    </row>
    <row r="615" spans="2:110" x14ac:dyDescent="0.3">
      <c r="B615" t="s">
        <v>933</v>
      </c>
      <c r="C615" t="str">
        <f>INDEX('PH Itemnames'!$B$1:$B$723,MATCH(B615,'PH Itemnames'!$A$1:$A$723),1)</f>
        <v>gyudonItem</v>
      </c>
      <c r="D615" t="s">
        <v>245</v>
      </c>
      <c r="E615" t="s">
        <v>1192</v>
      </c>
      <c r="F615" s="10" t="s">
        <v>75</v>
      </c>
      <c r="G615" s="11" t="s">
        <v>64</v>
      </c>
      <c r="H615" s="11" t="s">
        <v>129</v>
      </c>
      <c r="I615" s="11" t="s">
        <v>121</v>
      </c>
      <c r="J615" s="11" t="s">
        <v>44</v>
      </c>
      <c r="K615" s="11"/>
      <c r="L615" s="11"/>
      <c r="M615" s="11"/>
      <c r="N615" s="46">
        <f ca="1">SUMIF(Ingredients!$B$3:$B$217,'PH complex foods'!F615,Ingredients!$A$3:$A$119)+SUMIF($B$3:$B$724,F615,$V$3:$V$723)</f>
        <v>1</v>
      </c>
      <c r="O615" s="11">
        <f ca="1">SUMIF(Ingredients!$B$3:$B$217,'PH complex foods'!G615,Ingredients!$A$3:$A$119)+SUMIF($B$3:$B$724,G615,$V$3:$V$723)</f>
        <v>1</v>
      </c>
      <c r="P615" s="11">
        <f ca="1">SUMIF(Ingredients!$B$3:$B$217,'PH complex foods'!H615,Ingredients!$A$3:$A$119)+SUMIF($B$3:$B$724,H615,$V$3:$V$723)</f>
        <v>1</v>
      </c>
      <c r="Q615" s="11">
        <f ca="1">SUMIF(Ingredients!$B$3:$B$217,'PH complex foods'!I615,Ingredients!$A$3:$A$119)+SUMIF($B$3:$B$724,I615,$V$3:$V$723)</f>
        <v>1</v>
      </c>
      <c r="R615" s="11">
        <f ca="1">SUMIF(Ingredients!$B$3:$B$217,'PH complex foods'!J615,Ingredients!$A$3:$A$119)+SUMIF($B$3:$B$724,J615,$V$3:$V$723)</f>
        <v>1</v>
      </c>
      <c r="S615" s="11">
        <f ca="1">SUMIF(Ingredients!$B$3:$B$217,'PH complex foods'!K615,Ingredients!$A$3:$A$119)+SUMIF($B$3:$B$724,K615,$V$3:$V$723)</f>
        <v>0</v>
      </c>
      <c r="T615" s="11">
        <f ca="1">SUMIF(Ingredients!$B$3:$B$217,'PH complex foods'!L615,Ingredients!$A$3:$A$119)+SUMIF($B$3:$B$724,L615,$V$3:$V$723)</f>
        <v>0</v>
      </c>
      <c r="U615" s="11">
        <f ca="1">SUMIF(Ingredients!$B$3:$B$217,'PH complex foods'!M615,Ingredients!$A$3:$A$119)+SUMIF($B$3:$B$724,M615,$V$3:$V$723)</f>
        <v>0</v>
      </c>
      <c r="V615" s="10">
        <f t="shared" ca="1" si="129"/>
        <v>1</v>
      </c>
      <c r="W615" s="11">
        <f t="shared" si="118"/>
        <v>0</v>
      </c>
      <c r="X615" s="44" t="str">
        <f t="shared" ca="1" si="130"/>
        <v>Yes</v>
      </c>
      <c r="Y615" s="34">
        <f>SUMIF(Ingredients!$B$3:$B$217,F615,Ingredients!$C$3:$C$217)+SUMIF($B$3:$B$724,F615,$AG$3:$AG$724)</f>
        <v>10</v>
      </c>
      <c r="Z615" s="30">
        <f>SUMIF(Ingredients!$B$3:$B$217,G615,Ingredients!$C$3:$C$217)+SUMIF($B$3:$B$724,G615,$AG$3:$AG$724)</f>
        <v>2</v>
      </c>
      <c r="AA615" s="30">
        <f>SUMIF(Ingredients!$B$3:$B$217,H615,Ingredients!$C$3:$C$217)+SUMIF($B$3:$B$724,H615,$AG$3:$AG$724)</f>
        <v>2</v>
      </c>
      <c r="AB615" s="30">
        <f>SUMIF(Ingredients!$B$3:$B$217,I615,Ingredients!$C$3:$C$217)+SUMIF($B$3:$B$724,I615,$AG$3:$AG$724)</f>
        <v>2</v>
      </c>
      <c r="AC615" s="30">
        <f>SUMIF(Ingredients!$B$3:$B$217,J615,Ingredients!$C$3:$C$217)+SUMIF($B$3:$B$724,J615,$AG$3:$AG$724)</f>
        <v>0</v>
      </c>
      <c r="AD615" s="30">
        <f>SUMIF(Ingredients!$B$3:$B$217,K615,Ingredients!$C$3:$C$217)+SUMIF($B$3:$B$724,K615,$AG$3:$AG$724)</f>
        <v>0</v>
      </c>
      <c r="AE615" s="30">
        <f>SUMIF(Ingredients!$B$3:$B$217,L615,Ingredients!$C$3:$C$217)+SUMIF($B$3:$B$724,L615,$AG$3:$AG$724)</f>
        <v>0</v>
      </c>
      <c r="AF615" s="30">
        <f>SUMIF(Ingredients!$B$3:$B$217,M615,Ingredients!$C$3:$C$217)+SUMIF($B$3:$B$724,M615,$AG$3:$AG$724)</f>
        <v>0</v>
      </c>
      <c r="AG615" s="29">
        <f t="shared" si="119"/>
        <v>16</v>
      </c>
      <c r="AH615" s="30">
        <f>SUMIF(Ingredients!$B$3:$B$217,F615,Ingredients!$D$3:$D$217)+SUMIF($B$3:$B$724,F615,$AP$3:$AP$724)</f>
        <v>0</v>
      </c>
      <c r="AI615" s="30">
        <f>SUMIF(Ingredients!$B$3:$B$217,G615,Ingredients!$D$3:$D$217)+SUMIF($B$3:$B$724,G615,$AP$3:$AP$724)</f>
        <v>0</v>
      </c>
      <c r="AJ615" s="30">
        <f>SUMIF(Ingredients!$B$3:$B$217,H615,Ingredients!$D$3:$D$217)+SUMIF($B$3:$B$724,H615,$AP$3:$AP$724)</f>
        <v>0</v>
      </c>
      <c r="AK615" s="30">
        <f>SUMIF(Ingredients!$B$3:$B$217,I615,Ingredients!$D$3:$D$217)+SUMIF($B$3:$B$724,I615,$AP$3:$AP$724)</f>
        <v>0</v>
      </c>
      <c r="AL615" s="30">
        <f>SUMIF(Ingredients!$B$3:$B$217,J615,Ingredients!$D$3:$D$217)+SUMIF($B$3:$B$724,J615,$AP$3:$AP$724)</f>
        <v>0</v>
      </c>
      <c r="AM615" s="30">
        <f>SUMIF(Ingredients!$B$3:$B$217,K615,Ingredients!$D$3:$D$217)+SUMIF($B$3:$B$724,K615,$AP$3:$AP$724)</f>
        <v>0</v>
      </c>
      <c r="AN615" s="30">
        <f>SUMIF(Ingredients!$B$3:$B$217,L615,Ingredients!$D$3:$D$217)+SUMIF($B$3:$B$724,L615,$AP$3:$AP$724)</f>
        <v>0</v>
      </c>
      <c r="AO615" s="30">
        <f>SUMIF(Ingredients!$B$3:$B$217,M615,Ingredients!$D$3:$D$217)+SUMIF($B$3:$B$724,M615,$AP$3:$AP$724)</f>
        <v>0</v>
      </c>
      <c r="AP615" s="29">
        <f t="shared" si="120"/>
        <v>0</v>
      </c>
      <c r="AQ615" s="30">
        <f>SUMIF(Ingredients!$B$3:$B$217,F615,Ingredients!$E$3:$E$217)+SUMIF($B$3:$B$724,F615,$AY$3:$AY$727)</f>
        <v>10</v>
      </c>
      <c r="AR615" s="30">
        <f>SUMIF(Ingredients!$B$3:$B$217,G615,Ingredients!$E$3:$E$217)+SUMIF($B$3:$B$724,G615,$AY$3:$AY$727)</f>
        <v>43</v>
      </c>
      <c r="AS615" s="30">
        <f>SUMIF(Ingredients!$B$3:$B$217,H615,Ingredients!$E$3:$E$217)+SUMIF($B$3:$B$724,H615,$AY$3:$AY$727)</f>
        <v>12</v>
      </c>
      <c r="AT615" s="30">
        <f>SUMIF(Ingredients!$B$3:$B$217,I615,Ingredients!$E$3:$E$217)+SUMIF($B$3:$B$724,I615,$AY$3:$AY$727)</f>
        <v>24</v>
      </c>
      <c r="AU615" s="30">
        <f>SUMIF(Ingredients!$B$3:$B$217,J615,Ingredients!$E$3:$E$217)+SUMIF($B$3:$B$724,J615,$AY$3:$AY$727)</f>
        <v>10</v>
      </c>
      <c r="AV615" s="30">
        <f>SUMIF(Ingredients!$B$3:$B$217,K615,Ingredients!$E$3:$E$217)+SUMIF($B$3:$B$724,K615,$AY$3:$AY$727)</f>
        <v>0</v>
      </c>
      <c r="AW615" s="30">
        <f>SUMIF(Ingredients!$B$3:$B$217,L615,Ingredients!$E$3:$E$217)+SUMIF($B$3:$B$724,L615,$AY$3:$AY$727)</f>
        <v>0</v>
      </c>
      <c r="AX615" s="30">
        <f>SUMIF(Ingredients!$B$3:$B$217,M615,Ingredients!$E$3:$E$217)+SUMIF($B$3:$B$724,M615,$AY$3:$AY$727)</f>
        <v>0</v>
      </c>
      <c r="AY615" s="29">
        <f t="shared" si="121"/>
        <v>19.8</v>
      </c>
      <c r="AZ615" s="30">
        <f>SUMIF(Ingredients!$B$3:$B$217,F615,Ingredients!$F$3:$F$217)+SUMIF($B$3:$B$724,F615,$BH$3:$BH$724)</f>
        <v>0</v>
      </c>
      <c r="BA615" s="30">
        <f>SUMIF(Ingredients!$B$3:$B$217,G615,Ingredients!$F$3:$F$217)+SUMIF($B$3:$B$724,G615,$BH$3:$BH$724)</f>
        <v>0</v>
      </c>
      <c r="BB615" s="30">
        <f>SUMIF(Ingredients!$B$3:$B$217,H615,Ingredients!$F$3:$F$217)+SUMIF($B$3:$B$724,H615,$BH$3:$BH$724)</f>
        <v>0</v>
      </c>
      <c r="BC615" s="30">
        <f>SUMIF(Ingredients!$B$3:$B$217,I615,Ingredients!$F$3:$F$217)+SUMIF($B$3:$B$724,I615,$BH$3:$BH$724)</f>
        <v>0</v>
      </c>
      <c r="BD615" s="30">
        <f>SUMIF(Ingredients!$B$3:$B$217,J615,Ingredients!$F$3:$F$217)+SUMIF($B$3:$B$724,J615,$BH$3:$BH$724)</f>
        <v>0</v>
      </c>
      <c r="BE615" s="30">
        <f>SUMIF(Ingredients!$B$3:$B$217,K615,Ingredients!$F$3:$F$217)+SUMIF($B$3:$B$724,K615,$BH$3:$BH$724)</f>
        <v>0</v>
      </c>
      <c r="BF615" s="30">
        <f>SUMIF(Ingredients!$B$3:$B$217,L615,Ingredients!$F$3:$F$217)+SUMIF($B$3:$B$724,L615,$BH$3:$BH$724)</f>
        <v>0</v>
      </c>
      <c r="BG615" s="30">
        <f>SUMIF(Ingredients!$B$3:$B$217,M615,Ingredients!$F$3:$F$217)+SUMIF($B$3:$B$724,M615,$BH$3:$BH$724)</f>
        <v>0</v>
      </c>
      <c r="BH615" s="35">
        <f t="shared" si="122"/>
        <v>0</v>
      </c>
      <c r="BI615" s="30">
        <f>SUMIF(Ingredients!$B$3:$B$217,F615,Ingredients!$G$3:$G$217)+SUMIF($B$3:$B$724,F615,$BQ$3:$BQ$724)</f>
        <v>0</v>
      </c>
      <c r="BJ615" s="30">
        <f>SUMIF(Ingredients!$B$3:$B$217,G615,Ingredients!$G$3:$G$217)+SUMIF($B$3:$B$724,G615,$BQ$3:$BQ$724)</f>
        <v>0</v>
      </c>
      <c r="BK615" s="30">
        <f>SUMIF(Ingredients!$B$3:$B$217,H615,Ingredients!$G$3:$G$217)+SUMIF($B$3:$B$724,H615,$BQ$3:$BQ$724)</f>
        <v>0</v>
      </c>
      <c r="BL615" s="30">
        <f>SUMIF(Ingredients!$B$3:$B$217,I615,Ingredients!$G$3:$G$217)+SUMIF($B$3:$B$724,I615,$BQ$3:$BQ$724)</f>
        <v>0</v>
      </c>
      <c r="BM615" s="30">
        <f>SUMIF(Ingredients!$B$3:$B$217,J615,Ingredients!$G$3:$G$217)+SUMIF($B$3:$B$724,J615,$BQ$3:$BQ$724)</f>
        <v>0</v>
      </c>
      <c r="BN615" s="30">
        <f>SUMIF(Ingredients!$B$3:$B$217,K615,Ingredients!$G$3:$G$217)+SUMIF($B$3:$B$724,K615,$BQ$3:$BQ$724)</f>
        <v>0</v>
      </c>
      <c r="BO615" s="30">
        <f>SUMIF(Ingredients!$B$3:$B$217,L615,Ingredients!$G$3:$G$217)+SUMIF($B$3:$B$724,L615,$BQ$3:$BQ$724)</f>
        <v>0</v>
      </c>
      <c r="BP615" s="30">
        <f>SUMIF(Ingredients!$B$3:$B$217,M615,Ingredients!$G$3:$G$217)+SUMIF($B$3:$B$724,M615,$BQ$3:$BQ$724)</f>
        <v>0</v>
      </c>
      <c r="BQ615" s="36">
        <f t="shared" si="123"/>
        <v>0</v>
      </c>
      <c r="BR615" s="30">
        <f>SUMIF(Ingredients!$B$3:$B$217,F615,Ingredients!$H$3:$H$217)+SUMIF($B$3:$B$724,F615,$BZ$3:$BZ$724)</f>
        <v>0</v>
      </c>
      <c r="BS615" s="30">
        <f>SUMIF(Ingredients!$B$3:$B$217,G615,Ingredients!$H$3:$H$217)+SUMIF($B$3:$B$724,G615,$BZ$3:$BZ$724)</f>
        <v>1</v>
      </c>
      <c r="BT615" s="30">
        <f>SUMIF(Ingredients!$B$3:$B$217,H615,Ingredients!$H$3:$H$217)+SUMIF($B$3:$B$724,H615,$BZ$3:$BZ$724)</f>
        <v>1</v>
      </c>
      <c r="BU615" s="30">
        <f>SUMIF(Ingredients!$B$3:$B$217,I615,Ingredients!$H$3:$H$217)+SUMIF($B$3:$B$724,I615,$BZ$3:$BZ$724)</f>
        <v>0</v>
      </c>
      <c r="BV615" s="30">
        <f>SUMIF(Ingredients!$B$3:$B$217,J615,Ingredients!$H$3:$H$217)+SUMIF($B$3:$B$724,J615,$BZ$3:$BZ$724)</f>
        <v>0</v>
      </c>
      <c r="BW615" s="30">
        <f>SUMIF(Ingredients!$B$3:$B$217,K615,Ingredients!$H$3:$H$217)+SUMIF($B$3:$B$724,K615,$BZ$3:$BZ$724)</f>
        <v>0</v>
      </c>
      <c r="BX615" s="30">
        <f>SUMIF(Ingredients!$B$3:$B$217,L615,Ingredients!$H$3:$H$217)+SUMIF($B$3:$B$724,L615,$BZ$3:$BZ$724)</f>
        <v>0</v>
      </c>
      <c r="BY615" s="30">
        <f>SUMIF(Ingredients!$B$3:$B$217,M615,Ingredients!$H$3:$H$217)+SUMIF($B$3:$B$724,M615,$BZ$3:$BZ$724)</f>
        <v>0</v>
      </c>
      <c r="BZ615" s="42">
        <f t="shared" si="124"/>
        <v>2</v>
      </c>
      <c r="CA615" s="30">
        <f>SUMIF(Ingredients!$B$3:$B$217,F615,Ingredients!$I$3:$I$217)+SUMIF($B$3:$B$724,F615,$CI$3:$CI$724)</f>
        <v>2</v>
      </c>
      <c r="CB615" s="30">
        <f>SUMIF(Ingredients!$B$3:$B$217,G615,Ingredients!$I$3:$I$217)+SUMIF($B$3:$B$724,G615,$CI$3:$CI$724)</f>
        <v>0</v>
      </c>
      <c r="CC615" s="30">
        <f>SUMIF(Ingredients!$B$3:$B$217,H615,Ingredients!$I$3:$I$217)+SUMIF($B$3:$B$724,H615,$CI$3:$CI$724)</f>
        <v>0</v>
      </c>
      <c r="CD615" s="30">
        <f>SUMIF(Ingredients!$B$3:$B$217,I615,Ingredients!$I$3:$I$217)+SUMIF($B$3:$B$724,I615,$CI$3:$CI$724)</f>
        <v>0</v>
      </c>
      <c r="CE615" s="30">
        <f>SUMIF(Ingredients!$B$3:$B$217,J615,Ingredients!$I$3:$I$217)+SUMIF($B$3:$B$724,J615,$CI$3:$CI$724)</f>
        <v>0</v>
      </c>
      <c r="CF615" s="30">
        <f>SUMIF(Ingredients!$B$3:$B$217,K615,Ingredients!$I$3:$I$217)+SUMIF($B$3:$B$724,K615,$CI$3:$CI$724)</f>
        <v>0</v>
      </c>
      <c r="CG615" s="30">
        <f>SUMIF(Ingredients!$B$3:$B$217,L615,Ingredients!$I$3:$I$217)+SUMIF($B$3:$B$724,L615,$CI$3:$CI$724)</f>
        <v>0</v>
      </c>
      <c r="CH615" s="30">
        <f>SUMIF(Ingredients!$B$3:$B$217,M615,Ingredients!$I$3:$I$217)+SUMIF($B$3:$B$724,M615,$CI$3:$CI$724)</f>
        <v>0</v>
      </c>
      <c r="CI615" s="38">
        <f t="shared" si="125"/>
        <v>2</v>
      </c>
      <c r="CJ615" s="30">
        <f>SUMIF(Ingredients!$B$3:$B$217,F615,Ingredients!$J$3:$J$217)+SUMIF($B$3:$B$724,F615,$CR$3:$CR$724)</f>
        <v>0</v>
      </c>
      <c r="CK615" s="30">
        <f>SUMIF(Ingredients!$B$3:$B$217,G615,Ingredients!$J$3:$J$217)+SUMIF($B$3:$B$724,G615,$CR$3:$CR$724)</f>
        <v>0</v>
      </c>
      <c r="CL615" s="30">
        <f>SUMIF(Ingredients!$B$3:$B$217,H615,Ingredients!$J$3:$J$217)+SUMIF($B$3:$B$724,H615,$CR$3:$CR$724)</f>
        <v>0</v>
      </c>
      <c r="CM615" s="30">
        <f>SUMIF(Ingredients!$B$3:$B$217,I615,Ingredients!$J$3:$J$217)+SUMIF($B$3:$B$724,I615,$CR$3:$CR$724)</f>
        <v>0</v>
      </c>
      <c r="CN615" s="30">
        <f>SUMIF(Ingredients!$B$3:$B$217,J615,Ingredients!$J$3:$J$217)+SUMIF($B$3:$B$724,J615,$CR$3:$CR$724)</f>
        <v>0</v>
      </c>
      <c r="CO615" s="30">
        <f>SUMIF(Ingredients!$B$3:$B$217,K615,Ingredients!$J$3:$J$217)+SUMIF($B$3:$B$724,K615,$CR$3:$CR$724)</f>
        <v>0</v>
      </c>
      <c r="CP615" s="30">
        <f>SUMIF(Ingredients!$B$3:$B$217,L615,Ingredients!$J$3:$J$217)+SUMIF($B$3:$B$724,L615,$CR$3:$CR$724)</f>
        <v>0</v>
      </c>
      <c r="CQ615" s="30">
        <f>SUMIF(Ingredients!$B$3:$B$217,M615,Ingredients!$J$3:$J$217)+SUMIF($B$3:$B$724,M615,$CR$3:$CR$724)</f>
        <v>0</v>
      </c>
      <c r="CR615" s="43">
        <f t="shared" si="126"/>
        <v>0</v>
      </c>
      <c r="CS615" s="34">
        <v>15</v>
      </c>
      <c r="CT615" s="30">
        <v>0</v>
      </c>
      <c r="CU615" s="30">
        <v>12</v>
      </c>
      <c r="CV615" s="35">
        <v>0</v>
      </c>
      <c r="CW615" s="36">
        <v>0</v>
      </c>
      <c r="CX615" s="37">
        <v>2</v>
      </c>
      <c r="CY615" s="38">
        <v>2</v>
      </c>
      <c r="CZ615" s="39">
        <v>0</v>
      </c>
      <c r="DA615" t="s">
        <v>202</v>
      </c>
      <c r="DB615" t="str">
        <f t="shared" ca="1" si="127"/>
        <v>-</v>
      </c>
      <c r="DD615" t="s">
        <v>200</v>
      </c>
      <c r="DE615" t="str">
        <f t="shared" ca="1" si="128"/>
        <v>GYUDONITEM(MEAL, ItemRegistry.gyudonItem, 4 ,3f,0f,0f,2f,0f,2f,0f,1.75f),</v>
      </c>
      <c r="DF615" t="s">
        <v>2635</v>
      </c>
    </row>
    <row r="616" spans="2:110" x14ac:dyDescent="0.3">
      <c r="B616" t="s">
        <v>934</v>
      </c>
      <c r="C616" t="str">
        <f>INDEX('PH Itemnames'!$B$1:$B$723,MATCH(B616,'PH Itemnames'!$A$1:$A$723),1)</f>
        <v>shrimptemperaItem</v>
      </c>
      <c r="D616" t="s">
        <v>240</v>
      </c>
      <c r="E616" t="s">
        <v>1192</v>
      </c>
      <c r="F616" s="10" t="s">
        <v>868</v>
      </c>
      <c r="G616" s="11" t="s">
        <v>264</v>
      </c>
      <c r="H616" s="11" t="s">
        <v>346</v>
      </c>
      <c r="I616" s="11"/>
      <c r="J616" s="11"/>
      <c r="K616" s="11"/>
      <c r="L616" s="11"/>
      <c r="M616" s="11"/>
      <c r="N616" s="46">
        <f ca="1">SUMIF(Ingredients!$B$3:$B$217,'PH complex foods'!F616,Ingredients!$A$3:$A$119)+SUMIF($B$3:$B$724,F616,$V$3:$V$723)</f>
        <v>0</v>
      </c>
      <c r="O616" s="11">
        <f ca="1">SUMIF(Ingredients!$B$3:$B$217,'PH complex foods'!G616,Ingredients!$A$3:$A$119)+SUMIF($B$3:$B$724,G616,$V$3:$V$723)</f>
        <v>1</v>
      </c>
      <c r="P616" s="11">
        <f ca="1">SUMIF(Ingredients!$B$3:$B$217,'PH complex foods'!H616,Ingredients!$A$3:$A$119)+SUMIF($B$3:$B$724,H616,$V$3:$V$723)</f>
        <v>1</v>
      </c>
      <c r="Q616" s="11">
        <f ca="1">SUMIF(Ingredients!$B$3:$B$217,'PH complex foods'!I616,Ingredients!$A$3:$A$119)+SUMIF($B$3:$B$724,I616,$V$3:$V$723)</f>
        <v>0</v>
      </c>
      <c r="R616" s="11">
        <f ca="1">SUMIF(Ingredients!$B$3:$B$217,'PH complex foods'!J616,Ingredients!$A$3:$A$119)+SUMIF($B$3:$B$724,J616,$V$3:$V$723)</f>
        <v>0</v>
      </c>
      <c r="S616" s="11">
        <f ca="1">SUMIF(Ingredients!$B$3:$B$217,'PH complex foods'!K616,Ingredients!$A$3:$A$119)+SUMIF($B$3:$B$724,K616,$V$3:$V$723)</f>
        <v>0</v>
      </c>
      <c r="T616" s="11">
        <f ca="1">SUMIF(Ingredients!$B$3:$B$217,'PH complex foods'!L616,Ingredients!$A$3:$A$119)+SUMIF($B$3:$B$724,L616,$V$3:$V$723)</f>
        <v>0</v>
      </c>
      <c r="U616" s="11">
        <f ca="1">SUMIF(Ingredients!$B$3:$B$217,'PH complex foods'!M616,Ingredients!$A$3:$A$119)+SUMIF($B$3:$B$724,M616,$V$3:$V$723)</f>
        <v>0</v>
      </c>
      <c r="V616" s="10">
        <f t="shared" ca="1" si="129"/>
        <v>0</v>
      </c>
      <c r="W616" s="11">
        <f t="shared" si="118"/>
        <v>0</v>
      </c>
      <c r="X616" s="44" t="str">
        <f t="shared" ca="1" si="130"/>
        <v>No</v>
      </c>
      <c r="Y616" s="34">
        <f>SUMIF(Ingredients!$B$3:$B$217,F616,Ingredients!$C$3:$C$217)+SUMIF($B$3:$B$724,F616,$AG$3:$AG$724)</f>
        <v>0</v>
      </c>
      <c r="Z616" s="30">
        <f>SUMIF(Ingredients!$B$3:$B$217,G616,Ingredients!$C$3:$C$217)+SUMIF($B$3:$B$724,G616,$AG$3:$AG$724)</f>
        <v>5</v>
      </c>
      <c r="AA616" s="30">
        <f>SUMIF(Ingredients!$B$3:$B$217,H616,Ingredients!$C$3:$C$217)+SUMIF($B$3:$B$724,H616,$AG$3:$AG$724)</f>
        <v>4</v>
      </c>
      <c r="AB616" s="30">
        <f>SUMIF(Ingredients!$B$3:$B$217,I616,Ingredients!$C$3:$C$217)+SUMIF($B$3:$B$724,I616,$AG$3:$AG$724)</f>
        <v>0</v>
      </c>
      <c r="AC616" s="30">
        <f>SUMIF(Ingredients!$B$3:$B$217,J616,Ingredients!$C$3:$C$217)+SUMIF($B$3:$B$724,J616,$AG$3:$AG$724)</f>
        <v>0</v>
      </c>
      <c r="AD616" s="30">
        <f>SUMIF(Ingredients!$B$3:$B$217,K616,Ingredients!$C$3:$C$217)+SUMIF($B$3:$B$724,K616,$AG$3:$AG$724)</f>
        <v>0</v>
      </c>
      <c r="AE616" s="30">
        <f>SUMIF(Ingredients!$B$3:$B$217,L616,Ingredients!$C$3:$C$217)+SUMIF($B$3:$B$724,L616,$AG$3:$AG$724)</f>
        <v>0</v>
      </c>
      <c r="AF616" s="30">
        <f>SUMIF(Ingredients!$B$3:$B$217,M616,Ingredients!$C$3:$C$217)+SUMIF($B$3:$B$724,M616,$AG$3:$AG$724)</f>
        <v>0</v>
      </c>
      <c r="AG616" s="29">
        <f t="shared" si="119"/>
        <v>9</v>
      </c>
      <c r="AH616" s="30">
        <f>SUMIF(Ingredients!$B$3:$B$217,F616,Ingredients!$D$3:$D$217)+SUMIF($B$3:$B$724,F616,$AP$3:$AP$724)</f>
        <v>0</v>
      </c>
      <c r="AI616" s="30">
        <f>SUMIF(Ingredients!$B$3:$B$217,G616,Ingredients!$D$3:$D$217)+SUMIF($B$3:$B$724,G616,$AP$3:$AP$724)</f>
        <v>0</v>
      </c>
      <c r="AJ616" s="30">
        <f>SUMIF(Ingredients!$B$3:$B$217,H616,Ingredients!$D$3:$D$217)+SUMIF($B$3:$B$724,H616,$AP$3:$AP$724)</f>
        <v>0</v>
      </c>
      <c r="AK616" s="30">
        <f>SUMIF(Ingredients!$B$3:$B$217,I616,Ingredients!$D$3:$D$217)+SUMIF($B$3:$B$724,I616,$AP$3:$AP$724)</f>
        <v>0</v>
      </c>
      <c r="AL616" s="30">
        <f>SUMIF(Ingredients!$B$3:$B$217,J616,Ingredients!$D$3:$D$217)+SUMIF($B$3:$B$724,J616,$AP$3:$AP$724)</f>
        <v>0</v>
      </c>
      <c r="AM616" s="30">
        <f>SUMIF(Ingredients!$B$3:$B$217,K616,Ingredients!$D$3:$D$217)+SUMIF($B$3:$B$724,K616,$AP$3:$AP$724)</f>
        <v>0</v>
      </c>
      <c r="AN616" s="30">
        <f>SUMIF(Ingredients!$B$3:$B$217,L616,Ingredients!$D$3:$D$217)+SUMIF($B$3:$B$724,L616,$AP$3:$AP$724)</f>
        <v>0</v>
      </c>
      <c r="AO616" s="30">
        <f>SUMIF(Ingredients!$B$3:$B$217,M616,Ingredients!$D$3:$D$217)+SUMIF($B$3:$B$724,M616,$AP$3:$AP$724)</f>
        <v>0</v>
      </c>
      <c r="AP616" s="29">
        <f t="shared" si="120"/>
        <v>0</v>
      </c>
      <c r="AQ616" s="30">
        <f>SUMIF(Ingredients!$B$3:$B$217,F616,Ingredients!$E$3:$E$217)+SUMIF($B$3:$B$724,F616,$AY$3:$AY$727)</f>
        <v>0</v>
      </c>
      <c r="AR616" s="30">
        <f>SUMIF(Ingredients!$B$3:$B$217,G616,Ingredients!$E$3:$E$217)+SUMIF($B$3:$B$724,G616,$AY$3:$AY$727)</f>
        <v>43</v>
      </c>
      <c r="AS616" s="30">
        <f>SUMIF(Ingredients!$B$3:$B$217,H616,Ingredients!$E$3:$E$217)+SUMIF($B$3:$B$724,H616,$AY$3:$AY$727)</f>
        <v>0</v>
      </c>
      <c r="AT616" s="30">
        <f>SUMIF(Ingredients!$B$3:$B$217,I616,Ingredients!$E$3:$E$217)+SUMIF($B$3:$B$724,I616,$AY$3:$AY$727)</f>
        <v>0</v>
      </c>
      <c r="AU616" s="30">
        <f>SUMIF(Ingredients!$B$3:$B$217,J616,Ingredients!$E$3:$E$217)+SUMIF($B$3:$B$724,J616,$AY$3:$AY$727)</f>
        <v>0</v>
      </c>
      <c r="AV616" s="30">
        <f>SUMIF(Ingredients!$B$3:$B$217,K616,Ingredients!$E$3:$E$217)+SUMIF($B$3:$B$724,K616,$AY$3:$AY$727)</f>
        <v>0</v>
      </c>
      <c r="AW616" s="30">
        <f>SUMIF(Ingredients!$B$3:$B$217,L616,Ingredients!$E$3:$E$217)+SUMIF($B$3:$B$724,L616,$AY$3:$AY$727)</f>
        <v>0</v>
      </c>
      <c r="AX616" s="30">
        <f>SUMIF(Ingredients!$B$3:$B$217,M616,Ingredients!$E$3:$E$217)+SUMIF($B$3:$B$724,M616,$AY$3:$AY$727)</f>
        <v>0</v>
      </c>
      <c r="AY616" s="29">
        <f t="shared" si="121"/>
        <v>14.333333333333334</v>
      </c>
      <c r="AZ616" s="30">
        <f>SUMIF(Ingredients!$B$3:$B$217,F616,Ingredients!$F$3:$F$217)+SUMIF($B$3:$B$724,F616,$BH$3:$BH$724)</f>
        <v>0</v>
      </c>
      <c r="BA616" s="30">
        <f>SUMIF(Ingredients!$B$3:$B$217,G616,Ingredients!$F$3:$F$217)+SUMIF($B$3:$B$724,G616,$BH$3:$BH$724)</f>
        <v>1</v>
      </c>
      <c r="BB616" s="30">
        <f>SUMIF(Ingredients!$B$3:$B$217,H616,Ingredients!$F$3:$F$217)+SUMIF($B$3:$B$724,H616,$BH$3:$BH$724)</f>
        <v>0</v>
      </c>
      <c r="BC616" s="30">
        <f>SUMIF(Ingredients!$B$3:$B$217,I616,Ingredients!$F$3:$F$217)+SUMIF($B$3:$B$724,I616,$BH$3:$BH$724)</f>
        <v>0</v>
      </c>
      <c r="BD616" s="30">
        <f>SUMIF(Ingredients!$B$3:$B$217,J616,Ingredients!$F$3:$F$217)+SUMIF($B$3:$B$724,J616,$BH$3:$BH$724)</f>
        <v>0</v>
      </c>
      <c r="BE616" s="30">
        <f>SUMIF(Ingredients!$B$3:$B$217,K616,Ingredients!$F$3:$F$217)+SUMIF($B$3:$B$724,K616,$BH$3:$BH$724)</f>
        <v>0</v>
      </c>
      <c r="BF616" s="30">
        <f>SUMIF(Ingredients!$B$3:$B$217,L616,Ingredients!$F$3:$F$217)+SUMIF($B$3:$B$724,L616,$BH$3:$BH$724)</f>
        <v>0</v>
      </c>
      <c r="BG616" s="30">
        <f>SUMIF(Ingredients!$B$3:$B$217,M616,Ingredients!$F$3:$F$217)+SUMIF($B$3:$B$724,M616,$BH$3:$BH$724)</f>
        <v>0</v>
      </c>
      <c r="BH616" s="35">
        <f t="shared" si="122"/>
        <v>1</v>
      </c>
      <c r="BI616" s="30">
        <f>SUMIF(Ingredients!$B$3:$B$217,F616,Ingredients!$G$3:$G$217)+SUMIF($B$3:$B$724,F616,$BQ$3:$BQ$724)</f>
        <v>0</v>
      </c>
      <c r="BJ616" s="30">
        <f>SUMIF(Ingredients!$B$3:$B$217,G616,Ingredients!$G$3:$G$217)+SUMIF($B$3:$B$724,G616,$BQ$3:$BQ$724)</f>
        <v>0</v>
      </c>
      <c r="BK616" s="30">
        <f>SUMIF(Ingredients!$B$3:$B$217,H616,Ingredients!$G$3:$G$217)+SUMIF($B$3:$B$724,H616,$BQ$3:$BQ$724)</f>
        <v>0</v>
      </c>
      <c r="BL616" s="30">
        <f>SUMIF(Ingredients!$B$3:$B$217,I616,Ingredients!$G$3:$G$217)+SUMIF($B$3:$B$724,I616,$BQ$3:$BQ$724)</f>
        <v>0</v>
      </c>
      <c r="BM616" s="30">
        <f>SUMIF(Ingredients!$B$3:$B$217,J616,Ingredients!$G$3:$G$217)+SUMIF($B$3:$B$724,J616,$BQ$3:$BQ$724)</f>
        <v>0</v>
      </c>
      <c r="BN616" s="30">
        <f>SUMIF(Ingredients!$B$3:$B$217,K616,Ingredients!$G$3:$G$217)+SUMIF($B$3:$B$724,K616,$BQ$3:$BQ$724)</f>
        <v>0</v>
      </c>
      <c r="BO616" s="30">
        <f>SUMIF(Ingredients!$B$3:$B$217,L616,Ingredients!$G$3:$G$217)+SUMIF($B$3:$B$724,L616,$BQ$3:$BQ$724)</f>
        <v>0</v>
      </c>
      <c r="BP616" s="30">
        <f>SUMIF(Ingredients!$B$3:$B$217,M616,Ingredients!$G$3:$G$217)+SUMIF($B$3:$B$724,M616,$BQ$3:$BQ$724)</f>
        <v>0</v>
      </c>
      <c r="BQ616" s="36">
        <f t="shared" si="123"/>
        <v>0</v>
      </c>
      <c r="BR616" s="30">
        <f>SUMIF(Ingredients!$B$3:$B$217,F616,Ingredients!$H$3:$H$217)+SUMIF($B$3:$B$724,F616,$BZ$3:$BZ$724)</f>
        <v>0</v>
      </c>
      <c r="BS616" s="30">
        <f>SUMIF(Ingredients!$B$3:$B$217,G616,Ingredients!$H$3:$H$217)+SUMIF($B$3:$B$724,G616,$BZ$3:$BZ$724)</f>
        <v>0</v>
      </c>
      <c r="BT616" s="30">
        <f>SUMIF(Ingredients!$B$3:$B$217,H616,Ingredients!$H$3:$H$217)+SUMIF($B$3:$B$724,H616,$BZ$3:$BZ$724)</f>
        <v>0</v>
      </c>
      <c r="BU616" s="30">
        <f>SUMIF(Ingredients!$B$3:$B$217,I616,Ingredients!$H$3:$H$217)+SUMIF($B$3:$B$724,I616,$BZ$3:$BZ$724)</f>
        <v>0</v>
      </c>
      <c r="BV616" s="30">
        <f>SUMIF(Ingredients!$B$3:$B$217,J616,Ingredients!$H$3:$H$217)+SUMIF($B$3:$B$724,J616,$BZ$3:$BZ$724)</f>
        <v>0</v>
      </c>
      <c r="BW616" s="30">
        <f>SUMIF(Ingredients!$B$3:$B$217,K616,Ingredients!$H$3:$H$217)+SUMIF($B$3:$B$724,K616,$BZ$3:$BZ$724)</f>
        <v>0</v>
      </c>
      <c r="BX616" s="30">
        <f>SUMIF(Ingredients!$B$3:$B$217,L616,Ingredients!$H$3:$H$217)+SUMIF($B$3:$B$724,L616,$BZ$3:$BZ$724)</f>
        <v>0</v>
      </c>
      <c r="BY616" s="30">
        <f>SUMIF(Ingredients!$B$3:$B$217,M616,Ingredients!$H$3:$H$217)+SUMIF($B$3:$B$724,M616,$BZ$3:$BZ$724)</f>
        <v>0</v>
      </c>
      <c r="BZ616" s="42">
        <f t="shared" si="124"/>
        <v>0</v>
      </c>
      <c r="CA616" s="30">
        <f>SUMIF(Ingredients!$B$3:$B$217,F616,Ingredients!$I$3:$I$217)+SUMIF($B$3:$B$724,F616,$CI$3:$CI$724)</f>
        <v>0</v>
      </c>
      <c r="CB616" s="30">
        <f>SUMIF(Ingredients!$B$3:$B$217,G616,Ingredients!$I$3:$I$217)+SUMIF($B$3:$B$724,G616,$CI$3:$CI$724)</f>
        <v>0</v>
      </c>
      <c r="CC616" s="30">
        <f>SUMIF(Ingredients!$B$3:$B$217,H616,Ingredients!$I$3:$I$217)+SUMIF($B$3:$B$724,H616,$CI$3:$CI$724)</f>
        <v>0</v>
      </c>
      <c r="CD616" s="30">
        <f>SUMIF(Ingredients!$B$3:$B$217,I616,Ingredients!$I$3:$I$217)+SUMIF($B$3:$B$724,I616,$CI$3:$CI$724)</f>
        <v>0</v>
      </c>
      <c r="CE616" s="30">
        <f>SUMIF(Ingredients!$B$3:$B$217,J616,Ingredients!$I$3:$I$217)+SUMIF($B$3:$B$724,J616,$CI$3:$CI$724)</f>
        <v>0</v>
      </c>
      <c r="CF616" s="30">
        <f>SUMIF(Ingredients!$B$3:$B$217,K616,Ingredients!$I$3:$I$217)+SUMIF($B$3:$B$724,K616,$CI$3:$CI$724)</f>
        <v>0</v>
      </c>
      <c r="CG616" s="30">
        <f>SUMIF(Ingredients!$B$3:$B$217,L616,Ingredients!$I$3:$I$217)+SUMIF($B$3:$B$724,L616,$CI$3:$CI$724)</f>
        <v>0</v>
      </c>
      <c r="CH616" s="30">
        <f>SUMIF(Ingredients!$B$3:$B$217,M616,Ingredients!$I$3:$I$217)+SUMIF($B$3:$B$724,M616,$CI$3:$CI$724)</f>
        <v>0</v>
      </c>
      <c r="CI616" s="38">
        <f t="shared" si="125"/>
        <v>0</v>
      </c>
      <c r="CJ616" s="30">
        <f>SUMIF(Ingredients!$B$3:$B$217,F616,Ingredients!$J$3:$J$217)+SUMIF($B$3:$B$724,F616,$CR$3:$CR$724)</f>
        <v>0</v>
      </c>
      <c r="CK616" s="30">
        <f>SUMIF(Ingredients!$B$3:$B$217,G616,Ingredients!$J$3:$J$217)+SUMIF($B$3:$B$724,G616,$CR$3:$CR$724)</f>
        <v>0</v>
      </c>
      <c r="CL616" s="30">
        <f>SUMIF(Ingredients!$B$3:$B$217,H616,Ingredients!$J$3:$J$217)+SUMIF($B$3:$B$724,H616,$CR$3:$CR$724)</f>
        <v>0</v>
      </c>
      <c r="CM616" s="30">
        <f>SUMIF(Ingredients!$B$3:$B$217,I616,Ingredients!$J$3:$J$217)+SUMIF($B$3:$B$724,I616,$CR$3:$CR$724)</f>
        <v>0</v>
      </c>
      <c r="CN616" s="30">
        <f>SUMIF(Ingredients!$B$3:$B$217,J616,Ingredients!$J$3:$J$217)+SUMIF($B$3:$B$724,J616,$CR$3:$CR$724)</f>
        <v>0</v>
      </c>
      <c r="CO616" s="30">
        <f>SUMIF(Ingredients!$B$3:$B$217,K616,Ingredients!$J$3:$J$217)+SUMIF($B$3:$B$724,K616,$CR$3:$CR$724)</f>
        <v>0</v>
      </c>
      <c r="CP616" s="30">
        <f>SUMIF(Ingredients!$B$3:$B$217,L616,Ingredients!$J$3:$J$217)+SUMIF($B$3:$B$724,L616,$CR$3:$CR$724)</f>
        <v>0</v>
      </c>
      <c r="CQ616" s="30">
        <f>SUMIF(Ingredients!$B$3:$B$217,M616,Ingredients!$J$3:$J$217)+SUMIF($B$3:$B$724,M616,$CR$3:$CR$724)</f>
        <v>0</v>
      </c>
      <c r="CR616" s="43">
        <f t="shared" si="126"/>
        <v>0</v>
      </c>
      <c r="CS616" s="34">
        <v>9</v>
      </c>
      <c r="CT616" s="30">
        <v>0</v>
      </c>
      <c r="CU616" s="30">
        <v>14.333333333333334</v>
      </c>
      <c r="CV616" s="35">
        <v>1</v>
      </c>
      <c r="CW616" s="36">
        <v>0</v>
      </c>
      <c r="CX616" s="37">
        <v>0</v>
      </c>
      <c r="CY616" s="38">
        <v>0</v>
      </c>
      <c r="CZ616" s="39">
        <v>0</v>
      </c>
      <c r="DA616" t="s">
        <v>199</v>
      </c>
      <c r="DB616" t="str">
        <f t="shared" ca="1" si="127"/>
        <v>No</v>
      </c>
      <c r="DD616" t="s">
        <v>200</v>
      </c>
      <c r="DE616" t="str">
        <f t="shared" ca="1" si="128"/>
        <v/>
      </c>
      <c r="DF616" t="s">
        <v>2272</v>
      </c>
    </row>
    <row r="617" spans="2:110" x14ac:dyDescent="0.3">
      <c r="B617" t="s">
        <v>935</v>
      </c>
      <c r="C617" t="str">
        <f>INDEX('PH Itemnames'!$B$1:$B$723,MATCH(B617,'PH Itemnames'!$A$1:$A$723),1)</f>
        <v>imagawayakiItem</v>
      </c>
      <c r="D617" t="s">
        <v>240</v>
      </c>
      <c r="E617" t="s">
        <v>1192</v>
      </c>
      <c r="F617" s="10" t="s">
        <v>209</v>
      </c>
      <c r="G617" s="11" t="s">
        <v>173</v>
      </c>
      <c r="H617" s="11" t="s">
        <v>227</v>
      </c>
      <c r="I617" s="11"/>
      <c r="J617" s="11"/>
      <c r="K617" s="11"/>
      <c r="L617" s="11"/>
      <c r="M617" s="11"/>
      <c r="N617" s="46">
        <f ca="1">SUMIF(Ingredients!$B$3:$B$217,'PH complex foods'!F617,Ingredients!$A$3:$A$119)+SUMIF($B$3:$B$724,F617,$V$3:$V$723)</f>
        <v>1</v>
      </c>
      <c r="O617" s="11">
        <f ca="1">SUMIF(Ingredients!$B$3:$B$217,'PH complex foods'!G617,Ingredients!$A$3:$A$119)+SUMIF($B$3:$B$724,G617,$V$3:$V$723)</f>
        <v>0</v>
      </c>
      <c r="P617" s="11">
        <f ca="1">SUMIF(Ingredients!$B$3:$B$217,'PH complex foods'!H617,Ingredients!$A$3:$A$119)+SUMIF($B$3:$B$724,H617,$V$3:$V$723)</f>
        <v>1</v>
      </c>
      <c r="Q617" s="11">
        <f ca="1">SUMIF(Ingredients!$B$3:$B$217,'PH complex foods'!I617,Ingredients!$A$3:$A$119)+SUMIF($B$3:$B$724,I617,$V$3:$V$723)</f>
        <v>0</v>
      </c>
      <c r="R617" s="11">
        <f ca="1">SUMIF(Ingredients!$B$3:$B$217,'PH complex foods'!J617,Ingredients!$A$3:$A$119)+SUMIF($B$3:$B$724,J617,$V$3:$V$723)</f>
        <v>0</v>
      </c>
      <c r="S617" s="11">
        <f ca="1">SUMIF(Ingredients!$B$3:$B$217,'PH complex foods'!K617,Ingredients!$A$3:$A$119)+SUMIF($B$3:$B$724,K617,$V$3:$V$723)</f>
        <v>0</v>
      </c>
      <c r="T617" s="11">
        <f ca="1">SUMIF(Ingredients!$B$3:$B$217,'PH complex foods'!L617,Ingredients!$A$3:$A$119)+SUMIF($B$3:$B$724,L617,$V$3:$V$723)</f>
        <v>0</v>
      </c>
      <c r="U617" s="11">
        <f ca="1">SUMIF(Ingredients!$B$3:$B$217,'PH complex foods'!M617,Ingredients!$A$3:$A$119)+SUMIF($B$3:$B$724,M617,$V$3:$V$723)</f>
        <v>0</v>
      </c>
      <c r="V617" s="10">
        <f t="shared" ca="1" si="129"/>
        <v>0</v>
      </c>
      <c r="W617" s="11">
        <f t="shared" si="118"/>
        <v>0</v>
      </c>
      <c r="X617" s="44" t="str">
        <f t="shared" ca="1" si="130"/>
        <v>No</v>
      </c>
      <c r="Y617" s="34">
        <f>SUMIF(Ingredients!$B$3:$B$217,F617,Ingredients!$C$3:$C$217)+SUMIF($B$3:$B$724,F617,$AG$3:$AG$724)</f>
        <v>5</v>
      </c>
      <c r="Z617" s="30">
        <f>SUMIF(Ingredients!$B$3:$B$217,G617,Ingredients!$C$3:$C$217)+SUMIF($B$3:$B$724,G617,$AG$3:$AG$724)</f>
        <v>1</v>
      </c>
      <c r="AA617" s="30">
        <f>SUMIF(Ingredients!$B$3:$B$217,H617,Ingredients!$C$3:$C$217)+SUMIF($B$3:$B$724,H617,$AG$3:$AG$724)</f>
        <v>5</v>
      </c>
      <c r="AB617" s="30">
        <f>SUMIF(Ingredients!$B$3:$B$217,I617,Ingredients!$C$3:$C$217)+SUMIF($B$3:$B$724,I617,$AG$3:$AG$724)</f>
        <v>0</v>
      </c>
      <c r="AC617" s="30">
        <f>SUMIF(Ingredients!$B$3:$B$217,J617,Ingredients!$C$3:$C$217)+SUMIF($B$3:$B$724,J617,$AG$3:$AG$724)</f>
        <v>0</v>
      </c>
      <c r="AD617" s="30">
        <f>SUMIF(Ingredients!$B$3:$B$217,K617,Ingredients!$C$3:$C$217)+SUMIF($B$3:$B$724,K617,$AG$3:$AG$724)</f>
        <v>0</v>
      </c>
      <c r="AE617" s="30">
        <f>SUMIF(Ingredients!$B$3:$B$217,L617,Ingredients!$C$3:$C$217)+SUMIF($B$3:$B$724,L617,$AG$3:$AG$724)</f>
        <v>0</v>
      </c>
      <c r="AF617" s="30">
        <f>SUMIF(Ingredients!$B$3:$B$217,M617,Ingredients!$C$3:$C$217)+SUMIF($B$3:$B$724,M617,$AG$3:$AG$724)</f>
        <v>0</v>
      </c>
      <c r="AG617" s="29">
        <f t="shared" si="119"/>
        <v>11</v>
      </c>
      <c r="AH617" s="30">
        <f>SUMIF(Ingredients!$B$3:$B$217,F617,Ingredients!$D$3:$D$217)+SUMIF($B$3:$B$724,F617,$AP$3:$AP$724)</f>
        <v>0</v>
      </c>
      <c r="AI617" s="30">
        <f>SUMIF(Ingredients!$B$3:$B$217,G617,Ingredients!$D$3:$D$217)+SUMIF($B$3:$B$724,G617,$AP$3:$AP$724)</f>
        <v>0</v>
      </c>
      <c r="AJ617" s="30">
        <f>SUMIF(Ingredients!$B$3:$B$217,H617,Ingredients!$D$3:$D$217)+SUMIF($B$3:$B$724,H617,$AP$3:$AP$724)</f>
        <v>0</v>
      </c>
      <c r="AK617" s="30">
        <f>SUMIF(Ingredients!$B$3:$B$217,I617,Ingredients!$D$3:$D$217)+SUMIF($B$3:$B$724,I617,$AP$3:$AP$724)</f>
        <v>0</v>
      </c>
      <c r="AL617" s="30">
        <f>SUMIF(Ingredients!$B$3:$B$217,J617,Ingredients!$D$3:$D$217)+SUMIF($B$3:$B$724,J617,$AP$3:$AP$724)</f>
        <v>0</v>
      </c>
      <c r="AM617" s="30">
        <f>SUMIF(Ingredients!$B$3:$B$217,K617,Ingredients!$D$3:$D$217)+SUMIF($B$3:$B$724,K617,$AP$3:$AP$724)</f>
        <v>0</v>
      </c>
      <c r="AN617" s="30">
        <f>SUMIF(Ingredients!$B$3:$B$217,L617,Ingredients!$D$3:$D$217)+SUMIF($B$3:$B$724,L617,$AP$3:$AP$724)</f>
        <v>0</v>
      </c>
      <c r="AO617" s="30">
        <f>SUMIF(Ingredients!$B$3:$B$217,M617,Ingredients!$D$3:$D$217)+SUMIF($B$3:$B$724,M617,$AP$3:$AP$724)</f>
        <v>0</v>
      </c>
      <c r="AP617" s="29">
        <f t="shared" si="120"/>
        <v>0</v>
      </c>
      <c r="AQ617" s="30">
        <f>SUMIF(Ingredients!$B$3:$B$217,F617,Ingredients!$E$3:$E$217)+SUMIF($B$3:$B$724,F617,$AY$3:$AY$727)</f>
        <v>7</v>
      </c>
      <c r="AR617" s="30">
        <f>SUMIF(Ingredients!$B$3:$B$217,G617,Ingredients!$E$3:$E$217)+SUMIF($B$3:$B$724,G617,$AY$3:$AY$727)</f>
        <v>18</v>
      </c>
      <c r="AS617" s="30">
        <f>SUMIF(Ingredients!$B$3:$B$217,H617,Ingredients!$E$3:$E$217)+SUMIF($B$3:$B$724,H617,$AY$3:$AY$727)</f>
        <v>7</v>
      </c>
      <c r="AT617" s="30">
        <f>SUMIF(Ingredients!$B$3:$B$217,I617,Ingredients!$E$3:$E$217)+SUMIF($B$3:$B$724,I617,$AY$3:$AY$727)</f>
        <v>0</v>
      </c>
      <c r="AU617" s="30">
        <f>SUMIF(Ingredients!$B$3:$B$217,J617,Ingredients!$E$3:$E$217)+SUMIF($B$3:$B$724,J617,$AY$3:$AY$727)</f>
        <v>0</v>
      </c>
      <c r="AV617" s="30">
        <f>SUMIF(Ingredients!$B$3:$B$217,K617,Ingredients!$E$3:$E$217)+SUMIF($B$3:$B$724,K617,$AY$3:$AY$727)</f>
        <v>0</v>
      </c>
      <c r="AW617" s="30">
        <f>SUMIF(Ingredients!$B$3:$B$217,L617,Ingredients!$E$3:$E$217)+SUMIF($B$3:$B$724,L617,$AY$3:$AY$727)</f>
        <v>0</v>
      </c>
      <c r="AX617" s="30">
        <f>SUMIF(Ingredients!$B$3:$B$217,M617,Ingredients!$E$3:$E$217)+SUMIF($B$3:$B$724,M617,$AY$3:$AY$727)</f>
        <v>0</v>
      </c>
      <c r="AY617" s="29">
        <f t="shared" si="121"/>
        <v>10.666666666666666</v>
      </c>
      <c r="AZ617" s="30">
        <f>SUMIF(Ingredients!$B$3:$B$217,F617,Ingredients!$F$3:$F$217)+SUMIF($B$3:$B$724,F617,$BH$3:$BH$724)</f>
        <v>1</v>
      </c>
      <c r="BA617" s="30">
        <f>SUMIF(Ingredients!$B$3:$B$217,G617,Ingredients!$F$3:$F$217)+SUMIF($B$3:$B$724,G617,$BH$3:$BH$724)</f>
        <v>0</v>
      </c>
      <c r="BB617" s="30">
        <f>SUMIF(Ingredients!$B$3:$B$217,H617,Ingredients!$F$3:$F$217)+SUMIF($B$3:$B$724,H617,$BH$3:$BH$724)</f>
        <v>0</v>
      </c>
      <c r="BC617" s="30">
        <f>SUMIF(Ingredients!$B$3:$B$217,I617,Ingredients!$F$3:$F$217)+SUMIF($B$3:$B$724,I617,$BH$3:$BH$724)</f>
        <v>0</v>
      </c>
      <c r="BD617" s="30">
        <f>SUMIF(Ingredients!$B$3:$B$217,J617,Ingredients!$F$3:$F$217)+SUMIF($B$3:$B$724,J617,$BH$3:$BH$724)</f>
        <v>0</v>
      </c>
      <c r="BE617" s="30">
        <f>SUMIF(Ingredients!$B$3:$B$217,K617,Ingredients!$F$3:$F$217)+SUMIF($B$3:$B$724,K617,$BH$3:$BH$724)</f>
        <v>0</v>
      </c>
      <c r="BF617" s="30">
        <f>SUMIF(Ingredients!$B$3:$B$217,L617,Ingredients!$F$3:$F$217)+SUMIF($B$3:$B$724,L617,$BH$3:$BH$724)</f>
        <v>0</v>
      </c>
      <c r="BG617" s="30">
        <f>SUMIF(Ingredients!$B$3:$B$217,M617,Ingredients!$F$3:$F$217)+SUMIF($B$3:$B$724,M617,$BH$3:$BH$724)</f>
        <v>0</v>
      </c>
      <c r="BH617" s="35">
        <f t="shared" si="122"/>
        <v>1</v>
      </c>
      <c r="BI617" s="30">
        <f>SUMIF(Ingredients!$B$3:$B$217,F617,Ingredients!$G$3:$G$217)+SUMIF($B$3:$B$724,F617,$BQ$3:$BQ$724)</f>
        <v>0</v>
      </c>
      <c r="BJ617" s="30">
        <f>SUMIF(Ingredients!$B$3:$B$217,G617,Ingredients!$G$3:$G$217)+SUMIF($B$3:$B$724,G617,$BQ$3:$BQ$724)</f>
        <v>0</v>
      </c>
      <c r="BK617" s="30">
        <f>SUMIF(Ingredients!$B$3:$B$217,H617,Ingredients!$G$3:$G$217)+SUMIF($B$3:$B$724,H617,$BQ$3:$BQ$724)</f>
        <v>0</v>
      </c>
      <c r="BL617" s="30">
        <f>SUMIF(Ingredients!$B$3:$B$217,I617,Ingredients!$G$3:$G$217)+SUMIF($B$3:$B$724,I617,$BQ$3:$BQ$724)</f>
        <v>0</v>
      </c>
      <c r="BM617" s="30">
        <f>SUMIF(Ingredients!$B$3:$B$217,J617,Ingredients!$G$3:$G$217)+SUMIF($B$3:$B$724,J617,$BQ$3:$BQ$724)</f>
        <v>0</v>
      </c>
      <c r="BN617" s="30">
        <f>SUMIF(Ingredients!$B$3:$B$217,K617,Ingredients!$G$3:$G$217)+SUMIF($B$3:$B$724,K617,$BQ$3:$BQ$724)</f>
        <v>0</v>
      </c>
      <c r="BO617" s="30">
        <f>SUMIF(Ingredients!$B$3:$B$217,L617,Ingredients!$G$3:$G$217)+SUMIF($B$3:$B$724,L617,$BQ$3:$BQ$724)</f>
        <v>0</v>
      </c>
      <c r="BP617" s="30">
        <f>SUMIF(Ingredients!$B$3:$B$217,M617,Ingredients!$G$3:$G$217)+SUMIF($B$3:$B$724,M617,$BQ$3:$BQ$724)</f>
        <v>0</v>
      </c>
      <c r="BQ617" s="36">
        <f t="shared" si="123"/>
        <v>0</v>
      </c>
      <c r="BR617" s="30">
        <f>SUMIF(Ingredients!$B$3:$B$217,F617,Ingredients!$H$3:$H$217)+SUMIF($B$3:$B$724,F617,$BZ$3:$BZ$724)</f>
        <v>0</v>
      </c>
      <c r="BS617" s="30">
        <f>SUMIF(Ingredients!$B$3:$B$217,G617,Ingredients!$H$3:$H$217)+SUMIF($B$3:$B$724,G617,$BZ$3:$BZ$724)</f>
        <v>0</v>
      </c>
      <c r="BT617" s="30">
        <f>SUMIF(Ingredients!$B$3:$B$217,H617,Ingredients!$H$3:$H$217)+SUMIF($B$3:$B$724,H617,$BZ$3:$BZ$724)</f>
        <v>0</v>
      </c>
      <c r="BU617" s="30">
        <f>SUMIF(Ingredients!$B$3:$B$217,I617,Ingredients!$H$3:$H$217)+SUMIF($B$3:$B$724,I617,$BZ$3:$BZ$724)</f>
        <v>0</v>
      </c>
      <c r="BV617" s="30">
        <f>SUMIF(Ingredients!$B$3:$B$217,J617,Ingredients!$H$3:$H$217)+SUMIF($B$3:$B$724,J617,$BZ$3:$BZ$724)</f>
        <v>0</v>
      </c>
      <c r="BW617" s="30">
        <f>SUMIF(Ingredients!$B$3:$B$217,K617,Ingredients!$H$3:$H$217)+SUMIF($B$3:$B$724,K617,$BZ$3:$BZ$724)</f>
        <v>0</v>
      </c>
      <c r="BX617" s="30">
        <f>SUMIF(Ingredients!$B$3:$B$217,L617,Ingredients!$H$3:$H$217)+SUMIF($B$3:$B$724,L617,$BZ$3:$BZ$724)</f>
        <v>0</v>
      </c>
      <c r="BY617" s="30">
        <f>SUMIF(Ingredients!$B$3:$B$217,M617,Ingredients!$H$3:$H$217)+SUMIF($B$3:$B$724,M617,$BZ$3:$BZ$724)</f>
        <v>0</v>
      </c>
      <c r="BZ617" s="42">
        <f t="shared" si="124"/>
        <v>0</v>
      </c>
      <c r="CA617" s="30">
        <f>SUMIF(Ingredients!$B$3:$B$217,F617,Ingredients!$I$3:$I$217)+SUMIF($B$3:$B$724,F617,$CI$3:$CI$724)</f>
        <v>0</v>
      </c>
      <c r="CB617" s="30">
        <f>SUMIF(Ingredients!$B$3:$B$217,G617,Ingredients!$I$3:$I$217)+SUMIF($B$3:$B$724,G617,$CI$3:$CI$724)</f>
        <v>0</v>
      </c>
      <c r="CC617" s="30">
        <f>SUMIF(Ingredients!$B$3:$B$217,H617,Ingredients!$I$3:$I$217)+SUMIF($B$3:$B$724,H617,$CI$3:$CI$724)</f>
        <v>0</v>
      </c>
      <c r="CD617" s="30">
        <f>SUMIF(Ingredients!$B$3:$B$217,I617,Ingredients!$I$3:$I$217)+SUMIF($B$3:$B$724,I617,$CI$3:$CI$724)</f>
        <v>0</v>
      </c>
      <c r="CE617" s="30">
        <f>SUMIF(Ingredients!$B$3:$B$217,J617,Ingredients!$I$3:$I$217)+SUMIF($B$3:$B$724,J617,$CI$3:$CI$724)</f>
        <v>0</v>
      </c>
      <c r="CF617" s="30">
        <f>SUMIF(Ingredients!$B$3:$B$217,K617,Ingredients!$I$3:$I$217)+SUMIF($B$3:$B$724,K617,$CI$3:$CI$724)</f>
        <v>0</v>
      </c>
      <c r="CG617" s="30">
        <f>SUMIF(Ingredients!$B$3:$B$217,L617,Ingredients!$I$3:$I$217)+SUMIF($B$3:$B$724,L617,$CI$3:$CI$724)</f>
        <v>0</v>
      </c>
      <c r="CH617" s="30">
        <f>SUMIF(Ingredients!$B$3:$B$217,M617,Ingredients!$I$3:$I$217)+SUMIF($B$3:$B$724,M617,$CI$3:$CI$724)</f>
        <v>0</v>
      </c>
      <c r="CI617" s="38">
        <f t="shared" si="125"/>
        <v>0</v>
      </c>
      <c r="CJ617" s="30">
        <f>SUMIF(Ingredients!$B$3:$B$217,F617,Ingredients!$J$3:$J$217)+SUMIF($B$3:$B$724,F617,$CR$3:$CR$724)</f>
        <v>0</v>
      </c>
      <c r="CK617" s="30">
        <f>SUMIF(Ingredients!$B$3:$B$217,G617,Ingredients!$J$3:$J$217)+SUMIF($B$3:$B$724,G617,$CR$3:$CR$724)</f>
        <v>0</v>
      </c>
      <c r="CL617" s="30">
        <f>SUMIF(Ingredients!$B$3:$B$217,H617,Ingredients!$J$3:$J$217)+SUMIF($B$3:$B$724,H617,$CR$3:$CR$724)</f>
        <v>1</v>
      </c>
      <c r="CM617" s="30">
        <f>SUMIF(Ingredients!$B$3:$B$217,I617,Ingredients!$J$3:$J$217)+SUMIF($B$3:$B$724,I617,$CR$3:$CR$724)</f>
        <v>0</v>
      </c>
      <c r="CN617" s="30">
        <f>SUMIF(Ingredients!$B$3:$B$217,J617,Ingredients!$J$3:$J$217)+SUMIF($B$3:$B$724,J617,$CR$3:$CR$724)</f>
        <v>0</v>
      </c>
      <c r="CO617" s="30">
        <f>SUMIF(Ingredients!$B$3:$B$217,K617,Ingredients!$J$3:$J$217)+SUMIF($B$3:$B$724,K617,$CR$3:$CR$724)</f>
        <v>0</v>
      </c>
      <c r="CP617" s="30">
        <f>SUMIF(Ingredients!$B$3:$B$217,L617,Ingredients!$J$3:$J$217)+SUMIF($B$3:$B$724,L617,$CR$3:$CR$724)</f>
        <v>0</v>
      </c>
      <c r="CQ617" s="30">
        <f>SUMIF(Ingredients!$B$3:$B$217,M617,Ingredients!$J$3:$J$217)+SUMIF($B$3:$B$724,M617,$CR$3:$CR$724)</f>
        <v>0</v>
      </c>
      <c r="CR617" s="43">
        <f t="shared" si="126"/>
        <v>1</v>
      </c>
      <c r="CS617" s="34">
        <v>11</v>
      </c>
      <c r="CT617" s="30">
        <v>0</v>
      </c>
      <c r="CU617" s="30">
        <v>10.666666666666666</v>
      </c>
      <c r="CV617" s="35">
        <v>1</v>
      </c>
      <c r="CW617" s="36">
        <v>0</v>
      </c>
      <c r="CX617" s="37">
        <v>0</v>
      </c>
      <c r="CY617" s="38">
        <v>0</v>
      </c>
      <c r="CZ617" s="39">
        <v>1</v>
      </c>
      <c r="DA617" t="s">
        <v>199</v>
      </c>
      <c r="DB617" t="str">
        <f t="shared" ca="1" si="127"/>
        <v>No</v>
      </c>
      <c r="DD617" t="s">
        <v>200</v>
      </c>
      <c r="DE617" t="str">
        <f t="shared" ca="1" si="128"/>
        <v/>
      </c>
      <c r="DF617" t="s">
        <v>2272</v>
      </c>
    </row>
    <row r="618" spans="2:110" x14ac:dyDescent="0.3">
      <c r="B618" t="s">
        <v>936</v>
      </c>
      <c r="C618" t="str">
        <f>INDEX('PH Itemnames'!$B$1:$B$723,MATCH(B618,'PH Itemnames'!$A$1:$A$723),1)</f>
        <v>mochicakeItem</v>
      </c>
      <c r="D618" t="s">
        <v>245</v>
      </c>
      <c r="E618" t="s">
        <v>1192</v>
      </c>
      <c r="F618" s="10" t="s">
        <v>247</v>
      </c>
      <c r="G618" s="11" t="s">
        <v>44</v>
      </c>
      <c r="H618" s="11" t="s">
        <v>264</v>
      </c>
      <c r="I618" s="11" t="s">
        <v>226</v>
      </c>
      <c r="J618" s="11" t="s">
        <v>173</v>
      </c>
      <c r="K618" s="11" t="s">
        <v>238</v>
      </c>
      <c r="L618" s="11"/>
      <c r="M618" s="11"/>
      <c r="N618" s="46">
        <f ca="1">SUMIF(Ingredients!$B$3:$B$217,'PH complex foods'!F618,Ingredients!$A$3:$A$119)+SUMIF($B$3:$B$724,F618,$V$3:$V$723)</f>
        <v>1</v>
      </c>
      <c r="O618" s="11">
        <f ca="1">SUMIF(Ingredients!$B$3:$B$217,'PH complex foods'!G618,Ingredients!$A$3:$A$119)+SUMIF($B$3:$B$724,G618,$V$3:$V$723)</f>
        <v>1</v>
      </c>
      <c r="P618" s="11">
        <f ca="1">SUMIF(Ingredients!$B$3:$B$217,'PH complex foods'!H618,Ingredients!$A$3:$A$119)+SUMIF($B$3:$B$724,H618,$V$3:$V$723)</f>
        <v>1</v>
      </c>
      <c r="Q618" s="11">
        <f ca="1">SUMIF(Ingredients!$B$3:$B$217,'PH complex foods'!I618,Ingredients!$A$3:$A$119)+SUMIF($B$3:$B$724,I618,$V$3:$V$723)</f>
        <v>1</v>
      </c>
      <c r="R618" s="11">
        <f ca="1">SUMIF(Ingredients!$B$3:$B$217,'PH complex foods'!J618,Ingredients!$A$3:$A$119)+SUMIF($B$3:$B$724,J618,$V$3:$V$723)</f>
        <v>0</v>
      </c>
      <c r="S618" s="11">
        <f ca="1">SUMIF(Ingredients!$B$3:$B$217,'PH complex foods'!K618,Ingredients!$A$3:$A$119)+SUMIF($B$3:$B$724,K618,$V$3:$V$723)</f>
        <v>1</v>
      </c>
      <c r="T618" s="11">
        <f ca="1">SUMIF(Ingredients!$B$3:$B$217,'PH complex foods'!L618,Ingredients!$A$3:$A$119)+SUMIF($B$3:$B$724,L618,$V$3:$V$723)</f>
        <v>0</v>
      </c>
      <c r="U618" s="11">
        <f ca="1">SUMIF(Ingredients!$B$3:$B$217,'PH complex foods'!M618,Ingredients!$A$3:$A$119)+SUMIF($B$3:$B$724,M618,$V$3:$V$723)</f>
        <v>0</v>
      </c>
      <c r="V618" s="10">
        <f t="shared" ca="1" si="129"/>
        <v>0</v>
      </c>
      <c r="W618" s="11">
        <f t="shared" si="118"/>
        <v>0</v>
      </c>
      <c r="X618" s="44" t="str">
        <f t="shared" ca="1" si="130"/>
        <v>No</v>
      </c>
      <c r="Y618" s="34">
        <f>SUMIF(Ingredients!$B$3:$B$217,F618,Ingredients!$C$3:$C$217)+SUMIF($B$3:$B$724,F618,$AG$3:$AG$724)</f>
        <v>5</v>
      </c>
      <c r="Z618" s="30">
        <f>SUMIF(Ingredients!$B$3:$B$217,G618,Ingredients!$C$3:$C$217)+SUMIF($B$3:$B$724,G618,$AG$3:$AG$724)</f>
        <v>0</v>
      </c>
      <c r="AA618" s="30">
        <f>SUMIF(Ingredients!$B$3:$B$217,H618,Ingredients!$C$3:$C$217)+SUMIF($B$3:$B$724,H618,$AG$3:$AG$724)</f>
        <v>5</v>
      </c>
      <c r="AB618" s="30">
        <f>SUMIF(Ingredients!$B$3:$B$217,I618,Ingredients!$C$3:$C$217)+SUMIF($B$3:$B$724,I618,$AG$3:$AG$724)</f>
        <v>0</v>
      </c>
      <c r="AC618" s="30">
        <f>SUMIF(Ingredients!$B$3:$B$217,J618,Ingredients!$C$3:$C$217)+SUMIF($B$3:$B$724,J618,$AG$3:$AG$724)</f>
        <v>1</v>
      </c>
      <c r="AD618" s="30">
        <f>SUMIF(Ingredients!$B$3:$B$217,K618,Ingredients!$C$3:$C$217)+SUMIF($B$3:$B$724,K618,$AG$3:$AG$724)</f>
        <v>5</v>
      </c>
      <c r="AE618" s="30">
        <f>SUMIF(Ingredients!$B$3:$B$217,L618,Ingredients!$C$3:$C$217)+SUMIF($B$3:$B$724,L618,$AG$3:$AG$724)</f>
        <v>0</v>
      </c>
      <c r="AF618" s="30">
        <f>SUMIF(Ingredients!$B$3:$B$217,M618,Ingredients!$C$3:$C$217)+SUMIF($B$3:$B$724,M618,$AG$3:$AG$724)</f>
        <v>0</v>
      </c>
      <c r="AG618" s="29">
        <f t="shared" si="119"/>
        <v>16</v>
      </c>
      <c r="AH618" s="30">
        <f>SUMIF(Ingredients!$B$3:$B$217,F618,Ingredients!$D$3:$D$217)+SUMIF($B$3:$B$724,F618,$AP$3:$AP$724)</f>
        <v>0</v>
      </c>
      <c r="AI618" s="30">
        <f>SUMIF(Ingredients!$B$3:$B$217,G618,Ingredients!$D$3:$D$217)+SUMIF($B$3:$B$724,G618,$AP$3:$AP$724)</f>
        <v>0</v>
      </c>
      <c r="AJ618" s="30">
        <f>SUMIF(Ingredients!$B$3:$B$217,H618,Ingredients!$D$3:$D$217)+SUMIF($B$3:$B$724,H618,$AP$3:$AP$724)</f>
        <v>0</v>
      </c>
      <c r="AK618" s="30">
        <f>SUMIF(Ingredients!$B$3:$B$217,I618,Ingredients!$D$3:$D$217)+SUMIF($B$3:$B$724,I618,$AP$3:$AP$724)</f>
        <v>0</v>
      </c>
      <c r="AL618" s="30">
        <f>SUMIF(Ingredients!$B$3:$B$217,J618,Ingredients!$D$3:$D$217)+SUMIF($B$3:$B$724,J618,$AP$3:$AP$724)</f>
        <v>0</v>
      </c>
      <c r="AM618" s="30">
        <f>SUMIF(Ingredients!$B$3:$B$217,K618,Ingredients!$D$3:$D$217)+SUMIF($B$3:$B$724,K618,$AP$3:$AP$724)</f>
        <v>5</v>
      </c>
      <c r="AN618" s="30">
        <f>SUMIF(Ingredients!$B$3:$B$217,L618,Ingredients!$D$3:$D$217)+SUMIF($B$3:$B$724,L618,$AP$3:$AP$724)</f>
        <v>0</v>
      </c>
      <c r="AO618" s="30">
        <f>SUMIF(Ingredients!$B$3:$B$217,M618,Ingredients!$D$3:$D$217)+SUMIF($B$3:$B$724,M618,$AP$3:$AP$724)</f>
        <v>0</v>
      </c>
      <c r="AP618" s="29">
        <f t="shared" si="120"/>
        <v>5</v>
      </c>
      <c r="AQ618" s="30">
        <f>SUMIF(Ingredients!$B$3:$B$217,F618,Ingredients!$E$3:$E$217)+SUMIF($B$3:$B$724,F618,$AY$3:$AY$727)</f>
        <v>12</v>
      </c>
      <c r="AR618" s="30">
        <f>SUMIF(Ingredients!$B$3:$B$217,G618,Ingredients!$E$3:$E$217)+SUMIF($B$3:$B$724,G618,$AY$3:$AY$727)</f>
        <v>10</v>
      </c>
      <c r="AS618" s="30">
        <f>SUMIF(Ingredients!$B$3:$B$217,H618,Ingredients!$E$3:$E$217)+SUMIF($B$3:$B$724,H618,$AY$3:$AY$727)</f>
        <v>43</v>
      </c>
      <c r="AT618" s="30">
        <f>SUMIF(Ingredients!$B$3:$B$217,I618,Ingredients!$E$3:$E$217)+SUMIF($B$3:$B$724,I618,$AY$3:$AY$727)</f>
        <v>16</v>
      </c>
      <c r="AU618" s="30">
        <f>SUMIF(Ingredients!$B$3:$B$217,J618,Ingredients!$E$3:$E$217)+SUMIF($B$3:$B$724,J618,$AY$3:$AY$727)</f>
        <v>18</v>
      </c>
      <c r="AV618" s="30">
        <f>SUMIF(Ingredients!$B$3:$B$217,K618,Ingredients!$E$3:$E$217)+SUMIF($B$3:$B$724,K618,$AY$3:$AY$727)</f>
        <v>23</v>
      </c>
      <c r="AW618" s="30">
        <f>SUMIF(Ingredients!$B$3:$B$217,L618,Ingredients!$E$3:$E$217)+SUMIF($B$3:$B$724,L618,$AY$3:$AY$727)</f>
        <v>0</v>
      </c>
      <c r="AX618" s="30">
        <f>SUMIF(Ingredients!$B$3:$B$217,M618,Ingredients!$E$3:$E$217)+SUMIF($B$3:$B$724,M618,$AY$3:$AY$727)</f>
        <v>0</v>
      </c>
      <c r="AY618" s="29">
        <f t="shared" si="121"/>
        <v>20.333333333333332</v>
      </c>
      <c r="AZ618" s="30">
        <f>SUMIF(Ingredients!$B$3:$B$217,F618,Ingredients!$F$3:$F$217)+SUMIF($B$3:$B$724,F618,$BH$3:$BH$724)</f>
        <v>0</v>
      </c>
      <c r="BA618" s="30">
        <f>SUMIF(Ingredients!$B$3:$B$217,G618,Ingredients!$F$3:$F$217)+SUMIF($B$3:$B$724,G618,$BH$3:$BH$724)</f>
        <v>0</v>
      </c>
      <c r="BB618" s="30">
        <f>SUMIF(Ingredients!$B$3:$B$217,H618,Ingredients!$F$3:$F$217)+SUMIF($B$3:$B$724,H618,$BH$3:$BH$724)</f>
        <v>1</v>
      </c>
      <c r="BC618" s="30">
        <f>SUMIF(Ingredients!$B$3:$B$217,I618,Ingredients!$F$3:$F$217)+SUMIF($B$3:$B$724,I618,$BH$3:$BH$724)</f>
        <v>0</v>
      </c>
      <c r="BD618" s="30">
        <f>SUMIF(Ingredients!$B$3:$B$217,J618,Ingredients!$F$3:$F$217)+SUMIF($B$3:$B$724,J618,$BH$3:$BH$724)</f>
        <v>0</v>
      </c>
      <c r="BE618" s="30">
        <f>SUMIF(Ingredients!$B$3:$B$217,K618,Ingredients!$F$3:$F$217)+SUMIF($B$3:$B$724,K618,$BH$3:$BH$724)</f>
        <v>0</v>
      </c>
      <c r="BF618" s="30">
        <f>SUMIF(Ingredients!$B$3:$B$217,L618,Ingredients!$F$3:$F$217)+SUMIF($B$3:$B$724,L618,$BH$3:$BH$724)</f>
        <v>0</v>
      </c>
      <c r="BG618" s="30">
        <f>SUMIF(Ingredients!$B$3:$B$217,M618,Ingredients!$F$3:$F$217)+SUMIF($B$3:$B$724,M618,$BH$3:$BH$724)</f>
        <v>0</v>
      </c>
      <c r="BH618" s="35">
        <f t="shared" si="122"/>
        <v>1</v>
      </c>
      <c r="BI618" s="30">
        <f>SUMIF(Ingredients!$B$3:$B$217,F618,Ingredients!$G$3:$G$217)+SUMIF($B$3:$B$724,F618,$BQ$3:$BQ$724)</f>
        <v>0</v>
      </c>
      <c r="BJ618" s="30">
        <f>SUMIF(Ingredients!$B$3:$B$217,G618,Ingredients!$G$3:$G$217)+SUMIF($B$3:$B$724,G618,$BQ$3:$BQ$724)</f>
        <v>0</v>
      </c>
      <c r="BK618" s="30">
        <f>SUMIF(Ingredients!$B$3:$B$217,H618,Ingredients!$G$3:$G$217)+SUMIF($B$3:$B$724,H618,$BQ$3:$BQ$724)</f>
        <v>0</v>
      </c>
      <c r="BL618" s="30">
        <f>SUMIF(Ingredients!$B$3:$B$217,I618,Ingredients!$G$3:$G$217)+SUMIF($B$3:$B$724,I618,$BQ$3:$BQ$724)</f>
        <v>0</v>
      </c>
      <c r="BM618" s="30">
        <f>SUMIF(Ingredients!$B$3:$B$217,J618,Ingredients!$G$3:$G$217)+SUMIF($B$3:$B$724,J618,$BQ$3:$BQ$724)</f>
        <v>0</v>
      </c>
      <c r="BN618" s="30">
        <f>SUMIF(Ingredients!$B$3:$B$217,K618,Ingredients!$G$3:$G$217)+SUMIF($B$3:$B$724,K618,$BQ$3:$BQ$724)</f>
        <v>0</v>
      </c>
      <c r="BO618" s="30">
        <f>SUMIF(Ingredients!$B$3:$B$217,L618,Ingredients!$G$3:$G$217)+SUMIF($B$3:$B$724,L618,$BQ$3:$BQ$724)</f>
        <v>0</v>
      </c>
      <c r="BP618" s="30">
        <f>SUMIF(Ingredients!$B$3:$B$217,M618,Ingredients!$G$3:$G$217)+SUMIF($B$3:$B$724,M618,$BQ$3:$BQ$724)</f>
        <v>0</v>
      </c>
      <c r="BQ618" s="36">
        <f t="shared" si="123"/>
        <v>0</v>
      </c>
      <c r="BR618" s="30">
        <f>SUMIF(Ingredients!$B$3:$B$217,F618,Ingredients!$H$3:$H$217)+SUMIF($B$3:$B$724,F618,$BZ$3:$BZ$724)</f>
        <v>0</v>
      </c>
      <c r="BS618" s="30">
        <f>SUMIF(Ingredients!$B$3:$B$217,G618,Ingredients!$H$3:$H$217)+SUMIF($B$3:$B$724,G618,$BZ$3:$BZ$724)</f>
        <v>0</v>
      </c>
      <c r="BT618" s="30">
        <f>SUMIF(Ingredients!$B$3:$B$217,H618,Ingredients!$H$3:$H$217)+SUMIF($B$3:$B$724,H618,$BZ$3:$BZ$724)</f>
        <v>0</v>
      </c>
      <c r="BU618" s="30">
        <f>SUMIF(Ingredients!$B$3:$B$217,I618,Ingredients!$H$3:$H$217)+SUMIF($B$3:$B$724,I618,$BZ$3:$BZ$724)</f>
        <v>0</v>
      </c>
      <c r="BV618" s="30">
        <f>SUMIF(Ingredients!$B$3:$B$217,J618,Ingredients!$H$3:$H$217)+SUMIF($B$3:$B$724,J618,$BZ$3:$BZ$724)</f>
        <v>0</v>
      </c>
      <c r="BW618" s="30">
        <f>SUMIF(Ingredients!$B$3:$B$217,K618,Ingredients!$H$3:$H$217)+SUMIF($B$3:$B$724,K618,$BZ$3:$BZ$724)</f>
        <v>0</v>
      </c>
      <c r="BX618" s="30">
        <f>SUMIF(Ingredients!$B$3:$B$217,L618,Ingredients!$H$3:$H$217)+SUMIF($B$3:$B$724,L618,$BZ$3:$BZ$724)</f>
        <v>0</v>
      </c>
      <c r="BY618" s="30">
        <f>SUMIF(Ingredients!$B$3:$B$217,M618,Ingredients!$H$3:$H$217)+SUMIF($B$3:$B$724,M618,$BZ$3:$BZ$724)</f>
        <v>0</v>
      </c>
      <c r="BZ618" s="42">
        <f t="shared" si="124"/>
        <v>0</v>
      </c>
      <c r="CA618" s="30">
        <f>SUMIF(Ingredients!$B$3:$B$217,F618,Ingredients!$I$3:$I$217)+SUMIF($B$3:$B$724,F618,$CI$3:$CI$724)</f>
        <v>0</v>
      </c>
      <c r="CB618" s="30">
        <f>SUMIF(Ingredients!$B$3:$B$217,G618,Ingredients!$I$3:$I$217)+SUMIF($B$3:$B$724,G618,$CI$3:$CI$724)</f>
        <v>0</v>
      </c>
      <c r="CC618" s="30">
        <f>SUMIF(Ingredients!$B$3:$B$217,H618,Ingredients!$I$3:$I$217)+SUMIF($B$3:$B$724,H618,$CI$3:$CI$724)</f>
        <v>0</v>
      </c>
      <c r="CD618" s="30">
        <f>SUMIF(Ingredients!$B$3:$B$217,I618,Ingredients!$I$3:$I$217)+SUMIF($B$3:$B$724,I618,$CI$3:$CI$724)</f>
        <v>0</v>
      </c>
      <c r="CE618" s="30">
        <f>SUMIF(Ingredients!$B$3:$B$217,J618,Ingredients!$I$3:$I$217)+SUMIF($B$3:$B$724,J618,$CI$3:$CI$724)</f>
        <v>0</v>
      </c>
      <c r="CF618" s="30">
        <f>SUMIF(Ingredients!$B$3:$B$217,K618,Ingredients!$I$3:$I$217)+SUMIF($B$3:$B$724,K618,$CI$3:$CI$724)</f>
        <v>0</v>
      </c>
      <c r="CG618" s="30">
        <f>SUMIF(Ingredients!$B$3:$B$217,L618,Ingredients!$I$3:$I$217)+SUMIF($B$3:$B$724,L618,$CI$3:$CI$724)</f>
        <v>0</v>
      </c>
      <c r="CH618" s="30">
        <f>SUMIF(Ingredients!$B$3:$B$217,M618,Ingredients!$I$3:$I$217)+SUMIF($B$3:$B$724,M618,$CI$3:$CI$724)</f>
        <v>0</v>
      </c>
      <c r="CI618" s="38">
        <f t="shared" si="125"/>
        <v>0</v>
      </c>
      <c r="CJ618" s="30">
        <f>SUMIF(Ingredients!$B$3:$B$217,F618,Ingredients!$J$3:$J$217)+SUMIF($B$3:$B$724,F618,$CR$3:$CR$724)</f>
        <v>1</v>
      </c>
      <c r="CK618" s="30">
        <f>SUMIF(Ingredients!$B$3:$B$217,G618,Ingredients!$J$3:$J$217)+SUMIF($B$3:$B$724,G618,$CR$3:$CR$724)</f>
        <v>0</v>
      </c>
      <c r="CL618" s="30">
        <f>SUMIF(Ingredients!$B$3:$B$217,H618,Ingredients!$J$3:$J$217)+SUMIF($B$3:$B$724,H618,$CR$3:$CR$724)</f>
        <v>0</v>
      </c>
      <c r="CM618" s="30">
        <f>SUMIF(Ingredients!$B$3:$B$217,I618,Ingredients!$J$3:$J$217)+SUMIF($B$3:$B$724,I618,$CR$3:$CR$724)</f>
        <v>0</v>
      </c>
      <c r="CN618" s="30">
        <f>SUMIF(Ingredients!$B$3:$B$217,J618,Ingredients!$J$3:$J$217)+SUMIF($B$3:$B$724,J618,$CR$3:$CR$724)</f>
        <v>0</v>
      </c>
      <c r="CO618" s="30">
        <f>SUMIF(Ingredients!$B$3:$B$217,K618,Ingredients!$J$3:$J$217)+SUMIF($B$3:$B$724,K618,$CR$3:$CR$724)</f>
        <v>2</v>
      </c>
      <c r="CP618" s="30">
        <f>SUMIF(Ingredients!$B$3:$B$217,L618,Ingredients!$J$3:$J$217)+SUMIF($B$3:$B$724,L618,$CR$3:$CR$724)</f>
        <v>0</v>
      </c>
      <c r="CQ618" s="30">
        <f>SUMIF(Ingredients!$B$3:$B$217,M618,Ingredients!$J$3:$J$217)+SUMIF($B$3:$B$724,M618,$CR$3:$CR$724)</f>
        <v>0</v>
      </c>
      <c r="CR618" s="43">
        <f t="shared" si="126"/>
        <v>3</v>
      </c>
      <c r="CS618" s="34">
        <v>16</v>
      </c>
      <c r="CT618" s="30">
        <v>5</v>
      </c>
      <c r="CU618" s="30">
        <v>20.333333333333332</v>
      </c>
      <c r="CV618" s="35">
        <v>1</v>
      </c>
      <c r="CW618" s="36">
        <v>0</v>
      </c>
      <c r="CX618" s="37">
        <v>0</v>
      </c>
      <c r="CY618" s="38">
        <v>0</v>
      </c>
      <c r="CZ618" s="39">
        <v>3</v>
      </c>
      <c r="DA618" t="s">
        <v>199</v>
      </c>
      <c r="DB618" t="str">
        <f t="shared" ca="1" si="127"/>
        <v>No</v>
      </c>
      <c r="DD618" t="s">
        <v>200</v>
      </c>
      <c r="DE618" t="str">
        <f t="shared" ca="1" si="128"/>
        <v/>
      </c>
      <c r="DF618" t="s">
        <v>2272</v>
      </c>
    </row>
    <row r="619" spans="2:110" x14ac:dyDescent="0.3">
      <c r="B619" t="s">
        <v>937</v>
      </c>
      <c r="C619" t="str">
        <f>INDEX('PH Itemnames'!$B$1:$B$723,MATCH(B619,'PH Itemnames'!$A$1:$A$723),1)</f>
        <v>mochidessertItem</v>
      </c>
      <c r="D619" t="s">
        <v>240</v>
      </c>
      <c r="E619" t="s">
        <v>1192</v>
      </c>
      <c r="F619" s="10" t="s">
        <v>656</v>
      </c>
      <c r="G619" s="11" t="s">
        <v>248</v>
      </c>
      <c r="H619" s="11"/>
      <c r="I619" s="11"/>
      <c r="J619" s="11"/>
      <c r="K619" s="11"/>
      <c r="L619" s="11"/>
      <c r="M619" s="11"/>
      <c r="N619" s="46">
        <f ca="1">SUMIF(Ingredients!$B$3:$B$217,'PH complex foods'!F619,Ingredients!$A$3:$A$119)+SUMIF($B$3:$B$724,F619,$V$3:$V$723)</f>
        <v>1</v>
      </c>
      <c r="O619" s="11">
        <f ca="1">SUMIF(Ingredients!$B$3:$B$217,'PH complex foods'!G619,Ingredients!$A$3:$A$119)+SUMIF($B$3:$B$724,G619,$V$3:$V$723)</f>
        <v>1</v>
      </c>
      <c r="P619" s="11">
        <f ca="1">SUMIF(Ingredients!$B$3:$B$217,'PH complex foods'!H619,Ingredients!$A$3:$A$119)+SUMIF($B$3:$B$724,H619,$V$3:$V$723)</f>
        <v>0</v>
      </c>
      <c r="Q619" s="11">
        <f ca="1">SUMIF(Ingredients!$B$3:$B$217,'PH complex foods'!I619,Ingredients!$A$3:$A$119)+SUMIF($B$3:$B$724,I619,$V$3:$V$723)</f>
        <v>0</v>
      </c>
      <c r="R619" s="11">
        <f ca="1">SUMIF(Ingredients!$B$3:$B$217,'PH complex foods'!J619,Ingredients!$A$3:$A$119)+SUMIF($B$3:$B$724,J619,$V$3:$V$723)</f>
        <v>0</v>
      </c>
      <c r="S619" s="11">
        <f ca="1">SUMIF(Ingredients!$B$3:$B$217,'PH complex foods'!K619,Ingredients!$A$3:$A$119)+SUMIF($B$3:$B$724,K619,$V$3:$V$723)</f>
        <v>0</v>
      </c>
      <c r="T619" s="11">
        <f ca="1">SUMIF(Ingredients!$B$3:$B$217,'PH complex foods'!L619,Ingredients!$A$3:$A$119)+SUMIF($B$3:$B$724,L619,$V$3:$V$723)</f>
        <v>0</v>
      </c>
      <c r="U619" s="11">
        <f ca="1">SUMIF(Ingredients!$B$3:$B$217,'PH complex foods'!M619,Ingredients!$A$3:$A$119)+SUMIF($B$3:$B$724,M619,$V$3:$V$723)</f>
        <v>0</v>
      </c>
      <c r="V619" s="10">
        <f t="shared" ca="1" si="129"/>
        <v>1</v>
      </c>
      <c r="W619" s="11">
        <f t="shared" si="118"/>
        <v>0</v>
      </c>
      <c r="X619" s="44" t="str">
        <f t="shared" ca="1" si="130"/>
        <v>Yes</v>
      </c>
      <c r="Y619" s="34">
        <f>SUMIF(Ingredients!$B$3:$B$217,F619,Ingredients!$C$3:$C$217)+SUMIF($B$3:$B$724,F619,$AG$3:$AG$724)</f>
        <v>0</v>
      </c>
      <c r="Z619" s="30">
        <f>SUMIF(Ingredients!$B$3:$B$217,G619,Ingredients!$C$3:$C$217)+SUMIF($B$3:$B$724,G619,$AG$3:$AG$724)</f>
        <v>5</v>
      </c>
      <c r="AA619" s="30">
        <f>SUMIF(Ingredients!$B$3:$B$217,H619,Ingredients!$C$3:$C$217)+SUMIF($B$3:$B$724,H619,$AG$3:$AG$724)</f>
        <v>0</v>
      </c>
      <c r="AB619" s="30">
        <f>SUMIF(Ingredients!$B$3:$B$217,I619,Ingredients!$C$3:$C$217)+SUMIF($B$3:$B$724,I619,$AG$3:$AG$724)</f>
        <v>0</v>
      </c>
      <c r="AC619" s="30">
        <f>SUMIF(Ingredients!$B$3:$B$217,J619,Ingredients!$C$3:$C$217)+SUMIF($B$3:$B$724,J619,$AG$3:$AG$724)</f>
        <v>0</v>
      </c>
      <c r="AD619" s="30">
        <f>SUMIF(Ingredients!$B$3:$B$217,K619,Ingredients!$C$3:$C$217)+SUMIF($B$3:$B$724,K619,$AG$3:$AG$724)</f>
        <v>0</v>
      </c>
      <c r="AE619" s="30">
        <f>SUMIF(Ingredients!$B$3:$B$217,L619,Ingredients!$C$3:$C$217)+SUMIF($B$3:$B$724,L619,$AG$3:$AG$724)</f>
        <v>0</v>
      </c>
      <c r="AF619" s="30">
        <f>SUMIF(Ingredients!$B$3:$B$217,M619,Ingredients!$C$3:$C$217)+SUMIF($B$3:$B$724,M619,$AG$3:$AG$724)</f>
        <v>0</v>
      </c>
      <c r="AG619" s="29">
        <f t="shared" si="119"/>
        <v>5</v>
      </c>
      <c r="AH619" s="30">
        <f>SUMIF(Ingredients!$B$3:$B$217,F619,Ingredients!$D$3:$D$217)+SUMIF($B$3:$B$724,F619,$AP$3:$AP$724)</f>
        <v>10</v>
      </c>
      <c r="AI619" s="30">
        <f>SUMIF(Ingredients!$B$3:$B$217,G619,Ingredients!$D$3:$D$217)+SUMIF($B$3:$B$724,G619,$AP$3:$AP$724)</f>
        <v>10</v>
      </c>
      <c r="AJ619" s="30">
        <f>SUMIF(Ingredients!$B$3:$B$217,H619,Ingredients!$D$3:$D$217)+SUMIF($B$3:$B$724,H619,$AP$3:$AP$724)</f>
        <v>0</v>
      </c>
      <c r="AK619" s="30">
        <f>SUMIF(Ingredients!$B$3:$B$217,I619,Ingredients!$D$3:$D$217)+SUMIF($B$3:$B$724,I619,$AP$3:$AP$724)</f>
        <v>0</v>
      </c>
      <c r="AL619" s="30">
        <f>SUMIF(Ingredients!$B$3:$B$217,J619,Ingredients!$D$3:$D$217)+SUMIF($B$3:$B$724,J619,$AP$3:$AP$724)</f>
        <v>0</v>
      </c>
      <c r="AM619" s="30">
        <f>SUMIF(Ingredients!$B$3:$B$217,K619,Ingredients!$D$3:$D$217)+SUMIF($B$3:$B$724,K619,$AP$3:$AP$724)</f>
        <v>0</v>
      </c>
      <c r="AN619" s="30">
        <f>SUMIF(Ingredients!$B$3:$B$217,L619,Ingredients!$D$3:$D$217)+SUMIF($B$3:$B$724,L619,$AP$3:$AP$724)</f>
        <v>0</v>
      </c>
      <c r="AO619" s="30">
        <f>SUMIF(Ingredients!$B$3:$B$217,M619,Ingredients!$D$3:$D$217)+SUMIF($B$3:$B$724,M619,$AP$3:$AP$724)</f>
        <v>0</v>
      </c>
      <c r="AP619" s="29">
        <f t="shared" si="120"/>
        <v>20</v>
      </c>
      <c r="AQ619" s="30">
        <f>SUMIF(Ingredients!$B$3:$B$217,F619,Ingredients!$E$3:$E$217)+SUMIF($B$3:$B$724,F619,$AY$3:$AY$727)</f>
        <v>13.333333333333334</v>
      </c>
      <c r="AR619" s="30">
        <f>SUMIF(Ingredients!$B$3:$B$217,G619,Ingredients!$E$3:$E$217)+SUMIF($B$3:$B$724,G619,$AY$3:$AY$727)</f>
        <v>17.666666666666668</v>
      </c>
      <c r="AS619" s="30">
        <f>SUMIF(Ingredients!$B$3:$B$217,H619,Ingredients!$E$3:$E$217)+SUMIF($B$3:$B$724,H619,$AY$3:$AY$727)</f>
        <v>0</v>
      </c>
      <c r="AT619" s="30">
        <f>SUMIF(Ingredients!$B$3:$B$217,I619,Ingredients!$E$3:$E$217)+SUMIF($B$3:$B$724,I619,$AY$3:$AY$727)</f>
        <v>0</v>
      </c>
      <c r="AU619" s="30">
        <f>SUMIF(Ingredients!$B$3:$B$217,J619,Ingredients!$E$3:$E$217)+SUMIF($B$3:$B$724,J619,$AY$3:$AY$727)</f>
        <v>0</v>
      </c>
      <c r="AV619" s="30">
        <f>SUMIF(Ingredients!$B$3:$B$217,K619,Ingredients!$E$3:$E$217)+SUMIF($B$3:$B$724,K619,$AY$3:$AY$727)</f>
        <v>0</v>
      </c>
      <c r="AW619" s="30">
        <f>SUMIF(Ingredients!$B$3:$B$217,L619,Ingredients!$E$3:$E$217)+SUMIF($B$3:$B$724,L619,$AY$3:$AY$727)</f>
        <v>0</v>
      </c>
      <c r="AX619" s="30">
        <f>SUMIF(Ingredients!$B$3:$B$217,M619,Ingredients!$E$3:$E$217)+SUMIF($B$3:$B$724,M619,$AY$3:$AY$727)</f>
        <v>0</v>
      </c>
      <c r="AY619" s="29">
        <f t="shared" si="121"/>
        <v>15.5</v>
      </c>
      <c r="AZ619" s="30">
        <f>SUMIF(Ingredients!$B$3:$B$217,F619,Ingredients!$F$3:$F$217)+SUMIF($B$3:$B$724,F619,$BH$3:$BH$724)</f>
        <v>0</v>
      </c>
      <c r="BA619" s="30">
        <f>SUMIF(Ingredients!$B$3:$B$217,G619,Ingredients!$F$3:$F$217)+SUMIF($B$3:$B$724,G619,$BH$3:$BH$724)</f>
        <v>0</v>
      </c>
      <c r="BB619" s="30">
        <f>SUMIF(Ingredients!$B$3:$B$217,H619,Ingredients!$F$3:$F$217)+SUMIF($B$3:$B$724,H619,$BH$3:$BH$724)</f>
        <v>0</v>
      </c>
      <c r="BC619" s="30">
        <f>SUMIF(Ingredients!$B$3:$B$217,I619,Ingredients!$F$3:$F$217)+SUMIF($B$3:$B$724,I619,$BH$3:$BH$724)</f>
        <v>0</v>
      </c>
      <c r="BD619" s="30">
        <f>SUMIF(Ingredients!$B$3:$B$217,J619,Ingredients!$F$3:$F$217)+SUMIF($B$3:$B$724,J619,$BH$3:$BH$724)</f>
        <v>0</v>
      </c>
      <c r="BE619" s="30">
        <f>SUMIF(Ingredients!$B$3:$B$217,K619,Ingredients!$F$3:$F$217)+SUMIF($B$3:$B$724,K619,$BH$3:$BH$724)</f>
        <v>0</v>
      </c>
      <c r="BF619" s="30">
        <f>SUMIF(Ingredients!$B$3:$B$217,L619,Ingredients!$F$3:$F$217)+SUMIF($B$3:$B$724,L619,$BH$3:$BH$724)</f>
        <v>0</v>
      </c>
      <c r="BG619" s="30">
        <f>SUMIF(Ingredients!$B$3:$B$217,M619,Ingredients!$F$3:$F$217)+SUMIF($B$3:$B$724,M619,$BH$3:$BH$724)</f>
        <v>0</v>
      </c>
      <c r="BH619" s="35">
        <f t="shared" si="122"/>
        <v>0</v>
      </c>
      <c r="BI619" s="30">
        <f>SUMIF(Ingredients!$B$3:$B$217,F619,Ingredients!$G$3:$G$217)+SUMIF($B$3:$B$724,F619,$BQ$3:$BQ$724)</f>
        <v>0</v>
      </c>
      <c r="BJ619" s="30">
        <f>SUMIF(Ingredients!$B$3:$B$217,G619,Ingredients!$G$3:$G$217)+SUMIF($B$3:$B$724,G619,$BQ$3:$BQ$724)</f>
        <v>0</v>
      </c>
      <c r="BK619" s="30">
        <f>SUMIF(Ingredients!$B$3:$B$217,H619,Ingredients!$G$3:$G$217)+SUMIF($B$3:$B$724,H619,$BQ$3:$BQ$724)</f>
        <v>0</v>
      </c>
      <c r="BL619" s="30">
        <f>SUMIF(Ingredients!$B$3:$B$217,I619,Ingredients!$G$3:$G$217)+SUMIF($B$3:$B$724,I619,$BQ$3:$BQ$724)</f>
        <v>0</v>
      </c>
      <c r="BM619" s="30">
        <f>SUMIF(Ingredients!$B$3:$B$217,J619,Ingredients!$G$3:$G$217)+SUMIF($B$3:$B$724,J619,$BQ$3:$BQ$724)</f>
        <v>0</v>
      </c>
      <c r="BN619" s="30">
        <f>SUMIF(Ingredients!$B$3:$B$217,K619,Ingredients!$G$3:$G$217)+SUMIF($B$3:$B$724,K619,$BQ$3:$BQ$724)</f>
        <v>0</v>
      </c>
      <c r="BO619" s="30">
        <f>SUMIF(Ingredients!$B$3:$B$217,L619,Ingredients!$G$3:$G$217)+SUMIF($B$3:$B$724,L619,$BQ$3:$BQ$724)</f>
        <v>0</v>
      </c>
      <c r="BP619" s="30">
        <f>SUMIF(Ingredients!$B$3:$B$217,M619,Ingredients!$G$3:$G$217)+SUMIF($B$3:$B$724,M619,$BQ$3:$BQ$724)</f>
        <v>0</v>
      </c>
      <c r="BQ619" s="36">
        <f t="shared" si="123"/>
        <v>0</v>
      </c>
      <c r="BR619" s="30">
        <f>SUMIF(Ingredients!$B$3:$B$217,F619,Ingredients!$H$3:$H$217)+SUMIF($B$3:$B$724,F619,$BZ$3:$BZ$724)</f>
        <v>0</v>
      </c>
      <c r="BS619" s="30">
        <f>SUMIF(Ingredients!$B$3:$B$217,G619,Ingredients!$H$3:$H$217)+SUMIF($B$3:$B$724,G619,$BZ$3:$BZ$724)</f>
        <v>0</v>
      </c>
      <c r="BT619" s="30">
        <f>SUMIF(Ingredients!$B$3:$B$217,H619,Ingredients!$H$3:$H$217)+SUMIF($B$3:$B$724,H619,$BZ$3:$BZ$724)</f>
        <v>0</v>
      </c>
      <c r="BU619" s="30">
        <f>SUMIF(Ingredients!$B$3:$B$217,I619,Ingredients!$H$3:$H$217)+SUMIF($B$3:$B$724,I619,$BZ$3:$BZ$724)</f>
        <v>0</v>
      </c>
      <c r="BV619" s="30">
        <f>SUMIF(Ingredients!$B$3:$B$217,J619,Ingredients!$H$3:$H$217)+SUMIF($B$3:$B$724,J619,$BZ$3:$BZ$724)</f>
        <v>0</v>
      </c>
      <c r="BW619" s="30">
        <f>SUMIF(Ingredients!$B$3:$B$217,K619,Ingredients!$H$3:$H$217)+SUMIF($B$3:$B$724,K619,$BZ$3:$BZ$724)</f>
        <v>0</v>
      </c>
      <c r="BX619" s="30">
        <f>SUMIF(Ingredients!$B$3:$B$217,L619,Ingredients!$H$3:$H$217)+SUMIF($B$3:$B$724,L619,$BZ$3:$BZ$724)</f>
        <v>0</v>
      </c>
      <c r="BY619" s="30">
        <f>SUMIF(Ingredients!$B$3:$B$217,M619,Ingredients!$H$3:$H$217)+SUMIF($B$3:$B$724,M619,$BZ$3:$BZ$724)</f>
        <v>0</v>
      </c>
      <c r="BZ619" s="42">
        <f t="shared" si="124"/>
        <v>0</v>
      </c>
      <c r="CA619" s="30">
        <f>SUMIF(Ingredients!$B$3:$B$217,F619,Ingredients!$I$3:$I$217)+SUMIF($B$3:$B$724,F619,$CI$3:$CI$724)</f>
        <v>0</v>
      </c>
      <c r="CB619" s="30">
        <f>SUMIF(Ingredients!$B$3:$B$217,G619,Ingredients!$I$3:$I$217)+SUMIF($B$3:$B$724,G619,$CI$3:$CI$724)</f>
        <v>0</v>
      </c>
      <c r="CC619" s="30">
        <f>SUMIF(Ingredients!$B$3:$B$217,H619,Ingredients!$I$3:$I$217)+SUMIF($B$3:$B$724,H619,$CI$3:$CI$724)</f>
        <v>0</v>
      </c>
      <c r="CD619" s="30">
        <f>SUMIF(Ingredients!$B$3:$B$217,I619,Ingredients!$I$3:$I$217)+SUMIF($B$3:$B$724,I619,$CI$3:$CI$724)</f>
        <v>0</v>
      </c>
      <c r="CE619" s="30">
        <f>SUMIF(Ingredients!$B$3:$B$217,J619,Ingredients!$I$3:$I$217)+SUMIF($B$3:$B$724,J619,$CI$3:$CI$724)</f>
        <v>0</v>
      </c>
      <c r="CF619" s="30">
        <f>SUMIF(Ingredients!$B$3:$B$217,K619,Ingredients!$I$3:$I$217)+SUMIF($B$3:$B$724,K619,$CI$3:$CI$724)</f>
        <v>0</v>
      </c>
      <c r="CG619" s="30">
        <f>SUMIF(Ingredients!$B$3:$B$217,L619,Ingredients!$I$3:$I$217)+SUMIF($B$3:$B$724,L619,$CI$3:$CI$724)</f>
        <v>0</v>
      </c>
      <c r="CH619" s="30">
        <f>SUMIF(Ingredients!$B$3:$B$217,M619,Ingredients!$I$3:$I$217)+SUMIF($B$3:$B$724,M619,$CI$3:$CI$724)</f>
        <v>0</v>
      </c>
      <c r="CI619" s="38">
        <f t="shared" si="125"/>
        <v>0</v>
      </c>
      <c r="CJ619" s="30">
        <f>SUMIF(Ingredients!$B$3:$B$217,F619,Ingredients!$J$3:$J$217)+SUMIF($B$3:$B$724,F619,$CR$3:$CR$724)</f>
        <v>0</v>
      </c>
      <c r="CK619" s="30">
        <f>SUMIF(Ingredients!$B$3:$B$217,G619,Ingredients!$J$3:$J$217)+SUMIF($B$3:$B$724,G619,$CR$3:$CR$724)</f>
        <v>2</v>
      </c>
      <c r="CL619" s="30">
        <f>SUMIF(Ingredients!$B$3:$B$217,H619,Ingredients!$J$3:$J$217)+SUMIF($B$3:$B$724,H619,$CR$3:$CR$724)</f>
        <v>0</v>
      </c>
      <c r="CM619" s="30">
        <f>SUMIF(Ingredients!$B$3:$B$217,I619,Ingredients!$J$3:$J$217)+SUMIF($B$3:$B$724,I619,$CR$3:$CR$724)</f>
        <v>0</v>
      </c>
      <c r="CN619" s="30">
        <f>SUMIF(Ingredients!$B$3:$B$217,J619,Ingredients!$J$3:$J$217)+SUMIF($B$3:$B$724,J619,$CR$3:$CR$724)</f>
        <v>0</v>
      </c>
      <c r="CO619" s="30">
        <f>SUMIF(Ingredients!$B$3:$B$217,K619,Ingredients!$J$3:$J$217)+SUMIF($B$3:$B$724,K619,$CR$3:$CR$724)</f>
        <v>0</v>
      </c>
      <c r="CP619" s="30">
        <f>SUMIF(Ingredients!$B$3:$B$217,L619,Ingredients!$J$3:$J$217)+SUMIF($B$3:$B$724,L619,$CR$3:$CR$724)</f>
        <v>0</v>
      </c>
      <c r="CQ619" s="30">
        <f>SUMIF(Ingredients!$B$3:$B$217,M619,Ingredients!$J$3:$J$217)+SUMIF($B$3:$B$724,M619,$CR$3:$CR$724)</f>
        <v>0</v>
      </c>
      <c r="CR619" s="43">
        <f t="shared" si="126"/>
        <v>2</v>
      </c>
      <c r="CS619" s="34">
        <v>5</v>
      </c>
      <c r="CT619" s="30">
        <v>0</v>
      </c>
      <c r="CU619" s="30">
        <v>15.5</v>
      </c>
      <c r="CV619" s="35">
        <v>1</v>
      </c>
      <c r="CW619" s="36">
        <v>0</v>
      </c>
      <c r="CX619" s="37">
        <v>0</v>
      </c>
      <c r="CY619" s="38">
        <v>0</v>
      </c>
      <c r="CZ619" s="39">
        <v>2</v>
      </c>
      <c r="DA619" t="s">
        <v>202</v>
      </c>
      <c r="DB619" t="str">
        <f t="shared" ca="1" si="127"/>
        <v>-</v>
      </c>
      <c r="DD619" t="s">
        <v>200</v>
      </c>
      <c r="DE619" t="str">
        <f t="shared" ca="1" si="128"/>
        <v>MOCHIDESSERTITEM(MEAL, ItemRegistry.mochidessertItem, 4 ,1f,0f,1f,0f,0f,0f,2f,1.35f),</v>
      </c>
      <c r="DF619" t="s">
        <v>2636</v>
      </c>
    </row>
    <row r="620" spans="2:110" x14ac:dyDescent="0.3">
      <c r="B620" t="s">
        <v>938</v>
      </c>
      <c r="C620" t="str">
        <f>INDEX('PH Itemnames'!$B$1:$B$723,MATCH(B620,'PH Itemnames'!$A$1:$A$723),1)</f>
        <v>taiyakiItem</v>
      </c>
      <c r="D620" t="s">
        <v>240</v>
      </c>
      <c r="E620" t="s">
        <v>1192</v>
      </c>
      <c r="F620" s="10" t="s">
        <v>209</v>
      </c>
      <c r="G620" s="11" t="s">
        <v>939</v>
      </c>
      <c r="H620" s="11" t="s">
        <v>210</v>
      </c>
      <c r="I620" s="11"/>
      <c r="J620" s="11"/>
      <c r="K620" s="11"/>
      <c r="L620" s="11"/>
      <c r="M620" s="11"/>
      <c r="N620" s="46">
        <f ca="1">SUMIF(Ingredients!$B$3:$B$217,'PH complex foods'!F620,Ingredients!$A$3:$A$119)+SUMIF($B$3:$B$724,F620,$V$3:$V$723)</f>
        <v>1</v>
      </c>
      <c r="O620" s="11">
        <f ca="1">SUMIF(Ingredients!$B$3:$B$217,'PH complex foods'!G620,Ingredients!$A$3:$A$119)+SUMIF($B$3:$B$724,G620,$V$3:$V$723)</f>
        <v>1</v>
      </c>
      <c r="P620" s="11">
        <f ca="1">SUMIF(Ingredients!$B$3:$B$217,'PH complex foods'!H620,Ingredients!$A$3:$A$119)+SUMIF($B$3:$B$724,H620,$V$3:$V$723)</f>
        <v>1</v>
      </c>
      <c r="Q620" s="11">
        <f ca="1">SUMIF(Ingredients!$B$3:$B$217,'PH complex foods'!I620,Ingredients!$A$3:$A$119)+SUMIF($B$3:$B$724,I620,$V$3:$V$723)</f>
        <v>0</v>
      </c>
      <c r="R620" s="11">
        <f ca="1">SUMIF(Ingredients!$B$3:$B$217,'PH complex foods'!J620,Ingredients!$A$3:$A$119)+SUMIF($B$3:$B$724,J620,$V$3:$V$723)</f>
        <v>0</v>
      </c>
      <c r="S620" s="11">
        <f ca="1">SUMIF(Ingredients!$B$3:$B$217,'PH complex foods'!K620,Ingredients!$A$3:$A$119)+SUMIF($B$3:$B$724,K620,$V$3:$V$723)</f>
        <v>0</v>
      </c>
      <c r="T620" s="11">
        <f ca="1">SUMIF(Ingredients!$B$3:$B$217,'PH complex foods'!L620,Ingredients!$A$3:$A$119)+SUMIF($B$3:$B$724,L620,$V$3:$V$723)</f>
        <v>0</v>
      </c>
      <c r="U620" s="11">
        <f ca="1">SUMIF(Ingredients!$B$3:$B$217,'PH complex foods'!M620,Ingredients!$A$3:$A$119)+SUMIF($B$3:$B$724,M620,$V$3:$V$723)</f>
        <v>0</v>
      </c>
      <c r="V620" s="10">
        <f t="shared" ca="1" si="129"/>
        <v>1</v>
      </c>
      <c r="W620" s="11">
        <f t="shared" si="118"/>
        <v>0</v>
      </c>
      <c r="X620" s="44" t="str">
        <f t="shared" ca="1" si="130"/>
        <v>Yes</v>
      </c>
      <c r="Y620" s="34">
        <f>SUMIF(Ingredients!$B$3:$B$217,F620,Ingredients!$C$3:$C$217)+SUMIF($B$3:$B$724,F620,$AG$3:$AG$724)</f>
        <v>5</v>
      </c>
      <c r="Z620" s="30">
        <f>SUMIF(Ingredients!$B$3:$B$217,G620,Ingredients!$C$3:$C$217)+SUMIF($B$3:$B$724,G620,$AG$3:$AG$724)</f>
        <v>12</v>
      </c>
      <c r="AA620" s="30">
        <f>SUMIF(Ingredients!$B$3:$B$217,H620,Ingredients!$C$3:$C$217)+SUMIF($B$3:$B$724,H620,$AG$3:$AG$724)</f>
        <v>0</v>
      </c>
      <c r="AB620" s="30">
        <f>SUMIF(Ingredients!$B$3:$B$217,I620,Ingredients!$C$3:$C$217)+SUMIF($B$3:$B$724,I620,$AG$3:$AG$724)</f>
        <v>0</v>
      </c>
      <c r="AC620" s="30">
        <f>SUMIF(Ingredients!$B$3:$B$217,J620,Ingredients!$C$3:$C$217)+SUMIF($B$3:$B$724,J620,$AG$3:$AG$724)</f>
        <v>0</v>
      </c>
      <c r="AD620" s="30">
        <f>SUMIF(Ingredients!$B$3:$B$217,K620,Ingredients!$C$3:$C$217)+SUMIF($B$3:$B$724,K620,$AG$3:$AG$724)</f>
        <v>0</v>
      </c>
      <c r="AE620" s="30">
        <f>SUMIF(Ingredients!$B$3:$B$217,L620,Ingredients!$C$3:$C$217)+SUMIF($B$3:$B$724,L620,$AG$3:$AG$724)</f>
        <v>0</v>
      </c>
      <c r="AF620" s="30">
        <f>SUMIF(Ingredients!$B$3:$B$217,M620,Ingredients!$C$3:$C$217)+SUMIF($B$3:$B$724,M620,$AG$3:$AG$724)</f>
        <v>0</v>
      </c>
      <c r="AG620" s="29">
        <f t="shared" si="119"/>
        <v>17</v>
      </c>
      <c r="AH620" s="30">
        <f>SUMIF(Ingredients!$B$3:$B$217,F620,Ingredients!$D$3:$D$217)+SUMIF($B$3:$B$724,F620,$AP$3:$AP$724)</f>
        <v>0</v>
      </c>
      <c r="AI620" s="30">
        <f>SUMIF(Ingredients!$B$3:$B$217,G620,Ingredients!$D$3:$D$217)+SUMIF($B$3:$B$724,G620,$AP$3:$AP$724)</f>
        <v>0</v>
      </c>
      <c r="AJ620" s="30">
        <f>SUMIF(Ingredients!$B$3:$B$217,H620,Ingredients!$D$3:$D$217)+SUMIF($B$3:$B$724,H620,$AP$3:$AP$724)</f>
        <v>0</v>
      </c>
      <c r="AK620" s="30">
        <f>SUMIF(Ingredients!$B$3:$B$217,I620,Ingredients!$D$3:$D$217)+SUMIF($B$3:$B$724,I620,$AP$3:$AP$724)</f>
        <v>0</v>
      </c>
      <c r="AL620" s="30">
        <f>SUMIF(Ingredients!$B$3:$B$217,J620,Ingredients!$D$3:$D$217)+SUMIF($B$3:$B$724,J620,$AP$3:$AP$724)</f>
        <v>0</v>
      </c>
      <c r="AM620" s="30">
        <f>SUMIF(Ingredients!$B$3:$B$217,K620,Ingredients!$D$3:$D$217)+SUMIF($B$3:$B$724,K620,$AP$3:$AP$724)</f>
        <v>0</v>
      </c>
      <c r="AN620" s="30">
        <f>SUMIF(Ingredients!$B$3:$B$217,L620,Ingredients!$D$3:$D$217)+SUMIF($B$3:$B$724,L620,$AP$3:$AP$724)</f>
        <v>0</v>
      </c>
      <c r="AO620" s="30">
        <f>SUMIF(Ingredients!$B$3:$B$217,M620,Ingredients!$D$3:$D$217)+SUMIF($B$3:$B$724,M620,$AP$3:$AP$724)</f>
        <v>0</v>
      </c>
      <c r="AP620" s="29">
        <f t="shared" si="120"/>
        <v>0</v>
      </c>
      <c r="AQ620" s="30">
        <f>SUMIF(Ingredients!$B$3:$B$217,F620,Ingredients!$E$3:$E$217)+SUMIF($B$3:$B$724,F620,$AY$3:$AY$727)</f>
        <v>7</v>
      </c>
      <c r="AR620" s="30">
        <f>SUMIF(Ingredients!$B$3:$B$217,G620,Ingredients!$E$3:$E$217)+SUMIF($B$3:$B$724,G620,$AY$3:$AY$727)</f>
        <v>18</v>
      </c>
      <c r="AS620" s="30">
        <f>SUMIF(Ingredients!$B$3:$B$217,H620,Ingredients!$E$3:$E$217)+SUMIF($B$3:$B$724,H620,$AY$3:$AY$727)</f>
        <v>30</v>
      </c>
      <c r="AT620" s="30">
        <f>SUMIF(Ingredients!$B$3:$B$217,I620,Ingredients!$E$3:$E$217)+SUMIF($B$3:$B$724,I620,$AY$3:$AY$727)</f>
        <v>0</v>
      </c>
      <c r="AU620" s="30">
        <f>SUMIF(Ingredients!$B$3:$B$217,J620,Ingredients!$E$3:$E$217)+SUMIF($B$3:$B$724,J620,$AY$3:$AY$727)</f>
        <v>0</v>
      </c>
      <c r="AV620" s="30">
        <f>SUMIF(Ingredients!$B$3:$B$217,K620,Ingredients!$E$3:$E$217)+SUMIF($B$3:$B$724,K620,$AY$3:$AY$727)</f>
        <v>0</v>
      </c>
      <c r="AW620" s="30">
        <f>SUMIF(Ingredients!$B$3:$B$217,L620,Ingredients!$E$3:$E$217)+SUMIF($B$3:$B$724,L620,$AY$3:$AY$727)</f>
        <v>0</v>
      </c>
      <c r="AX620" s="30">
        <f>SUMIF(Ingredients!$B$3:$B$217,M620,Ingredients!$E$3:$E$217)+SUMIF($B$3:$B$724,M620,$AY$3:$AY$727)</f>
        <v>0</v>
      </c>
      <c r="AY620" s="29">
        <f t="shared" si="121"/>
        <v>18.333333333333332</v>
      </c>
      <c r="AZ620" s="30">
        <f>SUMIF(Ingredients!$B$3:$B$217,F620,Ingredients!$F$3:$F$217)+SUMIF($B$3:$B$724,F620,$BH$3:$BH$724)</f>
        <v>1</v>
      </c>
      <c r="BA620" s="30">
        <f>SUMIF(Ingredients!$B$3:$B$217,G620,Ingredients!$F$3:$F$217)+SUMIF($B$3:$B$724,G620,$BH$3:$BH$724)</f>
        <v>0</v>
      </c>
      <c r="BB620" s="30">
        <f>SUMIF(Ingredients!$B$3:$B$217,H620,Ingredients!$F$3:$F$217)+SUMIF($B$3:$B$724,H620,$BH$3:$BH$724)</f>
        <v>0</v>
      </c>
      <c r="BC620" s="30">
        <f>SUMIF(Ingredients!$B$3:$B$217,I620,Ingredients!$F$3:$F$217)+SUMIF($B$3:$B$724,I620,$BH$3:$BH$724)</f>
        <v>0</v>
      </c>
      <c r="BD620" s="30">
        <f>SUMIF(Ingredients!$B$3:$B$217,J620,Ingredients!$F$3:$F$217)+SUMIF($B$3:$B$724,J620,$BH$3:$BH$724)</f>
        <v>0</v>
      </c>
      <c r="BE620" s="30">
        <f>SUMIF(Ingredients!$B$3:$B$217,K620,Ingredients!$F$3:$F$217)+SUMIF($B$3:$B$724,K620,$BH$3:$BH$724)</f>
        <v>0</v>
      </c>
      <c r="BF620" s="30">
        <f>SUMIF(Ingredients!$B$3:$B$217,L620,Ingredients!$F$3:$F$217)+SUMIF($B$3:$B$724,L620,$BH$3:$BH$724)</f>
        <v>0</v>
      </c>
      <c r="BG620" s="30">
        <f>SUMIF(Ingredients!$B$3:$B$217,M620,Ingredients!$F$3:$F$217)+SUMIF($B$3:$B$724,M620,$BH$3:$BH$724)</f>
        <v>0</v>
      </c>
      <c r="BH620" s="35">
        <f t="shared" si="122"/>
        <v>1</v>
      </c>
      <c r="BI620" s="30">
        <f>SUMIF(Ingredients!$B$3:$B$217,F620,Ingredients!$G$3:$G$217)+SUMIF($B$3:$B$724,F620,$BQ$3:$BQ$724)</f>
        <v>0</v>
      </c>
      <c r="BJ620" s="30">
        <f>SUMIF(Ingredients!$B$3:$B$217,G620,Ingredients!$G$3:$G$217)+SUMIF($B$3:$B$724,G620,$BQ$3:$BQ$724)</f>
        <v>0</v>
      </c>
      <c r="BK620" s="30">
        <f>SUMIF(Ingredients!$B$3:$B$217,H620,Ingredients!$G$3:$G$217)+SUMIF($B$3:$B$724,H620,$BQ$3:$BQ$724)</f>
        <v>0</v>
      </c>
      <c r="BL620" s="30">
        <f>SUMIF(Ingredients!$B$3:$B$217,I620,Ingredients!$G$3:$G$217)+SUMIF($B$3:$B$724,I620,$BQ$3:$BQ$724)</f>
        <v>0</v>
      </c>
      <c r="BM620" s="30">
        <f>SUMIF(Ingredients!$B$3:$B$217,J620,Ingredients!$G$3:$G$217)+SUMIF($B$3:$B$724,J620,$BQ$3:$BQ$724)</f>
        <v>0</v>
      </c>
      <c r="BN620" s="30">
        <f>SUMIF(Ingredients!$B$3:$B$217,K620,Ingredients!$G$3:$G$217)+SUMIF($B$3:$B$724,K620,$BQ$3:$BQ$724)</f>
        <v>0</v>
      </c>
      <c r="BO620" s="30">
        <f>SUMIF(Ingredients!$B$3:$B$217,L620,Ingredients!$G$3:$G$217)+SUMIF($B$3:$B$724,L620,$BQ$3:$BQ$724)</f>
        <v>0</v>
      </c>
      <c r="BP620" s="30">
        <f>SUMIF(Ingredients!$B$3:$B$217,M620,Ingredients!$G$3:$G$217)+SUMIF($B$3:$B$724,M620,$BQ$3:$BQ$724)</f>
        <v>0</v>
      </c>
      <c r="BQ620" s="36">
        <f t="shared" si="123"/>
        <v>0</v>
      </c>
      <c r="BR620" s="30">
        <f>SUMIF(Ingredients!$B$3:$B$217,F620,Ingredients!$H$3:$H$217)+SUMIF($B$3:$B$724,F620,$BZ$3:$BZ$724)</f>
        <v>0</v>
      </c>
      <c r="BS620" s="30">
        <f>SUMIF(Ingredients!$B$3:$B$217,G620,Ingredients!$H$3:$H$217)+SUMIF($B$3:$B$724,G620,$BZ$3:$BZ$724)</f>
        <v>0.5</v>
      </c>
      <c r="BT620" s="30">
        <f>SUMIF(Ingredients!$B$3:$B$217,H620,Ingredients!$H$3:$H$217)+SUMIF($B$3:$B$724,H620,$BZ$3:$BZ$724)</f>
        <v>0</v>
      </c>
      <c r="BU620" s="30">
        <f>SUMIF(Ingredients!$B$3:$B$217,I620,Ingredients!$H$3:$H$217)+SUMIF($B$3:$B$724,I620,$BZ$3:$BZ$724)</f>
        <v>0</v>
      </c>
      <c r="BV620" s="30">
        <f>SUMIF(Ingredients!$B$3:$B$217,J620,Ingredients!$H$3:$H$217)+SUMIF($B$3:$B$724,J620,$BZ$3:$BZ$724)</f>
        <v>0</v>
      </c>
      <c r="BW620" s="30">
        <f>SUMIF(Ingredients!$B$3:$B$217,K620,Ingredients!$H$3:$H$217)+SUMIF($B$3:$B$724,K620,$BZ$3:$BZ$724)</f>
        <v>0</v>
      </c>
      <c r="BX620" s="30">
        <f>SUMIF(Ingredients!$B$3:$B$217,L620,Ingredients!$H$3:$H$217)+SUMIF($B$3:$B$724,L620,$BZ$3:$BZ$724)</f>
        <v>0</v>
      </c>
      <c r="BY620" s="30">
        <f>SUMIF(Ingredients!$B$3:$B$217,M620,Ingredients!$H$3:$H$217)+SUMIF($B$3:$B$724,M620,$BZ$3:$BZ$724)</f>
        <v>0</v>
      </c>
      <c r="BZ620" s="42">
        <f t="shared" si="124"/>
        <v>0.5</v>
      </c>
      <c r="CA620" s="30">
        <f>SUMIF(Ingredients!$B$3:$B$217,F620,Ingredients!$I$3:$I$217)+SUMIF($B$3:$B$724,F620,$CI$3:$CI$724)</f>
        <v>0</v>
      </c>
      <c r="CB620" s="30">
        <f>SUMIF(Ingredients!$B$3:$B$217,G620,Ingredients!$I$3:$I$217)+SUMIF($B$3:$B$724,G620,$CI$3:$CI$724)</f>
        <v>1.5</v>
      </c>
      <c r="CC620" s="30">
        <f>SUMIF(Ingredients!$B$3:$B$217,H620,Ingredients!$I$3:$I$217)+SUMIF($B$3:$B$724,H620,$CI$3:$CI$724)</f>
        <v>0</v>
      </c>
      <c r="CD620" s="30">
        <f>SUMIF(Ingredients!$B$3:$B$217,I620,Ingredients!$I$3:$I$217)+SUMIF($B$3:$B$724,I620,$CI$3:$CI$724)</f>
        <v>0</v>
      </c>
      <c r="CE620" s="30">
        <f>SUMIF(Ingredients!$B$3:$B$217,J620,Ingredients!$I$3:$I$217)+SUMIF($B$3:$B$724,J620,$CI$3:$CI$724)</f>
        <v>0</v>
      </c>
      <c r="CF620" s="30">
        <f>SUMIF(Ingredients!$B$3:$B$217,K620,Ingredients!$I$3:$I$217)+SUMIF($B$3:$B$724,K620,$CI$3:$CI$724)</f>
        <v>0</v>
      </c>
      <c r="CG620" s="30">
        <f>SUMIF(Ingredients!$B$3:$B$217,L620,Ingredients!$I$3:$I$217)+SUMIF($B$3:$B$724,L620,$CI$3:$CI$724)</f>
        <v>0</v>
      </c>
      <c r="CH620" s="30">
        <f>SUMIF(Ingredients!$B$3:$B$217,M620,Ingredients!$I$3:$I$217)+SUMIF($B$3:$B$724,M620,$CI$3:$CI$724)</f>
        <v>0</v>
      </c>
      <c r="CI620" s="38">
        <f t="shared" si="125"/>
        <v>1.5</v>
      </c>
      <c r="CJ620" s="30">
        <f>SUMIF(Ingredients!$B$3:$B$217,F620,Ingredients!$J$3:$J$217)+SUMIF($B$3:$B$724,F620,$CR$3:$CR$724)</f>
        <v>0</v>
      </c>
      <c r="CK620" s="30">
        <f>SUMIF(Ingredients!$B$3:$B$217,G620,Ingredients!$J$3:$J$217)+SUMIF($B$3:$B$724,G620,$CR$3:$CR$724)</f>
        <v>0</v>
      </c>
      <c r="CL620" s="30">
        <f>SUMIF(Ingredients!$B$3:$B$217,H620,Ingredients!$J$3:$J$217)+SUMIF($B$3:$B$724,H620,$CR$3:$CR$724)</f>
        <v>0</v>
      </c>
      <c r="CM620" s="30">
        <f>SUMIF(Ingredients!$B$3:$B$217,I620,Ingredients!$J$3:$J$217)+SUMIF($B$3:$B$724,I620,$CR$3:$CR$724)</f>
        <v>0</v>
      </c>
      <c r="CN620" s="30">
        <f>SUMIF(Ingredients!$B$3:$B$217,J620,Ingredients!$J$3:$J$217)+SUMIF($B$3:$B$724,J620,$CR$3:$CR$724)</f>
        <v>0</v>
      </c>
      <c r="CO620" s="30">
        <f>SUMIF(Ingredients!$B$3:$B$217,K620,Ingredients!$J$3:$J$217)+SUMIF($B$3:$B$724,K620,$CR$3:$CR$724)</f>
        <v>0</v>
      </c>
      <c r="CP620" s="30">
        <f>SUMIF(Ingredients!$B$3:$B$217,L620,Ingredients!$J$3:$J$217)+SUMIF($B$3:$B$724,L620,$CR$3:$CR$724)</f>
        <v>0</v>
      </c>
      <c r="CQ620" s="30">
        <f>SUMIF(Ingredients!$B$3:$B$217,M620,Ingredients!$J$3:$J$217)+SUMIF($B$3:$B$724,M620,$CR$3:$CR$724)</f>
        <v>0</v>
      </c>
      <c r="CR620" s="43">
        <f t="shared" si="126"/>
        <v>0</v>
      </c>
      <c r="CS620" s="34">
        <v>15</v>
      </c>
      <c r="CT620" s="30">
        <v>0</v>
      </c>
      <c r="CU620" s="30">
        <v>12</v>
      </c>
      <c r="CV620" s="35">
        <v>1</v>
      </c>
      <c r="CW620" s="36">
        <v>0</v>
      </c>
      <c r="CX620" s="37">
        <v>0.5</v>
      </c>
      <c r="CY620" s="38">
        <v>1.5</v>
      </c>
      <c r="CZ620" s="39">
        <v>0</v>
      </c>
      <c r="DA620" t="s">
        <v>202</v>
      </c>
      <c r="DB620" t="str">
        <f t="shared" ca="1" si="127"/>
        <v>-</v>
      </c>
      <c r="DD620" t="s">
        <v>200</v>
      </c>
      <c r="DE620" t="str">
        <f t="shared" ca="1" si="128"/>
        <v>TAIYAKIITEM(MEAL, ItemRegistry.taiyakiItem, 4 ,3f,0f,1f,0.5f,0f,1.5f,0f,1.75f),</v>
      </c>
      <c r="DF620" t="s">
        <v>2637</v>
      </c>
    </row>
    <row r="621" spans="2:110" x14ac:dyDescent="0.3">
      <c r="B621" t="s">
        <v>940</v>
      </c>
      <c r="C621" t="str">
        <f>INDEX('PH Itemnames'!$B$1:$B$723,MATCH(B621,'PH Itemnames'!$A$1:$A$723),1)</f>
        <v>salmononigiriItem</v>
      </c>
      <c r="D621" t="s">
        <v>240</v>
      </c>
      <c r="E621" t="s">
        <v>1192</v>
      </c>
      <c r="F621" s="10" t="s">
        <v>572</v>
      </c>
      <c r="G621" s="11" t="s">
        <v>775</v>
      </c>
      <c r="H621" s="11"/>
      <c r="I621" s="11"/>
      <c r="J621" s="11"/>
      <c r="K621" s="11"/>
      <c r="L621" s="11"/>
      <c r="M621" s="11"/>
      <c r="N621" s="46">
        <f ca="1">SUMIF(Ingredients!$B$3:$B$217,'PH complex foods'!F621,Ingredients!$A$3:$A$119)+SUMIF($B$3:$B$724,F621,$V$3:$V$723)</f>
        <v>0</v>
      </c>
      <c r="O621" s="11">
        <f ca="1">SUMIF(Ingredients!$B$3:$B$217,'PH complex foods'!G621,Ingredients!$A$3:$A$119)+SUMIF($B$3:$B$724,G621,$V$3:$V$723)</f>
        <v>1</v>
      </c>
      <c r="P621" s="11">
        <f ca="1">SUMIF(Ingredients!$B$3:$B$217,'PH complex foods'!H621,Ingredients!$A$3:$A$119)+SUMIF($B$3:$B$724,H621,$V$3:$V$723)</f>
        <v>0</v>
      </c>
      <c r="Q621" s="11">
        <f ca="1">SUMIF(Ingredients!$B$3:$B$217,'PH complex foods'!I621,Ingredients!$A$3:$A$119)+SUMIF($B$3:$B$724,I621,$V$3:$V$723)</f>
        <v>0</v>
      </c>
      <c r="R621" s="11">
        <f ca="1">SUMIF(Ingredients!$B$3:$B$217,'PH complex foods'!J621,Ingredients!$A$3:$A$119)+SUMIF($B$3:$B$724,J621,$V$3:$V$723)</f>
        <v>0</v>
      </c>
      <c r="S621" s="11">
        <f ca="1">SUMIF(Ingredients!$B$3:$B$217,'PH complex foods'!K621,Ingredients!$A$3:$A$119)+SUMIF($B$3:$B$724,K621,$V$3:$V$723)</f>
        <v>0</v>
      </c>
      <c r="T621" s="11">
        <f ca="1">SUMIF(Ingredients!$B$3:$B$217,'PH complex foods'!L621,Ingredients!$A$3:$A$119)+SUMIF($B$3:$B$724,L621,$V$3:$V$723)</f>
        <v>0</v>
      </c>
      <c r="U621" s="11">
        <f ca="1">SUMIF(Ingredients!$B$3:$B$217,'PH complex foods'!M621,Ingredients!$A$3:$A$119)+SUMIF($B$3:$B$724,M621,$V$3:$V$723)</f>
        <v>0</v>
      </c>
      <c r="V621" s="10">
        <f t="shared" ca="1" si="129"/>
        <v>0</v>
      </c>
      <c r="W621" s="11">
        <f t="shared" si="118"/>
        <v>0</v>
      </c>
      <c r="X621" s="44" t="str">
        <f t="shared" ca="1" si="130"/>
        <v>No</v>
      </c>
      <c r="Y621" s="34">
        <f>SUMIF(Ingredients!$B$3:$B$217,F621,Ingredients!$C$3:$C$217)+SUMIF($B$3:$B$724,F621,$AG$3:$AG$724)</f>
        <v>5</v>
      </c>
      <c r="Z621" s="30">
        <f>SUMIF(Ingredients!$B$3:$B$217,G621,Ingredients!$C$3:$C$217)+SUMIF($B$3:$B$724,G621,$AG$3:$AG$724)</f>
        <v>6</v>
      </c>
      <c r="AA621" s="30">
        <f>SUMIF(Ingredients!$B$3:$B$217,H621,Ingredients!$C$3:$C$217)+SUMIF($B$3:$B$724,H621,$AG$3:$AG$724)</f>
        <v>0</v>
      </c>
      <c r="AB621" s="30">
        <f>SUMIF(Ingredients!$B$3:$B$217,I621,Ingredients!$C$3:$C$217)+SUMIF($B$3:$B$724,I621,$AG$3:$AG$724)</f>
        <v>0</v>
      </c>
      <c r="AC621" s="30">
        <f>SUMIF(Ingredients!$B$3:$B$217,J621,Ingredients!$C$3:$C$217)+SUMIF($B$3:$B$724,J621,$AG$3:$AG$724)</f>
        <v>0</v>
      </c>
      <c r="AD621" s="30">
        <f>SUMIF(Ingredients!$B$3:$B$217,K621,Ingredients!$C$3:$C$217)+SUMIF($B$3:$B$724,K621,$AG$3:$AG$724)</f>
        <v>0</v>
      </c>
      <c r="AE621" s="30">
        <f>SUMIF(Ingredients!$B$3:$B$217,L621,Ingredients!$C$3:$C$217)+SUMIF($B$3:$B$724,L621,$AG$3:$AG$724)</f>
        <v>0</v>
      </c>
      <c r="AF621" s="30">
        <f>SUMIF(Ingredients!$B$3:$B$217,M621,Ingredients!$C$3:$C$217)+SUMIF($B$3:$B$724,M621,$AG$3:$AG$724)</f>
        <v>0</v>
      </c>
      <c r="AG621" s="29">
        <f t="shared" si="119"/>
        <v>11</v>
      </c>
      <c r="AH621" s="30">
        <f>SUMIF(Ingredients!$B$3:$B$217,F621,Ingredients!$D$3:$D$217)+SUMIF($B$3:$B$724,F621,$AP$3:$AP$724)</f>
        <v>0</v>
      </c>
      <c r="AI621" s="30">
        <f>SUMIF(Ingredients!$B$3:$B$217,G621,Ingredients!$D$3:$D$217)+SUMIF($B$3:$B$724,G621,$AP$3:$AP$724)</f>
        <v>0</v>
      </c>
      <c r="AJ621" s="30">
        <f>SUMIF(Ingredients!$B$3:$B$217,H621,Ingredients!$D$3:$D$217)+SUMIF($B$3:$B$724,H621,$AP$3:$AP$724)</f>
        <v>0</v>
      </c>
      <c r="AK621" s="30">
        <f>SUMIF(Ingredients!$B$3:$B$217,I621,Ingredients!$D$3:$D$217)+SUMIF($B$3:$B$724,I621,$AP$3:$AP$724)</f>
        <v>0</v>
      </c>
      <c r="AL621" s="30">
        <f>SUMIF(Ingredients!$B$3:$B$217,J621,Ingredients!$D$3:$D$217)+SUMIF($B$3:$B$724,J621,$AP$3:$AP$724)</f>
        <v>0</v>
      </c>
      <c r="AM621" s="30">
        <f>SUMIF(Ingredients!$B$3:$B$217,K621,Ingredients!$D$3:$D$217)+SUMIF($B$3:$B$724,K621,$AP$3:$AP$724)</f>
        <v>0</v>
      </c>
      <c r="AN621" s="30">
        <f>SUMIF(Ingredients!$B$3:$B$217,L621,Ingredients!$D$3:$D$217)+SUMIF($B$3:$B$724,L621,$AP$3:$AP$724)</f>
        <v>0</v>
      </c>
      <c r="AO621" s="30">
        <f>SUMIF(Ingredients!$B$3:$B$217,M621,Ingredients!$D$3:$D$217)+SUMIF($B$3:$B$724,M621,$AP$3:$AP$724)</f>
        <v>0</v>
      </c>
      <c r="AP621" s="29">
        <f t="shared" si="120"/>
        <v>0</v>
      </c>
      <c r="AQ621" s="30">
        <f>SUMIF(Ingredients!$B$3:$B$217,F621,Ingredients!$E$3:$E$217)+SUMIF($B$3:$B$724,F621,$AY$3:$AY$727)</f>
        <v>7</v>
      </c>
      <c r="AR621" s="30">
        <f>SUMIF(Ingredients!$B$3:$B$217,G621,Ingredients!$E$3:$E$217)+SUMIF($B$3:$B$724,G621,$AY$3:$AY$727)</f>
        <v>35</v>
      </c>
      <c r="AS621" s="30">
        <f>SUMIF(Ingredients!$B$3:$B$217,H621,Ingredients!$E$3:$E$217)+SUMIF($B$3:$B$724,H621,$AY$3:$AY$727)</f>
        <v>0</v>
      </c>
      <c r="AT621" s="30">
        <f>SUMIF(Ingredients!$B$3:$B$217,I621,Ingredients!$E$3:$E$217)+SUMIF($B$3:$B$724,I621,$AY$3:$AY$727)</f>
        <v>0</v>
      </c>
      <c r="AU621" s="30">
        <f>SUMIF(Ingredients!$B$3:$B$217,J621,Ingredients!$E$3:$E$217)+SUMIF($B$3:$B$724,J621,$AY$3:$AY$727)</f>
        <v>0</v>
      </c>
      <c r="AV621" s="30">
        <f>SUMIF(Ingredients!$B$3:$B$217,K621,Ingredients!$E$3:$E$217)+SUMIF($B$3:$B$724,K621,$AY$3:$AY$727)</f>
        <v>0</v>
      </c>
      <c r="AW621" s="30">
        <f>SUMIF(Ingredients!$B$3:$B$217,L621,Ingredients!$E$3:$E$217)+SUMIF($B$3:$B$724,L621,$AY$3:$AY$727)</f>
        <v>0</v>
      </c>
      <c r="AX621" s="30">
        <f>SUMIF(Ingredients!$B$3:$B$217,M621,Ingredients!$E$3:$E$217)+SUMIF($B$3:$B$724,M621,$AY$3:$AY$727)</f>
        <v>0</v>
      </c>
      <c r="AY621" s="29">
        <f t="shared" si="121"/>
        <v>21</v>
      </c>
      <c r="AZ621" s="30">
        <f>SUMIF(Ingredients!$B$3:$B$217,F621,Ingredients!$F$3:$F$217)+SUMIF($B$3:$B$724,F621,$BH$3:$BH$724)</f>
        <v>0</v>
      </c>
      <c r="BA621" s="30">
        <f>SUMIF(Ingredients!$B$3:$B$217,G621,Ingredients!$F$3:$F$217)+SUMIF($B$3:$B$724,G621,$BH$3:$BH$724)</f>
        <v>0.5</v>
      </c>
      <c r="BB621" s="30">
        <f>SUMIF(Ingredients!$B$3:$B$217,H621,Ingredients!$F$3:$F$217)+SUMIF($B$3:$B$724,H621,$BH$3:$BH$724)</f>
        <v>0</v>
      </c>
      <c r="BC621" s="30">
        <f>SUMIF(Ingredients!$B$3:$B$217,I621,Ingredients!$F$3:$F$217)+SUMIF($B$3:$B$724,I621,$BH$3:$BH$724)</f>
        <v>0</v>
      </c>
      <c r="BD621" s="30">
        <f>SUMIF(Ingredients!$B$3:$B$217,J621,Ingredients!$F$3:$F$217)+SUMIF($B$3:$B$724,J621,$BH$3:$BH$724)</f>
        <v>0</v>
      </c>
      <c r="BE621" s="30">
        <f>SUMIF(Ingredients!$B$3:$B$217,K621,Ingredients!$F$3:$F$217)+SUMIF($B$3:$B$724,K621,$BH$3:$BH$724)</f>
        <v>0</v>
      </c>
      <c r="BF621" s="30">
        <f>SUMIF(Ingredients!$B$3:$B$217,L621,Ingredients!$F$3:$F$217)+SUMIF($B$3:$B$724,L621,$BH$3:$BH$724)</f>
        <v>0</v>
      </c>
      <c r="BG621" s="30">
        <f>SUMIF(Ingredients!$B$3:$B$217,M621,Ingredients!$F$3:$F$217)+SUMIF($B$3:$B$724,M621,$BH$3:$BH$724)</f>
        <v>0</v>
      </c>
      <c r="BH621" s="35">
        <f t="shared" si="122"/>
        <v>0.5</v>
      </c>
      <c r="BI621" s="30">
        <f>SUMIF(Ingredients!$B$3:$B$217,F621,Ingredients!$G$3:$G$217)+SUMIF($B$3:$B$724,F621,$BQ$3:$BQ$724)</f>
        <v>0</v>
      </c>
      <c r="BJ621" s="30">
        <f>SUMIF(Ingredients!$B$3:$B$217,G621,Ingredients!$G$3:$G$217)+SUMIF($B$3:$B$724,G621,$BQ$3:$BQ$724)</f>
        <v>0</v>
      </c>
      <c r="BK621" s="30">
        <f>SUMIF(Ingredients!$B$3:$B$217,H621,Ingredients!$G$3:$G$217)+SUMIF($B$3:$B$724,H621,$BQ$3:$BQ$724)</f>
        <v>0</v>
      </c>
      <c r="BL621" s="30">
        <f>SUMIF(Ingredients!$B$3:$B$217,I621,Ingredients!$G$3:$G$217)+SUMIF($B$3:$B$724,I621,$BQ$3:$BQ$724)</f>
        <v>0</v>
      </c>
      <c r="BM621" s="30">
        <f>SUMIF(Ingredients!$B$3:$B$217,J621,Ingredients!$G$3:$G$217)+SUMIF($B$3:$B$724,J621,$BQ$3:$BQ$724)</f>
        <v>0</v>
      </c>
      <c r="BN621" s="30">
        <f>SUMIF(Ingredients!$B$3:$B$217,K621,Ingredients!$G$3:$G$217)+SUMIF($B$3:$B$724,K621,$BQ$3:$BQ$724)</f>
        <v>0</v>
      </c>
      <c r="BO621" s="30">
        <f>SUMIF(Ingredients!$B$3:$B$217,L621,Ingredients!$G$3:$G$217)+SUMIF($B$3:$B$724,L621,$BQ$3:$BQ$724)</f>
        <v>0</v>
      </c>
      <c r="BP621" s="30">
        <f>SUMIF(Ingredients!$B$3:$B$217,M621,Ingredients!$G$3:$G$217)+SUMIF($B$3:$B$724,M621,$BQ$3:$BQ$724)</f>
        <v>0</v>
      </c>
      <c r="BQ621" s="36">
        <f t="shared" si="123"/>
        <v>0</v>
      </c>
      <c r="BR621" s="30">
        <f>SUMIF(Ingredients!$B$3:$B$217,F621,Ingredients!$H$3:$H$217)+SUMIF($B$3:$B$724,F621,$BZ$3:$BZ$724)</f>
        <v>0</v>
      </c>
      <c r="BS621" s="30">
        <f>SUMIF(Ingredients!$B$3:$B$217,G621,Ingredients!$H$3:$H$217)+SUMIF($B$3:$B$724,G621,$BZ$3:$BZ$724)</f>
        <v>1</v>
      </c>
      <c r="BT621" s="30">
        <f>SUMIF(Ingredients!$B$3:$B$217,H621,Ingredients!$H$3:$H$217)+SUMIF($B$3:$B$724,H621,$BZ$3:$BZ$724)</f>
        <v>0</v>
      </c>
      <c r="BU621" s="30">
        <f>SUMIF(Ingredients!$B$3:$B$217,I621,Ingredients!$H$3:$H$217)+SUMIF($B$3:$B$724,I621,$BZ$3:$BZ$724)</f>
        <v>0</v>
      </c>
      <c r="BV621" s="30">
        <f>SUMIF(Ingredients!$B$3:$B$217,J621,Ingredients!$H$3:$H$217)+SUMIF($B$3:$B$724,J621,$BZ$3:$BZ$724)</f>
        <v>0</v>
      </c>
      <c r="BW621" s="30">
        <f>SUMIF(Ingredients!$B$3:$B$217,K621,Ingredients!$H$3:$H$217)+SUMIF($B$3:$B$724,K621,$BZ$3:$BZ$724)</f>
        <v>0</v>
      </c>
      <c r="BX621" s="30">
        <f>SUMIF(Ingredients!$B$3:$B$217,L621,Ingredients!$H$3:$H$217)+SUMIF($B$3:$B$724,L621,$BZ$3:$BZ$724)</f>
        <v>0</v>
      </c>
      <c r="BY621" s="30">
        <f>SUMIF(Ingredients!$B$3:$B$217,M621,Ingredients!$H$3:$H$217)+SUMIF($B$3:$B$724,M621,$BZ$3:$BZ$724)</f>
        <v>0</v>
      </c>
      <c r="BZ621" s="42">
        <f t="shared" si="124"/>
        <v>1</v>
      </c>
      <c r="CA621" s="30">
        <f>SUMIF(Ingredients!$B$3:$B$217,F621,Ingredients!$I$3:$I$217)+SUMIF($B$3:$B$724,F621,$CI$3:$CI$724)</f>
        <v>1</v>
      </c>
      <c r="CB621" s="30">
        <f>SUMIF(Ingredients!$B$3:$B$217,G621,Ingredients!$I$3:$I$217)+SUMIF($B$3:$B$724,G621,$CI$3:$CI$724)</f>
        <v>0</v>
      </c>
      <c r="CC621" s="30">
        <f>SUMIF(Ingredients!$B$3:$B$217,H621,Ingredients!$I$3:$I$217)+SUMIF($B$3:$B$724,H621,$CI$3:$CI$724)</f>
        <v>0</v>
      </c>
      <c r="CD621" s="30">
        <f>SUMIF(Ingredients!$B$3:$B$217,I621,Ingredients!$I$3:$I$217)+SUMIF($B$3:$B$724,I621,$CI$3:$CI$724)</f>
        <v>0</v>
      </c>
      <c r="CE621" s="30">
        <f>SUMIF(Ingredients!$B$3:$B$217,J621,Ingredients!$I$3:$I$217)+SUMIF($B$3:$B$724,J621,$CI$3:$CI$724)</f>
        <v>0</v>
      </c>
      <c r="CF621" s="30">
        <f>SUMIF(Ingredients!$B$3:$B$217,K621,Ingredients!$I$3:$I$217)+SUMIF($B$3:$B$724,K621,$CI$3:$CI$724)</f>
        <v>0</v>
      </c>
      <c r="CG621" s="30">
        <f>SUMIF(Ingredients!$B$3:$B$217,L621,Ingredients!$I$3:$I$217)+SUMIF($B$3:$B$724,L621,$CI$3:$CI$724)</f>
        <v>0</v>
      </c>
      <c r="CH621" s="30">
        <f>SUMIF(Ingredients!$B$3:$B$217,M621,Ingredients!$I$3:$I$217)+SUMIF($B$3:$B$724,M621,$CI$3:$CI$724)</f>
        <v>0</v>
      </c>
      <c r="CI621" s="38">
        <f t="shared" si="125"/>
        <v>1</v>
      </c>
      <c r="CJ621" s="30">
        <f>SUMIF(Ingredients!$B$3:$B$217,F621,Ingredients!$J$3:$J$217)+SUMIF($B$3:$B$724,F621,$CR$3:$CR$724)</f>
        <v>0</v>
      </c>
      <c r="CK621" s="30">
        <f>SUMIF(Ingredients!$B$3:$B$217,G621,Ingredients!$J$3:$J$217)+SUMIF($B$3:$B$724,G621,$CR$3:$CR$724)</f>
        <v>0</v>
      </c>
      <c r="CL621" s="30">
        <f>SUMIF(Ingredients!$B$3:$B$217,H621,Ingredients!$J$3:$J$217)+SUMIF($B$3:$B$724,H621,$CR$3:$CR$724)</f>
        <v>0</v>
      </c>
      <c r="CM621" s="30">
        <f>SUMIF(Ingredients!$B$3:$B$217,I621,Ingredients!$J$3:$J$217)+SUMIF($B$3:$B$724,I621,$CR$3:$CR$724)</f>
        <v>0</v>
      </c>
      <c r="CN621" s="30">
        <f>SUMIF(Ingredients!$B$3:$B$217,J621,Ingredients!$J$3:$J$217)+SUMIF($B$3:$B$724,J621,$CR$3:$CR$724)</f>
        <v>0</v>
      </c>
      <c r="CO621" s="30">
        <f>SUMIF(Ingredients!$B$3:$B$217,K621,Ingredients!$J$3:$J$217)+SUMIF($B$3:$B$724,K621,$CR$3:$CR$724)</f>
        <v>0</v>
      </c>
      <c r="CP621" s="30">
        <f>SUMIF(Ingredients!$B$3:$B$217,L621,Ingredients!$J$3:$J$217)+SUMIF($B$3:$B$724,L621,$CR$3:$CR$724)</f>
        <v>0</v>
      </c>
      <c r="CQ621" s="30">
        <f>SUMIF(Ingredients!$B$3:$B$217,M621,Ingredients!$J$3:$J$217)+SUMIF($B$3:$B$724,M621,$CR$3:$CR$724)</f>
        <v>0</v>
      </c>
      <c r="CR621" s="43">
        <f t="shared" si="126"/>
        <v>0</v>
      </c>
      <c r="CS621" s="34">
        <v>10</v>
      </c>
      <c r="CT621" s="30">
        <v>0</v>
      </c>
      <c r="CU621" s="30">
        <v>12</v>
      </c>
      <c r="CV621" s="35">
        <v>0.5</v>
      </c>
      <c r="CW621" s="36">
        <v>0</v>
      </c>
      <c r="CX621" s="37">
        <v>1</v>
      </c>
      <c r="CY621" s="38">
        <v>1</v>
      </c>
      <c r="CZ621" s="39">
        <v>0</v>
      </c>
      <c r="DA621" t="s">
        <v>202</v>
      </c>
      <c r="DB621" t="str">
        <f t="shared" ca="1" si="127"/>
        <v>No</v>
      </c>
      <c r="DD621" t="s">
        <v>200</v>
      </c>
      <c r="DE621" t="str">
        <f t="shared" ca="1" si="128"/>
        <v/>
      </c>
      <c r="DF621" t="s">
        <v>2272</v>
      </c>
    </row>
    <row r="622" spans="2:110" x14ac:dyDescent="0.3">
      <c r="B622" t="s">
        <v>941</v>
      </c>
      <c r="C622" t="str">
        <f>INDEX('PH Itemnames'!$B$1:$B$723,MATCH(B622,'PH Itemnames'!$A$1:$A$723),1)</f>
        <v>tunaonigiriItem</v>
      </c>
      <c r="D622" t="s">
        <v>240</v>
      </c>
      <c r="E622" t="s">
        <v>1192</v>
      </c>
      <c r="F622" s="10" t="s">
        <v>572</v>
      </c>
      <c r="G622" s="11" t="s">
        <v>775</v>
      </c>
      <c r="H622" s="11"/>
      <c r="I622" s="11"/>
      <c r="J622" s="11"/>
      <c r="K622" s="11"/>
      <c r="L622" s="11"/>
      <c r="M622" s="11"/>
      <c r="N622" s="46">
        <f ca="1">SUMIF(Ingredients!$B$3:$B$217,'PH complex foods'!F622,Ingredients!$A$3:$A$119)+SUMIF($B$3:$B$724,F622,$V$3:$V$723)</f>
        <v>0</v>
      </c>
      <c r="O622" s="11">
        <f ca="1">SUMIF(Ingredients!$B$3:$B$217,'PH complex foods'!G622,Ingredients!$A$3:$A$119)+SUMIF($B$3:$B$724,G622,$V$3:$V$723)</f>
        <v>1</v>
      </c>
      <c r="P622" s="11">
        <f ca="1">SUMIF(Ingredients!$B$3:$B$217,'PH complex foods'!H622,Ingredients!$A$3:$A$119)+SUMIF($B$3:$B$724,H622,$V$3:$V$723)</f>
        <v>0</v>
      </c>
      <c r="Q622" s="11">
        <f ca="1">SUMIF(Ingredients!$B$3:$B$217,'PH complex foods'!I622,Ingredients!$A$3:$A$119)+SUMIF($B$3:$B$724,I622,$V$3:$V$723)</f>
        <v>0</v>
      </c>
      <c r="R622" s="11">
        <f ca="1">SUMIF(Ingredients!$B$3:$B$217,'PH complex foods'!J622,Ingredients!$A$3:$A$119)+SUMIF($B$3:$B$724,J622,$V$3:$V$723)</f>
        <v>0</v>
      </c>
      <c r="S622" s="11">
        <f ca="1">SUMIF(Ingredients!$B$3:$B$217,'PH complex foods'!K622,Ingredients!$A$3:$A$119)+SUMIF($B$3:$B$724,K622,$V$3:$V$723)</f>
        <v>0</v>
      </c>
      <c r="T622" s="11">
        <f ca="1">SUMIF(Ingredients!$B$3:$B$217,'PH complex foods'!L622,Ingredients!$A$3:$A$119)+SUMIF($B$3:$B$724,L622,$V$3:$V$723)</f>
        <v>0</v>
      </c>
      <c r="U622" s="11">
        <f ca="1">SUMIF(Ingredients!$B$3:$B$217,'PH complex foods'!M622,Ingredients!$A$3:$A$119)+SUMIF($B$3:$B$724,M622,$V$3:$V$723)</f>
        <v>0</v>
      </c>
      <c r="V622" s="10">
        <f t="shared" ca="1" si="129"/>
        <v>0</v>
      </c>
      <c r="W622" s="11">
        <f t="shared" si="118"/>
        <v>0</v>
      </c>
      <c r="X622" s="44" t="str">
        <f t="shared" ca="1" si="130"/>
        <v>No</v>
      </c>
      <c r="Y622" s="34">
        <f>SUMIF(Ingredients!$B$3:$B$217,F622,Ingredients!$C$3:$C$217)+SUMIF($B$3:$B$724,F622,$AG$3:$AG$724)</f>
        <v>5</v>
      </c>
      <c r="Z622" s="30">
        <f>SUMIF(Ingredients!$B$3:$B$217,G622,Ingredients!$C$3:$C$217)+SUMIF($B$3:$B$724,G622,$AG$3:$AG$724)</f>
        <v>6</v>
      </c>
      <c r="AA622" s="30">
        <f>SUMIF(Ingredients!$B$3:$B$217,H622,Ingredients!$C$3:$C$217)+SUMIF($B$3:$B$724,H622,$AG$3:$AG$724)</f>
        <v>0</v>
      </c>
      <c r="AB622" s="30">
        <f>SUMIF(Ingredients!$B$3:$B$217,I622,Ingredients!$C$3:$C$217)+SUMIF($B$3:$B$724,I622,$AG$3:$AG$724)</f>
        <v>0</v>
      </c>
      <c r="AC622" s="30">
        <f>SUMIF(Ingredients!$B$3:$B$217,J622,Ingredients!$C$3:$C$217)+SUMIF($B$3:$B$724,J622,$AG$3:$AG$724)</f>
        <v>0</v>
      </c>
      <c r="AD622" s="30">
        <f>SUMIF(Ingredients!$B$3:$B$217,K622,Ingredients!$C$3:$C$217)+SUMIF($B$3:$B$724,K622,$AG$3:$AG$724)</f>
        <v>0</v>
      </c>
      <c r="AE622" s="30">
        <f>SUMIF(Ingredients!$B$3:$B$217,L622,Ingredients!$C$3:$C$217)+SUMIF($B$3:$B$724,L622,$AG$3:$AG$724)</f>
        <v>0</v>
      </c>
      <c r="AF622" s="30">
        <f>SUMIF(Ingredients!$B$3:$B$217,M622,Ingredients!$C$3:$C$217)+SUMIF($B$3:$B$724,M622,$AG$3:$AG$724)</f>
        <v>0</v>
      </c>
      <c r="AG622" s="29">
        <f t="shared" si="119"/>
        <v>11</v>
      </c>
      <c r="AH622" s="30">
        <f>SUMIF(Ingredients!$B$3:$B$217,F622,Ingredients!$D$3:$D$217)+SUMIF($B$3:$B$724,F622,$AP$3:$AP$724)</f>
        <v>0</v>
      </c>
      <c r="AI622" s="30">
        <f>SUMIF(Ingredients!$B$3:$B$217,G622,Ingredients!$D$3:$D$217)+SUMIF($B$3:$B$724,G622,$AP$3:$AP$724)</f>
        <v>0</v>
      </c>
      <c r="AJ622" s="30">
        <f>SUMIF(Ingredients!$B$3:$B$217,H622,Ingredients!$D$3:$D$217)+SUMIF($B$3:$B$724,H622,$AP$3:$AP$724)</f>
        <v>0</v>
      </c>
      <c r="AK622" s="30">
        <f>SUMIF(Ingredients!$B$3:$B$217,I622,Ingredients!$D$3:$D$217)+SUMIF($B$3:$B$724,I622,$AP$3:$AP$724)</f>
        <v>0</v>
      </c>
      <c r="AL622" s="30">
        <f>SUMIF(Ingredients!$B$3:$B$217,J622,Ingredients!$D$3:$D$217)+SUMIF($B$3:$B$724,J622,$AP$3:$AP$724)</f>
        <v>0</v>
      </c>
      <c r="AM622" s="30">
        <f>SUMIF(Ingredients!$B$3:$B$217,K622,Ingredients!$D$3:$D$217)+SUMIF($B$3:$B$724,K622,$AP$3:$AP$724)</f>
        <v>0</v>
      </c>
      <c r="AN622" s="30">
        <f>SUMIF(Ingredients!$B$3:$B$217,L622,Ingredients!$D$3:$D$217)+SUMIF($B$3:$B$724,L622,$AP$3:$AP$724)</f>
        <v>0</v>
      </c>
      <c r="AO622" s="30">
        <f>SUMIF(Ingredients!$B$3:$B$217,M622,Ingredients!$D$3:$D$217)+SUMIF($B$3:$B$724,M622,$AP$3:$AP$724)</f>
        <v>0</v>
      </c>
      <c r="AP622" s="29">
        <f t="shared" si="120"/>
        <v>0</v>
      </c>
      <c r="AQ622" s="30">
        <f>SUMIF(Ingredients!$B$3:$B$217,F622,Ingredients!$E$3:$E$217)+SUMIF($B$3:$B$724,F622,$AY$3:$AY$727)</f>
        <v>7</v>
      </c>
      <c r="AR622" s="30">
        <f>SUMIF(Ingredients!$B$3:$B$217,G622,Ingredients!$E$3:$E$217)+SUMIF($B$3:$B$724,G622,$AY$3:$AY$727)</f>
        <v>35</v>
      </c>
      <c r="AS622" s="30">
        <f>SUMIF(Ingredients!$B$3:$B$217,H622,Ingredients!$E$3:$E$217)+SUMIF($B$3:$B$724,H622,$AY$3:$AY$727)</f>
        <v>0</v>
      </c>
      <c r="AT622" s="30">
        <f>SUMIF(Ingredients!$B$3:$B$217,I622,Ingredients!$E$3:$E$217)+SUMIF($B$3:$B$724,I622,$AY$3:$AY$727)</f>
        <v>0</v>
      </c>
      <c r="AU622" s="30">
        <f>SUMIF(Ingredients!$B$3:$B$217,J622,Ingredients!$E$3:$E$217)+SUMIF($B$3:$B$724,J622,$AY$3:$AY$727)</f>
        <v>0</v>
      </c>
      <c r="AV622" s="30">
        <f>SUMIF(Ingredients!$B$3:$B$217,K622,Ingredients!$E$3:$E$217)+SUMIF($B$3:$B$724,K622,$AY$3:$AY$727)</f>
        <v>0</v>
      </c>
      <c r="AW622" s="30">
        <f>SUMIF(Ingredients!$B$3:$B$217,L622,Ingredients!$E$3:$E$217)+SUMIF($B$3:$B$724,L622,$AY$3:$AY$727)</f>
        <v>0</v>
      </c>
      <c r="AX622" s="30">
        <f>SUMIF(Ingredients!$B$3:$B$217,M622,Ingredients!$E$3:$E$217)+SUMIF($B$3:$B$724,M622,$AY$3:$AY$727)</f>
        <v>0</v>
      </c>
      <c r="AY622" s="29">
        <f t="shared" si="121"/>
        <v>21</v>
      </c>
      <c r="AZ622" s="30">
        <f>SUMIF(Ingredients!$B$3:$B$217,F622,Ingredients!$F$3:$F$217)+SUMIF($B$3:$B$724,F622,$BH$3:$BH$724)</f>
        <v>0</v>
      </c>
      <c r="BA622" s="30">
        <f>SUMIF(Ingredients!$B$3:$B$217,G622,Ingredients!$F$3:$F$217)+SUMIF($B$3:$B$724,G622,$BH$3:$BH$724)</f>
        <v>0.5</v>
      </c>
      <c r="BB622" s="30">
        <f>SUMIF(Ingredients!$B$3:$B$217,H622,Ingredients!$F$3:$F$217)+SUMIF($B$3:$B$724,H622,$BH$3:$BH$724)</f>
        <v>0</v>
      </c>
      <c r="BC622" s="30">
        <f>SUMIF(Ingredients!$B$3:$B$217,I622,Ingredients!$F$3:$F$217)+SUMIF($B$3:$B$724,I622,$BH$3:$BH$724)</f>
        <v>0</v>
      </c>
      <c r="BD622" s="30">
        <f>SUMIF(Ingredients!$B$3:$B$217,J622,Ingredients!$F$3:$F$217)+SUMIF($B$3:$B$724,J622,$BH$3:$BH$724)</f>
        <v>0</v>
      </c>
      <c r="BE622" s="30">
        <f>SUMIF(Ingredients!$B$3:$B$217,K622,Ingredients!$F$3:$F$217)+SUMIF($B$3:$B$724,K622,$BH$3:$BH$724)</f>
        <v>0</v>
      </c>
      <c r="BF622" s="30">
        <f>SUMIF(Ingredients!$B$3:$B$217,L622,Ingredients!$F$3:$F$217)+SUMIF($B$3:$B$724,L622,$BH$3:$BH$724)</f>
        <v>0</v>
      </c>
      <c r="BG622" s="30">
        <f>SUMIF(Ingredients!$B$3:$B$217,M622,Ingredients!$F$3:$F$217)+SUMIF($B$3:$B$724,M622,$BH$3:$BH$724)</f>
        <v>0</v>
      </c>
      <c r="BH622" s="35">
        <f t="shared" si="122"/>
        <v>0.5</v>
      </c>
      <c r="BI622" s="30">
        <f>SUMIF(Ingredients!$B$3:$B$217,F622,Ingredients!$G$3:$G$217)+SUMIF($B$3:$B$724,F622,$BQ$3:$BQ$724)</f>
        <v>0</v>
      </c>
      <c r="BJ622" s="30">
        <f>SUMIF(Ingredients!$B$3:$B$217,G622,Ingredients!$G$3:$G$217)+SUMIF($B$3:$B$724,G622,$BQ$3:$BQ$724)</f>
        <v>0</v>
      </c>
      <c r="BK622" s="30">
        <f>SUMIF(Ingredients!$B$3:$B$217,H622,Ingredients!$G$3:$G$217)+SUMIF($B$3:$B$724,H622,$BQ$3:$BQ$724)</f>
        <v>0</v>
      </c>
      <c r="BL622" s="30">
        <f>SUMIF(Ingredients!$B$3:$B$217,I622,Ingredients!$G$3:$G$217)+SUMIF($B$3:$B$724,I622,$BQ$3:$BQ$724)</f>
        <v>0</v>
      </c>
      <c r="BM622" s="30">
        <f>SUMIF(Ingredients!$B$3:$B$217,J622,Ingredients!$G$3:$G$217)+SUMIF($B$3:$B$724,J622,$BQ$3:$BQ$724)</f>
        <v>0</v>
      </c>
      <c r="BN622" s="30">
        <f>SUMIF(Ingredients!$B$3:$B$217,K622,Ingredients!$G$3:$G$217)+SUMIF($B$3:$B$724,K622,$BQ$3:$BQ$724)</f>
        <v>0</v>
      </c>
      <c r="BO622" s="30">
        <f>SUMIF(Ingredients!$B$3:$B$217,L622,Ingredients!$G$3:$G$217)+SUMIF($B$3:$B$724,L622,$BQ$3:$BQ$724)</f>
        <v>0</v>
      </c>
      <c r="BP622" s="30">
        <f>SUMIF(Ingredients!$B$3:$B$217,M622,Ingredients!$G$3:$G$217)+SUMIF($B$3:$B$724,M622,$BQ$3:$BQ$724)</f>
        <v>0</v>
      </c>
      <c r="BQ622" s="36">
        <f t="shared" si="123"/>
        <v>0</v>
      </c>
      <c r="BR622" s="30">
        <f>SUMIF(Ingredients!$B$3:$B$217,F622,Ingredients!$H$3:$H$217)+SUMIF($B$3:$B$724,F622,$BZ$3:$BZ$724)</f>
        <v>0</v>
      </c>
      <c r="BS622" s="30">
        <f>SUMIF(Ingredients!$B$3:$B$217,G622,Ingredients!$H$3:$H$217)+SUMIF($B$3:$B$724,G622,$BZ$3:$BZ$724)</f>
        <v>1</v>
      </c>
      <c r="BT622" s="30">
        <f>SUMIF(Ingredients!$B$3:$B$217,H622,Ingredients!$H$3:$H$217)+SUMIF($B$3:$B$724,H622,$BZ$3:$BZ$724)</f>
        <v>0</v>
      </c>
      <c r="BU622" s="30">
        <f>SUMIF(Ingredients!$B$3:$B$217,I622,Ingredients!$H$3:$H$217)+SUMIF($B$3:$B$724,I622,$BZ$3:$BZ$724)</f>
        <v>0</v>
      </c>
      <c r="BV622" s="30">
        <f>SUMIF(Ingredients!$B$3:$B$217,J622,Ingredients!$H$3:$H$217)+SUMIF($B$3:$B$724,J622,$BZ$3:$BZ$724)</f>
        <v>0</v>
      </c>
      <c r="BW622" s="30">
        <f>SUMIF(Ingredients!$B$3:$B$217,K622,Ingredients!$H$3:$H$217)+SUMIF($B$3:$B$724,K622,$BZ$3:$BZ$724)</f>
        <v>0</v>
      </c>
      <c r="BX622" s="30">
        <f>SUMIF(Ingredients!$B$3:$B$217,L622,Ingredients!$H$3:$H$217)+SUMIF($B$3:$B$724,L622,$BZ$3:$BZ$724)</f>
        <v>0</v>
      </c>
      <c r="BY622" s="30">
        <f>SUMIF(Ingredients!$B$3:$B$217,M622,Ingredients!$H$3:$H$217)+SUMIF($B$3:$B$724,M622,$BZ$3:$BZ$724)</f>
        <v>0</v>
      </c>
      <c r="BZ622" s="42">
        <f t="shared" si="124"/>
        <v>1</v>
      </c>
      <c r="CA622" s="30">
        <f>SUMIF(Ingredients!$B$3:$B$217,F622,Ingredients!$I$3:$I$217)+SUMIF($B$3:$B$724,F622,$CI$3:$CI$724)</f>
        <v>1</v>
      </c>
      <c r="CB622" s="30">
        <f>SUMIF(Ingredients!$B$3:$B$217,G622,Ingredients!$I$3:$I$217)+SUMIF($B$3:$B$724,G622,$CI$3:$CI$724)</f>
        <v>0</v>
      </c>
      <c r="CC622" s="30">
        <f>SUMIF(Ingredients!$B$3:$B$217,H622,Ingredients!$I$3:$I$217)+SUMIF($B$3:$B$724,H622,$CI$3:$CI$724)</f>
        <v>0</v>
      </c>
      <c r="CD622" s="30">
        <f>SUMIF(Ingredients!$B$3:$B$217,I622,Ingredients!$I$3:$I$217)+SUMIF($B$3:$B$724,I622,$CI$3:$CI$724)</f>
        <v>0</v>
      </c>
      <c r="CE622" s="30">
        <f>SUMIF(Ingredients!$B$3:$B$217,J622,Ingredients!$I$3:$I$217)+SUMIF($B$3:$B$724,J622,$CI$3:$CI$724)</f>
        <v>0</v>
      </c>
      <c r="CF622" s="30">
        <f>SUMIF(Ingredients!$B$3:$B$217,K622,Ingredients!$I$3:$I$217)+SUMIF($B$3:$B$724,K622,$CI$3:$CI$724)</f>
        <v>0</v>
      </c>
      <c r="CG622" s="30">
        <f>SUMIF(Ingredients!$B$3:$B$217,L622,Ingredients!$I$3:$I$217)+SUMIF($B$3:$B$724,L622,$CI$3:$CI$724)</f>
        <v>0</v>
      </c>
      <c r="CH622" s="30">
        <f>SUMIF(Ingredients!$B$3:$B$217,M622,Ingredients!$I$3:$I$217)+SUMIF($B$3:$B$724,M622,$CI$3:$CI$724)</f>
        <v>0</v>
      </c>
      <c r="CI622" s="38">
        <f t="shared" si="125"/>
        <v>1</v>
      </c>
      <c r="CJ622" s="30">
        <f>SUMIF(Ingredients!$B$3:$B$217,F622,Ingredients!$J$3:$J$217)+SUMIF($B$3:$B$724,F622,$CR$3:$CR$724)</f>
        <v>0</v>
      </c>
      <c r="CK622" s="30">
        <f>SUMIF(Ingredients!$B$3:$B$217,G622,Ingredients!$J$3:$J$217)+SUMIF($B$3:$B$724,G622,$CR$3:$CR$724)</f>
        <v>0</v>
      </c>
      <c r="CL622" s="30">
        <f>SUMIF(Ingredients!$B$3:$B$217,H622,Ingredients!$J$3:$J$217)+SUMIF($B$3:$B$724,H622,$CR$3:$CR$724)</f>
        <v>0</v>
      </c>
      <c r="CM622" s="30">
        <f>SUMIF(Ingredients!$B$3:$B$217,I622,Ingredients!$J$3:$J$217)+SUMIF($B$3:$B$724,I622,$CR$3:$CR$724)</f>
        <v>0</v>
      </c>
      <c r="CN622" s="30">
        <f>SUMIF(Ingredients!$B$3:$B$217,J622,Ingredients!$J$3:$J$217)+SUMIF($B$3:$B$724,J622,$CR$3:$CR$724)</f>
        <v>0</v>
      </c>
      <c r="CO622" s="30">
        <f>SUMIF(Ingredients!$B$3:$B$217,K622,Ingredients!$J$3:$J$217)+SUMIF($B$3:$B$724,K622,$CR$3:$CR$724)</f>
        <v>0</v>
      </c>
      <c r="CP622" s="30">
        <f>SUMIF(Ingredients!$B$3:$B$217,L622,Ingredients!$J$3:$J$217)+SUMIF($B$3:$B$724,L622,$CR$3:$CR$724)</f>
        <v>0</v>
      </c>
      <c r="CQ622" s="30">
        <f>SUMIF(Ingredients!$B$3:$B$217,M622,Ingredients!$J$3:$J$217)+SUMIF($B$3:$B$724,M622,$CR$3:$CR$724)</f>
        <v>0</v>
      </c>
      <c r="CR622" s="43">
        <f t="shared" si="126"/>
        <v>0</v>
      </c>
      <c r="CS622" s="34">
        <v>10</v>
      </c>
      <c r="CT622" s="30">
        <v>0</v>
      </c>
      <c r="CU622" s="30">
        <v>12</v>
      </c>
      <c r="CV622" s="35">
        <v>0.5</v>
      </c>
      <c r="CW622" s="36">
        <v>0</v>
      </c>
      <c r="CX622" s="37">
        <v>1</v>
      </c>
      <c r="CY622" s="38">
        <v>1</v>
      </c>
      <c r="CZ622" s="39">
        <v>0</v>
      </c>
      <c r="DA622" t="s">
        <v>202</v>
      </c>
      <c r="DB622" t="str">
        <f t="shared" ca="1" si="127"/>
        <v>No</v>
      </c>
      <c r="DD622" t="s">
        <v>200</v>
      </c>
      <c r="DE622" t="str">
        <f t="shared" ca="1" si="128"/>
        <v/>
      </c>
      <c r="DF622" t="s">
        <v>2272</v>
      </c>
    </row>
    <row r="623" spans="2:110" x14ac:dyDescent="0.3">
      <c r="B623" t="s">
        <v>942</v>
      </c>
      <c r="C623" t="str">
        <f>INDEX('PH Itemnames'!$B$1:$B$723,MATCH(B623,'PH Itemnames'!$A$1:$A$723),1)</f>
        <v>friedbolognasandwichItem</v>
      </c>
      <c r="D623" t="s">
        <v>240</v>
      </c>
      <c r="E623" t="s">
        <v>1192</v>
      </c>
      <c r="F623" s="10" t="s">
        <v>246</v>
      </c>
      <c r="G623" s="11" t="s">
        <v>943</v>
      </c>
      <c r="H623" s="11" t="s">
        <v>73</v>
      </c>
      <c r="I623" s="11"/>
      <c r="J623" s="11"/>
      <c r="K623" s="11"/>
      <c r="L623" s="11"/>
      <c r="M623" s="11"/>
      <c r="N623" s="46">
        <f ca="1">SUMIF(Ingredients!$B$3:$B$217,'PH complex foods'!F623,Ingredients!$A$3:$A$119)+SUMIF($B$3:$B$724,F623,$V$3:$V$723)</f>
        <v>1</v>
      </c>
      <c r="O623" s="11">
        <f ca="1">SUMIF(Ingredients!$B$3:$B$217,'PH complex foods'!G623,Ingredients!$A$3:$A$119)+SUMIF($B$3:$B$724,G623,$V$3:$V$723)</f>
        <v>1</v>
      </c>
      <c r="P623" s="11">
        <f ca="1">SUMIF(Ingredients!$B$3:$B$217,'PH complex foods'!H623,Ingredients!$A$3:$A$119)+SUMIF($B$3:$B$724,H623,$V$3:$V$723)</f>
        <v>1</v>
      </c>
      <c r="Q623" s="11">
        <f ca="1">SUMIF(Ingredients!$B$3:$B$217,'PH complex foods'!I623,Ingredients!$A$3:$A$119)+SUMIF($B$3:$B$724,I623,$V$3:$V$723)</f>
        <v>0</v>
      </c>
      <c r="R623" s="11">
        <f ca="1">SUMIF(Ingredients!$B$3:$B$217,'PH complex foods'!J623,Ingredients!$A$3:$A$119)+SUMIF($B$3:$B$724,J623,$V$3:$V$723)</f>
        <v>0</v>
      </c>
      <c r="S623" s="11">
        <f ca="1">SUMIF(Ingredients!$B$3:$B$217,'PH complex foods'!K623,Ingredients!$A$3:$A$119)+SUMIF($B$3:$B$724,K623,$V$3:$V$723)</f>
        <v>0</v>
      </c>
      <c r="T623" s="11">
        <f ca="1">SUMIF(Ingredients!$B$3:$B$217,'PH complex foods'!L623,Ingredients!$A$3:$A$119)+SUMIF($B$3:$B$724,L623,$V$3:$V$723)</f>
        <v>0</v>
      </c>
      <c r="U623" s="11">
        <f ca="1">SUMIF(Ingredients!$B$3:$B$217,'PH complex foods'!M623,Ingredients!$A$3:$A$119)+SUMIF($B$3:$B$724,M623,$V$3:$V$723)</f>
        <v>0</v>
      </c>
      <c r="V623" s="10">
        <f t="shared" ca="1" si="129"/>
        <v>1</v>
      </c>
      <c r="W623" s="11">
        <f t="shared" si="118"/>
        <v>0</v>
      </c>
      <c r="X623" s="44" t="str">
        <f t="shared" ca="1" si="130"/>
        <v>Yes</v>
      </c>
      <c r="Y623" s="34">
        <f>SUMIF(Ingredients!$B$3:$B$217,F623,Ingredients!$C$3:$C$217)+SUMIF($B$3:$B$724,F623,$AG$3:$AG$724)</f>
        <v>5</v>
      </c>
      <c r="Z623" s="30">
        <f>SUMIF(Ingredients!$B$3:$B$217,G623,Ingredients!$C$3:$C$217)+SUMIF($B$3:$B$724,G623,$AG$3:$AG$724)</f>
        <v>24</v>
      </c>
      <c r="AA623" s="30">
        <f>SUMIF(Ingredients!$B$3:$B$217,H623,Ingredients!$C$3:$C$217)+SUMIF($B$3:$B$724,H623,$AG$3:$AG$724)</f>
        <v>10</v>
      </c>
      <c r="AB623" s="30">
        <f>SUMIF(Ingredients!$B$3:$B$217,I623,Ingredients!$C$3:$C$217)+SUMIF($B$3:$B$724,I623,$AG$3:$AG$724)</f>
        <v>0</v>
      </c>
      <c r="AC623" s="30">
        <f>SUMIF(Ingredients!$B$3:$B$217,J623,Ingredients!$C$3:$C$217)+SUMIF($B$3:$B$724,J623,$AG$3:$AG$724)</f>
        <v>0</v>
      </c>
      <c r="AD623" s="30">
        <f>SUMIF(Ingredients!$B$3:$B$217,K623,Ingredients!$C$3:$C$217)+SUMIF($B$3:$B$724,K623,$AG$3:$AG$724)</f>
        <v>0</v>
      </c>
      <c r="AE623" s="30">
        <f>SUMIF(Ingredients!$B$3:$B$217,L623,Ingredients!$C$3:$C$217)+SUMIF($B$3:$B$724,L623,$AG$3:$AG$724)</f>
        <v>0</v>
      </c>
      <c r="AF623" s="30">
        <f>SUMIF(Ingredients!$B$3:$B$217,M623,Ingredients!$C$3:$C$217)+SUMIF($B$3:$B$724,M623,$AG$3:$AG$724)</f>
        <v>0</v>
      </c>
      <c r="AG623" s="29">
        <f t="shared" si="119"/>
        <v>39</v>
      </c>
      <c r="AH623" s="30">
        <f>SUMIF(Ingredients!$B$3:$B$217,F623,Ingredients!$D$3:$D$217)+SUMIF($B$3:$B$724,F623,$AP$3:$AP$724)</f>
        <v>0</v>
      </c>
      <c r="AI623" s="30">
        <f>SUMIF(Ingredients!$B$3:$B$217,G623,Ingredients!$D$3:$D$217)+SUMIF($B$3:$B$724,G623,$AP$3:$AP$724)</f>
        <v>0</v>
      </c>
      <c r="AJ623" s="30">
        <f>SUMIF(Ingredients!$B$3:$B$217,H623,Ingredients!$D$3:$D$217)+SUMIF($B$3:$B$724,H623,$AP$3:$AP$724)</f>
        <v>0</v>
      </c>
      <c r="AK623" s="30">
        <f>SUMIF(Ingredients!$B$3:$B$217,I623,Ingredients!$D$3:$D$217)+SUMIF($B$3:$B$724,I623,$AP$3:$AP$724)</f>
        <v>0</v>
      </c>
      <c r="AL623" s="30">
        <f>SUMIF(Ingredients!$B$3:$B$217,J623,Ingredients!$D$3:$D$217)+SUMIF($B$3:$B$724,J623,$AP$3:$AP$724)</f>
        <v>0</v>
      </c>
      <c r="AM623" s="30">
        <f>SUMIF(Ingredients!$B$3:$B$217,K623,Ingredients!$D$3:$D$217)+SUMIF($B$3:$B$724,K623,$AP$3:$AP$724)</f>
        <v>0</v>
      </c>
      <c r="AN623" s="30">
        <f>SUMIF(Ingredients!$B$3:$B$217,L623,Ingredients!$D$3:$D$217)+SUMIF($B$3:$B$724,L623,$AP$3:$AP$724)</f>
        <v>0</v>
      </c>
      <c r="AO623" s="30">
        <f>SUMIF(Ingredients!$B$3:$B$217,M623,Ingredients!$D$3:$D$217)+SUMIF($B$3:$B$724,M623,$AP$3:$AP$724)</f>
        <v>0</v>
      </c>
      <c r="AP623" s="29">
        <f t="shared" si="120"/>
        <v>0</v>
      </c>
      <c r="AQ623" s="30">
        <f>SUMIF(Ingredients!$B$3:$B$217,F623,Ingredients!$E$3:$E$217)+SUMIF($B$3:$B$724,F623,$AY$3:$AY$727)</f>
        <v>21</v>
      </c>
      <c r="AR623" s="30">
        <f>SUMIF(Ingredients!$B$3:$B$217,G623,Ingredients!$E$3:$E$217)+SUMIF($B$3:$B$724,G623,$AY$3:$AY$727)</f>
        <v>29.5</v>
      </c>
      <c r="AS623" s="30">
        <f>SUMIF(Ingredients!$B$3:$B$217,H623,Ingredients!$E$3:$E$217)+SUMIF($B$3:$B$724,H623,$AY$3:$AY$727)</f>
        <v>73</v>
      </c>
      <c r="AT623" s="30">
        <f>SUMIF(Ingredients!$B$3:$B$217,I623,Ingredients!$E$3:$E$217)+SUMIF($B$3:$B$724,I623,$AY$3:$AY$727)</f>
        <v>0</v>
      </c>
      <c r="AU623" s="30">
        <f>SUMIF(Ingredients!$B$3:$B$217,J623,Ingredients!$E$3:$E$217)+SUMIF($B$3:$B$724,J623,$AY$3:$AY$727)</f>
        <v>0</v>
      </c>
      <c r="AV623" s="30">
        <f>SUMIF(Ingredients!$B$3:$B$217,K623,Ingredients!$E$3:$E$217)+SUMIF($B$3:$B$724,K623,$AY$3:$AY$727)</f>
        <v>0</v>
      </c>
      <c r="AW623" s="30">
        <f>SUMIF(Ingredients!$B$3:$B$217,L623,Ingredients!$E$3:$E$217)+SUMIF($B$3:$B$724,L623,$AY$3:$AY$727)</f>
        <v>0</v>
      </c>
      <c r="AX623" s="30">
        <f>SUMIF(Ingredients!$B$3:$B$217,M623,Ingredients!$E$3:$E$217)+SUMIF($B$3:$B$724,M623,$AY$3:$AY$727)</f>
        <v>0</v>
      </c>
      <c r="AY623" s="29">
        <f t="shared" si="121"/>
        <v>41.166666666666664</v>
      </c>
      <c r="AZ623" s="30">
        <f>SUMIF(Ingredients!$B$3:$B$217,F623,Ingredients!$F$3:$F$217)+SUMIF($B$3:$B$724,F623,$BH$3:$BH$724)</f>
        <v>1.5</v>
      </c>
      <c r="BA623" s="30">
        <f>SUMIF(Ingredients!$B$3:$B$217,G623,Ingredients!$F$3:$F$217)+SUMIF($B$3:$B$724,G623,$BH$3:$BH$724)</f>
        <v>0</v>
      </c>
      <c r="BB623" s="30">
        <f>SUMIF(Ingredients!$B$3:$B$217,H623,Ingredients!$F$3:$F$217)+SUMIF($B$3:$B$724,H623,$BH$3:$BH$724)</f>
        <v>0</v>
      </c>
      <c r="BC623" s="30">
        <f>SUMIF(Ingredients!$B$3:$B$217,I623,Ingredients!$F$3:$F$217)+SUMIF($B$3:$B$724,I623,$BH$3:$BH$724)</f>
        <v>0</v>
      </c>
      <c r="BD623" s="30">
        <f>SUMIF(Ingredients!$B$3:$B$217,J623,Ingredients!$F$3:$F$217)+SUMIF($B$3:$B$724,J623,$BH$3:$BH$724)</f>
        <v>0</v>
      </c>
      <c r="BE623" s="30">
        <f>SUMIF(Ingredients!$B$3:$B$217,K623,Ingredients!$F$3:$F$217)+SUMIF($B$3:$B$724,K623,$BH$3:$BH$724)</f>
        <v>0</v>
      </c>
      <c r="BF623" s="30">
        <f>SUMIF(Ingredients!$B$3:$B$217,L623,Ingredients!$F$3:$F$217)+SUMIF($B$3:$B$724,L623,$BH$3:$BH$724)</f>
        <v>0</v>
      </c>
      <c r="BG623" s="30">
        <f>SUMIF(Ingredients!$B$3:$B$217,M623,Ingredients!$F$3:$F$217)+SUMIF($B$3:$B$724,M623,$BH$3:$BH$724)</f>
        <v>0</v>
      </c>
      <c r="BH623" s="35">
        <f t="shared" si="122"/>
        <v>1.5</v>
      </c>
      <c r="BI623" s="30">
        <f>SUMIF(Ingredients!$B$3:$B$217,F623,Ingredients!$G$3:$G$217)+SUMIF($B$3:$B$724,F623,$BQ$3:$BQ$724)</f>
        <v>0</v>
      </c>
      <c r="BJ623" s="30">
        <f>SUMIF(Ingredients!$B$3:$B$217,G623,Ingredients!$G$3:$G$217)+SUMIF($B$3:$B$724,G623,$BQ$3:$BQ$724)</f>
        <v>0</v>
      </c>
      <c r="BK623" s="30">
        <f>SUMIF(Ingredients!$B$3:$B$217,H623,Ingredients!$G$3:$G$217)+SUMIF($B$3:$B$724,H623,$BQ$3:$BQ$724)</f>
        <v>0</v>
      </c>
      <c r="BL623" s="30">
        <f>SUMIF(Ingredients!$B$3:$B$217,I623,Ingredients!$G$3:$G$217)+SUMIF($B$3:$B$724,I623,$BQ$3:$BQ$724)</f>
        <v>0</v>
      </c>
      <c r="BM623" s="30">
        <f>SUMIF(Ingredients!$B$3:$B$217,J623,Ingredients!$G$3:$G$217)+SUMIF($B$3:$B$724,J623,$BQ$3:$BQ$724)</f>
        <v>0</v>
      </c>
      <c r="BN623" s="30">
        <f>SUMIF(Ingredients!$B$3:$B$217,K623,Ingredients!$G$3:$G$217)+SUMIF($B$3:$B$724,K623,$BQ$3:$BQ$724)</f>
        <v>0</v>
      </c>
      <c r="BO623" s="30">
        <f>SUMIF(Ingredients!$B$3:$B$217,L623,Ingredients!$G$3:$G$217)+SUMIF($B$3:$B$724,L623,$BQ$3:$BQ$724)</f>
        <v>0</v>
      </c>
      <c r="BP623" s="30">
        <f>SUMIF(Ingredients!$B$3:$B$217,M623,Ingredients!$G$3:$G$217)+SUMIF($B$3:$B$724,M623,$BQ$3:$BQ$724)</f>
        <v>0</v>
      </c>
      <c r="BQ623" s="36">
        <f t="shared" si="123"/>
        <v>0</v>
      </c>
      <c r="BR623" s="30">
        <f>SUMIF(Ingredients!$B$3:$B$217,F623,Ingredients!$H$3:$H$217)+SUMIF($B$3:$B$724,F623,$BZ$3:$BZ$724)</f>
        <v>0</v>
      </c>
      <c r="BS623" s="30">
        <f>SUMIF(Ingredients!$B$3:$B$217,G623,Ingredients!$H$3:$H$217)+SUMIF($B$3:$B$724,G623,$BZ$3:$BZ$724)</f>
        <v>3</v>
      </c>
      <c r="BT623" s="30">
        <f>SUMIF(Ingredients!$B$3:$B$217,H623,Ingredients!$H$3:$H$217)+SUMIF($B$3:$B$724,H623,$BZ$3:$BZ$724)</f>
        <v>0</v>
      </c>
      <c r="BU623" s="30">
        <f>SUMIF(Ingredients!$B$3:$B$217,I623,Ingredients!$H$3:$H$217)+SUMIF($B$3:$B$724,I623,$BZ$3:$BZ$724)</f>
        <v>0</v>
      </c>
      <c r="BV623" s="30">
        <f>SUMIF(Ingredients!$B$3:$B$217,J623,Ingredients!$H$3:$H$217)+SUMIF($B$3:$B$724,J623,$BZ$3:$BZ$724)</f>
        <v>0</v>
      </c>
      <c r="BW623" s="30">
        <f>SUMIF(Ingredients!$B$3:$B$217,K623,Ingredients!$H$3:$H$217)+SUMIF($B$3:$B$724,K623,$BZ$3:$BZ$724)</f>
        <v>0</v>
      </c>
      <c r="BX623" s="30">
        <f>SUMIF(Ingredients!$B$3:$B$217,L623,Ingredients!$H$3:$H$217)+SUMIF($B$3:$B$724,L623,$BZ$3:$BZ$724)</f>
        <v>0</v>
      </c>
      <c r="BY623" s="30">
        <f>SUMIF(Ingredients!$B$3:$B$217,M623,Ingredients!$H$3:$H$217)+SUMIF($B$3:$B$724,M623,$BZ$3:$BZ$724)</f>
        <v>0</v>
      </c>
      <c r="BZ623" s="42">
        <f t="shared" si="124"/>
        <v>3</v>
      </c>
      <c r="CA623" s="30">
        <f>SUMIF(Ingredients!$B$3:$B$217,F623,Ingredients!$I$3:$I$217)+SUMIF($B$3:$B$724,F623,$CI$3:$CI$724)</f>
        <v>0</v>
      </c>
      <c r="CB623" s="30">
        <f>SUMIF(Ingredients!$B$3:$B$217,G623,Ingredients!$I$3:$I$217)+SUMIF($B$3:$B$724,G623,$CI$3:$CI$724)</f>
        <v>3.5</v>
      </c>
      <c r="CC623" s="30">
        <f>SUMIF(Ingredients!$B$3:$B$217,H623,Ingredients!$I$3:$I$217)+SUMIF($B$3:$B$724,H623,$CI$3:$CI$724)</f>
        <v>0</v>
      </c>
      <c r="CD623" s="30">
        <f>SUMIF(Ingredients!$B$3:$B$217,I623,Ingredients!$I$3:$I$217)+SUMIF($B$3:$B$724,I623,$CI$3:$CI$724)</f>
        <v>0</v>
      </c>
      <c r="CE623" s="30">
        <f>SUMIF(Ingredients!$B$3:$B$217,J623,Ingredients!$I$3:$I$217)+SUMIF($B$3:$B$724,J623,$CI$3:$CI$724)</f>
        <v>0</v>
      </c>
      <c r="CF623" s="30">
        <f>SUMIF(Ingredients!$B$3:$B$217,K623,Ingredients!$I$3:$I$217)+SUMIF($B$3:$B$724,K623,$CI$3:$CI$724)</f>
        <v>0</v>
      </c>
      <c r="CG623" s="30">
        <f>SUMIF(Ingredients!$B$3:$B$217,L623,Ingredients!$I$3:$I$217)+SUMIF($B$3:$B$724,L623,$CI$3:$CI$724)</f>
        <v>0</v>
      </c>
      <c r="CH623" s="30">
        <f>SUMIF(Ingredients!$B$3:$B$217,M623,Ingredients!$I$3:$I$217)+SUMIF($B$3:$B$724,M623,$CI$3:$CI$724)</f>
        <v>0</v>
      </c>
      <c r="CI623" s="38">
        <f t="shared" si="125"/>
        <v>3.5</v>
      </c>
      <c r="CJ623" s="30">
        <f>SUMIF(Ingredients!$B$3:$B$217,F623,Ingredients!$J$3:$J$217)+SUMIF($B$3:$B$724,F623,$CR$3:$CR$724)</f>
        <v>0</v>
      </c>
      <c r="CK623" s="30">
        <f>SUMIF(Ingredients!$B$3:$B$217,G623,Ingredients!$J$3:$J$217)+SUMIF($B$3:$B$724,G623,$CR$3:$CR$724)</f>
        <v>0</v>
      </c>
      <c r="CL623" s="30">
        <f>SUMIF(Ingredients!$B$3:$B$217,H623,Ingredients!$J$3:$J$217)+SUMIF($B$3:$B$724,H623,$CR$3:$CR$724)</f>
        <v>3</v>
      </c>
      <c r="CM623" s="30">
        <f>SUMIF(Ingredients!$B$3:$B$217,I623,Ingredients!$J$3:$J$217)+SUMIF($B$3:$B$724,I623,$CR$3:$CR$724)</f>
        <v>0</v>
      </c>
      <c r="CN623" s="30">
        <f>SUMIF(Ingredients!$B$3:$B$217,J623,Ingredients!$J$3:$J$217)+SUMIF($B$3:$B$724,J623,$CR$3:$CR$724)</f>
        <v>0</v>
      </c>
      <c r="CO623" s="30">
        <f>SUMIF(Ingredients!$B$3:$B$217,K623,Ingredients!$J$3:$J$217)+SUMIF($B$3:$B$724,K623,$CR$3:$CR$724)</f>
        <v>0</v>
      </c>
      <c r="CP623" s="30">
        <f>SUMIF(Ingredients!$B$3:$B$217,L623,Ingredients!$J$3:$J$217)+SUMIF($B$3:$B$724,L623,$CR$3:$CR$724)</f>
        <v>0</v>
      </c>
      <c r="CQ623" s="30">
        <f>SUMIF(Ingredients!$B$3:$B$217,M623,Ingredients!$J$3:$J$217)+SUMIF($B$3:$B$724,M623,$CR$3:$CR$724)</f>
        <v>0</v>
      </c>
      <c r="CR623" s="43">
        <f t="shared" si="126"/>
        <v>3</v>
      </c>
      <c r="CS623" s="34">
        <v>40</v>
      </c>
      <c r="CT623" s="30">
        <v>0</v>
      </c>
      <c r="CU623" s="30">
        <v>11</v>
      </c>
      <c r="CV623" s="35">
        <v>1.5</v>
      </c>
      <c r="CW623" s="36">
        <v>0</v>
      </c>
      <c r="CX623" s="37">
        <v>3</v>
      </c>
      <c r="CY623" s="38">
        <v>3.5</v>
      </c>
      <c r="CZ623" s="39">
        <v>3</v>
      </c>
      <c r="DA623" t="s">
        <v>202</v>
      </c>
      <c r="DB623" t="str">
        <f t="shared" ca="1" si="127"/>
        <v>-</v>
      </c>
      <c r="DD623" t="s">
        <v>200</v>
      </c>
      <c r="DE623" t="str">
        <f t="shared" ca="1" si="128"/>
        <v>FRIEDBOLOGNASANDWICHITEM(MEAL, ItemRegistry.friedbolognasandwichItem, 4 ,8f,0f,1.5f,3f,0f,3.5f,3f,1.91f),</v>
      </c>
      <c r="DF623" t="s">
        <v>2638</v>
      </c>
    </row>
    <row r="624" spans="2:110" x14ac:dyDescent="0.3">
      <c r="B624" t="s">
        <v>944</v>
      </c>
      <c r="C624" t="str">
        <f>INDEX('PH Itemnames'!$B$1:$B$723,MATCH(B624,'PH Itemnames'!$A$1:$A$723),1)</f>
        <v>bolognasandwichItem</v>
      </c>
      <c r="D624" t="s">
        <v>240</v>
      </c>
      <c r="E624" t="s">
        <v>1192</v>
      </c>
      <c r="F624" s="10" t="s">
        <v>246</v>
      </c>
      <c r="G624" s="11" t="s">
        <v>943</v>
      </c>
      <c r="H624" s="11" t="s">
        <v>128</v>
      </c>
      <c r="I624" s="11" t="s">
        <v>70</v>
      </c>
      <c r="J624" s="11" t="s">
        <v>280</v>
      </c>
      <c r="K624" s="11"/>
      <c r="L624" s="11"/>
      <c r="M624" s="11"/>
      <c r="N624" s="46">
        <f ca="1">SUMIF(Ingredients!$B$3:$B$217,'PH complex foods'!F624,Ingredients!$A$3:$A$119)+SUMIF($B$3:$B$724,F624,$V$3:$V$723)</f>
        <v>1</v>
      </c>
      <c r="O624" s="11">
        <f ca="1">SUMIF(Ingredients!$B$3:$B$217,'PH complex foods'!G624,Ingredients!$A$3:$A$119)+SUMIF($B$3:$B$724,G624,$V$3:$V$723)</f>
        <v>1</v>
      </c>
      <c r="P624" s="11">
        <f ca="1">SUMIF(Ingredients!$B$3:$B$217,'PH complex foods'!H624,Ingredients!$A$3:$A$119)+SUMIF($B$3:$B$724,H624,$V$3:$V$723)</f>
        <v>1</v>
      </c>
      <c r="Q624" s="11">
        <f ca="1">SUMIF(Ingredients!$B$3:$B$217,'PH complex foods'!I624,Ingredients!$A$3:$A$119)+SUMIF($B$3:$B$724,I624,$V$3:$V$723)</f>
        <v>1</v>
      </c>
      <c r="R624" s="11">
        <f ca="1">SUMIF(Ingredients!$B$3:$B$217,'PH complex foods'!J624,Ingredients!$A$3:$A$119)+SUMIF($B$3:$B$724,J624,$V$3:$V$723)</f>
        <v>1</v>
      </c>
      <c r="S624" s="11">
        <f ca="1">SUMIF(Ingredients!$B$3:$B$217,'PH complex foods'!K624,Ingredients!$A$3:$A$119)+SUMIF($B$3:$B$724,K624,$V$3:$V$723)</f>
        <v>0</v>
      </c>
      <c r="T624" s="11">
        <f ca="1">SUMIF(Ingredients!$B$3:$B$217,'PH complex foods'!L624,Ingredients!$A$3:$A$119)+SUMIF($B$3:$B$724,L624,$V$3:$V$723)</f>
        <v>0</v>
      </c>
      <c r="U624" s="11">
        <f ca="1">SUMIF(Ingredients!$B$3:$B$217,'PH complex foods'!M624,Ingredients!$A$3:$A$119)+SUMIF($B$3:$B$724,M624,$V$3:$V$723)</f>
        <v>0</v>
      </c>
      <c r="V624" s="10">
        <f t="shared" ca="1" si="129"/>
        <v>1</v>
      </c>
      <c r="W624" s="11">
        <f t="shared" si="118"/>
        <v>0</v>
      </c>
      <c r="X624" s="44" t="str">
        <f t="shared" ca="1" si="130"/>
        <v>Yes</v>
      </c>
      <c r="Y624" s="34">
        <f>SUMIF(Ingredients!$B$3:$B$217,F624,Ingredients!$C$3:$C$217)+SUMIF($B$3:$B$724,F624,$AG$3:$AG$724)</f>
        <v>5</v>
      </c>
      <c r="Z624" s="30">
        <f>SUMIF(Ingredients!$B$3:$B$217,G624,Ingredients!$C$3:$C$217)+SUMIF($B$3:$B$724,G624,$AG$3:$AG$724)</f>
        <v>24</v>
      </c>
      <c r="AA624" s="30">
        <f>SUMIF(Ingredients!$B$3:$B$217,H624,Ingredients!$C$3:$C$217)+SUMIF($B$3:$B$724,H624,$AG$3:$AG$724)</f>
        <v>2</v>
      </c>
      <c r="AB624" s="30">
        <f>SUMIF(Ingredients!$B$3:$B$217,I624,Ingredients!$C$3:$C$217)+SUMIF($B$3:$B$724,I624,$AG$3:$AG$724)</f>
        <v>2</v>
      </c>
      <c r="AC624" s="30">
        <f>SUMIF(Ingredients!$B$3:$B$217,J624,Ingredients!$C$3:$C$217)+SUMIF($B$3:$B$724,J624,$AG$3:$AG$724)</f>
        <v>0</v>
      </c>
      <c r="AD624" s="30">
        <f>SUMIF(Ingredients!$B$3:$B$217,K624,Ingredients!$C$3:$C$217)+SUMIF($B$3:$B$724,K624,$AG$3:$AG$724)</f>
        <v>0</v>
      </c>
      <c r="AE624" s="30">
        <f>SUMIF(Ingredients!$B$3:$B$217,L624,Ingredients!$C$3:$C$217)+SUMIF($B$3:$B$724,L624,$AG$3:$AG$724)</f>
        <v>0</v>
      </c>
      <c r="AF624" s="30">
        <f>SUMIF(Ingredients!$B$3:$B$217,M624,Ingredients!$C$3:$C$217)+SUMIF($B$3:$B$724,M624,$AG$3:$AG$724)</f>
        <v>0</v>
      </c>
      <c r="AG624" s="29">
        <f t="shared" si="119"/>
        <v>33</v>
      </c>
      <c r="AH624" s="30">
        <f>SUMIF(Ingredients!$B$3:$B$217,F624,Ingredients!$D$3:$D$217)+SUMIF($B$3:$B$724,F624,$AP$3:$AP$724)</f>
        <v>0</v>
      </c>
      <c r="AI624" s="30">
        <f>SUMIF(Ingredients!$B$3:$B$217,G624,Ingredients!$D$3:$D$217)+SUMIF($B$3:$B$724,G624,$AP$3:$AP$724)</f>
        <v>0</v>
      </c>
      <c r="AJ624" s="30">
        <f>SUMIF(Ingredients!$B$3:$B$217,H624,Ingredients!$D$3:$D$217)+SUMIF($B$3:$B$724,H624,$AP$3:$AP$724)</f>
        <v>0</v>
      </c>
      <c r="AK624" s="30">
        <f>SUMIF(Ingredients!$B$3:$B$217,I624,Ingredients!$D$3:$D$217)+SUMIF($B$3:$B$724,I624,$AP$3:$AP$724)</f>
        <v>5</v>
      </c>
      <c r="AL624" s="30">
        <f>SUMIF(Ingredients!$B$3:$B$217,J624,Ingredients!$D$3:$D$217)+SUMIF($B$3:$B$724,J624,$AP$3:$AP$724)</f>
        <v>0</v>
      </c>
      <c r="AM624" s="30">
        <f>SUMIF(Ingredients!$B$3:$B$217,K624,Ingredients!$D$3:$D$217)+SUMIF($B$3:$B$724,K624,$AP$3:$AP$724)</f>
        <v>0</v>
      </c>
      <c r="AN624" s="30">
        <f>SUMIF(Ingredients!$B$3:$B$217,L624,Ingredients!$D$3:$D$217)+SUMIF($B$3:$B$724,L624,$AP$3:$AP$724)</f>
        <v>0</v>
      </c>
      <c r="AO624" s="30">
        <f>SUMIF(Ingredients!$B$3:$B$217,M624,Ingredients!$D$3:$D$217)+SUMIF($B$3:$B$724,M624,$AP$3:$AP$724)</f>
        <v>0</v>
      </c>
      <c r="AP624" s="29">
        <f t="shared" si="120"/>
        <v>5</v>
      </c>
      <c r="AQ624" s="30">
        <f>SUMIF(Ingredients!$B$3:$B$217,F624,Ingredients!$E$3:$E$217)+SUMIF($B$3:$B$724,F624,$AY$3:$AY$727)</f>
        <v>21</v>
      </c>
      <c r="AR624" s="30">
        <f>SUMIF(Ingredients!$B$3:$B$217,G624,Ingredients!$E$3:$E$217)+SUMIF($B$3:$B$724,G624,$AY$3:$AY$727)</f>
        <v>29.5</v>
      </c>
      <c r="AS624" s="30">
        <f>SUMIF(Ingredients!$B$3:$B$217,H624,Ingredients!$E$3:$E$217)+SUMIF($B$3:$B$724,H624,$AY$3:$AY$727)</f>
        <v>18</v>
      </c>
      <c r="AT624" s="30">
        <f>SUMIF(Ingredients!$B$3:$B$217,I624,Ingredients!$E$3:$E$217)+SUMIF($B$3:$B$724,I624,$AY$3:$AY$727)</f>
        <v>5</v>
      </c>
      <c r="AU624" s="30">
        <f>SUMIF(Ingredients!$B$3:$B$217,J624,Ingredients!$E$3:$E$217)+SUMIF($B$3:$B$724,J624,$AY$3:$AY$727)</f>
        <v>16</v>
      </c>
      <c r="AV624" s="30">
        <f>SUMIF(Ingredients!$B$3:$B$217,K624,Ingredients!$E$3:$E$217)+SUMIF($B$3:$B$724,K624,$AY$3:$AY$727)</f>
        <v>0</v>
      </c>
      <c r="AW624" s="30">
        <f>SUMIF(Ingredients!$B$3:$B$217,L624,Ingredients!$E$3:$E$217)+SUMIF($B$3:$B$724,L624,$AY$3:$AY$727)</f>
        <v>0</v>
      </c>
      <c r="AX624" s="30">
        <f>SUMIF(Ingredients!$B$3:$B$217,M624,Ingredients!$E$3:$E$217)+SUMIF($B$3:$B$724,M624,$AY$3:$AY$727)</f>
        <v>0</v>
      </c>
      <c r="AY624" s="29">
        <f t="shared" si="121"/>
        <v>17.899999999999999</v>
      </c>
      <c r="AZ624" s="30">
        <f>SUMIF(Ingredients!$B$3:$B$217,F624,Ingredients!$F$3:$F$217)+SUMIF($B$3:$B$724,F624,$BH$3:$BH$724)</f>
        <v>1.5</v>
      </c>
      <c r="BA624" s="30">
        <f>SUMIF(Ingredients!$B$3:$B$217,G624,Ingredients!$F$3:$F$217)+SUMIF($B$3:$B$724,G624,$BH$3:$BH$724)</f>
        <v>0</v>
      </c>
      <c r="BB624" s="30">
        <f>SUMIF(Ingredients!$B$3:$B$217,H624,Ingredients!$F$3:$F$217)+SUMIF($B$3:$B$724,H624,$BH$3:$BH$724)</f>
        <v>0</v>
      </c>
      <c r="BC624" s="30">
        <f>SUMIF(Ingredients!$B$3:$B$217,I624,Ingredients!$F$3:$F$217)+SUMIF($B$3:$B$724,I624,$BH$3:$BH$724)</f>
        <v>0</v>
      </c>
      <c r="BD624" s="30">
        <f>SUMIF(Ingredients!$B$3:$B$217,J624,Ingredients!$F$3:$F$217)+SUMIF($B$3:$B$724,J624,$BH$3:$BH$724)</f>
        <v>0</v>
      </c>
      <c r="BE624" s="30">
        <f>SUMIF(Ingredients!$B$3:$B$217,K624,Ingredients!$F$3:$F$217)+SUMIF($B$3:$B$724,K624,$BH$3:$BH$724)</f>
        <v>0</v>
      </c>
      <c r="BF624" s="30">
        <f>SUMIF(Ingredients!$B$3:$B$217,L624,Ingredients!$F$3:$F$217)+SUMIF($B$3:$B$724,L624,$BH$3:$BH$724)</f>
        <v>0</v>
      </c>
      <c r="BG624" s="30">
        <f>SUMIF(Ingredients!$B$3:$B$217,M624,Ingredients!$F$3:$F$217)+SUMIF($B$3:$B$724,M624,$BH$3:$BH$724)</f>
        <v>0</v>
      </c>
      <c r="BH624" s="35">
        <f t="shared" si="122"/>
        <v>1.5</v>
      </c>
      <c r="BI624" s="30">
        <f>SUMIF(Ingredients!$B$3:$B$217,F624,Ingredients!$G$3:$G$217)+SUMIF($B$3:$B$724,F624,$BQ$3:$BQ$724)</f>
        <v>0</v>
      </c>
      <c r="BJ624" s="30">
        <f>SUMIF(Ingredients!$B$3:$B$217,G624,Ingredients!$G$3:$G$217)+SUMIF($B$3:$B$724,G624,$BQ$3:$BQ$724)</f>
        <v>0</v>
      </c>
      <c r="BK624" s="30">
        <f>SUMIF(Ingredients!$B$3:$B$217,H624,Ingredients!$G$3:$G$217)+SUMIF($B$3:$B$724,H624,$BQ$3:$BQ$724)</f>
        <v>0</v>
      </c>
      <c r="BL624" s="30">
        <f>SUMIF(Ingredients!$B$3:$B$217,I624,Ingredients!$G$3:$G$217)+SUMIF($B$3:$B$724,I624,$BQ$3:$BQ$724)</f>
        <v>0</v>
      </c>
      <c r="BM624" s="30">
        <f>SUMIF(Ingredients!$B$3:$B$217,J624,Ingredients!$G$3:$G$217)+SUMIF($B$3:$B$724,J624,$BQ$3:$BQ$724)</f>
        <v>0</v>
      </c>
      <c r="BN624" s="30">
        <f>SUMIF(Ingredients!$B$3:$B$217,K624,Ingredients!$G$3:$G$217)+SUMIF($B$3:$B$724,K624,$BQ$3:$BQ$724)</f>
        <v>0</v>
      </c>
      <c r="BO624" s="30">
        <f>SUMIF(Ingredients!$B$3:$B$217,L624,Ingredients!$G$3:$G$217)+SUMIF($B$3:$B$724,L624,$BQ$3:$BQ$724)</f>
        <v>0</v>
      </c>
      <c r="BP624" s="30">
        <f>SUMIF(Ingredients!$B$3:$B$217,M624,Ingredients!$G$3:$G$217)+SUMIF($B$3:$B$724,M624,$BQ$3:$BQ$724)</f>
        <v>0</v>
      </c>
      <c r="BQ624" s="36">
        <f t="shared" si="123"/>
        <v>0</v>
      </c>
      <c r="BR624" s="30">
        <f>SUMIF(Ingredients!$B$3:$B$217,F624,Ingredients!$H$3:$H$217)+SUMIF($B$3:$B$724,F624,$BZ$3:$BZ$724)</f>
        <v>0</v>
      </c>
      <c r="BS624" s="30">
        <f>SUMIF(Ingredients!$B$3:$B$217,G624,Ingredients!$H$3:$H$217)+SUMIF($B$3:$B$724,G624,$BZ$3:$BZ$724)</f>
        <v>3</v>
      </c>
      <c r="BT624" s="30">
        <f>SUMIF(Ingredients!$B$3:$B$217,H624,Ingredients!$H$3:$H$217)+SUMIF($B$3:$B$724,H624,$BZ$3:$BZ$724)</f>
        <v>1</v>
      </c>
      <c r="BU624" s="30">
        <f>SUMIF(Ingredients!$B$3:$B$217,I624,Ingredients!$H$3:$H$217)+SUMIF($B$3:$B$724,I624,$BZ$3:$BZ$724)</f>
        <v>1.5</v>
      </c>
      <c r="BV624" s="30">
        <f>SUMIF(Ingredients!$B$3:$B$217,J624,Ingredients!$H$3:$H$217)+SUMIF($B$3:$B$724,J624,$BZ$3:$BZ$724)</f>
        <v>0</v>
      </c>
      <c r="BW624" s="30">
        <f>SUMIF(Ingredients!$B$3:$B$217,K624,Ingredients!$H$3:$H$217)+SUMIF($B$3:$B$724,K624,$BZ$3:$BZ$724)</f>
        <v>0</v>
      </c>
      <c r="BX624" s="30">
        <f>SUMIF(Ingredients!$B$3:$B$217,L624,Ingredients!$H$3:$H$217)+SUMIF($B$3:$B$724,L624,$BZ$3:$BZ$724)</f>
        <v>0</v>
      </c>
      <c r="BY624" s="30">
        <f>SUMIF(Ingredients!$B$3:$B$217,M624,Ingredients!$H$3:$H$217)+SUMIF($B$3:$B$724,M624,$BZ$3:$BZ$724)</f>
        <v>0</v>
      </c>
      <c r="BZ624" s="42">
        <f t="shared" si="124"/>
        <v>5.5</v>
      </c>
      <c r="CA624" s="30">
        <f>SUMIF(Ingredients!$B$3:$B$217,F624,Ingredients!$I$3:$I$217)+SUMIF($B$3:$B$724,F624,$CI$3:$CI$724)</f>
        <v>0</v>
      </c>
      <c r="CB624" s="30">
        <f>SUMIF(Ingredients!$B$3:$B$217,G624,Ingredients!$I$3:$I$217)+SUMIF($B$3:$B$724,G624,$CI$3:$CI$724)</f>
        <v>3.5</v>
      </c>
      <c r="CC624" s="30">
        <f>SUMIF(Ingredients!$B$3:$B$217,H624,Ingredients!$I$3:$I$217)+SUMIF($B$3:$B$724,H624,$CI$3:$CI$724)</f>
        <v>0</v>
      </c>
      <c r="CD624" s="30">
        <f>SUMIF(Ingredients!$B$3:$B$217,I624,Ingredients!$I$3:$I$217)+SUMIF($B$3:$B$724,I624,$CI$3:$CI$724)</f>
        <v>0</v>
      </c>
      <c r="CE624" s="30">
        <f>SUMIF(Ingredients!$B$3:$B$217,J624,Ingredients!$I$3:$I$217)+SUMIF($B$3:$B$724,J624,$CI$3:$CI$724)</f>
        <v>0</v>
      </c>
      <c r="CF624" s="30">
        <f>SUMIF(Ingredients!$B$3:$B$217,K624,Ingredients!$I$3:$I$217)+SUMIF($B$3:$B$724,K624,$CI$3:$CI$724)</f>
        <v>0</v>
      </c>
      <c r="CG624" s="30">
        <f>SUMIF(Ingredients!$B$3:$B$217,L624,Ingredients!$I$3:$I$217)+SUMIF($B$3:$B$724,L624,$CI$3:$CI$724)</f>
        <v>0</v>
      </c>
      <c r="CH624" s="30">
        <f>SUMIF(Ingredients!$B$3:$B$217,M624,Ingredients!$I$3:$I$217)+SUMIF($B$3:$B$724,M624,$CI$3:$CI$724)</f>
        <v>0</v>
      </c>
      <c r="CI624" s="38">
        <f t="shared" si="125"/>
        <v>3.5</v>
      </c>
      <c r="CJ624" s="30">
        <f>SUMIF(Ingredients!$B$3:$B$217,F624,Ingredients!$J$3:$J$217)+SUMIF($B$3:$B$724,F624,$CR$3:$CR$724)</f>
        <v>0</v>
      </c>
      <c r="CK624" s="30">
        <f>SUMIF(Ingredients!$B$3:$B$217,G624,Ingredients!$J$3:$J$217)+SUMIF($B$3:$B$724,G624,$CR$3:$CR$724)</f>
        <v>0</v>
      </c>
      <c r="CL624" s="30">
        <f>SUMIF(Ingredients!$B$3:$B$217,H624,Ingredients!$J$3:$J$217)+SUMIF($B$3:$B$724,H624,$CR$3:$CR$724)</f>
        <v>0</v>
      </c>
      <c r="CM624" s="30">
        <f>SUMIF(Ingredients!$B$3:$B$217,I624,Ingredients!$J$3:$J$217)+SUMIF($B$3:$B$724,I624,$CR$3:$CR$724)</f>
        <v>0</v>
      </c>
      <c r="CN624" s="30">
        <f>SUMIF(Ingredients!$B$3:$B$217,J624,Ingredients!$J$3:$J$217)+SUMIF($B$3:$B$724,J624,$CR$3:$CR$724)</f>
        <v>0</v>
      </c>
      <c r="CO624" s="30">
        <f>SUMIF(Ingredients!$B$3:$B$217,K624,Ingredients!$J$3:$J$217)+SUMIF($B$3:$B$724,K624,$CR$3:$CR$724)</f>
        <v>0</v>
      </c>
      <c r="CP624" s="30">
        <f>SUMIF(Ingredients!$B$3:$B$217,L624,Ingredients!$J$3:$J$217)+SUMIF($B$3:$B$724,L624,$CR$3:$CR$724)</f>
        <v>0</v>
      </c>
      <c r="CQ624" s="30">
        <f>SUMIF(Ingredients!$B$3:$B$217,M624,Ingredients!$J$3:$J$217)+SUMIF($B$3:$B$724,M624,$CR$3:$CR$724)</f>
        <v>0</v>
      </c>
      <c r="CR624" s="43">
        <f t="shared" si="126"/>
        <v>0</v>
      </c>
      <c r="CS624" s="34">
        <v>35</v>
      </c>
      <c r="CT624" s="30">
        <v>0</v>
      </c>
      <c r="CU624" s="30">
        <v>11</v>
      </c>
      <c r="CV624" s="35">
        <v>1.5</v>
      </c>
      <c r="CW624" s="36">
        <v>0</v>
      </c>
      <c r="CX624" s="37">
        <v>5.5</v>
      </c>
      <c r="CY624" s="38">
        <v>3.5</v>
      </c>
      <c r="CZ624" s="39">
        <v>0</v>
      </c>
      <c r="DA624" t="s">
        <v>202</v>
      </c>
      <c r="DB624" t="str">
        <f t="shared" ca="1" si="127"/>
        <v>-</v>
      </c>
      <c r="DD624" t="s">
        <v>200</v>
      </c>
      <c r="DE624" t="str">
        <f t="shared" ca="1" si="128"/>
        <v>BOLOGNASANDWICHITEM(MEAL, ItemRegistry.bolognasandwichItem, 4 ,7f,0f,1.5f,5.5f,0f,3.5f,0f,1.91f),</v>
      </c>
      <c r="DF624" t="s">
        <v>2639</v>
      </c>
    </row>
    <row r="625" spans="2:110" x14ac:dyDescent="0.3">
      <c r="B625" t="s">
        <v>945</v>
      </c>
      <c r="C625" t="str">
        <f>INDEX('PH Itemnames'!$B$1:$B$723,MATCH(B625,'PH Itemnames'!$A$1:$A$723),1)</f>
        <v>ricepuddingItem</v>
      </c>
      <c r="D625" t="s">
        <v>240</v>
      </c>
      <c r="E625" t="s">
        <v>1192</v>
      </c>
      <c r="F625" s="10" t="s">
        <v>44</v>
      </c>
      <c r="G625" s="11" t="s">
        <v>238</v>
      </c>
      <c r="H625" s="11" t="s">
        <v>210</v>
      </c>
      <c r="I625" s="11" t="s">
        <v>400</v>
      </c>
      <c r="J625" s="11" t="s">
        <v>173</v>
      </c>
      <c r="K625" s="11"/>
      <c r="L625" s="11"/>
      <c r="M625" s="11"/>
      <c r="N625" s="46">
        <f ca="1">SUMIF(Ingredients!$B$3:$B$217,'PH complex foods'!F625,Ingredients!$A$3:$A$119)+SUMIF($B$3:$B$724,F625,$V$3:$V$723)</f>
        <v>1</v>
      </c>
      <c r="O625" s="11">
        <f ca="1">SUMIF(Ingredients!$B$3:$B$217,'PH complex foods'!G625,Ingredients!$A$3:$A$119)+SUMIF($B$3:$B$724,G625,$V$3:$V$723)</f>
        <v>1</v>
      </c>
      <c r="P625" s="11">
        <f ca="1">SUMIF(Ingredients!$B$3:$B$217,'PH complex foods'!H625,Ingredients!$A$3:$A$119)+SUMIF($B$3:$B$724,H625,$V$3:$V$723)</f>
        <v>1</v>
      </c>
      <c r="Q625" s="11">
        <f ca="1">SUMIF(Ingredients!$B$3:$B$217,'PH complex foods'!I625,Ingredients!$A$3:$A$119)+SUMIF($B$3:$B$724,I625,$V$3:$V$723)</f>
        <v>0</v>
      </c>
      <c r="R625" s="11">
        <f ca="1">SUMIF(Ingredients!$B$3:$B$217,'PH complex foods'!J625,Ingredients!$A$3:$A$119)+SUMIF($B$3:$B$724,J625,$V$3:$V$723)</f>
        <v>0</v>
      </c>
      <c r="S625" s="11">
        <f ca="1">SUMIF(Ingredients!$B$3:$B$217,'PH complex foods'!K625,Ingredients!$A$3:$A$119)+SUMIF($B$3:$B$724,K625,$V$3:$V$723)</f>
        <v>0</v>
      </c>
      <c r="T625" s="11">
        <f ca="1">SUMIF(Ingredients!$B$3:$B$217,'PH complex foods'!L625,Ingredients!$A$3:$A$119)+SUMIF($B$3:$B$724,L625,$V$3:$V$723)</f>
        <v>0</v>
      </c>
      <c r="U625" s="11">
        <f ca="1">SUMIF(Ingredients!$B$3:$B$217,'PH complex foods'!M625,Ingredients!$A$3:$A$119)+SUMIF($B$3:$B$724,M625,$V$3:$V$723)</f>
        <v>0</v>
      </c>
      <c r="V625" s="10">
        <f t="shared" ca="1" si="129"/>
        <v>-1</v>
      </c>
      <c r="W625" s="11">
        <f t="shared" si="118"/>
        <v>0</v>
      </c>
      <c r="X625" s="44" t="str">
        <f t="shared" ca="1" si="130"/>
        <v>No</v>
      </c>
      <c r="Y625" s="34">
        <f>SUMIF(Ingredients!$B$3:$B$217,F625,Ingredients!$C$3:$C$217)+SUMIF($B$3:$B$724,F625,$AG$3:$AG$724)</f>
        <v>0</v>
      </c>
      <c r="Z625" s="30">
        <f>SUMIF(Ingredients!$B$3:$B$217,G625,Ingredients!$C$3:$C$217)+SUMIF($B$3:$B$724,G625,$AG$3:$AG$724)</f>
        <v>5</v>
      </c>
      <c r="AA625" s="30">
        <f>SUMIF(Ingredients!$B$3:$B$217,H625,Ingredients!$C$3:$C$217)+SUMIF($B$3:$B$724,H625,$AG$3:$AG$724)</f>
        <v>0</v>
      </c>
      <c r="AB625" s="30">
        <f>SUMIF(Ingredients!$B$3:$B$217,I625,Ingredients!$C$3:$C$217)+SUMIF($B$3:$B$724,I625,$AG$3:$AG$724)</f>
        <v>0</v>
      </c>
      <c r="AC625" s="30">
        <f>SUMIF(Ingredients!$B$3:$B$217,J625,Ingredients!$C$3:$C$217)+SUMIF($B$3:$B$724,J625,$AG$3:$AG$724)</f>
        <v>1</v>
      </c>
      <c r="AD625" s="30">
        <f>SUMIF(Ingredients!$B$3:$B$217,K625,Ingredients!$C$3:$C$217)+SUMIF($B$3:$B$724,K625,$AG$3:$AG$724)</f>
        <v>0</v>
      </c>
      <c r="AE625" s="30">
        <f>SUMIF(Ingredients!$B$3:$B$217,L625,Ingredients!$C$3:$C$217)+SUMIF($B$3:$B$724,L625,$AG$3:$AG$724)</f>
        <v>0</v>
      </c>
      <c r="AF625" s="30">
        <f>SUMIF(Ingredients!$B$3:$B$217,M625,Ingredients!$C$3:$C$217)+SUMIF($B$3:$B$724,M625,$AG$3:$AG$724)</f>
        <v>0</v>
      </c>
      <c r="AG625" s="29">
        <f t="shared" si="119"/>
        <v>6</v>
      </c>
      <c r="AH625" s="30">
        <f>SUMIF(Ingredients!$B$3:$B$217,F625,Ingredients!$D$3:$D$217)+SUMIF($B$3:$B$724,F625,$AP$3:$AP$724)</f>
        <v>0</v>
      </c>
      <c r="AI625" s="30">
        <f>SUMIF(Ingredients!$B$3:$B$217,G625,Ingredients!$D$3:$D$217)+SUMIF($B$3:$B$724,G625,$AP$3:$AP$724)</f>
        <v>5</v>
      </c>
      <c r="AJ625" s="30">
        <f>SUMIF(Ingredients!$B$3:$B$217,H625,Ingredients!$D$3:$D$217)+SUMIF($B$3:$B$724,H625,$AP$3:$AP$724)</f>
        <v>0</v>
      </c>
      <c r="AK625" s="30">
        <f>SUMIF(Ingredients!$B$3:$B$217,I625,Ingredients!$D$3:$D$217)+SUMIF($B$3:$B$724,I625,$AP$3:$AP$724)</f>
        <v>0</v>
      </c>
      <c r="AL625" s="30">
        <f>SUMIF(Ingredients!$B$3:$B$217,J625,Ingredients!$D$3:$D$217)+SUMIF($B$3:$B$724,J625,$AP$3:$AP$724)</f>
        <v>0</v>
      </c>
      <c r="AM625" s="30">
        <f>SUMIF(Ingredients!$B$3:$B$217,K625,Ingredients!$D$3:$D$217)+SUMIF($B$3:$B$724,K625,$AP$3:$AP$724)</f>
        <v>0</v>
      </c>
      <c r="AN625" s="30">
        <f>SUMIF(Ingredients!$B$3:$B$217,L625,Ingredients!$D$3:$D$217)+SUMIF($B$3:$B$724,L625,$AP$3:$AP$724)</f>
        <v>0</v>
      </c>
      <c r="AO625" s="30">
        <f>SUMIF(Ingredients!$B$3:$B$217,M625,Ingredients!$D$3:$D$217)+SUMIF($B$3:$B$724,M625,$AP$3:$AP$724)</f>
        <v>0</v>
      </c>
      <c r="AP625" s="29">
        <f t="shared" si="120"/>
        <v>5</v>
      </c>
      <c r="AQ625" s="30">
        <f>SUMIF(Ingredients!$B$3:$B$217,F625,Ingredients!$E$3:$E$217)+SUMIF($B$3:$B$724,F625,$AY$3:$AY$727)</f>
        <v>10</v>
      </c>
      <c r="AR625" s="30">
        <f>SUMIF(Ingredients!$B$3:$B$217,G625,Ingredients!$E$3:$E$217)+SUMIF($B$3:$B$724,G625,$AY$3:$AY$727)</f>
        <v>23</v>
      </c>
      <c r="AS625" s="30">
        <f>SUMIF(Ingredients!$B$3:$B$217,H625,Ingredients!$E$3:$E$217)+SUMIF($B$3:$B$724,H625,$AY$3:$AY$727)</f>
        <v>30</v>
      </c>
      <c r="AT625" s="30">
        <f>SUMIF(Ingredients!$B$3:$B$217,I625,Ingredients!$E$3:$E$217)+SUMIF($B$3:$B$724,I625,$AY$3:$AY$727)</f>
        <v>0</v>
      </c>
      <c r="AU625" s="30">
        <f>SUMIF(Ingredients!$B$3:$B$217,J625,Ingredients!$E$3:$E$217)+SUMIF($B$3:$B$724,J625,$AY$3:$AY$727)</f>
        <v>18</v>
      </c>
      <c r="AV625" s="30">
        <f>SUMIF(Ingredients!$B$3:$B$217,K625,Ingredients!$E$3:$E$217)+SUMIF($B$3:$B$724,K625,$AY$3:$AY$727)</f>
        <v>0</v>
      </c>
      <c r="AW625" s="30">
        <f>SUMIF(Ingredients!$B$3:$B$217,L625,Ingredients!$E$3:$E$217)+SUMIF($B$3:$B$724,L625,$AY$3:$AY$727)</f>
        <v>0</v>
      </c>
      <c r="AX625" s="30">
        <f>SUMIF(Ingredients!$B$3:$B$217,M625,Ingredients!$E$3:$E$217)+SUMIF($B$3:$B$724,M625,$AY$3:$AY$727)</f>
        <v>0</v>
      </c>
      <c r="AY625" s="29">
        <f t="shared" si="121"/>
        <v>16.2</v>
      </c>
      <c r="AZ625" s="30">
        <f>SUMIF(Ingredients!$B$3:$B$217,F625,Ingredients!$F$3:$F$217)+SUMIF($B$3:$B$724,F625,$BH$3:$BH$724)</f>
        <v>0</v>
      </c>
      <c r="BA625" s="30">
        <f>SUMIF(Ingredients!$B$3:$B$217,G625,Ingredients!$F$3:$F$217)+SUMIF($B$3:$B$724,G625,$BH$3:$BH$724)</f>
        <v>0</v>
      </c>
      <c r="BB625" s="30">
        <f>SUMIF(Ingredients!$B$3:$B$217,H625,Ingredients!$F$3:$F$217)+SUMIF($B$3:$B$724,H625,$BH$3:$BH$724)</f>
        <v>0</v>
      </c>
      <c r="BC625" s="30">
        <f>SUMIF(Ingredients!$B$3:$B$217,I625,Ingredients!$F$3:$F$217)+SUMIF($B$3:$B$724,I625,$BH$3:$BH$724)</f>
        <v>0</v>
      </c>
      <c r="BD625" s="30">
        <f>SUMIF(Ingredients!$B$3:$B$217,J625,Ingredients!$F$3:$F$217)+SUMIF($B$3:$B$724,J625,$BH$3:$BH$724)</f>
        <v>0</v>
      </c>
      <c r="BE625" s="30">
        <f>SUMIF(Ingredients!$B$3:$B$217,K625,Ingredients!$F$3:$F$217)+SUMIF($B$3:$B$724,K625,$BH$3:$BH$724)</f>
        <v>0</v>
      </c>
      <c r="BF625" s="30">
        <f>SUMIF(Ingredients!$B$3:$B$217,L625,Ingredients!$F$3:$F$217)+SUMIF($B$3:$B$724,L625,$BH$3:$BH$724)</f>
        <v>0</v>
      </c>
      <c r="BG625" s="30">
        <f>SUMIF(Ingredients!$B$3:$B$217,M625,Ingredients!$F$3:$F$217)+SUMIF($B$3:$B$724,M625,$BH$3:$BH$724)</f>
        <v>0</v>
      </c>
      <c r="BH625" s="35">
        <f t="shared" si="122"/>
        <v>0</v>
      </c>
      <c r="BI625" s="30">
        <f>SUMIF(Ingredients!$B$3:$B$217,F625,Ingredients!$G$3:$G$217)+SUMIF($B$3:$B$724,F625,$BQ$3:$BQ$724)</f>
        <v>0</v>
      </c>
      <c r="BJ625" s="30">
        <f>SUMIF(Ingredients!$B$3:$B$217,G625,Ingredients!$G$3:$G$217)+SUMIF($B$3:$B$724,G625,$BQ$3:$BQ$724)</f>
        <v>0</v>
      </c>
      <c r="BK625" s="30">
        <f>SUMIF(Ingredients!$B$3:$B$217,H625,Ingredients!$G$3:$G$217)+SUMIF($B$3:$B$724,H625,$BQ$3:$BQ$724)</f>
        <v>0</v>
      </c>
      <c r="BL625" s="30">
        <f>SUMIF(Ingredients!$B$3:$B$217,I625,Ingredients!$G$3:$G$217)+SUMIF($B$3:$B$724,I625,$BQ$3:$BQ$724)</f>
        <v>0</v>
      </c>
      <c r="BM625" s="30">
        <f>SUMIF(Ingredients!$B$3:$B$217,J625,Ingredients!$G$3:$G$217)+SUMIF($B$3:$B$724,J625,$BQ$3:$BQ$724)</f>
        <v>0</v>
      </c>
      <c r="BN625" s="30">
        <f>SUMIF(Ingredients!$B$3:$B$217,K625,Ingredients!$G$3:$G$217)+SUMIF($B$3:$B$724,K625,$BQ$3:$BQ$724)</f>
        <v>0</v>
      </c>
      <c r="BO625" s="30">
        <f>SUMIF(Ingredients!$B$3:$B$217,L625,Ingredients!$G$3:$G$217)+SUMIF($B$3:$B$724,L625,$BQ$3:$BQ$724)</f>
        <v>0</v>
      </c>
      <c r="BP625" s="30">
        <f>SUMIF(Ingredients!$B$3:$B$217,M625,Ingredients!$G$3:$G$217)+SUMIF($B$3:$B$724,M625,$BQ$3:$BQ$724)</f>
        <v>0</v>
      </c>
      <c r="BQ625" s="36">
        <f t="shared" si="123"/>
        <v>0</v>
      </c>
      <c r="BR625" s="30">
        <f>SUMIF(Ingredients!$B$3:$B$217,F625,Ingredients!$H$3:$H$217)+SUMIF($B$3:$B$724,F625,$BZ$3:$BZ$724)</f>
        <v>0</v>
      </c>
      <c r="BS625" s="30">
        <f>SUMIF(Ingredients!$B$3:$B$217,G625,Ingredients!$H$3:$H$217)+SUMIF($B$3:$B$724,G625,$BZ$3:$BZ$724)</f>
        <v>0</v>
      </c>
      <c r="BT625" s="30">
        <f>SUMIF(Ingredients!$B$3:$B$217,H625,Ingredients!$H$3:$H$217)+SUMIF($B$3:$B$724,H625,$BZ$3:$BZ$724)</f>
        <v>0</v>
      </c>
      <c r="BU625" s="30">
        <f>SUMIF(Ingredients!$B$3:$B$217,I625,Ingredients!$H$3:$H$217)+SUMIF($B$3:$B$724,I625,$BZ$3:$BZ$724)</f>
        <v>0</v>
      </c>
      <c r="BV625" s="30">
        <f>SUMIF(Ingredients!$B$3:$B$217,J625,Ingredients!$H$3:$H$217)+SUMIF($B$3:$B$724,J625,$BZ$3:$BZ$724)</f>
        <v>0</v>
      </c>
      <c r="BW625" s="30">
        <f>SUMIF(Ingredients!$B$3:$B$217,K625,Ingredients!$H$3:$H$217)+SUMIF($B$3:$B$724,K625,$BZ$3:$BZ$724)</f>
        <v>0</v>
      </c>
      <c r="BX625" s="30">
        <f>SUMIF(Ingredients!$B$3:$B$217,L625,Ingredients!$H$3:$H$217)+SUMIF($B$3:$B$724,L625,$BZ$3:$BZ$724)</f>
        <v>0</v>
      </c>
      <c r="BY625" s="30">
        <f>SUMIF(Ingredients!$B$3:$B$217,M625,Ingredients!$H$3:$H$217)+SUMIF($B$3:$B$724,M625,$BZ$3:$BZ$724)</f>
        <v>0</v>
      </c>
      <c r="BZ625" s="42">
        <f t="shared" si="124"/>
        <v>0</v>
      </c>
      <c r="CA625" s="30">
        <f>SUMIF(Ingredients!$B$3:$B$217,F625,Ingredients!$I$3:$I$217)+SUMIF($B$3:$B$724,F625,$CI$3:$CI$724)</f>
        <v>0</v>
      </c>
      <c r="CB625" s="30">
        <f>SUMIF(Ingredients!$B$3:$B$217,G625,Ingredients!$I$3:$I$217)+SUMIF($B$3:$B$724,G625,$CI$3:$CI$724)</f>
        <v>0</v>
      </c>
      <c r="CC625" s="30">
        <f>SUMIF(Ingredients!$B$3:$B$217,H625,Ingredients!$I$3:$I$217)+SUMIF($B$3:$B$724,H625,$CI$3:$CI$724)</f>
        <v>0</v>
      </c>
      <c r="CD625" s="30">
        <f>SUMIF(Ingredients!$B$3:$B$217,I625,Ingredients!$I$3:$I$217)+SUMIF($B$3:$B$724,I625,$CI$3:$CI$724)</f>
        <v>0</v>
      </c>
      <c r="CE625" s="30">
        <f>SUMIF(Ingredients!$B$3:$B$217,J625,Ingredients!$I$3:$I$217)+SUMIF($B$3:$B$724,J625,$CI$3:$CI$724)</f>
        <v>0</v>
      </c>
      <c r="CF625" s="30">
        <f>SUMIF(Ingredients!$B$3:$B$217,K625,Ingredients!$I$3:$I$217)+SUMIF($B$3:$B$724,K625,$CI$3:$CI$724)</f>
        <v>0</v>
      </c>
      <c r="CG625" s="30">
        <f>SUMIF(Ingredients!$B$3:$B$217,L625,Ingredients!$I$3:$I$217)+SUMIF($B$3:$B$724,L625,$CI$3:$CI$724)</f>
        <v>0</v>
      </c>
      <c r="CH625" s="30">
        <f>SUMIF(Ingredients!$B$3:$B$217,M625,Ingredients!$I$3:$I$217)+SUMIF($B$3:$B$724,M625,$CI$3:$CI$724)</f>
        <v>0</v>
      </c>
      <c r="CI625" s="38">
        <f t="shared" si="125"/>
        <v>0</v>
      </c>
      <c r="CJ625" s="30">
        <f>SUMIF(Ingredients!$B$3:$B$217,F625,Ingredients!$J$3:$J$217)+SUMIF($B$3:$B$724,F625,$CR$3:$CR$724)</f>
        <v>0</v>
      </c>
      <c r="CK625" s="30">
        <f>SUMIF(Ingredients!$B$3:$B$217,G625,Ingredients!$J$3:$J$217)+SUMIF($B$3:$B$724,G625,$CR$3:$CR$724)</f>
        <v>2</v>
      </c>
      <c r="CL625" s="30">
        <f>SUMIF(Ingredients!$B$3:$B$217,H625,Ingredients!$J$3:$J$217)+SUMIF($B$3:$B$724,H625,$CR$3:$CR$724)</f>
        <v>0</v>
      </c>
      <c r="CM625" s="30">
        <f>SUMIF(Ingredients!$B$3:$B$217,I625,Ingredients!$J$3:$J$217)+SUMIF($B$3:$B$724,I625,$CR$3:$CR$724)</f>
        <v>0</v>
      </c>
      <c r="CN625" s="30">
        <f>SUMIF(Ingredients!$B$3:$B$217,J625,Ingredients!$J$3:$J$217)+SUMIF($B$3:$B$724,J625,$CR$3:$CR$724)</f>
        <v>0</v>
      </c>
      <c r="CO625" s="30">
        <f>SUMIF(Ingredients!$B$3:$B$217,K625,Ingredients!$J$3:$J$217)+SUMIF($B$3:$B$724,K625,$CR$3:$CR$724)</f>
        <v>0</v>
      </c>
      <c r="CP625" s="30">
        <f>SUMIF(Ingredients!$B$3:$B$217,L625,Ingredients!$J$3:$J$217)+SUMIF($B$3:$B$724,L625,$CR$3:$CR$724)</f>
        <v>0</v>
      </c>
      <c r="CQ625" s="30">
        <f>SUMIF(Ingredients!$B$3:$B$217,M625,Ingredients!$J$3:$J$217)+SUMIF($B$3:$B$724,M625,$CR$3:$CR$724)</f>
        <v>0</v>
      </c>
      <c r="CR625" s="43">
        <f t="shared" si="126"/>
        <v>2</v>
      </c>
      <c r="CS625" s="34">
        <v>6</v>
      </c>
      <c r="CT625" s="30">
        <v>5</v>
      </c>
      <c r="CU625" s="30">
        <v>16.2</v>
      </c>
      <c r="CV625" s="35">
        <v>0</v>
      </c>
      <c r="CW625" s="36">
        <v>0</v>
      </c>
      <c r="CX625" s="37">
        <v>0</v>
      </c>
      <c r="CY625" s="38">
        <v>0</v>
      </c>
      <c r="CZ625" s="39">
        <v>2</v>
      </c>
      <c r="DA625" t="s">
        <v>199</v>
      </c>
      <c r="DB625" t="str">
        <f t="shared" ca="1" si="127"/>
        <v>No</v>
      </c>
      <c r="DD625" t="s">
        <v>200</v>
      </c>
      <c r="DE625" t="str">
        <f t="shared" ca="1" si="128"/>
        <v/>
      </c>
      <c r="DF625" t="s">
        <v>2272</v>
      </c>
    </row>
    <row r="626" spans="2:110" x14ac:dyDescent="0.3">
      <c r="B626" t="s">
        <v>946</v>
      </c>
      <c r="C626" t="str">
        <f>INDEX('PH Itemnames'!$B$1:$B$723,MATCH(B626,'PH Itemnames'!$A$1:$A$723),1)</f>
        <v>musubiItem</v>
      </c>
      <c r="D626" t="s">
        <v>240</v>
      </c>
      <c r="E626" t="s">
        <v>1192</v>
      </c>
      <c r="F626" s="10" t="s">
        <v>77</v>
      </c>
      <c r="G626" s="11" t="s">
        <v>44</v>
      </c>
      <c r="H626" s="11" t="s">
        <v>67</v>
      </c>
      <c r="I626" s="11"/>
      <c r="J626" s="11"/>
      <c r="K626" s="11"/>
      <c r="L626" s="11"/>
      <c r="M626" s="11"/>
      <c r="N626" s="46">
        <f ca="1">SUMIF(Ingredients!$B$3:$B$217,'PH complex foods'!F626,Ingredients!$A$3:$A$119)+SUMIF($B$3:$B$724,F626,$V$3:$V$723)</f>
        <v>1</v>
      </c>
      <c r="O626" s="11">
        <f ca="1">SUMIF(Ingredients!$B$3:$B$217,'PH complex foods'!G626,Ingredients!$A$3:$A$119)+SUMIF($B$3:$B$724,G626,$V$3:$V$723)</f>
        <v>1</v>
      </c>
      <c r="P626" s="11">
        <f ca="1">SUMIF(Ingredients!$B$3:$B$217,'PH complex foods'!H626,Ingredients!$A$3:$A$119)+SUMIF($B$3:$B$724,H626,$V$3:$V$723)</f>
        <v>1</v>
      </c>
      <c r="Q626" s="11">
        <f ca="1">SUMIF(Ingredients!$B$3:$B$217,'PH complex foods'!I626,Ingredients!$A$3:$A$119)+SUMIF($B$3:$B$724,I626,$V$3:$V$723)</f>
        <v>0</v>
      </c>
      <c r="R626" s="11">
        <f ca="1">SUMIF(Ingredients!$B$3:$B$217,'PH complex foods'!J626,Ingredients!$A$3:$A$119)+SUMIF($B$3:$B$724,J626,$V$3:$V$723)</f>
        <v>0</v>
      </c>
      <c r="S626" s="11">
        <f ca="1">SUMIF(Ingredients!$B$3:$B$217,'PH complex foods'!K626,Ingredients!$A$3:$A$119)+SUMIF($B$3:$B$724,K626,$V$3:$V$723)</f>
        <v>0</v>
      </c>
      <c r="T626" s="11">
        <f ca="1">SUMIF(Ingredients!$B$3:$B$217,'PH complex foods'!L626,Ingredients!$A$3:$A$119)+SUMIF($B$3:$B$724,L626,$V$3:$V$723)</f>
        <v>0</v>
      </c>
      <c r="U626" s="11">
        <f ca="1">SUMIF(Ingredients!$B$3:$B$217,'PH complex foods'!M626,Ingredients!$A$3:$A$119)+SUMIF($B$3:$B$724,M626,$V$3:$V$723)</f>
        <v>0</v>
      </c>
      <c r="V626" s="10">
        <f t="shared" ca="1" si="129"/>
        <v>1</v>
      </c>
      <c r="W626" s="11">
        <f t="shared" si="118"/>
        <v>0</v>
      </c>
      <c r="X626" s="44" t="str">
        <f t="shared" ca="1" si="130"/>
        <v>Yes</v>
      </c>
      <c r="Y626" s="34">
        <f>SUMIF(Ingredients!$B$3:$B$217,F626,Ingredients!$C$3:$C$217)+SUMIF($B$3:$B$724,F626,$AG$3:$AG$724)</f>
        <v>10</v>
      </c>
      <c r="Z626" s="30">
        <f>SUMIF(Ingredients!$B$3:$B$217,G626,Ingredients!$C$3:$C$217)+SUMIF($B$3:$B$724,G626,$AG$3:$AG$724)</f>
        <v>0</v>
      </c>
      <c r="AA626" s="30">
        <f>SUMIF(Ingredients!$B$3:$B$217,H626,Ingredients!$C$3:$C$217)+SUMIF($B$3:$B$724,H626,$AG$3:$AG$724)</f>
        <v>5</v>
      </c>
      <c r="AB626" s="30">
        <f>SUMIF(Ingredients!$B$3:$B$217,I626,Ingredients!$C$3:$C$217)+SUMIF($B$3:$B$724,I626,$AG$3:$AG$724)</f>
        <v>0</v>
      </c>
      <c r="AC626" s="30">
        <f>SUMIF(Ingredients!$B$3:$B$217,J626,Ingredients!$C$3:$C$217)+SUMIF($B$3:$B$724,J626,$AG$3:$AG$724)</f>
        <v>0</v>
      </c>
      <c r="AD626" s="30">
        <f>SUMIF(Ingredients!$B$3:$B$217,K626,Ingredients!$C$3:$C$217)+SUMIF($B$3:$B$724,K626,$AG$3:$AG$724)</f>
        <v>0</v>
      </c>
      <c r="AE626" s="30">
        <f>SUMIF(Ingredients!$B$3:$B$217,L626,Ingredients!$C$3:$C$217)+SUMIF($B$3:$B$724,L626,$AG$3:$AG$724)</f>
        <v>0</v>
      </c>
      <c r="AF626" s="30">
        <f>SUMIF(Ingredients!$B$3:$B$217,M626,Ingredients!$C$3:$C$217)+SUMIF($B$3:$B$724,M626,$AG$3:$AG$724)</f>
        <v>0</v>
      </c>
      <c r="AG626" s="29">
        <f t="shared" si="119"/>
        <v>15</v>
      </c>
      <c r="AH626" s="30">
        <f>SUMIF(Ingredients!$B$3:$B$217,F626,Ingredients!$D$3:$D$217)+SUMIF($B$3:$B$724,F626,$AP$3:$AP$724)</f>
        <v>0</v>
      </c>
      <c r="AI626" s="30">
        <f>SUMIF(Ingredients!$B$3:$B$217,G626,Ingredients!$D$3:$D$217)+SUMIF($B$3:$B$724,G626,$AP$3:$AP$724)</f>
        <v>0</v>
      </c>
      <c r="AJ626" s="30">
        <f>SUMIF(Ingredients!$B$3:$B$217,H626,Ingredients!$D$3:$D$217)+SUMIF($B$3:$B$724,H626,$AP$3:$AP$724)</f>
        <v>0</v>
      </c>
      <c r="AK626" s="30">
        <f>SUMIF(Ingredients!$B$3:$B$217,I626,Ingredients!$D$3:$D$217)+SUMIF($B$3:$B$724,I626,$AP$3:$AP$724)</f>
        <v>0</v>
      </c>
      <c r="AL626" s="30">
        <f>SUMIF(Ingredients!$B$3:$B$217,J626,Ingredients!$D$3:$D$217)+SUMIF($B$3:$B$724,J626,$AP$3:$AP$724)</f>
        <v>0</v>
      </c>
      <c r="AM626" s="30">
        <f>SUMIF(Ingredients!$B$3:$B$217,K626,Ingredients!$D$3:$D$217)+SUMIF($B$3:$B$724,K626,$AP$3:$AP$724)</f>
        <v>0</v>
      </c>
      <c r="AN626" s="30">
        <f>SUMIF(Ingredients!$B$3:$B$217,L626,Ingredients!$D$3:$D$217)+SUMIF($B$3:$B$724,L626,$AP$3:$AP$724)</f>
        <v>0</v>
      </c>
      <c r="AO626" s="30">
        <f>SUMIF(Ingredients!$B$3:$B$217,M626,Ingredients!$D$3:$D$217)+SUMIF($B$3:$B$724,M626,$AP$3:$AP$724)</f>
        <v>0</v>
      </c>
      <c r="AP626" s="29">
        <f t="shared" si="120"/>
        <v>0</v>
      </c>
      <c r="AQ626" s="30">
        <f>SUMIF(Ingredients!$B$3:$B$217,F626,Ingredients!$E$3:$E$217)+SUMIF($B$3:$B$724,F626,$AY$3:$AY$727)</f>
        <v>14</v>
      </c>
      <c r="AR626" s="30">
        <f>SUMIF(Ingredients!$B$3:$B$217,G626,Ingredients!$E$3:$E$217)+SUMIF($B$3:$B$724,G626,$AY$3:$AY$727)</f>
        <v>10</v>
      </c>
      <c r="AS626" s="30">
        <f>SUMIF(Ingredients!$B$3:$B$217,H626,Ingredients!$E$3:$E$217)+SUMIF($B$3:$B$724,H626,$AY$3:$AY$727)</f>
        <v>8</v>
      </c>
      <c r="AT626" s="30">
        <f>SUMIF(Ingredients!$B$3:$B$217,I626,Ingredients!$E$3:$E$217)+SUMIF($B$3:$B$724,I626,$AY$3:$AY$727)</f>
        <v>0</v>
      </c>
      <c r="AU626" s="30">
        <f>SUMIF(Ingredients!$B$3:$B$217,J626,Ingredients!$E$3:$E$217)+SUMIF($B$3:$B$724,J626,$AY$3:$AY$727)</f>
        <v>0</v>
      </c>
      <c r="AV626" s="30">
        <f>SUMIF(Ingredients!$B$3:$B$217,K626,Ingredients!$E$3:$E$217)+SUMIF($B$3:$B$724,K626,$AY$3:$AY$727)</f>
        <v>0</v>
      </c>
      <c r="AW626" s="30">
        <f>SUMIF(Ingredients!$B$3:$B$217,L626,Ingredients!$E$3:$E$217)+SUMIF($B$3:$B$724,L626,$AY$3:$AY$727)</f>
        <v>0</v>
      </c>
      <c r="AX626" s="30">
        <f>SUMIF(Ingredients!$B$3:$B$217,M626,Ingredients!$E$3:$E$217)+SUMIF($B$3:$B$724,M626,$AY$3:$AY$727)</f>
        <v>0</v>
      </c>
      <c r="AY626" s="29">
        <f t="shared" si="121"/>
        <v>10.666666666666666</v>
      </c>
      <c r="AZ626" s="30">
        <f>SUMIF(Ingredients!$B$3:$B$217,F626,Ingredients!$F$3:$F$217)+SUMIF($B$3:$B$724,F626,$BH$3:$BH$724)</f>
        <v>0</v>
      </c>
      <c r="BA626" s="30">
        <f>SUMIF(Ingredients!$B$3:$B$217,G626,Ingredients!$F$3:$F$217)+SUMIF($B$3:$B$724,G626,$BH$3:$BH$724)</f>
        <v>0</v>
      </c>
      <c r="BB626" s="30">
        <f>SUMIF(Ingredients!$B$3:$B$217,H626,Ingredients!$F$3:$F$217)+SUMIF($B$3:$B$724,H626,$BH$3:$BH$724)</f>
        <v>0</v>
      </c>
      <c r="BC626" s="30">
        <f>SUMIF(Ingredients!$B$3:$B$217,I626,Ingredients!$F$3:$F$217)+SUMIF($B$3:$B$724,I626,$BH$3:$BH$724)</f>
        <v>0</v>
      </c>
      <c r="BD626" s="30">
        <f>SUMIF(Ingredients!$B$3:$B$217,J626,Ingredients!$F$3:$F$217)+SUMIF($B$3:$B$724,J626,$BH$3:$BH$724)</f>
        <v>0</v>
      </c>
      <c r="BE626" s="30">
        <f>SUMIF(Ingredients!$B$3:$B$217,K626,Ingredients!$F$3:$F$217)+SUMIF($B$3:$B$724,K626,$BH$3:$BH$724)</f>
        <v>0</v>
      </c>
      <c r="BF626" s="30">
        <f>SUMIF(Ingredients!$B$3:$B$217,L626,Ingredients!$F$3:$F$217)+SUMIF($B$3:$B$724,L626,$BH$3:$BH$724)</f>
        <v>0</v>
      </c>
      <c r="BG626" s="30">
        <f>SUMIF(Ingredients!$B$3:$B$217,M626,Ingredients!$F$3:$F$217)+SUMIF($B$3:$B$724,M626,$BH$3:$BH$724)</f>
        <v>0</v>
      </c>
      <c r="BH626" s="35">
        <f t="shared" si="122"/>
        <v>0</v>
      </c>
      <c r="BI626" s="30">
        <f>SUMIF(Ingredients!$B$3:$B$217,F626,Ingredients!$G$3:$G$217)+SUMIF($B$3:$B$724,F626,$BQ$3:$BQ$724)</f>
        <v>0</v>
      </c>
      <c r="BJ626" s="30">
        <f>SUMIF(Ingredients!$B$3:$B$217,G626,Ingredients!$G$3:$G$217)+SUMIF($B$3:$B$724,G626,$BQ$3:$BQ$724)</f>
        <v>0</v>
      </c>
      <c r="BK626" s="30">
        <f>SUMIF(Ingredients!$B$3:$B$217,H626,Ingredients!$G$3:$G$217)+SUMIF($B$3:$B$724,H626,$BQ$3:$BQ$724)</f>
        <v>0</v>
      </c>
      <c r="BL626" s="30">
        <f>SUMIF(Ingredients!$B$3:$B$217,I626,Ingredients!$G$3:$G$217)+SUMIF($B$3:$B$724,I626,$BQ$3:$BQ$724)</f>
        <v>0</v>
      </c>
      <c r="BM626" s="30">
        <f>SUMIF(Ingredients!$B$3:$B$217,J626,Ingredients!$G$3:$G$217)+SUMIF($B$3:$B$724,J626,$BQ$3:$BQ$724)</f>
        <v>0</v>
      </c>
      <c r="BN626" s="30">
        <f>SUMIF(Ingredients!$B$3:$B$217,K626,Ingredients!$G$3:$G$217)+SUMIF($B$3:$B$724,K626,$BQ$3:$BQ$724)</f>
        <v>0</v>
      </c>
      <c r="BO626" s="30">
        <f>SUMIF(Ingredients!$B$3:$B$217,L626,Ingredients!$G$3:$G$217)+SUMIF($B$3:$B$724,L626,$BQ$3:$BQ$724)</f>
        <v>0</v>
      </c>
      <c r="BP626" s="30">
        <f>SUMIF(Ingredients!$B$3:$B$217,M626,Ingredients!$G$3:$G$217)+SUMIF($B$3:$B$724,M626,$BQ$3:$BQ$724)</f>
        <v>0</v>
      </c>
      <c r="BQ626" s="36">
        <f t="shared" si="123"/>
        <v>0</v>
      </c>
      <c r="BR626" s="30">
        <f>SUMIF(Ingredients!$B$3:$B$217,F626,Ingredients!$H$3:$H$217)+SUMIF($B$3:$B$724,F626,$BZ$3:$BZ$724)</f>
        <v>0</v>
      </c>
      <c r="BS626" s="30">
        <f>SUMIF(Ingredients!$B$3:$B$217,G626,Ingredients!$H$3:$H$217)+SUMIF($B$3:$B$724,G626,$BZ$3:$BZ$724)</f>
        <v>0</v>
      </c>
      <c r="BT626" s="30">
        <f>SUMIF(Ingredients!$B$3:$B$217,H626,Ingredients!$H$3:$H$217)+SUMIF($B$3:$B$724,H626,$BZ$3:$BZ$724)</f>
        <v>1</v>
      </c>
      <c r="BU626" s="30">
        <f>SUMIF(Ingredients!$B$3:$B$217,I626,Ingredients!$H$3:$H$217)+SUMIF($B$3:$B$724,I626,$BZ$3:$BZ$724)</f>
        <v>0</v>
      </c>
      <c r="BV626" s="30">
        <f>SUMIF(Ingredients!$B$3:$B$217,J626,Ingredients!$H$3:$H$217)+SUMIF($B$3:$B$724,J626,$BZ$3:$BZ$724)</f>
        <v>0</v>
      </c>
      <c r="BW626" s="30">
        <f>SUMIF(Ingredients!$B$3:$B$217,K626,Ingredients!$H$3:$H$217)+SUMIF($B$3:$B$724,K626,$BZ$3:$BZ$724)</f>
        <v>0</v>
      </c>
      <c r="BX626" s="30">
        <f>SUMIF(Ingredients!$B$3:$B$217,L626,Ingredients!$H$3:$H$217)+SUMIF($B$3:$B$724,L626,$BZ$3:$BZ$724)</f>
        <v>0</v>
      </c>
      <c r="BY626" s="30">
        <f>SUMIF(Ingredients!$B$3:$B$217,M626,Ingredients!$H$3:$H$217)+SUMIF($B$3:$B$724,M626,$BZ$3:$BZ$724)</f>
        <v>0</v>
      </c>
      <c r="BZ626" s="42">
        <f t="shared" si="124"/>
        <v>1</v>
      </c>
      <c r="CA626" s="30">
        <f>SUMIF(Ingredients!$B$3:$B$217,F626,Ingredients!$I$3:$I$217)+SUMIF($B$3:$B$724,F626,$CI$3:$CI$724)</f>
        <v>2.5</v>
      </c>
      <c r="CB626" s="30">
        <f>SUMIF(Ingredients!$B$3:$B$217,G626,Ingredients!$I$3:$I$217)+SUMIF($B$3:$B$724,G626,$CI$3:$CI$724)</f>
        <v>0</v>
      </c>
      <c r="CC626" s="30">
        <f>SUMIF(Ingredients!$B$3:$B$217,H626,Ingredients!$I$3:$I$217)+SUMIF($B$3:$B$724,H626,$CI$3:$CI$724)</f>
        <v>0</v>
      </c>
      <c r="CD626" s="30">
        <f>SUMIF(Ingredients!$B$3:$B$217,I626,Ingredients!$I$3:$I$217)+SUMIF($B$3:$B$724,I626,$CI$3:$CI$724)</f>
        <v>0</v>
      </c>
      <c r="CE626" s="30">
        <f>SUMIF(Ingredients!$B$3:$B$217,J626,Ingredients!$I$3:$I$217)+SUMIF($B$3:$B$724,J626,$CI$3:$CI$724)</f>
        <v>0</v>
      </c>
      <c r="CF626" s="30">
        <f>SUMIF(Ingredients!$B$3:$B$217,K626,Ingredients!$I$3:$I$217)+SUMIF($B$3:$B$724,K626,$CI$3:$CI$724)</f>
        <v>0</v>
      </c>
      <c r="CG626" s="30">
        <f>SUMIF(Ingredients!$B$3:$B$217,L626,Ingredients!$I$3:$I$217)+SUMIF($B$3:$B$724,L626,$CI$3:$CI$724)</f>
        <v>0</v>
      </c>
      <c r="CH626" s="30">
        <f>SUMIF(Ingredients!$B$3:$B$217,M626,Ingredients!$I$3:$I$217)+SUMIF($B$3:$B$724,M626,$CI$3:$CI$724)</f>
        <v>0</v>
      </c>
      <c r="CI626" s="38">
        <f t="shared" si="125"/>
        <v>2.5</v>
      </c>
      <c r="CJ626" s="30">
        <f>SUMIF(Ingredients!$B$3:$B$217,F626,Ingredients!$J$3:$J$217)+SUMIF($B$3:$B$724,F626,$CR$3:$CR$724)</f>
        <v>0</v>
      </c>
      <c r="CK626" s="30">
        <f>SUMIF(Ingredients!$B$3:$B$217,G626,Ingredients!$J$3:$J$217)+SUMIF($B$3:$B$724,G626,$CR$3:$CR$724)</f>
        <v>0</v>
      </c>
      <c r="CL626" s="30">
        <f>SUMIF(Ingredients!$B$3:$B$217,H626,Ingredients!$J$3:$J$217)+SUMIF($B$3:$B$724,H626,$CR$3:$CR$724)</f>
        <v>0</v>
      </c>
      <c r="CM626" s="30">
        <f>SUMIF(Ingredients!$B$3:$B$217,I626,Ingredients!$J$3:$J$217)+SUMIF($B$3:$B$724,I626,$CR$3:$CR$724)</f>
        <v>0</v>
      </c>
      <c r="CN626" s="30">
        <f>SUMIF(Ingredients!$B$3:$B$217,J626,Ingredients!$J$3:$J$217)+SUMIF($B$3:$B$724,J626,$CR$3:$CR$724)</f>
        <v>0</v>
      </c>
      <c r="CO626" s="30">
        <f>SUMIF(Ingredients!$B$3:$B$217,K626,Ingredients!$J$3:$J$217)+SUMIF($B$3:$B$724,K626,$CR$3:$CR$724)</f>
        <v>0</v>
      </c>
      <c r="CP626" s="30">
        <f>SUMIF(Ingredients!$B$3:$B$217,L626,Ingredients!$J$3:$J$217)+SUMIF($B$3:$B$724,L626,$CR$3:$CR$724)</f>
        <v>0</v>
      </c>
      <c r="CQ626" s="30">
        <f>SUMIF(Ingredients!$B$3:$B$217,M626,Ingredients!$J$3:$J$217)+SUMIF($B$3:$B$724,M626,$CR$3:$CR$724)</f>
        <v>0</v>
      </c>
      <c r="CR626" s="43">
        <f t="shared" si="126"/>
        <v>0</v>
      </c>
      <c r="CS626" s="34">
        <v>15</v>
      </c>
      <c r="CT626" s="30">
        <v>0</v>
      </c>
      <c r="CU626" s="30">
        <v>10.666666666666666</v>
      </c>
      <c r="CV626" s="35">
        <v>1</v>
      </c>
      <c r="CW626" s="36">
        <v>0</v>
      </c>
      <c r="CX626" s="37">
        <v>1</v>
      </c>
      <c r="CY626" s="38">
        <v>2.5</v>
      </c>
      <c r="CZ626" s="39">
        <v>0</v>
      </c>
      <c r="DA626" t="s">
        <v>202</v>
      </c>
      <c r="DB626" t="str">
        <f t="shared" ca="1" si="127"/>
        <v>-</v>
      </c>
      <c r="DD626" t="s">
        <v>200</v>
      </c>
      <c r="DE626" t="str">
        <f t="shared" ca="1" si="128"/>
        <v>MUSUBIITEM(MEAL, ItemRegistry.musubiItem, 4 ,3f,0f,1f,1f,0f,2.5f,0f,1.97f),</v>
      </c>
      <c r="DF626" t="s">
        <v>2640</v>
      </c>
    </row>
    <row r="627" spans="2:110" x14ac:dyDescent="0.3">
      <c r="B627" t="s">
        <v>947</v>
      </c>
      <c r="C627" t="str">
        <f>INDEX('PH Itemnames'!$B$1:$B$723,MATCH(B627,'PH Itemnames'!$A$1:$A$723),1)</f>
        <v>imitationcrabsticksItem</v>
      </c>
      <c r="D627" t="s">
        <v>240</v>
      </c>
      <c r="E627" t="s">
        <v>1192</v>
      </c>
      <c r="F627" s="10" t="s">
        <v>1265</v>
      </c>
      <c r="G627" s="11"/>
      <c r="H627" s="11"/>
      <c r="I627" s="11"/>
      <c r="J627" s="11"/>
      <c r="K627" s="11"/>
      <c r="L627" s="11"/>
      <c r="M627" s="11"/>
      <c r="N627" s="46">
        <f ca="1">SUMIF(Ingredients!$B$3:$B$217,'PH complex foods'!F627,Ingredients!$A$3:$A$119)+SUMIF($B$3:$B$724,F627,$V$3:$V$723)</f>
        <v>0</v>
      </c>
      <c r="O627" s="11">
        <f ca="1">SUMIF(Ingredients!$B$3:$B$217,'PH complex foods'!G627,Ingredients!$A$3:$A$119)+SUMIF($B$3:$B$724,G627,$V$3:$V$723)</f>
        <v>0</v>
      </c>
      <c r="P627" s="11">
        <f ca="1">SUMIF(Ingredients!$B$3:$B$217,'PH complex foods'!H627,Ingredients!$A$3:$A$119)+SUMIF($B$3:$B$724,H627,$V$3:$V$723)</f>
        <v>0</v>
      </c>
      <c r="Q627" s="11">
        <f ca="1">SUMIF(Ingredients!$B$3:$B$217,'PH complex foods'!I627,Ingredients!$A$3:$A$119)+SUMIF($B$3:$B$724,I627,$V$3:$V$723)</f>
        <v>0</v>
      </c>
      <c r="R627" s="11">
        <f ca="1">SUMIF(Ingredients!$B$3:$B$217,'PH complex foods'!J627,Ingredients!$A$3:$A$119)+SUMIF($B$3:$B$724,J627,$V$3:$V$723)</f>
        <v>0</v>
      </c>
      <c r="S627" s="11">
        <f ca="1">SUMIF(Ingredients!$B$3:$B$217,'PH complex foods'!K627,Ingredients!$A$3:$A$119)+SUMIF($B$3:$B$724,K627,$V$3:$V$723)</f>
        <v>0</v>
      </c>
      <c r="T627" s="11">
        <f ca="1">SUMIF(Ingredients!$B$3:$B$217,'PH complex foods'!L627,Ingredients!$A$3:$A$119)+SUMIF($B$3:$B$724,L627,$V$3:$V$723)</f>
        <v>0</v>
      </c>
      <c r="U627" s="11">
        <f ca="1">SUMIF(Ingredients!$B$3:$B$217,'PH complex foods'!M627,Ingredients!$A$3:$A$119)+SUMIF($B$3:$B$724,M627,$V$3:$V$723)</f>
        <v>0</v>
      </c>
      <c r="V627" s="10">
        <f t="shared" ca="1" si="129"/>
        <v>0</v>
      </c>
      <c r="W627" s="11">
        <f t="shared" si="118"/>
        <v>0</v>
      </c>
      <c r="X627" s="44" t="str">
        <f t="shared" ca="1" si="130"/>
        <v>No</v>
      </c>
      <c r="Y627" s="34">
        <f>SUMIF(Ingredients!$B$3:$B$217,F627,Ingredients!$C$3:$C$217)+SUMIF($B$3:$B$724,F627,$AG$3:$AG$724)</f>
        <v>0</v>
      </c>
      <c r="Z627" s="30">
        <f>SUMIF(Ingredients!$B$3:$B$217,G627,Ingredients!$C$3:$C$217)+SUMIF($B$3:$B$724,G627,$AG$3:$AG$724)</f>
        <v>0</v>
      </c>
      <c r="AA627" s="30">
        <f>SUMIF(Ingredients!$B$3:$B$217,H627,Ingredients!$C$3:$C$217)+SUMIF($B$3:$B$724,H627,$AG$3:$AG$724)</f>
        <v>0</v>
      </c>
      <c r="AB627" s="30">
        <f>SUMIF(Ingredients!$B$3:$B$217,I627,Ingredients!$C$3:$C$217)+SUMIF($B$3:$B$724,I627,$AG$3:$AG$724)</f>
        <v>0</v>
      </c>
      <c r="AC627" s="30">
        <f>SUMIF(Ingredients!$B$3:$B$217,J627,Ingredients!$C$3:$C$217)+SUMIF($B$3:$B$724,J627,$AG$3:$AG$724)</f>
        <v>0</v>
      </c>
      <c r="AD627" s="30">
        <f>SUMIF(Ingredients!$B$3:$B$217,K627,Ingredients!$C$3:$C$217)+SUMIF($B$3:$B$724,K627,$AG$3:$AG$724)</f>
        <v>0</v>
      </c>
      <c r="AE627" s="30">
        <f>SUMIF(Ingredients!$B$3:$B$217,L627,Ingredients!$C$3:$C$217)+SUMIF($B$3:$B$724,L627,$AG$3:$AG$724)</f>
        <v>0</v>
      </c>
      <c r="AF627" s="30">
        <f>SUMIF(Ingredients!$B$3:$B$217,M627,Ingredients!$C$3:$C$217)+SUMIF($B$3:$B$724,M627,$AG$3:$AG$724)</f>
        <v>0</v>
      </c>
      <c r="AG627" s="29">
        <f t="shared" si="119"/>
        <v>0</v>
      </c>
      <c r="AH627" s="30">
        <f>SUMIF(Ingredients!$B$3:$B$217,F627,Ingredients!$D$3:$D$217)+SUMIF($B$3:$B$724,F627,$AP$3:$AP$724)</f>
        <v>0</v>
      </c>
      <c r="AI627" s="30">
        <f>SUMIF(Ingredients!$B$3:$B$217,G627,Ingredients!$D$3:$D$217)+SUMIF($B$3:$B$724,G627,$AP$3:$AP$724)</f>
        <v>0</v>
      </c>
      <c r="AJ627" s="30">
        <f>SUMIF(Ingredients!$B$3:$B$217,H627,Ingredients!$D$3:$D$217)+SUMIF($B$3:$B$724,H627,$AP$3:$AP$724)</f>
        <v>0</v>
      </c>
      <c r="AK627" s="30">
        <f>SUMIF(Ingredients!$B$3:$B$217,I627,Ingredients!$D$3:$D$217)+SUMIF($B$3:$B$724,I627,$AP$3:$AP$724)</f>
        <v>0</v>
      </c>
      <c r="AL627" s="30">
        <f>SUMIF(Ingredients!$B$3:$B$217,J627,Ingredients!$D$3:$D$217)+SUMIF($B$3:$B$724,J627,$AP$3:$AP$724)</f>
        <v>0</v>
      </c>
      <c r="AM627" s="30">
        <f>SUMIF(Ingredients!$B$3:$B$217,K627,Ingredients!$D$3:$D$217)+SUMIF($B$3:$B$724,K627,$AP$3:$AP$724)</f>
        <v>0</v>
      </c>
      <c r="AN627" s="30">
        <f>SUMIF(Ingredients!$B$3:$B$217,L627,Ingredients!$D$3:$D$217)+SUMIF($B$3:$B$724,L627,$AP$3:$AP$724)</f>
        <v>0</v>
      </c>
      <c r="AO627" s="30">
        <f>SUMIF(Ingredients!$B$3:$B$217,M627,Ingredients!$D$3:$D$217)+SUMIF($B$3:$B$724,M627,$AP$3:$AP$724)</f>
        <v>0</v>
      </c>
      <c r="AP627" s="29">
        <f t="shared" si="120"/>
        <v>0</v>
      </c>
      <c r="AQ627" s="30">
        <f>SUMIF(Ingredients!$B$3:$B$217,F627,Ingredients!$E$3:$E$217)+SUMIF($B$3:$B$724,F627,$AY$3:$AY$727)</f>
        <v>0</v>
      </c>
      <c r="AR627" s="30">
        <f>SUMIF(Ingredients!$B$3:$B$217,G627,Ingredients!$E$3:$E$217)+SUMIF($B$3:$B$724,G627,$AY$3:$AY$727)</f>
        <v>0</v>
      </c>
      <c r="AS627" s="30">
        <f>SUMIF(Ingredients!$B$3:$B$217,H627,Ingredients!$E$3:$E$217)+SUMIF($B$3:$B$724,H627,$AY$3:$AY$727)</f>
        <v>0</v>
      </c>
      <c r="AT627" s="30">
        <f>SUMIF(Ingredients!$B$3:$B$217,I627,Ingredients!$E$3:$E$217)+SUMIF($B$3:$B$724,I627,$AY$3:$AY$727)</f>
        <v>0</v>
      </c>
      <c r="AU627" s="30">
        <f>SUMIF(Ingredients!$B$3:$B$217,J627,Ingredients!$E$3:$E$217)+SUMIF($B$3:$B$724,J627,$AY$3:$AY$727)</f>
        <v>0</v>
      </c>
      <c r="AV627" s="30">
        <f>SUMIF(Ingredients!$B$3:$B$217,K627,Ingredients!$E$3:$E$217)+SUMIF($B$3:$B$724,K627,$AY$3:$AY$727)</f>
        <v>0</v>
      </c>
      <c r="AW627" s="30">
        <f>SUMIF(Ingredients!$B$3:$B$217,L627,Ingredients!$E$3:$E$217)+SUMIF($B$3:$B$724,L627,$AY$3:$AY$727)</f>
        <v>0</v>
      </c>
      <c r="AX627" s="30">
        <f>SUMIF(Ingredients!$B$3:$B$217,M627,Ingredients!$E$3:$E$217)+SUMIF($B$3:$B$724,M627,$AY$3:$AY$727)</f>
        <v>0</v>
      </c>
      <c r="AY627" s="29">
        <f t="shared" si="121"/>
        <v>0</v>
      </c>
      <c r="AZ627" s="30">
        <f>SUMIF(Ingredients!$B$3:$B$217,F627,Ingredients!$F$3:$F$217)+SUMIF($B$3:$B$724,F627,$BH$3:$BH$724)</f>
        <v>0</v>
      </c>
      <c r="BA627" s="30">
        <f>SUMIF(Ingredients!$B$3:$B$217,G627,Ingredients!$F$3:$F$217)+SUMIF($B$3:$B$724,G627,$BH$3:$BH$724)</f>
        <v>0</v>
      </c>
      <c r="BB627" s="30">
        <f>SUMIF(Ingredients!$B$3:$B$217,H627,Ingredients!$F$3:$F$217)+SUMIF($B$3:$B$724,H627,$BH$3:$BH$724)</f>
        <v>0</v>
      </c>
      <c r="BC627" s="30">
        <f>SUMIF(Ingredients!$B$3:$B$217,I627,Ingredients!$F$3:$F$217)+SUMIF($B$3:$B$724,I627,$BH$3:$BH$724)</f>
        <v>0</v>
      </c>
      <c r="BD627" s="30">
        <f>SUMIF(Ingredients!$B$3:$B$217,J627,Ingredients!$F$3:$F$217)+SUMIF($B$3:$B$724,J627,$BH$3:$BH$724)</f>
        <v>0</v>
      </c>
      <c r="BE627" s="30">
        <f>SUMIF(Ingredients!$B$3:$B$217,K627,Ingredients!$F$3:$F$217)+SUMIF($B$3:$B$724,K627,$BH$3:$BH$724)</f>
        <v>0</v>
      </c>
      <c r="BF627" s="30">
        <f>SUMIF(Ingredients!$B$3:$B$217,L627,Ingredients!$F$3:$F$217)+SUMIF($B$3:$B$724,L627,$BH$3:$BH$724)</f>
        <v>0</v>
      </c>
      <c r="BG627" s="30">
        <f>SUMIF(Ingredients!$B$3:$B$217,M627,Ingredients!$F$3:$F$217)+SUMIF($B$3:$B$724,M627,$BH$3:$BH$724)</f>
        <v>0</v>
      </c>
      <c r="BH627" s="35">
        <f t="shared" si="122"/>
        <v>0</v>
      </c>
      <c r="BI627" s="30">
        <f>SUMIF(Ingredients!$B$3:$B$217,F627,Ingredients!$G$3:$G$217)+SUMIF($B$3:$B$724,F627,$BQ$3:$BQ$724)</f>
        <v>0</v>
      </c>
      <c r="BJ627" s="30">
        <f>SUMIF(Ingredients!$B$3:$B$217,G627,Ingredients!$G$3:$G$217)+SUMIF($B$3:$B$724,G627,$BQ$3:$BQ$724)</f>
        <v>0</v>
      </c>
      <c r="BK627" s="30">
        <f>SUMIF(Ingredients!$B$3:$B$217,H627,Ingredients!$G$3:$G$217)+SUMIF($B$3:$B$724,H627,$BQ$3:$BQ$724)</f>
        <v>0</v>
      </c>
      <c r="BL627" s="30">
        <f>SUMIF(Ingredients!$B$3:$B$217,I627,Ingredients!$G$3:$G$217)+SUMIF($B$3:$B$724,I627,$BQ$3:$BQ$724)</f>
        <v>0</v>
      </c>
      <c r="BM627" s="30">
        <f>SUMIF(Ingredients!$B$3:$B$217,J627,Ingredients!$G$3:$G$217)+SUMIF($B$3:$B$724,J627,$BQ$3:$BQ$724)</f>
        <v>0</v>
      </c>
      <c r="BN627" s="30">
        <f>SUMIF(Ingredients!$B$3:$B$217,K627,Ingredients!$G$3:$G$217)+SUMIF($B$3:$B$724,K627,$BQ$3:$BQ$724)</f>
        <v>0</v>
      </c>
      <c r="BO627" s="30">
        <f>SUMIF(Ingredients!$B$3:$B$217,L627,Ingredients!$G$3:$G$217)+SUMIF($B$3:$B$724,L627,$BQ$3:$BQ$724)</f>
        <v>0</v>
      </c>
      <c r="BP627" s="30">
        <f>SUMIF(Ingredients!$B$3:$B$217,M627,Ingredients!$G$3:$G$217)+SUMIF($B$3:$B$724,M627,$BQ$3:$BQ$724)</f>
        <v>0</v>
      </c>
      <c r="BQ627" s="36">
        <f t="shared" si="123"/>
        <v>0</v>
      </c>
      <c r="BR627" s="30">
        <f>SUMIF(Ingredients!$B$3:$B$217,F627,Ingredients!$H$3:$H$217)+SUMIF($B$3:$B$724,F627,$BZ$3:$BZ$724)</f>
        <v>0</v>
      </c>
      <c r="BS627" s="30">
        <f>SUMIF(Ingredients!$B$3:$B$217,G627,Ingredients!$H$3:$H$217)+SUMIF($B$3:$B$724,G627,$BZ$3:$BZ$724)</f>
        <v>0</v>
      </c>
      <c r="BT627" s="30">
        <f>SUMIF(Ingredients!$B$3:$B$217,H627,Ingredients!$H$3:$H$217)+SUMIF($B$3:$B$724,H627,$BZ$3:$BZ$724)</f>
        <v>0</v>
      </c>
      <c r="BU627" s="30">
        <f>SUMIF(Ingredients!$B$3:$B$217,I627,Ingredients!$H$3:$H$217)+SUMIF($B$3:$B$724,I627,$BZ$3:$BZ$724)</f>
        <v>0</v>
      </c>
      <c r="BV627" s="30">
        <f>SUMIF(Ingredients!$B$3:$B$217,J627,Ingredients!$H$3:$H$217)+SUMIF($B$3:$B$724,J627,$BZ$3:$BZ$724)</f>
        <v>0</v>
      </c>
      <c r="BW627" s="30">
        <f>SUMIF(Ingredients!$B$3:$B$217,K627,Ingredients!$H$3:$H$217)+SUMIF($B$3:$B$724,K627,$BZ$3:$BZ$724)</f>
        <v>0</v>
      </c>
      <c r="BX627" s="30">
        <f>SUMIF(Ingredients!$B$3:$B$217,L627,Ingredients!$H$3:$H$217)+SUMIF($B$3:$B$724,L627,$BZ$3:$BZ$724)</f>
        <v>0</v>
      </c>
      <c r="BY627" s="30">
        <f>SUMIF(Ingredients!$B$3:$B$217,M627,Ingredients!$H$3:$H$217)+SUMIF($B$3:$B$724,M627,$BZ$3:$BZ$724)</f>
        <v>0</v>
      </c>
      <c r="BZ627" s="42">
        <f t="shared" si="124"/>
        <v>0</v>
      </c>
      <c r="CA627" s="30">
        <f>SUMIF(Ingredients!$B$3:$B$217,F627,Ingredients!$I$3:$I$217)+SUMIF($B$3:$B$724,F627,$CI$3:$CI$724)</f>
        <v>0</v>
      </c>
      <c r="CB627" s="30">
        <f>SUMIF(Ingredients!$B$3:$B$217,G627,Ingredients!$I$3:$I$217)+SUMIF($B$3:$B$724,G627,$CI$3:$CI$724)</f>
        <v>0</v>
      </c>
      <c r="CC627" s="30">
        <f>SUMIF(Ingredients!$B$3:$B$217,H627,Ingredients!$I$3:$I$217)+SUMIF($B$3:$B$724,H627,$CI$3:$CI$724)</f>
        <v>0</v>
      </c>
      <c r="CD627" s="30">
        <f>SUMIF(Ingredients!$B$3:$B$217,I627,Ingredients!$I$3:$I$217)+SUMIF($B$3:$B$724,I627,$CI$3:$CI$724)</f>
        <v>0</v>
      </c>
      <c r="CE627" s="30">
        <f>SUMIF(Ingredients!$B$3:$B$217,J627,Ingredients!$I$3:$I$217)+SUMIF($B$3:$B$724,J627,$CI$3:$CI$724)</f>
        <v>0</v>
      </c>
      <c r="CF627" s="30">
        <f>SUMIF(Ingredients!$B$3:$B$217,K627,Ingredients!$I$3:$I$217)+SUMIF($B$3:$B$724,K627,$CI$3:$CI$724)</f>
        <v>0</v>
      </c>
      <c r="CG627" s="30">
        <f>SUMIF(Ingredients!$B$3:$B$217,L627,Ingredients!$I$3:$I$217)+SUMIF($B$3:$B$724,L627,$CI$3:$CI$724)</f>
        <v>0</v>
      </c>
      <c r="CH627" s="30">
        <f>SUMIF(Ingredients!$B$3:$B$217,M627,Ingredients!$I$3:$I$217)+SUMIF($B$3:$B$724,M627,$CI$3:$CI$724)</f>
        <v>0</v>
      </c>
      <c r="CI627" s="38">
        <f t="shared" si="125"/>
        <v>0</v>
      </c>
      <c r="CJ627" s="30">
        <f>SUMIF(Ingredients!$B$3:$B$217,F627,Ingredients!$J$3:$J$217)+SUMIF($B$3:$B$724,F627,$CR$3:$CR$724)</f>
        <v>0</v>
      </c>
      <c r="CK627" s="30">
        <f>SUMIF(Ingredients!$B$3:$B$217,G627,Ingredients!$J$3:$J$217)+SUMIF($B$3:$B$724,G627,$CR$3:$CR$724)</f>
        <v>0</v>
      </c>
      <c r="CL627" s="30">
        <f>SUMIF(Ingredients!$B$3:$B$217,H627,Ingredients!$J$3:$J$217)+SUMIF($B$3:$B$724,H627,$CR$3:$CR$724)</f>
        <v>0</v>
      </c>
      <c r="CM627" s="30">
        <f>SUMIF(Ingredients!$B$3:$B$217,I627,Ingredients!$J$3:$J$217)+SUMIF($B$3:$B$724,I627,$CR$3:$CR$724)</f>
        <v>0</v>
      </c>
      <c r="CN627" s="30">
        <f>SUMIF(Ingredients!$B$3:$B$217,J627,Ingredients!$J$3:$J$217)+SUMIF($B$3:$B$724,J627,$CR$3:$CR$724)</f>
        <v>0</v>
      </c>
      <c r="CO627" s="30">
        <f>SUMIF(Ingredients!$B$3:$B$217,K627,Ingredients!$J$3:$J$217)+SUMIF($B$3:$B$724,K627,$CR$3:$CR$724)</f>
        <v>0</v>
      </c>
      <c r="CP627" s="30">
        <f>SUMIF(Ingredients!$B$3:$B$217,L627,Ingredients!$J$3:$J$217)+SUMIF($B$3:$B$724,L627,$CR$3:$CR$724)</f>
        <v>0</v>
      </c>
      <c r="CQ627" s="30">
        <f>SUMIF(Ingredients!$B$3:$B$217,M627,Ingredients!$J$3:$J$217)+SUMIF($B$3:$B$724,M627,$CR$3:$CR$724)</f>
        <v>0</v>
      </c>
      <c r="CR627" s="43">
        <f t="shared" si="126"/>
        <v>0</v>
      </c>
      <c r="CS627" s="34">
        <v>0</v>
      </c>
      <c r="CT627" s="30">
        <v>0</v>
      </c>
      <c r="CU627" s="30">
        <v>0</v>
      </c>
      <c r="CV627" s="35">
        <v>0</v>
      </c>
      <c r="CW627" s="36">
        <v>0</v>
      </c>
      <c r="CX627" s="37">
        <v>0</v>
      </c>
      <c r="CY627" s="38">
        <v>0</v>
      </c>
      <c r="CZ627" s="39">
        <v>0</v>
      </c>
      <c r="DA627" t="s">
        <v>199</v>
      </c>
      <c r="DB627" t="str">
        <f t="shared" ca="1" si="127"/>
        <v>No</v>
      </c>
      <c r="DC627" t="s">
        <v>1266</v>
      </c>
      <c r="DD627" t="s">
        <v>200</v>
      </c>
      <c r="DE627" t="str">
        <f t="shared" ca="1" si="128"/>
        <v/>
      </c>
      <c r="DF627" t="s">
        <v>2272</v>
      </c>
    </row>
    <row r="628" spans="2:110" x14ac:dyDescent="0.3">
      <c r="B628" t="s">
        <v>939</v>
      </c>
      <c r="C628" t="str">
        <f>INDEX('PH Itemnames'!$B$1:$B$723,MATCH(B628,'PH Itemnames'!$A$1:$A$723),1)</f>
        <v>misopasteItem</v>
      </c>
      <c r="D628" t="s">
        <v>240</v>
      </c>
      <c r="E628" t="s">
        <v>1192</v>
      </c>
      <c r="F628" s="10" t="s">
        <v>68</v>
      </c>
      <c r="G628" s="11" t="s">
        <v>284</v>
      </c>
      <c r="H628" s="11" t="s">
        <v>44</v>
      </c>
      <c r="I628" s="11" t="s">
        <v>249</v>
      </c>
      <c r="J628" s="11"/>
      <c r="K628" s="11"/>
      <c r="L628" s="11"/>
      <c r="M628" s="11"/>
      <c r="N628" s="46">
        <f ca="1">SUMIF(Ingredients!$B$3:$B$217,'PH complex foods'!F628,Ingredients!$A$3:$A$119)+SUMIF($B$3:$B$724,F628,$V$3:$V$723)</f>
        <v>1</v>
      </c>
      <c r="O628" s="11">
        <f ca="1">SUMIF(Ingredients!$B$3:$B$217,'PH complex foods'!G628,Ingredients!$A$3:$A$119)+SUMIF($B$3:$B$724,G628,$V$3:$V$723)</f>
        <v>1</v>
      </c>
      <c r="P628" s="11">
        <f ca="1">SUMIF(Ingredients!$B$3:$B$217,'PH complex foods'!H628,Ingredients!$A$3:$A$119)+SUMIF($B$3:$B$724,H628,$V$3:$V$723)</f>
        <v>1</v>
      </c>
      <c r="Q628" s="11">
        <f ca="1">SUMIF(Ingredients!$B$3:$B$217,'PH complex foods'!I628,Ingredients!$A$3:$A$119)+SUMIF($B$3:$B$724,I628,$V$3:$V$723)</f>
        <v>1</v>
      </c>
      <c r="R628" s="11">
        <f ca="1">SUMIF(Ingredients!$B$3:$B$217,'PH complex foods'!J628,Ingredients!$A$3:$A$119)+SUMIF($B$3:$B$724,J628,$V$3:$V$723)</f>
        <v>0</v>
      </c>
      <c r="S628" s="11">
        <f ca="1">SUMIF(Ingredients!$B$3:$B$217,'PH complex foods'!K628,Ingredients!$A$3:$A$119)+SUMIF($B$3:$B$724,K628,$V$3:$V$723)</f>
        <v>0</v>
      </c>
      <c r="T628" s="11">
        <f ca="1">SUMIF(Ingredients!$B$3:$B$217,'PH complex foods'!L628,Ingredients!$A$3:$A$119)+SUMIF($B$3:$B$724,L628,$V$3:$V$723)</f>
        <v>0</v>
      </c>
      <c r="U628" s="11">
        <f ca="1">SUMIF(Ingredients!$B$3:$B$217,'PH complex foods'!M628,Ingredients!$A$3:$A$119)+SUMIF($B$3:$B$724,M628,$V$3:$V$723)</f>
        <v>0</v>
      </c>
      <c r="V628" s="10">
        <f t="shared" ca="1" si="129"/>
        <v>1</v>
      </c>
      <c r="W628" s="11">
        <f t="shared" si="118"/>
        <v>0</v>
      </c>
      <c r="X628" s="44" t="str">
        <f t="shared" ca="1" si="130"/>
        <v>Yes</v>
      </c>
      <c r="Y628" s="34">
        <f>SUMIF(Ingredients!$B$3:$B$217,F628,Ingredients!$C$3:$C$217)+SUMIF($B$3:$B$724,F628,$AG$3:$AG$724)</f>
        <v>10</v>
      </c>
      <c r="Z628" s="30">
        <f>SUMIF(Ingredients!$B$3:$B$217,G628,Ingredients!$C$3:$C$217)+SUMIF($B$3:$B$724,G628,$AG$3:$AG$724)</f>
        <v>2</v>
      </c>
      <c r="AA628" s="30">
        <f>SUMIF(Ingredients!$B$3:$B$217,H628,Ingredients!$C$3:$C$217)+SUMIF($B$3:$B$724,H628,$AG$3:$AG$724)</f>
        <v>0</v>
      </c>
      <c r="AB628" s="30">
        <f>SUMIF(Ingredients!$B$3:$B$217,I628,Ingredients!$C$3:$C$217)+SUMIF($B$3:$B$724,I628,$AG$3:$AG$724)</f>
        <v>0</v>
      </c>
      <c r="AC628" s="30">
        <f>SUMIF(Ingredients!$B$3:$B$217,J628,Ingredients!$C$3:$C$217)+SUMIF($B$3:$B$724,J628,$AG$3:$AG$724)</f>
        <v>0</v>
      </c>
      <c r="AD628" s="30">
        <f>SUMIF(Ingredients!$B$3:$B$217,K628,Ingredients!$C$3:$C$217)+SUMIF($B$3:$B$724,K628,$AG$3:$AG$724)</f>
        <v>0</v>
      </c>
      <c r="AE628" s="30">
        <f>SUMIF(Ingredients!$B$3:$B$217,L628,Ingredients!$C$3:$C$217)+SUMIF($B$3:$B$724,L628,$AG$3:$AG$724)</f>
        <v>0</v>
      </c>
      <c r="AF628" s="30">
        <f>SUMIF(Ingredients!$B$3:$B$217,M628,Ingredients!$C$3:$C$217)+SUMIF($B$3:$B$724,M628,$AG$3:$AG$724)</f>
        <v>0</v>
      </c>
      <c r="AG628" s="29">
        <f t="shared" si="119"/>
        <v>12</v>
      </c>
      <c r="AH628" s="30">
        <f>SUMIF(Ingredients!$B$3:$B$217,F628,Ingredients!$D$3:$D$217)+SUMIF($B$3:$B$724,F628,$AP$3:$AP$724)</f>
        <v>0</v>
      </c>
      <c r="AI628" s="30">
        <f>SUMIF(Ingredients!$B$3:$B$217,G628,Ingredients!$D$3:$D$217)+SUMIF($B$3:$B$724,G628,$AP$3:$AP$724)</f>
        <v>0</v>
      </c>
      <c r="AJ628" s="30">
        <f>SUMIF(Ingredients!$B$3:$B$217,H628,Ingredients!$D$3:$D$217)+SUMIF($B$3:$B$724,H628,$AP$3:$AP$724)</f>
        <v>0</v>
      </c>
      <c r="AK628" s="30">
        <f>SUMIF(Ingredients!$B$3:$B$217,I628,Ingredients!$D$3:$D$217)+SUMIF($B$3:$B$724,I628,$AP$3:$AP$724)</f>
        <v>0</v>
      </c>
      <c r="AL628" s="30">
        <f>SUMIF(Ingredients!$B$3:$B$217,J628,Ingredients!$D$3:$D$217)+SUMIF($B$3:$B$724,J628,$AP$3:$AP$724)</f>
        <v>0</v>
      </c>
      <c r="AM628" s="30">
        <f>SUMIF(Ingredients!$B$3:$B$217,K628,Ingredients!$D$3:$D$217)+SUMIF($B$3:$B$724,K628,$AP$3:$AP$724)</f>
        <v>0</v>
      </c>
      <c r="AN628" s="30">
        <f>SUMIF(Ingredients!$B$3:$B$217,L628,Ingredients!$D$3:$D$217)+SUMIF($B$3:$B$724,L628,$AP$3:$AP$724)</f>
        <v>0</v>
      </c>
      <c r="AO628" s="30">
        <f>SUMIF(Ingredients!$B$3:$B$217,M628,Ingredients!$D$3:$D$217)+SUMIF($B$3:$B$724,M628,$AP$3:$AP$724)</f>
        <v>0</v>
      </c>
      <c r="AP628" s="29">
        <f t="shared" si="120"/>
        <v>0</v>
      </c>
      <c r="AQ628" s="30">
        <f>SUMIF(Ingredients!$B$3:$B$217,F628,Ingredients!$E$3:$E$217)+SUMIF($B$3:$B$724,F628,$AY$3:$AY$727)</f>
        <v>8</v>
      </c>
      <c r="AR628" s="30">
        <f>SUMIF(Ingredients!$B$3:$B$217,G628,Ingredients!$E$3:$E$217)+SUMIF($B$3:$B$724,G628,$AY$3:$AY$727)</f>
        <v>24</v>
      </c>
      <c r="AS628" s="30">
        <f>SUMIF(Ingredients!$B$3:$B$217,H628,Ingredients!$E$3:$E$217)+SUMIF($B$3:$B$724,H628,$AY$3:$AY$727)</f>
        <v>10</v>
      </c>
      <c r="AT628" s="30">
        <f>SUMIF(Ingredients!$B$3:$B$217,I628,Ingredients!$E$3:$E$217)+SUMIF($B$3:$B$724,I628,$AY$3:$AY$727)</f>
        <v>30</v>
      </c>
      <c r="AU628" s="30">
        <f>SUMIF(Ingredients!$B$3:$B$217,J628,Ingredients!$E$3:$E$217)+SUMIF($B$3:$B$724,J628,$AY$3:$AY$727)</f>
        <v>0</v>
      </c>
      <c r="AV628" s="30">
        <f>SUMIF(Ingredients!$B$3:$B$217,K628,Ingredients!$E$3:$E$217)+SUMIF($B$3:$B$724,K628,$AY$3:$AY$727)</f>
        <v>0</v>
      </c>
      <c r="AW628" s="30">
        <f>SUMIF(Ingredients!$B$3:$B$217,L628,Ingredients!$E$3:$E$217)+SUMIF($B$3:$B$724,L628,$AY$3:$AY$727)</f>
        <v>0</v>
      </c>
      <c r="AX628" s="30">
        <f>SUMIF(Ingredients!$B$3:$B$217,M628,Ingredients!$E$3:$E$217)+SUMIF($B$3:$B$724,M628,$AY$3:$AY$727)</f>
        <v>0</v>
      </c>
      <c r="AY628" s="29">
        <f t="shared" si="121"/>
        <v>18</v>
      </c>
      <c r="AZ628" s="30">
        <f>SUMIF(Ingredients!$B$3:$B$217,F628,Ingredients!$F$3:$F$217)+SUMIF($B$3:$B$724,F628,$BH$3:$BH$724)</f>
        <v>0</v>
      </c>
      <c r="BA628" s="30">
        <f>SUMIF(Ingredients!$B$3:$B$217,G628,Ingredients!$F$3:$F$217)+SUMIF($B$3:$B$724,G628,$BH$3:$BH$724)</f>
        <v>0</v>
      </c>
      <c r="BB628" s="30">
        <f>SUMIF(Ingredients!$B$3:$B$217,H628,Ingredients!$F$3:$F$217)+SUMIF($B$3:$B$724,H628,$BH$3:$BH$724)</f>
        <v>0</v>
      </c>
      <c r="BC628" s="30">
        <f>SUMIF(Ingredients!$B$3:$B$217,I628,Ingredients!$F$3:$F$217)+SUMIF($B$3:$B$724,I628,$BH$3:$BH$724)</f>
        <v>0</v>
      </c>
      <c r="BD628" s="30">
        <f>SUMIF(Ingredients!$B$3:$B$217,J628,Ingredients!$F$3:$F$217)+SUMIF($B$3:$B$724,J628,$BH$3:$BH$724)</f>
        <v>0</v>
      </c>
      <c r="BE628" s="30">
        <f>SUMIF(Ingredients!$B$3:$B$217,K628,Ingredients!$F$3:$F$217)+SUMIF($B$3:$B$724,K628,$BH$3:$BH$724)</f>
        <v>0</v>
      </c>
      <c r="BF628" s="30">
        <f>SUMIF(Ingredients!$B$3:$B$217,L628,Ingredients!$F$3:$F$217)+SUMIF($B$3:$B$724,L628,$BH$3:$BH$724)</f>
        <v>0</v>
      </c>
      <c r="BG628" s="30">
        <f>SUMIF(Ingredients!$B$3:$B$217,M628,Ingredients!$F$3:$F$217)+SUMIF($B$3:$B$724,M628,$BH$3:$BH$724)</f>
        <v>0</v>
      </c>
      <c r="BH628" s="35">
        <f t="shared" si="122"/>
        <v>0</v>
      </c>
      <c r="BI628" s="30">
        <f>SUMIF(Ingredients!$B$3:$B$217,F628,Ingredients!$G$3:$G$217)+SUMIF($B$3:$B$724,F628,$BQ$3:$BQ$724)</f>
        <v>0</v>
      </c>
      <c r="BJ628" s="30">
        <f>SUMIF(Ingredients!$B$3:$B$217,G628,Ingredients!$G$3:$G$217)+SUMIF($B$3:$B$724,G628,$BQ$3:$BQ$724)</f>
        <v>0</v>
      </c>
      <c r="BK628" s="30">
        <f>SUMIF(Ingredients!$B$3:$B$217,H628,Ingredients!$G$3:$G$217)+SUMIF($B$3:$B$724,H628,$BQ$3:$BQ$724)</f>
        <v>0</v>
      </c>
      <c r="BL628" s="30">
        <f>SUMIF(Ingredients!$B$3:$B$217,I628,Ingredients!$G$3:$G$217)+SUMIF($B$3:$B$724,I628,$BQ$3:$BQ$724)</f>
        <v>0</v>
      </c>
      <c r="BM628" s="30">
        <f>SUMIF(Ingredients!$B$3:$B$217,J628,Ingredients!$G$3:$G$217)+SUMIF($B$3:$B$724,J628,$BQ$3:$BQ$724)</f>
        <v>0</v>
      </c>
      <c r="BN628" s="30">
        <f>SUMIF(Ingredients!$B$3:$B$217,K628,Ingredients!$G$3:$G$217)+SUMIF($B$3:$B$724,K628,$BQ$3:$BQ$724)</f>
        <v>0</v>
      </c>
      <c r="BO628" s="30">
        <f>SUMIF(Ingredients!$B$3:$B$217,L628,Ingredients!$G$3:$G$217)+SUMIF($B$3:$B$724,L628,$BQ$3:$BQ$724)</f>
        <v>0</v>
      </c>
      <c r="BP628" s="30">
        <f>SUMIF(Ingredients!$B$3:$B$217,M628,Ingredients!$G$3:$G$217)+SUMIF($B$3:$B$724,M628,$BQ$3:$BQ$724)</f>
        <v>0</v>
      </c>
      <c r="BQ628" s="36">
        <f t="shared" si="123"/>
        <v>0</v>
      </c>
      <c r="BR628" s="30">
        <f>SUMIF(Ingredients!$B$3:$B$217,F628,Ingredients!$H$3:$H$217)+SUMIF($B$3:$B$724,F628,$BZ$3:$BZ$724)</f>
        <v>0.5</v>
      </c>
      <c r="BS628" s="30">
        <f>SUMIF(Ingredients!$B$3:$B$217,G628,Ingredients!$H$3:$H$217)+SUMIF($B$3:$B$724,G628,$BZ$3:$BZ$724)</f>
        <v>0</v>
      </c>
      <c r="BT628" s="30">
        <f>SUMIF(Ingredients!$B$3:$B$217,H628,Ingredients!$H$3:$H$217)+SUMIF($B$3:$B$724,H628,$BZ$3:$BZ$724)</f>
        <v>0</v>
      </c>
      <c r="BU628" s="30">
        <f>SUMIF(Ingredients!$B$3:$B$217,I628,Ingredients!$H$3:$H$217)+SUMIF($B$3:$B$724,I628,$BZ$3:$BZ$724)</f>
        <v>0</v>
      </c>
      <c r="BV628" s="30">
        <f>SUMIF(Ingredients!$B$3:$B$217,J628,Ingredients!$H$3:$H$217)+SUMIF($B$3:$B$724,J628,$BZ$3:$BZ$724)</f>
        <v>0</v>
      </c>
      <c r="BW628" s="30">
        <f>SUMIF(Ingredients!$B$3:$B$217,K628,Ingredients!$H$3:$H$217)+SUMIF($B$3:$B$724,K628,$BZ$3:$BZ$724)</f>
        <v>0</v>
      </c>
      <c r="BX628" s="30">
        <f>SUMIF(Ingredients!$B$3:$B$217,L628,Ingredients!$H$3:$H$217)+SUMIF($B$3:$B$724,L628,$BZ$3:$BZ$724)</f>
        <v>0</v>
      </c>
      <c r="BY628" s="30">
        <f>SUMIF(Ingredients!$B$3:$B$217,M628,Ingredients!$H$3:$H$217)+SUMIF($B$3:$B$724,M628,$BZ$3:$BZ$724)</f>
        <v>0</v>
      </c>
      <c r="BZ628" s="42">
        <f t="shared" si="124"/>
        <v>0.5</v>
      </c>
      <c r="CA628" s="30">
        <f>SUMIF(Ingredients!$B$3:$B$217,F628,Ingredients!$I$3:$I$217)+SUMIF($B$3:$B$724,F628,$CI$3:$CI$724)</f>
        <v>1</v>
      </c>
      <c r="CB628" s="30">
        <f>SUMIF(Ingredients!$B$3:$B$217,G628,Ingredients!$I$3:$I$217)+SUMIF($B$3:$B$724,G628,$CI$3:$CI$724)</f>
        <v>0.5</v>
      </c>
      <c r="CC628" s="30">
        <f>SUMIF(Ingredients!$B$3:$B$217,H628,Ingredients!$I$3:$I$217)+SUMIF($B$3:$B$724,H628,$CI$3:$CI$724)</f>
        <v>0</v>
      </c>
      <c r="CD628" s="30">
        <f>SUMIF(Ingredients!$B$3:$B$217,I628,Ingredients!$I$3:$I$217)+SUMIF($B$3:$B$724,I628,$CI$3:$CI$724)</f>
        <v>0</v>
      </c>
      <c r="CE628" s="30">
        <f>SUMIF(Ingredients!$B$3:$B$217,J628,Ingredients!$I$3:$I$217)+SUMIF($B$3:$B$724,J628,$CI$3:$CI$724)</f>
        <v>0</v>
      </c>
      <c r="CF628" s="30">
        <f>SUMIF(Ingredients!$B$3:$B$217,K628,Ingredients!$I$3:$I$217)+SUMIF($B$3:$B$724,K628,$CI$3:$CI$724)</f>
        <v>0</v>
      </c>
      <c r="CG628" s="30">
        <f>SUMIF(Ingredients!$B$3:$B$217,L628,Ingredients!$I$3:$I$217)+SUMIF($B$3:$B$724,L628,$CI$3:$CI$724)</f>
        <v>0</v>
      </c>
      <c r="CH628" s="30">
        <f>SUMIF(Ingredients!$B$3:$B$217,M628,Ingredients!$I$3:$I$217)+SUMIF($B$3:$B$724,M628,$CI$3:$CI$724)</f>
        <v>0</v>
      </c>
      <c r="CI628" s="38">
        <f t="shared" si="125"/>
        <v>1.5</v>
      </c>
      <c r="CJ628" s="30">
        <f>SUMIF(Ingredients!$B$3:$B$217,F628,Ingredients!$J$3:$J$217)+SUMIF($B$3:$B$724,F628,$CR$3:$CR$724)</f>
        <v>0</v>
      </c>
      <c r="CK628" s="30">
        <f>SUMIF(Ingredients!$B$3:$B$217,G628,Ingredients!$J$3:$J$217)+SUMIF($B$3:$B$724,G628,$CR$3:$CR$724)</f>
        <v>0</v>
      </c>
      <c r="CL628" s="30">
        <f>SUMIF(Ingredients!$B$3:$B$217,H628,Ingredients!$J$3:$J$217)+SUMIF($B$3:$B$724,H628,$CR$3:$CR$724)</f>
        <v>0</v>
      </c>
      <c r="CM628" s="30">
        <f>SUMIF(Ingredients!$B$3:$B$217,I628,Ingredients!$J$3:$J$217)+SUMIF($B$3:$B$724,I628,$CR$3:$CR$724)</f>
        <v>0</v>
      </c>
      <c r="CN628" s="30">
        <f>SUMIF(Ingredients!$B$3:$B$217,J628,Ingredients!$J$3:$J$217)+SUMIF($B$3:$B$724,J628,$CR$3:$CR$724)</f>
        <v>0</v>
      </c>
      <c r="CO628" s="30">
        <f>SUMIF(Ingredients!$B$3:$B$217,K628,Ingredients!$J$3:$J$217)+SUMIF($B$3:$B$724,K628,$CR$3:$CR$724)</f>
        <v>0</v>
      </c>
      <c r="CP628" s="30">
        <f>SUMIF(Ingredients!$B$3:$B$217,L628,Ingredients!$J$3:$J$217)+SUMIF($B$3:$B$724,L628,$CR$3:$CR$724)</f>
        <v>0</v>
      </c>
      <c r="CQ628" s="30">
        <f>SUMIF(Ingredients!$B$3:$B$217,M628,Ingredients!$J$3:$J$217)+SUMIF($B$3:$B$724,M628,$CR$3:$CR$724)</f>
        <v>0</v>
      </c>
      <c r="CR628" s="43">
        <f t="shared" si="126"/>
        <v>0</v>
      </c>
      <c r="CS628" s="34">
        <v>10</v>
      </c>
      <c r="CT628" s="30">
        <v>0</v>
      </c>
      <c r="CU628" s="30">
        <v>21</v>
      </c>
      <c r="CV628" s="35">
        <v>0</v>
      </c>
      <c r="CW628" s="36">
        <v>0</v>
      </c>
      <c r="CX628" s="37">
        <v>0.5</v>
      </c>
      <c r="CY628" s="38">
        <v>1.5</v>
      </c>
      <c r="CZ628" s="39">
        <v>0</v>
      </c>
      <c r="DA628" t="s">
        <v>202</v>
      </c>
      <c r="DB628" t="str">
        <f t="shared" ca="1" si="127"/>
        <v>-</v>
      </c>
      <c r="DD628" t="s">
        <v>200</v>
      </c>
      <c r="DE628" t="str">
        <f t="shared" ca="1" si="128"/>
        <v>MISOPASTEITEM(MEAL, ItemRegistry.misopasteItem, 4 ,2f,0f,0f,0.5f,0f,1.5f,0f,1f),</v>
      </c>
      <c r="DF628" t="s">
        <v>2641</v>
      </c>
    </row>
    <row r="629" spans="2:110" x14ac:dyDescent="0.3">
      <c r="B629" t="s">
        <v>948</v>
      </c>
      <c r="C629" t="str">
        <f>INDEX('PH Itemnames'!$B$1:$B$723,MATCH(B629,'PH Itemnames'!$A$1:$A$723),1)</f>
        <v>dandelionteaItem</v>
      </c>
      <c r="D629" t="s">
        <v>240</v>
      </c>
      <c r="E629" t="s">
        <v>1192</v>
      </c>
      <c r="F629" s="10" t="s">
        <v>123</v>
      </c>
      <c r="G629" s="11" t="s">
        <v>9</v>
      </c>
      <c r="H629" s="11" t="s">
        <v>224</v>
      </c>
      <c r="I629" s="11"/>
      <c r="J629" s="11"/>
      <c r="K629" s="11"/>
      <c r="L629" s="11"/>
      <c r="M629" s="11"/>
      <c r="N629" s="46">
        <f ca="1">SUMIF(Ingredients!$B$3:$B$217,'PH complex foods'!F629,Ingredients!$A$3:$A$119)+SUMIF($B$3:$B$724,F629,$V$3:$V$723)</f>
        <v>1</v>
      </c>
      <c r="O629" s="11">
        <f ca="1">SUMIF(Ingredients!$B$3:$B$217,'PH complex foods'!G629,Ingredients!$A$3:$A$119)+SUMIF($B$3:$B$724,G629,$V$3:$V$723)</f>
        <v>1</v>
      </c>
      <c r="P629" s="11">
        <f ca="1">SUMIF(Ingredients!$B$3:$B$217,'PH complex foods'!H629,Ingredients!$A$3:$A$119)+SUMIF($B$3:$B$724,H629,$V$3:$V$723)</f>
        <v>1</v>
      </c>
      <c r="Q629" s="11">
        <f ca="1">SUMIF(Ingredients!$B$3:$B$217,'PH complex foods'!I629,Ingredients!$A$3:$A$119)+SUMIF($B$3:$B$724,I629,$V$3:$V$723)</f>
        <v>0</v>
      </c>
      <c r="R629" s="11">
        <f ca="1">SUMIF(Ingredients!$B$3:$B$217,'PH complex foods'!J629,Ingredients!$A$3:$A$119)+SUMIF($B$3:$B$724,J629,$V$3:$V$723)</f>
        <v>0</v>
      </c>
      <c r="S629" s="11">
        <f ca="1">SUMIF(Ingredients!$B$3:$B$217,'PH complex foods'!K629,Ingredients!$A$3:$A$119)+SUMIF($B$3:$B$724,K629,$V$3:$V$723)</f>
        <v>0</v>
      </c>
      <c r="T629" s="11">
        <f ca="1">SUMIF(Ingredients!$B$3:$B$217,'PH complex foods'!L629,Ingredients!$A$3:$A$119)+SUMIF($B$3:$B$724,L629,$V$3:$V$723)</f>
        <v>0</v>
      </c>
      <c r="U629" s="11">
        <f ca="1">SUMIF(Ingredients!$B$3:$B$217,'PH complex foods'!M629,Ingredients!$A$3:$A$119)+SUMIF($B$3:$B$724,M629,$V$3:$V$723)</f>
        <v>0</v>
      </c>
      <c r="V629" s="10">
        <f t="shared" ca="1" si="129"/>
        <v>1</v>
      </c>
      <c r="W629" s="11">
        <f t="shared" si="118"/>
        <v>0</v>
      </c>
      <c r="X629" s="44" t="str">
        <f t="shared" ca="1" si="130"/>
        <v>Yes</v>
      </c>
      <c r="Y629" s="34">
        <f>SUMIF(Ingredients!$B$3:$B$217,F629,Ingredients!$C$3:$C$217)+SUMIF($B$3:$B$724,F629,$AG$3:$AG$724)</f>
        <v>1</v>
      </c>
      <c r="Z629" s="30">
        <f>SUMIF(Ingredients!$B$3:$B$217,G629,Ingredients!$C$3:$C$217)+SUMIF($B$3:$B$724,G629,$AG$3:$AG$724)</f>
        <v>0</v>
      </c>
      <c r="AA629" s="30">
        <f>SUMIF(Ingredients!$B$3:$B$217,H629,Ingredients!$C$3:$C$217)+SUMIF($B$3:$B$724,H629,$AG$3:$AG$724)</f>
        <v>0</v>
      </c>
      <c r="AB629" s="30">
        <f>SUMIF(Ingredients!$B$3:$B$217,I629,Ingredients!$C$3:$C$217)+SUMIF($B$3:$B$724,I629,$AG$3:$AG$724)</f>
        <v>0</v>
      </c>
      <c r="AC629" s="30">
        <f>SUMIF(Ingredients!$B$3:$B$217,J629,Ingredients!$C$3:$C$217)+SUMIF($B$3:$B$724,J629,$AG$3:$AG$724)</f>
        <v>0</v>
      </c>
      <c r="AD629" s="30">
        <f>SUMIF(Ingredients!$B$3:$B$217,K629,Ingredients!$C$3:$C$217)+SUMIF($B$3:$B$724,K629,$AG$3:$AG$724)</f>
        <v>0</v>
      </c>
      <c r="AE629" s="30">
        <f>SUMIF(Ingredients!$B$3:$B$217,L629,Ingredients!$C$3:$C$217)+SUMIF($B$3:$B$724,L629,$AG$3:$AG$724)</f>
        <v>0</v>
      </c>
      <c r="AF629" s="30">
        <f>SUMIF(Ingredients!$B$3:$B$217,M629,Ingredients!$C$3:$C$217)+SUMIF($B$3:$B$724,M629,$AG$3:$AG$724)</f>
        <v>0</v>
      </c>
      <c r="AG629" s="29">
        <f t="shared" si="119"/>
        <v>1</v>
      </c>
      <c r="AH629" s="30">
        <f>SUMIF(Ingredients!$B$3:$B$217,F629,Ingredients!$D$3:$D$217)+SUMIF($B$3:$B$724,F629,$AP$3:$AP$724)</f>
        <v>0</v>
      </c>
      <c r="AI629" s="30">
        <f>SUMIF(Ingredients!$B$3:$B$217,G629,Ingredients!$D$3:$D$217)+SUMIF($B$3:$B$724,G629,$AP$3:$AP$724)</f>
        <v>10</v>
      </c>
      <c r="AJ629" s="30">
        <f>SUMIF(Ingredients!$B$3:$B$217,H629,Ingredients!$D$3:$D$217)+SUMIF($B$3:$B$724,H629,$AP$3:$AP$724)</f>
        <v>0</v>
      </c>
      <c r="AK629" s="30">
        <f>SUMIF(Ingredients!$B$3:$B$217,I629,Ingredients!$D$3:$D$217)+SUMIF($B$3:$B$724,I629,$AP$3:$AP$724)</f>
        <v>0</v>
      </c>
      <c r="AL629" s="30">
        <f>SUMIF(Ingredients!$B$3:$B$217,J629,Ingredients!$D$3:$D$217)+SUMIF($B$3:$B$724,J629,$AP$3:$AP$724)</f>
        <v>0</v>
      </c>
      <c r="AM629" s="30">
        <f>SUMIF(Ingredients!$B$3:$B$217,K629,Ingredients!$D$3:$D$217)+SUMIF($B$3:$B$724,K629,$AP$3:$AP$724)</f>
        <v>0</v>
      </c>
      <c r="AN629" s="30">
        <f>SUMIF(Ingredients!$B$3:$B$217,L629,Ingredients!$D$3:$D$217)+SUMIF($B$3:$B$724,L629,$AP$3:$AP$724)</f>
        <v>0</v>
      </c>
      <c r="AO629" s="30">
        <f>SUMIF(Ingredients!$B$3:$B$217,M629,Ingredients!$D$3:$D$217)+SUMIF($B$3:$B$724,M629,$AP$3:$AP$724)</f>
        <v>0</v>
      </c>
      <c r="AP629" s="29">
        <f t="shared" si="120"/>
        <v>10</v>
      </c>
      <c r="AQ629" s="30">
        <f>SUMIF(Ingredients!$B$3:$B$217,F629,Ingredients!$E$3:$E$217)+SUMIF($B$3:$B$724,F629,$AY$3:$AY$727)</f>
        <v>30</v>
      </c>
      <c r="AR629" s="30">
        <f>SUMIF(Ingredients!$B$3:$B$217,G629,Ingredients!$E$3:$E$217)+SUMIF($B$3:$B$724,G629,$AY$3:$AY$727)</f>
        <v>0</v>
      </c>
      <c r="AS629" s="30">
        <f>SUMIF(Ingredients!$B$3:$B$217,H629,Ingredients!$E$3:$E$217)+SUMIF($B$3:$B$724,H629,$AY$3:$AY$727)</f>
        <v>0</v>
      </c>
      <c r="AT629" s="30">
        <f>SUMIF(Ingredients!$B$3:$B$217,I629,Ingredients!$E$3:$E$217)+SUMIF($B$3:$B$724,I629,$AY$3:$AY$727)</f>
        <v>0</v>
      </c>
      <c r="AU629" s="30">
        <f>SUMIF(Ingredients!$B$3:$B$217,J629,Ingredients!$E$3:$E$217)+SUMIF($B$3:$B$724,J629,$AY$3:$AY$727)</f>
        <v>0</v>
      </c>
      <c r="AV629" s="30">
        <f>SUMIF(Ingredients!$B$3:$B$217,K629,Ingredients!$E$3:$E$217)+SUMIF($B$3:$B$724,K629,$AY$3:$AY$727)</f>
        <v>0</v>
      </c>
      <c r="AW629" s="30">
        <f>SUMIF(Ingredients!$B$3:$B$217,L629,Ingredients!$E$3:$E$217)+SUMIF($B$3:$B$724,L629,$AY$3:$AY$727)</f>
        <v>0</v>
      </c>
      <c r="AX629" s="30">
        <f>SUMIF(Ingredients!$B$3:$B$217,M629,Ingredients!$E$3:$E$217)+SUMIF($B$3:$B$724,M629,$AY$3:$AY$727)</f>
        <v>0</v>
      </c>
      <c r="AY629" s="29">
        <f t="shared" si="121"/>
        <v>10</v>
      </c>
      <c r="AZ629" s="30">
        <f>SUMIF(Ingredients!$B$3:$B$217,F629,Ingredients!$F$3:$F$217)+SUMIF($B$3:$B$724,F629,$BH$3:$BH$724)</f>
        <v>0</v>
      </c>
      <c r="BA629" s="30">
        <f>SUMIF(Ingredients!$B$3:$B$217,G629,Ingredients!$F$3:$F$217)+SUMIF($B$3:$B$724,G629,$BH$3:$BH$724)</f>
        <v>0</v>
      </c>
      <c r="BB629" s="30">
        <f>SUMIF(Ingredients!$B$3:$B$217,H629,Ingredients!$F$3:$F$217)+SUMIF($B$3:$B$724,H629,$BH$3:$BH$724)</f>
        <v>0</v>
      </c>
      <c r="BC629" s="30">
        <f>SUMIF(Ingredients!$B$3:$B$217,I629,Ingredients!$F$3:$F$217)+SUMIF($B$3:$B$724,I629,$BH$3:$BH$724)</f>
        <v>0</v>
      </c>
      <c r="BD629" s="30">
        <f>SUMIF(Ingredients!$B$3:$B$217,J629,Ingredients!$F$3:$F$217)+SUMIF($B$3:$B$724,J629,$BH$3:$BH$724)</f>
        <v>0</v>
      </c>
      <c r="BE629" s="30">
        <f>SUMIF(Ingredients!$B$3:$B$217,K629,Ingredients!$F$3:$F$217)+SUMIF($B$3:$B$724,K629,$BH$3:$BH$724)</f>
        <v>0</v>
      </c>
      <c r="BF629" s="30">
        <f>SUMIF(Ingredients!$B$3:$B$217,L629,Ingredients!$F$3:$F$217)+SUMIF($B$3:$B$724,L629,$BH$3:$BH$724)</f>
        <v>0</v>
      </c>
      <c r="BG629" s="30">
        <f>SUMIF(Ingredients!$B$3:$B$217,M629,Ingredients!$F$3:$F$217)+SUMIF($B$3:$B$724,M629,$BH$3:$BH$724)</f>
        <v>0</v>
      </c>
      <c r="BH629" s="35">
        <f t="shared" si="122"/>
        <v>0</v>
      </c>
      <c r="BI629" s="30">
        <f>SUMIF(Ingredients!$B$3:$B$217,F629,Ingredients!$G$3:$G$217)+SUMIF($B$3:$B$724,F629,$BQ$3:$BQ$724)</f>
        <v>0</v>
      </c>
      <c r="BJ629" s="30">
        <f>SUMIF(Ingredients!$B$3:$B$217,G629,Ingredients!$G$3:$G$217)+SUMIF($B$3:$B$724,G629,$BQ$3:$BQ$724)</f>
        <v>0</v>
      </c>
      <c r="BK629" s="30">
        <f>SUMIF(Ingredients!$B$3:$B$217,H629,Ingredients!$G$3:$G$217)+SUMIF($B$3:$B$724,H629,$BQ$3:$BQ$724)</f>
        <v>0</v>
      </c>
      <c r="BL629" s="30">
        <f>SUMIF(Ingredients!$B$3:$B$217,I629,Ingredients!$G$3:$G$217)+SUMIF($B$3:$B$724,I629,$BQ$3:$BQ$724)</f>
        <v>0</v>
      </c>
      <c r="BM629" s="30">
        <f>SUMIF(Ingredients!$B$3:$B$217,J629,Ingredients!$G$3:$G$217)+SUMIF($B$3:$B$724,J629,$BQ$3:$BQ$724)</f>
        <v>0</v>
      </c>
      <c r="BN629" s="30">
        <f>SUMIF(Ingredients!$B$3:$B$217,K629,Ingredients!$G$3:$G$217)+SUMIF($B$3:$B$724,K629,$BQ$3:$BQ$724)</f>
        <v>0</v>
      </c>
      <c r="BO629" s="30">
        <f>SUMIF(Ingredients!$B$3:$B$217,L629,Ingredients!$G$3:$G$217)+SUMIF($B$3:$B$724,L629,$BQ$3:$BQ$724)</f>
        <v>0</v>
      </c>
      <c r="BP629" s="30">
        <f>SUMIF(Ingredients!$B$3:$B$217,M629,Ingredients!$G$3:$G$217)+SUMIF($B$3:$B$724,M629,$BQ$3:$BQ$724)</f>
        <v>0</v>
      </c>
      <c r="BQ629" s="36">
        <f t="shared" si="123"/>
        <v>0</v>
      </c>
      <c r="BR629" s="30">
        <f>SUMIF(Ingredients!$B$3:$B$217,F629,Ingredients!$H$3:$H$217)+SUMIF($B$3:$B$724,F629,$BZ$3:$BZ$724)</f>
        <v>0</v>
      </c>
      <c r="BS629" s="30">
        <f>SUMIF(Ingredients!$B$3:$B$217,G629,Ingredients!$H$3:$H$217)+SUMIF($B$3:$B$724,G629,$BZ$3:$BZ$724)</f>
        <v>0</v>
      </c>
      <c r="BT629" s="30">
        <f>SUMIF(Ingredients!$B$3:$B$217,H629,Ingredients!$H$3:$H$217)+SUMIF($B$3:$B$724,H629,$BZ$3:$BZ$724)</f>
        <v>0</v>
      </c>
      <c r="BU629" s="30">
        <f>SUMIF(Ingredients!$B$3:$B$217,I629,Ingredients!$H$3:$H$217)+SUMIF($B$3:$B$724,I629,$BZ$3:$BZ$724)</f>
        <v>0</v>
      </c>
      <c r="BV629" s="30">
        <f>SUMIF(Ingredients!$B$3:$B$217,J629,Ingredients!$H$3:$H$217)+SUMIF($B$3:$B$724,J629,$BZ$3:$BZ$724)</f>
        <v>0</v>
      </c>
      <c r="BW629" s="30">
        <f>SUMIF(Ingredients!$B$3:$B$217,K629,Ingredients!$H$3:$H$217)+SUMIF($B$3:$B$724,K629,$BZ$3:$BZ$724)</f>
        <v>0</v>
      </c>
      <c r="BX629" s="30">
        <f>SUMIF(Ingredients!$B$3:$B$217,L629,Ingredients!$H$3:$H$217)+SUMIF($B$3:$B$724,L629,$BZ$3:$BZ$724)</f>
        <v>0</v>
      </c>
      <c r="BY629" s="30">
        <f>SUMIF(Ingredients!$B$3:$B$217,M629,Ingredients!$H$3:$H$217)+SUMIF($B$3:$B$724,M629,$BZ$3:$BZ$724)</f>
        <v>0</v>
      </c>
      <c r="BZ629" s="42">
        <f t="shared" si="124"/>
        <v>0</v>
      </c>
      <c r="CA629" s="30">
        <f>SUMIF(Ingredients!$B$3:$B$217,F629,Ingredients!$I$3:$I$217)+SUMIF($B$3:$B$724,F629,$CI$3:$CI$724)</f>
        <v>0</v>
      </c>
      <c r="CB629" s="30">
        <f>SUMIF(Ingredients!$B$3:$B$217,G629,Ingredients!$I$3:$I$217)+SUMIF($B$3:$B$724,G629,$CI$3:$CI$724)</f>
        <v>0</v>
      </c>
      <c r="CC629" s="30">
        <f>SUMIF(Ingredients!$B$3:$B$217,H629,Ingredients!$I$3:$I$217)+SUMIF($B$3:$B$724,H629,$CI$3:$CI$724)</f>
        <v>0</v>
      </c>
      <c r="CD629" s="30">
        <f>SUMIF(Ingredients!$B$3:$B$217,I629,Ingredients!$I$3:$I$217)+SUMIF($B$3:$B$724,I629,$CI$3:$CI$724)</f>
        <v>0</v>
      </c>
      <c r="CE629" s="30">
        <f>SUMIF(Ingredients!$B$3:$B$217,J629,Ingredients!$I$3:$I$217)+SUMIF($B$3:$B$724,J629,$CI$3:$CI$724)</f>
        <v>0</v>
      </c>
      <c r="CF629" s="30">
        <f>SUMIF(Ingredients!$B$3:$B$217,K629,Ingredients!$I$3:$I$217)+SUMIF($B$3:$B$724,K629,$CI$3:$CI$724)</f>
        <v>0</v>
      </c>
      <c r="CG629" s="30">
        <f>SUMIF(Ingredients!$B$3:$B$217,L629,Ingredients!$I$3:$I$217)+SUMIF($B$3:$B$724,L629,$CI$3:$CI$724)</f>
        <v>0</v>
      </c>
      <c r="CH629" s="30">
        <f>SUMIF(Ingredients!$B$3:$B$217,M629,Ingredients!$I$3:$I$217)+SUMIF($B$3:$B$724,M629,$CI$3:$CI$724)</f>
        <v>0</v>
      </c>
      <c r="CI629" s="38">
        <f t="shared" si="125"/>
        <v>0</v>
      </c>
      <c r="CJ629" s="30">
        <f>SUMIF(Ingredients!$B$3:$B$217,F629,Ingredients!$J$3:$J$217)+SUMIF($B$3:$B$724,F629,$CR$3:$CR$724)</f>
        <v>0</v>
      </c>
      <c r="CK629" s="30">
        <f>SUMIF(Ingredients!$B$3:$B$217,G629,Ingredients!$J$3:$J$217)+SUMIF($B$3:$B$724,G629,$CR$3:$CR$724)</f>
        <v>0</v>
      </c>
      <c r="CL629" s="30">
        <f>SUMIF(Ingredients!$B$3:$B$217,H629,Ingredients!$J$3:$J$217)+SUMIF($B$3:$B$724,H629,$CR$3:$CR$724)</f>
        <v>0</v>
      </c>
      <c r="CM629" s="30">
        <f>SUMIF(Ingredients!$B$3:$B$217,I629,Ingredients!$J$3:$J$217)+SUMIF($B$3:$B$724,I629,$CR$3:$CR$724)</f>
        <v>0</v>
      </c>
      <c r="CN629" s="30">
        <f>SUMIF(Ingredients!$B$3:$B$217,J629,Ingredients!$J$3:$J$217)+SUMIF($B$3:$B$724,J629,$CR$3:$CR$724)</f>
        <v>0</v>
      </c>
      <c r="CO629" s="30">
        <f>SUMIF(Ingredients!$B$3:$B$217,K629,Ingredients!$J$3:$J$217)+SUMIF($B$3:$B$724,K629,$CR$3:$CR$724)</f>
        <v>0</v>
      </c>
      <c r="CP629" s="30">
        <f>SUMIF(Ingredients!$B$3:$B$217,L629,Ingredients!$J$3:$J$217)+SUMIF($B$3:$B$724,L629,$CR$3:$CR$724)</f>
        <v>0</v>
      </c>
      <c r="CQ629" s="30">
        <f>SUMIF(Ingredients!$B$3:$B$217,M629,Ingredients!$J$3:$J$217)+SUMIF($B$3:$B$724,M629,$CR$3:$CR$724)</f>
        <v>0</v>
      </c>
      <c r="CR629" s="43">
        <f t="shared" si="126"/>
        <v>0</v>
      </c>
      <c r="CS629" s="34">
        <v>1</v>
      </c>
      <c r="CT629" s="30">
        <v>20</v>
      </c>
      <c r="CU629" s="30">
        <v>10</v>
      </c>
      <c r="CV629" s="35">
        <v>0</v>
      </c>
      <c r="CW629" s="36">
        <v>0</v>
      </c>
      <c r="CX629" s="37">
        <v>0</v>
      </c>
      <c r="CY629" s="38">
        <v>0</v>
      </c>
      <c r="CZ629" s="39">
        <v>0</v>
      </c>
      <c r="DA629" t="s">
        <v>202</v>
      </c>
      <c r="DB629" t="str">
        <f t="shared" ca="1" si="127"/>
        <v>-</v>
      </c>
      <c r="DD629" t="s">
        <v>200</v>
      </c>
      <c r="DE629" t="str">
        <f t="shared" ca="1" si="128"/>
        <v>DANDELIONTEAITEM(MEAL, ItemRegistry.dandelionteaItem, 4 ,0.2f,20f,0f,0f,0f,0f,0f,2.1f),</v>
      </c>
      <c r="DF629" t="s">
        <v>2642</v>
      </c>
    </row>
    <row r="630" spans="2:110" x14ac:dyDescent="0.3">
      <c r="B630" t="s">
        <v>949</v>
      </c>
      <c r="C630" t="str">
        <f>INDEX('PH Itemnames'!$B$1:$B$723,MATCH(B630,'PH Itemnames'!$A$1:$A$723),1)</f>
        <v>gravlaxItem</v>
      </c>
      <c r="D630" t="s">
        <v>240</v>
      </c>
      <c r="E630" t="s">
        <v>1192</v>
      </c>
      <c r="F630" s="10" t="s">
        <v>950</v>
      </c>
      <c r="G630" s="11" t="s">
        <v>210</v>
      </c>
      <c r="H630" s="11" t="s">
        <v>249</v>
      </c>
      <c r="I630" s="11"/>
      <c r="J630" s="11"/>
      <c r="K630" s="11"/>
      <c r="L630" s="11"/>
      <c r="M630" s="11"/>
      <c r="N630" s="46">
        <f ca="1">SUMIF(Ingredients!$B$3:$B$217,'PH complex foods'!F630,Ingredients!$A$3:$A$119)+SUMIF($B$3:$B$724,F630,$V$3:$V$723)</f>
        <v>0</v>
      </c>
      <c r="O630" s="11">
        <f ca="1">SUMIF(Ingredients!$B$3:$B$217,'PH complex foods'!G630,Ingredients!$A$3:$A$119)+SUMIF($B$3:$B$724,G630,$V$3:$V$723)</f>
        <v>1</v>
      </c>
      <c r="P630" s="11">
        <f ca="1">SUMIF(Ingredients!$B$3:$B$217,'PH complex foods'!H630,Ingredients!$A$3:$A$119)+SUMIF($B$3:$B$724,H630,$V$3:$V$723)</f>
        <v>1</v>
      </c>
      <c r="Q630" s="11">
        <f ca="1">SUMIF(Ingredients!$B$3:$B$217,'PH complex foods'!I630,Ingredients!$A$3:$A$119)+SUMIF($B$3:$B$724,I630,$V$3:$V$723)</f>
        <v>0</v>
      </c>
      <c r="R630" s="11">
        <f ca="1">SUMIF(Ingredients!$B$3:$B$217,'PH complex foods'!J630,Ingredients!$A$3:$A$119)+SUMIF($B$3:$B$724,J630,$V$3:$V$723)</f>
        <v>0</v>
      </c>
      <c r="S630" s="11">
        <f ca="1">SUMIF(Ingredients!$B$3:$B$217,'PH complex foods'!K630,Ingredients!$A$3:$A$119)+SUMIF($B$3:$B$724,K630,$V$3:$V$723)</f>
        <v>0</v>
      </c>
      <c r="T630" s="11">
        <f ca="1">SUMIF(Ingredients!$B$3:$B$217,'PH complex foods'!L630,Ingredients!$A$3:$A$119)+SUMIF($B$3:$B$724,L630,$V$3:$V$723)</f>
        <v>0</v>
      </c>
      <c r="U630" s="11">
        <f ca="1">SUMIF(Ingredients!$B$3:$B$217,'PH complex foods'!M630,Ingredients!$A$3:$A$119)+SUMIF($B$3:$B$724,M630,$V$3:$V$723)</f>
        <v>0</v>
      </c>
      <c r="V630" s="10">
        <f t="shared" ca="1" si="129"/>
        <v>0</v>
      </c>
      <c r="W630" s="11">
        <f t="shared" si="118"/>
        <v>0</v>
      </c>
      <c r="X630" s="44" t="str">
        <f t="shared" ca="1" si="130"/>
        <v>No</v>
      </c>
      <c r="Y630" s="34">
        <f>SUMIF(Ingredients!$B$3:$B$217,F630,Ingredients!$C$3:$C$217)+SUMIF($B$3:$B$724,F630,$AG$3:$AG$724)</f>
        <v>5</v>
      </c>
      <c r="Z630" s="30">
        <f>SUMIF(Ingredients!$B$3:$B$217,G630,Ingredients!$C$3:$C$217)+SUMIF($B$3:$B$724,G630,$AG$3:$AG$724)</f>
        <v>0</v>
      </c>
      <c r="AA630" s="30">
        <f>SUMIF(Ingredients!$B$3:$B$217,H630,Ingredients!$C$3:$C$217)+SUMIF($B$3:$B$724,H630,$AG$3:$AG$724)</f>
        <v>0</v>
      </c>
      <c r="AB630" s="30">
        <f>SUMIF(Ingredients!$B$3:$B$217,I630,Ingredients!$C$3:$C$217)+SUMIF($B$3:$B$724,I630,$AG$3:$AG$724)</f>
        <v>0</v>
      </c>
      <c r="AC630" s="30">
        <f>SUMIF(Ingredients!$B$3:$B$217,J630,Ingredients!$C$3:$C$217)+SUMIF($B$3:$B$724,J630,$AG$3:$AG$724)</f>
        <v>0</v>
      </c>
      <c r="AD630" s="30">
        <f>SUMIF(Ingredients!$B$3:$B$217,K630,Ingredients!$C$3:$C$217)+SUMIF($B$3:$B$724,K630,$AG$3:$AG$724)</f>
        <v>0</v>
      </c>
      <c r="AE630" s="30">
        <f>SUMIF(Ingredients!$B$3:$B$217,L630,Ingredients!$C$3:$C$217)+SUMIF($B$3:$B$724,L630,$AG$3:$AG$724)</f>
        <v>0</v>
      </c>
      <c r="AF630" s="30">
        <f>SUMIF(Ingredients!$B$3:$B$217,M630,Ingredients!$C$3:$C$217)+SUMIF($B$3:$B$724,M630,$AG$3:$AG$724)</f>
        <v>0</v>
      </c>
      <c r="AG630" s="29">
        <f t="shared" si="119"/>
        <v>5</v>
      </c>
      <c r="AH630" s="30">
        <f>SUMIF(Ingredients!$B$3:$B$217,F630,Ingredients!$D$3:$D$217)+SUMIF($B$3:$B$724,F630,$AP$3:$AP$724)</f>
        <v>0</v>
      </c>
      <c r="AI630" s="30">
        <f>SUMIF(Ingredients!$B$3:$B$217,G630,Ingredients!$D$3:$D$217)+SUMIF($B$3:$B$724,G630,$AP$3:$AP$724)</f>
        <v>0</v>
      </c>
      <c r="AJ630" s="30">
        <f>SUMIF(Ingredients!$B$3:$B$217,H630,Ingredients!$D$3:$D$217)+SUMIF($B$3:$B$724,H630,$AP$3:$AP$724)</f>
        <v>0</v>
      </c>
      <c r="AK630" s="30">
        <f>SUMIF(Ingredients!$B$3:$B$217,I630,Ingredients!$D$3:$D$217)+SUMIF($B$3:$B$724,I630,$AP$3:$AP$724)</f>
        <v>0</v>
      </c>
      <c r="AL630" s="30">
        <f>SUMIF(Ingredients!$B$3:$B$217,J630,Ingredients!$D$3:$D$217)+SUMIF($B$3:$B$724,J630,$AP$3:$AP$724)</f>
        <v>0</v>
      </c>
      <c r="AM630" s="30">
        <f>SUMIF(Ingredients!$B$3:$B$217,K630,Ingredients!$D$3:$D$217)+SUMIF($B$3:$B$724,K630,$AP$3:$AP$724)</f>
        <v>0</v>
      </c>
      <c r="AN630" s="30">
        <f>SUMIF(Ingredients!$B$3:$B$217,L630,Ingredients!$D$3:$D$217)+SUMIF($B$3:$B$724,L630,$AP$3:$AP$724)</f>
        <v>0</v>
      </c>
      <c r="AO630" s="30">
        <f>SUMIF(Ingredients!$B$3:$B$217,M630,Ingredients!$D$3:$D$217)+SUMIF($B$3:$B$724,M630,$AP$3:$AP$724)</f>
        <v>0</v>
      </c>
      <c r="AP630" s="29">
        <f t="shared" si="120"/>
        <v>0</v>
      </c>
      <c r="AQ630" s="30">
        <f>SUMIF(Ingredients!$B$3:$B$217,F630,Ingredients!$E$3:$E$217)+SUMIF($B$3:$B$724,F630,$AY$3:$AY$727)</f>
        <v>7</v>
      </c>
      <c r="AR630" s="30">
        <f>SUMIF(Ingredients!$B$3:$B$217,G630,Ingredients!$E$3:$E$217)+SUMIF($B$3:$B$724,G630,$AY$3:$AY$727)</f>
        <v>30</v>
      </c>
      <c r="AS630" s="30">
        <f>SUMIF(Ingredients!$B$3:$B$217,H630,Ingredients!$E$3:$E$217)+SUMIF($B$3:$B$724,H630,$AY$3:$AY$727)</f>
        <v>30</v>
      </c>
      <c r="AT630" s="30">
        <f>SUMIF(Ingredients!$B$3:$B$217,I630,Ingredients!$E$3:$E$217)+SUMIF($B$3:$B$724,I630,$AY$3:$AY$727)</f>
        <v>0</v>
      </c>
      <c r="AU630" s="30">
        <f>SUMIF(Ingredients!$B$3:$B$217,J630,Ingredients!$E$3:$E$217)+SUMIF($B$3:$B$724,J630,$AY$3:$AY$727)</f>
        <v>0</v>
      </c>
      <c r="AV630" s="30">
        <f>SUMIF(Ingredients!$B$3:$B$217,K630,Ingredients!$E$3:$E$217)+SUMIF($B$3:$B$724,K630,$AY$3:$AY$727)</f>
        <v>0</v>
      </c>
      <c r="AW630" s="30">
        <f>SUMIF(Ingredients!$B$3:$B$217,L630,Ingredients!$E$3:$E$217)+SUMIF($B$3:$B$724,L630,$AY$3:$AY$727)</f>
        <v>0</v>
      </c>
      <c r="AX630" s="30">
        <f>SUMIF(Ingredients!$B$3:$B$217,M630,Ingredients!$E$3:$E$217)+SUMIF($B$3:$B$724,M630,$AY$3:$AY$727)</f>
        <v>0</v>
      </c>
      <c r="AY630" s="29">
        <f t="shared" si="121"/>
        <v>22.333333333333332</v>
      </c>
      <c r="AZ630" s="30">
        <f>SUMIF(Ingredients!$B$3:$B$217,F630,Ingredients!$F$3:$F$217)+SUMIF($B$3:$B$724,F630,$BH$3:$BH$724)</f>
        <v>0</v>
      </c>
      <c r="BA630" s="30">
        <f>SUMIF(Ingredients!$B$3:$B$217,G630,Ingredients!$F$3:$F$217)+SUMIF($B$3:$B$724,G630,$BH$3:$BH$724)</f>
        <v>0</v>
      </c>
      <c r="BB630" s="30">
        <f>SUMIF(Ingredients!$B$3:$B$217,H630,Ingredients!$F$3:$F$217)+SUMIF($B$3:$B$724,H630,$BH$3:$BH$724)</f>
        <v>0</v>
      </c>
      <c r="BC630" s="30">
        <f>SUMIF(Ingredients!$B$3:$B$217,I630,Ingredients!$F$3:$F$217)+SUMIF($B$3:$B$724,I630,$BH$3:$BH$724)</f>
        <v>0</v>
      </c>
      <c r="BD630" s="30">
        <f>SUMIF(Ingredients!$B$3:$B$217,J630,Ingredients!$F$3:$F$217)+SUMIF($B$3:$B$724,J630,$BH$3:$BH$724)</f>
        <v>0</v>
      </c>
      <c r="BE630" s="30">
        <f>SUMIF(Ingredients!$B$3:$B$217,K630,Ingredients!$F$3:$F$217)+SUMIF($B$3:$B$724,K630,$BH$3:$BH$724)</f>
        <v>0</v>
      </c>
      <c r="BF630" s="30">
        <f>SUMIF(Ingredients!$B$3:$B$217,L630,Ingredients!$F$3:$F$217)+SUMIF($B$3:$B$724,L630,$BH$3:$BH$724)</f>
        <v>0</v>
      </c>
      <c r="BG630" s="30">
        <f>SUMIF(Ingredients!$B$3:$B$217,M630,Ingredients!$F$3:$F$217)+SUMIF($B$3:$B$724,M630,$BH$3:$BH$724)</f>
        <v>0</v>
      </c>
      <c r="BH630" s="35">
        <f t="shared" si="122"/>
        <v>0</v>
      </c>
      <c r="BI630" s="30">
        <f>SUMIF(Ingredients!$B$3:$B$217,F630,Ingredients!$G$3:$G$217)+SUMIF($B$3:$B$724,F630,$BQ$3:$BQ$724)</f>
        <v>0</v>
      </c>
      <c r="BJ630" s="30">
        <f>SUMIF(Ingredients!$B$3:$B$217,G630,Ingredients!$G$3:$G$217)+SUMIF($B$3:$B$724,G630,$BQ$3:$BQ$724)</f>
        <v>0</v>
      </c>
      <c r="BK630" s="30">
        <f>SUMIF(Ingredients!$B$3:$B$217,H630,Ingredients!$G$3:$G$217)+SUMIF($B$3:$B$724,H630,$BQ$3:$BQ$724)</f>
        <v>0</v>
      </c>
      <c r="BL630" s="30">
        <f>SUMIF(Ingredients!$B$3:$B$217,I630,Ingredients!$G$3:$G$217)+SUMIF($B$3:$B$724,I630,$BQ$3:$BQ$724)</f>
        <v>0</v>
      </c>
      <c r="BM630" s="30">
        <f>SUMIF(Ingredients!$B$3:$B$217,J630,Ingredients!$G$3:$G$217)+SUMIF($B$3:$B$724,J630,$BQ$3:$BQ$724)</f>
        <v>0</v>
      </c>
      <c r="BN630" s="30">
        <f>SUMIF(Ingredients!$B$3:$B$217,K630,Ingredients!$G$3:$G$217)+SUMIF($B$3:$B$724,K630,$BQ$3:$BQ$724)</f>
        <v>0</v>
      </c>
      <c r="BO630" s="30">
        <f>SUMIF(Ingredients!$B$3:$B$217,L630,Ingredients!$G$3:$G$217)+SUMIF($B$3:$B$724,L630,$BQ$3:$BQ$724)</f>
        <v>0</v>
      </c>
      <c r="BP630" s="30">
        <f>SUMIF(Ingredients!$B$3:$B$217,M630,Ingredients!$G$3:$G$217)+SUMIF($B$3:$B$724,M630,$BQ$3:$BQ$724)</f>
        <v>0</v>
      </c>
      <c r="BQ630" s="36">
        <f t="shared" si="123"/>
        <v>0</v>
      </c>
      <c r="BR630" s="30">
        <f>SUMIF(Ingredients!$B$3:$B$217,F630,Ingredients!$H$3:$H$217)+SUMIF($B$3:$B$724,F630,$BZ$3:$BZ$724)</f>
        <v>0</v>
      </c>
      <c r="BS630" s="30">
        <f>SUMIF(Ingredients!$B$3:$B$217,G630,Ingredients!$H$3:$H$217)+SUMIF($B$3:$B$724,G630,$BZ$3:$BZ$724)</f>
        <v>0</v>
      </c>
      <c r="BT630" s="30">
        <f>SUMIF(Ingredients!$B$3:$B$217,H630,Ingredients!$H$3:$H$217)+SUMIF($B$3:$B$724,H630,$BZ$3:$BZ$724)</f>
        <v>0</v>
      </c>
      <c r="BU630" s="30">
        <f>SUMIF(Ingredients!$B$3:$B$217,I630,Ingredients!$H$3:$H$217)+SUMIF($B$3:$B$724,I630,$BZ$3:$BZ$724)</f>
        <v>0</v>
      </c>
      <c r="BV630" s="30">
        <f>SUMIF(Ingredients!$B$3:$B$217,J630,Ingredients!$H$3:$H$217)+SUMIF($B$3:$B$724,J630,$BZ$3:$BZ$724)</f>
        <v>0</v>
      </c>
      <c r="BW630" s="30">
        <f>SUMIF(Ingredients!$B$3:$B$217,K630,Ingredients!$H$3:$H$217)+SUMIF($B$3:$B$724,K630,$BZ$3:$BZ$724)</f>
        <v>0</v>
      </c>
      <c r="BX630" s="30">
        <f>SUMIF(Ingredients!$B$3:$B$217,L630,Ingredients!$H$3:$H$217)+SUMIF($B$3:$B$724,L630,$BZ$3:$BZ$724)</f>
        <v>0</v>
      </c>
      <c r="BY630" s="30">
        <f>SUMIF(Ingredients!$B$3:$B$217,M630,Ingredients!$H$3:$H$217)+SUMIF($B$3:$B$724,M630,$BZ$3:$BZ$724)</f>
        <v>0</v>
      </c>
      <c r="BZ630" s="42">
        <f t="shared" si="124"/>
        <v>0</v>
      </c>
      <c r="CA630" s="30">
        <f>SUMIF(Ingredients!$B$3:$B$217,F630,Ingredients!$I$3:$I$217)+SUMIF($B$3:$B$724,F630,$CI$3:$CI$724)</f>
        <v>1</v>
      </c>
      <c r="CB630" s="30">
        <f>SUMIF(Ingredients!$B$3:$B$217,G630,Ingredients!$I$3:$I$217)+SUMIF($B$3:$B$724,G630,$CI$3:$CI$724)</f>
        <v>0</v>
      </c>
      <c r="CC630" s="30">
        <f>SUMIF(Ingredients!$B$3:$B$217,H630,Ingredients!$I$3:$I$217)+SUMIF($B$3:$B$724,H630,$CI$3:$CI$724)</f>
        <v>0</v>
      </c>
      <c r="CD630" s="30">
        <f>SUMIF(Ingredients!$B$3:$B$217,I630,Ingredients!$I$3:$I$217)+SUMIF($B$3:$B$724,I630,$CI$3:$CI$724)</f>
        <v>0</v>
      </c>
      <c r="CE630" s="30">
        <f>SUMIF(Ingredients!$B$3:$B$217,J630,Ingredients!$I$3:$I$217)+SUMIF($B$3:$B$724,J630,$CI$3:$CI$724)</f>
        <v>0</v>
      </c>
      <c r="CF630" s="30">
        <f>SUMIF(Ingredients!$B$3:$B$217,K630,Ingredients!$I$3:$I$217)+SUMIF($B$3:$B$724,K630,$CI$3:$CI$724)</f>
        <v>0</v>
      </c>
      <c r="CG630" s="30">
        <f>SUMIF(Ingredients!$B$3:$B$217,L630,Ingredients!$I$3:$I$217)+SUMIF($B$3:$B$724,L630,$CI$3:$CI$724)</f>
        <v>0</v>
      </c>
      <c r="CH630" s="30">
        <f>SUMIF(Ingredients!$B$3:$B$217,M630,Ingredients!$I$3:$I$217)+SUMIF($B$3:$B$724,M630,$CI$3:$CI$724)</f>
        <v>0</v>
      </c>
      <c r="CI630" s="38">
        <f t="shared" si="125"/>
        <v>1</v>
      </c>
      <c r="CJ630" s="30">
        <f>SUMIF(Ingredients!$B$3:$B$217,F630,Ingredients!$J$3:$J$217)+SUMIF($B$3:$B$724,F630,$CR$3:$CR$724)</f>
        <v>0</v>
      </c>
      <c r="CK630" s="30">
        <f>SUMIF(Ingredients!$B$3:$B$217,G630,Ingredients!$J$3:$J$217)+SUMIF($B$3:$B$724,G630,$CR$3:$CR$724)</f>
        <v>0</v>
      </c>
      <c r="CL630" s="30">
        <f>SUMIF(Ingredients!$B$3:$B$217,H630,Ingredients!$J$3:$J$217)+SUMIF($B$3:$B$724,H630,$CR$3:$CR$724)</f>
        <v>0</v>
      </c>
      <c r="CM630" s="30">
        <f>SUMIF(Ingredients!$B$3:$B$217,I630,Ingredients!$J$3:$J$217)+SUMIF($B$3:$B$724,I630,$CR$3:$CR$724)</f>
        <v>0</v>
      </c>
      <c r="CN630" s="30">
        <f>SUMIF(Ingredients!$B$3:$B$217,J630,Ingredients!$J$3:$J$217)+SUMIF($B$3:$B$724,J630,$CR$3:$CR$724)</f>
        <v>0</v>
      </c>
      <c r="CO630" s="30">
        <f>SUMIF(Ingredients!$B$3:$B$217,K630,Ingredients!$J$3:$J$217)+SUMIF($B$3:$B$724,K630,$CR$3:$CR$724)</f>
        <v>0</v>
      </c>
      <c r="CP630" s="30">
        <f>SUMIF(Ingredients!$B$3:$B$217,L630,Ingredients!$J$3:$J$217)+SUMIF($B$3:$B$724,L630,$CR$3:$CR$724)</f>
        <v>0</v>
      </c>
      <c r="CQ630" s="30">
        <f>SUMIF(Ingredients!$B$3:$B$217,M630,Ingredients!$J$3:$J$217)+SUMIF($B$3:$B$724,M630,$CR$3:$CR$724)</f>
        <v>0</v>
      </c>
      <c r="CR630" s="43">
        <f t="shared" si="126"/>
        <v>0</v>
      </c>
      <c r="CS630" s="34">
        <v>5</v>
      </c>
      <c r="CT630" s="30">
        <v>0</v>
      </c>
      <c r="CU630" s="30">
        <v>22.333333333333332</v>
      </c>
      <c r="CV630" s="35">
        <v>0</v>
      </c>
      <c r="CW630" s="36">
        <v>0</v>
      </c>
      <c r="CX630" s="37">
        <v>0</v>
      </c>
      <c r="CY630" s="38">
        <v>1</v>
      </c>
      <c r="CZ630" s="39">
        <v>0</v>
      </c>
      <c r="DA630" t="s">
        <v>202</v>
      </c>
      <c r="DB630" t="str">
        <f t="shared" ca="1" si="127"/>
        <v>No</v>
      </c>
      <c r="DD630" t="s">
        <v>200</v>
      </c>
      <c r="DE630" t="str">
        <f t="shared" ca="1" si="128"/>
        <v/>
      </c>
      <c r="DF630" t="s">
        <v>2272</v>
      </c>
    </row>
    <row r="631" spans="2:110" x14ac:dyDescent="0.3">
      <c r="B631" t="s">
        <v>951</v>
      </c>
      <c r="C631" t="str">
        <f>INDEX('PH Itemnames'!$B$1:$B$723,MATCH(B631,'PH Itemnames'!$A$1:$A$723),1)</f>
        <v>cheesedanishItem</v>
      </c>
      <c r="D631" t="s">
        <v>240</v>
      </c>
      <c r="E631" t="s">
        <v>1192</v>
      </c>
      <c r="F631" s="10" t="s">
        <v>209</v>
      </c>
      <c r="G631" s="11" t="s">
        <v>73</v>
      </c>
      <c r="H631" s="11" t="s">
        <v>227</v>
      </c>
      <c r="I631" s="11"/>
      <c r="J631" s="11"/>
      <c r="K631" s="11"/>
      <c r="L631" s="11"/>
      <c r="M631" s="11"/>
      <c r="N631" s="46">
        <f ca="1">SUMIF(Ingredients!$B$3:$B$217,'PH complex foods'!F631,Ingredients!$A$3:$A$119)+SUMIF($B$3:$B$724,F631,$V$3:$V$723)</f>
        <v>1</v>
      </c>
      <c r="O631" s="11">
        <f ca="1">SUMIF(Ingredients!$B$3:$B$217,'PH complex foods'!G631,Ingredients!$A$3:$A$119)+SUMIF($B$3:$B$724,G631,$V$3:$V$723)</f>
        <v>1</v>
      </c>
      <c r="P631" s="11">
        <f ca="1">SUMIF(Ingredients!$B$3:$B$217,'PH complex foods'!H631,Ingredients!$A$3:$A$119)+SUMIF($B$3:$B$724,H631,$V$3:$V$723)</f>
        <v>1</v>
      </c>
      <c r="Q631" s="11">
        <f ca="1">SUMIF(Ingredients!$B$3:$B$217,'PH complex foods'!I631,Ingredients!$A$3:$A$119)+SUMIF($B$3:$B$724,I631,$V$3:$V$723)</f>
        <v>0</v>
      </c>
      <c r="R631" s="11">
        <f ca="1">SUMIF(Ingredients!$B$3:$B$217,'PH complex foods'!J631,Ingredients!$A$3:$A$119)+SUMIF($B$3:$B$724,J631,$V$3:$V$723)</f>
        <v>0</v>
      </c>
      <c r="S631" s="11">
        <f ca="1">SUMIF(Ingredients!$B$3:$B$217,'PH complex foods'!K631,Ingredients!$A$3:$A$119)+SUMIF($B$3:$B$724,K631,$V$3:$V$723)</f>
        <v>0</v>
      </c>
      <c r="T631" s="11">
        <f ca="1">SUMIF(Ingredients!$B$3:$B$217,'PH complex foods'!L631,Ingredients!$A$3:$A$119)+SUMIF($B$3:$B$724,L631,$V$3:$V$723)</f>
        <v>0</v>
      </c>
      <c r="U631" s="11">
        <f ca="1">SUMIF(Ingredients!$B$3:$B$217,'PH complex foods'!M631,Ingredients!$A$3:$A$119)+SUMIF($B$3:$B$724,M631,$V$3:$V$723)</f>
        <v>0</v>
      </c>
      <c r="V631" s="10">
        <f t="shared" ca="1" si="129"/>
        <v>1</v>
      </c>
      <c r="W631" s="11">
        <f t="shared" si="118"/>
        <v>0</v>
      </c>
      <c r="X631" s="44" t="str">
        <f t="shared" ca="1" si="130"/>
        <v>Yes</v>
      </c>
      <c r="Y631" s="34">
        <f>SUMIF(Ingredients!$B$3:$B$217,F631,Ingredients!$C$3:$C$217)+SUMIF($B$3:$B$724,F631,$AG$3:$AG$724)</f>
        <v>5</v>
      </c>
      <c r="Z631" s="30">
        <f>SUMIF(Ingredients!$B$3:$B$217,G631,Ingredients!$C$3:$C$217)+SUMIF($B$3:$B$724,G631,$AG$3:$AG$724)</f>
        <v>10</v>
      </c>
      <c r="AA631" s="30">
        <f>SUMIF(Ingredients!$B$3:$B$217,H631,Ingredients!$C$3:$C$217)+SUMIF($B$3:$B$724,H631,$AG$3:$AG$724)</f>
        <v>5</v>
      </c>
      <c r="AB631" s="30">
        <f>SUMIF(Ingredients!$B$3:$B$217,I631,Ingredients!$C$3:$C$217)+SUMIF($B$3:$B$724,I631,$AG$3:$AG$724)</f>
        <v>0</v>
      </c>
      <c r="AC631" s="30">
        <f>SUMIF(Ingredients!$B$3:$B$217,J631,Ingredients!$C$3:$C$217)+SUMIF($B$3:$B$724,J631,$AG$3:$AG$724)</f>
        <v>0</v>
      </c>
      <c r="AD631" s="30">
        <f>SUMIF(Ingredients!$B$3:$B$217,K631,Ingredients!$C$3:$C$217)+SUMIF($B$3:$B$724,K631,$AG$3:$AG$724)</f>
        <v>0</v>
      </c>
      <c r="AE631" s="30">
        <f>SUMIF(Ingredients!$B$3:$B$217,L631,Ingredients!$C$3:$C$217)+SUMIF($B$3:$B$724,L631,$AG$3:$AG$724)</f>
        <v>0</v>
      </c>
      <c r="AF631" s="30">
        <f>SUMIF(Ingredients!$B$3:$B$217,M631,Ingredients!$C$3:$C$217)+SUMIF($B$3:$B$724,M631,$AG$3:$AG$724)</f>
        <v>0</v>
      </c>
      <c r="AG631" s="29">
        <f t="shared" si="119"/>
        <v>20</v>
      </c>
      <c r="AH631" s="30">
        <f>SUMIF(Ingredients!$B$3:$B$217,F631,Ingredients!$D$3:$D$217)+SUMIF($B$3:$B$724,F631,$AP$3:$AP$724)</f>
        <v>0</v>
      </c>
      <c r="AI631" s="30">
        <f>SUMIF(Ingredients!$B$3:$B$217,G631,Ingredients!$D$3:$D$217)+SUMIF($B$3:$B$724,G631,$AP$3:$AP$724)</f>
        <v>0</v>
      </c>
      <c r="AJ631" s="30">
        <f>SUMIF(Ingredients!$B$3:$B$217,H631,Ingredients!$D$3:$D$217)+SUMIF($B$3:$B$724,H631,$AP$3:$AP$724)</f>
        <v>0</v>
      </c>
      <c r="AK631" s="30">
        <f>SUMIF(Ingredients!$B$3:$B$217,I631,Ingredients!$D$3:$D$217)+SUMIF($B$3:$B$724,I631,$AP$3:$AP$724)</f>
        <v>0</v>
      </c>
      <c r="AL631" s="30">
        <f>SUMIF(Ingredients!$B$3:$B$217,J631,Ingredients!$D$3:$D$217)+SUMIF($B$3:$B$724,J631,$AP$3:$AP$724)</f>
        <v>0</v>
      </c>
      <c r="AM631" s="30">
        <f>SUMIF(Ingredients!$B$3:$B$217,K631,Ingredients!$D$3:$D$217)+SUMIF($B$3:$B$724,K631,$AP$3:$AP$724)</f>
        <v>0</v>
      </c>
      <c r="AN631" s="30">
        <f>SUMIF(Ingredients!$B$3:$B$217,L631,Ingredients!$D$3:$D$217)+SUMIF($B$3:$B$724,L631,$AP$3:$AP$724)</f>
        <v>0</v>
      </c>
      <c r="AO631" s="30">
        <f>SUMIF(Ingredients!$B$3:$B$217,M631,Ingredients!$D$3:$D$217)+SUMIF($B$3:$B$724,M631,$AP$3:$AP$724)</f>
        <v>0</v>
      </c>
      <c r="AP631" s="29">
        <f t="shared" si="120"/>
        <v>0</v>
      </c>
      <c r="AQ631" s="30">
        <f>SUMIF(Ingredients!$B$3:$B$217,F631,Ingredients!$E$3:$E$217)+SUMIF($B$3:$B$724,F631,$AY$3:$AY$727)</f>
        <v>7</v>
      </c>
      <c r="AR631" s="30">
        <f>SUMIF(Ingredients!$B$3:$B$217,G631,Ingredients!$E$3:$E$217)+SUMIF($B$3:$B$724,G631,$AY$3:$AY$727)</f>
        <v>73</v>
      </c>
      <c r="AS631" s="30">
        <f>SUMIF(Ingredients!$B$3:$B$217,H631,Ingredients!$E$3:$E$217)+SUMIF($B$3:$B$724,H631,$AY$3:$AY$727)</f>
        <v>7</v>
      </c>
      <c r="AT631" s="30">
        <f>SUMIF(Ingredients!$B$3:$B$217,I631,Ingredients!$E$3:$E$217)+SUMIF($B$3:$B$724,I631,$AY$3:$AY$727)</f>
        <v>0</v>
      </c>
      <c r="AU631" s="30">
        <f>SUMIF(Ingredients!$B$3:$B$217,J631,Ingredients!$E$3:$E$217)+SUMIF($B$3:$B$724,J631,$AY$3:$AY$727)</f>
        <v>0</v>
      </c>
      <c r="AV631" s="30">
        <f>SUMIF(Ingredients!$B$3:$B$217,K631,Ingredients!$E$3:$E$217)+SUMIF($B$3:$B$724,K631,$AY$3:$AY$727)</f>
        <v>0</v>
      </c>
      <c r="AW631" s="30">
        <f>SUMIF(Ingredients!$B$3:$B$217,L631,Ingredients!$E$3:$E$217)+SUMIF($B$3:$B$724,L631,$AY$3:$AY$727)</f>
        <v>0</v>
      </c>
      <c r="AX631" s="30">
        <f>SUMIF(Ingredients!$B$3:$B$217,M631,Ingredients!$E$3:$E$217)+SUMIF($B$3:$B$724,M631,$AY$3:$AY$727)</f>
        <v>0</v>
      </c>
      <c r="AY631" s="29">
        <f t="shared" si="121"/>
        <v>29</v>
      </c>
      <c r="AZ631" s="30">
        <f>SUMIF(Ingredients!$B$3:$B$217,F631,Ingredients!$F$3:$F$217)+SUMIF($B$3:$B$724,F631,$BH$3:$BH$724)</f>
        <v>1</v>
      </c>
      <c r="BA631" s="30">
        <f>SUMIF(Ingredients!$B$3:$B$217,G631,Ingredients!$F$3:$F$217)+SUMIF($B$3:$B$724,G631,$BH$3:$BH$724)</f>
        <v>0</v>
      </c>
      <c r="BB631" s="30">
        <f>SUMIF(Ingredients!$B$3:$B$217,H631,Ingredients!$F$3:$F$217)+SUMIF($B$3:$B$724,H631,$BH$3:$BH$724)</f>
        <v>0</v>
      </c>
      <c r="BC631" s="30">
        <f>SUMIF(Ingredients!$B$3:$B$217,I631,Ingredients!$F$3:$F$217)+SUMIF($B$3:$B$724,I631,$BH$3:$BH$724)</f>
        <v>0</v>
      </c>
      <c r="BD631" s="30">
        <f>SUMIF(Ingredients!$B$3:$B$217,J631,Ingredients!$F$3:$F$217)+SUMIF($B$3:$B$724,J631,$BH$3:$BH$724)</f>
        <v>0</v>
      </c>
      <c r="BE631" s="30">
        <f>SUMIF(Ingredients!$B$3:$B$217,K631,Ingredients!$F$3:$F$217)+SUMIF($B$3:$B$724,K631,$BH$3:$BH$724)</f>
        <v>0</v>
      </c>
      <c r="BF631" s="30">
        <f>SUMIF(Ingredients!$B$3:$B$217,L631,Ingredients!$F$3:$F$217)+SUMIF($B$3:$B$724,L631,$BH$3:$BH$724)</f>
        <v>0</v>
      </c>
      <c r="BG631" s="30">
        <f>SUMIF(Ingredients!$B$3:$B$217,M631,Ingredients!$F$3:$F$217)+SUMIF($B$3:$B$724,M631,$BH$3:$BH$724)</f>
        <v>0</v>
      </c>
      <c r="BH631" s="35">
        <f t="shared" si="122"/>
        <v>1</v>
      </c>
      <c r="BI631" s="30">
        <f>SUMIF(Ingredients!$B$3:$B$217,F631,Ingredients!$G$3:$G$217)+SUMIF($B$3:$B$724,F631,$BQ$3:$BQ$724)</f>
        <v>0</v>
      </c>
      <c r="BJ631" s="30">
        <f>SUMIF(Ingredients!$B$3:$B$217,G631,Ingredients!$G$3:$G$217)+SUMIF($B$3:$B$724,G631,$BQ$3:$BQ$724)</f>
        <v>0</v>
      </c>
      <c r="BK631" s="30">
        <f>SUMIF(Ingredients!$B$3:$B$217,H631,Ingredients!$G$3:$G$217)+SUMIF($B$3:$B$724,H631,$BQ$3:$BQ$724)</f>
        <v>0</v>
      </c>
      <c r="BL631" s="30">
        <f>SUMIF(Ingredients!$B$3:$B$217,I631,Ingredients!$G$3:$G$217)+SUMIF($B$3:$B$724,I631,$BQ$3:$BQ$724)</f>
        <v>0</v>
      </c>
      <c r="BM631" s="30">
        <f>SUMIF(Ingredients!$B$3:$B$217,J631,Ingredients!$G$3:$G$217)+SUMIF($B$3:$B$724,J631,$BQ$3:$BQ$724)</f>
        <v>0</v>
      </c>
      <c r="BN631" s="30">
        <f>SUMIF(Ingredients!$B$3:$B$217,K631,Ingredients!$G$3:$G$217)+SUMIF($B$3:$B$724,K631,$BQ$3:$BQ$724)</f>
        <v>0</v>
      </c>
      <c r="BO631" s="30">
        <f>SUMIF(Ingredients!$B$3:$B$217,L631,Ingredients!$G$3:$G$217)+SUMIF($B$3:$B$724,L631,$BQ$3:$BQ$724)</f>
        <v>0</v>
      </c>
      <c r="BP631" s="30">
        <f>SUMIF(Ingredients!$B$3:$B$217,M631,Ingredients!$G$3:$G$217)+SUMIF($B$3:$B$724,M631,$BQ$3:$BQ$724)</f>
        <v>0</v>
      </c>
      <c r="BQ631" s="36">
        <f t="shared" si="123"/>
        <v>0</v>
      </c>
      <c r="BR631" s="30">
        <f>SUMIF(Ingredients!$B$3:$B$217,F631,Ingredients!$H$3:$H$217)+SUMIF($B$3:$B$724,F631,$BZ$3:$BZ$724)</f>
        <v>0</v>
      </c>
      <c r="BS631" s="30">
        <f>SUMIF(Ingredients!$B$3:$B$217,G631,Ingredients!$H$3:$H$217)+SUMIF($B$3:$B$724,G631,$BZ$3:$BZ$724)</f>
        <v>0</v>
      </c>
      <c r="BT631" s="30">
        <f>SUMIF(Ingredients!$B$3:$B$217,H631,Ingredients!$H$3:$H$217)+SUMIF($B$3:$B$724,H631,$BZ$3:$BZ$724)</f>
        <v>0</v>
      </c>
      <c r="BU631" s="30">
        <f>SUMIF(Ingredients!$B$3:$B$217,I631,Ingredients!$H$3:$H$217)+SUMIF($B$3:$B$724,I631,$BZ$3:$BZ$724)</f>
        <v>0</v>
      </c>
      <c r="BV631" s="30">
        <f>SUMIF(Ingredients!$B$3:$B$217,J631,Ingredients!$H$3:$H$217)+SUMIF($B$3:$B$724,J631,$BZ$3:$BZ$724)</f>
        <v>0</v>
      </c>
      <c r="BW631" s="30">
        <f>SUMIF(Ingredients!$B$3:$B$217,K631,Ingredients!$H$3:$H$217)+SUMIF($B$3:$B$724,K631,$BZ$3:$BZ$724)</f>
        <v>0</v>
      </c>
      <c r="BX631" s="30">
        <f>SUMIF(Ingredients!$B$3:$B$217,L631,Ingredients!$H$3:$H$217)+SUMIF($B$3:$B$724,L631,$BZ$3:$BZ$724)</f>
        <v>0</v>
      </c>
      <c r="BY631" s="30">
        <f>SUMIF(Ingredients!$B$3:$B$217,M631,Ingredients!$H$3:$H$217)+SUMIF($B$3:$B$724,M631,$BZ$3:$BZ$724)</f>
        <v>0</v>
      </c>
      <c r="BZ631" s="42">
        <f t="shared" si="124"/>
        <v>0</v>
      </c>
      <c r="CA631" s="30">
        <f>SUMIF(Ingredients!$B$3:$B$217,F631,Ingredients!$I$3:$I$217)+SUMIF($B$3:$B$724,F631,$CI$3:$CI$724)</f>
        <v>0</v>
      </c>
      <c r="CB631" s="30">
        <f>SUMIF(Ingredients!$B$3:$B$217,G631,Ingredients!$I$3:$I$217)+SUMIF($B$3:$B$724,G631,$CI$3:$CI$724)</f>
        <v>0</v>
      </c>
      <c r="CC631" s="30">
        <f>SUMIF(Ingredients!$B$3:$B$217,H631,Ingredients!$I$3:$I$217)+SUMIF($B$3:$B$724,H631,$CI$3:$CI$724)</f>
        <v>0</v>
      </c>
      <c r="CD631" s="30">
        <f>SUMIF(Ingredients!$B$3:$B$217,I631,Ingredients!$I$3:$I$217)+SUMIF($B$3:$B$724,I631,$CI$3:$CI$724)</f>
        <v>0</v>
      </c>
      <c r="CE631" s="30">
        <f>SUMIF(Ingredients!$B$3:$B$217,J631,Ingredients!$I$3:$I$217)+SUMIF($B$3:$B$724,J631,$CI$3:$CI$724)</f>
        <v>0</v>
      </c>
      <c r="CF631" s="30">
        <f>SUMIF(Ingredients!$B$3:$B$217,K631,Ingredients!$I$3:$I$217)+SUMIF($B$3:$B$724,K631,$CI$3:$CI$724)</f>
        <v>0</v>
      </c>
      <c r="CG631" s="30">
        <f>SUMIF(Ingredients!$B$3:$B$217,L631,Ingredients!$I$3:$I$217)+SUMIF($B$3:$B$724,L631,$CI$3:$CI$724)</f>
        <v>0</v>
      </c>
      <c r="CH631" s="30">
        <f>SUMIF(Ingredients!$B$3:$B$217,M631,Ingredients!$I$3:$I$217)+SUMIF($B$3:$B$724,M631,$CI$3:$CI$724)</f>
        <v>0</v>
      </c>
      <c r="CI631" s="38">
        <f t="shared" si="125"/>
        <v>0</v>
      </c>
      <c r="CJ631" s="30">
        <f>SUMIF(Ingredients!$B$3:$B$217,F631,Ingredients!$J$3:$J$217)+SUMIF($B$3:$B$724,F631,$CR$3:$CR$724)</f>
        <v>0</v>
      </c>
      <c r="CK631" s="30">
        <f>SUMIF(Ingredients!$B$3:$B$217,G631,Ingredients!$J$3:$J$217)+SUMIF($B$3:$B$724,G631,$CR$3:$CR$724)</f>
        <v>3</v>
      </c>
      <c r="CL631" s="30">
        <f>SUMIF(Ingredients!$B$3:$B$217,H631,Ingredients!$J$3:$J$217)+SUMIF($B$3:$B$724,H631,$CR$3:$CR$724)</f>
        <v>1</v>
      </c>
      <c r="CM631" s="30">
        <f>SUMIF(Ingredients!$B$3:$B$217,I631,Ingredients!$J$3:$J$217)+SUMIF($B$3:$B$724,I631,$CR$3:$CR$724)</f>
        <v>0</v>
      </c>
      <c r="CN631" s="30">
        <f>SUMIF(Ingredients!$B$3:$B$217,J631,Ingredients!$J$3:$J$217)+SUMIF($B$3:$B$724,J631,$CR$3:$CR$724)</f>
        <v>0</v>
      </c>
      <c r="CO631" s="30">
        <f>SUMIF(Ingredients!$B$3:$B$217,K631,Ingredients!$J$3:$J$217)+SUMIF($B$3:$B$724,K631,$CR$3:$CR$724)</f>
        <v>0</v>
      </c>
      <c r="CP631" s="30">
        <f>SUMIF(Ingredients!$B$3:$B$217,L631,Ingredients!$J$3:$J$217)+SUMIF($B$3:$B$724,L631,$CR$3:$CR$724)</f>
        <v>0</v>
      </c>
      <c r="CQ631" s="30">
        <f>SUMIF(Ingredients!$B$3:$B$217,M631,Ingredients!$J$3:$J$217)+SUMIF($B$3:$B$724,M631,$CR$3:$CR$724)</f>
        <v>0</v>
      </c>
      <c r="CR631" s="43">
        <f t="shared" si="126"/>
        <v>4</v>
      </c>
      <c r="CS631" s="34">
        <v>20</v>
      </c>
      <c r="CT631" s="30">
        <v>0</v>
      </c>
      <c r="CU631" s="30">
        <v>18</v>
      </c>
      <c r="CV631" s="35">
        <v>1</v>
      </c>
      <c r="CW631" s="36">
        <v>0</v>
      </c>
      <c r="CX631" s="37">
        <v>0</v>
      </c>
      <c r="CY631" s="38">
        <v>0</v>
      </c>
      <c r="CZ631" s="39">
        <v>4</v>
      </c>
      <c r="DA631" t="s">
        <v>202</v>
      </c>
      <c r="DB631" t="str">
        <f t="shared" ca="1" si="127"/>
        <v>-</v>
      </c>
      <c r="DD631" t="s">
        <v>200</v>
      </c>
      <c r="DE631" t="str">
        <f t="shared" ca="1" si="128"/>
        <v>CHEESEDANISHITEM(MEAL, ItemRegistry.cheesedanishItem, 4 ,4f,0f,1f,0f,0f,0f,4f,1.17f),</v>
      </c>
      <c r="DF631" t="s">
        <v>2643</v>
      </c>
    </row>
    <row r="632" spans="2:110" x14ac:dyDescent="0.3">
      <c r="B632" t="s">
        <v>952</v>
      </c>
      <c r="C632" t="str">
        <f>INDEX('PH Itemnames'!$B$1:$B$723,MATCH(B632,'PH Itemnames'!$A$1:$A$723),1)</f>
        <v>schnitzelItem</v>
      </c>
      <c r="D632" t="s">
        <v>240</v>
      </c>
      <c r="E632" t="s">
        <v>1192</v>
      </c>
      <c r="F632" s="10" t="s">
        <v>212</v>
      </c>
      <c r="G632" s="12" t="s">
        <v>216</v>
      </c>
      <c r="H632" s="12" t="s">
        <v>20</v>
      </c>
      <c r="I632" s="12" t="s">
        <v>249</v>
      </c>
      <c r="J632" s="11"/>
      <c r="K632" s="11"/>
      <c r="L632" s="11"/>
      <c r="M632" s="11"/>
      <c r="N632" s="46">
        <f ca="1">SUMIF(Ingredients!$B$3:$B$217,'PH complex foods'!F632,Ingredients!$A$3:$A$119)+SUMIF($B$3:$B$724,F632,$V$3:$V$723)</f>
        <v>1</v>
      </c>
      <c r="O632" s="11">
        <f ca="1">SUMIF(Ingredients!$B$3:$B$217,'PH complex foods'!G632,Ingredients!$A$3:$A$119)+SUMIF($B$3:$B$724,G632,$V$3:$V$723)</f>
        <v>1</v>
      </c>
      <c r="P632" s="11">
        <f ca="1">SUMIF(Ingredients!$B$3:$B$217,'PH complex foods'!H632,Ingredients!$A$3:$A$119)+SUMIF($B$3:$B$724,H632,$V$3:$V$723)</f>
        <v>1</v>
      </c>
      <c r="Q632" s="11">
        <f ca="1">SUMIF(Ingredients!$B$3:$B$217,'PH complex foods'!I632,Ingredients!$A$3:$A$119)+SUMIF($B$3:$B$724,I632,$V$3:$V$723)</f>
        <v>1</v>
      </c>
      <c r="R632" s="11">
        <f ca="1">SUMIF(Ingredients!$B$3:$B$217,'PH complex foods'!J632,Ingredients!$A$3:$A$119)+SUMIF($B$3:$B$724,J632,$V$3:$V$723)</f>
        <v>0</v>
      </c>
      <c r="S632" s="11">
        <f ca="1">SUMIF(Ingredients!$B$3:$B$217,'PH complex foods'!K632,Ingredients!$A$3:$A$119)+SUMIF($B$3:$B$724,K632,$V$3:$V$723)</f>
        <v>0</v>
      </c>
      <c r="T632" s="11">
        <f ca="1">SUMIF(Ingredients!$B$3:$B$217,'PH complex foods'!L632,Ingredients!$A$3:$A$119)+SUMIF($B$3:$B$724,L632,$V$3:$V$723)</f>
        <v>0</v>
      </c>
      <c r="U632" s="11">
        <f ca="1">SUMIF(Ingredients!$B$3:$B$217,'PH complex foods'!M632,Ingredients!$A$3:$A$119)+SUMIF($B$3:$B$724,M632,$V$3:$V$723)</f>
        <v>0</v>
      </c>
      <c r="V632" s="10">
        <f t="shared" ca="1" si="129"/>
        <v>1</v>
      </c>
      <c r="W632" s="11">
        <f t="shared" si="118"/>
        <v>0</v>
      </c>
      <c r="X632" s="44" t="str">
        <f t="shared" ca="1" si="130"/>
        <v>Yes</v>
      </c>
      <c r="Y632" s="34">
        <f>SUMIF(Ingredients!$B$3:$B$217,F632,Ingredients!$C$3:$C$217)+SUMIF($B$3:$B$724,F632,$AG$3:$AG$724)</f>
        <v>7.166666666666667</v>
      </c>
      <c r="Z632" s="30">
        <f>SUMIF(Ingredients!$B$3:$B$217,G632,Ingredients!$C$3:$C$217)+SUMIF($B$3:$B$724,G632,$AG$3:$AG$724)</f>
        <v>5</v>
      </c>
      <c r="AA632" s="30">
        <f>SUMIF(Ingredients!$B$3:$B$217,H632,Ingredients!$C$3:$C$217)+SUMIF($B$3:$B$724,H632,$AG$3:$AG$724)</f>
        <v>1</v>
      </c>
      <c r="AB632" s="30">
        <f>SUMIF(Ingredients!$B$3:$B$217,I632,Ingredients!$C$3:$C$217)+SUMIF($B$3:$B$724,I632,$AG$3:$AG$724)</f>
        <v>0</v>
      </c>
      <c r="AC632" s="30">
        <f>SUMIF(Ingredients!$B$3:$B$217,J632,Ingredients!$C$3:$C$217)+SUMIF($B$3:$B$724,J632,$AG$3:$AG$724)</f>
        <v>0</v>
      </c>
      <c r="AD632" s="30">
        <f>SUMIF(Ingredients!$B$3:$B$217,K632,Ingredients!$C$3:$C$217)+SUMIF($B$3:$B$724,K632,$AG$3:$AG$724)</f>
        <v>0</v>
      </c>
      <c r="AE632" s="30">
        <f>SUMIF(Ingredients!$B$3:$B$217,L632,Ingredients!$C$3:$C$217)+SUMIF($B$3:$B$724,L632,$AG$3:$AG$724)</f>
        <v>0</v>
      </c>
      <c r="AF632" s="30">
        <f>SUMIF(Ingredients!$B$3:$B$217,M632,Ingredients!$C$3:$C$217)+SUMIF($B$3:$B$724,M632,$AG$3:$AG$724)</f>
        <v>0</v>
      </c>
      <c r="AG632" s="29">
        <f t="shared" si="119"/>
        <v>13.166666666666668</v>
      </c>
      <c r="AH632" s="30">
        <f>SUMIF(Ingredients!$B$3:$B$217,F632,Ingredients!$D$3:$D$217)+SUMIF($B$3:$B$724,F632,$AP$3:$AP$724)</f>
        <v>0</v>
      </c>
      <c r="AI632" s="30">
        <f>SUMIF(Ingredients!$B$3:$B$217,G632,Ingredients!$D$3:$D$217)+SUMIF($B$3:$B$724,G632,$AP$3:$AP$724)</f>
        <v>0</v>
      </c>
      <c r="AJ632" s="30">
        <f>SUMIF(Ingredients!$B$3:$B$217,H632,Ingredients!$D$3:$D$217)+SUMIF($B$3:$B$724,H632,$AP$3:$AP$724)</f>
        <v>5</v>
      </c>
      <c r="AK632" s="30">
        <f>SUMIF(Ingredients!$B$3:$B$217,I632,Ingredients!$D$3:$D$217)+SUMIF($B$3:$B$724,I632,$AP$3:$AP$724)</f>
        <v>0</v>
      </c>
      <c r="AL632" s="30">
        <f>SUMIF(Ingredients!$B$3:$B$217,J632,Ingredients!$D$3:$D$217)+SUMIF($B$3:$B$724,J632,$AP$3:$AP$724)</f>
        <v>0</v>
      </c>
      <c r="AM632" s="30">
        <f>SUMIF(Ingredients!$B$3:$B$217,K632,Ingredients!$D$3:$D$217)+SUMIF($B$3:$B$724,K632,$AP$3:$AP$724)</f>
        <v>0</v>
      </c>
      <c r="AN632" s="30">
        <f>SUMIF(Ingredients!$B$3:$B$217,L632,Ingredients!$D$3:$D$217)+SUMIF($B$3:$B$724,L632,$AP$3:$AP$724)</f>
        <v>0</v>
      </c>
      <c r="AO632" s="30">
        <f>SUMIF(Ingredients!$B$3:$B$217,M632,Ingredients!$D$3:$D$217)+SUMIF($B$3:$B$724,M632,$AP$3:$AP$724)</f>
        <v>0</v>
      </c>
      <c r="AP632" s="29">
        <f t="shared" si="120"/>
        <v>5</v>
      </c>
      <c r="AQ632" s="30">
        <f>SUMIF(Ingredients!$B$3:$B$217,F632,Ingredients!$E$3:$E$217)+SUMIF($B$3:$B$724,F632,$AY$3:$AY$727)</f>
        <v>12</v>
      </c>
      <c r="AR632" s="30">
        <f>SUMIF(Ingredients!$B$3:$B$217,G632,Ingredients!$E$3:$E$217)+SUMIF($B$3:$B$724,G632,$AY$3:$AY$727)</f>
        <v>29.5</v>
      </c>
      <c r="AS632" s="30">
        <f>SUMIF(Ingredients!$B$3:$B$217,H632,Ingredients!$E$3:$E$217)+SUMIF($B$3:$B$724,H632,$AY$3:$AY$727)</f>
        <v>10</v>
      </c>
      <c r="AT632" s="30">
        <f>SUMIF(Ingredients!$B$3:$B$217,I632,Ingredients!$E$3:$E$217)+SUMIF($B$3:$B$724,I632,$AY$3:$AY$727)</f>
        <v>30</v>
      </c>
      <c r="AU632" s="30">
        <f>SUMIF(Ingredients!$B$3:$B$217,J632,Ingredients!$E$3:$E$217)+SUMIF($B$3:$B$724,J632,$AY$3:$AY$727)</f>
        <v>0</v>
      </c>
      <c r="AV632" s="30">
        <f>SUMIF(Ingredients!$B$3:$B$217,K632,Ingredients!$E$3:$E$217)+SUMIF($B$3:$B$724,K632,$AY$3:$AY$727)</f>
        <v>0</v>
      </c>
      <c r="AW632" s="30">
        <f>SUMIF(Ingredients!$B$3:$B$217,L632,Ingredients!$E$3:$E$217)+SUMIF($B$3:$B$724,L632,$AY$3:$AY$727)</f>
        <v>0</v>
      </c>
      <c r="AX632" s="30">
        <f>SUMIF(Ingredients!$B$3:$B$217,M632,Ingredients!$E$3:$E$217)+SUMIF($B$3:$B$724,M632,$AY$3:$AY$727)</f>
        <v>0</v>
      </c>
      <c r="AY632" s="29">
        <f t="shared" si="121"/>
        <v>20.375</v>
      </c>
      <c r="AZ632" s="30">
        <f>SUMIF(Ingredients!$B$3:$B$217,F632,Ingredients!$F$3:$F$217)+SUMIF($B$3:$B$724,F632,$BH$3:$BH$724)</f>
        <v>0</v>
      </c>
      <c r="BA632" s="30">
        <f>SUMIF(Ingredients!$B$3:$B$217,G632,Ingredients!$F$3:$F$217)+SUMIF($B$3:$B$724,G632,$BH$3:$BH$724)</f>
        <v>1</v>
      </c>
      <c r="BB632" s="30">
        <f>SUMIF(Ingredients!$B$3:$B$217,H632,Ingredients!$F$3:$F$217)+SUMIF($B$3:$B$724,H632,$BH$3:$BH$724)</f>
        <v>0</v>
      </c>
      <c r="BC632" s="30">
        <f>SUMIF(Ingredients!$B$3:$B$217,I632,Ingredients!$F$3:$F$217)+SUMIF($B$3:$B$724,I632,$BH$3:$BH$724)</f>
        <v>0</v>
      </c>
      <c r="BD632" s="30">
        <f>SUMIF(Ingredients!$B$3:$B$217,J632,Ingredients!$F$3:$F$217)+SUMIF($B$3:$B$724,J632,$BH$3:$BH$724)</f>
        <v>0</v>
      </c>
      <c r="BE632" s="30">
        <f>SUMIF(Ingredients!$B$3:$B$217,K632,Ingredients!$F$3:$F$217)+SUMIF($B$3:$B$724,K632,$BH$3:$BH$724)</f>
        <v>0</v>
      </c>
      <c r="BF632" s="30">
        <f>SUMIF(Ingredients!$B$3:$B$217,L632,Ingredients!$F$3:$F$217)+SUMIF($B$3:$B$724,L632,$BH$3:$BH$724)</f>
        <v>0</v>
      </c>
      <c r="BG632" s="30">
        <f>SUMIF(Ingredients!$B$3:$B$217,M632,Ingredients!$F$3:$F$217)+SUMIF($B$3:$B$724,M632,$BH$3:$BH$724)</f>
        <v>0</v>
      </c>
      <c r="BH632" s="35">
        <f t="shared" si="122"/>
        <v>1</v>
      </c>
      <c r="BI632" s="30">
        <f>SUMIF(Ingredients!$B$3:$B$217,F632,Ingredients!$G$3:$G$217)+SUMIF($B$3:$B$724,F632,$BQ$3:$BQ$724)</f>
        <v>0</v>
      </c>
      <c r="BJ632" s="30">
        <f>SUMIF(Ingredients!$B$3:$B$217,G632,Ingredients!$G$3:$G$217)+SUMIF($B$3:$B$724,G632,$BQ$3:$BQ$724)</f>
        <v>0</v>
      </c>
      <c r="BK632" s="30">
        <f>SUMIF(Ingredients!$B$3:$B$217,H632,Ingredients!$G$3:$G$217)+SUMIF($B$3:$B$724,H632,$BQ$3:$BQ$724)</f>
        <v>0.8</v>
      </c>
      <c r="BL632" s="30">
        <f>SUMIF(Ingredients!$B$3:$B$217,I632,Ingredients!$G$3:$G$217)+SUMIF($B$3:$B$724,I632,$BQ$3:$BQ$724)</f>
        <v>0</v>
      </c>
      <c r="BM632" s="30">
        <f>SUMIF(Ingredients!$B$3:$B$217,J632,Ingredients!$G$3:$G$217)+SUMIF($B$3:$B$724,J632,$BQ$3:$BQ$724)</f>
        <v>0</v>
      </c>
      <c r="BN632" s="30">
        <f>SUMIF(Ingredients!$B$3:$B$217,K632,Ingredients!$G$3:$G$217)+SUMIF($B$3:$B$724,K632,$BQ$3:$BQ$724)</f>
        <v>0</v>
      </c>
      <c r="BO632" s="30">
        <f>SUMIF(Ingredients!$B$3:$B$217,L632,Ingredients!$G$3:$G$217)+SUMIF($B$3:$B$724,L632,$BQ$3:$BQ$724)</f>
        <v>0</v>
      </c>
      <c r="BP632" s="30">
        <f>SUMIF(Ingredients!$B$3:$B$217,M632,Ingredients!$G$3:$G$217)+SUMIF($B$3:$B$724,M632,$BQ$3:$BQ$724)</f>
        <v>0</v>
      </c>
      <c r="BQ632" s="36">
        <f t="shared" si="123"/>
        <v>0.8</v>
      </c>
      <c r="BR632" s="30">
        <f>SUMIF(Ingredients!$B$3:$B$217,F632,Ingredients!$H$3:$H$217)+SUMIF($B$3:$B$724,F632,$BZ$3:$BZ$724)</f>
        <v>0</v>
      </c>
      <c r="BS632" s="30">
        <f>SUMIF(Ingredients!$B$3:$B$217,G632,Ingredients!$H$3:$H$217)+SUMIF($B$3:$B$724,G632,$BZ$3:$BZ$724)</f>
        <v>0</v>
      </c>
      <c r="BT632" s="30">
        <f>SUMIF(Ingredients!$B$3:$B$217,H632,Ingredients!$H$3:$H$217)+SUMIF($B$3:$B$724,H632,$BZ$3:$BZ$724)</f>
        <v>0</v>
      </c>
      <c r="BU632" s="30">
        <f>SUMIF(Ingredients!$B$3:$B$217,I632,Ingredients!$H$3:$H$217)+SUMIF($B$3:$B$724,I632,$BZ$3:$BZ$724)</f>
        <v>0</v>
      </c>
      <c r="BV632" s="30">
        <f>SUMIF(Ingredients!$B$3:$B$217,J632,Ingredients!$H$3:$H$217)+SUMIF($B$3:$B$724,J632,$BZ$3:$BZ$724)</f>
        <v>0</v>
      </c>
      <c r="BW632" s="30">
        <f>SUMIF(Ingredients!$B$3:$B$217,K632,Ingredients!$H$3:$H$217)+SUMIF($B$3:$B$724,K632,$BZ$3:$BZ$724)</f>
        <v>0</v>
      </c>
      <c r="BX632" s="30">
        <f>SUMIF(Ingredients!$B$3:$B$217,L632,Ingredients!$H$3:$H$217)+SUMIF($B$3:$B$724,L632,$BZ$3:$BZ$724)</f>
        <v>0</v>
      </c>
      <c r="BY632" s="30">
        <f>SUMIF(Ingredients!$B$3:$B$217,M632,Ingredients!$H$3:$H$217)+SUMIF($B$3:$B$724,M632,$BZ$3:$BZ$724)</f>
        <v>0</v>
      </c>
      <c r="BZ632" s="42">
        <f t="shared" si="124"/>
        <v>0</v>
      </c>
      <c r="CA632" s="30">
        <f>SUMIF(Ingredients!$B$3:$B$217,F632,Ingredients!$I$3:$I$217)+SUMIF($B$3:$B$724,F632,$CI$3:$CI$724)</f>
        <v>2</v>
      </c>
      <c r="CB632" s="30">
        <f>SUMIF(Ingredients!$B$3:$B$217,G632,Ingredients!$I$3:$I$217)+SUMIF($B$3:$B$724,G632,$CI$3:$CI$724)</f>
        <v>0</v>
      </c>
      <c r="CC632" s="30">
        <f>SUMIF(Ingredients!$B$3:$B$217,H632,Ingredients!$I$3:$I$217)+SUMIF($B$3:$B$724,H632,$CI$3:$CI$724)</f>
        <v>0</v>
      </c>
      <c r="CD632" s="30">
        <f>SUMIF(Ingredients!$B$3:$B$217,I632,Ingredients!$I$3:$I$217)+SUMIF($B$3:$B$724,I632,$CI$3:$CI$724)</f>
        <v>0</v>
      </c>
      <c r="CE632" s="30">
        <f>SUMIF(Ingredients!$B$3:$B$217,J632,Ingredients!$I$3:$I$217)+SUMIF($B$3:$B$724,J632,$CI$3:$CI$724)</f>
        <v>0</v>
      </c>
      <c r="CF632" s="30">
        <f>SUMIF(Ingredients!$B$3:$B$217,K632,Ingredients!$I$3:$I$217)+SUMIF($B$3:$B$724,K632,$CI$3:$CI$724)</f>
        <v>0</v>
      </c>
      <c r="CG632" s="30">
        <f>SUMIF(Ingredients!$B$3:$B$217,L632,Ingredients!$I$3:$I$217)+SUMIF($B$3:$B$724,L632,$CI$3:$CI$724)</f>
        <v>0</v>
      </c>
      <c r="CH632" s="30">
        <f>SUMIF(Ingredients!$B$3:$B$217,M632,Ingredients!$I$3:$I$217)+SUMIF($B$3:$B$724,M632,$CI$3:$CI$724)</f>
        <v>0</v>
      </c>
      <c r="CI632" s="38">
        <f t="shared" si="125"/>
        <v>2</v>
      </c>
      <c r="CJ632" s="30">
        <f>SUMIF(Ingredients!$B$3:$B$217,F632,Ingredients!$J$3:$J$217)+SUMIF($B$3:$B$724,F632,$CR$3:$CR$724)</f>
        <v>0</v>
      </c>
      <c r="CK632" s="30">
        <f>SUMIF(Ingredients!$B$3:$B$217,G632,Ingredients!$J$3:$J$217)+SUMIF($B$3:$B$724,G632,$CR$3:$CR$724)</f>
        <v>0</v>
      </c>
      <c r="CL632" s="30">
        <f>SUMIF(Ingredients!$B$3:$B$217,H632,Ingredients!$J$3:$J$217)+SUMIF($B$3:$B$724,H632,$CR$3:$CR$724)</f>
        <v>0</v>
      </c>
      <c r="CM632" s="30">
        <f>SUMIF(Ingredients!$B$3:$B$217,I632,Ingredients!$J$3:$J$217)+SUMIF($B$3:$B$724,I632,$CR$3:$CR$724)</f>
        <v>0</v>
      </c>
      <c r="CN632" s="30">
        <f>SUMIF(Ingredients!$B$3:$B$217,J632,Ingredients!$J$3:$J$217)+SUMIF($B$3:$B$724,J632,$CR$3:$CR$724)</f>
        <v>0</v>
      </c>
      <c r="CO632" s="30">
        <f>SUMIF(Ingredients!$B$3:$B$217,K632,Ingredients!$J$3:$J$217)+SUMIF($B$3:$B$724,K632,$CR$3:$CR$724)</f>
        <v>0</v>
      </c>
      <c r="CP632" s="30">
        <f>SUMIF(Ingredients!$B$3:$B$217,L632,Ingredients!$J$3:$J$217)+SUMIF($B$3:$B$724,L632,$CR$3:$CR$724)</f>
        <v>0</v>
      </c>
      <c r="CQ632" s="30">
        <f>SUMIF(Ingredients!$B$3:$B$217,M632,Ingredients!$J$3:$J$217)+SUMIF($B$3:$B$724,M632,$CR$3:$CR$724)</f>
        <v>0</v>
      </c>
      <c r="CR632" s="43">
        <f t="shared" si="126"/>
        <v>0</v>
      </c>
      <c r="CS632" s="34">
        <v>15</v>
      </c>
      <c r="CT632" s="30">
        <v>0</v>
      </c>
      <c r="CU632" s="30">
        <v>12</v>
      </c>
      <c r="CV632" s="35">
        <v>1</v>
      </c>
      <c r="CW632" s="36">
        <v>0.8</v>
      </c>
      <c r="CX632" s="37">
        <v>0</v>
      </c>
      <c r="CY632" s="38">
        <v>2</v>
      </c>
      <c r="CZ632" s="39">
        <v>0</v>
      </c>
      <c r="DA632" t="s">
        <v>202</v>
      </c>
      <c r="DB632" t="str">
        <f t="shared" ca="1" si="127"/>
        <v>-</v>
      </c>
      <c r="DC632" t="s">
        <v>1262</v>
      </c>
      <c r="DD632" t="s">
        <v>200</v>
      </c>
      <c r="DE632" t="str">
        <f t="shared" ca="1" si="128"/>
        <v>SCHNITZELITEM(MEAL, ItemRegistry.schnitzelItem, 4 ,3f,0f,1f,0f,0.8f,2f,0f,1.75f),</v>
      </c>
      <c r="DF632" t="s">
        <v>2644</v>
      </c>
    </row>
    <row r="633" spans="2:110" x14ac:dyDescent="0.3">
      <c r="B633" t="s">
        <v>943</v>
      </c>
      <c r="C633" t="str">
        <f>INDEX('PH Itemnames'!$B$1:$B$723,MATCH(B633,'PH Itemnames'!$A$1:$A$723),1)</f>
        <v>bolognaItem</v>
      </c>
      <c r="D633" t="s">
        <v>240</v>
      </c>
      <c r="E633" t="s">
        <v>1192</v>
      </c>
      <c r="F633" s="10" t="s">
        <v>953</v>
      </c>
      <c r="G633" s="11" t="s">
        <v>954</v>
      </c>
      <c r="H633" s="11" t="s">
        <v>64</v>
      </c>
      <c r="I633" s="11" t="s">
        <v>62</v>
      </c>
      <c r="J633" s="11" t="s">
        <v>210</v>
      </c>
      <c r="K633" s="11" t="s">
        <v>249</v>
      </c>
      <c r="L633" s="11"/>
      <c r="M633" s="11"/>
      <c r="N633" s="46">
        <f ca="1">SUMIF(Ingredients!$B$3:$B$217,'PH complex foods'!F633,Ingredients!$A$3:$A$119)+SUMIF($B$3:$B$724,F633,$V$3:$V$723)</f>
        <v>1</v>
      </c>
      <c r="O633" s="11">
        <f ca="1">SUMIF(Ingredients!$B$3:$B$217,'PH complex foods'!G633,Ingredients!$A$3:$A$119)+SUMIF($B$3:$B$724,G633,$V$3:$V$723)</f>
        <v>1</v>
      </c>
      <c r="P633" s="11">
        <f ca="1">SUMIF(Ingredients!$B$3:$B$217,'PH complex foods'!H633,Ingredients!$A$3:$A$119)+SUMIF($B$3:$B$724,H633,$V$3:$V$723)</f>
        <v>1</v>
      </c>
      <c r="Q633" s="11">
        <f ca="1">SUMIF(Ingredients!$B$3:$B$217,'PH complex foods'!I633,Ingredients!$A$3:$A$119)+SUMIF($B$3:$B$724,I633,$V$3:$V$723)</f>
        <v>1</v>
      </c>
      <c r="R633" s="11">
        <f ca="1">SUMIF(Ingredients!$B$3:$B$217,'PH complex foods'!J633,Ingredients!$A$3:$A$119)+SUMIF($B$3:$B$724,J633,$V$3:$V$723)</f>
        <v>1</v>
      </c>
      <c r="S633" s="11">
        <f ca="1">SUMIF(Ingredients!$B$3:$B$217,'PH complex foods'!K633,Ingredients!$A$3:$A$119)+SUMIF($B$3:$B$724,K633,$V$3:$V$723)</f>
        <v>1</v>
      </c>
      <c r="T633" s="11">
        <f ca="1">SUMIF(Ingredients!$B$3:$B$217,'PH complex foods'!L633,Ingredients!$A$3:$A$119)+SUMIF($B$3:$B$724,L633,$V$3:$V$723)</f>
        <v>0</v>
      </c>
      <c r="U633" s="11">
        <f ca="1">SUMIF(Ingredients!$B$3:$B$217,'PH complex foods'!M633,Ingredients!$A$3:$A$119)+SUMIF($B$3:$B$724,M633,$V$3:$V$723)</f>
        <v>0</v>
      </c>
      <c r="V633" s="10">
        <f t="shared" ca="1" si="129"/>
        <v>1</v>
      </c>
      <c r="W633" s="11">
        <f t="shared" si="118"/>
        <v>0</v>
      </c>
      <c r="X633" s="44" t="str">
        <f t="shared" ca="1" si="130"/>
        <v>Yes</v>
      </c>
      <c r="Y633" s="34">
        <f>SUMIF(Ingredients!$B$3:$B$217,F633,Ingredients!$C$3:$C$217)+SUMIF($B$3:$B$724,F633,$AG$3:$AG$724)</f>
        <v>10</v>
      </c>
      <c r="Z633" s="30">
        <f>SUMIF(Ingredients!$B$3:$B$217,G633,Ingredients!$C$3:$C$217)+SUMIF($B$3:$B$724,G633,$AG$3:$AG$724)</f>
        <v>10</v>
      </c>
      <c r="AA633" s="30">
        <f>SUMIF(Ingredients!$B$3:$B$217,H633,Ingredients!$C$3:$C$217)+SUMIF($B$3:$B$724,H633,$AG$3:$AG$724)</f>
        <v>2</v>
      </c>
      <c r="AB633" s="30">
        <f>SUMIF(Ingredients!$B$3:$B$217,I633,Ingredients!$C$3:$C$217)+SUMIF($B$3:$B$724,I633,$AG$3:$AG$724)</f>
        <v>2</v>
      </c>
      <c r="AC633" s="30">
        <f>SUMIF(Ingredients!$B$3:$B$217,J633,Ingredients!$C$3:$C$217)+SUMIF($B$3:$B$724,J633,$AG$3:$AG$724)</f>
        <v>0</v>
      </c>
      <c r="AD633" s="30">
        <f>SUMIF(Ingredients!$B$3:$B$217,K633,Ingredients!$C$3:$C$217)+SUMIF($B$3:$B$724,K633,$AG$3:$AG$724)</f>
        <v>0</v>
      </c>
      <c r="AE633" s="30">
        <f>SUMIF(Ingredients!$B$3:$B$217,L633,Ingredients!$C$3:$C$217)+SUMIF($B$3:$B$724,L633,$AG$3:$AG$724)</f>
        <v>0</v>
      </c>
      <c r="AF633" s="30">
        <f>SUMIF(Ingredients!$B$3:$B$217,M633,Ingredients!$C$3:$C$217)+SUMIF($B$3:$B$724,M633,$AG$3:$AG$724)</f>
        <v>0</v>
      </c>
      <c r="AG633" s="29">
        <f t="shared" si="119"/>
        <v>24</v>
      </c>
      <c r="AH633" s="30">
        <f>SUMIF(Ingredients!$B$3:$B$217,F633,Ingredients!$D$3:$D$217)+SUMIF($B$3:$B$724,F633,$AP$3:$AP$724)</f>
        <v>0</v>
      </c>
      <c r="AI633" s="30">
        <f>SUMIF(Ingredients!$B$3:$B$217,G633,Ingredients!$D$3:$D$217)+SUMIF($B$3:$B$724,G633,$AP$3:$AP$724)</f>
        <v>0</v>
      </c>
      <c r="AJ633" s="30">
        <f>SUMIF(Ingredients!$B$3:$B$217,H633,Ingredients!$D$3:$D$217)+SUMIF($B$3:$B$724,H633,$AP$3:$AP$724)</f>
        <v>0</v>
      </c>
      <c r="AK633" s="30">
        <f>SUMIF(Ingredients!$B$3:$B$217,I633,Ingredients!$D$3:$D$217)+SUMIF($B$3:$B$724,I633,$AP$3:$AP$724)</f>
        <v>0</v>
      </c>
      <c r="AL633" s="30">
        <f>SUMIF(Ingredients!$B$3:$B$217,J633,Ingredients!$D$3:$D$217)+SUMIF($B$3:$B$724,J633,$AP$3:$AP$724)</f>
        <v>0</v>
      </c>
      <c r="AM633" s="30">
        <f>SUMIF(Ingredients!$B$3:$B$217,K633,Ingredients!$D$3:$D$217)+SUMIF($B$3:$B$724,K633,$AP$3:$AP$724)</f>
        <v>0</v>
      </c>
      <c r="AN633" s="30">
        <f>SUMIF(Ingredients!$B$3:$B$217,L633,Ingredients!$D$3:$D$217)+SUMIF($B$3:$B$724,L633,$AP$3:$AP$724)</f>
        <v>0</v>
      </c>
      <c r="AO633" s="30">
        <f>SUMIF(Ingredients!$B$3:$B$217,M633,Ingredients!$D$3:$D$217)+SUMIF($B$3:$B$724,M633,$AP$3:$AP$724)</f>
        <v>0</v>
      </c>
      <c r="AP633" s="29">
        <f t="shared" si="120"/>
        <v>0</v>
      </c>
      <c r="AQ633" s="30">
        <f>SUMIF(Ingredients!$B$3:$B$217,F633,Ingredients!$E$3:$E$217)+SUMIF($B$3:$B$724,F633,$AY$3:$AY$727)</f>
        <v>10</v>
      </c>
      <c r="AR633" s="30">
        <f>SUMIF(Ingredients!$B$3:$B$217,G633,Ingredients!$E$3:$E$217)+SUMIF($B$3:$B$724,G633,$AY$3:$AY$727)</f>
        <v>10</v>
      </c>
      <c r="AS633" s="30">
        <f>SUMIF(Ingredients!$B$3:$B$217,H633,Ingredients!$E$3:$E$217)+SUMIF($B$3:$B$724,H633,$AY$3:$AY$727)</f>
        <v>43</v>
      </c>
      <c r="AT633" s="30">
        <f>SUMIF(Ingredients!$B$3:$B$217,I633,Ingredients!$E$3:$E$217)+SUMIF($B$3:$B$724,I633,$AY$3:$AY$727)</f>
        <v>54</v>
      </c>
      <c r="AU633" s="30">
        <f>SUMIF(Ingredients!$B$3:$B$217,J633,Ingredients!$E$3:$E$217)+SUMIF($B$3:$B$724,J633,$AY$3:$AY$727)</f>
        <v>30</v>
      </c>
      <c r="AV633" s="30">
        <f>SUMIF(Ingredients!$B$3:$B$217,K633,Ingredients!$E$3:$E$217)+SUMIF($B$3:$B$724,K633,$AY$3:$AY$727)</f>
        <v>30</v>
      </c>
      <c r="AW633" s="30">
        <f>SUMIF(Ingredients!$B$3:$B$217,L633,Ingredients!$E$3:$E$217)+SUMIF($B$3:$B$724,L633,$AY$3:$AY$727)</f>
        <v>0</v>
      </c>
      <c r="AX633" s="30">
        <f>SUMIF(Ingredients!$B$3:$B$217,M633,Ingredients!$E$3:$E$217)+SUMIF($B$3:$B$724,M633,$AY$3:$AY$727)</f>
        <v>0</v>
      </c>
      <c r="AY633" s="29">
        <f t="shared" si="121"/>
        <v>29.5</v>
      </c>
      <c r="AZ633" s="30">
        <f>SUMIF(Ingredients!$B$3:$B$217,F633,Ingredients!$F$3:$F$217)+SUMIF($B$3:$B$724,F633,$BH$3:$BH$724)</f>
        <v>0</v>
      </c>
      <c r="BA633" s="30">
        <f>SUMIF(Ingredients!$B$3:$B$217,G633,Ingredients!$F$3:$F$217)+SUMIF($B$3:$B$724,G633,$BH$3:$BH$724)</f>
        <v>0</v>
      </c>
      <c r="BB633" s="30">
        <f>SUMIF(Ingredients!$B$3:$B$217,H633,Ingredients!$F$3:$F$217)+SUMIF($B$3:$B$724,H633,$BH$3:$BH$724)</f>
        <v>0</v>
      </c>
      <c r="BC633" s="30">
        <f>SUMIF(Ingredients!$B$3:$B$217,I633,Ingredients!$F$3:$F$217)+SUMIF($B$3:$B$724,I633,$BH$3:$BH$724)</f>
        <v>0</v>
      </c>
      <c r="BD633" s="30">
        <f>SUMIF(Ingredients!$B$3:$B$217,J633,Ingredients!$F$3:$F$217)+SUMIF($B$3:$B$724,J633,$BH$3:$BH$724)</f>
        <v>0</v>
      </c>
      <c r="BE633" s="30">
        <f>SUMIF(Ingredients!$B$3:$B$217,K633,Ingredients!$F$3:$F$217)+SUMIF($B$3:$B$724,K633,$BH$3:$BH$724)</f>
        <v>0</v>
      </c>
      <c r="BF633" s="30">
        <f>SUMIF(Ingredients!$B$3:$B$217,L633,Ingredients!$F$3:$F$217)+SUMIF($B$3:$B$724,L633,$BH$3:$BH$724)</f>
        <v>0</v>
      </c>
      <c r="BG633" s="30">
        <f>SUMIF(Ingredients!$B$3:$B$217,M633,Ingredients!$F$3:$F$217)+SUMIF($B$3:$B$724,M633,$BH$3:$BH$724)</f>
        <v>0</v>
      </c>
      <c r="BH633" s="35">
        <f t="shared" si="122"/>
        <v>0</v>
      </c>
      <c r="BI633" s="30">
        <f>SUMIF(Ingredients!$B$3:$B$217,F633,Ingredients!$G$3:$G$217)+SUMIF($B$3:$B$724,F633,$BQ$3:$BQ$724)</f>
        <v>0</v>
      </c>
      <c r="BJ633" s="30">
        <f>SUMIF(Ingredients!$B$3:$B$217,G633,Ingredients!$G$3:$G$217)+SUMIF($B$3:$B$724,G633,$BQ$3:$BQ$724)</f>
        <v>0</v>
      </c>
      <c r="BK633" s="30">
        <f>SUMIF(Ingredients!$B$3:$B$217,H633,Ingredients!$G$3:$G$217)+SUMIF($B$3:$B$724,H633,$BQ$3:$BQ$724)</f>
        <v>0</v>
      </c>
      <c r="BL633" s="30">
        <f>SUMIF(Ingredients!$B$3:$B$217,I633,Ingredients!$G$3:$G$217)+SUMIF($B$3:$B$724,I633,$BQ$3:$BQ$724)</f>
        <v>0</v>
      </c>
      <c r="BM633" s="30">
        <f>SUMIF(Ingredients!$B$3:$B$217,J633,Ingredients!$G$3:$G$217)+SUMIF($B$3:$B$724,J633,$BQ$3:$BQ$724)</f>
        <v>0</v>
      </c>
      <c r="BN633" s="30">
        <f>SUMIF(Ingredients!$B$3:$B$217,K633,Ingredients!$G$3:$G$217)+SUMIF($B$3:$B$724,K633,$BQ$3:$BQ$724)</f>
        <v>0</v>
      </c>
      <c r="BO633" s="30">
        <f>SUMIF(Ingredients!$B$3:$B$217,L633,Ingredients!$G$3:$G$217)+SUMIF($B$3:$B$724,L633,$BQ$3:$BQ$724)</f>
        <v>0</v>
      </c>
      <c r="BP633" s="30">
        <f>SUMIF(Ingredients!$B$3:$B$217,M633,Ingredients!$G$3:$G$217)+SUMIF($B$3:$B$724,M633,$BQ$3:$BQ$724)</f>
        <v>0</v>
      </c>
      <c r="BQ633" s="36">
        <f t="shared" si="123"/>
        <v>0</v>
      </c>
      <c r="BR633" s="30">
        <f>SUMIF(Ingredients!$B$3:$B$217,F633,Ingredients!$H$3:$H$217)+SUMIF($B$3:$B$724,F633,$BZ$3:$BZ$724)</f>
        <v>0</v>
      </c>
      <c r="BS633" s="30">
        <f>SUMIF(Ingredients!$B$3:$B$217,G633,Ingredients!$H$3:$H$217)+SUMIF($B$3:$B$724,G633,$BZ$3:$BZ$724)</f>
        <v>0</v>
      </c>
      <c r="BT633" s="30">
        <f>SUMIF(Ingredients!$B$3:$B$217,H633,Ingredients!$H$3:$H$217)+SUMIF($B$3:$B$724,H633,$BZ$3:$BZ$724)</f>
        <v>1</v>
      </c>
      <c r="BU633" s="30">
        <f>SUMIF(Ingredients!$B$3:$B$217,I633,Ingredients!$H$3:$H$217)+SUMIF($B$3:$B$724,I633,$BZ$3:$BZ$724)</f>
        <v>2</v>
      </c>
      <c r="BV633" s="30">
        <f>SUMIF(Ingredients!$B$3:$B$217,J633,Ingredients!$H$3:$H$217)+SUMIF($B$3:$B$724,J633,$BZ$3:$BZ$724)</f>
        <v>0</v>
      </c>
      <c r="BW633" s="30">
        <f>SUMIF(Ingredients!$B$3:$B$217,K633,Ingredients!$H$3:$H$217)+SUMIF($B$3:$B$724,K633,$BZ$3:$BZ$724)</f>
        <v>0</v>
      </c>
      <c r="BX633" s="30">
        <f>SUMIF(Ingredients!$B$3:$B$217,L633,Ingredients!$H$3:$H$217)+SUMIF($B$3:$B$724,L633,$BZ$3:$BZ$724)</f>
        <v>0</v>
      </c>
      <c r="BY633" s="30">
        <f>SUMIF(Ingredients!$B$3:$B$217,M633,Ingredients!$H$3:$H$217)+SUMIF($B$3:$B$724,M633,$BZ$3:$BZ$724)</f>
        <v>0</v>
      </c>
      <c r="BZ633" s="42">
        <f t="shared" si="124"/>
        <v>3</v>
      </c>
      <c r="CA633" s="30">
        <f>SUMIF(Ingredients!$B$3:$B$217,F633,Ingredients!$I$3:$I$217)+SUMIF($B$3:$B$724,F633,$CI$3:$CI$724)</f>
        <v>2</v>
      </c>
      <c r="CB633" s="30">
        <f>SUMIF(Ingredients!$B$3:$B$217,G633,Ingredients!$I$3:$I$217)+SUMIF($B$3:$B$724,G633,$CI$3:$CI$724)</f>
        <v>1.5</v>
      </c>
      <c r="CC633" s="30">
        <f>SUMIF(Ingredients!$B$3:$B$217,H633,Ingredients!$I$3:$I$217)+SUMIF($B$3:$B$724,H633,$CI$3:$CI$724)</f>
        <v>0</v>
      </c>
      <c r="CD633" s="30">
        <f>SUMIF(Ingredients!$B$3:$B$217,I633,Ingredients!$I$3:$I$217)+SUMIF($B$3:$B$724,I633,$CI$3:$CI$724)</f>
        <v>0</v>
      </c>
      <c r="CE633" s="30">
        <f>SUMIF(Ingredients!$B$3:$B$217,J633,Ingredients!$I$3:$I$217)+SUMIF($B$3:$B$724,J633,$CI$3:$CI$724)</f>
        <v>0</v>
      </c>
      <c r="CF633" s="30">
        <f>SUMIF(Ingredients!$B$3:$B$217,K633,Ingredients!$I$3:$I$217)+SUMIF($B$3:$B$724,K633,$CI$3:$CI$724)</f>
        <v>0</v>
      </c>
      <c r="CG633" s="30">
        <f>SUMIF(Ingredients!$B$3:$B$217,L633,Ingredients!$I$3:$I$217)+SUMIF($B$3:$B$724,L633,$CI$3:$CI$724)</f>
        <v>0</v>
      </c>
      <c r="CH633" s="30">
        <f>SUMIF(Ingredients!$B$3:$B$217,M633,Ingredients!$I$3:$I$217)+SUMIF($B$3:$B$724,M633,$CI$3:$CI$724)</f>
        <v>0</v>
      </c>
      <c r="CI633" s="38">
        <f t="shared" si="125"/>
        <v>3.5</v>
      </c>
      <c r="CJ633" s="30">
        <f>SUMIF(Ingredients!$B$3:$B$217,F633,Ingredients!$J$3:$J$217)+SUMIF($B$3:$B$724,F633,$CR$3:$CR$724)</f>
        <v>0</v>
      </c>
      <c r="CK633" s="30">
        <f>SUMIF(Ingredients!$B$3:$B$217,G633,Ingredients!$J$3:$J$217)+SUMIF($B$3:$B$724,G633,$CR$3:$CR$724)</f>
        <v>0</v>
      </c>
      <c r="CL633" s="30">
        <f>SUMIF(Ingredients!$B$3:$B$217,H633,Ingredients!$J$3:$J$217)+SUMIF($B$3:$B$724,H633,$CR$3:$CR$724)</f>
        <v>0</v>
      </c>
      <c r="CM633" s="30">
        <f>SUMIF(Ingredients!$B$3:$B$217,I633,Ingredients!$J$3:$J$217)+SUMIF($B$3:$B$724,I633,$CR$3:$CR$724)</f>
        <v>0</v>
      </c>
      <c r="CN633" s="30">
        <f>SUMIF(Ingredients!$B$3:$B$217,J633,Ingredients!$J$3:$J$217)+SUMIF($B$3:$B$724,J633,$CR$3:$CR$724)</f>
        <v>0</v>
      </c>
      <c r="CO633" s="30">
        <f>SUMIF(Ingredients!$B$3:$B$217,K633,Ingredients!$J$3:$J$217)+SUMIF($B$3:$B$724,K633,$CR$3:$CR$724)</f>
        <v>0</v>
      </c>
      <c r="CP633" s="30">
        <f>SUMIF(Ingredients!$B$3:$B$217,L633,Ingredients!$J$3:$J$217)+SUMIF($B$3:$B$724,L633,$CR$3:$CR$724)</f>
        <v>0</v>
      </c>
      <c r="CQ633" s="30">
        <f>SUMIF(Ingredients!$B$3:$B$217,M633,Ingredients!$J$3:$J$217)+SUMIF($B$3:$B$724,M633,$CR$3:$CR$724)</f>
        <v>0</v>
      </c>
      <c r="CR633" s="43">
        <f t="shared" si="126"/>
        <v>0</v>
      </c>
      <c r="CS633" s="34">
        <v>25</v>
      </c>
      <c r="CT633" s="30">
        <v>0</v>
      </c>
      <c r="CU633" s="30">
        <v>18</v>
      </c>
      <c r="CV633" s="35">
        <v>0</v>
      </c>
      <c r="CW633" s="36">
        <v>0</v>
      </c>
      <c r="CX633" s="37">
        <v>3</v>
      </c>
      <c r="CY633" s="38">
        <v>3.5</v>
      </c>
      <c r="CZ633" s="39">
        <v>0</v>
      </c>
      <c r="DA633" t="s">
        <v>202</v>
      </c>
      <c r="DB633" t="str">
        <f t="shared" ca="1" si="127"/>
        <v>-</v>
      </c>
      <c r="DD633" t="s">
        <v>200</v>
      </c>
      <c r="DE633" t="str">
        <f t="shared" ca="1" si="128"/>
        <v>BOLOGNAITEM(MEAL, ItemRegistry.bolognaItem, 4 ,5f,0f,0f,3f,0f,3.5f,0f,1.17f),</v>
      </c>
      <c r="DF633" t="s">
        <v>2645</v>
      </c>
    </row>
    <row r="634" spans="2:110" x14ac:dyDescent="0.3">
      <c r="B634" t="s">
        <v>1173</v>
      </c>
      <c r="C634" t="str">
        <f>INDEX('PH Itemnames'!$B$1:$B$723,MATCH(B634,'PH Itemnames'!$A$1:$A$723),1)</f>
        <v>raspberrymilkshakeItem</v>
      </c>
      <c r="D634" t="s">
        <v>240</v>
      </c>
      <c r="E634" t="s">
        <v>1192</v>
      </c>
      <c r="F634" s="10" t="s">
        <v>25</v>
      </c>
      <c r="G634" s="11" t="s">
        <v>238</v>
      </c>
      <c r="H634" s="11" t="s">
        <v>248</v>
      </c>
      <c r="I634" s="11"/>
      <c r="J634" s="11"/>
      <c r="K634" s="11"/>
      <c r="L634" s="11"/>
      <c r="M634" s="11"/>
      <c r="N634" s="46">
        <f ca="1">SUMIF(Ingredients!$B$3:$B$217,'PH complex foods'!F634,Ingredients!$A$3:$A$119)+SUMIF($B$3:$B$724,F634,$V$3:$V$723)</f>
        <v>1</v>
      </c>
      <c r="O634" s="11">
        <f ca="1">SUMIF(Ingredients!$B$3:$B$217,'PH complex foods'!G634,Ingredients!$A$3:$A$119)+SUMIF($B$3:$B$724,G634,$V$3:$V$723)</f>
        <v>1</v>
      </c>
      <c r="P634" s="11">
        <f ca="1">SUMIF(Ingredients!$B$3:$B$217,'PH complex foods'!H634,Ingredients!$A$3:$A$119)+SUMIF($B$3:$B$724,H634,$V$3:$V$723)</f>
        <v>1</v>
      </c>
      <c r="Q634" s="11">
        <f ca="1">SUMIF(Ingredients!$B$3:$B$217,'PH complex foods'!I634,Ingredients!$A$3:$A$119)+SUMIF($B$3:$B$724,I634,$V$3:$V$723)</f>
        <v>0</v>
      </c>
      <c r="R634" s="11">
        <f ca="1">SUMIF(Ingredients!$B$3:$B$217,'PH complex foods'!J634,Ingredients!$A$3:$A$119)+SUMIF($B$3:$B$724,J634,$V$3:$V$723)</f>
        <v>0</v>
      </c>
      <c r="S634" s="11">
        <f ca="1">SUMIF(Ingredients!$B$3:$B$217,'PH complex foods'!K634,Ingredients!$A$3:$A$119)+SUMIF($B$3:$B$724,K634,$V$3:$V$723)</f>
        <v>0</v>
      </c>
      <c r="T634" s="11">
        <f ca="1">SUMIF(Ingredients!$B$3:$B$217,'PH complex foods'!L634,Ingredients!$A$3:$A$119)+SUMIF($B$3:$B$724,L634,$V$3:$V$723)</f>
        <v>0</v>
      </c>
      <c r="U634" s="11">
        <f ca="1">SUMIF(Ingredients!$B$3:$B$217,'PH complex foods'!M634,Ingredients!$A$3:$A$119)+SUMIF($B$3:$B$724,M634,$V$3:$V$723)</f>
        <v>0</v>
      </c>
      <c r="V634" s="10">
        <f t="shared" ca="1" si="129"/>
        <v>1</v>
      </c>
      <c r="W634" s="11">
        <f t="shared" si="118"/>
        <v>0</v>
      </c>
      <c r="X634" s="44" t="str">
        <f t="shared" ca="1" si="130"/>
        <v>Yes</v>
      </c>
      <c r="Y634" s="34">
        <f>SUMIF(Ingredients!$B$3:$B$217,F634,Ingredients!$C$3:$C$217)+SUMIF($B$3:$B$724,F634,$AG$3:$AG$724)</f>
        <v>2</v>
      </c>
      <c r="Z634" s="30">
        <f>SUMIF(Ingredients!$B$3:$B$217,G634,Ingredients!$C$3:$C$217)+SUMIF($B$3:$B$724,G634,$AG$3:$AG$724)</f>
        <v>5</v>
      </c>
      <c r="AA634" s="30">
        <f>SUMIF(Ingredients!$B$3:$B$217,H634,Ingredients!$C$3:$C$217)+SUMIF($B$3:$B$724,H634,$AG$3:$AG$724)</f>
        <v>5</v>
      </c>
      <c r="AB634" s="30">
        <f>SUMIF(Ingredients!$B$3:$B$217,I634,Ingredients!$C$3:$C$217)+SUMIF($B$3:$B$724,I634,$AG$3:$AG$724)</f>
        <v>0</v>
      </c>
      <c r="AC634" s="30">
        <f>SUMIF(Ingredients!$B$3:$B$217,J634,Ingredients!$C$3:$C$217)+SUMIF($B$3:$B$724,J634,$AG$3:$AG$724)</f>
        <v>0</v>
      </c>
      <c r="AD634" s="30">
        <f>SUMIF(Ingredients!$B$3:$B$217,K634,Ingredients!$C$3:$C$217)+SUMIF($B$3:$B$724,K634,$AG$3:$AG$724)</f>
        <v>0</v>
      </c>
      <c r="AE634" s="30">
        <f>SUMIF(Ingredients!$B$3:$B$217,L634,Ingredients!$C$3:$C$217)+SUMIF($B$3:$B$724,L634,$AG$3:$AG$724)</f>
        <v>0</v>
      </c>
      <c r="AF634" s="30">
        <f>SUMIF(Ingredients!$B$3:$B$217,M634,Ingredients!$C$3:$C$217)+SUMIF($B$3:$B$724,M634,$AG$3:$AG$724)</f>
        <v>0</v>
      </c>
      <c r="AG634" s="29">
        <f t="shared" si="119"/>
        <v>12</v>
      </c>
      <c r="AH634" s="30">
        <f>SUMIF(Ingredients!$B$3:$B$217,F634,Ingredients!$D$3:$D$217)+SUMIF($B$3:$B$724,F634,$AP$3:$AP$724)</f>
        <v>5</v>
      </c>
      <c r="AI634" s="30">
        <f>SUMIF(Ingredients!$B$3:$B$217,G634,Ingredients!$D$3:$D$217)+SUMIF($B$3:$B$724,G634,$AP$3:$AP$724)</f>
        <v>5</v>
      </c>
      <c r="AJ634" s="30">
        <f>SUMIF(Ingredients!$B$3:$B$217,H634,Ingredients!$D$3:$D$217)+SUMIF($B$3:$B$724,H634,$AP$3:$AP$724)</f>
        <v>10</v>
      </c>
      <c r="AK634" s="30">
        <f>SUMIF(Ingredients!$B$3:$B$217,I634,Ingredients!$D$3:$D$217)+SUMIF($B$3:$B$724,I634,$AP$3:$AP$724)</f>
        <v>0</v>
      </c>
      <c r="AL634" s="30">
        <f>SUMIF(Ingredients!$B$3:$B$217,J634,Ingredients!$D$3:$D$217)+SUMIF($B$3:$B$724,J634,$AP$3:$AP$724)</f>
        <v>0</v>
      </c>
      <c r="AM634" s="30">
        <f>SUMIF(Ingredients!$B$3:$B$217,K634,Ingredients!$D$3:$D$217)+SUMIF($B$3:$B$724,K634,$AP$3:$AP$724)</f>
        <v>0</v>
      </c>
      <c r="AN634" s="30">
        <f>SUMIF(Ingredients!$B$3:$B$217,L634,Ingredients!$D$3:$D$217)+SUMIF($B$3:$B$724,L634,$AP$3:$AP$724)</f>
        <v>0</v>
      </c>
      <c r="AO634" s="30">
        <f>SUMIF(Ingredients!$B$3:$B$217,M634,Ingredients!$D$3:$D$217)+SUMIF($B$3:$B$724,M634,$AP$3:$AP$724)</f>
        <v>0</v>
      </c>
      <c r="AP634" s="29">
        <f t="shared" si="120"/>
        <v>20</v>
      </c>
      <c r="AQ634" s="30">
        <f>SUMIF(Ingredients!$B$3:$B$217,F634,Ingredients!$E$3:$E$217)+SUMIF($B$3:$B$724,F634,$AY$3:$AY$727)</f>
        <v>4</v>
      </c>
      <c r="AR634" s="30">
        <f>SUMIF(Ingredients!$B$3:$B$217,G634,Ingredients!$E$3:$E$217)+SUMIF($B$3:$B$724,G634,$AY$3:$AY$727)</f>
        <v>23</v>
      </c>
      <c r="AS634" s="30">
        <f>SUMIF(Ingredients!$B$3:$B$217,H634,Ingredients!$E$3:$E$217)+SUMIF($B$3:$B$724,H634,$AY$3:$AY$727)</f>
        <v>17.666666666666668</v>
      </c>
      <c r="AT634" s="30">
        <f>SUMIF(Ingredients!$B$3:$B$217,I634,Ingredients!$E$3:$E$217)+SUMIF($B$3:$B$724,I634,$AY$3:$AY$727)</f>
        <v>0</v>
      </c>
      <c r="AU634" s="30">
        <f>SUMIF(Ingredients!$B$3:$B$217,J634,Ingredients!$E$3:$E$217)+SUMIF($B$3:$B$724,J634,$AY$3:$AY$727)</f>
        <v>0</v>
      </c>
      <c r="AV634" s="30">
        <f>SUMIF(Ingredients!$B$3:$B$217,K634,Ingredients!$E$3:$E$217)+SUMIF($B$3:$B$724,K634,$AY$3:$AY$727)</f>
        <v>0</v>
      </c>
      <c r="AW634" s="30">
        <f>SUMIF(Ingredients!$B$3:$B$217,L634,Ingredients!$E$3:$E$217)+SUMIF($B$3:$B$724,L634,$AY$3:$AY$727)</f>
        <v>0</v>
      </c>
      <c r="AX634" s="30">
        <f>SUMIF(Ingredients!$B$3:$B$217,M634,Ingredients!$E$3:$E$217)+SUMIF($B$3:$B$724,M634,$AY$3:$AY$727)</f>
        <v>0</v>
      </c>
      <c r="AY634" s="29">
        <f t="shared" si="121"/>
        <v>14.888888888888891</v>
      </c>
      <c r="AZ634" s="30">
        <f>SUMIF(Ingredients!$B$3:$B$217,F634,Ingredients!$F$3:$F$217)+SUMIF($B$3:$B$724,F634,$BH$3:$BH$724)</f>
        <v>0</v>
      </c>
      <c r="BA634" s="30">
        <f>SUMIF(Ingredients!$B$3:$B$217,G634,Ingredients!$F$3:$F$217)+SUMIF($B$3:$B$724,G634,$BH$3:$BH$724)</f>
        <v>0</v>
      </c>
      <c r="BB634" s="30">
        <f>SUMIF(Ingredients!$B$3:$B$217,H634,Ingredients!$F$3:$F$217)+SUMIF($B$3:$B$724,H634,$BH$3:$BH$724)</f>
        <v>0</v>
      </c>
      <c r="BC634" s="30">
        <f>SUMIF(Ingredients!$B$3:$B$217,I634,Ingredients!$F$3:$F$217)+SUMIF($B$3:$B$724,I634,$BH$3:$BH$724)</f>
        <v>0</v>
      </c>
      <c r="BD634" s="30">
        <f>SUMIF(Ingredients!$B$3:$B$217,J634,Ingredients!$F$3:$F$217)+SUMIF($B$3:$B$724,J634,$BH$3:$BH$724)</f>
        <v>0</v>
      </c>
      <c r="BE634" s="30">
        <f>SUMIF(Ingredients!$B$3:$B$217,K634,Ingredients!$F$3:$F$217)+SUMIF($B$3:$B$724,K634,$BH$3:$BH$724)</f>
        <v>0</v>
      </c>
      <c r="BF634" s="30">
        <f>SUMIF(Ingredients!$B$3:$B$217,L634,Ingredients!$F$3:$F$217)+SUMIF($B$3:$B$724,L634,$BH$3:$BH$724)</f>
        <v>0</v>
      </c>
      <c r="BG634" s="30">
        <f>SUMIF(Ingredients!$B$3:$B$217,M634,Ingredients!$F$3:$F$217)+SUMIF($B$3:$B$724,M634,$BH$3:$BH$724)</f>
        <v>0</v>
      </c>
      <c r="BH634" s="35">
        <f t="shared" si="122"/>
        <v>0</v>
      </c>
      <c r="BI634" s="30">
        <f>SUMIF(Ingredients!$B$3:$B$217,F634,Ingredients!$G$3:$G$217)+SUMIF($B$3:$B$724,F634,$BQ$3:$BQ$724)</f>
        <v>0.8</v>
      </c>
      <c r="BJ634" s="30">
        <f>SUMIF(Ingredients!$B$3:$B$217,G634,Ingredients!$G$3:$G$217)+SUMIF($B$3:$B$724,G634,$BQ$3:$BQ$724)</f>
        <v>0</v>
      </c>
      <c r="BK634" s="30">
        <f>SUMIF(Ingredients!$B$3:$B$217,H634,Ingredients!$G$3:$G$217)+SUMIF($B$3:$B$724,H634,$BQ$3:$BQ$724)</f>
        <v>0</v>
      </c>
      <c r="BL634" s="30">
        <f>SUMIF(Ingredients!$B$3:$B$217,I634,Ingredients!$G$3:$G$217)+SUMIF($B$3:$B$724,I634,$BQ$3:$BQ$724)</f>
        <v>0</v>
      </c>
      <c r="BM634" s="30">
        <f>SUMIF(Ingredients!$B$3:$B$217,J634,Ingredients!$G$3:$G$217)+SUMIF($B$3:$B$724,J634,$BQ$3:$BQ$724)</f>
        <v>0</v>
      </c>
      <c r="BN634" s="30">
        <f>SUMIF(Ingredients!$B$3:$B$217,K634,Ingredients!$G$3:$G$217)+SUMIF($B$3:$B$724,K634,$BQ$3:$BQ$724)</f>
        <v>0</v>
      </c>
      <c r="BO634" s="30">
        <f>SUMIF(Ingredients!$B$3:$B$217,L634,Ingredients!$G$3:$G$217)+SUMIF($B$3:$B$724,L634,$BQ$3:$BQ$724)</f>
        <v>0</v>
      </c>
      <c r="BP634" s="30">
        <f>SUMIF(Ingredients!$B$3:$B$217,M634,Ingredients!$G$3:$G$217)+SUMIF($B$3:$B$724,M634,$BQ$3:$BQ$724)</f>
        <v>0</v>
      </c>
      <c r="BQ634" s="36">
        <f t="shared" si="123"/>
        <v>0.8</v>
      </c>
      <c r="BR634" s="30">
        <f>SUMIF(Ingredients!$B$3:$B$217,F634,Ingredients!$H$3:$H$217)+SUMIF($B$3:$B$724,F634,$BZ$3:$BZ$724)</f>
        <v>0</v>
      </c>
      <c r="BS634" s="30">
        <f>SUMIF(Ingredients!$B$3:$B$217,G634,Ingredients!$H$3:$H$217)+SUMIF($B$3:$B$724,G634,$BZ$3:$BZ$724)</f>
        <v>0</v>
      </c>
      <c r="BT634" s="30">
        <f>SUMIF(Ingredients!$B$3:$B$217,H634,Ingredients!$H$3:$H$217)+SUMIF($B$3:$B$724,H634,$BZ$3:$BZ$724)</f>
        <v>0</v>
      </c>
      <c r="BU634" s="30">
        <f>SUMIF(Ingredients!$B$3:$B$217,I634,Ingredients!$H$3:$H$217)+SUMIF($B$3:$B$724,I634,$BZ$3:$BZ$724)</f>
        <v>0</v>
      </c>
      <c r="BV634" s="30">
        <f>SUMIF(Ingredients!$B$3:$B$217,J634,Ingredients!$H$3:$H$217)+SUMIF($B$3:$B$724,J634,$BZ$3:$BZ$724)</f>
        <v>0</v>
      </c>
      <c r="BW634" s="30">
        <f>SUMIF(Ingredients!$B$3:$B$217,K634,Ingredients!$H$3:$H$217)+SUMIF($B$3:$B$724,K634,$BZ$3:$BZ$724)</f>
        <v>0</v>
      </c>
      <c r="BX634" s="30">
        <f>SUMIF(Ingredients!$B$3:$B$217,L634,Ingredients!$H$3:$H$217)+SUMIF($B$3:$B$724,L634,$BZ$3:$BZ$724)</f>
        <v>0</v>
      </c>
      <c r="BY634" s="30">
        <f>SUMIF(Ingredients!$B$3:$B$217,M634,Ingredients!$H$3:$H$217)+SUMIF($B$3:$B$724,M634,$BZ$3:$BZ$724)</f>
        <v>0</v>
      </c>
      <c r="BZ634" s="42">
        <f t="shared" si="124"/>
        <v>0</v>
      </c>
      <c r="CA634" s="30">
        <f>SUMIF(Ingredients!$B$3:$B$217,F634,Ingredients!$I$3:$I$217)+SUMIF($B$3:$B$724,F634,$CI$3:$CI$724)</f>
        <v>0</v>
      </c>
      <c r="CB634" s="30">
        <f>SUMIF(Ingredients!$B$3:$B$217,G634,Ingredients!$I$3:$I$217)+SUMIF($B$3:$B$724,G634,$CI$3:$CI$724)</f>
        <v>0</v>
      </c>
      <c r="CC634" s="30">
        <f>SUMIF(Ingredients!$B$3:$B$217,H634,Ingredients!$I$3:$I$217)+SUMIF($B$3:$B$724,H634,$CI$3:$CI$724)</f>
        <v>0</v>
      </c>
      <c r="CD634" s="30">
        <f>SUMIF(Ingredients!$B$3:$B$217,I634,Ingredients!$I$3:$I$217)+SUMIF($B$3:$B$724,I634,$CI$3:$CI$724)</f>
        <v>0</v>
      </c>
      <c r="CE634" s="30">
        <f>SUMIF(Ingredients!$B$3:$B$217,J634,Ingredients!$I$3:$I$217)+SUMIF($B$3:$B$724,J634,$CI$3:$CI$724)</f>
        <v>0</v>
      </c>
      <c r="CF634" s="30">
        <f>SUMIF(Ingredients!$B$3:$B$217,K634,Ingredients!$I$3:$I$217)+SUMIF($B$3:$B$724,K634,$CI$3:$CI$724)</f>
        <v>0</v>
      </c>
      <c r="CG634" s="30">
        <f>SUMIF(Ingredients!$B$3:$B$217,L634,Ingredients!$I$3:$I$217)+SUMIF($B$3:$B$724,L634,$CI$3:$CI$724)</f>
        <v>0</v>
      </c>
      <c r="CH634" s="30">
        <f>SUMIF(Ingredients!$B$3:$B$217,M634,Ingredients!$I$3:$I$217)+SUMIF($B$3:$B$724,M634,$CI$3:$CI$724)</f>
        <v>0</v>
      </c>
      <c r="CI634" s="38">
        <f t="shared" si="125"/>
        <v>0</v>
      </c>
      <c r="CJ634" s="30">
        <f>SUMIF(Ingredients!$B$3:$B$217,F634,Ingredients!$J$3:$J$217)+SUMIF($B$3:$B$724,F634,$CR$3:$CR$724)</f>
        <v>0</v>
      </c>
      <c r="CK634" s="30">
        <f>SUMIF(Ingredients!$B$3:$B$217,G634,Ingredients!$J$3:$J$217)+SUMIF($B$3:$B$724,G634,$CR$3:$CR$724)</f>
        <v>2</v>
      </c>
      <c r="CL634" s="30">
        <f>SUMIF(Ingredients!$B$3:$B$217,H634,Ingredients!$J$3:$J$217)+SUMIF($B$3:$B$724,H634,$CR$3:$CR$724)</f>
        <v>2</v>
      </c>
      <c r="CM634" s="30">
        <f>SUMIF(Ingredients!$B$3:$B$217,I634,Ingredients!$J$3:$J$217)+SUMIF($B$3:$B$724,I634,$CR$3:$CR$724)</f>
        <v>0</v>
      </c>
      <c r="CN634" s="30">
        <f>SUMIF(Ingredients!$B$3:$B$217,J634,Ingredients!$J$3:$J$217)+SUMIF($B$3:$B$724,J634,$CR$3:$CR$724)</f>
        <v>0</v>
      </c>
      <c r="CO634" s="30">
        <f>SUMIF(Ingredients!$B$3:$B$217,K634,Ingredients!$J$3:$J$217)+SUMIF($B$3:$B$724,K634,$CR$3:$CR$724)</f>
        <v>0</v>
      </c>
      <c r="CP634" s="30">
        <f>SUMIF(Ingredients!$B$3:$B$217,L634,Ingredients!$J$3:$J$217)+SUMIF($B$3:$B$724,L634,$CR$3:$CR$724)</f>
        <v>0</v>
      </c>
      <c r="CQ634" s="30">
        <f>SUMIF(Ingredients!$B$3:$B$217,M634,Ingredients!$J$3:$J$217)+SUMIF($B$3:$B$724,M634,$CR$3:$CR$724)</f>
        <v>0</v>
      </c>
      <c r="CR634" s="43">
        <f t="shared" si="126"/>
        <v>4</v>
      </c>
      <c r="CS634" s="34">
        <v>7</v>
      </c>
      <c r="CT634" s="30">
        <v>15</v>
      </c>
      <c r="CU634" s="30">
        <v>9</v>
      </c>
      <c r="CV634" s="35">
        <v>0</v>
      </c>
      <c r="CW634" s="36">
        <v>0.8</v>
      </c>
      <c r="CX634" s="37">
        <v>0</v>
      </c>
      <c r="CY634" s="38">
        <v>0</v>
      </c>
      <c r="CZ634" s="39">
        <v>4</v>
      </c>
      <c r="DA634" t="s">
        <v>202</v>
      </c>
      <c r="DB634" t="str">
        <f t="shared" ca="1" si="127"/>
        <v>-</v>
      </c>
      <c r="DD634" t="s">
        <v>199</v>
      </c>
      <c r="DE634" t="str">
        <f t="shared" ca="1" si="128"/>
        <v/>
      </c>
      <c r="DF634" t="s">
        <v>2272</v>
      </c>
    </row>
    <row r="635" spans="2:110" x14ac:dyDescent="0.3">
      <c r="B635" t="s">
        <v>955</v>
      </c>
      <c r="C635" t="str">
        <f>INDEX('PH Itemnames'!$B$1:$B$723,MATCH(B635,'PH Itemnames'!$A$1:$A$723),1)</f>
        <v>pumpkinspicelatteItem</v>
      </c>
      <c r="D635" t="s">
        <v>240</v>
      </c>
      <c r="E635" t="s">
        <v>1192</v>
      </c>
      <c r="F635" s="10" t="s">
        <v>236</v>
      </c>
      <c r="G635" s="11" t="s">
        <v>238</v>
      </c>
      <c r="H635" s="11" t="s">
        <v>402</v>
      </c>
      <c r="I635" s="11" t="s">
        <v>521</v>
      </c>
      <c r="J635" s="11" t="s">
        <v>400</v>
      </c>
      <c r="K635" s="11"/>
      <c r="L635" s="11"/>
      <c r="M635" s="11"/>
      <c r="N635" s="46">
        <f ca="1">SUMIF(Ingredients!$B$3:$B$217,'PH complex foods'!F635,Ingredients!$A$3:$A$119)+SUMIF($B$3:$B$724,F635,$V$3:$V$723)</f>
        <v>0</v>
      </c>
      <c r="O635" s="11">
        <f ca="1">SUMIF(Ingredients!$B$3:$B$217,'PH complex foods'!G635,Ingredients!$A$3:$A$119)+SUMIF($B$3:$B$724,G635,$V$3:$V$723)</f>
        <v>1</v>
      </c>
      <c r="P635" s="11">
        <f ca="1">SUMIF(Ingredients!$B$3:$B$217,'PH complex foods'!H635,Ingredients!$A$3:$A$119)+SUMIF($B$3:$B$724,H635,$V$3:$V$723)</f>
        <v>1</v>
      </c>
      <c r="Q635" s="11">
        <f ca="1">SUMIF(Ingredients!$B$3:$B$217,'PH complex foods'!I635,Ingredients!$A$3:$A$119)+SUMIF($B$3:$B$724,I635,$V$3:$V$723)</f>
        <v>0</v>
      </c>
      <c r="R635" s="11">
        <f ca="1">SUMIF(Ingredients!$B$3:$B$217,'PH complex foods'!J635,Ingredients!$A$3:$A$119)+SUMIF($B$3:$B$724,J635,$V$3:$V$723)</f>
        <v>0</v>
      </c>
      <c r="S635" s="11">
        <f ca="1">SUMIF(Ingredients!$B$3:$B$217,'PH complex foods'!K635,Ingredients!$A$3:$A$119)+SUMIF($B$3:$B$724,K635,$V$3:$V$723)</f>
        <v>0</v>
      </c>
      <c r="T635" s="11">
        <f ca="1">SUMIF(Ingredients!$B$3:$B$217,'PH complex foods'!L635,Ingredients!$A$3:$A$119)+SUMIF($B$3:$B$724,L635,$V$3:$V$723)</f>
        <v>0</v>
      </c>
      <c r="U635" s="11">
        <f ca="1">SUMIF(Ingredients!$B$3:$B$217,'PH complex foods'!M635,Ingredients!$A$3:$A$119)+SUMIF($B$3:$B$724,M635,$V$3:$V$723)</f>
        <v>0</v>
      </c>
      <c r="V635" s="10">
        <f t="shared" ca="1" si="129"/>
        <v>-2</v>
      </c>
      <c r="W635" s="11">
        <f t="shared" si="118"/>
        <v>0</v>
      </c>
      <c r="X635" s="44" t="str">
        <f t="shared" ca="1" si="130"/>
        <v>No</v>
      </c>
      <c r="Y635" s="34">
        <f>SUMIF(Ingredients!$B$3:$B$217,F635,Ingredients!$C$3:$C$217)+SUMIF($B$3:$B$724,F635,$AG$3:$AG$724)</f>
        <v>5</v>
      </c>
      <c r="Z635" s="30">
        <f>SUMIF(Ingredients!$B$3:$B$217,G635,Ingredients!$C$3:$C$217)+SUMIF($B$3:$B$724,G635,$AG$3:$AG$724)</f>
        <v>5</v>
      </c>
      <c r="AA635" s="30">
        <f>SUMIF(Ingredients!$B$3:$B$217,H635,Ingredients!$C$3:$C$217)+SUMIF($B$3:$B$724,H635,$AG$3:$AG$724)</f>
        <v>3</v>
      </c>
      <c r="AB635" s="30">
        <f>SUMIF(Ingredients!$B$3:$B$217,I635,Ingredients!$C$3:$C$217)+SUMIF($B$3:$B$724,I635,$AG$3:$AG$724)</f>
        <v>0</v>
      </c>
      <c r="AC635" s="30">
        <f>SUMIF(Ingredients!$B$3:$B$217,J635,Ingredients!$C$3:$C$217)+SUMIF($B$3:$B$724,J635,$AG$3:$AG$724)</f>
        <v>0</v>
      </c>
      <c r="AD635" s="30">
        <f>SUMIF(Ingredients!$B$3:$B$217,K635,Ingredients!$C$3:$C$217)+SUMIF($B$3:$B$724,K635,$AG$3:$AG$724)</f>
        <v>0</v>
      </c>
      <c r="AE635" s="30">
        <f>SUMIF(Ingredients!$B$3:$B$217,L635,Ingredients!$C$3:$C$217)+SUMIF($B$3:$B$724,L635,$AG$3:$AG$724)</f>
        <v>0</v>
      </c>
      <c r="AF635" s="30">
        <f>SUMIF(Ingredients!$B$3:$B$217,M635,Ingredients!$C$3:$C$217)+SUMIF($B$3:$B$724,M635,$AG$3:$AG$724)</f>
        <v>0</v>
      </c>
      <c r="AG635" s="29">
        <f t="shared" si="119"/>
        <v>13</v>
      </c>
      <c r="AH635" s="30">
        <f>SUMIF(Ingredients!$B$3:$B$217,F635,Ingredients!$D$3:$D$217)+SUMIF($B$3:$B$724,F635,$AP$3:$AP$724)</f>
        <v>0</v>
      </c>
      <c r="AI635" s="30">
        <f>SUMIF(Ingredients!$B$3:$B$217,G635,Ingredients!$D$3:$D$217)+SUMIF($B$3:$B$724,G635,$AP$3:$AP$724)</f>
        <v>5</v>
      </c>
      <c r="AJ635" s="30">
        <f>SUMIF(Ingredients!$B$3:$B$217,H635,Ingredients!$D$3:$D$217)+SUMIF($B$3:$B$724,H635,$AP$3:$AP$724)</f>
        <v>0</v>
      </c>
      <c r="AK635" s="30">
        <f>SUMIF(Ingredients!$B$3:$B$217,I635,Ingredients!$D$3:$D$217)+SUMIF($B$3:$B$724,I635,$AP$3:$AP$724)</f>
        <v>0</v>
      </c>
      <c r="AL635" s="30">
        <f>SUMIF(Ingredients!$B$3:$B$217,J635,Ingredients!$D$3:$D$217)+SUMIF($B$3:$B$724,J635,$AP$3:$AP$724)</f>
        <v>0</v>
      </c>
      <c r="AM635" s="30">
        <f>SUMIF(Ingredients!$B$3:$B$217,K635,Ingredients!$D$3:$D$217)+SUMIF($B$3:$B$724,K635,$AP$3:$AP$724)</f>
        <v>0</v>
      </c>
      <c r="AN635" s="30">
        <f>SUMIF(Ingredients!$B$3:$B$217,L635,Ingredients!$D$3:$D$217)+SUMIF($B$3:$B$724,L635,$AP$3:$AP$724)</f>
        <v>0</v>
      </c>
      <c r="AO635" s="30">
        <f>SUMIF(Ingredients!$B$3:$B$217,M635,Ingredients!$D$3:$D$217)+SUMIF($B$3:$B$724,M635,$AP$3:$AP$724)</f>
        <v>0</v>
      </c>
      <c r="AP635" s="29">
        <f t="shared" si="120"/>
        <v>5</v>
      </c>
      <c r="AQ635" s="30">
        <f>SUMIF(Ingredients!$B$3:$B$217,F635,Ingredients!$E$3:$E$217)+SUMIF($B$3:$B$724,F635,$AY$3:$AY$727)</f>
        <v>18</v>
      </c>
      <c r="AR635" s="30">
        <f>SUMIF(Ingredients!$B$3:$B$217,G635,Ingredients!$E$3:$E$217)+SUMIF($B$3:$B$724,G635,$AY$3:$AY$727)</f>
        <v>23</v>
      </c>
      <c r="AS635" s="30">
        <f>SUMIF(Ingredients!$B$3:$B$217,H635,Ingredients!$E$3:$E$217)+SUMIF($B$3:$B$724,H635,$AY$3:$AY$727)</f>
        <v>33</v>
      </c>
      <c r="AT635" s="30">
        <f>SUMIF(Ingredients!$B$3:$B$217,I635,Ingredients!$E$3:$E$217)+SUMIF($B$3:$B$724,I635,$AY$3:$AY$727)</f>
        <v>0</v>
      </c>
      <c r="AU635" s="30">
        <f>SUMIF(Ingredients!$B$3:$B$217,J635,Ingredients!$E$3:$E$217)+SUMIF($B$3:$B$724,J635,$AY$3:$AY$727)</f>
        <v>0</v>
      </c>
      <c r="AV635" s="30">
        <f>SUMIF(Ingredients!$B$3:$B$217,K635,Ingredients!$E$3:$E$217)+SUMIF($B$3:$B$724,K635,$AY$3:$AY$727)</f>
        <v>0</v>
      </c>
      <c r="AW635" s="30">
        <f>SUMIF(Ingredients!$B$3:$B$217,L635,Ingredients!$E$3:$E$217)+SUMIF($B$3:$B$724,L635,$AY$3:$AY$727)</f>
        <v>0</v>
      </c>
      <c r="AX635" s="30">
        <f>SUMIF(Ingredients!$B$3:$B$217,M635,Ingredients!$E$3:$E$217)+SUMIF($B$3:$B$724,M635,$AY$3:$AY$727)</f>
        <v>0</v>
      </c>
      <c r="AY635" s="29">
        <f t="shared" si="121"/>
        <v>14.8</v>
      </c>
      <c r="AZ635" s="30">
        <f>SUMIF(Ingredients!$B$3:$B$217,F635,Ingredients!$F$3:$F$217)+SUMIF($B$3:$B$724,F635,$BH$3:$BH$724)</f>
        <v>0</v>
      </c>
      <c r="BA635" s="30">
        <f>SUMIF(Ingredients!$B$3:$B$217,G635,Ingredients!$F$3:$F$217)+SUMIF($B$3:$B$724,G635,$BH$3:$BH$724)</f>
        <v>0</v>
      </c>
      <c r="BB635" s="30">
        <f>SUMIF(Ingredients!$B$3:$B$217,H635,Ingredients!$F$3:$F$217)+SUMIF($B$3:$B$724,H635,$BH$3:$BH$724)</f>
        <v>0</v>
      </c>
      <c r="BC635" s="30">
        <f>SUMIF(Ingredients!$B$3:$B$217,I635,Ingredients!$F$3:$F$217)+SUMIF($B$3:$B$724,I635,$BH$3:$BH$724)</f>
        <v>0</v>
      </c>
      <c r="BD635" s="30">
        <f>SUMIF(Ingredients!$B$3:$B$217,J635,Ingredients!$F$3:$F$217)+SUMIF($B$3:$B$724,J635,$BH$3:$BH$724)</f>
        <v>0</v>
      </c>
      <c r="BE635" s="30">
        <f>SUMIF(Ingredients!$B$3:$B$217,K635,Ingredients!$F$3:$F$217)+SUMIF($B$3:$B$724,K635,$BH$3:$BH$724)</f>
        <v>0</v>
      </c>
      <c r="BF635" s="30">
        <f>SUMIF(Ingredients!$B$3:$B$217,L635,Ingredients!$F$3:$F$217)+SUMIF($B$3:$B$724,L635,$BH$3:$BH$724)</f>
        <v>0</v>
      </c>
      <c r="BG635" s="30">
        <f>SUMIF(Ingredients!$B$3:$B$217,M635,Ingredients!$F$3:$F$217)+SUMIF($B$3:$B$724,M635,$BH$3:$BH$724)</f>
        <v>0</v>
      </c>
      <c r="BH635" s="35">
        <f t="shared" si="122"/>
        <v>0</v>
      </c>
      <c r="BI635" s="30">
        <f>SUMIF(Ingredients!$B$3:$B$217,F635,Ingredients!$G$3:$G$217)+SUMIF($B$3:$B$724,F635,$BQ$3:$BQ$724)</f>
        <v>0</v>
      </c>
      <c r="BJ635" s="30">
        <f>SUMIF(Ingredients!$B$3:$B$217,G635,Ingredients!$G$3:$G$217)+SUMIF($B$3:$B$724,G635,$BQ$3:$BQ$724)</f>
        <v>0</v>
      </c>
      <c r="BK635" s="30">
        <f>SUMIF(Ingredients!$B$3:$B$217,H635,Ingredients!$G$3:$G$217)+SUMIF($B$3:$B$724,H635,$BQ$3:$BQ$724)</f>
        <v>0</v>
      </c>
      <c r="BL635" s="30">
        <f>SUMIF(Ingredients!$B$3:$B$217,I635,Ingredients!$G$3:$G$217)+SUMIF($B$3:$B$724,I635,$BQ$3:$BQ$724)</f>
        <v>0</v>
      </c>
      <c r="BM635" s="30">
        <f>SUMIF(Ingredients!$B$3:$B$217,J635,Ingredients!$G$3:$G$217)+SUMIF($B$3:$B$724,J635,$BQ$3:$BQ$724)</f>
        <v>0</v>
      </c>
      <c r="BN635" s="30">
        <f>SUMIF(Ingredients!$B$3:$B$217,K635,Ingredients!$G$3:$G$217)+SUMIF($B$3:$B$724,K635,$BQ$3:$BQ$724)</f>
        <v>0</v>
      </c>
      <c r="BO635" s="30">
        <f>SUMIF(Ingredients!$B$3:$B$217,L635,Ingredients!$G$3:$G$217)+SUMIF($B$3:$B$724,L635,$BQ$3:$BQ$724)</f>
        <v>0</v>
      </c>
      <c r="BP635" s="30">
        <f>SUMIF(Ingredients!$B$3:$B$217,M635,Ingredients!$G$3:$G$217)+SUMIF($B$3:$B$724,M635,$BQ$3:$BQ$724)</f>
        <v>0</v>
      </c>
      <c r="BQ635" s="36">
        <f t="shared" si="123"/>
        <v>0</v>
      </c>
      <c r="BR635" s="30">
        <f>SUMIF(Ingredients!$B$3:$B$217,F635,Ingredients!$H$3:$H$217)+SUMIF($B$3:$B$724,F635,$BZ$3:$BZ$724)</f>
        <v>1.5</v>
      </c>
      <c r="BS635" s="30">
        <f>SUMIF(Ingredients!$B$3:$B$217,G635,Ingredients!$H$3:$H$217)+SUMIF($B$3:$B$724,G635,$BZ$3:$BZ$724)</f>
        <v>0</v>
      </c>
      <c r="BT635" s="30">
        <f>SUMIF(Ingredients!$B$3:$B$217,H635,Ingredients!$H$3:$H$217)+SUMIF($B$3:$B$724,H635,$BZ$3:$BZ$724)</f>
        <v>0</v>
      </c>
      <c r="BU635" s="30">
        <f>SUMIF(Ingredients!$B$3:$B$217,I635,Ingredients!$H$3:$H$217)+SUMIF($B$3:$B$724,I635,$BZ$3:$BZ$724)</f>
        <v>0</v>
      </c>
      <c r="BV635" s="30">
        <f>SUMIF(Ingredients!$B$3:$B$217,J635,Ingredients!$H$3:$H$217)+SUMIF($B$3:$B$724,J635,$BZ$3:$BZ$724)</f>
        <v>0</v>
      </c>
      <c r="BW635" s="30">
        <f>SUMIF(Ingredients!$B$3:$B$217,K635,Ingredients!$H$3:$H$217)+SUMIF($B$3:$B$724,K635,$BZ$3:$BZ$724)</f>
        <v>0</v>
      </c>
      <c r="BX635" s="30">
        <f>SUMIF(Ingredients!$B$3:$B$217,L635,Ingredients!$H$3:$H$217)+SUMIF($B$3:$B$724,L635,$BZ$3:$BZ$724)</f>
        <v>0</v>
      </c>
      <c r="BY635" s="30">
        <f>SUMIF(Ingredients!$B$3:$B$217,M635,Ingredients!$H$3:$H$217)+SUMIF($B$3:$B$724,M635,$BZ$3:$BZ$724)</f>
        <v>0</v>
      </c>
      <c r="BZ635" s="42">
        <f t="shared" si="124"/>
        <v>1.5</v>
      </c>
      <c r="CA635" s="30">
        <f>SUMIF(Ingredients!$B$3:$B$217,F635,Ingredients!$I$3:$I$217)+SUMIF($B$3:$B$724,F635,$CI$3:$CI$724)</f>
        <v>0</v>
      </c>
      <c r="CB635" s="30">
        <f>SUMIF(Ingredients!$B$3:$B$217,G635,Ingredients!$I$3:$I$217)+SUMIF($B$3:$B$724,G635,$CI$3:$CI$724)</f>
        <v>0</v>
      </c>
      <c r="CC635" s="30">
        <f>SUMIF(Ingredients!$B$3:$B$217,H635,Ingredients!$I$3:$I$217)+SUMIF($B$3:$B$724,H635,$CI$3:$CI$724)</f>
        <v>0</v>
      </c>
      <c r="CD635" s="30">
        <f>SUMIF(Ingredients!$B$3:$B$217,I635,Ingredients!$I$3:$I$217)+SUMIF($B$3:$B$724,I635,$CI$3:$CI$724)</f>
        <v>0</v>
      </c>
      <c r="CE635" s="30">
        <f>SUMIF(Ingredients!$B$3:$B$217,J635,Ingredients!$I$3:$I$217)+SUMIF($B$3:$B$724,J635,$CI$3:$CI$724)</f>
        <v>0</v>
      </c>
      <c r="CF635" s="30">
        <f>SUMIF(Ingredients!$B$3:$B$217,K635,Ingredients!$I$3:$I$217)+SUMIF($B$3:$B$724,K635,$CI$3:$CI$724)</f>
        <v>0</v>
      </c>
      <c r="CG635" s="30">
        <f>SUMIF(Ingredients!$B$3:$B$217,L635,Ingredients!$I$3:$I$217)+SUMIF($B$3:$B$724,L635,$CI$3:$CI$724)</f>
        <v>0</v>
      </c>
      <c r="CH635" s="30">
        <f>SUMIF(Ingredients!$B$3:$B$217,M635,Ingredients!$I$3:$I$217)+SUMIF($B$3:$B$724,M635,$CI$3:$CI$724)</f>
        <v>0</v>
      </c>
      <c r="CI635" s="38">
        <f t="shared" si="125"/>
        <v>0</v>
      </c>
      <c r="CJ635" s="30">
        <f>SUMIF(Ingredients!$B$3:$B$217,F635,Ingredients!$J$3:$J$217)+SUMIF($B$3:$B$724,F635,$CR$3:$CR$724)</f>
        <v>0</v>
      </c>
      <c r="CK635" s="30">
        <f>SUMIF(Ingredients!$B$3:$B$217,G635,Ingredients!$J$3:$J$217)+SUMIF($B$3:$B$724,G635,$CR$3:$CR$724)</f>
        <v>2</v>
      </c>
      <c r="CL635" s="30">
        <f>SUMIF(Ingredients!$B$3:$B$217,H635,Ingredients!$J$3:$J$217)+SUMIF($B$3:$B$724,H635,$CR$3:$CR$724)</f>
        <v>0</v>
      </c>
      <c r="CM635" s="30">
        <f>SUMIF(Ingredients!$B$3:$B$217,I635,Ingredients!$J$3:$J$217)+SUMIF($B$3:$B$724,I635,$CR$3:$CR$724)</f>
        <v>0</v>
      </c>
      <c r="CN635" s="30">
        <f>SUMIF(Ingredients!$B$3:$B$217,J635,Ingredients!$J$3:$J$217)+SUMIF($B$3:$B$724,J635,$CR$3:$CR$724)</f>
        <v>0</v>
      </c>
      <c r="CO635" s="30">
        <f>SUMIF(Ingredients!$B$3:$B$217,K635,Ingredients!$J$3:$J$217)+SUMIF($B$3:$B$724,K635,$CR$3:$CR$724)</f>
        <v>0</v>
      </c>
      <c r="CP635" s="30">
        <f>SUMIF(Ingredients!$B$3:$B$217,L635,Ingredients!$J$3:$J$217)+SUMIF($B$3:$B$724,L635,$CR$3:$CR$724)</f>
        <v>0</v>
      </c>
      <c r="CQ635" s="30">
        <f>SUMIF(Ingredients!$B$3:$B$217,M635,Ingredients!$J$3:$J$217)+SUMIF($B$3:$B$724,M635,$CR$3:$CR$724)</f>
        <v>0</v>
      </c>
      <c r="CR635" s="43">
        <f t="shared" si="126"/>
        <v>2</v>
      </c>
      <c r="CS635" s="34">
        <v>13</v>
      </c>
      <c r="CT635" s="30">
        <v>5</v>
      </c>
      <c r="CU635" s="30">
        <v>14.8</v>
      </c>
      <c r="CV635" s="35">
        <v>0</v>
      </c>
      <c r="CW635" s="36">
        <v>0</v>
      </c>
      <c r="CX635" s="37">
        <v>1.5</v>
      </c>
      <c r="CY635" s="38">
        <v>0</v>
      </c>
      <c r="CZ635" s="39">
        <v>2</v>
      </c>
      <c r="DA635" t="s">
        <v>199</v>
      </c>
      <c r="DB635" t="str">
        <f t="shared" ca="1" si="127"/>
        <v>No</v>
      </c>
      <c r="DD635" t="s">
        <v>200</v>
      </c>
      <c r="DE635" t="str">
        <f t="shared" ca="1" si="128"/>
        <v/>
      </c>
      <c r="DF635" t="s">
        <v>2272</v>
      </c>
    </row>
    <row r="636" spans="2:110" x14ac:dyDescent="0.3">
      <c r="B636" t="s">
        <v>956</v>
      </c>
      <c r="C636" t="str">
        <f>INDEX('PH Itemnames'!$B$1:$B$723,MATCH(B636,'PH Itemnames'!$A$1:$A$723),1)</f>
        <v>rootbeerfloatItem</v>
      </c>
      <c r="D636" t="s">
        <v>240</v>
      </c>
      <c r="E636" t="s">
        <v>1192</v>
      </c>
      <c r="F636" s="10" t="s">
        <v>538</v>
      </c>
      <c r="G636" s="11" t="s">
        <v>248</v>
      </c>
      <c r="H636" s="11"/>
      <c r="I636" s="11"/>
      <c r="J636" s="11"/>
      <c r="K636" s="11"/>
      <c r="L636" s="11"/>
      <c r="M636" s="11"/>
      <c r="N636" s="46">
        <f ca="1">SUMIF(Ingredients!$B$3:$B$217,'PH complex foods'!F636,Ingredients!$A$3:$A$119)+SUMIF($B$3:$B$724,F636,$V$3:$V$723)</f>
        <v>1</v>
      </c>
      <c r="O636" s="11">
        <f ca="1">SUMIF(Ingredients!$B$3:$B$217,'PH complex foods'!G636,Ingredients!$A$3:$A$119)+SUMIF($B$3:$B$724,G636,$V$3:$V$723)</f>
        <v>1</v>
      </c>
      <c r="P636" s="11">
        <f ca="1">SUMIF(Ingredients!$B$3:$B$217,'PH complex foods'!H636,Ingredients!$A$3:$A$119)+SUMIF($B$3:$B$724,H636,$V$3:$V$723)</f>
        <v>0</v>
      </c>
      <c r="Q636" s="11">
        <f ca="1">SUMIF(Ingredients!$B$3:$B$217,'PH complex foods'!I636,Ingredients!$A$3:$A$119)+SUMIF($B$3:$B$724,I636,$V$3:$V$723)</f>
        <v>0</v>
      </c>
      <c r="R636" s="11">
        <f ca="1">SUMIF(Ingredients!$B$3:$B$217,'PH complex foods'!J636,Ingredients!$A$3:$A$119)+SUMIF($B$3:$B$724,J636,$V$3:$V$723)</f>
        <v>0</v>
      </c>
      <c r="S636" s="11">
        <f ca="1">SUMIF(Ingredients!$B$3:$B$217,'PH complex foods'!K636,Ingredients!$A$3:$A$119)+SUMIF($B$3:$B$724,K636,$V$3:$V$723)</f>
        <v>0</v>
      </c>
      <c r="T636" s="11">
        <f ca="1">SUMIF(Ingredients!$B$3:$B$217,'PH complex foods'!L636,Ingredients!$A$3:$A$119)+SUMIF($B$3:$B$724,L636,$V$3:$V$723)</f>
        <v>0</v>
      </c>
      <c r="U636" s="11">
        <f ca="1">SUMIF(Ingredients!$B$3:$B$217,'PH complex foods'!M636,Ingredients!$A$3:$A$119)+SUMIF($B$3:$B$724,M636,$V$3:$V$723)</f>
        <v>0</v>
      </c>
      <c r="V636" s="10">
        <f t="shared" ca="1" si="129"/>
        <v>1</v>
      </c>
      <c r="W636" s="11">
        <f t="shared" si="118"/>
        <v>0</v>
      </c>
      <c r="X636" s="44" t="str">
        <f t="shared" ca="1" si="130"/>
        <v>Yes</v>
      </c>
      <c r="Y636" s="34">
        <f>SUMIF(Ingredients!$B$3:$B$217,F636,Ingredients!$C$3:$C$217)+SUMIF($B$3:$B$724,F636,$AG$3:$AG$724)</f>
        <v>0</v>
      </c>
      <c r="Z636" s="30">
        <f>SUMIF(Ingredients!$B$3:$B$217,G636,Ingredients!$C$3:$C$217)+SUMIF($B$3:$B$724,G636,$AG$3:$AG$724)</f>
        <v>5</v>
      </c>
      <c r="AA636" s="30">
        <f>SUMIF(Ingredients!$B$3:$B$217,H636,Ingredients!$C$3:$C$217)+SUMIF($B$3:$B$724,H636,$AG$3:$AG$724)</f>
        <v>0</v>
      </c>
      <c r="AB636" s="30">
        <f>SUMIF(Ingredients!$B$3:$B$217,I636,Ingredients!$C$3:$C$217)+SUMIF($B$3:$B$724,I636,$AG$3:$AG$724)</f>
        <v>0</v>
      </c>
      <c r="AC636" s="30">
        <f>SUMIF(Ingredients!$B$3:$B$217,J636,Ingredients!$C$3:$C$217)+SUMIF($B$3:$B$724,J636,$AG$3:$AG$724)</f>
        <v>0</v>
      </c>
      <c r="AD636" s="30">
        <f>SUMIF(Ingredients!$B$3:$B$217,K636,Ingredients!$C$3:$C$217)+SUMIF($B$3:$B$724,K636,$AG$3:$AG$724)</f>
        <v>0</v>
      </c>
      <c r="AE636" s="30">
        <f>SUMIF(Ingredients!$B$3:$B$217,L636,Ingredients!$C$3:$C$217)+SUMIF($B$3:$B$724,L636,$AG$3:$AG$724)</f>
        <v>0</v>
      </c>
      <c r="AF636" s="30">
        <f>SUMIF(Ingredients!$B$3:$B$217,M636,Ingredients!$C$3:$C$217)+SUMIF($B$3:$B$724,M636,$AG$3:$AG$724)</f>
        <v>0</v>
      </c>
      <c r="AG636" s="29">
        <f t="shared" si="119"/>
        <v>5</v>
      </c>
      <c r="AH636" s="30">
        <f>SUMIF(Ingredients!$B$3:$B$217,F636,Ingredients!$D$3:$D$217)+SUMIF($B$3:$B$724,F636,$AP$3:$AP$724)</f>
        <v>20</v>
      </c>
      <c r="AI636" s="30">
        <f>SUMIF(Ingredients!$B$3:$B$217,G636,Ingredients!$D$3:$D$217)+SUMIF($B$3:$B$724,G636,$AP$3:$AP$724)</f>
        <v>10</v>
      </c>
      <c r="AJ636" s="30">
        <f>SUMIF(Ingredients!$B$3:$B$217,H636,Ingredients!$D$3:$D$217)+SUMIF($B$3:$B$724,H636,$AP$3:$AP$724)</f>
        <v>0</v>
      </c>
      <c r="AK636" s="30">
        <f>SUMIF(Ingredients!$B$3:$B$217,I636,Ingredients!$D$3:$D$217)+SUMIF($B$3:$B$724,I636,$AP$3:$AP$724)</f>
        <v>0</v>
      </c>
      <c r="AL636" s="30">
        <f>SUMIF(Ingredients!$B$3:$B$217,J636,Ingredients!$D$3:$D$217)+SUMIF($B$3:$B$724,J636,$AP$3:$AP$724)</f>
        <v>0</v>
      </c>
      <c r="AM636" s="30">
        <f>SUMIF(Ingredients!$B$3:$B$217,K636,Ingredients!$D$3:$D$217)+SUMIF($B$3:$B$724,K636,$AP$3:$AP$724)</f>
        <v>0</v>
      </c>
      <c r="AN636" s="30">
        <f>SUMIF(Ingredients!$B$3:$B$217,L636,Ingredients!$D$3:$D$217)+SUMIF($B$3:$B$724,L636,$AP$3:$AP$724)</f>
        <v>0</v>
      </c>
      <c r="AO636" s="30">
        <f>SUMIF(Ingredients!$B$3:$B$217,M636,Ingredients!$D$3:$D$217)+SUMIF($B$3:$B$724,M636,$AP$3:$AP$724)</f>
        <v>0</v>
      </c>
      <c r="AP636" s="29">
        <f t="shared" si="120"/>
        <v>30</v>
      </c>
      <c r="AQ636" s="30">
        <f>SUMIF(Ingredients!$B$3:$B$217,F636,Ingredients!$E$3:$E$217)+SUMIF($B$3:$B$724,F636,$AY$3:$AY$727)</f>
        <v>26</v>
      </c>
      <c r="AR636" s="30">
        <f>SUMIF(Ingredients!$B$3:$B$217,G636,Ingredients!$E$3:$E$217)+SUMIF($B$3:$B$724,G636,$AY$3:$AY$727)</f>
        <v>17.666666666666668</v>
      </c>
      <c r="AS636" s="30">
        <f>SUMIF(Ingredients!$B$3:$B$217,H636,Ingredients!$E$3:$E$217)+SUMIF($B$3:$B$724,H636,$AY$3:$AY$727)</f>
        <v>0</v>
      </c>
      <c r="AT636" s="30">
        <f>SUMIF(Ingredients!$B$3:$B$217,I636,Ingredients!$E$3:$E$217)+SUMIF($B$3:$B$724,I636,$AY$3:$AY$727)</f>
        <v>0</v>
      </c>
      <c r="AU636" s="30">
        <f>SUMIF(Ingredients!$B$3:$B$217,J636,Ingredients!$E$3:$E$217)+SUMIF($B$3:$B$724,J636,$AY$3:$AY$727)</f>
        <v>0</v>
      </c>
      <c r="AV636" s="30">
        <f>SUMIF(Ingredients!$B$3:$B$217,K636,Ingredients!$E$3:$E$217)+SUMIF($B$3:$B$724,K636,$AY$3:$AY$727)</f>
        <v>0</v>
      </c>
      <c r="AW636" s="30">
        <f>SUMIF(Ingredients!$B$3:$B$217,L636,Ingredients!$E$3:$E$217)+SUMIF($B$3:$B$724,L636,$AY$3:$AY$727)</f>
        <v>0</v>
      </c>
      <c r="AX636" s="30">
        <f>SUMIF(Ingredients!$B$3:$B$217,M636,Ingredients!$E$3:$E$217)+SUMIF($B$3:$B$724,M636,$AY$3:$AY$727)</f>
        <v>0</v>
      </c>
      <c r="AY636" s="29">
        <f t="shared" si="121"/>
        <v>21.833333333333336</v>
      </c>
      <c r="AZ636" s="30">
        <f>SUMIF(Ingredients!$B$3:$B$217,F636,Ingredients!$F$3:$F$217)+SUMIF($B$3:$B$724,F636,$BH$3:$BH$724)</f>
        <v>0</v>
      </c>
      <c r="BA636" s="30">
        <f>SUMIF(Ingredients!$B$3:$B$217,G636,Ingredients!$F$3:$F$217)+SUMIF($B$3:$B$724,G636,$BH$3:$BH$724)</f>
        <v>0</v>
      </c>
      <c r="BB636" s="30">
        <f>SUMIF(Ingredients!$B$3:$B$217,H636,Ingredients!$F$3:$F$217)+SUMIF($B$3:$B$724,H636,$BH$3:$BH$724)</f>
        <v>0</v>
      </c>
      <c r="BC636" s="30">
        <f>SUMIF(Ingredients!$B$3:$B$217,I636,Ingredients!$F$3:$F$217)+SUMIF($B$3:$B$724,I636,$BH$3:$BH$724)</f>
        <v>0</v>
      </c>
      <c r="BD636" s="30">
        <f>SUMIF(Ingredients!$B$3:$B$217,J636,Ingredients!$F$3:$F$217)+SUMIF($B$3:$B$724,J636,$BH$3:$BH$724)</f>
        <v>0</v>
      </c>
      <c r="BE636" s="30">
        <f>SUMIF(Ingredients!$B$3:$B$217,K636,Ingredients!$F$3:$F$217)+SUMIF($B$3:$B$724,K636,$BH$3:$BH$724)</f>
        <v>0</v>
      </c>
      <c r="BF636" s="30">
        <f>SUMIF(Ingredients!$B$3:$B$217,L636,Ingredients!$F$3:$F$217)+SUMIF($B$3:$B$724,L636,$BH$3:$BH$724)</f>
        <v>0</v>
      </c>
      <c r="BG636" s="30">
        <f>SUMIF(Ingredients!$B$3:$B$217,M636,Ingredients!$F$3:$F$217)+SUMIF($B$3:$B$724,M636,$BH$3:$BH$724)</f>
        <v>0</v>
      </c>
      <c r="BH636" s="35">
        <f t="shared" si="122"/>
        <v>0</v>
      </c>
      <c r="BI636" s="30">
        <f>SUMIF(Ingredients!$B$3:$B$217,F636,Ingredients!$G$3:$G$217)+SUMIF($B$3:$B$724,F636,$BQ$3:$BQ$724)</f>
        <v>0</v>
      </c>
      <c r="BJ636" s="30">
        <f>SUMIF(Ingredients!$B$3:$B$217,G636,Ingredients!$G$3:$G$217)+SUMIF($B$3:$B$724,G636,$BQ$3:$BQ$724)</f>
        <v>0</v>
      </c>
      <c r="BK636" s="30">
        <f>SUMIF(Ingredients!$B$3:$B$217,H636,Ingredients!$G$3:$G$217)+SUMIF($B$3:$B$724,H636,$BQ$3:$BQ$724)</f>
        <v>0</v>
      </c>
      <c r="BL636" s="30">
        <f>SUMIF(Ingredients!$B$3:$B$217,I636,Ingredients!$G$3:$G$217)+SUMIF($B$3:$B$724,I636,$BQ$3:$BQ$724)</f>
        <v>0</v>
      </c>
      <c r="BM636" s="30">
        <f>SUMIF(Ingredients!$B$3:$B$217,J636,Ingredients!$G$3:$G$217)+SUMIF($B$3:$B$724,J636,$BQ$3:$BQ$724)</f>
        <v>0</v>
      </c>
      <c r="BN636" s="30">
        <f>SUMIF(Ingredients!$B$3:$B$217,K636,Ingredients!$G$3:$G$217)+SUMIF($B$3:$B$724,K636,$BQ$3:$BQ$724)</f>
        <v>0</v>
      </c>
      <c r="BO636" s="30">
        <f>SUMIF(Ingredients!$B$3:$B$217,L636,Ingredients!$G$3:$G$217)+SUMIF($B$3:$B$724,L636,$BQ$3:$BQ$724)</f>
        <v>0</v>
      </c>
      <c r="BP636" s="30">
        <f>SUMIF(Ingredients!$B$3:$B$217,M636,Ingredients!$G$3:$G$217)+SUMIF($B$3:$B$724,M636,$BQ$3:$BQ$724)</f>
        <v>0</v>
      </c>
      <c r="BQ636" s="36">
        <f t="shared" si="123"/>
        <v>0</v>
      </c>
      <c r="BR636" s="30">
        <f>SUMIF(Ingredients!$B$3:$B$217,F636,Ingredients!$H$3:$H$217)+SUMIF($B$3:$B$724,F636,$BZ$3:$BZ$724)</f>
        <v>0</v>
      </c>
      <c r="BS636" s="30">
        <f>SUMIF(Ingredients!$B$3:$B$217,G636,Ingredients!$H$3:$H$217)+SUMIF($B$3:$B$724,G636,$BZ$3:$BZ$724)</f>
        <v>0</v>
      </c>
      <c r="BT636" s="30">
        <f>SUMIF(Ingredients!$B$3:$B$217,H636,Ingredients!$H$3:$H$217)+SUMIF($B$3:$B$724,H636,$BZ$3:$BZ$724)</f>
        <v>0</v>
      </c>
      <c r="BU636" s="30">
        <f>SUMIF(Ingredients!$B$3:$B$217,I636,Ingredients!$H$3:$H$217)+SUMIF($B$3:$B$724,I636,$BZ$3:$BZ$724)</f>
        <v>0</v>
      </c>
      <c r="BV636" s="30">
        <f>SUMIF(Ingredients!$B$3:$B$217,J636,Ingredients!$H$3:$H$217)+SUMIF($B$3:$B$724,J636,$BZ$3:$BZ$724)</f>
        <v>0</v>
      </c>
      <c r="BW636" s="30">
        <f>SUMIF(Ingredients!$B$3:$B$217,K636,Ingredients!$H$3:$H$217)+SUMIF($B$3:$B$724,K636,$BZ$3:$BZ$724)</f>
        <v>0</v>
      </c>
      <c r="BX636" s="30">
        <f>SUMIF(Ingredients!$B$3:$B$217,L636,Ingredients!$H$3:$H$217)+SUMIF($B$3:$B$724,L636,$BZ$3:$BZ$724)</f>
        <v>0</v>
      </c>
      <c r="BY636" s="30">
        <f>SUMIF(Ingredients!$B$3:$B$217,M636,Ingredients!$H$3:$H$217)+SUMIF($B$3:$B$724,M636,$BZ$3:$BZ$724)</f>
        <v>0</v>
      </c>
      <c r="BZ636" s="42">
        <f t="shared" si="124"/>
        <v>0</v>
      </c>
      <c r="CA636" s="30">
        <f>SUMIF(Ingredients!$B$3:$B$217,F636,Ingredients!$I$3:$I$217)+SUMIF($B$3:$B$724,F636,$CI$3:$CI$724)</f>
        <v>0</v>
      </c>
      <c r="CB636" s="30">
        <f>SUMIF(Ingredients!$B$3:$B$217,G636,Ingredients!$I$3:$I$217)+SUMIF($B$3:$B$724,G636,$CI$3:$CI$724)</f>
        <v>0</v>
      </c>
      <c r="CC636" s="30">
        <f>SUMIF(Ingredients!$B$3:$B$217,H636,Ingredients!$I$3:$I$217)+SUMIF($B$3:$B$724,H636,$CI$3:$CI$724)</f>
        <v>0</v>
      </c>
      <c r="CD636" s="30">
        <f>SUMIF(Ingredients!$B$3:$B$217,I636,Ingredients!$I$3:$I$217)+SUMIF($B$3:$B$724,I636,$CI$3:$CI$724)</f>
        <v>0</v>
      </c>
      <c r="CE636" s="30">
        <f>SUMIF(Ingredients!$B$3:$B$217,J636,Ingredients!$I$3:$I$217)+SUMIF($B$3:$B$724,J636,$CI$3:$CI$724)</f>
        <v>0</v>
      </c>
      <c r="CF636" s="30">
        <f>SUMIF(Ingredients!$B$3:$B$217,K636,Ingredients!$I$3:$I$217)+SUMIF($B$3:$B$724,K636,$CI$3:$CI$724)</f>
        <v>0</v>
      </c>
      <c r="CG636" s="30">
        <f>SUMIF(Ingredients!$B$3:$B$217,L636,Ingredients!$I$3:$I$217)+SUMIF($B$3:$B$724,L636,$CI$3:$CI$724)</f>
        <v>0</v>
      </c>
      <c r="CH636" s="30">
        <f>SUMIF(Ingredients!$B$3:$B$217,M636,Ingredients!$I$3:$I$217)+SUMIF($B$3:$B$724,M636,$CI$3:$CI$724)</f>
        <v>0</v>
      </c>
      <c r="CI636" s="38">
        <f t="shared" si="125"/>
        <v>0</v>
      </c>
      <c r="CJ636" s="30">
        <f>SUMIF(Ingredients!$B$3:$B$217,F636,Ingredients!$J$3:$J$217)+SUMIF($B$3:$B$724,F636,$CR$3:$CR$724)</f>
        <v>0</v>
      </c>
      <c r="CK636" s="30">
        <f>SUMIF(Ingredients!$B$3:$B$217,G636,Ingredients!$J$3:$J$217)+SUMIF($B$3:$B$724,G636,$CR$3:$CR$724)</f>
        <v>2</v>
      </c>
      <c r="CL636" s="30">
        <f>SUMIF(Ingredients!$B$3:$B$217,H636,Ingredients!$J$3:$J$217)+SUMIF($B$3:$B$724,H636,$CR$3:$CR$724)</f>
        <v>0</v>
      </c>
      <c r="CM636" s="30">
        <f>SUMIF(Ingredients!$B$3:$B$217,I636,Ingredients!$J$3:$J$217)+SUMIF($B$3:$B$724,I636,$CR$3:$CR$724)</f>
        <v>0</v>
      </c>
      <c r="CN636" s="30">
        <f>SUMIF(Ingredients!$B$3:$B$217,J636,Ingredients!$J$3:$J$217)+SUMIF($B$3:$B$724,J636,$CR$3:$CR$724)</f>
        <v>0</v>
      </c>
      <c r="CO636" s="30">
        <f>SUMIF(Ingredients!$B$3:$B$217,K636,Ingredients!$J$3:$J$217)+SUMIF($B$3:$B$724,K636,$CR$3:$CR$724)</f>
        <v>0</v>
      </c>
      <c r="CP636" s="30">
        <f>SUMIF(Ingredients!$B$3:$B$217,L636,Ingredients!$J$3:$J$217)+SUMIF($B$3:$B$724,L636,$CR$3:$CR$724)</f>
        <v>0</v>
      </c>
      <c r="CQ636" s="30">
        <f>SUMIF(Ingredients!$B$3:$B$217,M636,Ingredients!$J$3:$J$217)+SUMIF($B$3:$B$724,M636,$CR$3:$CR$724)</f>
        <v>0</v>
      </c>
      <c r="CR636" s="43">
        <f t="shared" si="126"/>
        <v>2</v>
      </c>
      <c r="CS636" s="34">
        <v>5</v>
      </c>
      <c r="CT636" s="30">
        <v>0</v>
      </c>
      <c r="CU636" s="30">
        <v>13.833333333333334</v>
      </c>
      <c r="CV636" s="35">
        <v>0</v>
      </c>
      <c r="CW636" s="36">
        <v>0</v>
      </c>
      <c r="CX636" s="37">
        <v>0</v>
      </c>
      <c r="CY636" s="38">
        <v>0</v>
      </c>
      <c r="CZ636" s="39">
        <v>2</v>
      </c>
      <c r="DA636" t="s">
        <v>202</v>
      </c>
      <c r="DB636" t="str">
        <f t="shared" ca="1" si="127"/>
        <v>-</v>
      </c>
      <c r="DD636" t="s">
        <v>200</v>
      </c>
      <c r="DE636" t="str">
        <f t="shared" ca="1" si="128"/>
        <v>ROOTBEERFLOATITEM(MEAL, ItemRegistry.rootbeerfloatItem, 4 ,1f,0f,0f,0f,0f,0f,2f,1.52f),</v>
      </c>
      <c r="DF636" t="s">
        <v>2646</v>
      </c>
    </row>
    <row r="637" spans="2:110" x14ac:dyDescent="0.3">
      <c r="B637" t="s">
        <v>957</v>
      </c>
      <c r="C637" t="str">
        <f>INDEX('PH Itemnames'!$B$1:$B$723,MATCH(B637,'PH Itemnames'!$A$1:$A$723),1)</f>
        <v>hotcocoaItem</v>
      </c>
      <c r="D637" t="s">
        <v>240</v>
      </c>
      <c r="E637" t="s">
        <v>1192</v>
      </c>
      <c r="F637" s="10" t="s">
        <v>221</v>
      </c>
      <c r="G637" s="11" t="s">
        <v>414</v>
      </c>
      <c r="H637" s="11" t="s">
        <v>238</v>
      </c>
      <c r="I637" s="11"/>
      <c r="J637" s="11"/>
      <c r="K637" s="11"/>
      <c r="L637" s="11"/>
      <c r="M637" s="11"/>
      <c r="N637" s="46">
        <f ca="1">SUMIF(Ingredients!$B$3:$B$217,'PH complex foods'!F637,Ingredients!$A$3:$A$119)+SUMIF($B$3:$B$724,F637,$V$3:$V$723)</f>
        <v>0</v>
      </c>
      <c r="O637" s="11">
        <f ca="1">SUMIF(Ingredients!$B$3:$B$217,'PH complex foods'!G637,Ingredients!$A$3:$A$119)+SUMIF($B$3:$B$724,G637,$V$3:$V$723)</f>
        <v>1</v>
      </c>
      <c r="P637" s="11">
        <f ca="1">SUMIF(Ingredients!$B$3:$B$217,'PH complex foods'!H637,Ingredients!$A$3:$A$119)+SUMIF($B$3:$B$724,H637,$V$3:$V$723)</f>
        <v>1</v>
      </c>
      <c r="Q637" s="11">
        <f ca="1">SUMIF(Ingredients!$B$3:$B$217,'PH complex foods'!I637,Ingredients!$A$3:$A$119)+SUMIF($B$3:$B$724,I637,$V$3:$V$723)</f>
        <v>0</v>
      </c>
      <c r="R637" s="11">
        <f ca="1">SUMIF(Ingredients!$B$3:$B$217,'PH complex foods'!J637,Ingredients!$A$3:$A$119)+SUMIF($B$3:$B$724,J637,$V$3:$V$723)</f>
        <v>0</v>
      </c>
      <c r="S637" s="11">
        <f ca="1">SUMIF(Ingredients!$B$3:$B$217,'PH complex foods'!K637,Ingredients!$A$3:$A$119)+SUMIF($B$3:$B$724,K637,$V$3:$V$723)</f>
        <v>0</v>
      </c>
      <c r="T637" s="11">
        <f ca="1">SUMIF(Ingredients!$B$3:$B$217,'PH complex foods'!L637,Ingredients!$A$3:$A$119)+SUMIF($B$3:$B$724,L637,$V$3:$V$723)</f>
        <v>0</v>
      </c>
      <c r="U637" s="11">
        <f ca="1">SUMIF(Ingredients!$B$3:$B$217,'PH complex foods'!M637,Ingredients!$A$3:$A$119)+SUMIF($B$3:$B$724,M637,$V$3:$V$723)</f>
        <v>0</v>
      </c>
      <c r="V637" s="10">
        <f t="shared" ca="1" si="129"/>
        <v>0</v>
      </c>
      <c r="W637" s="11">
        <f t="shared" si="118"/>
        <v>0</v>
      </c>
      <c r="X637" s="44" t="str">
        <f t="shared" ca="1" si="130"/>
        <v>No</v>
      </c>
      <c r="Y637" s="34">
        <f>SUMIF(Ingredients!$B$3:$B$217,F637,Ingredients!$C$3:$C$217)+SUMIF($B$3:$B$724,F637,$AG$3:$AG$724)</f>
        <v>0</v>
      </c>
      <c r="Z637" s="30">
        <f>SUMIF(Ingredients!$B$3:$B$217,G637,Ingredients!$C$3:$C$217)+SUMIF($B$3:$B$724,G637,$AG$3:$AG$724)</f>
        <v>0</v>
      </c>
      <c r="AA637" s="30">
        <f>SUMIF(Ingredients!$B$3:$B$217,H637,Ingredients!$C$3:$C$217)+SUMIF($B$3:$B$724,H637,$AG$3:$AG$724)</f>
        <v>5</v>
      </c>
      <c r="AB637" s="30">
        <f>SUMIF(Ingredients!$B$3:$B$217,I637,Ingredients!$C$3:$C$217)+SUMIF($B$3:$B$724,I637,$AG$3:$AG$724)</f>
        <v>0</v>
      </c>
      <c r="AC637" s="30">
        <f>SUMIF(Ingredients!$B$3:$B$217,J637,Ingredients!$C$3:$C$217)+SUMIF($B$3:$B$724,J637,$AG$3:$AG$724)</f>
        <v>0</v>
      </c>
      <c r="AD637" s="30">
        <f>SUMIF(Ingredients!$B$3:$B$217,K637,Ingredients!$C$3:$C$217)+SUMIF($B$3:$B$724,K637,$AG$3:$AG$724)</f>
        <v>0</v>
      </c>
      <c r="AE637" s="30">
        <f>SUMIF(Ingredients!$B$3:$B$217,L637,Ingredients!$C$3:$C$217)+SUMIF($B$3:$B$724,L637,$AG$3:$AG$724)</f>
        <v>0</v>
      </c>
      <c r="AF637" s="30">
        <f>SUMIF(Ingredients!$B$3:$B$217,M637,Ingredients!$C$3:$C$217)+SUMIF($B$3:$B$724,M637,$AG$3:$AG$724)</f>
        <v>0</v>
      </c>
      <c r="AG637" s="29">
        <f t="shared" si="119"/>
        <v>5</v>
      </c>
      <c r="AH637" s="30">
        <f>SUMIF(Ingredients!$B$3:$B$217,F637,Ingredients!$D$3:$D$217)+SUMIF($B$3:$B$724,F637,$AP$3:$AP$724)</f>
        <v>0</v>
      </c>
      <c r="AI637" s="30">
        <f>SUMIF(Ingredients!$B$3:$B$217,G637,Ingredients!$D$3:$D$217)+SUMIF($B$3:$B$724,G637,$AP$3:$AP$724)</f>
        <v>10</v>
      </c>
      <c r="AJ637" s="30">
        <f>SUMIF(Ingredients!$B$3:$B$217,H637,Ingredients!$D$3:$D$217)+SUMIF($B$3:$B$724,H637,$AP$3:$AP$724)</f>
        <v>5</v>
      </c>
      <c r="AK637" s="30">
        <f>SUMIF(Ingredients!$B$3:$B$217,I637,Ingredients!$D$3:$D$217)+SUMIF($B$3:$B$724,I637,$AP$3:$AP$724)</f>
        <v>0</v>
      </c>
      <c r="AL637" s="30">
        <f>SUMIF(Ingredients!$B$3:$B$217,J637,Ingredients!$D$3:$D$217)+SUMIF($B$3:$B$724,J637,$AP$3:$AP$724)</f>
        <v>0</v>
      </c>
      <c r="AM637" s="30">
        <f>SUMIF(Ingredients!$B$3:$B$217,K637,Ingredients!$D$3:$D$217)+SUMIF($B$3:$B$724,K637,$AP$3:$AP$724)</f>
        <v>0</v>
      </c>
      <c r="AN637" s="30">
        <f>SUMIF(Ingredients!$B$3:$B$217,L637,Ingredients!$D$3:$D$217)+SUMIF($B$3:$B$724,L637,$AP$3:$AP$724)</f>
        <v>0</v>
      </c>
      <c r="AO637" s="30">
        <f>SUMIF(Ingredients!$B$3:$B$217,M637,Ingredients!$D$3:$D$217)+SUMIF($B$3:$B$724,M637,$AP$3:$AP$724)</f>
        <v>0</v>
      </c>
      <c r="AP637" s="29">
        <f t="shared" si="120"/>
        <v>15</v>
      </c>
      <c r="AQ637" s="30">
        <f>SUMIF(Ingredients!$B$3:$B$217,F637,Ingredients!$E$3:$E$217)+SUMIF($B$3:$B$724,F637,$AY$3:$AY$727)</f>
        <v>0</v>
      </c>
      <c r="AR637" s="30">
        <f>SUMIF(Ingredients!$B$3:$B$217,G637,Ingredients!$E$3:$E$217)+SUMIF($B$3:$B$724,G637,$AY$3:$AY$727)</f>
        <v>15.333333333333334</v>
      </c>
      <c r="AS637" s="30">
        <f>SUMIF(Ingredients!$B$3:$B$217,H637,Ingredients!$E$3:$E$217)+SUMIF($B$3:$B$724,H637,$AY$3:$AY$727)</f>
        <v>23</v>
      </c>
      <c r="AT637" s="30">
        <f>SUMIF(Ingredients!$B$3:$B$217,I637,Ingredients!$E$3:$E$217)+SUMIF($B$3:$B$724,I637,$AY$3:$AY$727)</f>
        <v>0</v>
      </c>
      <c r="AU637" s="30">
        <f>SUMIF(Ingredients!$B$3:$B$217,J637,Ingredients!$E$3:$E$217)+SUMIF($B$3:$B$724,J637,$AY$3:$AY$727)</f>
        <v>0</v>
      </c>
      <c r="AV637" s="30">
        <f>SUMIF(Ingredients!$B$3:$B$217,K637,Ingredients!$E$3:$E$217)+SUMIF($B$3:$B$724,K637,$AY$3:$AY$727)</f>
        <v>0</v>
      </c>
      <c r="AW637" s="30">
        <f>SUMIF(Ingredients!$B$3:$B$217,L637,Ingredients!$E$3:$E$217)+SUMIF($B$3:$B$724,L637,$AY$3:$AY$727)</f>
        <v>0</v>
      </c>
      <c r="AX637" s="30">
        <f>SUMIF(Ingredients!$B$3:$B$217,M637,Ingredients!$E$3:$E$217)+SUMIF($B$3:$B$724,M637,$AY$3:$AY$727)</f>
        <v>0</v>
      </c>
      <c r="AY637" s="29">
        <f t="shared" si="121"/>
        <v>12.777777777777779</v>
      </c>
      <c r="AZ637" s="30">
        <f>SUMIF(Ingredients!$B$3:$B$217,F637,Ingredients!$F$3:$F$217)+SUMIF($B$3:$B$724,F637,$BH$3:$BH$724)</f>
        <v>0</v>
      </c>
      <c r="BA637" s="30">
        <f>SUMIF(Ingredients!$B$3:$B$217,G637,Ingredients!$F$3:$F$217)+SUMIF($B$3:$B$724,G637,$BH$3:$BH$724)</f>
        <v>0</v>
      </c>
      <c r="BB637" s="30">
        <f>SUMIF(Ingredients!$B$3:$B$217,H637,Ingredients!$F$3:$F$217)+SUMIF($B$3:$B$724,H637,$BH$3:$BH$724)</f>
        <v>0</v>
      </c>
      <c r="BC637" s="30">
        <f>SUMIF(Ingredients!$B$3:$B$217,I637,Ingredients!$F$3:$F$217)+SUMIF($B$3:$B$724,I637,$BH$3:$BH$724)</f>
        <v>0</v>
      </c>
      <c r="BD637" s="30">
        <f>SUMIF(Ingredients!$B$3:$B$217,J637,Ingredients!$F$3:$F$217)+SUMIF($B$3:$B$724,J637,$BH$3:$BH$724)</f>
        <v>0</v>
      </c>
      <c r="BE637" s="30">
        <f>SUMIF(Ingredients!$B$3:$B$217,K637,Ingredients!$F$3:$F$217)+SUMIF($B$3:$B$724,K637,$BH$3:$BH$724)</f>
        <v>0</v>
      </c>
      <c r="BF637" s="30">
        <f>SUMIF(Ingredients!$B$3:$B$217,L637,Ingredients!$F$3:$F$217)+SUMIF($B$3:$B$724,L637,$BH$3:$BH$724)</f>
        <v>0</v>
      </c>
      <c r="BG637" s="30">
        <f>SUMIF(Ingredients!$B$3:$B$217,M637,Ingredients!$F$3:$F$217)+SUMIF($B$3:$B$724,M637,$BH$3:$BH$724)</f>
        <v>0</v>
      </c>
      <c r="BH637" s="35">
        <f t="shared" si="122"/>
        <v>0</v>
      </c>
      <c r="BI637" s="30">
        <f>SUMIF(Ingredients!$B$3:$B$217,F637,Ingredients!$G$3:$G$217)+SUMIF($B$3:$B$724,F637,$BQ$3:$BQ$724)</f>
        <v>0</v>
      </c>
      <c r="BJ637" s="30">
        <f>SUMIF(Ingredients!$B$3:$B$217,G637,Ingredients!$G$3:$G$217)+SUMIF($B$3:$B$724,G637,$BQ$3:$BQ$724)</f>
        <v>0</v>
      </c>
      <c r="BK637" s="30">
        <f>SUMIF(Ingredients!$B$3:$B$217,H637,Ingredients!$G$3:$G$217)+SUMIF($B$3:$B$724,H637,$BQ$3:$BQ$724)</f>
        <v>0</v>
      </c>
      <c r="BL637" s="30">
        <f>SUMIF(Ingredients!$B$3:$B$217,I637,Ingredients!$G$3:$G$217)+SUMIF($B$3:$B$724,I637,$BQ$3:$BQ$724)</f>
        <v>0</v>
      </c>
      <c r="BM637" s="30">
        <f>SUMIF(Ingredients!$B$3:$B$217,J637,Ingredients!$G$3:$G$217)+SUMIF($B$3:$B$724,J637,$BQ$3:$BQ$724)</f>
        <v>0</v>
      </c>
      <c r="BN637" s="30">
        <f>SUMIF(Ingredients!$B$3:$B$217,K637,Ingredients!$G$3:$G$217)+SUMIF($B$3:$B$724,K637,$BQ$3:$BQ$724)</f>
        <v>0</v>
      </c>
      <c r="BO637" s="30">
        <f>SUMIF(Ingredients!$B$3:$B$217,L637,Ingredients!$G$3:$G$217)+SUMIF($B$3:$B$724,L637,$BQ$3:$BQ$724)</f>
        <v>0</v>
      </c>
      <c r="BP637" s="30">
        <f>SUMIF(Ingredients!$B$3:$B$217,M637,Ingredients!$G$3:$G$217)+SUMIF($B$3:$B$724,M637,$BQ$3:$BQ$724)</f>
        <v>0</v>
      </c>
      <c r="BQ637" s="36">
        <f t="shared" si="123"/>
        <v>0</v>
      </c>
      <c r="BR637" s="30">
        <f>SUMIF(Ingredients!$B$3:$B$217,F637,Ingredients!$H$3:$H$217)+SUMIF($B$3:$B$724,F637,$BZ$3:$BZ$724)</f>
        <v>0</v>
      </c>
      <c r="BS637" s="30">
        <f>SUMIF(Ingredients!$B$3:$B$217,G637,Ingredients!$H$3:$H$217)+SUMIF($B$3:$B$724,G637,$BZ$3:$BZ$724)</f>
        <v>0</v>
      </c>
      <c r="BT637" s="30">
        <f>SUMIF(Ingredients!$B$3:$B$217,H637,Ingredients!$H$3:$H$217)+SUMIF($B$3:$B$724,H637,$BZ$3:$BZ$724)</f>
        <v>0</v>
      </c>
      <c r="BU637" s="30">
        <f>SUMIF(Ingredients!$B$3:$B$217,I637,Ingredients!$H$3:$H$217)+SUMIF($B$3:$B$724,I637,$BZ$3:$BZ$724)</f>
        <v>0</v>
      </c>
      <c r="BV637" s="30">
        <f>SUMIF(Ingredients!$B$3:$B$217,J637,Ingredients!$H$3:$H$217)+SUMIF($B$3:$B$724,J637,$BZ$3:$BZ$724)</f>
        <v>0</v>
      </c>
      <c r="BW637" s="30">
        <f>SUMIF(Ingredients!$B$3:$B$217,K637,Ingredients!$H$3:$H$217)+SUMIF($B$3:$B$724,K637,$BZ$3:$BZ$724)</f>
        <v>0</v>
      </c>
      <c r="BX637" s="30">
        <f>SUMIF(Ingredients!$B$3:$B$217,L637,Ingredients!$H$3:$H$217)+SUMIF($B$3:$B$724,L637,$BZ$3:$BZ$724)</f>
        <v>0</v>
      </c>
      <c r="BY637" s="30">
        <f>SUMIF(Ingredients!$B$3:$B$217,M637,Ingredients!$H$3:$H$217)+SUMIF($B$3:$B$724,M637,$BZ$3:$BZ$724)</f>
        <v>0</v>
      </c>
      <c r="BZ637" s="42">
        <f t="shared" si="124"/>
        <v>0</v>
      </c>
      <c r="CA637" s="30">
        <f>SUMIF(Ingredients!$B$3:$B$217,F637,Ingredients!$I$3:$I$217)+SUMIF($B$3:$B$724,F637,$CI$3:$CI$724)</f>
        <v>0</v>
      </c>
      <c r="CB637" s="30">
        <f>SUMIF(Ingredients!$B$3:$B$217,G637,Ingredients!$I$3:$I$217)+SUMIF($B$3:$B$724,G637,$CI$3:$CI$724)</f>
        <v>0</v>
      </c>
      <c r="CC637" s="30">
        <f>SUMIF(Ingredients!$B$3:$B$217,H637,Ingredients!$I$3:$I$217)+SUMIF($B$3:$B$724,H637,$CI$3:$CI$724)</f>
        <v>0</v>
      </c>
      <c r="CD637" s="30">
        <f>SUMIF(Ingredients!$B$3:$B$217,I637,Ingredients!$I$3:$I$217)+SUMIF($B$3:$B$724,I637,$CI$3:$CI$724)</f>
        <v>0</v>
      </c>
      <c r="CE637" s="30">
        <f>SUMIF(Ingredients!$B$3:$B$217,J637,Ingredients!$I$3:$I$217)+SUMIF($B$3:$B$724,J637,$CI$3:$CI$724)</f>
        <v>0</v>
      </c>
      <c r="CF637" s="30">
        <f>SUMIF(Ingredients!$B$3:$B$217,K637,Ingredients!$I$3:$I$217)+SUMIF($B$3:$B$724,K637,$CI$3:$CI$724)</f>
        <v>0</v>
      </c>
      <c r="CG637" s="30">
        <f>SUMIF(Ingredients!$B$3:$B$217,L637,Ingredients!$I$3:$I$217)+SUMIF($B$3:$B$724,L637,$CI$3:$CI$724)</f>
        <v>0</v>
      </c>
      <c r="CH637" s="30">
        <f>SUMIF(Ingredients!$B$3:$B$217,M637,Ingredients!$I$3:$I$217)+SUMIF($B$3:$B$724,M637,$CI$3:$CI$724)</f>
        <v>0</v>
      </c>
      <c r="CI637" s="38">
        <f t="shared" si="125"/>
        <v>0</v>
      </c>
      <c r="CJ637" s="30">
        <f>SUMIF(Ingredients!$B$3:$B$217,F637,Ingredients!$J$3:$J$217)+SUMIF($B$3:$B$724,F637,$CR$3:$CR$724)</f>
        <v>0</v>
      </c>
      <c r="CK637" s="30">
        <f>SUMIF(Ingredients!$B$3:$B$217,G637,Ingredients!$J$3:$J$217)+SUMIF($B$3:$B$724,G637,$CR$3:$CR$724)</f>
        <v>0</v>
      </c>
      <c r="CL637" s="30">
        <f>SUMIF(Ingredients!$B$3:$B$217,H637,Ingredients!$J$3:$J$217)+SUMIF($B$3:$B$724,H637,$CR$3:$CR$724)</f>
        <v>2</v>
      </c>
      <c r="CM637" s="30">
        <f>SUMIF(Ingredients!$B$3:$B$217,I637,Ingredients!$J$3:$J$217)+SUMIF($B$3:$B$724,I637,$CR$3:$CR$724)</f>
        <v>0</v>
      </c>
      <c r="CN637" s="30">
        <f>SUMIF(Ingredients!$B$3:$B$217,J637,Ingredients!$J$3:$J$217)+SUMIF($B$3:$B$724,J637,$CR$3:$CR$724)</f>
        <v>0</v>
      </c>
      <c r="CO637" s="30">
        <f>SUMIF(Ingredients!$B$3:$B$217,K637,Ingredients!$J$3:$J$217)+SUMIF($B$3:$B$724,K637,$CR$3:$CR$724)</f>
        <v>0</v>
      </c>
      <c r="CP637" s="30">
        <f>SUMIF(Ingredients!$B$3:$B$217,L637,Ingredients!$J$3:$J$217)+SUMIF($B$3:$B$724,L637,$CR$3:$CR$724)</f>
        <v>0</v>
      </c>
      <c r="CQ637" s="30">
        <f>SUMIF(Ingredients!$B$3:$B$217,M637,Ingredients!$J$3:$J$217)+SUMIF($B$3:$B$724,M637,$CR$3:$CR$724)</f>
        <v>0</v>
      </c>
      <c r="CR637" s="43">
        <f t="shared" si="126"/>
        <v>2</v>
      </c>
      <c r="CS637" s="34">
        <v>5</v>
      </c>
      <c r="CT637" s="30">
        <v>15</v>
      </c>
      <c r="CU637" s="30">
        <v>12.777777777777779</v>
      </c>
      <c r="CV637" s="35">
        <v>0</v>
      </c>
      <c r="CW637" s="36">
        <v>0</v>
      </c>
      <c r="CX637" s="37">
        <v>0</v>
      </c>
      <c r="CY637" s="38">
        <v>0</v>
      </c>
      <c r="CZ637" s="39">
        <v>2</v>
      </c>
      <c r="DA637" t="s">
        <v>199</v>
      </c>
      <c r="DB637" t="str">
        <f t="shared" ca="1" si="127"/>
        <v>No</v>
      </c>
      <c r="DD637" t="s">
        <v>200</v>
      </c>
      <c r="DE637" t="str">
        <f t="shared" ca="1" si="128"/>
        <v/>
      </c>
      <c r="DF637" t="s">
        <v>2272</v>
      </c>
    </row>
    <row r="638" spans="2:110" x14ac:dyDescent="0.3">
      <c r="B638" t="s">
        <v>958</v>
      </c>
      <c r="C638" t="str">
        <f>INDEX('PH Itemnames'!$B$1:$B$723,MATCH(B638,'PH Itemnames'!$A$1:$A$723),1)</f>
        <v>cinnamonbreadItem</v>
      </c>
      <c r="D638" t="s">
        <v>240</v>
      </c>
      <c r="E638" t="s">
        <v>1192</v>
      </c>
      <c r="F638" s="10" t="s">
        <v>209</v>
      </c>
      <c r="G638" s="11" t="s">
        <v>400</v>
      </c>
      <c r="H638" s="11" t="s">
        <v>247</v>
      </c>
      <c r="I638" s="11"/>
      <c r="J638" s="11"/>
      <c r="K638" s="11"/>
      <c r="L638" s="11"/>
      <c r="M638" s="11"/>
      <c r="N638" s="46">
        <f ca="1">SUMIF(Ingredients!$B$3:$B$217,'PH complex foods'!F638,Ingredients!$A$3:$A$119)+SUMIF($B$3:$B$724,F638,$V$3:$V$723)</f>
        <v>1</v>
      </c>
      <c r="O638" s="11">
        <f ca="1">SUMIF(Ingredients!$B$3:$B$217,'PH complex foods'!G638,Ingredients!$A$3:$A$119)+SUMIF($B$3:$B$724,G638,$V$3:$V$723)</f>
        <v>0</v>
      </c>
      <c r="P638" s="11">
        <f ca="1">SUMIF(Ingredients!$B$3:$B$217,'PH complex foods'!H638,Ingredients!$A$3:$A$119)+SUMIF($B$3:$B$724,H638,$V$3:$V$723)</f>
        <v>1</v>
      </c>
      <c r="Q638" s="11">
        <f ca="1">SUMIF(Ingredients!$B$3:$B$217,'PH complex foods'!I638,Ingredients!$A$3:$A$119)+SUMIF($B$3:$B$724,I638,$V$3:$V$723)</f>
        <v>0</v>
      </c>
      <c r="R638" s="11">
        <f ca="1">SUMIF(Ingredients!$B$3:$B$217,'PH complex foods'!J638,Ingredients!$A$3:$A$119)+SUMIF($B$3:$B$724,J638,$V$3:$V$723)</f>
        <v>0</v>
      </c>
      <c r="S638" s="11">
        <f ca="1">SUMIF(Ingredients!$B$3:$B$217,'PH complex foods'!K638,Ingredients!$A$3:$A$119)+SUMIF($B$3:$B$724,K638,$V$3:$V$723)</f>
        <v>0</v>
      </c>
      <c r="T638" s="11">
        <f ca="1">SUMIF(Ingredients!$B$3:$B$217,'PH complex foods'!L638,Ingredients!$A$3:$A$119)+SUMIF($B$3:$B$724,L638,$V$3:$V$723)</f>
        <v>0</v>
      </c>
      <c r="U638" s="11">
        <f ca="1">SUMIF(Ingredients!$B$3:$B$217,'PH complex foods'!M638,Ingredients!$A$3:$A$119)+SUMIF($B$3:$B$724,M638,$V$3:$V$723)</f>
        <v>0</v>
      </c>
      <c r="V638" s="10">
        <f t="shared" ca="1" si="129"/>
        <v>0</v>
      </c>
      <c r="W638" s="11">
        <f t="shared" si="118"/>
        <v>0</v>
      </c>
      <c r="X638" s="44" t="str">
        <f t="shared" ca="1" si="130"/>
        <v>No</v>
      </c>
      <c r="Y638" s="34">
        <f>SUMIF(Ingredients!$B$3:$B$217,F638,Ingredients!$C$3:$C$217)+SUMIF($B$3:$B$724,F638,$AG$3:$AG$724)</f>
        <v>5</v>
      </c>
      <c r="Z638" s="30">
        <f>SUMIF(Ingredients!$B$3:$B$217,G638,Ingredients!$C$3:$C$217)+SUMIF($B$3:$B$724,G638,$AG$3:$AG$724)</f>
        <v>0</v>
      </c>
      <c r="AA638" s="30">
        <f>SUMIF(Ingredients!$B$3:$B$217,H638,Ingredients!$C$3:$C$217)+SUMIF($B$3:$B$724,H638,$AG$3:$AG$724)</f>
        <v>5</v>
      </c>
      <c r="AB638" s="30">
        <f>SUMIF(Ingredients!$B$3:$B$217,I638,Ingredients!$C$3:$C$217)+SUMIF($B$3:$B$724,I638,$AG$3:$AG$724)</f>
        <v>0</v>
      </c>
      <c r="AC638" s="30">
        <f>SUMIF(Ingredients!$B$3:$B$217,J638,Ingredients!$C$3:$C$217)+SUMIF($B$3:$B$724,J638,$AG$3:$AG$724)</f>
        <v>0</v>
      </c>
      <c r="AD638" s="30">
        <f>SUMIF(Ingredients!$B$3:$B$217,K638,Ingredients!$C$3:$C$217)+SUMIF($B$3:$B$724,K638,$AG$3:$AG$724)</f>
        <v>0</v>
      </c>
      <c r="AE638" s="30">
        <f>SUMIF(Ingredients!$B$3:$B$217,L638,Ingredients!$C$3:$C$217)+SUMIF($B$3:$B$724,L638,$AG$3:$AG$724)</f>
        <v>0</v>
      </c>
      <c r="AF638" s="30">
        <f>SUMIF(Ingredients!$B$3:$B$217,M638,Ingredients!$C$3:$C$217)+SUMIF($B$3:$B$724,M638,$AG$3:$AG$724)</f>
        <v>0</v>
      </c>
      <c r="AG638" s="29">
        <f t="shared" si="119"/>
        <v>10</v>
      </c>
      <c r="AH638" s="30">
        <f>SUMIF(Ingredients!$B$3:$B$217,F638,Ingredients!$D$3:$D$217)+SUMIF($B$3:$B$724,F638,$AP$3:$AP$724)</f>
        <v>0</v>
      </c>
      <c r="AI638" s="30">
        <f>SUMIF(Ingredients!$B$3:$B$217,G638,Ingredients!$D$3:$D$217)+SUMIF($B$3:$B$724,G638,$AP$3:$AP$724)</f>
        <v>0</v>
      </c>
      <c r="AJ638" s="30">
        <f>SUMIF(Ingredients!$B$3:$B$217,H638,Ingredients!$D$3:$D$217)+SUMIF($B$3:$B$724,H638,$AP$3:$AP$724)</f>
        <v>0</v>
      </c>
      <c r="AK638" s="30">
        <f>SUMIF(Ingredients!$B$3:$B$217,I638,Ingredients!$D$3:$D$217)+SUMIF($B$3:$B$724,I638,$AP$3:$AP$724)</f>
        <v>0</v>
      </c>
      <c r="AL638" s="30">
        <f>SUMIF(Ingredients!$B$3:$B$217,J638,Ingredients!$D$3:$D$217)+SUMIF($B$3:$B$724,J638,$AP$3:$AP$724)</f>
        <v>0</v>
      </c>
      <c r="AM638" s="30">
        <f>SUMIF(Ingredients!$B$3:$B$217,K638,Ingredients!$D$3:$D$217)+SUMIF($B$3:$B$724,K638,$AP$3:$AP$724)</f>
        <v>0</v>
      </c>
      <c r="AN638" s="30">
        <f>SUMIF(Ingredients!$B$3:$B$217,L638,Ingredients!$D$3:$D$217)+SUMIF($B$3:$B$724,L638,$AP$3:$AP$724)</f>
        <v>0</v>
      </c>
      <c r="AO638" s="30">
        <f>SUMIF(Ingredients!$B$3:$B$217,M638,Ingredients!$D$3:$D$217)+SUMIF($B$3:$B$724,M638,$AP$3:$AP$724)</f>
        <v>0</v>
      </c>
      <c r="AP638" s="29">
        <f t="shared" si="120"/>
        <v>0</v>
      </c>
      <c r="AQ638" s="30">
        <f>SUMIF(Ingredients!$B$3:$B$217,F638,Ingredients!$E$3:$E$217)+SUMIF($B$3:$B$724,F638,$AY$3:$AY$727)</f>
        <v>7</v>
      </c>
      <c r="AR638" s="30">
        <f>SUMIF(Ingredients!$B$3:$B$217,G638,Ingredients!$E$3:$E$217)+SUMIF($B$3:$B$724,G638,$AY$3:$AY$727)</f>
        <v>0</v>
      </c>
      <c r="AS638" s="30">
        <f>SUMIF(Ingredients!$B$3:$B$217,H638,Ingredients!$E$3:$E$217)+SUMIF($B$3:$B$724,H638,$AY$3:$AY$727)</f>
        <v>12</v>
      </c>
      <c r="AT638" s="30">
        <f>SUMIF(Ingredients!$B$3:$B$217,I638,Ingredients!$E$3:$E$217)+SUMIF($B$3:$B$724,I638,$AY$3:$AY$727)</f>
        <v>0</v>
      </c>
      <c r="AU638" s="30">
        <f>SUMIF(Ingredients!$B$3:$B$217,J638,Ingredients!$E$3:$E$217)+SUMIF($B$3:$B$724,J638,$AY$3:$AY$727)</f>
        <v>0</v>
      </c>
      <c r="AV638" s="30">
        <f>SUMIF(Ingredients!$B$3:$B$217,K638,Ingredients!$E$3:$E$217)+SUMIF($B$3:$B$724,K638,$AY$3:$AY$727)</f>
        <v>0</v>
      </c>
      <c r="AW638" s="30">
        <f>SUMIF(Ingredients!$B$3:$B$217,L638,Ingredients!$E$3:$E$217)+SUMIF($B$3:$B$724,L638,$AY$3:$AY$727)</f>
        <v>0</v>
      </c>
      <c r="AX638" s="30">
        <f>SUMIF(Ingredients!$B$3:$B$217,M638,Ingredients!$E$3:$E$217)+SUMIF($B$3:$B$724,M638,$AY$3:$AY$727)</f>
        <v>0</v>
      </c>
      <c r="AY638" s="29">
        <f t="shared" si="121"/>
        <v>6.333333333333333</v>
      </c>
      <c r="AZ638" s="30">
        <f>SUMIF(Ingredients!$B$3:$B$217,F638,Ingredients!$F$3:$F$217)+SUMIF($B$3:$B$724,F638,$BH$3:$BH$724)</f>
        <v>1</v>
      </c>
      <c r="BA638" s="30">
        <f>SUMIF(Ingredients!$B$3:$B$217,G638,Ingredients!$F$3:$F$217)+SUMIF($B$3:$B$724,G638,$BH$3:$BH$724)</f>
        <v>0</v>
      </c>
      <c r="BB638" s="30">
        <f>SUMIF(Ingredients!$B$3:$B$217,H638,Ingredients!$F$3:$F$217)+SUMIF($B$3:$B$724,H638,$BH$3:$BH$724)</f>
        <v>0</v>
      </c>
      <c r="BC638" s="30">
        <f>SUMIF(Ingredients!$B$3:$B$217,I638,Ingredients!$F$3:$F$217)+SUMIF($B$3:$B$724,I638,$BH$3:$BH$724)</f>
        <v>0</v>
      </c>
      <c r="BD638" s="30">
        <f>SUMIF(Ingredients!$B$3:$B$217,J638,Ingredients!$F$3:$F$217)+SUMIF($B$3:$B$724,J638,$BH$3:$BH$724)</f>
        <v>0</v>
      </c>
      <c r="BE638" s="30">
        <f>SUMIF(Ingredients!$B$3:$B$217,K638,Ingredients!$F$3:$F$217)+SUMIF($B$3:$B$724,K638,$BH$3:$BH$724)</f>
        <v>0</v>
      </c>
      <c r="BF638" s="30">
        <f>SUMIF(Ingredients!$B$3:$B$217,L638,Ingredients!$F$3:$F$217)+SUMIF($B$3:$B$724,L638,$BH$3:$BH$724)</f>
        <v>0</v>
      </c>
      <c r="BG638" s="30">
        <f>SUMIF(Ingredients!$B$3:$B$217,M638,Ingredients!$F$3:$F$217)+SUMIF($B$3:$B$724,M638,$BH$3:$BH$724)</f>
        <v>0</v>
      </c>
      <c r="BH638" s="35">
        <f t="shared" si="122"/>
        <v>1</v>
      </c>
      <c r="BI638" s="30">
        <f>SUMIF(Ingredients!$B$3:$B$217,F638,Ingredients!$G$3:$G$217)+SUMIF($B$3:$B$724,F638,$BQ$3:$BQ$724)</f>
        <v>0</v>
      </c>
      <c r="BJ638" s="30">
        <f>SUMIF(Ingredients!$B$3:$B$217,G638,Ingredients!$G$3:$G$217)+SUMIF($B$3:$B$724,G638,$BQ$3:$BQ$724)</f>
        <v>0</v>
      </c>
      <c r="BK638" s="30">
        <f>SUMIF(Ingredients!$B$3:$B$217,H638,Ingredients!$G$3:$G$217)+SUMIF($B$3:$B$724,H638,$BQ$3:$BQ$724)</f>
        <v>0</v>
      </c>
      <c r="BL638" s="30">
        <f>SUMIF(Ingredients!$B$3:$B$217,I638,Ingredients!$G$3:$G$217)+SUMIF($B$3:$B$724,I638,$BQ$3:$BQ$724)</f>
        <v>0</v>
      </c>
      <c r="BM638" s="30">
        <f>SUMIF(Ingredients!$B$3:$B$217,J638,Ingredients!$G$3:$G$217)+SUMIF($B$3:$B$724,J638,$BQ$3:$BQ$724)</f>
        <v>0</v>
      </c>
      <c r="BN638" s="30">
        <f>SUMIF(Ingredients!$B$3:$B$217,K638,Ingredients!$G$3:$G$217)+SUMIF($B$3:$B$724,K638,$BQ$3:$BQ$724)</f>
        <v>0</v>
      </c>
      <c r="BO638" s="30">
        <f>SUMIF(Ingredients!$B$3:$B$217,L638,Ingredients!$G$3:$G$217)+SUMIF($B$3:$B$724,L638,$BQ$3:$BQ$724)</f>
        <v>0</v>
      </c>
      <c r="BP638" s="30">
        <f>SUMIF(Ingredients!$B$3:$B$217,M638,Ingredients!$G$3:$G$217)+SUMIF($B$3:$B$724,M638,$BQ$3:$BQ$724)</f>
        <v>0</v>
      </c>
      <c r="BQ638" s="36">
        <f t="shared" si="123"/>
        <v>0</v>
      </c>
      <c r="BR638" s="30">
        <f>SUMIF(Ingredients!$B$3:$B$217,F638,Ingredients!$H$3:$H$217)+SUMIF($B$3:$B$724,F638,$BZ$3:$BZ$724)</f>
        <v>0</v>
      </c>
      <c r="BS638" s="30">
        <f>SUMIF(Ingredients!$B$3:$B$217,G638,Ingredients!$H$3:$H$217)+SUMIF($B$3:$B$724,G638,$BZ$3:$BZ$724)</f>
        <v>0</v>
      </c>
      <c r="BT638" s="30">
        <f>SUMIF(Ingredients!$B$3:$B$217,H638,Ingredients!$H$3:$H$217)+SUMIF($B$3:$B$724,H638,$BZ$3:$BZ$724)</f>
        <v>0</v>
      </c>
      <c r="BU638" s="30">
        <f>SUMIF(Ingredients!$B$3:$B$217,I638,Ingredients!$H$3:$H$217)+SUMIF($B$3:$B$724,I638,$BZ$3:$BZ$724)</f>
        <v>0</v>
      </c>
      <c r="BV638" s="30">
        <f>SUMIF(Ingredients!$B$3:$B$217,J638,Ingredients!$H$3:$H$217)+SUMIF($B$3:$B$724,J638,$BZ$3:$BZ$724)</f>
        <v>0</v>
      </c>
      <c r="BW638" s="30">
        <f>SUMIF(Ingredients!$B$3:$B$217,K638,Ingredients!$H$3:$H$217)+SUMIF($B$3:$B$724,K638,$BZ$3:$BZ$724)</f>
        <v>0</v>
      </c>
      <c r="BX638" s="30">
        <f>SUMIF(Ingredients!$B$3:$B$217,L638,Ingredients!$H$3:$H$217)+SUMIF($B$3:$B$724,L638,$BZ$3:$BZ$724)</f>
        <v>0</v>
      </c>
      <c r="BY638" s="30">
        <f>SUMIF(Ingredients!$B$3:$B$217,M638,Ingredients!$H$3:$H$217)+SUMIF($B$3:$B$724,M638,$BZ$3:$BZ$724)</f>
        <v>0</v>
      </c>
      <c r="BZ638" s="42">
        <f t="shared" si="124"/>
        <v>0</v>
      </c>
      <c r="CA638" s="30">
        <f>SUMIF(Ingredients!$B$3:$B$217,F638,Ingredients!$I$3:$I$217)+SUMIF($B$3:$B$724,F638,$CI$3:$CI$724)</f>
        <v>0</v>
      </c>
      <c r="CB638" s="30">
        <f>SUMIF(Ingredients!$B$3:$B$217,G638,Ingredients!$I$3:$I$217)+SUMIF($B$3:$B$724,G638,$CI$3:$CI$724)</f>
        <v>0</v>
      </c>
      <c r="CC638" s="30">
        <f>SUMIF(Ingredients!$B$3:$B$217,H638,Ingredients!$I$3:$I$217)+SUMIF($B$3:$B$724,H638,$CI$3:$CI$724)</f>
        <v>0</v>
      </c>
      <c r="CD638" s="30">
        <f>SUMIF(Ingredients!$B$3:$B$217,I638,Ingredients!$I$3:$I$217)+SUMIF($B$3:$B$724,I638,$CI$3:$CI$724)</f>
        <v>0</v>
      </c>
      <c r="CE638" s="30">
        <f>SUMIF(Ingredients!$B$3:$B$217,J638,Ingredients!$I$3:$I$217)+SUMIF($B$3:$B$724,J638,$CI$3:$CI$724)</f>
        <v>0</v>
      </c>
      <c r="CF638" s="30">
        <f>SUMIF(Ingredients!$B$3:$B$217,K638,Ingredients!$I$3:$I$217)+SUMIF($B$3:$B$724,K638,$CI$3:$CI$724)</f>
        <v>0</v>
      </c>
      <c r="CG638" s="30">
        <f>SUMIF(Ingredients!$B$3:$B$217,L638,Ingredients!$I$3:$I$217)+SUMIF($B$3:$B$724,L638,$CI$3:$CI$724)</f>
        <v>0</v>
      </c>
      <c r="CH638" s="30">
        <f>SUMIF(Ingredients!$B$3:$B$217,M638,Ingredients!$I$3:$I$217)+SUMIF($B$3:$B$724,M638,$CI$3:$CI$724)</f>
        <v>0</v>
      </c>
      <c r="CI638" s="38">
        <f t="shared" si="125"/>
        <v>0</v>
      </c>
      <c r="CJ638" s="30">
        <f>SUMIF(Ingredients!$B$3:$B$217,F638,Ingredients!$J$3:$J$217)+SUMIF($B$3:$B$724,F638,$CR$3:$CR$724)</f>
        <v>0</v>
      </c>
      <c r="CK638" s="30">
        <f>SUMIF(Ingredients!$B$3:$B$217,G638,Ingredients!$J$3:$J$217)+SUMIF($B$3:$B$724,G638,$CR$3:$CR$724)</f>
        <v>0</v>
      </c>
      <c r="CL638" s="30">
        <f>SUMIF(Ingredients!$B$3:$B$217,H638,Ingredients!$J$3:$J$217)+SUMIF($B$3:$B$724,H638,$CR$3:$CR$724)</f>
        <v>1</v>
      </c>
      <c r="CM638" s="30">
        <f>SUMIF(Ingredients!$B$3:$B$217,I638,Ingredients!$J$3:$J$217)+SUMIF($B$3:$B$724,I638,$CR$3:$CR$724)</f>
        <v>0</v>
      </c>
      <c r="CN638" s="30">
        <f>SUMIF(Ingredients!$B$3:$B$217,J638,Ingredients!$J$3:$J$217)+SUMIF($B$3:$B$724,J638,$CR$3:$CR$724)</f>
        <v>0</v>
      </c>
      <c r="CO638" s="30">
        <f>SUMIF(Ingredients!$B$3:$B$217,K638,Ingredients!$J$3:$J$217)+SUMIF($B$3:$B$724,K638,$CR$3:$CR$724)</f>
        <v>0</v>
      </c>
      <c r="CP638" s="30">
        <f>SUMIF(Ingredients!$B$3:$B$217,L638,Ingredients!$J$3:$J$217)+SUMIF($B$3:$B$724,L638,$CR$3:$CR$724)</f>
        <v>0</v>
      </c>
      <c r="CQ638" s="30">
        <f>SUMIF(Ingredients!$B$3:$B$217,M638,Ingredients!$J$3:$J$217)+SUMIF($B$3:$B$724,M638,$CR$3:$CR$724)</f>
        <v>0</v>
      </c>
      <c r="CR638" s="43">
        <f t="shared" si="126"/>
        <v>1</v>
      </c>
      <c r="CS638" s="34">
        <v>10</v>
      </c>
      <c r="CT638" s="30">
        <v>0</v>
      </c>
      <c r="CU638" s="30">
        <v>6.333333333333333</v>
      </c>
      <c r="CV638" s="35">
        <v>1</v>
      </c>
      <c r="CW638" s="36">
        <v>0</v>
      </c>
      <c r="CX638" s="37">
        <v>0</v>
      </c>
      <c r="CY638" s="38">
        <v>0</v>
      </c>
      <c r="CZ638" s="39">
        <v>1</v>
      </c>
      <c r="DA638" t="s">
        <v>199</v>
      </c>
      <c r="DB638" t="str">
        <f t="shared" ca="1" si="127"/>
        <v>No</v>
      </c>
      <c r="DD638" t="s">
        <v>200</v>
      </c>
      <c r="DE638" t="str">
        <f t="shared" ca="1" si="128"/>
        <v/>
      </c>
      <c r="DF638" t="s">
        <v>2272</v>
      </c>
    </row>
    <row r="639" spans="2:110" x14ac:dyDescent="0.3">
      <c r="B639" t="s">
        <v>959</v>
      </c>
      <c r="C639" t="str">
        <f>INDEX('PH Itemnames'!$B$1:$B$723,MATCH(B639,'PH Itemnames'!$A$1:$A$723),1)</f>
        <v>cornchipsItem</v>
      </c>
      <c r="D639" t="s">
        <v>240</v>
      </c>
      <c r="E639" t="s">
        <v>1192</v>
      </c>
      <c r="F639" s="10" t="s">
        <v>36</v>
      </c>
      <c r="G639" s="11" t="s">
        <v>346</v>
      </c>
      <c r="H639" s="11" t="s">
        <v>249</v>
      </c>
      <c r="I639" s="11"/>
      <c r="J639" s="11"/>
      <c r="K639" s="11"/>
      <c r="L639" s="11"/>
      <c r="M639" s="11"/>
      <c r="N639" s="46">
        <f ca="1">SUMIF(Ingredients!$B$3:$B$217,'PH complex foods'!F639,Ingredients!$A$3:$A$119)+SUMIF($B$3:$B$724,F639,$V$3:$V$723)</f>
        <v>1</v>
      </c>
      <c r="O639" s="11">
        <f ca="1">SUMIF(Ingredients!$B$3:$B$217,'PH complex foods'!G639,Ingredients!$A$3:$A$119)+SUMIF($B$3:$B$724,G639,$V$3:$V$723)</f>
        <v>1</v>
      </c>
      <c r="P639" s="11">
        <f ca="1">SUMIF(Ingredients!$B$3:$B$217,'PH complex foods'!H639,Ingredients!$A$3:$A$119)+SUMIF($B$3:$B$724,H639,$V$3:$V$723)</f>
        <v>1</v>
      </c>
      <c r="Q639" s="11">
        <f ca="1">SUMIF(Ingredients!$B$3:$B$217,'PH complex foods'!I639,Ingredients!$A$3:$A$119)+SUMIF($B$3:$B$724,I639,$V$3:$V$723)</f>
        <v>0</v>
      </c>
      <c r="R639" s="11">
        <f ca="1">SUMIF(Ingredients!$B$3:$B$217,'PH complex foods'!J639,Ingredients!$A$3:$A$119)+SUMIF($B$3:$B$724,J639,$V$3:$V$723)</f>
        <v>0</v>
      </c>
      <c r="S639" s="11">
        <f ca="1">SUMIF(Ingredients!$B$3:$B$217,'PH complex foods'!K639,Ingredients!$A$3:$A$119)+SUMIF($B$3:$B$724,K639,$V$3:$V$723)</f>
        <v>0</v>
      </c>
      <c r="T639" s="11">
        <f ca="1">SUMIF(Ingredients!$B$3:$B$217,'PH complex foods'!L639,Ingredients!$A$3:$A$119)+SUMIF($B$3:$B$724,L639,$V$3:$V$723)</f>
        <v>0</v>
      </c>
      <c r="U639" s="11">
        <f ca="1">SUMIF(Ingredients!$B$3:$B$217,'PH complex foods'!M639,Ingredients!$A$3:$A$119)+SUMIF($B$3:$B$724,M639,$V$3:$V$723)</f>
        <v>0</v>
      </c>
      <c r="V639" s="10">
        <f t="shared" ca="1" si="129"/>
        <v>1</v>
      </c>
      <c r="W639" s="11">
        <f t="shared" si="118"/>
        <v>0</v>
      </c>
      <c r="X639" s="44" t="str">
        <f t="shared" ca="1" si="130"/>
        <v>Yes</v>
      </c>
      <c r="Y639" s="34">
        <f>SUMIF(Ingredients!$B$3:$B$217,F639,Ingredients!$C$3:$C$217)+SUMIF($B$3:$B$724,F639,$AG$3:$AG$724)</f>
        <v>0</v>
      </c>
      <c r="Z639" s="30">
        <f>SUMIF(Ingredients!$B$3:$B$217,G639,Ingredients!$C$3:$C$217)+SUMIF($B$3:$B$724,G639,$AG$3:$AG$724)</f>
        <v>4</v>
      </c>
      <c r="AA639" s="30">
        <f>SUMIF(Ingredients!$B$3:$B$217,H639,Ingredients!$C$3:$C$217)+SUMIF($B$3:$B$724,H639,$AG$3:$AG$724)</f>
        <v>0</v>
      </c>
      <c r="AB639" s="30">
        <f>SUMIF(Ingredients!$B$3:$B$217,I639,Ingredients!$C$3:$C$217)+SUMIF($B$3:$B$724,I639,$AG$3:$AG$724)</f>
        <v>0</v>
      </c>
      <c r="AC639" s="30">
        <f>SUMIF(Ingredients!$B$3:$B$217,J639,Ingredients!$C$3:$C$217)+SUMIF($B$3:$B$724,J639,$AG$3:$AG$724)</f>
        <v>0</v>
      </c>
      <c r="AD639" s="30">
        <f>SUMIF(Ingredients!$B$3:$B$217,K639,Ingredients!$C$3:$C$217)+SUMIF($B$3:$B$724,K639,$AG$3:$AG$724)</f>
        <v>0</v>
      </c>
      <c r="AE639" s="30">
        <f>SUMIF(Ingredients!$B$3:$B$217,L639,Ingredients!$C$3:$C$217)+SUMIF($B$3:$B$724,L639,$AG$3:$AG$724)</f>
        <v>0</v>
      </c>
      <c r="AF639" s="30">
        <f>SUMIF(Ingredients!$B$3:$B$217,M639,Ingredients!$C$3:$C$217)+SUMIF($B$3:$B$724,M639,$AG$3:$AG$724)</f>
        <v>0</v>
      </c>
      <c r="AG639" s="29">
        <f t="shared" si="119"/>
        <v>4</v>
      </c>
      <c r="AH639" s="30">
        <f>SUMIF(Ingredients!$B$3:$B$217,F639,Ingredients!$D$3:$D$217)+SUMIF($B$3:$B$724,F639,$AP$3:$AP$724)</f>
        <v>0</v>
      </c>
      <c r="AI639" s="30">
        <f>SUMIF(Ingredients!$B$3:$B$217,G639,Ingredients!$D$3:$D$217)+SUMIF($B$3:$B$724,G639,$AP$3:$AP$724)</f>
        <v>0</v>
      </c>
      <c r="AJ639" s="30">
        <f>SUMIF(Ingredients!$B$3:$B$217,H639,Ingredients!$D$3:$D$217)+SUMIF($B$3:$B$724,H639,$AP$3:$AP$724)</f>
        <v>0</v>
      </c>
      <c r="AK639" s="30">
        <f>SUMIF(Ingredients!$B$3:$B$217,I639,Ingredients!$D$3:$D$217)+SUMIF($B$3:$B$724,I639,$AP$3:$AP$724)</f>
        <v>0</v>
      </c>
      <c r="AL639" s="30">
        <f>SUMIF(Ingredients!$B$3:$B$217,J639,Ingredients!$D$3:$D$217)+SUMIF($B$3:$B$724,J639,$AP$3:$AP$724)</f>
        <v>0</v>
      </c>
      <c r="AM639" s="30">
        <f>SUMIF(Ingredients!$B$3:$B$217,K639,Ingredients!$D$3:$D$217)+SUMIF($B$3:$B$724,K639,$AP$3:$AP$724)</f>
        <v>0</v>
      </c>
      <c r="AN639" s="30">
        <f>SUMIF(Ingredients!$B$3:$B$217,L639,Ingredients!$D$3:$D$217)+SUMIF($B$3:$B$724,L639,$AP$3:$AP$724)</f>
        <v>0</v>
      </c>
      <c r="AO639" s="30">
        <f>SUMIF(Ingredients!$B$3:$B$217,M639,Ingredients!$D$3:$D$217)+SUMIF($B$3:$B$724,M639,$AP$3:$AP$724)</f>
        <v>0</v>
      </c>
      <c r="AP639" s="29">
        <f t="shared" si="120"/>
        <v>0</v>
      </c>
      <c r="AQ639" s="30">
        <f>SUMIF(Ingredients!$B$3:$B$217,F639,Ingredients!$E$3:$E$217)+SUMIF($B$3:$B$724,F639,$AY$3:$AY$727)</f>
        <v>43</v>
      </c>
      <c r="AR639" s="30">
        <f>SUMIF(Ingredients!$B$3:$B$217,G639,Ingredients!$E$3:$E$217)+SUMIF($B$3:$B$724,G639,$AY$3:$AY$727)</f>
        <v>0</v>
      </c>
      <c r="AS639" s="30">
        <f>SUMIF(Ingredients!$B$3:$B$217,H639,Ingredients!$E$3:$E$217)+SUMIF($B$3:$B$724,H639,$AY$3:$AY$727)</f>
        <v>30</v>
      </c>
      <c r="AT639" s="30">
        <f>SUMIF(Ingredients!$B$3:$B$217,I639,Ingredients!$E$3:$E$217)+SUMIF($B$3:$B$724,I639,$AY$3:$AY$727)</f>
        <v>0</v>
      </c>
      <c r="AU639" s="30">
        <f>SUMIF(Ingredients!$B$3:$B$217,J639,Ingredients!$E$3:$E$217)+SUMIF($B$3:$B$724,J639,$AY$3:$AY$727)</f>
        <v>0</v>
      </c>
      <c r="AV639" s="30">
        <f>SUMIF(Ingredients!$B$3:$B$217,K639,Ingredients!$E$3:$E$217)+SUMIF($B$3:$B$724,K639,$AY$3:$AY$727)</f>
        <v>0</v>
      </c>
      <c r="AW639" s="30">
        <f>SUMIF(Ingredients!$B$3:$B$217,L639,Ingredients!$E$3:$E$217)+SUMIF($B$3:$B$724,L639,$AY$3:$AY$727)</f>
        <v>0</v>
      </c>
      <c r="AX639" s="30">
        <f>SUMIF(Ingredients!$B$3:$B$217,M639,Ingredients!$E$3:$E$217)+SUMIF($B$3:$B$724,M639,$AY$3:$AY$727)</f>
        <v>0</v>
      </c>
      <c r="AY639" s="29">
        <f t="shared" si="121"/>
        <v>24.333333333333332</v>
      </c>
      <c r="AZ639" s="30">
        <f>SUMIF(Ingredients!$B$3:$B$217,F639,Ingredients!$F$3:$F$217)+SUMIF($B$3:$B$724,F639,$BH$3:$BH$724)</f>
        <v>0</v>
      </c>
      <c r="BA639" s="30">
        <f>SUMIF(Ingredients!$B$3:$B$217,G639,Ingredients!$F$3:$F$217)+SUMIF($B$3:$B$724,G639,$BH$3:$BH$724)</f>
        <v>0</v>
      </c>
      <c r="BB639" s="30">
        <f>SUMIF(Ingredients!$B$3:$B$217,H639,Ingredients!$F$3:$F$217)+SUMIF($B$3:$B$724,H639,$BH$3:$BH$724)</f>
        <v>0</v>
      </c>
      <c r="BC639" s="30">
        <f>SUMIF(Ingredients!$B$3:$B$217,I639,Ingredients!$F$3:$F$217)+SUMIF($B$3:$B$724,I639,$BH$3:$BH$724)</f>
        <v>0</v>
      </c>
      <c r="BD639" s="30">
        <f>SUMIF(Ingredients!$B$3:$B$217,J639,Ingredients!$F$3:$F$217)+SUMIF($B$3:$B$724,J639,$BH$3:$BH$724)</f>
        <v>0</v>
      </c>
      <c r="BE639" s="30">
        <f>SUMIF(Ingredients!$B$3:$B$217,K639,Ingredients!$F$3:$F$217)+SUMIF($B$3:$B$724,K639,$BH$3:$BH$724)</f>
        <v>0</v>
      </c>
      <c r="BF639" s="30">
        <f>SUMIF(Ingredients!$B$3:$B$217,L639,Ingredients!$F$3:$F$217)+SUMIF($B$3:$B$724,L639,$BH$3:$BH$724)</f>
        <v>0</v>
      </c>
      <c r="BG639" s="30">
        <f>SUMIF(Ingredients!$B$3:$B$217,M639,Ingredients!$F$3:$F$217)+SUMIF($B$3:$B$724,M639,$BH$3:$BH$724)</f>
        <v>0</v>
      </c>
      <c r="BH639" s="35">
        <f t="shared" si="122"/>
        <v>0</v>
      </c>
      <c r="BI639" s="30">
        <f>SUMIF(Ingredients!$B$3:$B$217,F639,Ingredients!$G$3:$G$217)+SUMIF($B$3:$B$724,F639,$BQ$3:$BQ$724)</f>
        <v>0</v>
      </c>
      <c r="BJ639" s="30">
        <f>SUMIF(Ingredients!$B$3:$B$217,G639,Ingredients!$G$3:$G$217)+SUMIF($B$3:$B$724,G639,$BQ$3:$BQ$724)</f>
        <v>0</v>
      </c>
      <c r="BK639" s="30">
        <f>SUMIF(Ingredients!$B$3:$B$217,H639,Ingredients!$G$3:$G$217)+SUMIF($B$3:$B$724,H639,$BQ$3:$BQ$724)</f>
        <v>0</v>
      </c>
      <c r="BL639" s="30">
        <f>SUMIF(Ingredients!$B$3:$B$217,I639,Ingredients!$G$3:$G$217)+SUMIF($B$3:$B$724,I639,$BQ$3:$BQ$724)</f>
        <v>0</v>
      </c>
      <c r="BM639" s="30">
        <f>SUMIF(Ingredients!$B$3:$B$217,J639,Ingredients!$G$3:$G$217)+SUMIF($B$3:$B$724,J639,$BQ$3:$BQ$724)</f>
        <v>0</v>
      </c>
      <c r="BN639" s="30">
        <f>SUMIF(Ingredients!$B$3:$B$217,K639,Ingredients!$G$3:$G$217)+SUMIF($B$3:$B$724,K639,$BQ$3:$BQ$724)</f>
        <v>0</v>
      </c>
      <c r="BO639" s="30">
        <f>SUMIF(Ingredients!$B$3:$B$217,L639,Ingredients!$G$3:$G$217)+SUMIF($B$3:$B$724,L639,$BQ$3:$BQ$724)</f>
        <v>0</v>
      </c>
      <c r="BP639" s="30">
        <f>SUMIF(Ingredients!$B$3:$B$217,M639,Ingredients!$G$3:$G$217)+SUMIF($B$3:$B$724,M639,$BQ$3:$BQ$724)</f>
        <v>0</v>
      </c>
      <c r="BQ639" s="36">
        <f t="shared" si="123"/>
        <v>0</v>
      </c>
      <c r="BR639" s="30">
        <f>SUMIF(Ingredients!$B$3:$B$217,F639,Ingredients!$H$3:$H$217)+SUMIF($B$3:$B$724,F639,$BZ$3:$BZ$724)</f>
        <v>0</v>
      </c>
      <c r="BS639" s="30">
        <f>SUMIF(Ingredients!$B$3:$B$217,G639,Ingredients!$H$3:$H$217)+SUMIF($B$3:$B$724,G639,$BZ$3:$BZ$724)</f>
        <v>0</v>
      </c>
      <c r="BT639" s="30">
        <f>SUMIF(Ingredients!$B$3:$B$217,H639,Ingredients!$H$3:$H$217)+SUMIF($B$3:$B$724,H639,$BZ$3:$BZ$724)</f>
        <v>0</v>
      </c>
      <c r="BU639" s="30">
        <f>SUMIF(Ingredients!$B$3:$B$217,I639,Ingredients!$H$3:$H$217)+SUMIF($B$3:$B$724,I639,$BZ$3:$BZ$724)</f>
        <v>0</v>
      </c>
      <c r="BV639" s="30">
        <f>SUMIF(Ingredients!$B$3:$B$217,J639,Ingredients!$H$3:$H$217)+SUMIF($B$3:$B$724,J639,$BZ$3:$BZ$724)</f>
        <v>0</v>
      </c>
      <c r="BW639" s="30">
        <f>SUMIF(Ingredients!$B$3:$B$217,K639,Ingredients!$H$3:$H$217)+SUMIF($B$3:$B$724,K639,$BZ$3:$BZ$724)</f>
        <v>0</v>
      </c>
      <c r="BX639" s="30">
        <f>SUMIF(Ingredients!$B$3:$B$217,L639,Ingredients!$H$3:$H$217)+SUMIF($B$3:$B$724,L639,$BZ$3:$BZ$724)</f>
        <v>0</v>
      </c>
      <c r="BY639" s="30">
        <f>SUMIF(Ingredients!$B$3:$B$217,M639,Ingredients!$H$3:$H$217)+SUMIF($B$3:$B$724,M639,$BZ$3:$BZ$724)</f>
        <v>0</v>
      </c>
      <c r="BZ639" s="42">
        <f t="shared" si="124"/>
        <v>0</v>
      </c>
      <c r="CA639" s="30">
        <f>SUMIF(Ingredients!$B$3:$B$217,F639,Ingredients!$I$3:$I$217)+SUMIF($B$3:$B$724,F639,$CI$3:$CI$724)</f>
        <v>0</v>
      </c>
      <c r="CB639" s="30">
        <f>SUMIF(Ingredients!$B$3:$B$217,G639,Ingredients!$I$3:$I$217)+SUMIF($B$3:$B$724,G639,$CI$3:$CI$724)</f>
        <v>0</v>
      </c>
      <c r="CC639" s="30">
        <f>SUMIF(Ingredients!$B$3:$B$217,H639,Ingredients!$I$3:$I$217)+SUMIF($B$3:$B$724,H639,$CI$3:$CI$724)</f>
        <v>0</v>
      </c>
      <c r="CD639" s="30">
        <f>SUMIF(Ingredients!$B$3:$B$217,I639,Ingredients!$I$3:$I$217)+SUMIF($B$3:$B$724,I639,$CI$3:$CI$724)</f>
        <v>0</v>
      </c>
      <c r="CE639" s="30">
        <f>SUMIF(Ingredients!$B$3:$B$217,J639,Ingredients!$I$3:$I$217)+SUMIF($B$3:$B$724,J639,$CI$3:$CI$724)</f>
        <v>0</v>
      </c>
      <c r="CF639" s="30">
        <f>SUMIF(Ingredients!$B$3:$B$217,K639,Ingredients!$I$3:$I$217)+SUMIF($B$3:$B$724,K639,$CI$3:$CI$724)</f>
        <v>0</v>
      </c>
      <c r="CG639" s="30">
        <f>SUMIF(Ingredients!$B$3:$B$217,L639,Ingredients!$I$3:$I$217)+SUMIF($B$3:$B$724,L639,$CI$3:$CI$724)</f>
        <v>0</v>
      </c>
      <c r="CH639" s="30">
        <f>SUMIF(Ingredients!$B$3:$B$217,M639,Ingredients!$I$3:$I$217)+SUMIF($B$3:$B$724,M639,$CI$3:$CI$724)</f>
        <v>0</v>
      </c>
      <c r="CI639" s="38">
        <f t="shared" si="125"/>
        <v>0</v>
      </c>
      <c r="CJ639" s="30">
        <f>SUMIF(Ingredients!$B$3:$B$217,F639,Ingredients!$J$3:$J$217)+SUMIF($B$3:$B$724,F639,$CR$3:$CR$724)</f>
        <v>0</v>
      </c>
      <c r="CK639" s="30">
        <f>SUMIF(Ingredients!$B$3:$B$217,G639,Ingredients!$J$3:$J$217)+SUMIF($B$3:$B$724,G639,$CR$3:$CR$724)</f>
        <v>0</v>
      </c>
      <c r="CL639" s="30">
        <f>SUMIF(Ingredients!$B$3:$B$217,H639,Ingredients!$J$3:$J$217)+SUMIF($B$3:$B$724,H639,$CR$3:$CR$724)</f>
        <v>0</v>
      </c>
      <c r="CM639" s="30">
        <f>SUMIF(Ingredients!$B$3:$B$217,I639,Ingredients!$J$3:$J$217)+SUMIF($B$3:$B$724,I639,$CR$3:$CR$724)</f>
        <v>0</v>
      </c>
      <c r="CN639" s="30">
        <f>SUMIF(Ingredients!$B$3:$B$217,J639,Ingredients!$J$3:$J$217)+SUMIF($B$3:$B$724,J639,$CR$3:$CR$724)</f>
        <v>0</v>
      </c>
      <c r="CO639" s="30">
        <f>SUMIF(Ingredients!$B$3:$B$217,K639,Ingredients!$J$3:$J$217)+SUMIF($B$3:$B$724,K639,$CR$3:$CR$724)</f>
        <v>0</v>
      </c>
      <c r="CP639" s="30">
        <f>SUMIF(Ingredients!$B$3:$B$217,L639,Ingredients!$J$3:$J$217)+SUMIF($B$3:$B$724,L639,$CR$3:$CR$724)</f>
        <v>0</v>
      </c>
      <c r="CQ639" s="30">
        <f>SUMIF(Ingredients!$B$3:$B$217,M639,Ingredients!$J$3:$J$217)+SUMIF($B$3:$B$724,M639,$CR$3:$CR$724)</f>
        <v>0</v>
      </c>
      <c r="CR639" s="43">
        <f t="shared" si="126"/>
        <v>0</v>
      </c>
      <c r="CS639" s="34">
        <v>5</v>
      </c>
      <c r="CT639" s="30">
        <v>0</v>
      </c>
      <c r="CU639" s="30">
        <v>87</v>
      </c>
      <c r="CV639" s="35">
        <v>1</v>
      </c>
      <c r="CW639" s="36">
        <v>0</v>
      </c>
      <c r="CX639" s="37">
        <v>0</v>
      </c>
      <c r="CY639" s="38">
        <v>0</v>
      </c>
      <c r="CZ639" s="39">
        <v>0</v>
      </c>
      <c r="DA639" t="s">
        <v>202</v>
      </c>
      <c r="DB639" t="str">
        <f t="shared" ca="1" si="127"/>
        <v>-</v>
      </c>
      <c r="DC639" t="s">
        <v>1174</v>
      </c>
      <c r="DD639" t="s">
        <v>200</v>
      </c>
      <c r="DE639" t="str">
        <f t="shared" ca="1" si="128"/>
        <v>CORNCHIPSITEM(MEAL, ItemRegistry.cornchipsItem, 4 ,1f,0f,1f,0f,0f,0f,0f,0.24f),</v>
      </c>
      <c r="DF639" t="s">
        <v>2647</v>
      </c>
    </row>
    <row r="640" spans="2:110" x14ac:dyDescent="0.3">
      <c r="B640" t="s">
        <v>960</v>
      </c>
      <c r="C640" t="str">
        <f>INDEX('PH Itemnames'!$B$1:$B$723,MATCH(B640,'PH Itemnames'!$A$1:$A$723),1)</f>
        <v>marshmellowchicksItem</v>
      </c>
      <c r="D640" t="s">
        <v>240</v>
      </c>
      <c r="E640" t="s">
        <v>1192</v>
      </c>
      <c r="F640" s="10" t="s">
        <v>414</v>
      </c>
      <c r="G640" s="11" t="s">
        <v>210</v>
      </c>
      <c r="H640" s="11" t="s">
        <v>224</v>
      </c>
      <c r="I640" s="11" t="s">
        <v>961</v>
      </c>
      <c r="J640" s="11"/>
      <c r="K640" s="11"/>
      <c r="L640" s="11"/>
      <c r="M640" s="11"/>
      <c r="N640" s="46">
        <f ca="1">SUMIF(Ingredients!$B$3:$B$217,'PH complex foods'!F640,Ingredients!$A$3:$A$119)+SUMIF($B$3:$B$724,F640,$V$3:$V$723)</f>
        <v>1</v>
      </c>
      <c r="O640" s="11">
        <f ca="1">SUMIF(Ingredients!$B$3:$B$217,'PH complex foods'!G640,Ingredients!$A$3:$A$119)+SUMIF($B$3:$B$724,G640,$V$3:$V$723)</f>
        <v>1</v>
      </c>
      <c r="P640" s="11">
        <f ca="1">SUMIF(Ingredients!$B$3:$B$217,'PH complex foods'!H640,Ingredients!$A$3:$A$119)+SUMIF($B$3:$B$724,H640,$V$3:$V$723)</f>
        <v>1</v>
      </c>
      <c r="Q640" s="11">
        <f ca="1">SUMIF(Ingredients!$B$3:$B$217,'PH complex foods'!I640,Ingredients!$A$3:$A$119)+SUMIF($B$3:$B$724,I640,$V$3:$V$723)</f>
        <v>1</v>
      </c>
      <c r="R640" s="11">
        <f ca="1">SUMIF(Ingredients!$B$3:$B$217,'PH complex foods'!J640,Ingredients!$A$3:$A$119)+SUMIF($B$3:$B$724,J640,$V$3:$V$723)</f>
        <v>0</v>
      </c>
      <c r="S640" s="11">
        <f ca="1">SUMIF(Ingredients!$B$3:$B$217,'PH complex foods'!K640,Ingredients!$A$3:$A$119)+SUMIF($B$3:$B$724,K640,$V$3:$V$723)</f>
        <v>0</v>
      </c>
      <c r="T640" s="11">
        <f ca="1">SUMIF(Ingredients!$B$3:$B$217,'PH complex foods'!L640,Ingredients!$A$3:$A$119)+SUMIF($B$3:$B$724,L640,$V$3:$V$723)</f>
        <v>0</v>
      </c>
      <c r="U640" s="11">
        <f ca="1">SUMIF(Ingredients!$B$3:$B$217,'PH complex foods'!M640,Ingredients!$A$3:$A$119)+SUMIF($B$3:$B$724,M640,$V$3:$V$723)</f>
        <v>0</v>
      </c>
      <c r="V640" s="10">
        <f t="shared" ca="1" si="129"/>
        <v>1</v>
      </c>
      <c r="W640" s="11">
        <f t="shared" si="118"/>
        <v>0</v>
      </c>
      <c r="X640" s="44" t="str">
        <f t="shared" ca="1" si="130"/>
        <v>Yes</v>
      </c>
      <c r="Y640" s="34">
        <f>SUMIF(Ingredients!$B$3:$B$217,F640,Ingredients!$C$3:$C$217)+SUMIF($B$3:$B$724,F640,$AG$3:$AG$724)</f>
        <v>0</v>
      </c>
      <c r="Z640" s="30">
        <f>SUMIF(Ingredients!$B$3:$B$217,G640,Ingredients!$C$3:$C$217)+SUMIF($B$3:$B$724,G640,$AG$3:$AG$724)</f>
        <v>0</v>
      </c>
      <c r="AA640" s="30">
        <f>SUMIF(Ingredients!$B$3:$B$217,H640,Ingredients!$C$3:$C$217)+SUMIF($B$3:$B$724,H640,$AG$3:$AG$724)</f>
        <v>0</v>
      </c>
      <c r="AB640" s="30">
        <f>SUMIF(Ingredients!$B$3:$B$217,I640,Ingredients!$C$3:$C$217)+SUMIF($B$3:$B$724,I640,$AG$3:$AG$724)</f>
        <v>0</v>
      </c>
      <c r="AC640" s="30">
        <f>SUMIF(Ingredients!$B$3:$B$217,J640,Ingredients!$C$3:$C$217)+SUMIF($B$3:$B$724,J640,$AG$3:$AG$724)</f>
        <v>0</v>
      </c>
      <c r="AD640" s="30">
        <f>SUMIF(Ingredients!$B$3:$B$217,K640,Ingredients!$C$3:$C$217)+SUMIF($B$3:$B$724,K640,$AG$3:$AG$724)</f>
        <v>0</v>
      </c>
      <c r="AE640" s="30">
        <f>SUMIF(Ingredients!$B$3:$B$217,L640,Ingredients!$C$3:$C$217)+SUMIF($B$3:$B$724,L640,$AG$3:$AG$724)</f>
        <v>0</v>
      </c>
      <c r="AF640" s="30">
        <f>SUMIF(Ingredients!$B$3:$B$217,M640,Ingredients!$C$3:$C$217)+SUMIF($B$3:$B$724,M640,$AG$3:$AG$724)</f>
        <v>0</v>
      </c>
      <c r="AG640" s="29">
        <f t="shared" si="119"/>
        <v>0</v>
      </c>
      <c r="AH640" s="30">
        <f>SUMIF(Ingredients!$B$3:$B$217,F640,Ingredients!$D$3:$D$217)+SUMIF($B$3:$B$724,F640,$AP$3:$AP$724)</f>
        <v>10</v>
      </c>
      <c r="AI640" s="30">
        <f>SUMIF(Ingredients!$B$3:$B$217,G640,Ingredients!$D$3:$D$217)+SUMIF($B$3:$B$724,G640,$AP$3:$AP$724)</f>
        <v>0</v>
      </c>
      <c r="AJ640" s="30">
        <f>SUMIF(Ingredients!$B$3:$B$217,H640,Ingredients!$D$3:$D$217)+SUMIF($B$3:$B$724,H640,$AP$3:$AP$724)</f>
        <v>0</v>
      </c>
      <c r="AK640" s="30">
        <f>SUMIF(Ingredients!$B$3:$B$217,I640,Ingredients!$D$3:$D$217)+SUMIF($B$3:$B$724,I640,$AP$3:$AP$724)</f>
        <v>0</v>
      </c>
      <c r="AL640" s="30">
        <f>SUMIF(Ingredients!$B$3:$B$217,J640,Ingredients!$D$3:$D$217)+SUMIF($B$3:$B$724,J640,$AP$3:$AP$724)</f>
        <v>0</v>
      </c>
      <c r="AM640" s="30">
        <f>SUMIF(Ingredients!$B$3:$B$217,K640,Ingredients!$D$3:$D$217)+SUMIF($B$3:$B$724,K640,$AP$3:$AP$724)</f>
        <v>0</v>
      </c>
      <c r="AN640" s="30">
        <f>SUMIF(Ingredients!$B$3:$B$217,L640,Ingredients!$D$3:$D$217)+SUMIF($B$3:$B$724,L640,$AP$3:$AP$724)</f>
        <v>0</v>
      </c>
      <c r="AO640" s="30">
        <f>SUMIF(Ingredients!$B$3:$B$217,M640,Ingredients!$D$3:$D$217)+SUMIF($B$3:$B$724,M640,$AP$3:$AP$724)</f>
        <v>0</v>
      </c>
      <c r="AP640" s="29">
        <f t="shared" si="120"/>
        <v>10</v>
      </c>
      <c r="AQ640" s="30">
        <f>SUMIF(Ingredients!$B$3:$B$217,F640,Ingredients!$E$3:$E$217)+SUMIF($B$3:$B$724,F640,$AY$3:$AY$727)</f>
        <v>15.333333333333334</v>
      </c>
      <c r="AR640" s="30">
        <f>SUMIF(Ingredients!$B$3:$B$217,G640,Ingredients!$E$3:$E$217)+SUMIF($B$3:$B$724,G640,$AY$3:$AY$727)</f>
        <v>30</v>
      </c>
      <c r="AS640" s="30">
        <f>SUMIF(Ingredients!$B$3:$B$217,H640,Ingredients!$E$3:$E$217)+SUMIF($B$3:$B$724,H640,$AY$3:$AY$727)</f>
        <v>0</v>
      </c>
      <c r="AT640" s="30">
        <f>SUMIF(Ingredients!$B$3:$B$217,I640,Ingredients!$E$3:$E$217)+SUMIF($B$3:$B$724,I640,$AY$3:$AY$727)</f>
        <v>0</v>
      </c>
      <c r="AU640" s="30">
        <f>SUMIF(Ingredients!$B$3:$B$217,J640,Ingredients!$E$3:$E$217)+SUMIF($B$3:$B$724,J640,$AY$3:$AY$727)</f>
        <v>0</v>
      </c>
      <c r="AV640" s="30">
        <f>SUMIF(Ingredients!$B$3:$B$217,K640,Ingredients!$E$3:$E$217)+SUMIF($B$3:$B$724,K640,$AY$3:$AY$727)</f>
        <v>0</v>
      </c>
      <c r="AW640" s="30">
        <f>SUMIF(Ingredients!$B$3:$B$217,L640,Ingredients!$E$3:$E$217)+SUMIF($B$3:$B$724,L640,$AY$3:$AY$727)</f>
        <v>0</v>
      </c>
      <c r="AX640" s="30">
        <f>SUMIF(Ingredients!$B$3:$B$217,M640,Ingredients!$E$3:$E$217)+SUMIF($B$3:$B$724,M640,$AY$3:$AY$727)</f>
        <v>0</v>
      </c>
      <c r="AY640" s="29">
        <f t="shared" si="121"/>
        <v>11.333333333333334</v>
      </c>
      <c r="AZ640" s="30">
        <f>SUMIF(Ingredients!$B$3:$B$217,F640,Ingredients!$F$3:$F$217)+SUMIF($B$3:$B$724,F640,$BH$3:$BH$724)</f>
        <v>0</v>
      </c>
      <c r="BA640" s="30">
        <f>SUMIF(Ingredients!$B$3:$B$217,G640,Ingredients!$F$3:$F$217)+SUMIF($B$3:$B$724,G640,$BH$3:$BH$724)</f>
        <v>0</v>
      </c>
      <c r="BB640" s="30">
        <f>SUMIF(Ingredients!$B$3:$B$217,H640,Ingredients!$F$3:$F$217)+SUMIF($B$3:$B$724,H640,$BH$3:$BH$724)</f>
        <v>0</v>
      </c>
      <c r="BC640" s="30">
        <f>SUMIF(Ingredients!$B$3:$B$217,I640,Ingredients!$F$3:$F$217)+SUMIF($B$3:$B$724,I640,$BH$3:$BH$724)</f>
        <v>0</v>
      </c>
      <c r="BD640" s="30">
        <f>SUMIF(Ingredients!$B$3:$B$217,J640,Ingredients!$F$3:$F$217)+SUMIF($B$3:$B$724,J640,$BH$3:$BH$724)</f>
        <v>0</v>
      </c>
      <c r="BE640" s="30">
        <f>SUMIF(Ingredients!$B$3:$B$217,K640,Ingredients!$F$3:$F$217)+SUMIF($B$3:$B$724,K640,$BH$3:$BH$724)</f>
        <v>0</v>
      </c>
      <c r="BF640" s="30">
        <f>SUMIF(Ingredients!$B$3:$B$217,L640,Ingredients!$F$3:$F$217)+SUMIF($B$3:$B$724,L640,$BH$3:$BH$724)</f>
        <v>0</v>
      </c>
      <c r="BG640" s="30">
        <f>SUMIF(Ingredients!$B$3:$B$217,M640,Ingredients!$F$3:$F$217)+SUMIF($B$3:$B$724,M640,$BH$3:$BH$724)</f>
        <v>0</v>
      </c>
      <c r="BH640" s="35">
        <f t="shared" si="122"/>
        <v>0</v>
      </c>
      <c r="BI640" s="30">
        <f>SUMIF(Ingredients!$B$3:$B$217,F640,Ingredients!$G$3:$G$217)+SUMIF($B$3:$B$724,F640,$BQ$3:$BQ$724)</f>
        <v>0</v>
      </c>
      <c r="BJ640" s="30">
        <f>SUMIF(Ingredients!$B$3:$B$217,G640,Ingredients!$G$3:$G$217)+SUMIF($B$3:$B$724,G640,$BQ$3:$BQ$724)</f>
        <v>0</v>
      </c>
      <c r="BK640" s="30">
        <f>SUMIF(Ingredients!$B$3:$B$217,H640,Ingredients!$G$3:$G$217)+SUMIF($B$3:$B$724,H640,$BQ$3:$BQ$724)</f>
        <v>0</v>
      </c>
      <c r="BL640" s="30">
        <f>SUMIF(Ingredients!$B$3:$B$217,I640,Ingredients!$G$3:$G$217)+SUMIF($B$3:$B$724,I640,$BQ$3:$BQ$724)</f>
        <v>0</v>
      </c>
      <c r="BM640" s="30">
        <f>SUMIF(Ingredients!$B$3:$B$217,J640,Ingredients!$G$3:$G$217)+SUMIF($B$3:$B$724,J640,$BQ$3:$BQ$724)</f>
        <v>0</v>
      </c>
      <c r="BN640" s="30">
        <f>SUMIF(Ingredients!$B$3:$B$217,K640,Ingredients!$G$3:$G$217)+SUMIF($B$3:$B$724,K640,$BQ$3:$BQ$724)</f>
        <v>0</v>
      </c>
      <c r="BO640" s="30">
        <f>SUMIF(Ingredients!$B$3:$B$217,L640,Ingredients!$G$3:$G$217)+SUMIF($B$3:$B$724,L640,$BQ$3:$BQ$724)</f>
        <v>0</v>
      </c>
      <c r="BP640" s="30">
        <f>SUMIF(Ingredients!$B$3:$B$217,M640,Ingredients!$G$3:$G$217)+SUMIF($B$3:$B$724,M640,$BQ$3:$BQ$724)</f>
        <v>0</v>
      </c>
      <c r="BQ640" s="36">
        <f t="shared" si="123"/>
        <v>0</v>
      </c>
      <c r="BR640" s="30">
        <f>SUMIF(Ingredients!$B$3:$B$217,F640,Ingredients!$H$3:$H$217)+SUMIF($B$3:$B$724,F640,$BZ$3:$BZ$724)</f>
        <v>0</v>
      </c>
      <c r="BS640" s="30">
        <f>SUMIF(Ingredients!$B$3:$B$217,G640,Ingredients!$H$3:$H$217)+SUMIF($B$3:$B$724,G640,$BZ$3:$BZ$724)</f>
        <v>0</v>
      </c>
      <c r="BT640" s="30">
        <f>SUMIF(Ingredients!$B$3:$B$217,H640,Ingredients!$H$3:$H$217)+SUMIF($B$3:$B$724,H640,$BZ$3:$BZ$724)</f>
        <v>0</v>
      </c>
      <c r="BU640" s="30">
        <f>SUMIF(Ingredients!$B$3:$B$217,I640,Ingredients!$H$3:$H$217)+SUMIF($B$3:$B$724,I640,$BZ$3:$BZ$724)</f>
        <v>0</v>
      </c>
      <c r="BV640" s="30">
        <f>SUMIF(Ingredients!$B$3:$B$217,J640,Ingredients!$H$3:$H$217)+SUMIF($B$3:$B$724,J640,$BZ$3:$BZ$724)</f>
        <v>0</v>
      </c>
      <c r="BW640" s="30">
        <f>SUMIF(Ingredients!$B$3:$B$217,K640,Ingredients!$H$3:$H$217)+SUMIF($B$3:$B$724,K640,$BZ$3:$BZ$724)</f>
        <v>0</v>
      </c>
      <c r="BX640" s="30">
        <f>SUMIF(Ingredients!$B$3:$B$217,L640,Ingredients!$H$3:$H$217)+SUMIF($B$3:$B$724,L640,$BZ$3:$BZ$724)</f>
        <v>0</v>
      </c>
      <c r="BY640" s="30">
        <f>SUMIF(Ingredients!$B$3:$B$217,M640,Ingredients!$H$3:$H$217)+SUMIF($B$3:$B$724,M640,$BZ$3:$BZ$724)</f>
        <v>0</v>
      </c>
      <c r="BZ640" s="42">
        <f t="shared" si="124"/>
        <v>0</v>
      </c>
      <c r="CA640" s="30">
        <f>SUMIF(Ingredients!$B$3:$B$217,F640,Ingredients!$I$3:$I$217)+SUMIF($B$3:$B$724,F640,$CI$3:$CI$724)</f>
        <v>0</v>
      </c>
      <c r="CB640" s="30">
        <f>SUMIF(Ingredients!$B$3:$B$217,G640,Ingredients!$I$3:$I$217)+SUMIF($B$3:$B$724,G640,$CI$3:$CI$724)</f>
        <v>0</v>
      </c>
      <c r="CC640" s="30">
        <f>SUMIF(Ingredients!$B$3:$B$217,H640,Ingredients!$I$3:$I$217)+SUMIF($B$3:$B$724,H640,$CI$3:$CI$724)</f>
        <v>0</v>
      </c>
      <c r="CD640" s="30">
        <f>SUMIF(Ingredients!$B$3:$B$217,I640,Ingredients!$I$3:$I$217)+SUMIF($B$3:$B$724,I640,$CI$3:$CI$724)</f>
        <v>0</v>
      </c>
      <c r="CE640" s="30">
        <f>SUMIF(Ingredients!$B$3:$B$217,J640,Ingredients!$I$3:$I$217)+SUMIF($B$3:$B$724,J640,$CI$3:$CI$724)</f>
        <v>0</v>
      </c>
      <c r="CF640" s="30">
        <f>SUMIF(Ingredients!$B$3:$B$217,K640,Ingredients!$I$3:$I$217)+SUMIF($B$3:$B$724,K640,$CI$3:$CI$724)</f>
        <v>0</v>
      </c>
      <c r="CG640" s="30">
        <f>SUMIF(Ingredients!$B$3:$B$217,L640,Ingredients!$I$3:$I$217)+SUMIF($B$3:$B$724,L640,$CI$3:$CI$724)</f>
        <v>0</v>
      </c>
      <c r="CH640" s="30">
        <f>SUMIF(Ingredients!$B$3:$B$217,M640,Ingredients!$I$3:$I$217)+SUMIF($B$3:$B$724,M640,$CI$3:$CI$724)</f>
        <v>0</v>
      </c>
      <c r="CI640" s="38">
        <f t="shared" si="125"/>
        <v>0</v>
      </c>
      <c r="CJ640" s="30">
        <f>SUMIF(Ingredients!$B$3:$B$217,F640,Ingredients!$J$3:$J$217)+SUMIF($B$3:$B$724,F640,$CR$3:$CR$724)</f>
        <v>0</v>
      </c>
      <c r="CK640" s="30">
        <f>SUMIF(Ingredients!$B$3:$B$217,G640,Ingredients!$J$3:$J$217)+SUMIF($B$3:$B$724,G640,$CR$3:$CR$724)</f>
        <v>0</v>
      </c>
      <c r="CL640" s="30">
        <f>SUMIF(Ingredients!$B$3:$B$217,H640,Ingredients!$J$3:$J$217)+SUMIF($B$3:$B$724,H640,$CR$3:$CR$724)</f>
        <v>0</v>
      </c>
      <c r="CM640" s="30">
        <f>SUMIF(Ingredients!$B$3:$B$217,I640,Ingredients!$J$3:$J$217)+SUMIF($B$3:$B$724,I640,$CR$3:$CR$724)</f>
        <v>0</v>
      </c>
      <c r="CN640" s="30">
        <f>SUMIF(Ingredients!$B$3:$B$217,J640,Ingredients!$J$3:$J$217)+SUMIF($B$3:$B$724,J640,$CR$3:$CR$724)</f>
        <v>0</v>
      </c>
      <c r="CO640" s="30">
        <f>SUMIF(Ingredients!$B$3:$B$217,K640,Ingredients!$J$3:$J$217)+SUMIF($B$3:$B$724,K640,$CR$3:$CR$724)</f>
        <v>0</v>
      </c>
      <c r="CP640" s="30">
        <f>SUMIF(Ingredients!$B$3:$B$217,L640,Ingredients!$J$3:$J$217)+SUMIF($B$3:$B$724,L640,$CR$3:$CR$724)</f>
        <v>0</v>
      </c>
      <c r="CQ640" s="30">
        <f>SUMIF(Ingredients!$B$3:$B$217,M640,Ingredients!$J$3:$J$217)+SUMIF($B$3:$B$724,M640,$CR$3:$CR$724)</f>
        <v>0</v>
      </c>
      <c r="CR640" s="43">
        <f t="shared" si="126"/>
        <v>0</v>
      </c>
      <c r="CS640" s="34">
        <v>2</v>
      </c>
      <c r="CT640" s="30">
        <v>0</v>
      </c>
      <c r="CU640" s="30">
        <v>24</v>
      </c>
      <c r="CV640" s="35">
        <v>0</v>
      </c>
      <c r="CW640" s="36">
        <v>0</v>
      </c>
      <c r="CX640" s="37">
        <v>0</v>
      </c>
      <c r="CY640" s="38">
        <v>0</v>
      </c>
      <c r="CZ640" s="39">
        <v>0</v>
      </c>
      <c r="DA640" t="s">
        <v>202</v>
      </c>
      <c r="DB640" t="str">
        <f t="shared" ca="1" si="127"/>
        <v>-</v>
      </c>
      <c r="DD640" t="s">
        <v>200</v>
      </c>
      <c r="DE640" t="str">
        <f t="shared" ca="1" si="128"/>
        <v>MARSHMELLOWCHICKSITEM(MEAL, ItemRegistry.marshmellowchicksItem, 4 ,0.4f,0f,0f,0f,0f,0f,0f,0.88f),</v>
      </c>
      <c r="DF640" t="s">
        <v>2648</v>
      </c>
    </row>
    <row r="641" spans="2:110" x14ac:dyDescent="0.3">
      <c r="B641" t="s">
        <v>962</v>
      </c>
      <c r="C641" t="str">
        <f>INDEX('PH Itemnames'!$B$1:$B$723,MATCH(B641,'PH Itemnames'!$A$1:$A$723),1)</f>
        <v>pizzasliceItem</v>
      </c>
      <c r="D641" t="s">
        <v>240</v>
      </c>
      <c r="E641" t="s">
        <v>1192</v>
      </c>
      <c r="F641" s="10" t="s">
        <v>963</v>
      </c>
      <c r="G641" s="11"/>
      <c r="H641" s="11"/>
      <c r="I641" s="11"/>
      <c r="J641" s="11"/>
      <c r="K641" s="11"/>
      <c r="L641" s="11"/>
      <c r="M641" s="11"/>
      <c r="N641" s="46">
        <f ca="1">SUMIF(Ingredients!$B$3:$B$217,'PH complex foods'!F641,Ingredients!$A$3:$A$119)+SUMIF($B$3:$B$724,F641,$V$3:$V$723)</f>
        <v>1</v>
      </c>
      <c r="O641" s="11">
        <f ca="1">SUMIF(Ingredients!$B$3:$B$217,'PH complex foods'!G641,Ingredients!$A$3:$A$119)+SUMIF($B$3:$B$724,G641,$V$3:$V$723)</f>
        <v>0</v>
      </c>
      <c r="P641" s="11">
        <f ca="1">SUMIF(Ingredients!$B$3:$B$217,'PH complex foods'!H641,Ingredients!$A$3:$A$119)+SUMIF($B$3:$B$724,H641,$V$3:$V$723)</f>
        <v>0</v>
      </c>
      <c r="Q641" s="11">
        <f ca="1">SUMIF(Ingredients!$B$3:$B$217,'PH complex foods'!I641,Ingredients!$A$3:$A$119)+SUMIF($B$3:$B$724,I641,$V$3:$V$723)</f>
        <v>0</v>
      </c>
      <c r="R641" s="11">
        <f ca="1">SUMIF(Ingredients!$B$3:$B$217,'PH complex foods'!J641,Ingredients!$A$3:$A$119)+SUMIF($B$3:$B$724,J641,$V$3:$V$723)</f>
        <v>0</v>
      </c>
      <c r="S641" s="11">
        <f ca="1">SUMIF(Ingredients!$B$3:$B$217,'PH complex foods'!K641,Ingredients!$A$3:$A$119)+SUMIF($B$3:$B$724,K641,$V$3:$V$723)</f>
        <v>0</v>
      </c>
      <c r="T641" s="11">
        <f ca="1">SUMIF(Ingredients!$B$3:$B$217,'PH complex foods'!L641,Ingredients!$A$3:$A$119)+SUMIF($B$3:$B$724,L641,$V$3:$V$723)</f>
        <v>0</v>
      </c>
      <c r="U641" s="11">
        <f ca="1">SUMIF(Ingredients!$B$3:$B$217,'PH complex foods'!M641,Ingredients!$A$3:$A$119)+SUMIF($B$3:$B$724,M641,$V$3:$V$723)</f>
        <v>0</v>
      </c>
      <c r="V641" s="10">
        <f t="shared" ca="1" si="129"/>
        <v>1</v>
      </c>
      <c r="W641" s="11">
        <f t="shared" si="118"/>
        <v>0</v>
      </c>
      <c r="X641" s="44" t="str">
        <f t="shared" ca="1" si="130"/>
        <v>Yes</v>
      </c>
      <c r="Y641" s="34">
        <f>SUMIF(Ingredients!$B$3:$B$217,F641,Ingredients!$C$3:$C$217)+SUMIF($B$3:$B$724,F641,$AG$3:$AG$724)</f>
        <v>31</v>
      </c>
      <c r="Z641" s="30">
        <f>SUMIF(Ingredients!$B$3:$B$217,G641,Ingredients!$C$3:$C$217)+SUMIF($B$3:$B$724,G641,$AG$3:$AG$724)</f>
        <v>0</v>
      </c>
      <c r="AA641" s="30">
        <f>SUMIF(Ingredients!$B$3:$B$217,H641,Ingredients!$C$3:$C$217)+SUMIF($B$3:$B$724,H641,$AG$3:$AG$724)</f>
        <v>0</v>
      </c>
      <c r="AB641" s="30">
        <f>SUMIF(Ingredients!$B$3:$B$217,I641,Ingredients!$C$3:$C$217)+SUMIF($B$3:$B$724,I641,$AG$3:$AG$724)</f>
        <v>0</v>
      </c>
      <c r="AC641" s="30">
        <f>SUMIF(Ingredients!$B$3:$B$217,J641,Ingredients!$C$3:$C$217)+SUMIF($B$3:$B$724,J641,$AG$3:$AG$724)</f>
        <v>0</v>
      </c>
      <c r="AD641" s="30">
        <f>SUMIF(Ingredients!$B$3:$B$217,K641,Ingredients!$C$3:$C$217)+SUMIF($B$3:$B$724,K641,$AG$3:$AG$724)</f>
        <v>0</v>
      </c>
      <c r="AE641" s="30">
        <f>SUMIF(Ingredients!$B$3:$B$217,L641,Ingredients!$C$3:$C$217)+SUMIF($B$3:$B$724,L641,$AG$3:$AG$724)</f>
        <v>0</v>
      </c>
      <c r="AF641" s="30">
        <f>SUMIF(Ingredients!$B$3:$B$217,M641,Ingredients!$C$3:$C$217)+SUMIF($B$3:$B$724,M641,$AG$3:$AG$724)</f>
        <v>0</v>
      </c>
      <c r="AG641" s="29">
        <f t="shared" si="119"/>
        <v>31</v>
      </c>
      <c r="AH641" s="30">
        <f>SUMIF(Ingredients!$B$3:$B$217,F641,Ingredients!$D$3:$D$217)+SUMIF($B$3:$B$724,F641,$AP$3:$AP$724)</f>
        <v>5</v>
      </c>
      <c r="AI641" s="30">
        <f>SUMIF(Ingredients!$B$3:$B$217,G641,Ingredients!$D$3:$D$217)+SUMIF($B$3:$B$724,G641,$AP$3:$AP$724)</f>
        <v>0</v>
      </c>
      <c r="AJ641" s="30">
        <f>SUMIF(Ingredients!$B$3:$B$217,H641,Ingredients!$D$3:$D$217)+SUMIF($B$3:$B$724,H641,$AP$3:$AP$724)</f>
        <v>0</v>
      </c>
      <c r="AK641" s="30">
        <f>SUMIF(Ingredients!$B$3:$B$217,I641,Ingredients!$D$3:$D$217)+SUMIF($B$3:$B$724,I641,$AP$3:$AP$724)</f>
        <v>0</v>
      </c>
      <c r="AL641" s="30">
        <f>SUMIF(Ingredients!$B$3:$B$217,J641,Ingredients!$D$3:$D$217)+SUMIF($B$3:$B$724,J641,$AP$3:$AP$724)</f>
        <v>0</v>
      </c>
      <c r="AM641" s="30">
        <f>SUMIF(Ingredients!$B$3:$B$217,K641,Ingredients!$D$3:$D$217)+SUMIF($B$3:$B$724,K641,$AP$3:$AP$724)</f>
        <v>0</v>
      </c>
      <c r="AN641" s="30">
        <f>SUMIF(Ingredients!$B$3:$B$217,L641,Ingredients!$D$3:$D$217)+SUMIF($B$3:$B$724,L641,$AP$3:$AP$724)</f>
        <v>0</v>
      </c>
      <c r="AO641" s="30">
        <f>SUMIF(Ingredients!$B$3:$B$217,M641,Ingredients!$D$3:$D$217)+SUMIF($B$3:$B$724,M641,$AP$3:$AP$724)</f>
        <v>0</v>
      </c>
      <c r="AP641" s="29">
        <f t="shared" si="120"/>
        <v>5</v>
      </c>
      <c r="AQ641" s="30">
        <f>SUMIF(Ingredients!$B$3:$B$217,F641,Ingredients!$E$3:$E$217)+SUMIF($B$3:$B$724,F641,$AY$3:$AY$727)</f>
        <v>27.479166666666668</v>
      </c>
      <c r="AR641" s="30">
        <f>SUMIF(Ingredients!$B$3:$B$217,G641,Ingredients!$E$3:$E$217)+SUMIF($B$3:$B$724,G641,$AY$3:$AY$727)</f>
        <v>0</v>
      </c>
      <c r="AS641" s="30">
        <f>SUMIF(Ingredients!$B$3:$B$217,H641,Ingredients!$E$3:$E$217)+SUMIF($B$3:$B$724,H641,$AY$3:$AY$727)</f>
        <v>0</v>
      </c>
      <c r="AT641" s="30">
        <f>SUMIF(Ingredients!$B$3:$B$217,I641,Ingredients!$E$3:$E$217)+SUMIF($B$3:$B$724,I641,$AY$3:$AY$727)</f>
        <v>0</v>
      </c>
      <c r="AU641" s="30">
        <f>SUMIF(Ingredients!$B$3:$B$217,J641,Ingredients!$E$3:$E$217)+SUMIF($B$3:$B$724,J641,$AY$3:$AY$727)</f>
        <v>0</v>
      </c>
      <c r="AV641" s="30">
        <f>SUMIF(Ingredients!$B$3:$B$217,K641,Ingredients!$E$3:$E$217)+SUMIF($B$3:$B$724,K641,$AY$3:$AY$727)</f>
        <v>0</v>
      </c>
      <c r="AW641" s="30">
        <f>SUMIF(Ingredients!$B$3:$B$217,L641,Ingredients!$E$3:$E$217)+SUMIF($B$3:$B$724,L641,$AY$3:$AY$727)</f>
        <v>0</v>
      </c>
      <c r="AX641" s="30">
        <f>SUMIF(Ingredients!$B$3:$B$217,M641,Ingredients!$E$3:$E$217)+SUMIF($B$3:$B$724,M641,$AY$3:$AY$727)</f>
        <v>0</v>
      </c>
      <c r="AY641" s="29">
        <f t="shared" si="121"/>
        <v>27.479166666666668</v>
      </c>
      <c r="AZ641" s="30">
        <f>SUMIF(Ingredients!$B$3:$B$217,F641,Ingredients!$F$3:$F$217)+SUMIF($B$3:$B$724,F641,$BH$3:$BH$724)</f>
        <v>1</v>
      </c>
      <c r="BA641" s="30">
        <f>SUMIF(Ingredients!$B$3:$B$217,G641,Ingredients!$F$3:$F$217)+SUMIF($B$3:$B$724,G641,$BH$3:$BH$724)</f>
        <v>0</v>
      </c>
      <c r="BB641" s="30">
        <f>SUMIF(Ingredients!$B$3:$B$217,H641,Ingredients!$F$3:$F$217)+SUMIF($B$3:$B$724,H641,$BH$3:$BH$724)</f>
        <v>0</v>
      </c>
      <c r="BC641" s="30">
        <f>SUMIF(Ingredients!$B$3:$B$217,I641,Ingredients!$F$3:$F$217)+SUMIF($B$3:$B$724,I641,$BH$3:$BH$724)</f>
        <v>0</v>
      </c>
      <c r="BD641" s="30">
        <f>SUMIF(Ingredients!$B$3:$B$217,J641,Ingredients!$F$3:$F$217)+SUMIF($B$3:$B$724,J641,$BH$3:$BH$724)</f>
        <v>0</v>
      </c>
      <c r="BE641" s="30">
        <f>SUMIF(Ingredients!$B$3:$B$217,K641,Ingredients!$F$3:$F$217)+SUMIF($B$3:$B$724,K641,$BH$3:$BH$724)</f>
        <v>0</v>
      </c>
      <c r="BF641" s="30">
        <f>SUMIF(Ingredients!$B$3:$B$217,L641,Ingredients!$F$3:$F$217)+SUMIF($B$3:$B$724,L641,$BH$3:$BH$724)</f>
        <v>0</v>
      </c>
      <c r="BG641" s="30">
        <f>SUMIF(Ingredients!$B$3:$B$217,M641,Ingredients!$F$3:$F$217)+SUMIF($B$3:$B$724,M641,$BH$3:$BH$724)</f>
        <v>0</v>
      </c>
      <c r="BH641" s="35">
        <f t="shared" si="122"/>
        <v>1</v>
      </c>
      <c r="BI641" s="30">
        <f>SUMIF(Ingredients!$B$3:$B$217,F641,Ingredients!$G$3:$G$217)+SUMIF($B$3:$B$724,F641,$BQ$3:$BQ$724)</f>
        <v>0</v>
      </c>
      <c r="BJ641" s="30">
        <f>SUMIF(Ingredients!$B$3:$B$217,G641,Ingredients!$G$3:$G$217)+SUMIF($B$3:$B$724,G641,$BQ$3:$BQ$724)</f>
        <v>0</v>
      </c>
      <c r="BK641" s="30">
        <f>SUMIF(Ingredients!$B$3:$B$217,H641,Ingredients!$G$3:$G$217)+SUMIF($B$3:$B$724,H641,$BQ$3:$BQ$724)</f>
        <v>0</v>
      </c>
      <c r="BL641" s="30">
        <f>SUMIF(Ingredients!$B$3:$B$217,I641,Ingredients!$G$3:$G$217)+SUMIF($B$3:$B$724,I641,$BQ$3:$BQ$724)</f>
        <v>0</v>
      </c>
      <c r="BM641" s="30">
        <f>SUMIF(Ingredients!$B$3:$B$217,J641,Ingredients!$G$3:$G$217)+SUMIF($B$3:$B$724,J641,$BQ$3:$BQ$724)</f>
        <v>0</v>
      </c>
      <c r="BN641" s="30">
        <f>SUMIF(Ingredients!$B$3:$B$217,K641,Ingredients!$G$3:$G$217)+SUMIF($B$3:$B$724,K641,$BQ$3:$BQ$724)</f>
        <v>0</v>
      </c>
      <c r="BO641" s="30">
        <f>SUMIF(Ingredients!$B$3:$B$217,L641,Ingredients!$G$3:$G$217)+SUMIF($B$3:$B$724,L641,$BQ$3:$BQ$724)</f>
        <v>0</v>
      </c>
      <c r="BP641" s="30">
        <f>SUMIF(Ingredients!$B$3:$B$217,M641,Ingredients!$G$3:$G$217)+SUMIF($B$3:$B$724,M641,$BQ$3:$BQ$724)</f>
        <v>0</v>
      </c>
      <c r="BQ641" s="36">
        <f t="shared" si="123"/>
        <v>0</v>
      </c>
      <c r="BR641" s="30">
        <f>SUMIF(Ingredients!$B$3:$B$217,F641,Ingredients!$H$3:$H$217)+SUMIF($B$3:$B$724,F641,$BZ$3:$BZ$724)</f>
        <v>2.5</v>
      </c>
      <c r="BS641" s="30">
        <f>SUMIF(Ingredients!$B$3:$B$217,G641,Ingredients!$H$3:$H$217)+SUMIF($B$3:$B$724,G641,$BZ$3:$BZ$724)</f>
        <v>0</v>
      </c>
      <c r="BT641" s="30">
        <f>SUMIF(Ingredients!$B$3:$B$217,H641,Ingredients!$H$3:$H$217)+SUMIF($B$3:$B$724,H641,$BZ$3:$BZ$724)</f>
        <v>0</v>
      </c>
      <c r="BU641" s="30">
        <f>SUMIF(Ingredients!$B$3:$B$217,I641,Ingredients!$H$3:$H$217)+SUMIF($B$3:$B$724,I641,$BZ$3:$BZ$724)</f>
        <v>0</v>
      </c>
      <c r="BV641" s="30">
        <f>SUMIF(Ingredients!$B$3:$B$217,J641,Ingredients!$H$3:$H$217)+SUMIF($B$3:$B$724,J641,$BZ$3:$BZ$724)</f>
        <v>0</v>
      </c>
      <c r="BW641" s="30">
        <f>SUMIF(Ingredients!$B$3:$B$217,K641,Ingredients!$H$3:$H$217)+SUMIF($B$3:$B$724,K641,$BZ$3:$BZ$724)</f>
        <v>0</v>
      </c>
      <c r="BX641" s="30">
        <f>SUMIF(Ingredients!$B$3:$B$217,L641,Ingredients!$H$3:$H$217)+SUMIF($B$3:$B$724,L641,$BZ$3:$BZ$724)</f>
        <v>0</v>
      </c>
      <c r="BY641" s="30">
        <f>SUMIF(Ingredients!$B$3:$B$217,M641,Ingredients!$H$3:$H$217)+SUMIF($B$3:$B$724,M641,$BZ$3:$BZ$724)</f>
        <v>0</v>
      </c>
      <c r="BZ641" s="42">
        <f t="shared" si="124"/>
        <v>2.5</v>
      </c>
      <c r="CA641" s="30">
        <f>SUMIF(Ingredients!$B$3:$B$217,F641,Ingredients!$I$3:$I$217)+SUMIF($B$3:$B$724,F641,$CI$3:$CI$724)</f>
        <v>2.5</v>
      </c>
      <c r="CB641" s="30">
        <f>SUMIF(Ingredients!$B$3:$B$217,G641,Ingredients!$I$3:$I$217)+SUMIF($B$3:$B$724,G641,$CI$3:$CI$724)</f>
        <v>0</v>
      </c>
      <c r="CC641" s="30">
        <f>SUMIF(Ingredients!$B$3:$B$217,H641,Ingredients!$I$3:$I$217)+SUMIF($B$3:$B$724,H641,$CI$3:$CI$724)</f>
        <v>0</v>
      </c>
      <c r="CD641" s="30">
        <f>SUMIF(Ingredients!$B$3:$B$217,I641,Ingredients!$I$3:$I$217)+SUMIF($B$3:$B$724,I641,$CI$3:$CI$724)</f>
        <v>0</v>
      </c>
      <c r="CE641" s="30">
        <f>SUMIF(Ingredients!$B$3:$B$217,J641,Ingredients!$I$3:$I$217)+SUMIF($B$3:$B$724,J641,$CI$3:$CI$724)</f>
        <v>0</v>
      </c>
      <c r="CF641" s="30">
        <f>SUMIF(Ingredients!$B$3:$B$217,K641,Ingredients!$I$3:$I$217)+SUMIF($B$3:$B$724,K641,$CI$3:$CI$724)</f>
        <v>0</v>
      </c>
      <c r="CG641" s="30">
        <f>SUMIF(Ingredients!$B$3:$B$217,L641,Ingredients!$I$3:$I$217)+SUMIF($B$3:$B$724,L641,$CI$3:$CI$724)</f>
        <v>0</v>
      </c>
      <c r="CH641" s="30">
        <f>SUMIF(Ingredients!$B$3:$B$217,M641,Ingredients!$I$3:$I$217)+SUMIF($B$3:$B$724,M641,$CI$3:$CI$724)</f>
        <v>0</v>
      </c>
      <c r="CI641" s="38">
        <f t="shared" si="125"/>
        <v>2.5</v>
      </c>
      <c r="CJ641" s="30">
        <f>SUMIF(Ingredients!$B$3:$B$217,F641,Ingredients!$J$3:$J$217)+SUMIF($B$3:$B$724,F641,$CR$3:$CR$724)</f>
        <v>3</v>
      </c>
      <c r="CK641" s="30">
        <f>SUMIF(Ingredients!$B$3:$B$217,G641,Ingredients!$J$3:$J$217)+SUMIF($B$3:$B$724,G641,$CR$3:$CR$724)</f>
        <v>0</v>
      </c>
      <c r="CL641" s="30">
        <f>SUMIF(Ingredients!$B$3:$B$217,H641,Ingredients!$J$3:$J$217)+SUMIF($B$3:$B$724,H641,$CR$3:$CR$724)</f>
        <v>0</v>
      </c>
      <c r="CM641" s="30">
        <f>SUMIF(Ingredients!$B$3:$B$217,I641,Ingredients!$J$3:$J$217)+SUMIF($B$3:$B$724,I641,$CR$3:$CR$724)</f>
        <v>0</v>
      </c>
      <c r="CN641" s="30">
        <f>SUMIF(Ingredients!$B$3:$B$217,J641,Ingredients!$J$3:$J$217)+SUMIF($B$3:$B$724,J641,$CR$3:$CR$724)</f>
        <v>0</v>
      </c>
      <c r="CO641" s="30">
        <f>SUMIF(Ingredients!$B$3:$B$217,K641,Ingredients!$J$3:$J$217)+SUMIF($B$3:$B$724,K641,$CR$3:$CR$724)</f>
        <v>0</v>
      </c>
      <c r="CP641" s="30">
        <f>SUMIF(Ingredients!$B$3:$B$217,L641,Ingredients!$J$3:$J$217)+SUMIF($B$3:$B$724,L641,$CR$3:$CR$724)</f>
        <v>0</v>
      </c>
      <c r="CQ641" s="30">
        <f>SUMIF(Ingredients!$B$3:$B$217,M641,Ingredients!$J$3:$J$217)+SUMIF($B$3:$B$724,M641,$CR$3:$CR$724)</f>
        <v>0</v>
      </c>
      <c r="CR641" s="43">
        <f t="shared" si="126"/>
        <v>3</v>
      </c>
      <c r="CS641" s="34">
        <v>5</v>
      </c>
      <c r="CT641" s="30">
        <v>0</v>
      </c>
      <c r="CU641" s="30">
        <v>6</v>
      </c>
      <c r="CV641" s="35">
        <v>1</v>
      </c>
      <c r="CW641" s="36">
        <v>0</v>
      </c>
      <c r="CX641" s="37">
        <v>1</v>
      </c>
      <c r="CY641" s="38">
        <v>1</v>
      </c>
      <c r="CZ641" s="39">
        <v>1</v>
      </c>
      <c r="DA641" t="s">
        <v>202</v>
      </c>
      <c r="DB641" t="str">
        <f t="shared" ca="1" si="127"/>
        <v>-</v>
      </c>
      <c r="DC641" t="s">
        <v>1181</v>
      </c>
      <c r="DD641" t="s">
        <v>200</v>
      </c>
      <c r="DE641" t="str">
        <f t="shared" ca="1" si="128"/>
        <v>PIZZASLICEITEM(MEAL, ItemRegistry.pizzasliceItem, 4 ,1f,0f,1f,1f,0f,1f,1f,3.5f),</v>
      </c>
      <c r="DF641" t="s">
        <v>2649</v>
      </c>
    </row>
    <row r="642" spans="2:110" x14ac:dyDescent="0.3">
      <c r="B642" t="s">
        <v>964</v>
      </c>
      <c r="C642">
        <f>INDEX('PH Itemnames'!$B$1:$B$723,MATCH(B642,'PH Itemnames'!$A$1:$A$723),1)</f>
        <v>0</v>
      </c>
      <c r="D642" t="s">
        <v>240</v>
      </c>
      <c r="E642" t="s">
        <v>1189</v>
      </c>
      <c r="F642" s="10" t="s">
        <v>965</v>
      </c>
      <c r="G642" s="11"/>
      <c r="H642" s="11"/>
      <c r="I642" s="11"/>
      <c r="J642" s="11"/>
      <c r="K642" s="11"/>
      <c r="L642" s="11"/>
      <c r="M642" s="11"/>
      <c r="N642" s="46">
        <f ca="1">SUMIF(Ingredients!$B$3:$B$217,'PH complex foods'!F642,Ingredients!$A$3:$A$119)+SUMIF($B$3:$B$724,F642,$V$3:$V$723)</f>
        <v>1</v>
      </c>
      <c r="O642" s="11">
        <f ca="1">SUMIF(Ingredients!$B$3:$B$217,'PH complex foods'!G642,Ingredients!$A$3:$A$119)+SUMIF($B$3:$B$724,G642,$V$3:$V$723)</f>
        <v>0</v>
      </c>
      <c r="P642" s="11">
        <f ca="1">SUMIF(Ingredients!$B$3:$B$217,'PH complex foods'!H642,Ingredients!$A$3:$A$119)+SUMIF($B$3:$B$724,H642,$V$3:$V$723)</f>
        <v>0</v>
      </c>
      <c r="Q642" s="11">
        <f ca="1">SUMIF(Ingredients!$B$3:$B$217,'PH complex foods'!I642,Ingredients!$A$3:$A$119)+SUMIF($B$3:$B$724,I642,$V$3:$V$723)</f>
        <v>0</v>
      </c>
      <c r="R642" s="11">
        <f ca="1">SUMIF(Ingredients!$B$3:$B$217,'PH complex foods'!J642,Ingredients!$A$3:$A$119)+SUMIF($B$3:$B$724,J642,$V$3:$V$723)</f>
        <v>0</v>
      </c>
      <c r="S642" s="11">
        <f ca="1">SUMIF(Ingredients!$B$3:$B$217,'PH complex foods'!K642,Ingredients!$A$3:$A$119)+SUMIF($B$3:$B$724,K642,$V$3:$V$723)</f>
        <v>0</v>
      </c>
      <c r="T642" s="11">
        <f ca="1">SUMIF(Ingredients!$B$3:$B$217,'PH complex foods'!L642,Ingredients!$A$3:$A$119)+SUMIF($B$3:$B$724,L642,$V$3:$V$723)</f>
        <v>0</v>
      </c>
      <c r="U642" s="11">
        <f ca="1">SUMIF(Ingredients!$B$3:$B$217,'PH complex foods'!M642,Ingredients!$A$3:$A$119)+SUMIF($B$3:$B$724,M642,$V$3:$V$723)</f>
        <v>0</v>
      </c>
      <c r="V642" s="10">
        <f t="shared" ca="1" si="129"/>
        <v>1</v>
      </c>
      <c r="W642" s="11">
        <f t="shared" si="118"/>
        <v>0</v>
      </c>
      <c r="X642" s="44" t="str">
        <f t="shared" ca="1" si="130"/>
        <v>Yes</v>
      </c>
      <c r="Y642" s="34">
        <f>SUMIF(Ingredients!$B$3:$B$217,F642,Ingredients!$C$3:$C$217)+SUMIF($B$3:$B$724,F642,$AG$3:$AG$724)</f>
        <v>7.166666666666667</v>
      </c>
      <c r="Z642" s="30">
        <f>SUMIF(Ingredients!$B$3:$B$217,G642,Ingredients!$C$3:$C$217)+SUMIF($B$3:$B$724,G642,$AG$3:$AG$724)</f>
        <v>0</v>
      </c>
      <c r="AA642" s="30">
        <f>SUMIF(Ingredients!$B$3:$B$217,H642,Ingredients!$C$3:$C$217)+SUMIF($B$3:$B$724,H642,$AG$3:$AG$724)</f>
        <v>0</v>
      </c>
      <c r="AB642" s="30">
        <f>SUMIF(Ingredients!$B$3:$B$217,I642,Ingredients!$C$3:$C$217)+SUMIF($B$3:$B$724,I642,$AG$3:$AG$724)</f>
        <v>0</v>
      </c>
      <c r="AC642" s="30">
        <f>SUMIF(Ingredients!$B$3:$B$217,J642,Ingredients!$C$3:$C$217)+SUMIF($B$3:$B$724,J642,$AG$3:$AG$724)</f>
        <v>0</v>
      </c>
      <c r="AD642" s="30">
        <f>SUMIF(Ingredients!$B$3:$B$217,K642,Ingredients!$C$3:$C$217)+SUMIF($B$3:$B$724,K642,$AG$3:$AG$724)</f>
        <v>0</v>
      </c>
      <c r="AE642" s="30">
        <f>SUMIF(Ingredients!$B$3:$B$217,L642,Ingredients!$C$3:$C$217)+SUMIF($B$3:$B$724,L642,$AG$3:$AG$724)</f>
        <v>0</v>
      </c>
      <c r="AF642" s="30">
        <f>SUMIF(Ingredients!$B$3:$B$217,M642,Ingredients!$C$3:$C$217)+SUMIF($B$3:$B$724,M642,$AG$3:$AG$724)</f>
        <v>0</v>
      </c>
      <c r="AG642" s="29">
        <f t="shared" si="119"/>
        <v>7.166666666666667</v>
      </c>
      <c r="AH642" s="30">
        <f>SUMIF(Ingredients!$B$3:$B$217,F642,Ingredients!$D$3:$D$217)+SUMIF($B$3:$B$724,F642,$AP$3:$AP$724)</f>
        <v>0</v>
      </c>
      <c r="AI642" s="30">
        <f>SUMIF(Ingredients!$B$3:$B$217,G642,Ingredients!$D$3:$D$217)+SUMIF($B$3:$B$724,G642,$AP$3:$AP$724)</f>
        <v>0</v>
      </c>
      <c r="AJ642" s="30">
        <f>SUMIF(Ingredients!$B$3:$B$217,H642,Ingredients!$D$3:$D$217)+SUMIF($B$3:$B$724,H642,$AP$3:$AP$724)</f>
        <v>0</v>
      </c>
      <c r="AK642" s="30">
        <f>SUMIF(Ingredients!$B$3:$B$217,I642,Ingredients!$D$3:$D$217)+SUMIF($B$3:$B$724,I642,$AP$3:$AP$724)</f>
        <v>0</v>
      </c>
      <c r="AL642" s="30">
        <f>SUMIF(Ingredients!$B$3:$B$217,J642,Ingredients!$D$3:$D$217)+SUMIF($B$3:$B$724,J642,$AP$3:$AP$724)</f>
        <v>0</v>
      </c>
      <c r="AM642" s="30">
        <f>SUMIF(Ingredients!$B$3:$B$217,K642,Ingredients!$D$3:$D$217)+SUMIF($B$3:$B$724,K642,$AP$3:$AP$724)</f>
        <v>0</v>
      </c>
      <c r="AN642" s="30">
        <f>SUMIF(Ingredients!$B$3:$B$217,L642,Ingredients!$D$3:$D$217)+SUMIF($B$3:$B$724,L642,$AP$3:$AP$724)</f>
        <v>0</v>
      </c>
      <c r="AO642" s="30">
        <f>SUMIF(Ingredients!$B$3:$B$217,M642,Ingredients!$D$3:$D$217)+SUMIF($B$3:$B$724,M642,$AP$3:$AP$724)</f>
        <v>0</v>
      </c>
      <c r="AP642" s="29">
        <f t="shared" si="120"/>
        <v>0</v>
      </c>
      <c r="AQ642" s="30">
        <f>SUMIF(Ingredients!$B$3:$B$217,F642,Ingredients!$E$3:$E$217)+SUMIF($B$3:$B$724,F642,$AY$3:$AY$727)</f>
        <v>12</v>
      </c>
      <c r="AR642" s="30">
        <f>SUMIF(Ingredients!$B$3:$B$217,G642,Ingredients!$E$3:$E$217)+SUMIF($B$3:$B$724,G642,$AY$3:$AY$727)</f>
        <v>0</v>
      </c>
      <c r="AS642" s="30">
        <f>SUMIF(Ingredients!$B$3:$B$217,H642,Ingredients!$E$3:$E$217)+SUMIF($B$3:$B$724,H642,$AY$3:$AY$727)</f>
        <v>0</v>
      </c>
      <c r="AT642" s="30">
        <f>SUMIF(Ingredients!$B$3:$B$217,I642,Ingredients!$E$3:$E$217)+SUMIF($B$3:$B$724,I642,$AY$3:$AY$727)</f>
        <v>0</v>
      </c>
      <c r="AU642" s="30">
        <f>SUMIF(Ingredients!$B$3:$B$217,J642,Ingredients!$E$3:$E$217)+SUMIF($B$3:$B$724,J642,$AY$3:$AY$727)</f>
        <v>0</v>
      </c>
      <c r="AV642" s="30">
        <f>SUMIF(Ingredients!$B$3:$B$217,K642,Ingredients!$E$3:$E$217)+SUMIF($B$3:$B$724,K642,$AY$3:$AY$727)</f>
        <v>0</v>
      </c>
      <c r="AW642" s="30">
        <f>SUMIF(Ingredients!$B$3:$B$217,L642,Ingredients!$E$3:$E$217)+SUMIF($B$3:$B$724,L642,$AY$3:$AY$727)</f>
        <v>0</v>
      </c>
      <c r="AX642" s="30">
        <f>SUMIF(Ingredients!$B$3:$B$217,M642,Ingredients!$E$3:$E$217)+SUMIF($B$3:$B$724,M642,$AY$3:$AY$727)</f>
        <v>0</v>
      </c>
      <c r="AY642" s="29">
        <f t="shared" si="121"/>
        <v>12</v>
      </c>
      <c r="AZ642" s="30">
        <f>SUMIF(Ingredients!$B$3:$B$217,F642,Ingredients!$F$3:$F$217)+SUMIF($B$3:$B$724,F642,$BH$3:$BH$724)</f>
        <v>0</v>
      </c>
      <c r="BA642" s="30">
        <f>SUMIF(Ingredients!$B$3:$B$217,G642,Ingredients!$F$3:$F$217)+SUMIF($B$3:$B$724,G642,$BH$3:$BH$724)</f>
        <v>0</v>
      </c>
      <c r="BB642" s="30">
        <f>SUMIF(Ingredients!$B$3:$B$217,H642,Ingredients!$F$3:$F$217)+SUMIF($B$3:$B$724,H642,$BH$3:$BH$724)</f>
        <v>0</v>
      </c>
      <c r="BC642" s="30">
        <f>SUMIF(Ingredients!$B$3:$B$217,I642,Ingredients!$F$3:$F$217)+SUMIF($B$3:$B$724,I642,$BH$3:$BH$724)</f>
        <v>0</v>
      </c>
      <c r="BD642" s="30">
        <f>SUMIF(Ingredients!$B$3:$B$217,J642,Ingredients!$F$3:$F$217)+SUMIF($B$3:$B$724,J642,$BH$3:$BH$724)</f>
        <v>0</v>
      </c>
      <c r="BE642" s="30">
        <f>SUMIF(Ingredients!$B$3:$B$217,K642,Ingredients!$F$3:$F$217)+SUMIF($B$3:$B$724,K642,$BH$3:$BH$724)</f>
        <v>0</v>
      </c>
      <c r="BF642" s="30">
        <f>SUMIF(Ingredients!$B$3:$B$217,L642,Ingredients!$F$3:$F$217)+SUMIF($B$3:$B$724,L642,$BH$3:$BH$724)</f>
        <v>0</v>
      </c>
      <c r="BG642" s="30">
        <f>SUMIF(Ingredients!$B$3:$B$217,M642,Ingredients!$F$3:$F$217)+SUMIF($B$3:$B$724,M642,$BH$3:$BH$724)</f>
        <v>0</v>
      </c>
      <c r="BH642" s="35">
        <f t="shared" si="122"/>
        <v>0</v>
      </c>
      <c r="BI642" s="30">
        <f>SUMIF(Ingredients!$B$3:$B$217,F642,Ingredients!$G$3:$G$217)+SUMIF($B$3:$B$724,F642,$BQ$3:$BQ$724)</f>
        <v>0</v>
      </c>
      <c r="BJ642" s="30">
        <f>SUMIF(Ingredients!$B$3:$B$217,G642,Ingredients!$G$3:$G$217)+SUMIF($B$3:$B$724,G642,$BQ$3:$BQ$724)</f>
        <v>0</v>
      </c>
      <c r="BK642" s="30">
        <f>SUMIF(Ingredients!$B$3:$B$217,H642,Ingredients!$G$3:$G$217)+SUMIF($B$3:$B$724,H642,$BQ$3:$BQ$724)</f>
        <v>0</v>
      </c>
      <c r="BL642" s="30">
        <f>SUMIF(Ingredients!$B$3:$B$217,I642,Ingredients!$G$3:$G$217)+SUMIF($B$3:$B$724,I642,$BQ$3:$BQ$724)</f>
        <v>0</v>
      </c>
      <c r="BM642" s="30">
        <f>SUMIF(Ingredients!$B$3:$B$217,J642,Ingredients!$G$3:$G$217)+SUMIF($B$3:$B$724,J642,$BQ$3:$BQ$724)</f>
        <v>0</v>
      </c>
      <c r="BN642" s="30">
        <f>SUMIF(Ingredients!$B$3:$B$217,K642,Ingredients!$G$3:$G$217)+SUMIF($B$3:$B$724,K642,$BQ$3:$BQ$724)</f>
        <v>0</v>
      </c>
      <c r="BO642" s="30">
        <f>SUMIF(Ingredients!$B$3:$B$217,L642,Ingredients!$G$3:$G$217)+SUMIF($B$3:$B$724,L642,$BQ$3:$BQ$724)</f>
        <v>0</v>
      </c>
      <c r="BP642" s="30">
        <f>SUMIF(Ingredients!$B$3:$B$217,M642,Ingredients!$G$3:$G$217)+SUMIF($B$3:$B$724,M642,$BQ$3:$BQ$724)</f>
        <v>0</v>
      </c>
      <c r="BQ642" s="36">
        <f t="shared" si="123"/>
        <v>0</v>
      </c>
      <c r="BR642" s="30">
        <f>SUMIF(Ingredients!$B$3:$B$217,F642,Ingredients!$H$3:$H$217)+SUMIF($B$3:$B$724,F642,$BZ$3:$BZ$724)</f>
        <v>0</v>
      </c>
      <c r="BS642" s="30">
        <f>SUMIF(Ingredients!$B$3:$B$217,G642,Ingredients!$H$3:$H$217)+SUMIF($B$3:$B$724,G642,$BZ$3:$BZ$724)</f>
        <v>0</v>
      </c>
      <c r="BT642" s="30">
        <f>SUMIF(Ingredients!$B$3:$B$217,H642,Ingredients!$H$3:$H$217)+SUMIF($B$3:$B$724,H642,$BZ$3:$BZ$724)</f>
        <v>0</v>
      </c>
      <c r="BU642" s="30">
        <f>SUMIF(Ingredients!$B$3:$B$217,I642,Ingredients!$H$3:$H$217)+SUMIF($B$3:$B$724,I642,$BZ$3:$BZ$724)</f>
        <v>0</v>
      </c>
      <c r="BV642" s="30">
        <f>SUMIF(Ingredients!$B$3:$B$217,J642,Ingredients!$H$3:$H$217)+SUMIF($B$3:$B$724,J642,$BZ$3:$BZ$724)</f>
        <v>0</v>
      </c>
      <c r="BW642" s="30">
        <f>SUMIF(Ingredients!$B$3:$B$217,K642,Ingredients!$H$3:$H$217)+SUMIF($B$3:$B$724,K642,$BZ$3:$BZ$724)</f>
        <v>0</v>
      </c>
      <c r="BX642" s="30">
        <f>SUMIF(Ingredients!$B$3:$B$217,L642,Ingredients!$H$3:$H$217)+SUMIF($B$3:$B$724,L642,$BZ$3:$BZ$724)</f>
        <v>0</v>
      </c>
      <c r="BY642" s="30">
        <f>SUMIF(Ingredients!$B$3:$B$217,M642,Ingredients!$H$3:$H$217)+SUMIF($B$3:$B$724,M642,$BZ$3:$BZ$724)</f>
        <v>0</v>
      </c>
      <c r="BZ642" s="42">
        <f t="shared" si="124"/>
        <v>0</v>
      </c>
      <c r="CA642" s="30">
        <f>SUMIF(Ingredients!$B$3:$B$217,F642,Ingredients!$I$3:$I$217)+SUMIF($B$3:$B$724,F642,$CI$3:$CI$724)</f>
        <v>2</v>
      </c>
      <c r="CB642" s="30">
        <f>SUMIF(Ingredients!$B$3:$B$217,G642,Ingredients!$I$3:$I$217)+SUMIF($B$3:$B$724,G642,$CI$3:$CI$724)</f>
        <v>0</v>
      </c>
      <c r="CC642" s="30">
        <f>SUMIF(Ingredients!$B$3:$B$217,H642,Ingredients!$I$3:$I$217)+SUMIF($B$3:$B$724,H642,$CI$3:$CI$724)</f>
        <v>0</v>
      </c>
      <c r="CD642" s="30">
        <f>SUMIF(Ingredients!$B$3:$B$217,I642,Ingredients!$I$3:$I$217)+SUMIF($B$3:$B$724,I642,$CI$3:$CI$724)</f>
        <v>0</v>
      </c>
      <c r="CE642" s="30">
        <f>SUMIF(Ingredients!$B$3:$B$217,J642,Ingredients!$I$3:$I$217)+SUMIF($B$3:$B$724,J642,$CI$3:$CI$724)</f>
        <v>0</v>
      </c>
      <c r="CF642" s="30">
        <f>SUMIF(Ingredients!$B$3:$B$217,K642,Ingredients!$I$3:$I$217)+SUMIF($B$3:$B$724,K642,$CI$3:$CI$724)</f>
        <v>0</v>
      </c>
      <c r="CG642" s="30">
        <f>SUMIF(Ingredients!$B$3:$B$217,L642,Ingredients!$I$3:$I$217)+SUMIF($B$3:$B$724,L642,$CI$3:$CI$724)</f>
        <v>0</v>
      </c>
      <c r="CH642" s="30">
        <f>SUMIF(Ingredients!$B$3:$B$217,M642,Ingredients!$I$3:$I$217)+SUMIF($B$3:$B$724,M642,$CI$3:$CI$724)</f>
        <v>0</v>
      </c>
      <c r="CI642" s="38">
        <f t="shared" si="125"/>
        <v>2</v>
      </c>
      <c r="CJ642" s="30">
        <f>SUMIF(Ingredients!$B$3:$B$217,F642,Ingredients!$J$3:$J$217)+SUMIF($B$3:$B$724,F642,$CR$3:$CR$724)</f>
        <v>0</v>
      </c>
      <c r="CK642" s="30">
        <f>SUMIF(Ingredients!$B$3:$B$217,G642,Ingredients!$J$3:$J$217)+SUMIF($B$3:$B$724,G642,$CR$3:$CR$724)</f>
        <v>0</v>
      </c>
      <c r="CL642" s="30">
        <f>SUMIF(Ingredients!$B$3:$B$217,H642,Ingredients!$J$3:$J$217)+SUMIF($B$3:$B$724,H642,$CR$3:$CR$724)</f>
        <v>0</v>
      </c>
      <c r="CM642" s="30">
        <f>SUMIF(Ingredients!$B$3:$B$217,I642,Ingredients!$J$3:$J$217)+SUMIF($B$3:$B$724,I642,$CR$3:$CR$724)</f>
        <v>0</v>
      </c>
      <c r="CN642" s="30">
        <f>SUMIF(Ingredients!$B$3:$B$217,J642,Ingredients!$J$3:$J$217)+SUMIF($B$3:$B$724,J642,$CR$3:$CR$724)</f>
        <v>0</v>
      </c>
      <c r="CO642" s="30">
        <f>SUMIF(Ingredients!$B$3:$B$217,K642,Ingredients!$J$3:$J$217)+SUMIF($B$3:$B$724,K642,$CR$3:$CR$724)</f>
        <v>0</v>
      </c>
      <c r="CP642" s="30">
        <f>SUMIF(Ingredients!$B$3:$B$217,L642,Ingredients!$J$3:$J$217)+SUMIF($B$3:$B$724,L642,$CR$3:$CR$724)</f>
        <v>0</v>
      </c>
      <c r="CQ642" s="30">
        <f>SUMIF(Ingredients!$B$3:$B$217,M642,Ingredients!$J$3:$J$217)+SUMIF($B$3:$B$724,M642,$CR$3:$CR$724)</f>
        <v>0</v>
      </c>
      <c r="CR642" s="43">
        <f t="shared" si="126"/>
        <v>0</v>
      </c>
      <c r="CS642" s="34">
        <v>7.166666666666667</v>
      </c>
      <c r="CT642" s="30">
        <v>0</v>
      </c>
      <c r="CU642" s="30">
        <v>10</v>
      </c>
      <c r="CV642" s="35">
        <v>0</v>
      </c>
      <c r="CW642" s="36">
        <v>0</v>
      </c>
      <c r="CX642" s="37">
        <v>0</v>
      </c>
      <c r="CY642" s="38">
        <v>2</v>
      </c>
      <c r="CZ642" s="39">
        <v>0</v>
      </c>
      <c r="DA642" t="s">
        <v>202</v>
      </c>
      <c r="DB642" t="str">
        <f t="shared" ca="1" si="127"/>
        <v>-</v>
      </c>
      <c r="DC642" t="s">
        <v>1175</v>
      </c>
      <c r="DD642" t="s">
        <v>199</v>
      </c>
      <c r="DE642" t="str">
        <f t="shared" ca="1" si="128"/>
        <v/>
      </c>
      <c r="DF642" t="s">
        <v>2272</v>
      </c>
    </row>
    <row r="643" spans="2:110" x14ac:dyDescent="0.3">
      <c r="B643" t="s">
        <v>966</v>
      </c>
      <c r="C643" t="str">
        <f>INDEX('PH Itemnames'!$B$1:$B$723,MATCH(B643,'PH Itemnames'!$A$1:$A$723),1)</f>
        <v>baconcheeseburgerItem</v>
      </c>
      <c r="D643" t="s">
        <v>240</v>
      </c>
      <c r="E643" t="s">
        <v>1192</v>
      </c>
      <c r="F643" s="10" t="s">
        <v>967</v>
      </c>
      <c r="G643" s="11" t="s">
        <v>368</v>
      </c>
      <c r="H643" s="11"/>
      <c r="I643" s="11"/>
      <c r="J643" s="11"/>
      <c r="K643" s="11"/>
      <c r="L643" s="11"/>
      <c r="M643" s="11"/>
      <c r="N643" s="46">
        <f ca="1">SUMIF(Ingredients!$B$3:$B$217,'PH complex foods'!F643,Ingredients!$A$3:$A$119)+SUMIF($B$3:$B$724,F643,$V$3:$V$723)</f>
        <v>1</v>
      </c>
      <c r="O643" s="11">
        <f ca="1">SUMIF(Ingredients!$B$3:$B$217,'PH complex foods'!G643,Ingredients!$A$3:$A$119)+SUMIF($B$3:$B$724,G643,$V$3:$V$723)</f>
        <v>1</v>
      </c>
      <c r="P643" s="11">
        <f ca="1">SUMIF(Ingredients!$B$3:$B$217,'PH complex foods'!H643,Ingredients!$A$3:$A$119)+SUMIF($B$3:$B$724,H643,$V$3:$V$723)</f>
        <v>0</v>
      </c>
      <c r="Q643" s="11">
        <f ca="1">SUMIF(Ingredients!$B$3:$B$217,'PH complex foods'!I643,Ingredients!$A$3:$A$119)+SUMIF($B$3:$B$724,I643,$V$3:$V$723)</f>
        <v>0</v>
      </c>
      <c r="R643" s="11">
        <f ca="1">SUMIF(Ingredients!$B$3:$B$217,'PH complex foods'!J643,Ingredients!$A$3:$A$119)+SUMIF($B$3:$B$724,J643,$V$3:$V$723)</f>
        <v>0</v>
      </c>
      <c r="S643" s="11">
        <f ca="1">SUMIF(Ingredients!$B$3:$B$217,'PH complex foods'!K643,Ingredients!$A$3:$A$119)+SUMIF($B$3:$B$724,K643,$V$3:$V$723)</f>
        <v>0</v>
      </c>
      <c r="T643" s="11">
        <f ca="1">SUMIF(Ingredients!$B$3:$B$217,'PH complex foods'!L643,Ingredients!$A$3:$A$119)+SUMIF($B$3:$B$724,L643,$V$3:$V$723)</f>
        <v>0</v>
      </c>
      <c r="U643" s="11">
        <f ca="1">SUMIF(Ingredients!$B$3:$B$217,'PH complex foods'!M643,Ingredients!$A$3:$A$119)+SUMIF($B$3:$B$724,M643,$V$3:$V$723)</f>
        <v>0</v>
      </c>
      <c r="V643" s="10">
        <f t="shared" ca="1" si="129"/>
        <v>1</v>
      </c>
      <c r="W643" s="11">
        <f t="shared" si="118"/>
        <v>1</v>
      </c>
      <c r="X643" s="44" t="str">
        <f t="shared" ca="1" si="130"/>
        <v>Yes</v>
      </c>
      <c r="Y643" s="34">
        <f>SUMIF(Ingredients!$B$3:$B$217,F643,Ingredients!$C$3:$C$217)+SUMIF($B$3:$B$724,F643,$AG$3:$AG$724)</f>
        <v>30</v>
      </c>
      <c r="Z643" s="30">
        <f>SUMIF(Ingredients!$B$3:$B$217,G643,Ingredients!$C$3:$C$217)+SUMIF($B$3:$B$724,G643,$AG$3:$AG$724)</f>
        <v>10</v>
      </c>
      <c r="AA643" s="30">
        <f>SUMIF(Ingredients!$B$3:$B$217,H643,Ingredients!$C$3:$C$217)+SUMIF($B$3:$B$724,H643,$AG$3:$AG$724)</f>
        <v>0</v>
      </c>
      <c r="AB643" s="30">
        <f>SUMIF(Ingredients!$B$3:$B$217,I643,Ingredients!$C$3:$C$217)+SUMIF($B$3:$B$724,I643,$AG$3:$AG$724)</f>
        <v>0</v>
      </c>
      <c r="AC643" s="30">
        <f>SUMIF(Ingredients!$B$3:$B$217,J643,Ingredients!$C$3:$C$217)+SUMIF($B$3:$B$724,J643,$AG$3:$AG$724)</f>
        <v>0</v>
      </c>
      <c r="AD643" s="30">
        <f>SUMIF(Ingredients!$B$3:$B$217,K643,Ingredients!$C$3:$C$217)+SUMIF($B$3:$B$724,K643,$AG$3:$AG$724)</f>
        <v>0</v>
      </c>
      <c r="AE643" s="30">
        <f>SUMIF(Ingredients!$B$3:$B$217,L643,Ingredients!$C$3:$C$217)+SUMIF($B$3:$B$724,L643,$AG$3:$AG$724)</f>
        <v>0</v>
      </c>
      <c r="AF643" s="30">
        <f>SUMIF(Ingredients!$B$3:$B$217,M643,Ingredients!$C$3:$C$217)+SUMIF($B$3:$B$724,M643,$AG$3:$AG$724)</f>
        <v>0</v>
      </c>
      <c r="AG643" s="29">
        <f t="shared" si="119"/>
        <v>40</v>
      </c>
      <c r="AH643" s="30">
        <f>SUMIF(Ingredients!$B$3:$B$217,F643,Ingredients!$D$3:$D$217)+SUMIF($B$3:$B$724,F643,$AP$3:$AP$724)</f>
        <v>0</v>
      </c>
      <c r="AI643" s="30">
        <f>SUMIF(Ingredients!$B$3:$B$217,G643,Ingredients!$D$3:$D$217)+SUMIF($B$3:$B$724,G643,$AP$3:$AP$724)</f>
        <v>0</v>
      </c>
      <c r="AJ643" s="30">
        <f>SUMIF(Ingredients!$B$3:$B$217,H643,Ingredients!$D$3:$D$217)+SUMIF($B$3:$B$724,H643,$AP$3:$AP$724)</f>
        <v>0</v>
      </c>
      <c r="AK643" s="30">
        <f>SUMIF(Ingredients!$B$3:$B$217,I643,Ingredients!$D$3:$D$217)+SUMIF($B$3:$B$724,I643,$AP$3:$AP$724)</f>
        <v>0</v>
      </c>
      <c r="AL643" s="30">
        <f>SUMIF(Ingredients!$B$3:$B$217,J643,Ingredients!$D$3:$D$217)+SUMIF($B$3:$B$724,J643,$AP$3:$AP$724)</f>
        <v>0</v>
      </c>
      <c r="AM643" s="30">
        <f>SUMIF(Ingredients!$B$3:$B$217,K643,Ingredients!$D$3:$D$217)+SUMIF($B$3:$B$724,K643,$AP$3:$AP$724)</f>
        <v>0</v>
      </c>
      <c r="AN643" s="30">
        <f>SUMIF(Ingredients!$B$3:$B$217,L643,Ingredients!$D$3:$D$217)+SUMIF($B$3:$B$724,L643,$AP$3:$AP$724)</f>
        <v>0</v>
      </c>
      <c r="AO643" s="30">
        <f>SUMIF(Ingredients!$B$3:$B$217,M643,Ingredients!$D$3:$D$217)+SUMIF($B$3:$B$724,M643,$AP$3:$AP$724)</f>
        <v>0</v>
      </c>
      <c r="AP643" s="29">
        <f t="shared" si="120"/>
        <v>0</v>
      </c>
      <c r="AQ643" s="30">
        <f>SUMIF(Ingredients!$B$3:$B$217,F643,Ingredients!$E$3:$E$217)+SUMIF($B$3:$B$724,F643,$AY$3:$AY$727)</f>
        <v>43.125</v>
      </c>
      <c r="AR643" s="30">
        <f>SUMIF(Ingredients!$B$3:$B$217,G643,Ingredients!$E$3:$E$217)+SUMIF($B$3:$B$724,G643,$AY$3:$AY$727)</f>
        <v>14</v>
      </c>
      <c r="AS643" s="30">
        <f>SUMIF(Ingredients!$B$3:$B$217,H643,Ingredients!$E$3:$E$217)+SUMIF($B$3:$B$724,H643,$AY$3:$AY$727)</f>
        <v>0</v>
      </c>
      <c r="AT643" s="30">
        <f>SUMIF(Ingredients!$B$3:$B$217,I643,Ingredients!$E$3:$E$217)+SUMIF($B$3:$B$724,I643,$AY$3:$AY$727)</f>
        <v>0</v>
      </c>
      <c r="AU643" s="30">
        <f>SUMIF(Ingredients!$B$3:$B$217,J643,Ingredients!$E$3:$E$217)+SUMIF($B$3:$B$724,J643,$AY$3:$AY$727)</f>
        <v>0</v>
      </c>
      <c r="AV643" s="30">
        <f>SUMIF(Ingredients!$B$3:$B$217,K643,Ingredients!$E$3:$E$217)+SUMIF($B$3:$B$724,K643,$AY$3:$AY$727)</f>
        <v>0</v>
      </c>
      <c r="AW643" s="30">
        <f>SUMIF(Ingredients!$B$3:$B$217,L643,Ingredients!$E$3:$E$217)+SUMIF($B$3:$B$724,L643,$AY$3:$AY$727)</f>
        <v>0</v>
      </c>
      <c r="AX643" s="30">
        <f>SUMIF(Ingredients!$B$3:$B$217,M643,Ingredients!$E$3:$E$217)+SUMIF($B$3:$B$724,M643,$AY$3:$AY$727)</f>
        <v>0</v>
      </c>
      <c r="AY643" s="29">
        <f t="shared" si="121"/>
        <v>28.5625</v>
      </c>
      <c r="AZ643" s="30">
        <f>SUMIF(Ingredients!$B$3:$B$217,F643,Ingredients!$F$3:$F$217)+SUMIF($B$3:$B$724,F643,$BH$3:$BH$724)</f>
        <v>1.5</v>
      </c>
      <c r="BA643" s="30">
        <f>SUMIF(Ingredients!$B$3:$B$217,G643,Ingredients!$F$3:$F$217)+SUMIF($B$3:$B$724,G643,$BH$3:$BH$724)</f>
        <v>0</v>
      </c>
      <c r="BB643" s="30">
        <f>SUMIF(Ingredients!$B$3:$B$217,H643,Ingredients!$F$3:$F$217)+SUMIF($B$3:$B$724,H643,$BH$3:$BH$724)</f>
        <v>0</v>
      </c>
      <c r="BC643" s="30">
        <f>SUMIF(Ingredients!$B$3:$B$217,I643,Ingredients!$F$3:$F$217)+SUMIF($B$3:$B$724,I643,$BH$3:$BH$724)</f>
        <v>0</v>
      </c>
      <c r="BD643" s="30">
        <f>SUMIF(Ingredients!$B$3:$B$217,J643,Ingredients!$F$3:$F$217)+SUMIF($B$3:$B$724,J643,$BH$3:$BH$724)</f>
        <v>0</v>
      </c>
      <c r="BE643" s="30">
        <f>SUMIF(Ingredients!$B$3:$B$217,K643,Ingredients!$F$3:$F$217)+SUMIF($B$3:$B$724,K643,$BH$3:$BH$724)</f>
        <v>0</v>
      </c>
      <c r="BF643" s="30">
        <f>SUMIF(Ingredients!$B$3:$B$217,L643,Ingredients!$F$3:$F$217)+SUMIF($B$3:$B$724,L643,$BH$3:$BH$724)</f>
        <v>0</v>
      </c>
      <c r="BG643" s="30">
        <f>SUMIF(Ingredients!$B$3:$B$217,M643,Ingredients!$F$3:$F$217)+SUMIF($B$3:$B$724,M643,$BH$3:$BH$724)</f>
        <v>0</v>
      </c>
      <c r="BH643" s="35">
        <f t="shared" si="122"/>
        <v>1.5</v>
      </c>
      <c r="BI643" s="30">
        <f>SUMIF(Ingredients!$B$3:$B$217,F643,Ingredients!$G$3:$G$217)+SUMIF($B$3:$B$724,F643,$BQ$3:$BQ$724)</f>
        <v>0</v>
      </c>
      <c r="BJ643" s="30">
        <f>SUMIF(Ingredients!$B$3:$B$217,G643,Ingredients!$G$3:$G$217)+SUMIF($B$3:$B$724,G643,$BQ$3:$BQ$724)</f>
        <v>0</v>
      </c>
      <c r="BK643" s="30">
        <f>SUMIF(Ingredients!$B$3:$B$217,H643,Ingredients!$G$3:$G$217)+SUMIF($B$3:$B$724,H643,$BQ$3:$BQ$724)</f>
        <v>0</v>
      </c>
      <c r="BL643" s="30">
        <f>SUMIF(Ingredients!$B$3:$B$217,I643,Ingredients!$G$3:$G$217)+SUMIF($B$3:$B$724,I643,$BQ$3:$BQ$724)</f>
        <v>0</v>
      </c>
      <c r="BM643" s="30">
        <f>SUMIF(Ingredients!$B$3:$B$217,J643,Ingredients!$G$3:$G$217)+SUMIF($B$3:$B$724,J643,$BQ$3:$BQ$724)</f>
        <v>0</v>
      </c>
      <c r="BN643" s="30">
        <f>SUMIF(Ingredients!$B$3:$B$217,K643,Ingredients!$G$3:$G$217)+SUMIF($B$3:$B$724,K643,$BQ$3:$BQ$724)</f>
        <v>0</v>
      </c>
      <c r="BO643" s="30">
        <f>SUMIF(Ingredients!$B$3:$B$217,L643,Ingredients!$G$3:$G$217)+SUMIF($B$3:$B$724,L643,$BQ$3:$BQ$724)</f>
        <v>0</v>
      </c>
      <c r="BP643" s="30">
        <f>SUMIF(Ingredients!$B$3:$B$217,M643,Ingredients!$G$3:$G$217)+SUMIF($B$3:$B$724,M643,$BQ$3:$BQ$724)</f>
        <v>0</v>
      </c>
      <c r="BQ643" s="36">
        <f t="shared" si="123"/>
        <v>0</v>
      </c>
      <c r="BR643" s="30">
        <f>SUMIF(Ingredients!$B$3:$B$217,F643,Ingredients!$H$3:$H$217)+SUMIF($B$3:$B$724,F643,$BZ$3:$BZ$724)</f>
        <v>0</v>
      </c>
      <c r="BS643" s="30">
        <f>SUMIF(Ingredients!$B$3:$B$217,G643,Ingredients!$H$3:$H$217)+SUMIF($B$3:$B$724,G643,$BZ$3:$BZ$724)</f>
        <v>0</v>
      </c>
      <c r="BT643" s="30">
        <f>SUMIF(Ingredients!$B$3:$B$217,H643,Ingredients!$H$3:$H$217)+SUMIF($B$3:$B$724,H643,$BZ$3:$BZ$724)</f>
        <v>0</v>
      </c>
      <c r="BU643" s="30">
        <f>SUMIF(Ingredients!$B$3:$B$217,I643,Ingredients!$H$3:$H$217)+SUMIF($B$3:$B$724,I643,$BZ$3:$BZ$724)</f>
        <v>0</v>
      </c>
      <c r="BV643" s="30">
        <f>SUMIF(Ingredients!$B$3:$B$217,J643,Ingredients!$H$3:$H$217)+SUMIF($B$3:$B$724,J643,$BZ$3:$BZ$724)</f>
        <v>0</v>
      </c>
      <c r="BW643" s="30">
        <f>SUMIF(Ingredients!$B$3:$B$217,K643,Ingredients!$H$3:$H$217)+SUMIF($B$3:$B$724,K643,$BZ$3:$BZ$724)</f>
        <v>0</v>
      </c>
      <c r="BX643" s="30">
        <f>SUMIF(Ingredients!$B$3:$B$217,L643,Ingredients!$H$3:$H$217)+SUMIF($B$3:$B$724,L643,$BZ$3:$BZ$724)</f>
        <v>0</v>
      </c>
      <c r="BY643" s="30">
        <f>SUMIF(Ingredients!$B$3:$B$217,M643,Ingredients!$H$3:$H$217)+SUMIF($B$3:$B$724,M643,$BZ$3:$BZ$724)</f>
        <v>0</v>
      </c>
      <c r="BZ643" s="42">
        <f t="shared" si="124"/>
        <v>0</v>
      </c>
      <c r="CA643" s="30">
        <f>SUMIF(Ingredients!$B$3:$B$217,F643,Ingredients!$I$3:$I$217)+SUMIF($B$3:$B$724,F643,$CI$3:$CI$724)</f>
        <v>2</v>
      </c>
      <c r="CB643" s="30">
        <f>SUMIF(Ingredients!$B$3:$B$217,G643,Ingredients!$I$3:$I$217)+SUMIF($B$3:$B$724,G643,$CI$3:$CI$724)</f>
        <v>2.5</v>
      </c>
      <c r="CC643" s="30">
        <f>SUMIF(Ingredients!$B$3:$B$217,H643,Ingredients!$I$3:$I$217)+SUMIF($B$3:$B$724,H643,$CI$3:$CI$724)</f>
        <v>0</v>
      </c>
      <c r="CD643" s="30">
        <f>SUMIF(Ingredients!$B$3:$B$217,I643,Ingredients!$I$3:$I$217)+SUMIF($B$3:$B$724,I643,$CI$3:$CI$724)</f>
        <v>0</v>
      </c>
      <c r="CE643" s="30">
        <f>SUMIF(Ingredients!$B$3:$B$217,J643,Ingredients!$I$3:$I$217)+SUMIF($B$3:$B$724,J643,$CI$3:$CI$724)</f>
        <v>0</v>
      </c>
      <c r="CF643" s="30">
        <f>SUMIF(Ingredients!$B$3:$B$217,K643,Ingredients!$I$3:$I$217)+SUMIF($B$3:$B$724,K643,$CI$3:$CI$724)</f>
        <v>0</v>
      </c>
      <c r="CG643" s="30">
        <f>SUMIF(Ingredients!$B$3:$B$217,L643,Ingredients!$I$3:$I$217)+SUMIF($B$3:$B$724,L643,$CI$3:$CI$724)</f>
        <v>0</v>
      </c>
      <c r="CH643" s="30">
        <f>SUMIF(Ingredients!$B$3:$B$217,M643,Ingredients!$I$3:$I$217)+SUMIF($B$3:$B$724,M643,$CI$3:$CI$724)</f>
        <v>0</v>
      </c>
      <c r="CI643" s="38">
        <f t="shared" si="125"/>
        <v>4.5</v>
      </c>
      <c r="CJ643" s="30">
        <f>SUMIF(Ingredients!$B$3:$B$217,F643,Ingredients!$J$3:$J$217)+SUMIF($B$3:$B$724,F643,$CR$3:$CR$724)</f>
        <v>4</v>
      </c>
      <c r="CK643" s="30">
        <f>SUMIF(Ingredients!$B$3:$B$217,G643,Ingredients!$J$3:$J$217)+SUMIF($B$3:$B$724,G643,$CR$3:$CR$724)</f>
        <v>0</v>
      </c>
      <c r="CL643" s="30">
        <f>SUMIF(Ingredients!$B$3:$B$217,H643,Ingredients!$J$3:$J$217)+SUMIF($B$3:$B$724,H643,$CR$3:$CR$724)</f>
        <v>0</v>
      </c>
      <c r="CM643" s="30">
        <f>SUMIF(Ingredients!$B$3:$B$217,I643,Ingredients!$J$3:$J$217)+SUMIF($B$3:$B$724,I643,$CR$3:$CR$724)</f>
        <v>0</v>
      </c>
      <c r="CN643" s="30">
        <f>SUMIF(Ingredients!$B$3:$B$217,J643,Ingredients!$J$3:$J$217)+SUMIF($B$3:$B$724,J643,$CR$3:$CR$724)</f>
        <v>0</v>
      </c>
      <c r="CO643" s="30">
        <f>SUMIF(Ingredients!$B$3:$B$217,K643,Ingredients!$J$3:$J$217)+SUMIF($B$3:$B$724,K643,$CR$3:$CR$724)</f>
        <v>0</v>
      </c>
      <c r="CP643" s="30">
        <f>SUMIF(Ingredients!$B$3:$B$217,L643,Ingredients!$J$3:$J$217)+SUMIF($B$3:$B$724,L643,$CR$3:$CR$724)</f>
        <v>0</v>
      </c>
      <c r="CQ643" s="30">
        <f>SUMIF(Ingredients!$B$3:$B$217,M643,Ingredients!$J$3:$J$217)+SUMIF($B$3:$B$724,M643,$CR$3:$CR$724)</f>
        <v>0</v>
      </c>
      <c r="CR643" s="43">
        <f t="shared" si="126"/>
        <v>4</v>
      </c>
      <c r="CS643" s="34">
        <v>40</v>
      </c>
      <c r="CT643" s="30">
        <v>0</v>
      </c>
      <c r="CU643" s="30">
        <v>12</v>
      </c>
      <c r="CV643" s="35">
        <v>1.5</v>
      </c>
      <c r="CW643" s="36">
        <v>0</v>
      </c>
      <c r="CX643" s="37">
        <v>0</v>
      </c>
      <c r="CY643" s="38">
        <v>4.5</v>
      </c>
      <c r="CZ643" s="39">
        <v>4</v>
      </c>
      <c r="DA643" t="s">
        <v>202</v>
      </c>
      <c r="DB643" t="str">
        <f t="shared" ca="1" si="127"/>
        <v>-</v>
      </c>
      <c r="DD643" t="s">
        <v>200</v>
      </c>
      <c r="DE643" t="str">
        <f t="shared" ca="1" si="128"/>
        <v>BACONCHEESEBURGERITEM(MEAL, ItemRegistry.baconcheeseburgerItem, 4 ,8f,0f,1.5f,0f,0f,4.5f,4f,1.75f),</v>
      </c>
      <c r="DF643" t="s">
        <v>2650</v>
      </c>
    </row>
    <row r="644" spans="2:110" x14ac:dyDescent="0.3">
      <c r="B644" t="s">
        <v>968</v>
      </c>
      <c r="C644" t="str">
        <f>INDEX('PH Itemnames'!$B$1:$B$723,MATCH(B644,'PH Itemnames'!$A$1:$A$723),1)</f>
        <v>deluxecheeseburgerItem</v>
      </c>
      <c r="D644" t="s">
        <v>240</v>
      </c>
      <c r="E644" t="s">
        <v>1192</v>
      </c>
      <c r="F644" s="10" t="s">
        <v>967</v>
      </c>
      <c r="G644" s="11" t="s">
        <v>128</v>
      </c>
      <c r="H644" s="11" t="s">
        <v>70</v>
      </c>
      <c r="I644" s="11"/>
      <c r="J644" s="11"/>
      <c r="K644" s="11"/>
      <c r="L644" s="11"/>
      <c r="M644" s="11"/>
      <c r="N644" s="46">
        <f ca="1">SUMIF(Ingredients!$B$3:$B$217,'PH complex foods'!F644,Ingredients!$A$3:$A$119)+SUMIF($B$3:$B$724,F644,$V$3:$V$723)</f>
        <v>1</v>
      </c>
      <c r="O644" s="11">
        <f ca="1">SUMIF(Ingredients!$B$3:$B$217,'PH complex foods'!G644,Ingredients!$A$3:$A$119)+SUMIF($B$3:$B$724,G644,$V$3:$V$723)</f>
        <v>1</v>
      </c>
      <c r="P644" s="11">
        <f ca="1">SUMIF(Ingredients!$B$3:$B$217,'PH complex foods'!H644,Ingredients!$A$3:$A$119)+SUMIF($B$3:$B$724,H644,$V$3:$V$723)</f>
        <v>1</v>
      </c>
      <c r="Q644" s="11">
        <f ca="1">SUMIF(Ingredients!$B$3:$B$217,'PH complex foods'!I644,Ingredients!$A$3:$A$119)+SUMIF($B$3:$B$724,I644,$V$3:$V$723)</f>
        <v>0</v>
      </c>
      <c r="R644" s="11">
        <f ca="1">SUMIF(Ingredients!$B$3:$B$217,'PH complex foods'!J644,Ingredients!$A$3:$A$119)+SUMIF($B$3:$B$724,J644,$V$3:$V$723)</f>
        <v>0</v>
      </c>
      <c r="S644" s="11">
        <f ca="1">SUMIF(Ingredients!$B$3:$B$217,'PH complex foods'!K644,Ingredients!$A$3:$A$119)+SUMIF($B$3:$B$724,K644,$V$3:$V$723)</f>
        <v>0</v>
      </c>
      <c r="T644" s="11">
        <f ca="1">SUMIF(Ingredients!$B$3:$B$217,'PH complex foods'!L644,Ingredients!$A$3:$A$119)+SUMIF($B$3:$B$724,L644,$V$3:$V$723)</f>
        <v>0</v>
      </c>
      <c r="U644" s="11">
        <f ca="1">SUMIF(Ingredients!$B$3:$B$217,'PH complex foods'!M644,Ingredients!$A$3:$A$119)+SUMIF($B$3:$B$724,M644,$V$3:$V$723)</f>
        <v>0</v>
      </c>
      <c r="V644" s="10">
        <f t="shared" ca="1" si="129"/>
        <v>1</v>
      </c>
      <c r="W644" s="11">
        <f t="shared" ref="W644:W707" si="131">COUNTIF(F644:M1366,B644)</f>
        <v>1</v>
      </c>
      <c r="X644" s="44" t="str">
        <f t="shared" ca="1" si="130"/>
        <v>Yes</v>
      </c>
      <c r="Y644" s="34">
        <f>SUMIF(Ingredients!$B$3:$B$217,F644,Ingredients!$C$3:$C$217)+SUMIF($B$3:$B$724,F644,$AG$3:$AG$724)</f>
        <v>30</v>
      </c>
      <c r="Z644" s="30">
        <f>SUMIF(Ingredients!$B$3:$B$217,G644,Ingredients!$C$3:$C$217)+SUMIF($B$3:$B$724,G644,$AG$3:$AG$724)</f>
        <v>2</v>
      </c>
      <c r="AA644" s="30">
        <f>SUMIF(Ingredients!$B$3:$B$217,H644,Ingredients!$C$3:$C$217)+SUMIF($B$3:$B$724,H644,$AG$3:$AG$724)</f>
        <v>2</v>
      </c>
      <c r="AB644" s="30">
        <f>SUMIF(Ingredients!$B$3:$B$217,I644,Ingredients!$C$3:$C$217)+SUMIF($B$3:$B$724,I644,$AG$3:$AG$724)</f>
        <v>0</v>
      </c>
      <c r="AC644" s="30">
        <f>SUMIF(Ingredients!$B$3:$B$217,J644,Ingredients!$C$3:$C$217)+SUMIF($B$3:$B$724,J644,$AG$3:$AG$724)</f>
        <v>0</v>
      </c>
      <c r="AD644" s="30">
        <f>SUMIF(Ingredients!$B$3:$B$217,K644,Ingredients!$C$3:$C$217)+SUMIF($B$3:$B$724,K644,$AG$3:$AG$724)</f>
        <v>0</v>
      </c>
      <c r="AE644" s="30">
        <f>SUMIF(Ingredients!$B$3:$B$217,L644,Ingredients!$C$3:$C$217)+SUMIF($B$3:$B$724,L644,$AG$3:$AG$724)</f>
        <v>0</v>
      </c>
      <c r="AF644" s="30">
        <f>SUMIF(Ingredients!$B$3:$B$217,M644,Ingredients!$C$3:$C$217)+SUMIF($B$3:$B$724,M644,$AG$3:$AG$724)</f>
        <v>0</v>
      </c>
      <c r="AG644" s="29">
        <f t="shared" ref="AG644:AG707" si="132">SUM(Y644:AF644)</f>
        <v>34</v>
      </c>
      <c r="AH644" s="30">
        <f>SUMIF(Ingredients!$B$3:$B$217,F644,Ingredients!$D$3:$D$217)+SUMIF($B$3:$B$724,F644,$AP$3:$AP$724)</f>
        <v>0</v>
      </c>
      <c r="AI644" s="30">
        <f>SUMIF(Ingredients!$B$3:$B$217,G644,Ingredients!$D$3:$D$217)+SUMIF($B$3:$B$724,G644,$AP$3:$AP$724)</f>
        <v>0</v>
      </c>
      <c r="AJ644" s="30">
        <f>SUMIF(Ingredients!$B$3:$B$217,H644,Ingredients!$D$3:$D$217)+SUMIF($B$3:$B$724,H644,$AP$3:$AP$724)</f>
        <v>5</v>
      </c>
      <c r="AK644" s="30">
        <f>SUMIF(Ingredients!$B$3:$B$217,I644,Ingredients!$D$3:$D$217)+SUMIF($B$3:$B$724,I644,$AP$3:$AP$724)</f>
        <v>0</v>
      </c>
      <c r="AL644" s="30">
        <f>SUMIF(Ingredients!$B$3:$B$217,J644,Ingredients!$D$3:$D$217)+SUMIF($B$3:$B$724,J644,$AP$3:$AP$724)</f>
        <v>0</v>
      </c>
      <c r="AM644" s="30">
        <f>SUMIF(Ingredients!$B$3:$B$217,K644,Ingredients!$D$3:$D$217)+SUMIF($B$3:$B$724,K644,$AP$3:$AP$724)</f>
        <v>0</v>
      </c>
      <c r="AN644" s="30">
        <f>SUMIF(Ingredients!$B$3:$B$217,L644,Ingredients!$D$3:$D$217)+SUMIF($B$3:$B$724,L644,$AP$3:$AP$724)</f>
        <v>0</v>
      </c>
      <c r="AO644" s="30">
        <f>SUMIF(Ingredients!$B$3:$B$217,M644,Ingredients!$D$3:$D$217)+SUMIF($B$3:$B$724,M644,$AP$3:$AP$724)</f>
        <v>0</v>
      </c>
      <c r="AP644" s="29">
        <f t="shared" ref="AP644:AP707" si="133">SUM(AH644:AO644)</f>
        <v>5</v>
      </c>
      <c r="AQ644" s="30">
        <f>SUMIF(Ingredients!$B$3:$B$217,F644,Ingredients!$E$3:$E$217)+SUMIF($B$3:$B$724,F644,$AY$3:$AY$727)</f>
        <v>43.125</v>
      </c>
      <c r="AR644" s="30">
        <f>SUMIF(Ingredients!$B$3:$B$217,G644,Ingredients!$E$3:$E$217)+SUMIF($B$3:$B$724,G644,$AY$3:$AY$727)</f>
        <v>18</v>
      </c>
      <c r="AS644" s="30">
        <f>SUMIF(Ingredients!$B$3:$B$217,H644,Ingredients!$E$3:$E$217)+SUMIF($B$3:$B$724,H644,$AY$3:$AY$727)</f>
        <v>5</v>
      </c>
      <c r="AT644" s="30">
        <f>SUMIF(Ingredients!$B$3:$B$217,I644,Ingredients!$E$3:$E$217)+SUMIF($B$3:$B$724,I644,$AY$3:$AY$727)</f>
        <v>0</v>
      </c>
      <c r="AU644" s="30">
        <f>SUMIF(Ingredients!$B$3:$B$217,J644,Ingredients!$E$3:$E$217)+SUMIF($B$3:$B$724,J644,$AY$3:$AY$727)</f>
        <v>0</v>
      </c>
      <c r="AV644" s="30">
        <f>SUMIF(Ingredients!$B$3:$B$217,K644,Ingredients!$E$3:$E$217)+SUMIF($B$3:$B$724,K644,$AY$3:$AY$727)</f>
        <v>0</v>
      </c>
      <c r="AW644" s="30">
        <f>SUMIF(Ingredients!$B$3:$B$217,L644,Ingredients!$E$3:$E$217)+SUMIF($B$3:$B$724,L644,$AY$3:$AY$727)</f>
        <v>0</v>
      </c>
      <c r="AX644" s="30">
        <f>SUMIF(Ingredients!$B$3:$B$217,M644,Ingredients!$E$3:$E$217)+SUMIF($B$3:$B$724,M644,$AY$3:$AY$727)</f>
        <v>0</v>
      </c>
      <c r="AY644" s="29">
        <f t="shared" ref="AY644:AY707" si="134">SUM(AQ644:AX644)/COUNTA(F644:M644)</f>
        <v>22.041666666666668</v>
      </c>
      <c r="AZ644" s="30">
        <f>SUMIF(Ingredients!$B$3:$B$217,F644,Ingredients!$F$3:$F$217)+SUMIF($B$3:$B$724,F644,$BH$3:$BH$724)</f>
        <v>1.5</v>
      </c>
      <c r="BA644" s="30">
        <f>SUMIF(Ingredients!$B$3:$B$217,G644,Ingredients!$F$3:$F$217)+SUMIF($B$3:$B$724,G644,$BH$3:$BH$724)</f>
        <v>0</v>
      </c>
      <c r="BB644" s="30">
        <f>SUMIF(Ingredients!$B$3:$B$217,H644,Ingredients!$F$3:$F$217)+SUMIF($B$3:$B$724,H644,$BH$3:$BH$724)</f>
        <v>0</v>
      </c>
      <c r="BC644" s="30">
        <f>SUMIF(Ingredients!$B$3:$B$217,I644,Ingredients!$F$3:$F$217)+SUMIF($B$3:$B$724,I644,$BH$3:$BH$724)</f>
        <v>0</v>
      </c>
      <c r="BD644" s="30">
        <f>SUMIF(Ingredients!$B$3:$B$217,J644,Ingredients!$F$3:$F$217)+SUMIF($B$3:$B$724,J644,$BH$3:$BH$724)</f>
        <v>0</v>
      </c>
      <c r="BE644" s="30">
        <f>SUMIF(Ingredients!$B$3:$B$217,K644,Ingredients!$F$3:$F$217)+SUMIF($B$3:$B$724,K644,$BH$3:$BH$724)</f>
        <v>0</v>
      </c>
      <c r="BF644" s="30">
        <f>SUMIF(Ingredients!$B$3:$B$217,L644,Ingredients!$F$3:$F$217)+SUMIF($B$3:$B$724,L644,$BH$3:$BH$724)</f>
        <v>0</v>
      </c>
      <c r="BG644" s="30">
        <f>SUMIF(Ingredients!$B$3:$B$217,M644,Ingredients!$F$3:$F$217)+SUMIF($B$3:$B$724,M644,$BH$3:$BH$724)</f>
        <v>0</v>
      </c>
      <c r="BH644" s="35">
        <f t="shared" ref="BH644:BH707" si="135">SUM(AZ644:BG644)</f>
        <v>1.5</v>
      </c>
      <c r="BI644" s="30">
        <f>SUMIF(Ingredients!$B$3:$B$217,F644,Ingredients!$G$3:$G$217)+SUMIF($B$3:$B$724,F644,$BQ$3:$BQ$724)</f>
        <v>0</v>
      </c>
      <c r="BJ644" s="30">
        <f>SUMIF(Ingredients!$B$3:$B$217,G644,Ingredients!$G$3:$G$217)+SUMIF($B$3:$B$724,G644,$BQ$3:$BQ$724)</f>
        <v>0</v>
      </c>
      <c r="BK644" s="30">
        <f>SUMIF(Ingredients!$B$3:$B$217,H644,Ingredients!$G$3:$G$217)+SUMIF($B$3:$B$724,H644,$BQ$3:$BQ$724)</f>
        <v>0</v>
      </c>
      <c r="BL644" s="30">
        <f>SUMIF(Ingredients!$B$3:$B$217,I644,Ingredients!$G$3:$G$217)+SUMIF($B$3:$B$724,I644,$BQ$3:$BQ$724)</f>
        <v>0</v>
      </c>
      <c r="BM644" s="30">
        <f>SUMIF(Ingredients!$B$3:$B$217,J644,Ingredients!$G$3:$G$217)+SUMIF($B$3:$B$724,J644,$BQ$3:$BQ$724)</f>
        <v>0</v>
      </c>
      <c r="BN644" s="30">
        <f>SUMIF(Ingredients!$B$3:$B$217,K644,Ingredients!$G$3:$G$217)+SUMIF($B$3:$B$724,K644,$BQ$3:$BQ$724)</f>
        <v>0</v>
      </c>
      <c r="BO644" s="30">
        <f>SUMIF(Ingredients!$B$3:$B$217,L644,Ingredients!$G$3:$G$217)+SUMIF($B$3:$B$724,L644,$BQ$3:$BQ$724)</f>
        <v>0</v>
      </c>
      <c r="BP644" s="30">
        <f>SUMIF(Ingredients!$B$3:$B$217,M644,Ingredients!$G$3:$G$217)+SUMIF($B$3:$B$724,M644,$BQ$3:$BQ$724)</f>
        <v>0</v>
      </c>
      <c r="BQ644" s="36">
        <f t="shared" ref="BQ644:BQ707" si="136">SUM(BI644:BP644)</f>
        <v>0</v>
      </c>
      <c r="BR644" s="30">
        <f>SUMIF(Ingredients!$B$3:$B$217,F644,Ingredients!$H$3:$H$217)+SUMIF($B$3:$B$724,F644,$BZ$3:$BZ$724)</f>
        <v>0</v>
      </c>
      <c r="BS644" s="30">
        <f>SUMIF(Ingredients!$B$3:$B$217,G644,Ingredients!$H$3:$H$217)+SUMIF($B$3:$B$724,G644,$BZ$3:$BZ$724)</f>
        <v>1</v>
      </c>
      <c r="BT644" s="30">
        <f>SUMIF(Ingredients!$B$3:$B$217,H644,Ingredients!$H$3:$H$217)+SUMIF($B$3:$B$724,H644,$BZ$3:$BZ$724)</f>
        <v>1.5</v>
      </c>
      <c r="BU644" s="30">
        <f>SUMIF(Ingredients!$B$3:$B$217,I644,Ingredients!$H$3:$H$217)+SUMIF($B$3:$B$724,I644,$BZ$3:$BZ$724)</f>
        <v>0</v>
      </c>
      <c r="BV644" s="30">
        <f>SUMIF(Ingredients!$B$3:$B$217,J644,Ingredients!$H$3:$H$217)+SUMIF($B$3:$B$724,J644,$BZ$3:$BZ$724)</f>
        <v>0</v>
      </c>
      <c r="BW644" s="30">
        <f>SUMIF(Ingredients!$B$3:$B$217,K644,Ingredients!$H$3:$H$217)+SUMIF($B$3:$B$724,K644,$BZ$3:$BZ$724)</f>
        <v>0</v>
      </c>
      <c r="BX644" s="30">
        <f>SUMIF(Ingredients!$B$3:$B$217,L644,Ingredients!$H$3:$H$217)+SUMIF($B$3:$B$724,L644,$BZ$3:$BZ$724)</f>
        <v>0</v>
      </c>
      <c r="BY644" s="30">
        <f>SUMIF(Ingredients!$B$3:$B$217,M644,Ingredients!$H$3:$H$217)+SUMIF($B$3:$B$724,M644,$BZ$3:$BZ$724)</f>
        <v>0</v>
      </c>
      <c r="BZ644" s="42">
        <f t="shared" ref="BZ644:BZ707" si="137">SUM(BR644:BY644)</f>
        <v>2.5</v>
      </c>
      <c r="CA644" s="30">
        <f>SUMIF(Ingredients!$B$3:$B$217,F644,Ingredients!$I$3:$I$217)+SUMIF($B$3:$B$724,F644,$CI$3:$CI$724)</f>
        <v>2</v>
      </c>
      <c r="CB644" s="30">
        <f>SUMIF(Ingredients!$B$3:$B$217,G644,Ingredients!$I$3:$I$217)+SUMIF($B$3:$B$724,G644,$CI$3:$CI$724)</f>
        <v>0</v>
      </c>
      <c r="CC644" s="30">
        <f>SUMIF(Ingredients!$B$3:$B$217,H644,Ingredients!$I$3:$I$217)+SUMIF($B$3:$B$724,H644,$CI$3:$CI$724)</f>
        <v>0</v>
      </c>
      <c r="CD644" s="30">
        <f>SUMIF(Ingredients!$B$3:$B$217,I644,Ingredients!$I$3:$I$217)+SUMIF($B$3:$B$724,I644,$CI$3:$CI$724)</f>
        <v>0</v>
      </c>
      <c r="CE644" s="30">
        <f>SUMIF(Ingredients!$B$3:$B$217,J644,Ingredients!$I$3:$I$217)+SUMIF($B$3:$B$724,J644,$CI$3:$CI$724)</f>
        <v>0</v>
      </c>
      <c r="CF644" s="30">
        <f>SUMIF(Ingredients!$B$3:$B$217,K644,Ingredients!$I$3:$I$217)+SUMIF($B$3:$B$724,K644,$CI$3:$CI$724)</f>
        <v>0</v>
      </c>
      <c r="CG644" s="30">
        <f>SUMIF(Ingredients!$B$3:$B$217,L644,Ingredients!$I$3:$I$217)+SUMIF($B$3:$B$724,L644,$CI$3:$CI$724)</f>
        <v>0</v>
      </c>
      <c r="CH644" s="30">
        <f>SUMIF(Ingredients!$B$3:$B$217,M644,Ingredients!$I$3:$I$217)+SUMIF($B$3:$B$724,M644,$CI$3:$CI$724)</f>
        <v>0</v>
      </c>
      <c r="CI644" s="38">
        <f t="shared" ref="CI644:CI707" si="138">SUM(CA644:CH644)</f>
        <v>2</v>
      </c>
      <c r="CJ644" s="30">
        <f>SUMIF(Ingredients!$B$3:$B$217,F644,Ingredients!$J$3:$J$217)+SUMIF($B$3:$B$724,F644,$CR$3:$CR$724)</f>
        <v>4</v>
      </c>
      <c r="CK644" s="30">
        <f>SUMIF(Ingredients!$B$3:$B$217,G644,Ingredients!$J$3:$J$217)+SUMIF($B$3:$B$724,G644,$CR$3:$CR$724)</f>
        <v>0</v>
      </c>
      <c r="CL644" s="30">
        <f>SUMIF(Ingredients!$B$3:$B$217,H644,Ingredients!$J$3:$J$217)+SUMIF($B$3:$B$724,H644,$CR$3:$CR$724)</f>
        <v>0</v>
      </c>
      <c r="CM644" s="30">
        <f>SUMIF(Ingredients!$B$3:$B$217,I644,Ingredients!$J$3:$J$217)+SUMIF($B$3:$B$724,I644,$CR$3:$CR$724)</f>
        <v>0</v>
      </c>
      <c r="CN644" s="30">
        <f>SUMIF(Ingredients!$B$3:$B$217,J644,Ingredients!$J$3:$J$217)+SUMIF($B$3:$B$724,J644,$CR$3:$CR$724)</f>
        <v>0</v>
      </c>
      <c r="CO644" s="30">
        <f>SUMIF(Ingredients!$B$3:$B$217,K644,Ingredients!$J$3:$J$217)+SUMIF($B$3:$B$724,K644,$CR$3:$CR$724)</f>
        <v>0</v>
      </c>
      <c r="CP644" s="30">
        <f>SUMIF(Ingredients!$B$3:$B$217,L644,Ingredients!$J$3:$J$217)+SUMIF($B$3:$B$724,L644,$CR$3:$CR$724)</f>
        <v>0</v>
      </c>
      <c r="CQ644" s="30">
        <f>SUMIF(Ingredients!$B$3:$B$217,M644,Ingredients!$J$3:$J$217)+SUMIF($B$3:$B$724,M644,$CR$3:$CR$724)</f>
        <v>0</v>
      </c>
      <c r="CR644" s="43">
        <f t="shared" ref="CR644:CR707" si="139">SUM(CJ644:CQ644)</f>
        <v>4</v>
      </c>
      <c r="CS644" s="34">
        <v>35</v>
      </c>
      <c r="CT644" s="30">
        <v>0</v>
      </c>
      <c r="CU644" s="30">
        <v>12</v>
      </c>
      <c r="CV644" s="35">
        <v>1.5</v>
      </c>
      <c r="CW644" s="36">
        <v>0</v>
      </c>
      <c r="CX644" s="37">
        <v>2.5</v>
      </c>
      <c r="CY644" s="38">
        <v>2</v>
      </c>
      <c r="CZ644" s="39">
        <v>4</v>
      </c>
      <c r="DA644" t="s">
        <v>202</v>
      </c>
      <c r="DB644" t="str">
        <f t="shared" ref="DB644:DB707" ca="1" si="140">IF(X644="No", "No", "-")</f>
        <v>-</v>
      </c>
      <c r="DD644" t="s">
        <v>200</v>
      </c>
      <c r="DE644" t="str">
        <f t="shared" ref="DE644:DE707" ca="1" si="141">IF(AND(X644="Yes",NOT(DD644="No")),CONCATENATE(UPPER(C644), "(", E644, ", ItemRegistry.",C644,", ",4," ,", ROUND(CS644/5,2),"f,",ROUND(CT644,2),"f,",ROUND(CV644,2),"f,",ROUND(CX644,2),"f,",ROUND(CW644,2),"f,",ROUND(CY644,2),"f,",ROUND(CZ644,2),"f,",ROUND(21/CU644,2), "f),"),"")</f>
        <v>DELUXECHEESEBURGERITEM(MEAL, ItemRegistry.deluxecheeseburgerItem, 4 ,7f,0f,1.5f,2.5f,0f,2f,4f,1.75f),</v>
      </c>
      <c r="DF644" t="s">
        <v>2651</v>
      </c>
    </row>
    <row r="645" spans="2:110" x14ac:dyDescent="0.3">
      <c r="B645" t="s">
        <v>969</v>
      </c>
      <c r="C645" t="str">
        <f>INDEX('PH Itemnames'!$B$1:$B$723,MATCH(B645,'PH Itemnames'!$A$1:$A$723),1)</f>
        <v>beansontoastItem</v>
      </c>
      <c r="D645" t="s">
        <v>240</v>
      </c>
      <c r="E645" t="s">
        <v>1192</v>
      </c>
      <c r="F645" s="10" t="s">
        <v>244</v>
      </c>
      <c r="G645" s="11" t="s">
        <v>247</v>
      </c>
      <c r="H645" s="11" t="s">
        <v>367</v>
      </c>
      <c r="I645" s="11"/>
      <c r="J645" s="11"/>
      <c r="K645" s="11"/>
      <c r="L645" s="11"/>
      <c r="M645" s="11"/>
      <c r="N645" s="46">
        <f ca="1">SUMIF(Ingredients!$B$3:$B$217,'PH complex foods'!F645,Ingredients!$A$3:$A$119)+SUMIF($B$3:$B$724,F645,$V$3:$V$723)</f>
        <v>1</v>
      </c>
      <c r="O645" s="11">
        <f ca="1">SUMIF(Ingredients!$B$3:$B$217,'PH complex foods'!G645,Ingredients!$A$3:$A$119)+SUMIF($B$3:$B$724,G645,$V$3:$V$723)</f>
        <v>1</v>
      </c>
      <c r="P645" s="11">
        <f ca="1">SUMIF(Ingredients!$B$3:$B$217,'PH complex foods'!H645,Ingredients!$A$3:$A$119)+SUMIF($B$3:$B$724,H645,$V$3:$V$723)</f>
        <v>1</v>
      </c>
      <c r="Q645" s="11">
        <f ca="1">SUMIF(Ingredients!$B$3:$B$217,'PH complex foods'!I645,Ingredients!$A$3:$A$119)+SUMIF($B$3:$B$724,I645,$V$3:$V$723)</f>
        <v>0</v>
      </c>
      <c r="R645" s="11">
        <f ca="1">SUMIF(Ingredients!$B$3:$B$217,'PH complex foods'!J645,Ingredients!$A$3:$A$119)+SUMIF($B$3:$B$724,J645,$V$3:$V$723)</f>
        <v>0</v>
      </c>
      <c r="S645" s="11">
        <f ca="1">SUMIF(Ingredients!$B$3:$B$217,'PH complex foods'!K645,Ingredients!$A$3:$A$119)+SUMIF($B$3:$B$724,K645,$V$3:$V$723)</f>
        <v>0</v>
      </c>
      <c r="T645" s="11">
        <f ca="1">SUMIF(Ingredients!$B$3:$B$217,'PH complex foods'!L645,Ingredients!$A$3:$A$119)+SUMIF($B$3:$B$724,L645,$V$3:$V$723)</f>
        <v>0</v>
      </c>
      <c r="U645" s="11">
        <f ca="1">SUMIF(Ingredients!$B$3:$B$217,'PH complex foods'!M645,Ingredients!$A$3:$A$119)+SUMIF($B$3:$B$724,M645,$V$3:$V$723)</f>
        <v>0</v>
      </c>
      <c r="V645" s="10">
        <f t="shared" ca="1" si="129"/>
        <v>1</v>
      </c>
      <c r="W645" s="11">
        <f t="shared" si="131"/>
        <v>0</v>
      </c>
      <c r="X645" s="44" t="str">
        <f t="shared" ca="1" si="130"/>
        <v>Yes</v>
      </c>
      <c r="Y645" s="34">
        <f>SUMIF(Ingredients!$B$3:$B$217,F645,Ingredients!$C$3:$C$217)+SUMIF($B$3:$B$724,F645,$AG$3:$AG$724)</f>
        <v>10</v>
      </c>
      <c r="Z645" s="30">
        <f>SUMIF(Ingredients!$B$3:$B$217,G645,Ingredients!$C$3:$C$217)+SUMIF($B$3:$B$724,G645,$AG$3:$AG$724)</f>
        <v>5</v>
      </c>
      <c r="AA645" s="30">
        <f>SUMIF(Ingredients!$B$3:$B$217,H645,Ingredients!$C$3:$C$217)+SUMIF($B$3:$B$724,H645,$AG$3:$AG$724)</f>
        <v>12</v>
      </c>
      <c r="AB645" s="30">
        <f>SUMIF(Ingredients!$B$3:$B$217,I645,Ingredients!$C$3:$C$217)+SUMIF($B$3:$B$724,I645,$AG$3:$AG$724)</f>
        <v>0</v>
      </c>
      <c r="AC645" s="30">
        <f>SUMIF(Ingredients!$B$3:$B$217,J645,Ingredients!$C$3:$C$217)+SUMIF($B$3:$B$724,J645,$AG$3:$AG$724)</f>
        <v>0</v>
      </c>
      <c r="AD645" s="30">
        <f>SUMIF(Ingredients!$B$3:$B$217,K645,Ingredients!$C$3:$C$217)+SUMIF($B$3:$B$724,K645,$AG$3:$AG$724)</f>
        <v>0</v>
      </c>
      <c r="AE645" s="30">
        <f>SUMIF(Ingredients!$B$3:$B$217,L645,Ingredients!$C$3:$C$217)+SUMIF($B$3:$B$724,L645,$AG$3:$AG$724)</f>
        <v>0</v>
      </c>
      <c r="AF645" s="30">
        <f>SUMIF(Ingredients!$B$3:$B$217,M645,Ingredients!$C$3:$C$217)+SUMIF($B$3:$B$724,M645,$AG$3:$AG$724)</f>
        <v>0</v>
      </c>
      <c r="AG645" s="29">
        <f t="shared" si="132"/>
        <v>27</v>
      </c>
      <c r="AH645" s="30">
        <f>SUMIF(Ingredients!$B$3:$B$217,F645,Ingredients!$D$3:$D$217)+SUMIF($B$3:$B$724,F645,$AP$3:$AP$724)</f>
        <v>0</v>
      </c>
      <c r="AI645" s="30">
        <f>SUMIF(Ingredients!$B$3:$B$217,G645,Ingredients!$D$3:$D$217)+SUMIF($B$3:$B$724,G645,$AP$3:$AP$724)</f>
        <v>0</v>
      </c>
      <c r="AJ645" s="30">
        <f>SUMIF(Ingredients!$B$3:$B$217,H645,Ingredients!$D$3:$D$217)+SUMIF($B$3:$B$724,H645,$AP$3:$AP$724)</f>
        <v>0</v>
      </c>
      <c r="AK645" s="30">
        <f>SUMIF(Ingredients!$B$3:$B$217,I645,Ingredients!$D$3:$D$217)+SUMIF($B$3:$B$724,I645,$AP$3:$AP$724)</f>
        <v>0</v>
      </c>
      <c r="AL645" s="30">
        <f>SUMIF(Ingredients!$B$3:$B$217,J645,Ingredients!$D$3:$D$217)+SUMIF($B$3:$B$724,J645,$AP$3:$AP$724)</f>
        <v>0</v>
      </c>
      <c r="AM645" s="30">
        <f>SUMIF(Ingredients!$B$3:$B$217,K645,Ingredients!$D$3:$D$217)+SUMIF($B$3:$B$724,K645,$AP$3:$AP$724)</f>
        <v>0</v>
      </c>
      <c r="AN645" s="30">
        <f>SUMIF(Ingredients!$B$3:$B$217,L645,Ingredients!$D$3:$D$217)+SUMIF($B$3:$B$724,L645,$AP$3:$AP$724)</f>
        <v>0</v>
      </c>
      <c r="AO645" s="30">
        <f>SUMIF(Ingredients!$B$3:$B$217,M645,Ingredients!$D$3:$D$217)+SUMIF($B$3:$B$724,M645,$AP$3:$AP$724)</f>
        <v>0</v>
      </c>
      <c r="AP645" s="29">
        <f t="shared" si="133"/>
        <v>0</v>
      </c>
      <c r="AQ645" s="30">
        <f>SUMIF(Ingredients!$B$3:$B$217,F645,Ingredients!$E$3:$E$217)+SUMIF($B$3:$B$724,F645,$AY$3:$AY$727)</f>
        <v>16.5</v>
      </c>
      <c r="AR645" s="30">
        <f>SUMIF(Ingredients!$B$3:$B$217,G645,Ingredients!$E$3:$E$217)+SUMIF($B$3:$B$724,G645,$AY$3:$AY$727)</f>
        <v>12</v>
      </c>
      <c r="AS645" s="30">
        <f>SUMIF(Ingredients!$B$3:$B$217,H645,Ingredients!$E$3:$E$217)+SUMIF($B$3:$B$724,H645,$AY$3:$AY$727)</f>
        <v>16.333333333333332</v>
      </c>
      <c r="AT645" s="30">
        <f>SUMIF(Ingredients!$B$3:$B$217,I645,Ingredients!$E$3:$E$217)+SUMIF($B$3:$B$724,I645,$AY$3:$AY$727)</f>
        <v>0</v>
      </c>
      <c r="AU645" s="30">
        <f>SUMIF(Ingredients!$B$3:$B$217,J645,Ingredients!$E$3:$E$217)+SUMIF($B$3:$B$724,J645,$AY$3:$AY$727)</f>
        <v>0</v>
      </c>
      <c r="AV645" s="30">
        <f>SUMIF(Ingredients!$B$3:$B$217,K645,Ingredients!$E$3:$E$217)+SUMIF($B$3:$B$724,K645,$AY$3:$AY$727)</f>
        <v>0</v>
      </c>
      <c r="AW645" s="30">
        <f>SUMIF(Ingredients!$B$3:$B$217,L645,Ingredients!$E$3:$E$217)+SUMIF($B$3:$B$724,L645,$AY$3:$AY$727)</f>
        <v>0</v>
      </c>
      <c r="AX645" s="30">
        <f>SUMIF(Ingredients!$B$3:$B$217,M645,Ingredients!$E$3:$E$217)+SUMIF($B$3:$B$724,M645,$AY$3:$AY$727)</f>
        <v>0</v>
      </c>
      <c r="AY645" s="29">
        <f t="shared" si="134"/>
        <v>14.944444444444443</v>
      </c>
      <c r="AZ645" s="30">
        <f>SUMIF(Ingredients!$B$3:$B$217,F645,Ingredients!$F$3:$F$217)+SUMIF($B$3:$B$724,F645,$BH$3:$BH$724)</f>
        <v>1.5</v>
      </c>
      <c r="BA645" s="30">
        <f>SUMIF(Ingredients!$B$3:$B$217,G645,Ingredients!$F$3:$F$217)+SUMIF($B$3:$B$724,G645,$BH$3:$BH$724)</f>
        <v>0</v>
      </c>
      <c r="BB645" s="30">
        <f>SUMIF(Ingredients!$B$3:$B$217,H645,Ingredients!$F$3:$F$217)+SUMIF($B$3:$B$724,H645,$BH$3:$BH$724)</f>
        <v>0</v>
      </c>
      <c r="BC645" s="30">
        <f>SUMIF(Ingredients!$B$3:$B$217,I645,Ingredients!$F$3:$F$217)+SUMIF($B$3:$B$724,I645,$BH$3:$BH$724)</f>
        <v>0</v>
      </c>
      <c r="BD645" s="30">
        <f>SUMIF(Ingredients!$B$3:$B$217,J645,Ingredients!$F$3:$F$217)+SUMIF($B$3:$B$724,J645,$BH$3:$BH$724)</f>
        <v>0</v>
      </c>
      <c r="BE645" s="30">
        <f>SUMIF(Ingredients!$B$3:$B$217,K645,Ingredients!$F$3:$F$217)+SUMIF($B$3:$B$724,K645,$BH$3:$BH$724)</f>
        <v>0</v>
      </c>
      <c r="BF645" s="30">
        <f>SUMIF(Ingredients!$B$3:$B$217,L645,Ingredients!$F$3:$F$217)+SUMIF($B$3:$B$724,L645,$BH$3:$BH$724)</f>
        <v>0</v>
      </c>
      <c r="BG645" s="30">
        <f>SUMIF(Ingredients!$B$3:$B$217,M645,Ingredients!$F$3:$F$217)+SUMIF($B$3:$B$724,M645,$BH$3:$BH$724)</f>
        <v>0</v>
      </c>
      <c r="BH645" s="35">
        <f t="shared" si="135"/>
        <v>1.5</v>
      </c>
      <c r="BI645" s="30">
        <f>SUMIF(Ingredients!$B$3:$B$217,F645,Ingredients!$G$3:$G$217)+SUMIF($B$3:$B$724,F645,$BQ$3:$BQ$724)</f>
        <v>0</v>
      </c>
      <c r="BJ645" s="30">
        <f>SUMIF(Ingredients!$B$3:$B$217,G645,Ingredients!$G$3:$G$217)+SUMIF($B$3:$B$724,G645,$BQ$3:$BQ$724)</f>
        <v>0</v>
      </c>
      <c r="BK645" s="30">
        <f>SUMIF(Ingredients!$B$3:$B$217,H645,Ingredients!$G$3:$G$217)+SUMIF($B$3:$B$724,H645,$BQ$3:$BQ$724)</f>
        <v>0</v>
      </c>
      <c r="BL645" s="30">
        <f>SUMIF(Ingredients!$B$3:$B$217,I645,Ingredients!$G$3:$G$217)+SUMIF($B$3:$B$724,I645,$BQ$3:$BQ$724)</f>
        <v>0</v>
      </c>
      <c r="BM645" s="30">
        <f>SUMIF(Ingredients!$B$3:$B$217,J645,Ingredients!$G$3:$G$217)+SUMIF($B$3:$B$724,J645,$BQ$3:$BQ$724)</f>
        <v>0</v>
      </c>
      <c r="BN645" s="30">
        <f>SUMIF(Ingredients!$B$3:$B$217,K645,Ingredients!$G$3:$G$217)+SUMIF($B$3:$B$724,K645,$BQ$3:$BQ$724)</f>
        <v>0</v>
      </c>
      <c r="BO645" s="30">
        <f>SUMIF(Ingredients!$B$3:$B$217,L645,Ingredients!$G$3:$G$217)+SUMIF($B$3:$B$724,L645,$BQ$3:$BQ$724)</f>
        <v>0</v>
      </c>
      <c r="BP645" s="30">
        <f>SUMIF(Ingredients!$B$3:$B$217,M645,Ingredients!$G$3:$G$217)+SUMIF($B$3:$B$724,M645,$BQ$3:$BQ$724)</f>
        <v>0</v>
      </c>
      <c r="BQ645" s="36">
        <f t="shared" si="136"/>
        <v>0</v>
      </c>
      <c r="BR645" s="30">
        <f>SUMIF(Ingredients!$B$3:$B$217,F645,Ingredients!$H$3:$H$217)+SUMIF($B$3:$B$724,F645,$BZ$3:$BZ$724)</f>
        <v>0</v>
      </c>
      <c r="BS645" s="30">
        <f>SUMIF(Ingredients!$B$3:$B$217,G645,Ingredients!$H$3:$H$217)+SUMIF($B$3:$B$724,G645,$BZ$3:$BZ$724)</f>
        <v>0</v>
      </c>
      <c r="BT645" s="30">
        <f>SUMIF(Ingredients!$B$3:$B$217,H645,Ingredients!$H$3:$H$217)+SUMIF($B$3:$B$724,H645,$BZ$3:$BZ$724)</f>
        <v>1</v>
      </c>
      <c r="BU645" s="30">
        <f>SUMIF(Ingredients!$B$3:$B$217,I645,Ingredients!$H$3:$H$217)+SUMIF($B$3:$B$724,I645,$BZ$3:$BZ$724)</f>
        <v>0</v>
      </c>
      <c r="BV645" s="30">
        <f>SUMIF(Ingredients!$B$3:$B$217,J645,Ingredients!$H$3:$H$217)+SUMIF($B$3:$B$724,J645,$BZ$3:$BZ$724)</f>
        <v>0</v>
      </c>
      <c r="BW645" s="30">
        <f>SUMIF(Ingredients!$B$3:$B$217,K645,Ingredients!$H$3:$H$217)+SUMIF($B$3:$B$724,K645,$BZ$3:$BZ$724)</f>
        <v>0</v>
      </c>
      <c r="BX645" s="30">
        <f>SUMIF(Ingredients!$B$3:$B$217,L645,Ingredients!$H$3:$H$217)+SUMIF($B$3:$B$724,L645,$BZ$3:$BZ$724)</f>
        <v>0</v>
      </c>
      <c r="BY645" s="30">
        <f>SUMIF(Ingredients!$B$3:$B$217,M645,Ingredients!$H$3:$H$217)+SUMIF($B$3:$B$724,M645,$BZ$3:$BZ$724)</f>
        <v>0</v>
      </c>
      <c r="BZ645" s="42">
        <f t="shared" si="137"/>
        <v>1</v>
      </c>
      <c r="CA645" s="30">
        <f>SUMIF(Ingredients!$B$3:$B$217,F645,Ingredients!$I$3:$I$217)+SUMIF($B$3:$B$724,F645,$CI$3:$CI$724)</f>
        <v>0</v>
      </c>
      <c r="CB645" s="30">
        <f>SUMIF(Ingredients!$B$3:$B$217,G645,Ingredients!$I$3:$I$217)+SUMIF($B$3:$B$724,G645,$CI$3:$CI$724)</f>
        <v>0</v>
      </c>
      <c r="CC645" s="30">
        <f>SUMIF(Ingredients!$B$3:$B$217,H645,Ingredients!$I$3:$I$217)+SUMIF($B$3:$B$724,H645,$CI$3:$CI$724)</f>
        <v>2.5</v>
      </c>
      <c r="CD645" s="30">
        <f>SUMIF(Ingredients!$B$3:$B$217,I645,Ingredients!$I$3:$I$217)+SUMIF($B$3:$B$724,I645,$CI$3:$CI$724)</f>
        <v>0</v>
      </c>
      <c r="CE645" s="30">
        <f>SUMIF(Ingredients!$B$3:$B$217,J645,Ingredients!$I$3:$I$217)+SUMIF($B$3:$B$724,J645,$CI$3:$CI$724)</f>
        <v>0</v>
      </c>
      <c r="CF645" s="30">
        <f>SUMIF(Ingredients!$B$3:$B$217,K645,Ingredients!$I$3:$I$217)+SUMIF($B$3:$B$724,K645,$CI$3:$CI$724)</f>
        <v>0</v>
      </c>
      <c r="CG645" s="30">
        <f>SUMIF(Ingredients!$B$3:$B$217,L645,Ingredients!$I$3:$I$217)+SUMIF($B$3:$B$724,L645,$CI$3:$CI$724)</f>
        <v>0</v>
      </c>
      <c r="CH645" s="30">
        <f>SUMIF(Ingredients!$B$3:$B$217,M645,Ingredients!$I$3:$I$217)+SUMIF($B$3:$B$724,M645,$CI$3:$CI$724)</f>
        <v>0</v>
      </c>
      <c r="CI645" s="38">
        <f t="shared" si="138"/>
        <v>2.5</v>
      </c>
      <c r="CJ645" s="30">
        <f>SUMIF(Ingredients!$B$3:$B$217,F645,Ingredients!$J$3:$J$217)+SUMIF($B$3:$B$724,F645,$CR$3:$CR$724)</f>
        <v>1</v>
      </c>
      <c r="CK645" s="30">
        <f>SUMIF(Ingredients!$B$3:$B$217,G645,Ingredients!$J$3:$J$217)+SUMIF($B$3:$B$724,G645,$CR$3:$CR$724)</f>
        <v>1</v>
      </c>
      <c r="CL645" s="30">
        <f>SUMIF(Ingredients!$B$3:$B$217,H645,Ingredients!$J$3:$J$217)+SUMIF($B$3:$B$724,H645,$CR$3:$CR$724)</f>
        <v>0</v>
      </c>
      <c r="CM645" s="30">
        <f>SUMIF(Ingredients!$B$3:$B$217,I645,Ingredients!$J$3:$J$217)+SUMIF($B$3:$B$724,I645,$CR$3:$CR$724)</f>
        <v>0</v>
      </c>
      <c r="CN645" s="30">
        <f>SUMIF(Ingredients!$B$3:$B$217,J645,Ingredients!$J$3:$J$217)+SUMIF($B$3:$B$724,J645,$CR$3:$CR$724)</f>
        <v>0</v>
      </c>
      <c r="CO645" s="30">
        <f>SUMIF(Ingredients!$B$3:$B$217,K645,Ingredients!$J$3:$J$217)+SUMIF($B$3:$B$724,K645,$CR$3:$CR$724)</f>
        <v>0</v>
      </c>
      <c r="CP645" s="30">
        <f>SUMIF(Ingredients!$B$3:$B$217,L645,Ingredients!$J$3:$J$217)+SUMIF($B$3:$B$724,L645,$CR$3:$CR$724)</f>
        <v>0</v>
      </c>
      <c r="CQ645" s="30">
        <f>SUMIF(Ingredients!$B$3:$B$217,M645,Ingredients!$J$3:$J$217)+SUMIF($B$3:$B$724,M645,$CR$3:$CR$724)</f>
        <v>0</v>
      </c>
      <c r="CR645" s="43">
        <f t="shared" si="139"/>
        <v>2</v>
      </c>
      <c r="CS645" s="34">
        <v>25</v>
      </c>
      <c r="CT645" s="30">
        <v>0</v>
      </c>
      <c r="CU645" s="30">
        <v>14.944444444444443</v>
      </c>
      <c r="CV645" s="35">
        <v>1.5</v>
      </c>
      <c r="CW645" s="36">
        <v>0</v>
      </c>
      <c r="CX645" s="37">
        <v>1</v>
      </c>
      <c r="CY645" s="38">
        <v>2.5</v>
      </c>
      <c r="CZ645" s="39">
        <v>2</v>
      </c>
      <c r="DA645" t="s">
        <v>202</v>
      </c>
      <c r="DB645" t="str">
        <f t="shared" ca="1" si="140"/>
        <v>-</v>
      </c>
      <c r="DD645" t="s">
        <v>200</v>
      </c>
      <c r="DE645" t="str">
        <f t="shared" ca="1" si="141"/>
        <v>BEANSONTOASTITEM(MEAL, ItemRegistry.beansontoastItem, 4 ,5f,0f,1.5f,1f,0f,2.5f,2f,1.41f),</v>
      </c>
      <c r="DF645" t="s">
        <v>2652</v>
      </c>
    </row>
    <row r="646" spans="2:110" x14ac:dyDescent="0.3">
      <c r="B646" t="s">
        <v>970</v>
      </c>
      <c r="C646" t="str">
        <f>INDEX('PH Itemnames'!$B$1:$B$723,MATCH(B646,'PH Itemnames'!$A$1:$A$723),1)</f>
        <v>meatpieItem</v>
      </c>
      <c r="D646" t="s">
        <v>245</v>
      </c>
      <c r="E646" t="s">
        <v>1192</v>
      </c>
      <c r="F646" s="10" t="s">
        <v>212</v>
      </c>
      <c r="G646" s="11" t="s">
        <v>209</v>
      </c>
      <c r="H646" s="11" t="s">
        <v>64</v>
      </c>
      <c r="I646" s="11" t="s">
        <v>62</v>
      </c>
      <c r="J646" s="11" t="s">
        <v>401</v>
      </c>
      <c r="K646" s="11" t="s">
        <v>270</v>
      </c>
      <c r="L646" s="11"/>
      <c r="M646" s="11"/>
      <c r="N646" s="46">
        <f ca="1">SUMIF(Ingredients!$B$3:$B$217,'PH complex foods'!F646,Ingredients!$A$3:$A$119)+SUMIF($B$3:$B$724,F646,$V$3:$V$723)</f>
        <v>1</v>
      </c>
      <c r="O646" s="11">
        <f ca="1">SUMIF(Ingredients!$B$3:$B$217,'PH complex foods'!G646,Ingredients!$A$3:$A$119)+SUMIF($B$3:$B$724,G646,$V$3:$V$723)</f>
        <v>1</v>
      </c>
      <c r="P646" s="11">
        <f ca="1">SUMIF(Ingredients!$B$3:$B$217,'PH complex foods'!H646,Ingredients!$A$3:$A$119)+SUMIF($B$3:$B$724,H646,$V$3:$V$723)</f>
        <v>1</v>
      </c>
      <c r="Q646" s="11">
        <f ca="1">SUMIF(Ingredients!$B$3:$B$217,'PH complex foods'!I646,Ingredients!$A$3:$A$119)+SUMIF($B$3:$B$724,I646,$V$3:$V$723)</f>
        <v>1</v>
      </c>
      <c r="R646" s="11">
        <f ca="1">SUMIF(Ingredients!$B$3:$B$217,'PH complex foods'!J646,Ingredients!$A$3:$A$119)+SUMIF($B$3:$B$724,J646,$V$3:$V$723)</f>
        <v>1</v>
      </c>
      <c r="S646" s="11">
        <f ca="1">SUMIF(Ingredients!$B$3:$B$217,'PH complex foods'!K646,Ingredients!$A$3:$A$119)+SUMIF($B$3:$B$724,K646,$V$3:$V$723)</f>
        <v>1</v>
      </c>
      <c r="T646" s="11">
        <f ca="1">SUMIF(Ingredients!$B$3:$B$217,'PH complex foods'!L646,Ingredients!$A$3:$A$119)+SUMIF($B$3:$B$724,L646,$V$3:$V$723)</f>
        <v>0</v>
      </c>
      <c r="U646" s="11">
        <f ca="1">SUMIF(Ingredients!$B$3:$B$217,'PH complex foods'!M646,Ingredients!$A$3:$A$119)+SUMIF($B$3:$B$724,M646,$V$3:$V$723)</f>
        <v>0</v>
      </c>
      <c r="V646" s="10">
        <f t="shared" ref="V646:V709" ca="1" si="142">SUM(N646:U646)-COUNTA(F646:M646)+1</f>
        <v>1</v>
      </c>
      <c r="W646" s="11">
        <f t="shared" si="131"/>
        <v>0</v>
      </c>
      <c r="X646" s="44" t="str">
        <f t="shared" ca="1" si="130"/>
        <v>Yes</v>
      </c>
      <c r="Y646" s="34">
        <f>SUMIF(Ingredients!$B$3:$B$217,F646,Ingredients!$C$3:$C$217)+SUMIF($B$3:$B$724,F646,$AG$3:$AG$724)</f>
        <v>7.166666666666667</v>
      </c>
      <c r="Z646" s="30">
        <f>SUMIF(Ingredients!$B$3:$B$217,G646,Ingredients!$C$3:$C$217)+SUMIF($B$3:$B$724,G646,$AG$3:$AG$724)</f>
        <v>5</v>
      </c>
      <c r="AA646" s="30">
        <f>SUMIF(Ingredients!$B$3:$B$217,H646,Ingredients!$C$3:$C$217)+SUMIF($B$3:$B$724,H646,$AG$3:$AG$724)</f>
        <v>2</v>
      </c>
      <c r="AB646" s="30">
        <f>SUMIF(Ingredients!$B$3:$B$217,I646,Ingredients!$C$3:$C$217)+SUMIF($B$3:$B$724,I646,$AG$3:$AG$724)</f>
        <v>2</v>
      </c>
      <c r="AC646" s="30">
        <f>SUMIF(Ingredients!$B$3:$B$217,J646,Ingredients!$C$3:$C$217)+SUMIF($B$3:$B$724,J646,$AG$3:$AG$724)</f>
        <v>0</v>
      </c>
      <c r="AD646" s="30">
        <f>SUMIF(Ingredients!$B$3:$B$217,K646,Ingredients!$C$3:$C$217)+SUMIF($B$3:$B$724,K646,$AG$3:$AG$724)</f>
        <v>12.30952380952381</v>
      </c>
      <c r="AE646" s="30">
        <f>SUMIF(Ingredients!$B$3:$B$217,L646,Ingredients!$C$3:$C$217)+SUMIF($B$3:$B$724,L646,$AG$3:$AG$724)</f>
        <v>0</v>
      </c>
      <c r="AF646" s="30">
        <f>SUMIF(Ingredients!$B$3:$B$217,M646,Ingredients!$C$3:$C$217)+SUMIF($B$3:$B$724,M646,$AG$3:$AG$724)</f>
        <v>0</v>
      </c>
      <c r="AG646" s="29">
        <f t="shared" si="132"/>
        <v>28.476190476190478</v>
      </c>
      <c r="AH646" s="30">
        <f>SUMIF(Ingredients!$B$3:$B$217,F646,Ingredients!$D$3:$D$217)+SUMIF($B$3:$B$724,F646,$AP$3:$AP$724)</f>
        <v>0</v>
      </c>
      <c r="AI646" s="30">
        <f>SUMIF(Ingredients!$B$3:$B$217,G646,Ingredients!$D$3:$D$217)+SUMIF($B$3:$B$724,G646,$AP$3:$AP$724)</f>
        <v>0</v>
      </c>
      <c r="AJ646" s="30">
        <f>SUMIF(Ingredients!$B$3:$B$217,H646,Ingredients!$D$3:$D$217)+SUMIF($B$3:$B$724,H646,$AP$3:$AP$724)</f>
        <v>0</v>
      </c>
      <c r="AK646" s="30">
        <f>SUMIF(Ingredients!$B$3:$B$217,I646,Ingredients!$D$3:$D$217)+SUMIF($B$3:$B$724,I646,$AP$3:$AP$724)</f>
        <v>0</v>
      </c>
      <c r="AL646" s="30">
        <f>SUMIF(Ingredients!$B$3:$B$217,J646,Ingredients!$D$3:$D$217)+SUMIF($B$3:$B$724,J646,$AP$3:$AP$724)</f>
        <v>0</v>
      </c>
      <c r="AM646" s="30">
        <f>SUMIF(Ingredients!$B$3:$B$217,K646,Ingredients!$D$3:$D$217)+SUMIF($B$3:$B$724,K646,$AP$3:$AP$724)</f>
        <v>0.35714285714285715</v>
      </c>
      <c r="AN646" s="30">
        <f>SUMIF(Ingredients!$B$3:$B$217,L646,Ingredients!$D$3:$D$217)+SUMIF($B$3:$B$724,L646,$AP$3:$AP$724)</f>
        <v>0</v>
      </c>
      <c r="AO646" s="30">
        <f>SUMIF(Ingredients!$B$3:$B$217,M646,Ingredients!$D$3:$D$217)+SUMIF($B$3:$B$724,M646,$AP$3:$AP$724)</f>
        <v>0</v>
      </c>
      <c r="AP646" s="29">
        <f t="shared" si="133"/>
        <v>0.35714285714285715</v>
      </c>
      <c r="AQ646" s="30">
        <f>SUMIF(Ingredients!$B$3:$B$217,F646,Ingredients!$E$3:$E$217)+SUMIF($B$3:$B$724,F646,$AY$3:$AY$727)</f>
        <v>12</v>
      </c>
      <c r="AR646" s="30">
        <f>SUMIF(Ingredients!$B$3:$B$217,G646,Ingredients!$E$3:$E$217)+SUMIF($B$3:$B$724,G646,$AY$3:$AY$727)</f>
        <v>7</v>
      </c>
      <c r="AS646" s="30">
        <f>SUMIF(Ingredients!$B$3:$B$217,H646,Ingredients!$E$3:$E$217)+SUMIF($B$3:$B$724,H646,$AY$3:$AY$727)</f>
        <v>43</v>
      </c>
      <c r="AT646" s="30">
        <f>SUMIF(Ingredients!$B$3:$B$217,I646,Ingredients!$E$3:$E$217)+SUMIF($B$3:$B$724,I646,$AY$3:$AY$727)</f>
        <v>54</v>
      </c>
      <c r="AU646" s="30">
        <f>SUMIF(Ingredients!$B$3:$B$217,J646,Ingredients!$E$3:$E$217)+SUMIF($B$3:$B$724,J646,$AY$3:$AY$727)</f>
        <v>0</v>
      </c>
      <c r="AV646" s="30">
        <f>SUMIF(Ingredients!$B$3:$B$217,K646,Ingredients!$E$3:$E$217)+SUMIF($B$3:$B$724,K646,$AY$3:$AY$727)</f>
        <v>10.428571428571429</v>
      </c>
      <c r="AW646" s="30">
        <f>SUMIF(Ingredients!$B$3:$B$217,L646,Ingredients!$E$3:$E$217)+SUMIF($B$3:$B$724,L646,$AY$3:$AY$727)</f>
        <v>0</v>
      </c>
      <c r="AX646" s="30">
        <f>SUMIF(Ingredients!$B$3:$B$217,M646,Ingredients!$E$3:$E$217)+SUMIF($B$3:$B$724,M646,$AY$3:$AY$727)</f>
        <v>0</v>
      </c>
      <c r="AY646" s="29">
        <f t="shared" si="134"/>
        <v>21.071428571428573</v>
      </c>
      <c r="AZ646" s="30">
        <f>SUMIF(Ingredients!$B$3:$B$217,F646,Ingredients!$F$3:$F$217)+SUMIF($B$3:$B$724,F646,$BH$3:$BH$724)</f>
        <v>0</v>
      </c>
      <c r="BA646" s="30">
        <f>SUMIF(Ingredients!$B$3:$B$217,G646,Ingredients!$F$3:$F$217)+SUMIF($B$3:$B$724,G646,$BH$3:$BH$724)</f>
        <v>1</v>
      </c>
      <c r="BB646" s="30">
        <f>SUMIF(Ingredients!$B$3:$B$217,H646,Ingredients!$F$3:$F$217)+SUMIF($B$3:$B$724,H646,$BH$3:$BH$724)</f>
        <v>0</v>
      </c>
      <c r="BC646" s="30">
        <f>SUMIF(Ingredients!$B$3:$B$217,I646,Ingredients!$F$3:$F$217)+SUMIF($B$3:$B$724,I646,$BH$3:$BH$724)</f>
        <v>0</v>
      </c>
      <c r="BD646" s="30">
        <f>SUMIF(Ingredients!$B$3:$B$217,J646,Ingredients!$F$3:$F$217)+SUMIF($B$3:$B$724,J646,$BH$3:$BH$724)</f>
        <v>0</v>
      </c>
      <c r="BE646" s="30">
        <f>SUMIF(Ingredients!$B$3:$B$217,K646,Ingredients!$F$3:$F$217)+SUMIF($B$3:$B$724,K646,$BH$3:$BH$724)</f>
        <v>0</v>
      </c>
      <c r="BF646" s="30">
        <f>SUMIF(Ingredients!$B$3:$B$217,L646,Ingredients!$F$3:$F$217)+SUMIF($B$3:$B$724,L646,$BH$3:$BH$724)</f>
        <v>0</v>
      </c>
      <c r="BG646" s="30">
        <f>SUMIF(Ingredients!$B$3:$B$217,M646,Ingredients!$F$3:$F$217)+SUMIF($B$3:$B$724,M646,$BH$3:$BH$724)</f>
        <v>0</v>
      </c>
      <c r="BH646" s="35">
        <f t="shared" si="135"/>
        <v>1</v>
      </c>
      <c r="BI646" s="30">
        <f>SUMIF(Ingredients!$B$3:$B$217,F646,Ingredients!$G$3:$G$217)+SUMIF($B$3:$B$724,F646,$BQ$3:$BQ$724)</f>
        <v>0</v>
      </c>
      <c r="BJ646" s="30">
        <f>SUMIF(Ingredients!$B$3:$B$217,G646,Ingredients!$G$3:$G$217)+SUMIF($B$3:$B$724,G646,$BQ$3:$BQ$724)</f>
        <v>0</v>
      </c>
      <c r="BK646" s="30">
        <f>SUMIF(Ingredients!$B$3:$B$217,H646,Ingredients!$G$3:$G$217)+SUMIF($B$3:$B$724,H646,$BQ$3:$BQ$724)</f>
        <v>0</v>
      </c>
      <c r="BL646" s="30">
        <f>SUMIF(Ingredients!$B$3:$B$217,I646,Ingredients!$G$3:$G$217)+SUMIF($B$3:$B$724,I646,$BQ$3:$BQ$724)</f>
        <v>0</v>
      </c>
      <c r="BM646" s="30">
        <f>SUMIF(Ingredients!$B$3:$B$217,J646,Ingredients!$G$3:$G$217)+SUMIF($B$3:$B$724,J646,$BQ$3:$BQ$724)</f>
        <v>0</v>
      </c>
      <c r="BN646" s="30">
        <f>SUMIF(Ingredients!$B$3:$B$217,K646,Ingredients!$G$3:$G$217)+SUMIF($B$3:$B$724,K646,$BQ$3:$BQ$724)</f>
        <v>0</v>
      </c>
      <c r="BO646" s="30">
        <f>SUMIF(Ingredients!$B$3:$B$217,L646,Ingredients!$G$3:$G$217)+SUMIF($B$3:$B$724,L646,$BQ$3:$BQ$724)</f>
        <v>0</v>
      </c>
      <c r="BP646" s="30">
        <f>SUMIF(Ingredients!$B$3:$B$217,M646,Ingredients!$G$3:$G$217)+SUMIF($B$3:$B$724,M646,$BQ$3:$BQ$724)</f>
        <v>0</v>
      </c>
      <c r="BQ646" s="36">
        <f t="shared" si="136"/>
        <v>0</v>
      </c>
      <c r="BR646" s="30">
        <f>SUMIF(Ingredients!$B$3:$B$217,F646,Ingredients!$H$3:$H$217)+SUMIF($B$3:$B$724,F646,$BZ$3:$BZ$724)</f>
        <v>0</v>
      </c>
      <c r="BS646" s="30">
        <f>SUMIF(Ingredients!$B$3:$B$217,G646,Ingredients!$H$3:$H$217)+SUMIF($B$3:$B$724,G646,$BZ$3:$BZ$724)</f>
        <v>0</v>
      </c>
      <c r="BT646" s="30">
        <f>SUMIF(Ingredients!$B$3:$B$217,H646,Ingredients!$H$3:$H$217)+SUMIF($B$3:$B$724,H646,$BZ$3:$BZ$724)</f>
        <v>1</v>
      </c>
      <c r="BU646" s="30">
        <f>SUMIF(Ingredients!$B$3:$B$217,I646,Ingredients!$H$3:$H$217)+SUMIF($B$3:$B$724,I646,$BZ$3:$BZ$724)</f>
        <v>2</v>
      </c>
      <c r="BV646" s="30">
        <f>SUMIF(Ingredients!$B$3:$B$217,J646,Ingredients!$H$3:$H$217)+SUMIF($B$3:$B$724,J646,$BZ$3:$BZ$724)</f>
        <v>0</v>
      </c>
      <c r="BW646" s="30">
        <f>SUMIF(Ingredients!$B$3:$B$217,K646,Ingredients!$H$3:$H$217)+SUMIF($B$3:$B$724,K646,$BZ$3:$BZ$724)</f>
        <v>1.1428571428571428</v>
      </c>
      <c r="BX646" s="30">
        <f>SUMIF(Ingredients!$B$3:$B$217,L646,Ingredients!$H$3:$H$217)+SUMIF($B$3:$B$724,L646,$BZ$3:$BZ$724)</f>
        <v>0</v>
      </c>
      <c r="BY646" s="30">
        <f>SUMIF(Ingredients!$B$3:$B$217,M646,Ingredients!$H$3:$H$217)+SUMIF($B$3:$B$724,M646,$BZ$3:$BZ$724)</f>
        <v>0</v>
      </c>
      <c r="BZ646" s="42">
        <f t="shared" si="137"/>
        <v>4.1428571428571423</v>
      </c>
      <c r="CA646" s="30">
        <f>SUMIF(Ingredients!$B$3:$B$217,F646,Ingredients!$I$3:$I$217)+SUMIF($B$3:$B$724,F646,$CI$3:$CI$724)</f>
        <v>2</v>
      </c>
      <c r="CB646" s="30">
        <f>SUMIF(Ingredients!$B$3:$B$217,G646,Ingredients!$I$3:$I$217)+SUMIF($B$3:$B$724,G646,$CI$3:$CI$724)</f>
        <v>0</v>
      </c>
      <c r="CC646" s="30">
        <f>SUMIF(Ingredients!$B$3:$B$217,H646,Ingredients!$I$3:$I$217)+SUMIF($B$3:$B$724,H646,$CI$3:$CI$724)</f>
        <v>0</v>
      </c>
      <c r="CD646" s="30">
        <f>SUMIF(Ingredients!$B$3:$B$217,I646,Ingredients!$I$3:$I$217)+SUMIF($B$3:$B$724,I646,$CI$3:$CI$724)</f>
        <v>0</v>
      </c>
      <c r="CE646" s="30">
        <f>SUMIF(Ingredients!$B$3:$B$217,J646,Ingredients!$I$3:$I$217)+SUMIF($B$3:$B$724,J646,$CI$3:$CI$724)</f>
        <v>0</v>
      </c>
      <c r="CF646" s="30">
        <f>SUMIF(Ingredients!$B$3:$B$217,K646,Ingredients!$I$3:$I$217)+SUMIF($B$3:$B$724,K646,$CI$3:$CI$724)</f>
        <v>2.5</v>
      </c>
      <c r="CG646" s="30">
        <f>SUMIF(Ingredients!$B$3:$B$217,L646,Ingredients!$I$3:$I$217)+SUMIF($B$3:$B$724,L646,$CI$3:$CI$724)</f>
        <v>0</v>
      </c>
      <c r="CH646" s="30">
        <f>SUMIF(Ingredients!$B$3:$B$217,M646,Ingredients!$I$3:$I$217)+SUMIF($B$3:$B$724,M646,$CI$3:$CI$724)</f>
        <v>0</v>
      </c>
      <c r="CI646" s="38">
        <f t="shared" si="138"/>
        <v>4.5</v>
      </c>
      <c r="CJ646" s="30">
        <f>SUMIF(Ingredients!$B$3:$B$217,F646,Ingredients!$J$3:$J$217)+SUMIF($B$3:$B$724,F646,$CR$3:$CR$724)</f>
        <v>0</v>
      </c>
      <c r="CK646" s="30">
        <f>SUMIF(Ingredients!$B$3:$B$217,G646,Ingredients!$J$3:$J$217)+SUMIF($B$3:$B$724,G646,$CR$3:$CR$724)</f>
        <v>0</v>
      </c>
      <c r="CL646" s="30">
        <f>SUMIF(Ingredients!$B$3:$B$217,H646,Ingredients!$J$3:$J$217)+SUMIF($B$3:$B$724,H646,$CR$3:$CR$724)</f>
        <v>0</v>
      </c>
      <c r="CM646" s="30">
        <f>SUMIF(Ingredients!$B$3:$B$217,I646,Ingredients!$J$3:$J$217)+SUMIF($B$3:$B$724,I646,$CR$3:$CR$724)</f>
        <v>0</v>
      </c>
      <c r="CN646" s="30">
        <f>SUMIF(Ingredients!$B$3:$B$217,J646,Ingredients!$J$3:$J$217)+SUMIF($B$3:$B$724,J646,$CR$3:$CR$724)</f>
        <v>0</v>
      </c>
      <c r="CO646" s="30">
        <f>SUMIF(Ingredients!$B$3:$B$217,K646,Ingredients!$J$3:$J$217)+SUMIF($B$3:$B$724,K646,$CR$3:$CR$724)</f>
        <v>0</v>
      </c>
      <c r="CP646" s="30">
        <f>SUMIF(Ingredients!$B$3:$B$217,L646,Ingredients!$J$3:$J$217)+SUMIF($B$3:$B$724,L646,$CR$3:$CR$724)</f>
        <v>0</v>
      </c>
      <c r="CQ646" s="30">
        <f>SUMIF(Ingredients!$B$3:$B$217,M646,Ingredients!$J$3:$J$217)+SUMIF($B$3:$B$724,M646,$CR$3:$CR$724)</f>
        <v>0</v>
      </c>
      <c r="CR646" s="43">
        <f t="shared" si="139"/>
        <v>0</v>
      </c>
      <c r="CS646" s="34">
        <v>30</v>
      </c>
      <c r="CT646" s="30">
        <v>0.35714285714285715</v>
      </c>
      <c r="CU646" s="30">
        <v>18</v>
      </c>
      <c r="CV646" s="35">
        <v>1</v>
      </c>
      <c r="CW646" s="36">
        <v>0</v>
      </c>
      <c r="CX646" s="37">
        <v>4</v>
      </c>
      <c r="CY646" s="38">
        <v>4.5</v>
      </c>
      <c r="CZ646" s="39">
        <v>0</v>
      </c>
      <c r="DA646" t="s">
        <v>202</v>
      </c>
      <c r="DB646" t="str">
        <f t="shared" ca="1" si="140"/>
        <v>-</v>
      </c>
      <c r="DD646" t="s">
        <v>200</v>
      </c>
      <c r="DE646" t="str">
        <f t="shared" ca="1" si="141"/>
        <v>MEATPIEITEM(MEAL, ItemRegistry.meatpieItem, 4 ,6f,0.36f,1f,4f,0f,4.5f,0f,1.17f),</v>
      </c>
      <c r="DF646" t="s">
        <v>2653</v>
      </c>
    </row>
    <row r="647" spans="2:110" x14ac:dyDescent="0.3">
      <c r="B647" t="s">
        <v>971</v>
      </c>
      <c r="C647" t="str">
        <f>INDEX('PH Itemnames'!$B$1:$B$723,MATCH(B647,'PH Itemnames'!$A$1:$A$723),1)</f>
        <v>chikorollItem</v>
      </c>
      <c r="D647" t="s">
        <v>240</v>
      </c>
      <c r="E647" t="s">
        <v>1192</v>
      </c>
      <c r="F647" s="10" t="s">
        <v>346</v>
      </c>
      <c r="G647" s="11" t="s">
        <v>209</v>
      </c>
      <c r="H647" s="11" t="s">
        <v>287</v>
      </c>
      <c r="I647" s="11" t="s">
        <v>61</v>
      </c>
      <c r="J647" s="11" t="s">
        <v>60</v>
      </c>
      <c r="K647" s="11" t="s">
        <v>127</v>
      </c>
      <c r="L647" s="11" t="s">
        <v>64</v>
      </c>
      <c r="M647" s="11"/>
      <c r="N647" s="46">
        <f ca="1">SUMIF(Ingredients!$B$3:$B$217,'PH complex foods'!F647,Ingredients!$A$3:$A$119)+SUMIF($B$3:$B$724,F647,$V$3:$V$723)</f>
        <v>1</v>
      </c>
      <c r="O647" s="11">
        <f ca="1">SUMIF(Ingredients!$B$3:$B$217,'PH complex foods'!G647,Ingredients!$A$3:$A$119)+SUMIF($B$3:$B$724,G647,$V$3:$V$723)</f>
        <v>1</v>
      </c>
      <c r="P647" s="11">
        <f ca="1">SUMIF(Ingredients!$B$3:$B$217,'PH complex foods'!H647,Ingredients!$A$3:$A$119)+SUMIF($B$3:$B$724,H647,$V$3:$V$723)</f>
        <v>1</v>
      </c>
      <c r="Q647" s="11">
        <f ca="1">SUMIF(Ingredients!$B$3:$B$217,'PH complex foods'!I647,Ingredients!$A$3:$A$119)+SUMIF($B$3:$B$724,I647,$V$3:$V$723)</f>
        <v>1</v>
      </c>
      <c r="R647" s="11">
        <f ca="1">SUMIF(Ingredients!$B$3:$B$217,'PH complex foods'!J647,Ingredients!$A$3:$A$119)+SUMIF($B$3:$B$724,J647,$V$3:$V$723)</f>
        <v>1</v>
      </c>
      <c r="S647" s="11">
        <f ca="1">SUMIF(Ingredients!$B$3:$B$217,'PH complex foods'!K647,Ingredients!$A$3:$A$119)+SUMIF($B$3:$B$724,K647,$V$3:$V$723)</f>
        <v>0</v>
      </c>
      <c r="T647" s="11">
        <f ca="1">SUMIF(Ingredients!$B$3:$B$217,'PH complex foods'!L647,Ingredients!$A$3:$A$119)+SUMIF($B$3:$B$724,L647,$V$3:$V$723)</f>
        <v>1</v>
      </c>
      <c r="U647" s="11">
        <f ca="1">SUMIF(Ingredients!$B$3:$B$217,'PH complex foods'!M647,Ingredients!$A$3:$A$119)+SUMIF($B$3:$B$724,M647,$V$3:$V$723)</f>
        <v>0</v>
      </c>
      <c r="V647" s="10">
        <f t="shared" ca="1" si="142"/>
        <v>0</v>
      </c>
      <c r="W647" s="11">
        <f t="shared" si="131"/>
        <v>0</v>
      </c>
      <c r="X647" s="44" t="str">
        <f t="shared" ref="X647:X710" ca="1" si="143">IF(V647=1,"Yes","No")</f>
        <v>No</v>
      </c>
      <c r="Y647" s="34">
        <f>SUMIF(Ingredients!$B$3:$B$217,F647,Ingredients!$C$3:$C$217)+SUMIF($B$3:$B$724,F647,$AG$3:$AG$724)</f>
        <v>4</v>
      </c>
      <c r="Z647" s="30">
        <f>SUMIF(Ingredients!$B$3:$B$217,G647,Ingredients!$C$3:$C$217)+SUMIF($B$3:$B$724,G647,$AG$3:$AG$724)</f>
        <v>5</v>
      </c>
      <c r="AA647" s="30">
        <f>SUMIF(Ingredients!$B$3:$B$217,H647,Ingredients!$C$3:$C$217)+SUMIF($B$3:$B$724,H647,$AG$3:$AG$724)</f>
        <v>10</v>
      </c>
      <c r="AB647" s="30">
        <f>SUMIF(Ingredients!$B$3:$B$217,I647,Ingredients!$C$3:$C$217)+SUMIF($B$3:$B$724,I647,$AG$3:$AG$724)</f>
        <v>10</v>
      </c>
      <c r="AC647" s="30">
        <f>SUMIF(Ingredients!$B$3:$B$217,J647,Ingredients!$C$3:$C$217)+SUMIF($B$3:$B$724,J647,$AG$3:$AG$724)</f>
        <v>2</v>
      </c>
      <c r="AD647" s="30">
        <f>SUMIF(Ingredients!$B$3:$B$217,K647,Ingredients!$C$3:$C$217)+SUMIF($B$3:$B$724,K647,$AG$3:$AG$724)</f>
        <v>0</v>
      </c>
      <c r="AE647" s="30">
        <f>SUMIF(Ingredients!$B$3:$B$217,L647,Ingredients!$C$3:$C$217)+SUMIF($B$3:$B$724,L647,$AG$3:$AG$724)</f>
        <v>2</v>
      </c>
      <c r="AF647" s="30">
        <f>SUMIF(Ingredients!$B$3:$B$217,M647,Ingredients!$C$3:$C$217)+SUMIF($B$3:$B$724,M647,$AG$3:$AG$724)</f>
        <v>0</v>
      </c>
      <c r="AG647" s="29">
        <f t="shared" si="132"/>
        <v>33</v>
      </c>
      <c r="AH647" s="30">
        <f>SUMIF(Ingredients!$B$3:$B$217,F647,Ingredients!$D$3:$D$217)+SUMIF($B$3:$B$724,F647,$AP$3:$AP$724)</f>
        <v>0</v>
      </c>
      <c r="AI647" s="30">
        <f>SUMIF(Ingredients!$B$3:$B$217,G647,Ingredients!$D$3:$D$217)+SUMIF($B$3:$B$724,G647,$AP$3:$AP$724)</f>
        <v>0</v>
      </c>
      <c r="AJ647" s="30">
        <f>SUMIF(Ingredients!$B$3:$B$217,H647,Ingredients!$D$3:$D$217)+SUMIF($B$3:$B$724,H647,$AP$3:$AP$724)</f>
        <v>0</v>
      </c>
      <c r="AK647" s="30">
        <f>SUMIF(Ingredients!$B$3:$B$217,I647,Ingredients!$D$3:$D$217)+SUMIF($B$3:$B$724,I647,$AP$3:$AP$724)</f>
        <v>0</v>
      </c>
      <c r="AL647" s="30">
        <f>SUMIF(Ingredients!$B$3:$B$217,J647,Ingredients!$D$3:$D$217)+SUMIF($B$3:$B$724,J647,$AP$3:$AP$724)</f>
        <v>0</v>
      </c>
      <c r="AM647" s="30">
        <f>SUMIF(Ingredients!$B$3:$B$217,K647,Ingredients!$D$3:$D$217)+SUMIF($B$3:$B$724,K647,$AP$3:$AP$724)</f>
        <v>0</v>
      </c>
      <c r="AN647" s="30">
        <f>SUMIF(Ingredients!$B$3:$B$217,L647,Ingredients!$D$3:$D$217)+SUMIF($B$3:$B$724,L647,$AP$3:$AP$724)</f>
        <v>0</v>
      </c>
      <c r="AO647" s="30">
        <f>SUMIF(Ingredients!$B$3:$B$217,M647,Ingredients!$D$3:$D$217)+SUMIF($B$3:$B$724,M647,$AP$3:$AP$724)</f>
        <v>0</v>
      </c>
      <c r="AP647" s="29">
        <f t="shared" si="133"/>
        <v>0</v>
      </c>
      <c r="AQ647" s="30">
        <f>SUMIF(Ingredients!$B$3:$B$217,F647,Ingredients!$E$3:$E$217)+SUMIF($B$3:$B$724,F647,$AY$3:$AY$727)</f>
        <v>0</v>
      </c>
      <c r="AR647" s="30">
        <f>SUMIF(Ingredients!$B$3:$B$217,G647,Ingredients!$E$3:$E$217)+SUMIF($B$3:$B$724,G647,$AY$3:$AY$727)</f>
        <v>7</v>
      </c>
      <c r="AS647" s="30">
        <f>SUMIF(Ingredients!$B$3:$B$217,H647,Ingredients!$E$3:$E$217)+SUMIF($B$3:$B$724,H647,$AY$3:$AY$727)</f>
        <v>7</v>
      </c>
      <c r="AT647" s="30">
        <f>SUMIF(Ingredients!$B$3:$B$217,I647,Ingredients!$E$3:$E$217)+SUMIF($B$3:$B$724,I647,$AY$3:$AY$727)</f>
        <v>31</v>
      </c>
      <c r="AU647" s="30">
        <f>SUMIF(Ingredients!$B$3:$B$217,J647,Ingredients!$E$3:$E$217)+SUMIF($B$3:$B$724,J647,$AY$3:$AY$727)</f>
        <v>18</v>
      </c>
      <c r="AV647" s="30">
        <f>SUMIF(Ingredients!$B$3:$B$217,K647,Ingredients!$E$3:$E$217)+SUMIF($B$3:$B$724,K647,$AY$3:$AY$727)</f>
        <v>0</v>
      </c>
      <c r="AW647" s="30">
        <f>SUMIF(Ingredients!$B$3:$B$217,L647,Ingredients!$E$3:$E$217)+SUMIF($B$3:$B$724,L647,$AY$3:$AY$727)</f>
        <v>43</v>
      </c>
      <c r="AX647" s="30">
        <f>SUMIF(Ingredients!$B$3:$B$217,M647,Ingredients!$E$3:$E$217)+SUMIF($B$3:$B$724,M647,$AY$3:$AY$727)</f>
        <v>0</v>
      </c>
      <c r="AY647" s="29">
        <f t="shared" si="134"/>
        <v>15.142857142857142</v>
      </c>
      <c r="AZ647" s="30">
        <f>SUMIF(Ingredients!$B$3:$B$217,F647,Ingredients!$F$3:$F$217)+SUMIF($B$3:$B$724,F647,$BH$3:$BH$724)</f>
        <v>0</v>
      </c>
      <c r="BA647" s="30">
        <f>SUMIF(Ingredients!$B$3:$B$217,G647,Ingredients!$F$3:$F$217)+SUMIF($B$3:$B$724,G647,$BH$3:$BH$724)</f>
        <v>1</v>
      </c>
      <c r="BB647" s="30">
        <f>SUMIF(Ingredients!$B$3:$B$217,H647,Ingredients!$F$3:$F$217)+SUMIF($B$3:$B$724,H647,$BH$3:$BH$724)</f>
        <v>0</v>
      </c>
      <c r="BC647" s="30">
        <f>SUMIF(Ingredients!$B$3:$B$217,I647,Ingredients!$F$3:$F$217)+SUMIF($B$3:$B$724,I647,$BH$3:$BH$724)</f>
        <v>0</v>
      </c>
      <c r="BD647" s="30">
        <f>SUMIF(Ingredients!$B$3:$B$217,J647,Ingredients!$F$3:$F$217)+SUMIF($B$3:$B$724,J647,$BH$3:$BH$724)</f>
        <v>0</v>
      </c>
      <c r="BE647" s="30">
        <f>SUMIF(Ingredients!$B$3:$B$217,K647,Ingredients!$F$3:$F$217)+SUMIF($B$3:$B$724,K647,$BH$3:$BH$724)</f>
        <v>0</v>
      </c>
      <c r="BF647" s="30">
        <f>SUMIF(Ingredients!$B$3:$B$217,L647,Ingredients!$F$3:$F$217)+SUMIF($B$3:$B$724,L647,$BH$3:$BH$724)</f>
        <v>0</v>
      </c>
      <c r="BG647" s="30">
        <f>SUMIF(Ingredients!$B$3:$B$217,M647,Ingredients!$F$3:$F$217)+SUMIF($B$3:$B$724,M647,$BH$3:$BH$724)</f>
        <v>0</v>
      </c>
      <c r="BH647" s="35">
        <f t="shared" si="135"/>
        <v>1</v>
      </c>
      <c r="BI647" s="30">
        <f>SUMIF(Ingredients!$B$3:$B$217,F647,Ingredients!$G$3:$G$217)+SUMIF($B$3:$B$724,F647,$BQ$3:$BQ$724)</f>
        <v>0</v>
      </c>
      <c r="BJ647" s="30">
        <f>SUMIF(Ingredients!$B$3:$B$217,G647,Ingredients!$G$3:$G$217)+SUMIF($B$3:$B$724,G647,$BQ$3:$BQ$724)</f>
        <v>0</v>
      </c>
      <c r="BK647" s="30">
        <f>SUMIF(Ingredients!$B$3:$B$217,H647,Ingredients!$G$3:$G$217)+SUMIF($B$3:$B$724,H647,$BQ$3:$BQ$724)</f>
        <v>0</v>
      </c>
      <c r="BL647" s="30">
        <f>SUMIF(Ingredients!$B$3:$B$217,I647,Ingredients!$G$3:$G$217)+SUMIF($B$3:$B$724,I647,$BQ$3:$BQ$724)</f>
        <v>0</v>
      </c>
      <c r="BM647" s="30">
        <f>SUMIF(Ingredients!$B$3:$B$217,J647,Ingredients!$G$3:$G$217)+SUMIF($B$3:$B$724,J647,$BQ$3:$BQ$724)</f>
        <v>0</v>
      </c>
      <c r="BN647" s="30">
        <f>SUMIF(Ingredients!$B$3:$B$217,K647,Ingredients!$G$3:$G$217)+SUMIF($B$3:$B$724,K647,$BQ$3:$BQ$724)</f>
        <v>0</v>
      </c>
      <c r="BO647" s="30">
        <f>SUMIF(Ingredients!$B$3:$B$217,L647,Ingredients!$G$3:$G$217)+SUMIF($B$3:$B$724,L647,$BQ$3:$BQ$724)</f>
        <v>0</v>
      </c>
      <c r="BP647" s="30">
        <f>SUMIF(Ingredients!$B$3:$B$217,M647,Ingredients!$G$3:$G$217)+SUMIF($B$3:$B$724,M647,$BQ$3:$BQ$724)</f>
        <v>0</v>
      </c>
      <c r="BQ647" s="36">
        <f t="shared" si="136"/>
        <v>0</v>
      </c>
      <c r="BR647" s="30">
        <f>SUMIF(Ingredients!$B$3:$B$217,F647,Ingredients!$H$3:$H$217)+SUMIF($B$3:$B$724,F647,$BZ$3:$BZ$724)</f>
        <v>0</v>
      </c>
      <c r="BS647" s="30">
        <f>SUMIF(Ingredients!$B$3:$B$217,G647,Ingredients!$H$3:$H$217)+SUMIF($B$3:$B$724,G647,$BZ$3:$BZ$724)</f>
        <v>0</v>
      </c>
      <c r="BT647" s="30">
        <f>SUMIF(Ingredients!$B$3:$B$217,H647,Ingredients!$H$3:$H$217)+SUMIF($B$3:$B$724,H647,$BZ$3:$BZ$724)</f>
        <v>0</v>
      </c>
      <c r="BU647" s="30">
        <f>SUMIF(Ingredients!$B$3:$B$217,I647,Ingredients!$H$3:$H$217)+SUMIF($B$3:$B$724,I647,$BZ$3:$BZ$724)</f>
        <v>1</v>
      </c>
      <c r="BV647" s="30">
        <f>SUMIF(Ingredients!$B$3:$B$217,J647,Ingredients!$H$3:$H$217)+SUMIF($B$3:$B$724,J647,$BZ$3:$BZ$724)</f>
        <v>1</v>
      </c>
      <c r="BW647" s="30">
        <f>SUMIF(Ingredients!$B$3:$B$217,K647,Ingredients!$H$3:$H$217)+SUMIF($B$3:$B$724,K647,$BZ$3:$BZ$724)</f>
        <v>0</v>
      </c>
      <c r="BX647" s="30">
        <f>SUMIF(Ingredients!$B$3:$B$217,L647,Ingredients!$H$3:$H$217)+SUMIF($B$3:$B$724,L647,$BZ$3:$BZ$724)</f>
        <v>1</v>
      </c>
      <c r="BY647" s="30">
        <f>SUMIF(Ingredients!$B$3:$B$217,M647,Ingredients!$H$3:$H$217)+SUMIF($B$3:$B$724,M647,$BZ$3:$BZ$724)</f>
        <v>0</v>
      </c>
      <c r="BZ647" s="42">
        <f t="shared" si="137"/>
        <v>3</v>
      </c>
      <c r="CA647" s="30">
        <f>SUMIF(Ingredients!$B$3:$B$217,F647,Ingredients!$I$3:$I$217)+SUMIF($B$3:$B$724,F647,$CI$3:$CI$724)</f>
        <v>0</v>
      </c>
      <c r="CB647" s="30">
        <f>SUMIF(Ingredients!$B$3:$B$217,G647,Ingredients!$I$3:$I$217)+SUMIF($B$3:$B$724,G647,$CI$3:$CI$724)</f>
        <v>0</v>
      </c>
      <c r="CC647" s="30">
        <f>SUMIF(Ingredients!$B$3:$B$217,H647,Ingredients!$I$3:$I$217)+SUMIF($B$3:$B$724,H647,$CI$3:$CI$724)</f>
        <v>2.5</v>
      </c>
      <c r="CD647" s="30">
        <f>SUMIF(Ingredients!$B$3:$B$217,I647,Ingredients!$I$3:$I$217)+SUMIF($B$3:$B$724,I647,$CI$3:$CI$724)</f>
        <v>0</v>
      </c>
      <c r="CE647" s="30">
        <f>SUMIF(Ingredients!$B$3:$B$217,J647,Ingredients!$I$3:$I$217)+SUMIF($B$3:$B$724,J647,$CI$3:$CI$724)</f>
        <v>0</v>
      </c>
      <c r="CF647" s="30">
        <f>SUMIF(Ingredients!$B$3:$B$217,K647,Ingredients!$I$3:$I$217)+SUMIF($B$3:$B$724,K647,$CI$3:$CI$724)</f>
        <v>0</v>
      </c>
      <c r="CG647" s="30">
        <f>SUMIF(Ingredients!$B$3:$B$217,L647,Ingredients!$I$3:$I$217)+SUMIF($B$3:$B$724,L647,$CI$3:$CI$724)</f>
        <v>0</v>
      </c>
      <c r="CH647" s="30">
        <f>SUMIF(Ingredients!$B$3:$B$217,M647,Ingredients!$I$3:$I$217)+SUMIF($B$3:$B$724,M647,$CI$3:$CI$724)</f>
        <v>0</v>
      </c>
      <c r="CI647" s="38">
        <f t="shared" si="138"/>
        <v>2.5</v>
      </c>
      <c r="CJ647" s="30">
        <f>SUMIF(Ingredients!$B$3:$B$217,F647,Ingredients!$J$3:$J$217)+SUMIF($B$3:$B$724,F647,$CR$3:$CR$724)</f>
        <v>0</v>
      </c>
      <c r="CK647" s="30">
        <f>SUMIF(Ingredients!$B$3:$B$217,G647,Ingredients!$J$3:$J$217)+SUMIF($B$3:$B$724,G647,$CR$3:$CR$724)</f>
        <v>0</v>
      </c>
      <c r="CL647" s="30">
        <f>SUMIF(Ingredients!$B$3:$B$217,H647,Ingredients!$J$3:$J$217)+SUMIF($B$3:$B$724,H647,$CR$3:$CR$724)</f>
        <v>0</v>
      </c>
      <c r="CM647" s="30">
        <f>SUMIF(Ingredients!$B$3:$B$217,I647,Ingredients!$J$3:$J$217)+SUMIF($B$3:$B$724,I647,$CR$3:$CR$724)</f>
        <v>0</v>
      </c>
      <c r="CN647" s="30">
        <f>SUMIF(Ingredients!$B$3:$B$217,J647,Ingredients!$J$3:$J$217)+SUMIF($B$3:$B$724,J647,$CR$3:$CR$724)</f>
        <v>0</v>
      </c>
      <c r="CO647" s="30">
        <f>SUMIF(Ingredients!$B$3:$B$217,K647,Ingredients!$J$3:$J$217)+SUMIF($B$3:$B$724,K647,$CR$3:$CR$724)</f>
        <v>0</v>
      </c>
      <c r="CP647" s="30">
        <f>SUMIF(Ingredients!$B$3:$B$217,L647,Ingredients!$J$3:$J$217)+SUMIF($B$3:$B$724,L647,$CR$3:$CR$724)</f>
        <v>0</v>
      </c>
      <c r="CQ647" s="30">
        <f>SUMIF(Ingredients!$B$3:$B$217,M647,Ingredients!$J$3:$J$217)+SUMIF($B$3:$B$724,M647,$CR$3:$CR$724)</f>
        <v>0</v>
      </c>
      <c r="CR647" s="43">
        <f t="shared" si="139"/>
        <v>0</v>
      </c>
      <c r="CS647" s="34">
        <v>33</v>
      </c>
      <c r="CT647" s="30">
        <v>0</v>
      </c>
      <c r="CU647" s="30">
        <v>15.142857142857142</v>
      </c>
      <c r="CV647" s="35">
        <v>1</v>
      </c>
      <c r="CW647" s="36">
        <v>0</v>
      </c>
      <c r="CX647" s="37">
        <v>3</v>
      </c>
      <c r="CY647" s="38">
        <v>2.5</v>
      </c>
      <c r="CZ647" s="39">
        <v>0</v>
      </c>
      <c r="DA647" t="s">
        <v>199</v>
      </c>
      <c r="DB647" t="str">
        <f t="shared" ca="1" si="140"/>
        <v>No</v>
      </c>
      <c r="DD647" t="s">
        <v>200</v>
      </c>
      <c r="DE647" t="str">
        <f t="shared" ca="1" si="141"/>
        <v/>
      </c>
      <c r="DF647" t="s">
        <v>2272</v>
      </c>
    </row>
    <row r="648" spans="2:110" x14ac:dyDescent="0.3">
      <c r="B648" t="s">
        <v>972</v>
      </c>
      <c r="C648" t="str">
        <f>INDEX('PH Itemnames'!$B$1:$B$723,MATCH(B648,'PH Itemnames'!$A$1:$A$723),1)</f>
        <v>spinachpieItem</v>
      </c>
      <c r="D648" t="s">
        <v>245</v>
      </c>
      <c r="E648" t="s">
        <v>1192</v>
      </c>
      <c r="F648" s="10" t="s">
        <v>209</v>
      </c>
      <c r="G648" s="11" t="s">
        <v>433</v>
      </c>
      <c r="H648" s="11" t="s">
        <v>73</v>
      </c>
      <c r="I648" s="11" t="s">
        <v>244</v>
      </c>
      <c r="J648" s="11"/>
      <c r="K648" s="11"/>
      <c r="L648" s="11"/>
      <c r="M648" s="11"/>
      <c r="N648" s="46">
        <f ca="1">SUMIF(Ingredients!$B$3:$B$217,'PH complex foods'!F648,Ingredients!$A$3:$A$119)+SUMIF($B$3:$B$724,F648,$V$3:$V$723)</f>
        <v>1</v>
      </c>
      <c r="O648" s="11">
        <f ca="1">SUMIF(Ingredients!$B$3:$B$217,'PH complex foods'!G648,Ingredients!$A$3:$A$119)+SUMIF($B$3:$B$724,G648,$V$3:$V$723)</f>
        <v>1</v>
      </c>
      <c r="P648" s="11">
        <f ca="1">SUMIF(Ingredients!$B$3:$B$217,'PH complex foods'!H648,Ingredients!$A$3:$A$119)+SUMIF($B$3:$B$724,H648,$V$3:$V$723)</f>
        <v>1</v>
      </c>
      <c r="Q648" s="11">
        <f ca="1">SUMIF(Ingredients!$B$3:$B$217,'PH complex foods'!I648,Ingredients!$A$3:$A$119)+SUMIF($B$3:$B$724,I648,$V$3:$V$723)</f>
        <v>1</v>
      </c>
      <c r="R648" s="11">
        <f ca="1">SUMIF(Ingredients!$B$3:$B$217,'PH complex foods'!J648,Ingredients!$A$3:$A$119)+SUMIF($B$3:$B$724,J648,$V$3:$V$723)</f>
        <v>0</v>
      </c>
      <c r="S648" s="11">
        <f ca="1">SUMIF(Ingredients!$B$3:$B$217,'PH complex foods'!K648,Ingredients!$A$3:$A$119)+SUMIF($B$3:$B$724,K648,$V$3:$V$723)</f>
        <v>0</v>
      </c>
      <c r="T648" s="11">
        <f ca="1">SUMIF(Ingredients!$B$3:$B$217,'PH complex foods'!L648,Ingredients!$A$3:$A$119)+SUMIF($B$3:$B$724,L648,$V$3:$V$723)</f>
        <v>0</v>
      </c>
      <c r="U648" s="11">
        <f ca="1">SUMIF(Ingredients!$B$3:$B$217,'PH complex foods'!M648,Ingredients!$A$3:$A$119)+SUMIF($B$3:$B$724,M648,$V$3:$V$723)</f>
        <v>0</v>
      </c>
      <c r="V648" s="10">
        <f t="shared" ca="1" si="142"/>
        <v>1</v>
      </c>
      <c r="W648" s="11">
        <f t="shared" si="131"/>
        <v>0</v>
      </c>
      <c r="X648" s="44" t="str">
        <f t="shared" ca="1" si="143"/>
        <v>Yes</v>
      </c>
      <c r="Y648" s="34">
        <f>SUMIF(Ingredients!$B$3:$B$217,F648,Ingredients!$C$3:$C$217)+SUMIF($B$3:$B$724,F648,$AG$3:$AG$724)</f>
        <v>5</v>
      </c>
      <c r="Z648" s="30">
        <f>SUMIF(Ingredients!$B$3:$B$217,G648,Ingredients!$C$3:$C$217)+SUMIF($B$3:$B$724,G648,$AG$3:$AG$724)</f>
        <v>2</v>
      </c>
      <c r="AA648" s="30">
        <f>SUMIF(Ingredients!$B$3:$B$217,H648,Ingredients!$C$3:$C$217)+SUMIF($B$3:$B$724,H648,$AG$3:$AG$724)</f>
        <v>10</v>
      </c>
      <c r="AB648" s="30">
        <f>SUMIF(Ingredients!$B$3:$B$217,I648,Ingredients!$C$3:$C$217)+SUMIF($B$3:$B$724,I648,$AG$3:$AG$724)</f>
        <v>10</v>
      </c>
      <c r="AC648" s="30">
        <f>SUMIF(Ingredients!$B$3:$B$217,J648,Ingredients!$C$3:$C$217)+SUMIF($B$3:$B$724,J648,$AG$3:$AG$724)</f>
        <v>0</v>
      </c>
      <c r="AD648" s="30">
        <f>SUMIF(Ingredients!$B$3:$B$217,K648,Ingredients!$C$3:$C$217)+SUMIF($B$3:$B$724,K648,$AG$3:$AG$724)</f>
        <v>0</v>
      </c>
      <c r="AE648" s="30">
        <f>SUMIF(Ingredients!$B$3:$B$217,L648,Ingredients!$C$3:$C$217)+SUMIF($B$3:$B$724,L648,$AG$3:$AG$724)</f>
        <v>0</v>
      </c>
      <c r="AF648" s="30">
        <f>SUMIF(Ingredients!$B$3:$B$217,M648,Ingredients!$C$3:$C$217)+SUMIF($B$3:$B$724,M648,$AG$3:$AG$724)</f>
        <v>0</v>
      </c>
      <c r="AG648" s="29">
        <f t="shared" si="132"/>
        <v>27</v>
      </c>
      <c r="AH648" s="30">
        <f>SUMIF(Ingredients!$B$3:$B$217,F648,Ingredients!$D$3:$D$217)+SUMIF($B$3:$B$724,F648,$AP$3:$AP$724)</f>
        <v>0</v>
      </c>
      <c r="AI648" s="30">
        <f>SUMIF(Ingredients!$B$3:$B$217,G648,Ingredients!$D$3:$D$217)+SUMIF($B$3:$B$724,G648,$AP$3:$AP$724)</f>
        <v>0</v>
      </c>
      <c r="AJ648" s="30">
        <f>SUMIF(Ingredients!$B$3:$B$217,H648,Ingredients!$D$3:$D$217)+SUMIF($B$3:$B$724,H648,$AP$3:$AP$724)</f>
        <v>0</v>
      </c>
      <c r="AK648" s="30">
        <f>SUMIF(Ingredients!$B$3:$B$217,I648,Ingredients!$D$3:$D$217)+SUMIF($B$3:$B$724,I648,$AP$3:$AP$724)</f>
        <v>0</v>
      </c>
      <c r="AL648" s="30">
        <f>SUMIF(Ingredients!$B$3:$B$217,J648,Ingredients!$D$3:$D$217)+SUMIF($B$3:$B$724,J648,$AP$3:$AP$724)</f>
        <v>0</v>
      </c>
      <c r="AM648" s="30">
        <f>SUMIF(Ingredients!$B$3:$B$217,K648,Ingredients!$D$3:$D$217)+SUMIF($B$3:$B$724,K648,$AP$3:$AP$724)</f>
        <v>0</v>
      </c>
      <c r="AN648" s="30">
        <f>SUMIF(Ingredients!$B$3:$B$217,L648,Ingredients!$D$3:$D$217)+SUMIF($B$3:$B$724,L648,$AP$3:$AP$724)</f>
        <v>0</v>
      </c>
      <c r="AO648" s="30">
        <f>SUMIF(Ingredients!$B$3:$B$217,M648,Ingredients!$D$3:$D$217)+SUMIF($B$3:$B$724,M648,$AP$3:$AP$724)</f>
        <v>0</v>
      </c>
      <c r="AP648" s="29">
        <f t="shared" si="133"/>
        <v>0</v>
      </c>
      <c r="AQ648" s="30">
        <f>SUMIF(Ingredients!$B$3:$B$217,F648,Ingredients!$E$3:$E$217)+SUMIF($B$3:$B$724,F648,$AY$3:$AY$727)</f>
        <v>7</v>
      </c>
      <c r="AR648" s="30">
        <f>SUMIF(Ingredients!$B$3:$B$217,G648,Ingredients!$E$3:$E$217)+SUMIF($B$3:$B$724,G648,$AY$3:$AY$727)</f>
        <v>7</v>
      </c>
      <c r="AS648" s="30">
        <f>SUMIF(Ingredients!$B$3:$B$217,H648,Ingredients!$E$3:$E$217)+SUMIF($B$3:$B$724,H648,$AY$3:$AY$727)</f>
        <v>73</v>
      </c>
      <c r="AT648" s="30">
        <f>SUMIF(Ingredients!$B$3:$B$217,I648,Ingredients!$E$3:$E$217)+SUMIF($B$3:$B$724,I648,$AY$3:$AY$727)</f>
        <v>16.5</v>
      </c>
      <c r="AU648" s="30">
        <f>SUMIF(Ingredients!$B$3:$B$217,J648,Ingredients!$E$3:$E$217)+SUMIF($B$3:$B$724,J648,$AY$3:$AY$727)</f>
        <v>0</v>
      </c>
      <c r="AV648" s="30">
        <f>SUMIF(Ingredients!$B$3:$B$217,K648,Ingredients!$E$3:$E$217)+SUMIF($B$3:$B$724,K648,$AY$3:$AY$727)</f>
        <v>0</v>
      </c>
      <c r="AW648" s="30">
        <f>SUMIF(Ingredients!$B$3:$B$217,L648,Ingredients!$E$3:$E$217)+SUMIF($B$3:$B$724,L648,$AY$3:$AY$727)</f>
        <v>0</v>
      </c>
      <c r="AX648" s="30">
        <f>SUMIF(Ingredients!$B$3:$B$217,M648,Ingredients!$E$3:$E$217)+SUMIF($B$3:$B$724,M648,$AY$3:$AY$727)</f>
        <v>0</v>
      </c>
      <c r="AY648" s="29">
        <f t="shared" si="134"/>
        <v>25.875</v>
      </c>
      <c r="AZ648" s="30">
        <f>SUMIF(Ingredients!$B$3:$B$217,F648,Ingredients!$F$3:$F$217)+SUMIF($B$3:$B$724,F648,$BH$3:$BH$724)</f>
        <v>1</v>
      </c>
      <c r="BA648" s="30">
        <f>SUMIF(Ingredients!$B$3:$B$217,G648,Ingredients!$F$3:$F$217)+SUMIF($B$3:$B$724,G648,$BH$3:$BH$724)</f>
        <v>0</v>
      </c>
      <c r="BB648" s="30">
        <f>SUMIF(Ingredients!$B$3:$B$217,H648,Ingredients!$F$3:$F$217)+SUMIF($B$3:$B$724,H648,$BH$3:$BH$724)</f>
        <v>0</v>
      </c>
      <c r="BC648" s="30">
        <f>SUMIF(Ingredients!$B$3:$B$217,I648,Ingredients!$F$3:$F$217)+SUMIF($B$3:$B$724,I648,$BH$3:$BH$724)</f>
        <v>1.5</v>
      </c>
      <c r="BD648" s="30">
        <f>SUMIF(Ingredients!$B$3:$B$217,J648,Ingredients!$F$3:$F$217)+SUMIF($B$3:$B$724,J648,$BH$3:$BH$724)</f>
        <v>0</v>
      </c>
      <c r="BE648" s="30">
        <f>SUMIF(Ingredients!$B$3:$B$217,K648,Ingredients!$F$3:$F$217)+SUMIF($B$3:$B$724,K648,$BH$3:$BH$724)</f>
        <v>0</v>
      </c>
      <c r="BF648" s="30">
        <f>SUMIF(Ingredients!$B$3:$B$217,L648,Ingredients!$F$3:$F$217)+SUMIF($B$3:$B$724,L648,$BH$3:$BH$724)</f>
        <v>0</v>
      </c>
      <c r="BG648" s="30">
        <f>SUMIF(Ingredients!$B$3:$B$217,M648,Ingredients!$F$3:$F$217)+SUMIF($B$3:$B$724,M648,$BH$3:$BH$724)</f>
        <v>0</v>
      </c>
      <c r="BH648" s="35">
        <f t="shared" si="135"/>
        <v>2.5</v>
      </c>
      <c r="BI648" s="30">
        <f>SUMIF(Ingredients!$B$3:$B$217,F648,Ingredients!$G$3:$G$217)+SUMIF($B$3:$B$724,F648,$BQ$3:$BQ$724)</f>
        <v>0</v>
      </c>
      <c r="BJ648" s="30">
        <f>SUMIF(Ingredients!$B$3:$B$217,G648,Ingredients!$G$3:$G$217)+SUMIF($B$3:$B$724,G648,$BQ$3:$BQ$724)</f>
        <v>0</v>
      </c>
      <c r="BK648" s="30">
        <f>SUMIF(Ingredients!$B$3:$B$217,H648,Ingredients!$G$3:$G$217)+SUMIF($B$3:$B$724,H648,$BQ$3:$BQ$724)</f>
        <v>0</v>
      </c>
      <c r="BL648" s="30">
        <f>SUMIF(Ingredients!$B$3:$B$217,I648,Ingredients!$G$3:$G$217)+SUMIF($B$3:$B$724,I648,$BQ$3:$BQ$724)</f>
        <v>0</v>
      </c>
      <c r="BM648" s="30">
        <f>SUMIF(Ingredients!$B$3:$B$217,J648,Ingredients!$G$3:$G$217)+SUMIF($B$3:$B$724,J648,$BQ$3:$BQ$724)</f>
        <v>0</v>
      </c>
      <c r="BN648" s="30">
        <f>SUMIF(Ingredients!$B$3:$B$217,K648,Ingredients!$G$3:$G$217)+SUMIF($B$3:$B$724,K648,$BQ$3:$BQ$724)</f>
        <v>0</v>
      </c>
      <c r="BO648" s="30">
        <f>SUMIF(Ingredients!$B$3:$B$217,L648,Ingredients!$G$3:$G$217)+SUMIF($B$3:$B$724,L648,$BQ$3:$BQ$724)</f>
        <v>0</v>
      </c>
      <c r="BP648" s="30">
        <f>SUMIF(Ingredients!$B$3:$B$217,M648,Ingredients!$G$3:$G$217)+SUMIF($B$3:$B$724,M648,$BQ$3:$BQ$724)</f>
        <v>0</v>
      </c>
      <c r="BQ648" s="36">
        <f t="shared" si="136"/>
        <v>0</v>
      </c>
      <c r="BR648" s="30">
        <f>SUMIF(Ingredients!$B$3:$B$217,F648,Ingredients!$H$3:$H$217)+SUMIF($B$3:$B$724,F648,$BZ$3:$BZ$724)</f>
        <v>0</v>
      </c>
      <c r="BS648" s="30">
        <f>SUMIF(Ingredients!$B$3:$B$217,G648,Ingredients!$H$3:$H$217)+SUMIF($B$3:$B$724,G648,$BZ$3:$BZ$724)</f>
        <v>1</v>
      </c>
      <c r="BT648" s="30">
        <f>SUMIF(Ingredients!$B$3:$B$217,H648,Ingredients!$H$3:$H$217)+SUMIF($B$3:$B$724,H648,$BZ$3:$BZ$724)</f>
        <v>0</v>
      </c>
      <c r="BU648" s="30">
        <f>SUMIF(Ingredients!$B$3:$B$217,I648,Ingredients!$H$3:$H$217)+SUMIF($B$3:$B$724,I648,$BZ$3:$BZ$724)</f>
        <v>0</v>
      </c>
      <c r="BV648" s="30">
        <f>SUMIF(Ingredients!$B$3:$B$217,J648,Ingredients!$H$3:$H$217)+SUMIF($B$3:$B$724,J648,$BZ$3:$BZ$724)</f>
        <v>0</v>
      </c>
      <c r="BW648" s="30">
        <f>SUMIF(Ingredients!$B$3:$B$217,K648,Ingredients!$H$3:$H$217)+SUMIF($B$3:$B$724,K648,$BZ$3:$BZ$724)</f>
        <v>0</v>
      </c>
      <c r="BX648" s="30">
        <f>SUMIF(Ingredients!$B$3:$B$217,L648,Ingredients!$H$3:$H$217)+SUMIF($B$3:$B$724,L648,$BZ$3:$BZ$724)</f>
        <v>0</v>
      </c>
      <c r="BY648" s="30">
        <f>SUMIF(Ingredients!$B$3:$B$217,M648,Ingredients!$H$3:$H$217)+SUMIF($B$3:$B$724,M648,$BZ$3:$BZ$724)</f>
        <v>0</v>
      </c>
      <c r="BZ648" s="42">
        <f t="shared" si="137"/>
        <v>1</v>
      </c>
      <c r="CA648" s="30">
        <f>SUMIF(Ingredients!$B$3:$B$217,F648,Ingredients!$I$3:$I$217)+SUMIF($B$3:$B$724,F648,$CI$3:$CI$724)</f>
        <v>0</v>
      </c>
      <c r="CB648" s="30">
        <f>SUMIF(Ingredients!$B$3:$B$217,G648,Ingredients!$I$3:$I$217)+SUMIF($B$3:$B$724,G648,$CI$3:$CI$724)</f>
        <v>0</v>
      </c>
      <c r="CC648" s="30">
        <f>SUMIF(Ingredients!$B$3:$B$217,H648,Ingredients!$I$3:$I$217)+SUMIF($B$3:$B$724,H648,$CI$3:$CI$724)</f>
        <v>0</v>
      </c>
      <c r="CD648" s="30">
        <f>SUMIF(Ingredients!$B$3:$B$217,I648,Ingredients!$I$3:$I$217)+SUMIF($B$3:$B$724,I648,$CI$3:$CI$724)</f>
        <v>0</v>
      </c>
      <c r="CE648" s="30">
        <f>SUMIF(Ingredients!$B$3:$B$217,J648,Ingredients!$I$3:$I$217)+SUMIF($B$3:$B$724,J648,$CI$3:$CI$724)</f>
        <v>0</v>
      </c>
      <c r="CF648" s="30">
        <f>SUMIF(Ingredients!$B$3:$B$217,K648,Ingredients!$I$3:$I$217)+SUMIF($B$3:$B$724,K648,$CI$3:$CI$724)</f>
        <v>0</v>
      </c>
      <c r="CG648" s="30">
        <f>SUMIF(Ingredients!$B$3:$B$217,L648,Ingredients!$I$3:$I$217)+SUMIF($B$3:$B$724,L648,$CI$3:$CI$724)</f>
        <v>0</v>
      </c>
      <c r="CH648" s="30">
        <f>SUMIF(Ingredients!$B$3:$B$217,M648,Ingredients!$I$3:$I$217)+SUMIF($B$3:$B$724,M648,$CI$3:$CI$724)</f>
        <v>0</v>
      </c>
      <c r="CI648" s="38">
        <f t="shared" si="138"/>
        <v>0</v>
      </c>
      <c r="CJ648" s="30">
        <f>SUMIF(Ingredients!$B$3:$B$217,F648,Ingredients!$J$3:$J$217)+SUMIF($B$3:$B$724,F648,$CR$3:$CR$724)</f>
        <v>0</v>
      </c>
      <c r="CK648" s="30">
        <f>SUMIF(Ingredients!$B$3:$B$217,G648,Ingredients!$J$3:$J$217)+SUMIF($B$3:$B$724,G648,$CR$3:$CR$724)</f>
        <v>0</v>
      </c>
      <c r="CL648" s="30">
        <f>SUMIF(Ingredients!$B$3:$B$217,H648,Ingredients!$J$3:$J$217)+SUMIF($B$3:$B$724,H648,$CR$3:$CR$724)</f>
        <v>3</v>
      </c>
      <c r="CM648" s="30">
        <f>SUMIF(Ingredients!$B$3:$B$217,I648,Ingredients!$J$3:$J$217)+SUMIF($B$3:$B$724,I648,$CR$3:$CR$724)</f>
        <v>1</v>
      </c>
      <c r="CN648" s="30">
        <f>SUMIF(Ingredients!$B$3:$B$217,J648,Ingredients!$J$3:$J$217)+SUMIF($B$3:$B$724,J648,$CR$3:$CR$724)</f>
        <v>0</v>
      </c>
      <c r="CO648" s="30">
        <f>SUMIF(Ingredients!$B$3:$B$217,K648,Ingredients!$J$3:$J$217)+SUMIF($B$3:$B$724,K648,$CR$3:$CR$724)</f>
        <v>0</v>
      </c>
      <c r="CP648" s="30">
        <f>SUMIF(Ingredients!$B$3:$B$217,L648,Ingredients!$J$3:$J$217)+SUMIF($B$3:$B$724,L648,$CR$3:$CR$724)</f>
        <v>0</v>
      </c>
      <c r="CQ648" s="30">
        <f>SUMIF(Ingredients!$B$3:$B$217,M648,Ingredients!$J$3:$J$217)+SUMIF($B$3:$B$724,M648,$CR$3:$CR$724)</f>
        <v>0</v>
      </c>
      <c r="CR648" s="43">
        <f t="shared" si="139"/>
        <v>4</v>
      </c>
      <c r="CS648" s="34">
        <v>30</v>
      </c>
      <c r="CT648" s="30">
        <v>0</v>
      </c>
      <c r="CU648" s="30">
        <v>18</v>
      </c>
      <c r="CV648" s="35">
        <v>2.5</v>
      </c>
      <c r="CW648" s="36">
        <v>0</v>
      </c>
      <c r="CX648" s="37">
        <v>1</v>
      </c>
      <c r="CY648" s="38">
        <v>0</v>
      </c>
      <c r="CZ648" s="39">
        <v>4</v>
      </c>
      <c r="DA648" t="s">
        <v>202</v>
      </c>
      <c r="DB648" t="str">
        <f t="shared" ca="1" si="140"/>
        <v>-</v>
      </c>
      <c r="DD648" t="s">
        <v>200</v>
      </c>
      <c r="DE648" t="str">
        <f t="shared" ca="1" si="141"/>
        <v>SPINACHPIEITEM(MEAL, ItemRegistry.spinachpieItem, 4 ,6f,0f,2.5f,1f,0f,0f,4f,1.17f),</v>
      </c>
      <c r="DF648" t="s">
        <v>2654</v>
      </c>
    </row>
    <row r="649" spans="2:110" x14ac:dyDescent="0.3">
      <c r="B649" t="s">
        <v>973</v>
      </c>
      <c r="C649" t="str">
        <f>INDEX('PH Itemnames'!$B$1:$B$723,MATCH(B649,'PH Itemnames'!$A$1:$A$723),1)</f>
        <v>coleslawburgerItem</v>
      </c>
      <c r="D649" t="s">
        <v>240</v>
      </c>
      <c r="E649" t="s">
        <v>1192</v>
      </c>
      <c r="F649" s="10" t="s">
        <v>293</v>
      </c>
      <c r="G649" s="11" t="s">
        <v>618</v>
      </c>
      <c r="H649" s="11"/>
      <c r="I649" s="11"/>
      <c r="J649" s="11"/>
      <c r="K649" s="11"/>
      <c r="L649" s="11"/>
      <c r="M649" s="11"/>
      <c r="N649" s="46">
        <f ca="1">SUMIF(Ingredients!$B$3:$B$217,'PH complex foods'!F649,Ingredients!$A$3:$A$119)+SUMIF($B$3:$B$724,F649,$V$3:$V$723)</f>
        <v>1</v>
      </c>
      <c r="O649" s="11">
        <f ca="1">SUMIF(Ingredients!$B$3:$B$217,'PH complex foods'!G649,Ingredients!$A$3:$A$119)+SUMIF($B$3:$B$724,G649,$V$3:$V$723)</f>
        <v>1</v>
      </c>
      <c r="P649" s="11">
        <f ca="1">SUMIF(Ingredients!$B$3:$B$217,'PH complex foods'!H649,Ingredients!$A$3:$A$119)+SUMIF($B$3:$B$724,H649,$V$3:$V$723)</f>
        <v>0</v>
      </c>
      <c r="Q649" s="11">
        <f ca="1">SUMIF(Ingredients!$B$3:$B$217,'PH complex foods'!I649,Ingredients!$A$3:$A$119)+SUMIF($B$3:$B$724,I649,$V$3:$V$723)</f>
        <v>0</v>
      </c>
      <c r="R649" s="11">
        <f ca="1">SUMIF(Ingredients!$B$3:$B$217,'PH complex foods'!J649,Ingredients!$A$3:$A$119)+SUMIF($B$3:$B$724,J649,$V$3:$V$723)</f>
        <v>0</v>
      </c>
      <c r="S649" s="11">
        <f ca="1">SUMIF(Ingredients!$B$3:$B$217,'PH complex foods'!K649,Ingredients!$A$3:$A$119)+SUMIF($B$3:$B$724,K649,$V$3:$V$723)</f>
        <v>0</v>
      </c>
      <c r="T649" s="11">
        <f ca="1">SUMIF(Ingredients!$B$3:$B$217,'PH complex foods'!L649,Ingredients!$A$3:$A$119)+SUMIF($B$3:$B$724,L649,$V$3:$V$723)</f>
        <v>0</v>
      </c>
      <c r="U649" s="11">
        <f ca="1">SUMIF(Ingredients!$B$3:$B$217,'PH complex foods'!M649,Ingredients!$A$3:$A$119)+SUMIF($B$3:$B$724,M649,$V$3:$V$723)</f>
        <v>0</v>
      </c>
      <c r="V649" s="10">
        <f t="shared" ca="1" si="142"/>
        <v>1</v>
      </c>
      <c r="W649" s="11">
        <f t="shared" si="131"/>
        <v>0</v>
      </c>
      <c r="X649" s="44" t="str">
        <f t="shared" ca="1" si="143"/>
        <v>Yes</v>
      </c>
      <c r="Y649" s="34">
        <f>SUMIF(Ingredients!$B$3:$B$217,F649,Ingredients!$C$3:$C$217)+SUMIF($B$3:$B$724,F649,$AG$3:$AG$724)</f>
        <v>20</v>
      </c>
      <c r="Z649" s="30">
        <f>SUMIF(Ingredients!$B$3:$B$217,G649,Ingredients!$C$3:$C$217)+SUMIF($B$3:$B$724,G649,$AG$3:$AG$724)</f>
        <v>12</v>
      </c>
      <c r="AA649" s="30">
        <f>SUMIF(Ingredients!$B$3:$B$217,H649,Ingredients!$C$3:$C$217)+SUMIF($B$3:$B$724,H649,$AG$3:$AG$724)</f>
        <v>0</v>
      </c>
      <c r="AB649" s="30">
        <f>SUMIF(Ingredients!$B$3:$B$217,I649,Ingredients!$C$3:$C$217)+SUMIF($B$3:$B$724,I649,$AG$3:$AG$724)</f>
        <v>0</v>
      </c>
      <c r="AC649" s="30">
        <f>SUMIF(Ingredients!$B$3:$B$217,J649,Ingredients!$C$3:$C$217)+SUMIF($B$3:$B$724,J649,$AG$3:$AG$724)</f>
        <v>0</v>
      </c>
      <c r="AD649" s="30">
        <f>SUMIF(Ingredients!$B$3:$B$217,K649,Ingredients!$C$3:$C$217)+SUMIF($B$3:$B$724,K649,$AG$3:$AG$724)</f>
        <v>0</v>
      </c>
      <c r="AE649" s="30">
        <f>SUMIF(Ingredients!$B$3:$B$217,L649,Ingredients!$C$3:$C$217)+SUMIF($B$3:$B$724,L649,$AG$3:$AG$724)</f>
        <v>0</v>
      </c>
      <c r="AF649" s="30">
        <f>SUMIF(Ingredients!$B$3:$B$217,M649,Ingredients!$C$3:$C$217)+SUMIF($B$3:$B$724,M649,$AG$3:$AG$724)</f>
        <v>0</v>
      </c>
      <c r="AG649" s="29">
        <f t="shared" si="132"/>
        <v>32</v>
      </c>
      <c r="AH649" s="30">
        <f>SUMIF(Ingredients!$B$3:$B$217,F649,Ingredients!$D$3:$D$217)+SUMIF($B$3:$B$724,F649,$AP$3:$AP$724)</f>
        <v>0</v>
      </c>
      <c r="AI649" s="30">
        <f>SUMIF(Ingredients!$B$3:$B$217,G649,Ingredients!$D$3:$D$217)+SUMIF($B$3:$B$724,G649,$AP$3:$AP$724)</f>
        <v>0</v>
      </c>
      <c r="AJ649" s="30">
        <f>SUMIF(Ingredients!$B$3:$B$217,H649,Ingredients!$D$3:$D$217)+SUMIF($B$3:$B$724,H649,$AP$3:$AP$724)</f>
        <v>0</v>
      </c>
      <c r="AK649" s="30">
        <f>SUMIF(Ingredients!$B$3:$B$217,I649,Ingredients!$D$3:$D$217)+SUMIF($B$3:$B$724,I649,$AP$3:$AP$724)</f>
        <v>0</v>
      </c>
      <c r="AL649" s="30">
        <f>SUMIF(Ingredients!$B$3:$B$217,J649,Ingredients!$D$3:$D$217)+SUMIF($B$3:$B$724,J649,$AP$3:$AP$724)</f>
        <v>0</v>
      </c>
      <c r="AM649" s="30">
        <f>SUMIF(Ingredients!$B$3:$B$217,K649,Ingredients!$D$3:$D$217)+SUMIF($B$3:$B$724,K649,$AP$3:$AP$724)</f>
        <v>0</v>
      </c>
      <c r="AN649" s="30">
        <f>SUMIF(Ingredients!$B$3:$B$217,L649,Ingredients!$D$3:$D$217)+SUMIF($B$3:$B$724,L649,$AP$3:$AP$724)</f>
        <v>0</v>
      </c>
      <c r="AO649" s="30">
        <f>SUMIF(Ingredients!$B$3:$B$217,M649,Ingredients!$D$3:$D$217)+SUMIF($B$3:$B$724,M649,$AP$3:$AP$724)</f>
        <v>0</v>
      </c>
      <c r="AP649" s="29">
        <f t="shared" si="133"/>
        <v>0</v>
      </c>
      <c r="AQ649" s="30">
        <f>SUMIF(Ingredients!$B$3:$B$217,F649,Ingredients!$E$3:$E$217)+SUMIF($B$3:$B$724,F649,$AY$3:$AY$727)</f>
        <v>13.25</v>
      </c>
      <c r="AR649" s="30">
        <f>SUMIF(Ingredients!$B$3:$B$217,G649,Ingredients!$E$3:$E$217)+SUMIF($B$3:$B$724,G649,$AY$3:$AY$727)</f>
        <v>16.25</v>
      </c>
      <c r="AS649" s="30">
        <f>SUMIF(Ingredients!$B$3:$B$217,H649,Ingredients!$E$3:$E$217)+SUMIF($B$3:$B$724,H649,$AY$3:$AY$727)</f>
        <v>0</v>
      </c>
      <c r="AT649" s="30">
        <f>SUMIF(Ingredients!$B$3:$B$217,I649,Ingredients!$E$3:$E$217)+SUMIF($B$3:$B$724,I649,$AY$3:$AY$727)</f>
        <v>0</v>
      </c>
      <c r="AU649" s="30">
        <f>SUMIF(Ingredients!$B$3:$B$217,J649,Ingredients!$E$3:$E$217)+SUMIF($B$3:$B$724,J649,$AY$3:$AY$727)</f>
        <v>0</v>
      </c>
      <c r="AV649" s="30">
        <f>SUMIF(Ingredients!$B$3:$B$217,K649,Ingredients!$E$3:$E$217)+SUMIF($B$3:$B$724,K649,$AY$3:$AY$727)</f>
        <v>0</v>
      </c>
      <c r="AW649" s="30">
        <f>SUMIF(Ingredients!$B$3:$B$217,L649,Ingredients!$E$3:$E$217)+SUMIF($B$3:$B$724,L649,$AY$3:$AY$727)</f>
        <v>0</v>
      </c>
      <c r="AX649" s="30">
        <f>SUMIF(Ingredients!$B$3:$B$217,M649,Ingredients!$E$3:$E$217)+SUMIF($B$3:$B$724,M649,$AY$3:$AY$727)</f>
        <v>0</v>
      </c>
      <c r="AY649" s="29">
        <f t="shared" si="134"/>
        <v>14.75</v>
      </c>
      <c r="AZ649" s="30">
        <f>SUMIF(Ingredients!$B$3:$B$217,F649,Ingredients!$F$3:$F$217)+SUMIF($B$3:$B$724,F649,$BH$3:$BH$724)</f>
        <v>1.5</v>
      </c>
      <c r="BA649" s="30">
        <f>SUMIF(Ingredients!$B$3:$B$217,G649,Ingredients!$F$3:$F$217)+SUMIF($B$3:$B$724,G649,$BH$3:$BH$724)</f>
        <v>0</v>
      </c>
      <c r="BB649" s="30">
        <f>SUMIF(Ingredients!$B$3:$B$217,H649,Ingredients!$F$3:$F$217)+SUMIF($B$3:$B$724,H649,$BH$3:$BH$724)</f>
        <v>0</v>
      </c>
      <c r="BC649" s="30">
        <f>SUMIF(Ingredients!$B$3:$B$217,I649,Ingredients!$F$3:$F$217)+SUMIF($B$3:$B$724,I649,$BH$3:$BH$724)</f>
        <v>0</v>
      </c>
      <c r="BD649" s="30">
        <f>SUMIF(Ingredients!$B$3:$B$217,J649,Ingredients!$F$3:$F$217)+SUMIF($B$3:$B$724,J649,$BH$3:$BH$724)</f>
        <v>0</v>
      </c>
      <c r="BE649" s="30">
        <f>SUMIF(Ingredients!$B$3:$B$217,K649,Ingredients!$F$3:$F$217)+SUMIF($B$3:$B$724,K649,$BH$3:$BH$724)</f>
        <v>0</v>
      </c>
      <c r="BF649" s="30">
        <f>SUMIF(Ingredients!$B$3:$B$217,L649,Ingredients!$F$3:$F$217)+SUMIF($B$3:$B$724,L649,$BH$3:$BH$724)</f>
        <v>0</v>
      </c>
      <c r="BG649" s="30">
        <f>SUMIF(Ingredients!$B$3:$B$217,M649,Ingredients!$F$3:$F$217)+SUMIF($B$3:$B$724,M649,$BH$3:$BH$724)</f>
        <v>0</v>
      </c>
      <c r="BH649" s="35">
        <f t="shared" si="135"/>
        <v>1.5</v>
      </c>
      <c r="BI649" s="30">
        <f>SUMIF(Ingredients!$B$3:$B$217,F649,Ingredients!$G$3:$G$217)+SUMIF($B$3:$B$724,F649,$BQ$3:$BQ$724)</f>
        <v>0</v>
      </c>
      <c r="BJ649" s="30">
        <f>SUMIF(Ingredients!$B$3:$B$217,G649,Ingredients!$G$3:$G$217)+SUMIF($B$3:$B$724,G649,$BQ$3:$BQ$724)</f>
        <v>0</v>
      </c>
      <c r="BK649" s="30">
        <f>SUMIF(Ingredients!$B$3:$B$217,H649,Ingredients!$G$3:$G$217)+SUMIF($B$3:$B$724,H649,$BQ$3:$BQ$724)</f>
        <v>0</v>
      </c>
      <c r="BL649" s="30">
        <f>SUMIF(Ingredients!$B$3:$B$217,I649,Ingredients!$G$3:$G$217)+SUMIF($B$3:$B$724,I649,$BQ$3:$BQ$724)</f>
        <v>0</v>
      </c>
      <c r="BM649" s="30">
        <f>SUMIF(Ingredients!$B$3:$B$217,J649,Ingredients!$G$3:$G$217)+SUMIF($B$3:$B$724,J649,$BQ$3:$BQ$724)</f>
        <v>0</v>
      </c>
      <c r="BN649" s="30">
        <f>SUMIF(Ingredients!$B$3:$B$217,K649,Ingredients!$G$3:$G$217)+SUMIF($B$3:$B$724,K649,$BQ$3:$BQ$724)</f>
        <v>0</v>
      </c>
      <c r="BO649" s="30">
        <f>SUMIF(Ingredients!$B$3:$B$217,L649,Ingredients!$G$3:$G$217)+SUMIF($B$3:$B$724,L649,$BQ$3:$BQ$724)</f>
        <v>0</v>
      </c>
      <c r="BP649" s="30">
        <f>SUMIF(Ingredients!$B$3:$B$217,M649,Ingredients!$G$3:$G$217)+SUMIF($B$3:$B$724,M649,$BQ$3:$BQ$724)</f>
        <v>0</v>
      </c>
      <c r="BQ649" s="36">
        <f t="shared" si="136"/>
        <v>0</v>
      </c>
      <c r="BR649" s="30">
        <f>SUMIF(Ingredients!$B$3:$B$217,F649,Ingredients!$H$3:$H$217)+SUMIF($B$3:$B$724,F649,$BZ$3:$BZ$724)</f>
        <v>0</v>
      </c>
      <c r="BS649" s="30">
        <f>SUMIF(Ingredients!$B$3:$B$217,G649,Ingredients!$H$3:$H$217)+SUMIF($B$3:$B$724,G649,$BZ$3:$BZ$724)</f>
        <v>2</v>
      </c>
      <c r="BT649" s="30">
        <f>SUMIF(Ingredients!$B$3:$B$217,H649,Ingredients!$H$3:$H$217)+SUMIF($B$3:$B$724,H649,$BZ$3:$BZ$724)</f>
        <v>0</v>
      </c>
      <c r="BU649" s="30">
        <f>SUMIF(Ingredients!$B$3:$B$217,I649,Ingredients!$H$3:$H$217)+SUMIF($B$3:$B$724,I649,$BZ$3:$BZ$724)</f>
        <v>0</v>
      </c>
      <c r="BV649" s="30">
        <f>SUMIF(Ingredients!$B$3:$B$217,J649,Ingredients!$H$3:$H$217)+SUMIF($B$3:$B$724,J649,$BZ$3:$BZ$724)</f>
        <v>0</v>
      </c>
      <c r="BW649" s="30">
        <f>SUMIF(Ingredients!$B$3:$B$217,K649,Ingredients!$H$3:$H$217)+SUMIF($B$3:$B$724,K649,$BZ$3:$BZ$724)</f>
        <v>0</v>
      </c>
      <c r="BX649" s="30">
        <f>SUMIF(Ingredients!$B$3:$B$217,L649,Ingredients!$H$3:$H$217)+SUMIF($B$3:$B$724,L649,$BZ$3:$BZ$724)</f>
        <v>0</v>
      </c>
      <c r="BY649" s="30">
        <f>SUMIF(Ingredients!$B$3:$B$217,M649,Ingredients!$H$3:$H$217)+SUMIF($B$3:$B$724,M649,$BZ$3:$BZ$724)</f>
        <v>0</v>
      </c>
      <c r="BZ649" s="42">
        <f t="shared" si="137"/>
        <v>2</v>
      </c>
      <c r="CA649" s="30">
        <f>SUMIF(Ingredients!$B$3:$B$217,F649,Ingredients!$I$3:$I$217)+SUMIF($B$3:$B$724,F649,$CI$3:$CI$724)</f>
        <v>2</v>
      </c>
      <c r="CB649" s="30">
        <f>SUMIF(Ingredients!$B$3:$B$217,G649,Ingredients!$I$3:$I$217)+SUMIF($B$3:$B$724,G649,$CI$3:$CI$724)</f>
        <v>0</v>
      </c>
      <c r="CC649" s="30">
        <f>SUMIF(Ingredients!$B$3:$B$217,H649,Ingredients!$I$3:$I$217)+SUMIF($B$3:$B$724,H649,$CI$3:$CI$724)</f>
        <v>0</v>
      </c>
      <c r="CD649" s="30">
        <f>SUMIF(Ingredients!$B$3:$B$217,I649,Ingredients!$I$3:$I$217)+SUMIF($B$3:$B$724,I649,$CI$3:$CI$724)</f>
        <v>0</v>
      </c>
      <c r="CE649" s="30">
        <f>SUMIF(Ingredients!$B$3:$B$217,J649,Ingredients!$I$3:$I$217)+SUMIF($B$3:$B$724,J649,$CI$3:$CI$724)</f>
        <v>0</v>
      </c>
      <c r="CF649" s="30">
        <f>SUMIF(Ingredients!$B$3:$B$217,K649,Ingredients!$I$3:$I$217)+SUMIF($B$3:$B$724,K649,$CI$3:$CI$724)</f>
        <v>0</v>
      </c>
      <c r="CG649" s="30">
        <f>SUMIF(Ingredients!$B$3:$B$217,L649,Ingredients!$I$3:$I$217)+SUMIF($B$3:$B$724,L649,$CI$3:$CI$724)</f>
        <v>0</v>
      </c>
      <c r="CH649" s="30">
        <f>SUMIF(Ingredients!$B$3:$B$217,M649,Ingredients!$I$3:$I$217)+SUMIF($B$3:$B$724,M649,$CI$3:$CI$724)</f>
        <v>0</v>
      </c>
      <c r="CI649" s="38">
        <f t="shared" si="138"/>
        <v>2</v>
      </c>
      <c r="CJ649" s="30">
        <f>SUMIF(Ingredients!$B$3:$B$217,F649,Ingredients!$J$3:$J$217)+SUMIF($B$3:$B$724,F649,$CR$3:$CR$724)</f>
        <v>1</v>
      </c>
      <c r="CK649" s="30">
        <f>SUMIF(Ingredients!$B$3:$B$217,G649,Ingredients!$J$3:$J$217)+SUMIF($B$3:$B$724,G649,$CR$3:$CR$724)</f>
        <v>0</v>
      </c>
      <c r="CL649" s="30">
        <f>SUMIF(Ingredients!$B$3:$B$217,H649,Ingredients!$J$3:$J$217)+SUMIF($B$3:$B$724,H649,$CR$3:$CR$724)</f>
        <v>0</v>
      </c>
      <c r="CM649" s="30">
        <f>SUMIF(Ingredients!$B$3:$B$217,I649,Ingredients!$J$3:$J$217)+SUMIF($B$3:$B$724,I649,$CR$3:$CR$724)</f>
        <v>0</v>
      </c>
      <c r="CN649" s="30">
        <f>SUMIF(Ingredients!$B$3:$B$217,J649,Ingredients!$J$3:$J$217)+SUMIF($B$3:$B$724,J649,$CR$3:$CR$724)</f>
        <v>0</v>
      </c>
      <c r="CO649" s="30">
        <f>SUMIF(Ingredients!$B$3:$B$217,K649,Ingredients!$J$3:$J$217)+SUMIF($B$3:$B$724,K649,$CR$3:$CR$724)</f>
        <v>0</v>
      </c>
      <c r="CP649" s="30">
        <f>SUMIF(Ingredients!$B$3:$B$217,L649,Ingredients!$J$3:$J$217)+SUMIF($B$3:$B$724,L649,$CR$3:$CR$724)</f>
        <v>0</v>
      </c>
      <c r="CQ649" s="30">
        <f>SUMIF(Ingredients!$B$3:$B$217,M649,Ingredients!$J$3:$J$217)+SUMIF($B$3:$B$724,M649,$CR$3:$CR$724)</f>
        <v>0</v>
      </c>
      <c r="CR649" s="43">
        <f t="shared" si="139"/>
        <v>1</v>
      </c>
      <c r="CS649" s="34">
        <v>30</v>
      </c>
      <c r="CT649" s="30">
        <v>0</v>
      </c>
      <c r="CU649" s="30">
        <v>12</v>
      </c>
      <c r="CV649" s="35">
        <v>1.5</v>
      </c>
      <c r="CW649" s="36">
        <v>0</v>
      </c>
      <c r="CX649" s="37">
        <v>2</v>
      </c>
      <c r="CY649" s="38">
        <v>2</v>
      </c>
      <c r="CZ649" s="39">
        <v>1</v>
      </c>
      <c r="DA649" t="s">
        <v>202</v>
      </c>
      <c r="DB649" t="str">
        <f t="shared" ca="1" si="140"/>
        <v>-</v>
      </c>
      <c r="DD649" t="s">
        <v>200</v>
      </c>
      <c r="DE649" t="str">
        <f t="shared" ca="1" si="141"/>
        <v>COLESLAWBURGERITEM(MEAL, ItemRegistry.coleslawburgerItem, 4 ,6f,0f,1.5f,2f,0f,2f,1f,1.75f),</v>
      </c>
      <c r="DF649" t="s">
        <v>2655</v>
      </c>
    </row>
    <row r="650" spans="2:110" x14ac:dyDescent="0.3">
      <c r="B650" t="s">
        <v>974</v>
      </c>
      <c r="C650" t="str">
        <f>INDEX('PH Itemnames'!$B$1:$B$723,MATCH(B650,'PH Itemnames'!$A$1:$A$723),1)</f>
        <v>hotandsoursoupItem</v>
      </c>
      <c r="D650" t="s">
        <v>245</v>
      </c>
      <c r="E650" t="s">
        <v>1192</v>
      </c>
      <c r="F650" s="10" t="s">
        <v>76</v>
      </c>
      <c r="G650" s="11" t="s">
        <v>692</v>
      </c>
      <c r="H650" s="11" t="s">
        <v>284</v>
      </c>
      <c r="I650" s="11" t="s">
        <v>108</v>
      </c>
      <c r="J650" s="11" t="s">
        <v>226</v>
      </c>
      <c r="K650" s="11" t="s">
        <v>351</v>
      </c>
      <c r="L650" s="11" t="s">
        <v>401</v>
      </c>
      <c r="M650" s="11"/>
      <c r="N650" s="46">
        <f ca="1">SUMIF(Ingredients!$B$3:$B$217,'PH complex foods'!F650,Ingredients!$A$3:$A$119)+SUMIF($B$3:$B$724,F650,$V$3:$V$723)</f>
        <v>1</v>
      </c>
      <c r="O650" s="11">
        <f ca="1">SUMIF(Ingredients!$B$3:$B$217,'PH complex foods'!G650,Ingredients!$A$3:$A$119)+SUMIF($B$3:$B$724,G650,$V$3:$V$723)</f>
        <v>1</v>
      </c>
      <c r="P650" s="11">
        <f ca="1">SUMIF(Ingredients!$B$3:$B$217,'PH complex foods'!H650,Ingredients!$A$3:$A$119)+SUMIF($B$3:$B$724,H650,$V$3:$V$723)</f>
        <v>1</v>
      </c>
      <c r="Q650" s="11">
        <f ca="1">SUMIF(Ingredients!$B$3:$B$217,'PH complex foods'!I650,Ingredients!$A$3:$A$119)+SUMIF($B$3:$B$724,I650,$V$3:$V$723)</f>
        <v>0</v>
      </c>
      <c r="R650" s="11">
        <f ca="1">SUMIF(Ingredients!$B$3:$B$217,'PH complex foods'!J650,Ingredients!$A$3:$A$119)+SUMIF($B$3:$B$724,J650,$V$3:$V$723)</f>
        <v>1</v>
      </c>
      <c r="S650" s="11">
        <f ca="1">SUMIF(Ingredients!$B$3:$B$217,'PH complex foods'!K650,Ingredients!$A$3:$A$119)+SUMIF($B$3:$B$724,K650,$V$3:$V$723)</f>
        <v>1</v>
      </c>
      <c r="T650" s="11">
        <f ca="1">SUMIF(Ingredients!$B$3:$B$217,'PH complex foods'!L650,Ingredients!$A$3:$A$119)+SUMIF($B$3:$B$724,L650,$V$3:$V$723)</f>
        <v>1</v>
      </c>
      <c r="U650" s="11">
        <f ca="1">SUMIF(Ingredients!$B$3:$B$217,'PH complex foods'!M650,Ingredients!$A$3:$A$119)+SUMIF($B$3:$B$724,M650,$V$3:$V$723)</f>
        <v>0</v>
      </c>
      <c r="V650" s="10">
        <f t="shared" ca="1" si="142"/>
        <v>0</v>
      </c>
      <c r="W650" s="11">
        <f t="shared" si="131"/>
        <v>0</v>
      </c>
      <c r="X650" s="44" t="str">
        <f t="shared" ca="1" si="143"/>
        <v>No</v>
      </c>
      <c r="Y650" s="34">
        <f>SUMIF(Ingredients!$B$3:$B$217,F650,Ingredients!$C$3:$C$217)+SUMIF($B$3:$B$724,F650,$AG$3:$AG$724)</f>
        <v>10</v>
      </c>
      <c r="Z650" s="30">
        <f>SUMIF(Ingredients!$B$3:$B$217,G650,Ingredients!$C$3:$C$217)+SUMIF($B$3:$B$724,G650,$AG$3:$AG$724)</f>
        <v>1</v>
      </c>
      <c r="AA650" s="30">
        <f>SUMIF(Ingredients!$B$3:$B$217,H650,Ingredients!$C$3:$C$217)+SUMIF($B$3:$B$724,H650,$AG$3:$AG$724)</f>
        <v>2</v>
      </c>
      <c r="AB650" s="30">
        <f>SUMIF(Ingredients!$B$3:$B$217,I650,Ingredients!$C$3:$C$217)+SUMIF($B$3:$B$724,I650,$AG$3:$AG$724)</f>
        <v>0</v>
      </c>
      <c r="AC650" s="30">
        <f>SUMIF(Ingredients!$B$3:$B$217,J650,Ingredients!$C$3:$C$217)+SUMIF($B$3:$B$724,J650,$AG$3:$AG$724)</f>
        <v>0</v>
      </c>
      <c r="AD650" s="30">
        <f>SUMIF(Ingredients!$B$3:$B$217,K650,Ingredients!$C$3:$C$217)+SUMIF($B$3:$B$724,K650,$AG$3:$AG$724)</f>
        <v>0</v>
      </c>
      <c r="AE650" s="30">
        <f>SUMIF(Ingredients!$B$3:$B$217,L650,Ingredients!$C$3:$C$217)+SUMIF($B$3:$B$724,L650,$AG$3:$AG$724)</f>
        <v>0</v>
      </c>
      <c r="AF650" s="30">
        <f>SUMIF(Ingredients!$B$3:$B$217,M650,Ingredients!$C$3:$C$217)+SUMIF($B$3:$B$724,M650,$AG$3:$AG$724)</f>
        <v>0</v>
      </c>
      <c r="AG650" s="29">
        <f t="shared" si="132"/>
        <v>13</v>
      </c>
      <c r="AH650" s="30">
        <f>SUMIF(Ingredients!$B$3:$B$217,F650,Ingredients!$D$3:$D$217)+SUMIF($B$3:$B$724,F650,$AP$3:$AP$724)</f>
        <v>0</v>
      </c>
      <c r="AI650" s="30">
        <f>SUMIF(Ingredients!$B$3:$B$217,G650,Ingredients!$D$3:$D$217)+SUMIF($B$3:$B$724,G650,$AP$3:$AP$724)</f>
        <v>0</v>
      </c>
      <c r="AJ650" s="30">
        <f>SUMIF(Ingredients!$B$3:$B$217,H650,Ingredients!$D$3:$D$217)+SUMIF($B$3:$B$724,H650,$AP$3:$AP$724)</f>
        <v>0</v>
      </c>
      <c r="AK650" s="30">
        <f>SUMIF(Ingredients!$B$3:$B$217,I650,Ingredients!$D$3:$D$217)+SUMIF($B$3:$B$724,I650,$AP$3:$AP$724)</f>
        <v>0</v>
      </c>
      <c r="AL650" s="30">
        <f>SUMIF(Ingredients!$B$3:$B$217,J650,Ingredients!$D$3:$D$217)+SUMIF($B$3:$B$724,J650,$AP$3:$AP$724)</f>
        <v>0</v>
      </c>
      <c r="AM650" s="30">
        <f>SUMIF(Ingredients!$B$3:$B$217,K650,Ingredients!$D$3:$D$217)+SUMIF($B$3:$B$724,K650,$AP$3:$AP$724)</f>
        <v>0</v>
      </c>
      <c r="AN650" s="30">
        <f>SUMIF(Ingredients!$B$3:$B$217,L650,Ingredients!$D$3:$D$217)+SUMIF($B$3:$B$724,L650,$AP$3:$AP$724)</f>
        <v>0</v>
      </c>
      <c r="AO650" s="30">
        <f>SUMIF(Ingredients!$B$3:$B$217,M650,Ingredients!$D$3:$D$217)+SUMIF($B$3:$B$724,M650,$AP$3:$AP$724)</f>
        <v>0</v>
      </c>
      <c r="AP650" s="29">
        <f t="shared" si="133"/>
        <v>0</v>
      </c>
      <c r="AQ650" s="30">
        <f>SUMIF(Ingredients!$B$3:$B$217,F650,Ingredients!$E$3:$E$217)+SUMIF($B$3:$B$724,F650,$AY$3:$AY$727)</f>
        <v>10</v>
      </c>
      <c r="AR650" s="30">
        <f>SUMIF(Ingredients!$B$3:$B$217,G650,Ingredients!$E$3:$E$217)+SUMIF($B$3:$B$724,G650,$AY$3:$AY$727)</f>
        <v>87</v>
      </c>
      <c r="AS650" s="30">
        <f>SUMIF(Ingredients!$B$3:$B$217,H650,Ingredients!$E$3:$E$217)+SUMIF($B$3:$B$724,H650,$AY$3:$AY$727)</f>
        <v>24</v>
      </c>
      <c r="AT650" s="30">
        <f>SUMIF(Ingredients!$B$3:$B$217,I650,Ingredients!$E$3:$E$217)+SUMIF($B$3:$B$724,I650,$AY$3:$AY$727)</f>
        <v>0</v>
      </c>
      <c r="AU650" s="30">
        <f>SUMIF(Ingredients!$B$3:$B$217,J650,Ingredients!$E$3:$E$217)+SUMIF($B$3:$B$724,J650,$AY$3:$AY$727)</f>
        <v>16</v>
      </c>
      <c r="AV650" s="30">
        <f>SUMIF(Ingredients!$B$3:$B$217,K650,Ingredients!$E$3:$E$217)+SUMIF($B$3:$B$724,K650,$AY$3:$AY$727)</f>
        <v>30</v>
      </c>
      <c r="AW650" s="30">
        <f>SUMIF(Ingredients!$B$3:$B$217,L650,Ingredients!$E$3:$E$217)+SUMIF($B$3:$B$724,L650,$AY$3:$AY$727)</f>
        <v>0</v>
      </c>
      <c r="AX650" s="30">
        <f>SUMIF(Ingredients!$B$3:$B$217,M650,Ingredients!$E$3:$E$217)+SUMIF($B$3:$B$724,M650,$AY$3:$AY$727)</f>
        <v>0</v>
      </c>
      <c r="AY650" s="29">
        <f t="shared" si="134"/>
        <v>23.857142857142858</v>
      </c>
      <c r="AZ650" s="30">
        <f>SUMIF(Ingredients!$B$3:$B$217,F650,Ingredients!$F$3:$F$217)+SUMIF($B$3:$B$724,F650,$BH$3:$BH$724)</f>
        <v>0</v>
      </c>
      <c r="BA650" s="30">
        <f>SUMIF(Ingredients!$B$3:$B$217,G650,Ingredients!$F$3:$F$217)+SUMIF($B$3:$B$724,G650,$BH$3:$BH$724)</f>
        <v>0.5</v>
      </c>
      <c r="BB650" s="30">
        <f>SUMIF(Ingredients!$B$3:$B$217,H650,Ingredients!$F$3:$F$217)+SUMIF($B$3:$B$724,H650,$BH$3:$BH$724)</f>
        <v>0</v>
      </c>
      <c r="BC650" s="30">
        <f>SUMIF(Ingredients!$B$3:$B$217,I650,Ingredients!$F$3:$F$217)+SUMIF($B$3:$B$724,I650,$BH$3:$BH$724)</f>
        <v>0</v>
      </c>
      <c r="BD650" s="30">
        <f>SUMIF(Ingredients!$B$3:$B$217,J650,Ingredients!$F$3:$F$217)+SUMIF($B$3:$B$724,J650,$BH$3:$BH$724)</f>
        <v>0</v>
      </c>
      <c r="BE650" s="30">
        <f>SUMIF(Ingredients!$B$3:$B$217,K650,Ingredients!$F$3:$F$217)+SUMIF($B$3:$B$724,K650,$BH$3:$BH$724)</f>
        <v>0</v>
      </c>
      <c r="BF650" s="30">
        <f>SUMIF(Ingredients!$B$3:$B$217,L650,Ingredients!$F$3:$F$217)+SUMIF($B$3:$B$724,L650,$BH$3:$BH$724)</f>
        <v>0</v>
      </c>
      <c r="BG650" s="30">
        <f>SUMIF(Ingredients!$B$3:$B$217,M650,Ingredients!$F$3:$F$217)+SUMIF($B$3:$B$724,M650,$BH$3:$BH$724)</f>
        <v>0</v>
      </c>
      <c r="BH650" s="35">
        <f t="shared" si="135"/>
        <v>0.5</v>
      </c>
      <c r="BI650" s="30">
        <f>SUMIF(Ingredients!$B$3:$B$217,F650,Ingredients!$G$3:$G$217)+SUMIF($B$3:$B$724,F650,$BQ$3:$BQ$724)</f>
        <v>0</v>
      </c>
      <c r="BJ650" s="30">
        <f>SUMIF(Ingredients!$B$3:$B$217,G650,Ingredients!$G$3:$G$217)+SUMIF($B$3:$B$724,G650,$BQ$3:$BQ$724)</f>
        <v>0</v>
      </c>
      <c r="BK650" s="30">
        <f>SUMIF(Ingredients!$B$3:$B$217,H650,Ingredients!$G$3:$G$217)+SUMIF($B$3:$B$724,H650,$BQ$3:$BQ$724)</f>
        <v>0</v>
      </c>
      <c r="BL650" s="30">
        <f>SUMIF(Ingredients!$B$3:$B$217,I650,Ingredients!$G$3:$G$217)+SUMIF($B$3:$B$724,I650,$BQ$3:$BQ$724)</f>
        <v>0</v>
      </c>
      <c r="BM650" s="30">
        <f>SUMIF(Ingredients!$B$3:$B$217,J650,Ingredients!$G$3:$G$217)+SUMIF($B$3:$B$724,J650,$BQ$3:$BQ$724)</f>
        <v>0</v>
      </c>
      <c r="BN650" s="30">
        <f>SUMIF(Ingredients!$B$3:$B$217,K650,Ingredients!$G$3:$G$217)+SUMIF($B$3:$B$724,K650,$BQ$3:$BQ$724)</f>
        <v>0</v>
      </c>
      <c r="BO650" s="30">
        <f>SUMIF(Ingredients!$B$3:$B$217,L650,Ingredients!$G$3:$G$217)+SUMIF($B$3:$B$724,L650,$BQ$3:$BQ$724)</f>
        <v>0</v>
      </c>
      <c r="BP650" s="30">
        <f>SUMIF(Ingredients!$B$3:$B$217,M650,Ingredients!$G$3:$G$217)+SUMIF($B$3:$B$724,M650,$BQ$3:$BQ$724)</f>
        <v>0</v>
      </c>
      <c r="BQ650" s="36">
        <f t="shared" si="136"/>
        <v>0</v>
      </c>
      <c r="BR650" s="30">
        <f>SUMIF(Ingredients!$B$3:$B$217,F650,Ingredients!$H$3:$H$217)+SUMIF($B$3:$B$724,F650,$BZ$3:$BZ$724)</f>
        <v>0</v>
      </c>
      <c r="BS650" s="30">
        <f>SUMIF(Ingredients!$B$3:$B$217,G650,Ingredients!$H$3:$H$217)+SUMIF($B$3:$B$724,G650,$BZ$3:$BZ$724)</f>
        <v>0</v>
      </c>
      <c r="BT650" s="30">
        <f>SUMIF(Ingredients!$B$3:$B$217,H650,Ingredients!$H$3:$H$217)+SUMIF($B$3:$B$724,H650,$BZ$3:$BZ$724)</f>
        <v>0</v>
      </c>
      <c r="BU650" s="30">
        <f>SUMIF(Ingredients!$B$3:$B$217,I650,Ingredients!$H$3:$H$217)+SUMIF($B$3:$B$724,I650,$BZ$3:$BZ$724)</f>
        <v>0</v>
      </c>
      <c r="BV650" s="30">
        <f>SUMIF(Ingredients!$B$3:$B$217,J650,Ingredients!$H$3:$H$217)+SUMIF($B$3:$B$724,J650,$BZ$3:$BZ$724)</f>
        <v>0</v>
      </c>
      <c r="BW650" s="30">
        <f>SUMIF(Ingredients!$B$3:$B$217,K650,Ingredients!$H$3:$H$217)+SUMIF($B$3:$B$724,K650,$BZ$3:$BZ$724)</f>
        <v>0</v>
      </c>
      <c r="BX650" s="30">
        <f>SUMIF(Ingredients!$B$3:$B$217,L650,Ingredients!$H$3:$H$217)+SUMIF($B$3:$B$724,L650,$BZ$3:$BZ$724)</f>
        <v>0</v>
      </c>
      <c r="BY650" s="30">
        <f>SUMIF(Ingredients!$B$3:$B$217,M650,Ingredients!$H$3:$H$217)+SUMIF($B$3:$B$724,M650,$BZ$3:$BZ$724)</f>
        <v>0</v>
      </c>
      <c r="BZ650" s="42">
        <f t="shared" si="137"/>
        <v>0</v>
      </c>
      <c r="CA650" s="30">
        <f>SUMIF(Ingredients!$B$3:$B$217,F650,Ingredients!$I$3:$I$217)+SUMIF($B$3:$B$724,F650,$CI$3:$CI$724)</f>
        <v>1.5</v>
      </c>
      <c r="CB650" s="30">
        <f>SUMIF(Ingredients!$B$3:$B$217,G650,Ingredients!$I$3:$I$217)+SUMIF($B$3:$B$724,G650,$CI$3:$CI$724)</f>
        <v>0</v>
      </c>
      <c r="CC650" s="30">
        <f>SUMIF(Ingredients!$B$3:$B$217,H650,Ingredients!$I$3:$I$217)+SUMIF($B$3:$B$724,H650,$CI$3:$CI$724)</f>
        <v>0.5</v>
      </c>
      <c r="CD650" s="30">
        <f>SUMIF(Ingredients!$B$3:$B$217,I650,Ingredients!$I$3:$I$217)+SUMIF($B$3:$B$724,I650,$CI$3:$CI$724)</f>
        <v>0</v>
      </c>
      <c r="CE650" s="30">
        <f>SUMIF(Ingredients!$B$3:$B$217,J650,Ingredients!$I$3:$I$217)+SUMIF($B$3:$B$724,J650,$CI$3:$CI$724)</f>
        <v>0</v>
      </c>
      <c r="CF650" s="30">
        <f>SUMIF(Ingredients!$B$3:$B$217,K650,Ingredients!$I$3:$I$217)+SUMIF($B$3:$B$724,K650,$CI$3:$CI$724)</f>
        <v>0</v>
      </c>
      <c r="CG650" s="30">
        <f>SUMIF(Ingredients!$B$3:$B$217,L650,Ingredients!$I$3:$I$217)+SUMIF($B$3:$B$724,L650,$CI$3:$CI$724)</f>
        <v>0</v>
      </c>
      <c r="CH650" s="30">
        <f>SUMIF(Ingredients!$B$3:$B$217,M650,Ingredients!$I$3:$I$217)+SUMIF($B$3:$B$724,M650,$CI$3:$CI$724)</f>
        <v>0</v>
      </c>
      <c r="CI650" s="38">
        <f t="shared" si="138"/>
        <v>2</v>
      </c>
      <c r="CJ650" s="30">
        <f>SUMIF(Ingredients!$B$3:$B$217,F650,Ingredients!$J$3:$J$217)+SUMIF($B$3:$B$724,F650,$CR$3:$CR$724)</f>
        <v>0</v>
      </c>
      <c r="CK650" s="30">
        <f>SUMIF(Ingredients!$B$3:$B$217,G650,Ingredients!$J$3:$J$217)+SUMIF($B$3:$B$724,G650,$CR$3:$CR$724)</f>
        <v>0</v>
      </c>
      <c r="CL650" s="30">
        <f>SUMIF(Ingredients!$B$3:$B$217,H650,Ingredients!$J$3:$J$217)+SUMIF($B$3:$B$724,H650,$CR$3:$CR$724)</f>
        <v>0</v>
      </c>
      <c r="CM650" s="30">
        <f>SUMIF(Ingredients!$B$3:$B$217,I650,Ingredients!$J$3:$J$217)+SUMIF($B$3:$B$724,I650,$CR$3:$CR$724)</f>
        <v>0</v>
      </c>
      <c r="CN650" s="30">
        <f>SUMIF(Ingredients!$B$3:$B$217,J650,Ingredients!$J$3:$J$217)+SUMIF($B$3:$B$724,J650,$CR$3:$CR$724)</f>
        <v>0</v>
      </c>
      <c r="CO650" s="30">
        <f>SUMIF(Ingredients!$B$3:$B$217,K650,Ingredients!$J$3:$J$217)+SUMIF($B$3:$B$724,K650,$CR$3:$CR$724)</f>
        <v>0</v>
      </c>
      <c r="CP650" s="30">
        <f>SUMIF(Ingredients!$B$3:$B$217,L650,Ingredients!$J$3:$J$217)+SUMIF($B$3:$B$724,L650,$CR$3:$CR$724)</f>
        <v>0</v>
      </c>
      <c r="CQ650" s="30">
        <f>SUMIF(Ingredients!$B$3:$B$217,M650,Ingredients!$J$3:$J$217)+SUMIF($B$3:$B$724,M650,$CR$3:$CR$724)</f>
        <v>0</v>
      </c>
      <c r="CR650" s="43">
        <f t="shared" si="139"/>
        <v>0</v>
      </c>
      <c r="CS650" s="34">
        <v>13</v>
      </c>
      <c r="CT650" s="30">
        <v>0</v>
      </c>
      <c r="CU650" s="30">
        <v>23.857142857142858</v>
      </c>
      <c r="CV650" s="35">
        <v>0.5</v>
      </c>
      <c r="CW650" s="36">
        <v>0</v>
      </c>
      <c r="CX650" s="37">
        <v>0</v>
      </c>
      <c r="CY650" s="38">
        <v>2</v>
      </c>
      <c r="CZ650" s="39">
        <v>0</v>
      </c>
      <c r="DA650" t="s">
        <v>199</v>
      </c>
      <c r="DB650" t="str">
        <f t="shared" ca="1" si="140"/>
        <v>No</v>
      </c>
      <c r="DD650" t="s">
        <v>200</v>
      </c>
      <c r="DE650" t="str">
        <f t="shared" ca="1" si="141"/>
        <v/>
      </c>
      <c r="DF650" t="s">
        <v>2272</v>
      </c>
    </row>
    <row r="651" spans="2:110" x14ac:dyDescent="0.3">
      <c r="B651" t="s">
        <v>975</v>
      </c>
      <c r="C651" t="str">
        <f>INDEX('PH Itemnames'!$B$1:$B$723,MATCH(B651,'PH Itemnames'!$A$1:$A$723),1)</f>
        <v>patreonpieItem</v>
      </c>
      <c r="D651" t="s">
        <v>240</v>
      </c>
      <c r="E651" t="s">
        <v>1192</v>
      </c>
      <c r="F651" s="10" t="s">
        <v>976</v>
      </c>
      <c r="G651" s="11" t="s">
        <v>210</v>
      </c>
      <c r="H651" s="11" t="s">
        <v>209</v>
      </c>
      <c r="I651" s="11"/>
      <c r="J651" s="11"/>
      <c r="K651" s="11"/>
      <c r="L651" s="11"/>
      <c r="M651" s="11"/>
      <c r="N651" s="46">
        <f ca="1">SUMIF(Ingredients!$B$3:$B$217,'PH complex foods'!F651,Ingredients!$A$3:$A$119)+SUMIF($B$3:$B$724,F651,$V$3:$V$723)</f>
        <v>0</v>
      </c>
      <c r="O651" s="11">
        <f ca="1">SUMIF(Ingredients!$B$3:$B$217,'PH complex foods'!G651,Ingredients!$A$3:$A$119)+SUMIF($B$3:$B$724,G651,$V$3:$V$723)</f>
        <v>1</v>
      </c>
      <c r="P651" s="11">
        <f ca="1">SUMIF(Ingredients!$B$3:$B$217,'PH complex foods'!H651,Ingredients!$A$3:$A$119)+SUMIF($B$3:$B$724,H651,$V$3:$V$723)</f>
        <v>1</v>
      </c>
      <c r="Q651" s="11">
        <f ca="1">SUMIF(Ingredients!$B$3:$B$217,'PH complex foods'!I651,Ingredients!$A$3:$A$119)+SUMIF($B$3:$B$724,I651,$V$3:$V$723)</f>
        <v>0</v>
      </c>
      <c r="R651" s="11">
        <f ca="1">SUMIF(Ingredients!$B$3:$B$217,'PH complex foods'!J651,Ingredients!$A$3:$A$119)+SUMIF($B$3:$B$724,J651,$V$3:$V$723)</f>
        <v>0</v>
      </c>
      <c r="S651" s="11">
        <f ca="1">SUMIF(Ingredients!$B$3:$B$217,'PH complex foods'!K651,Ingredients!$A$3:$A$119)+SUMIF($B$3:$B$724,K651,$V$3:$V$723)</f>
        <v>0</v>
      </c>
      <c r="T651" s="11">
        <f ca="1">SUMIF(Ingredients!$B$3:$B$217,'PH complex foods'!L651,Ingredients!$A$3:$A$119)+SUMIF($B$3:$B$724,L651,$V$3:$V$723)</f>
        <v>0</v>
      </c>
      <c r="U651" s="11">
        <f ca="1">SUMIF(Ingredients!$B$3:$B$217,'PH complex foods'!M651,Ingredients!$A$3:$A$119)+SUMIF($B$3:$B$724,M651,$V$3:$V$723)</f>
        <v>0</v>
      </c>
      <c r="V651" s="10">
        <f t="shared" ca="1" si="142"/>
        <v>0</v>
      </c>
      <c r="W651" s="11">
        <f t="shared" si="131"/>
        <v>0</v>
      </c>
      <c r="X651" s="44" t="str">
        <f t="shared" ca="1" si="143"/>
        <v>No</v>
      </c>
      <c r="Y651" s="34">
        <f>SUMIF(Ingredients!$B$3:$B$217,F651,Ingredients!$C$3:$C$217)+SUMIF($B$3:$B$724,F651,$AG$3:$AG$724)</f>
        <v>0</v>
      </c>
      <c r="Z651" s="30">
        <f>SUMIF(Ingredients!$B$3:$B$217,G651,Ingredients!$C$3:$C$217)+SUMIF($B$3:$B$724,G651,$AG$3:$AG$724)</f>
        <v>0</v>
      </c>
      <c r="AA651" s="30">
        <f>SUMIF(Ingredients!$B$3:$B$217,H651,Ingredients!$C$3:$C$217)+SUMIF($B$3:$B$724,H651,$AG$3:$AG$724)</f>
        <v>5</v>
      </c>
      <c r="AB651" s="30">
        <f>SUMIF(Ingredients!$B$3:$B$217,I651,Ingredients!$C$3:$C$217)+SUMIF($B$3:$B$724,I651,$AG$3:$AG$724)</f>
        <v>0</v>
      </c>
      <c r="AC651" s="30">
        <f>SUMIF(Ingredients!$B$3:$B$217,J651,Ingredients!$C$3:$C$217)+SUMIF($B$3:$B$724,J651,$AG$3:$AG$724)</f>
        <v>0</v>
      </c>
      <c r="AD651" s="30">
        <f>SUMIF(Ingredients!$B$3:$B$217,K651,Ingredients!$C$3:$C$217)+SUMIF($B$3:$B$724,K651,$AG$3:$AG$724)</f>
        <v>0</v>
      </c>
      <c r="AE651" s="30">
        <f>SUMIF(Ingredients!$B$3:$B$217,L651,Ingredients!$C$3:$C$217)+SUMIF($B$3:$B$724,L651,$AG$3:$AG$724)</f>
        <v>0</v>
      </c>
      <c r="AF651" s="30">
        <f>SUMIF(Ingredients!$B$3:$B$217,M651,Ingredients!$C$3:$C$217)+SUMIF($B$3:$B$724,M651,$AG$3:$AG$724)</f>
        <v>0</v>
      </c>
      <c r="AG651" s="29">
        <f t="shared" si="132"/>
        <v>5</v>
      </c>
      <c r="AH651" s="30">
        <f>SUMIF(Ingredients!$B$3:$B$217,F651,Ingredients!$D$3:$D$217)+SUMIF($B$3:$B$724,F651,$AP$3:$AP$724)</f>
        <v>0</v>
      </c>
      <c r="AI651" s="30">
        <f>SUMIF(Ingredients!$B$3:$B$217,G651,Ingredients!$D$3:$D$217)+SUMIF($B$3:$B$724,G651,$AP$3:$AP$724)</f>
        <v>0</v>
      </c>
      <c r="AJ651" s="30">
        <f>SUMIF(Ingredients!$B$3:$B$217,H651,Ingredients!$D$3:$D$217)+SUMIF($B$3:$B$724,H651,$AP$3:$AP$724)</f>
        <v>0</v>
      </c>
      <c r="AK651" s="30">
        <f>SUMIF(Ingredients!$B$3:$B$217,I651,Ingredients!$D$3:$D$217)+SUMIF($B$3:$B$724,I651,$AP$3:$AP$724)</f>
        <v>0</v>
      </c>
      <c r="AL651" s="30">
        <f>SUMIF(Ingredients!$B$3:$B$217,J651,Ingredients!$D$3:$D$217)+SUMIF($B$3:$B$724,J651,$AP$3:$AP$724)</f>
        <v>0</v>
      </c>
      <c r="AM651" s="30">
        <f>SUMIF(Ingredients!$B$3:$B$217,K651,Ingredients!$D$3:$D$217)+SUMIF($B$3:$B$724,K651,$AP$3:$AP$724)</f>
        <v>0</v>
      </c>
      <c r="AN651" s="30">
        <f>SUMIF(Ingredients!$B$3:$B$217,L651,Ingredients!$D$3:$D$217)+SUMIF($B$3:$B$724,L651,$AP$3:$AP$724)</f>
        <v>0</v>
      </c>
      <c r="AO651" s="30">
        <f>SUMIF(Ingredients!$B$3:$B$217,M651,Ingredients!$D$3:$D$217)+SUMIF($B$3:$B$724,M651,$AP$3:$AP$724)</f>
        <v>0</v>
      </c>
      <c r="AP651" s="29">
        <f t="shared" si="133"/>
        <v>0</v>
      </c>
      <c r="AQ651" s="30">
        <f>SUMIF(Ingredients!$B$3:$B$217,F651,Ingredients!$E$3:$E$217)+SUMIF($B$3:$B$724,F651,$AY$3:$AY$727)</f>
        <v>0</v>
      </c>
      <c r="AR651" s="30">
        <f>SUMIF(Ingredients!$B$3:$B$217,G651,Ingredients!$E$3:$E$217)+SUMIF($B$3:$B$724,G651,$AY$3:$AY$727)</f>
        <v>30</v>
      </c>
      <c r="AS651" s="30">
        <f>SUMIF(Ingredients!$B$3:$B$217,H651,Ingredients!$E$3:$E$217)+SUMIF($B$3:$B$724,H651,$AY$3:$AY$727)</f>
        <v>7</v>
      </c>
      <c r="AT651" s="30">
        <f>SUMIF(Ingredients!$B$3:$B$217,I651,Ingredients!$E$3:$E$217)+SUMIF($B$3:$B$724,I651,$AY$3:$AY$727)</f>
        <v>0</v>
      </c>
      <c r="AU651" s="30">
        <f>SUMIF(Ingredients!$B$3:$B$217,J651,Ingredients!$E$3:$E$217)+SUMIF($B$3:$B$724,J651,$AY$3:$AY$727)</f>
        <v>0</v>
      </c>
      <c r="AV651" s="30">
        <f>SUMIF(Ingredients!$B$3:$B$217,K651,Ingredients!$E$3:$E$217)+SUMIF($B$3:$B$724,K651,$AY$3:$AY$727)</f>
        <v>0</v>
      </c>
      <c r="AW651" s="30">
        <f>SUMIF(Ingredients!$B$3:$B$217,L651,Ingredients!$E$3:$E$217)+SUMIF($B$3:$B$724,L651,$AY$3:$AY$727)</f>
        <v>0</v>
      </c>
      <c r="AX651" s="30">
        <f>SUMIF(Ingredients!$B$3:$B$217,M651,Ingredients!$E$3:$E$217)+SUMIF($B$3:$B$724,M651,$AY$3:$AY$727)</f>
        <v>0</v>
      </c>
      <c r="AY651" s="29">
        <f t="shared" si="134"/>
        <v>12.333333333333334</v>
      </c>
      <c r="AZ651" s="30">
        <f>SUMIF(Ingredients!$B$3:$B$217,F651,Ingredients!$F$3:$F$217)+SUMIF($B$3:$B$724,F651,$BH$3:$BH$724)</f>
        <v>0</v>
      </c>
      <c r="BA651" s="30">
        <f>SUMIF(Ingredients!$B$3:$B$217,G651,Ingredients!$F$3:$F$217)+SUMIF($B$3:$B$724,G651,$BH$3:$BH$724)</f>
        <v>0</v>
      </c>
      <c r="BB651" s="30">
        <f>SUMIF(Ingredients!$B$3:$B$217,H651,Ingredients!$F$3:$F$217)+SUMIF($B$3:$B$724,H651,$BH$3:$BH$724)</f>
        <v>1</v>
      </c>
      <c r="BC651" s="30">
        <f>SUMIF(Ingredients!$B$3:$B$217,I651,Ingredients!$F$3:$F$217)+SUMIF($B$3:$B$724,I651,$BH$3:$BH$724)</f>
        <v>0</v>
      </c>
      <c r="BD651" s="30">
        <f>SUMIF(Ingredients!$B$3:$B$217,J651,Ingredients!$F$3:$F$217)+SUMIF($B$3:$B$724,J651,$BH$3:$BH$724)</f>
        <v>0</v>
      </c>
      <c r="BE651" s="30">
        <f>SUMIF(Ingredients!$B$3:$B$217,K651,Ingredients!$F$3:$F$217)+SUMIF($B$3:$B$724,K651,$BH$3:$BH$724)</f>
        <v>0</v>
      </c>
      <c r="BF651" s="30">
        <f>SUMIF(Ingredients!$B$3:$B$217,L651,Ingredients!$F$3:$F$217)+SUMIF($B$3:$B$724,L651,$BH$3:$BH$724)</f>
        <v>0</v>
      </c>
      <c r="BG651" s="30">
        <f>SUMIF(Ingredients!$B$3:$B$217,M651,Ingredients!$F$3:$F$217)+SUMIF($B$3:$B$724,M651,$BH$3:$BH$724)</f>
        <v>0</v>
      </c>
      <c r="BH651" s="35">
        <f t="shared" si="135"/>
        <v>1</v>
      </c>
      <c r="BI651" s="30">
        <f>SUMIF(Ingredients!$B$3:$B$217,F651,Ingredients!$G$3:$G$217)+SUMIF($B$3:$B$724,F651,$BQ$3:$BQ$724)</f>
        <v>0</v>
      </c>
      <c r="BJ651" s="30">
        <f>SUMIF(Ingredients!$B$3:$B$217,G651,Ingredients!$G$3:$G$217)+SUMIF($B$3:$B$724,G651,$BQ$3:$BQ$724)</f>
        <v>0</v>
      </c>
      <c r="BK651" s="30">
        <f>SUMIF(Ingredients!$B$3:$B$217,H651,Ingredients!$G$3:$G$217)+SUMIF($B$3:$B$724,H651,$BQ$3:$BQ$724)</f>
        <v>0</v>
      </c>
      <c r="BL651" s="30">
        <f>SUMIF(Ingredients!$B$3:$B$217,I651,Ingredients!$G$3:$G$217)+SUMIF($B$3:$B$724,I651,$BQ$3:$BQ$724)</f>
        <v>0</v>
      </c>
      <c r="BM651" s="30">
        <f>SUMIF(Ingredients!$B$3:$B$217,J651,Ingredients!$G$3:$G$217)+SUMIF($B$3:$B$724,J651,$BQ$3:$BQ$724)</f>
        <v>0</v>
      </c>
      <c r="BN651" s="30">
        <f>SUMIF(Ingredients!$B$3:$B$217,K651,Ingredients!$G$3:$G$217)+SUMIF($B$3:$B$724,K651,$BQ$3:$BQ$724)</f>
        <v>0</v>
      </c>
      <c r="BO651" s="30">
        <f>SUMIF(Ingredients!$B$3:$B$217,L651,Ingredients!$G$3:$G$217)+SUMIF($B$3:$B$724,L651,$BQ$3:$BQ$724)</f>
        <v>0</v>
      </c>
      <c r="BP651" s="30">
        <f>SUMIF(Ingredients!$B$3:$B$217,M651,Ingredients!$G$3:$G$217)+SUMIF($B$3:$B$724,M651,$BQ$3:$BQ$724)</f>
        <v>0</v>
      </c>
      <c r="BQ651" s="36">
        <f t="shared" si="136"/>
        <v>0</v>
      </c>
      <c r="BR651" s="30">
        <f>SUMIF(Ingredients!$B$3:$B$217,F651,Ingredients!$H$3:$H$217)+SUMIF($B$3:$B$724,F651,$BZ$3:$BZ$724)</f>
        <v>0</v>
      </c>
      <c r="BS651" s="30">
        <f>SUMIF(Ingredients!$B$3:$B$217,G651,Ingredients!$H$3:$H$217)+SUMIF($B$3:$B$724,G651,$BZ$3:$BZ$724)</f>
        <v>0</v>
      </c>
      <c r="BT651" s="30">
        <f>SUMIF(Ingredients!$B$3:$B$217,H651,Ingredients!$H$3:$H$217)+SUMIF($B$3:$B$724,H651,$BZ$3:$BZ$724)</f>
        <v>0</v>
      </c>
      <c r="BU651" s="30">
        <f>SUMIF(Ingredients!$B$3:$B$217,I651,Ingredients!$H$3:$H$217)+SUMIF($B$3:$B$724,I651,$BZ$3:$BZ$724)</f>
        <v>0</v>
      </c>
      <c r="BV651" s="30">
        <f>SUMIF(Ingredients!$B$3:$B$217,J651,Ingredients!$H$3:$H$217)+SUMIF($B$3:$B$724,J651,$BZ$3:$BZ$724)</f>
        <v>0</v>
      </c>
      <c r="BW651" s="30">
        <f>SUMIF(Ingredients!$B$3:$B$217,K651,Ingredients!$H$3:$H$217)+SUMIF($B$3:$B$724,K651,$BZ$3:$BZ$724)</f>
        <v>0</v>
      </c>
      <c r="BX651" s="30">
        <f>SUMIF(Ingredients!$B$3:$B$217,L651,Ingredients!$H$3:$H$217)+SUMIF($B$3:$B$724,L651,$BZ$3:$BZ$724)</f>
        <v>0</v>
      </c>
      <c r="BY651" s="30">
        <f>SUMIF(Ingredients!$B$3:$B$217,M651,Ingredients!$H$3:$H$217)+SUMIF($B$3:$B$724,M651,$BZ$3:$BZ$724)</f>
        <v>0</v>
      </c>
      <c r="BZ651" s="42">
        <f t="shared" si="137"/>
        <v>0</v>
      </c>
      <c r="CA651" s="30">
        <f>SUMIF(Ingredients!$B$3:$B$217,F651,Ingredients!$I$3:$I$217)+SUMIF($B$3:$B$724,F651,$CI$3:$CI$724)</f>
        <v>0</v>
      </c>
      <c r="CB651" s="30">
        <f>SUMIF(Ingredients!$B$3:$B$217,G651,Ingredients!$I$3:$I$217)+SUMIF($B$3:$B$724,G651,$CI$3:$CI$724)</f>
        <v>0</v>
      </c>
      <c r="CC651" s="30">
        <f>SUMIF(Ingredients!$B$3:$B$217,H651,Ingredients!$I$3:$I$217)+SUMIF($B$3:$B$724,H651,$CI$3:$CI$724)</f>
        <v>0</v>
      </c>
      <c r="CD651" s="30">
        <f>SUMIF(Ingredients!$B$3:$B$217,I651,Ingredients!$I$3:$I$217)+SUMIF($B$3:$B$724,I651,$CI$3:$CI$724)</f>
        <v>0</v>
      </c>
      <c r="CE651" s="30">
        <f>SUMIF(Ingredients!$B$3:$B$217,J651,Ingredients!$I$3:$I$217)+SUMIF($B$3:$B$724,J651,$CI$3:$CI$724)</f>
        <v>0</v>
      </c>
      <c r="CF651" s="30">
        <f>SUMIF(Ingredients!$B$3:$B$217,K651,Ingredients!$I$3:$I$217)+SUMIF($B$3:$B$724,K651,$CI$3:$CI$724)</f>
        <v>0</v>
      </c>
      <c r="CG651" s="30">
        <f>SUMIF(Ingredients!$B$3:$B$217,L651,Ingredients!$I$3:$I$217)+SUMIF($B$3:$B$724,L651,$CI$3:$CI$724)</f>
        <v>0</v>
      </c>
      <c r="CH651" s="30">
        <f>SUMIF(Ingredients!$B$3:$B$217,M651,Ingredients!$I$3:$I$217)+SUMIF($B$3:$B$724,M651,$CI$3:$CI$724)</f>
        <v>0</v>
      </c>
      <c r="CI651" s="38">
        <f t="shared" si="138"/>
        <v>0</v>
      </c>
      <c r="CJ651" s="30">
        <f>SUMIF(Ingredients!$B$3:$B$217,F651,Ingredients!$J$3:$J$217)+SUMIF($B$3:$B$724,F651,$CR$3:$CR$724)</f>
        <v>0</v>
      </c>
      <c r="CK651" s="30">
        <f>SUMIF(Ingredients!$B$3:$B$217,G651,Ingredients!$J$3:$J$217)+SUMIF($B$3:$B$724,G651,$CR$3:$CR$724)</f>
        <v>0</v>
      </c>
      <c r="CL651" s="30">
        <f>SUMIF(Ingredients!$B$3:$B$217,H651,Ingredients!$J$3:$J$217)+SUMIF($B$3:$B$724,H651,$CR$3:$CR$724)</f>
        <v>0</v>
      </c>
      <c r="CM651" s="30">
        <f>SUMIF(Ingredients!$B$3:$B$217,I651,Ingredients!$J$3:$J$217)+SUMIF($B$3:$B$724,I651,$CR$3:$CR$724)</f>
        <v>0</v>
      </c>
      <c r="CN651" s="30">
        <f>SUMIF(Ingredients!$B$3:$B$217,J651,Ingredients!$J$3:$J$217)+SUMIF($B$3:$B$724,J651,$CR$3:$CR$724)</f>
        <v>0</v>
      </c>
      <c r="CO651" s="30">
        <f>SUMIF(Ingredients!$B$3:$B$217,K651,Ingredients!$J$3:$J$217)+SUMIF($B$3:$B$724,K651,$CR$3:$CR$724)</f>
        <v>0</v>
      </c>
      <c r="CP651" s="30">
        <f>SUMIF(Ingredients!$B$3:$B$217,L651,Ingredients!$J$3:$J$217)+SUMIF($B$3:$B$724,L651,$CR$3:$CR$724)</f>
        <v>0</v>
      </c>
      <c r="CQ651" s="30">
        <f>SUMIF(Ingredients!$B$3:$B$217,M651,Ingredients!$J$3:$J$217)+SUMIF($B$3:$B$724,M651,$CR$3:$CR$724)</f>
        <v>0</v>
      </c>
      <c r="CR651" s="43">
        <f t="shared" si="139"/>
        <v>0</v>
      </c>
      <c r="CS651" s="34">
        <v>5</v>
      </c>
      <c r="CT651" s="30">
        <v>0</v>
      </c>
      <c r="CU651" s="30">
        <v>12.333333333333334</v>
      </c>
      <c r="CV651" s="35">
        <v>1</v>
      </c>
      <c r="CW651" s="36">
        <v>0</v>
      </c>
      <c r="CX651" s="37">
        <v>0</v>
      </c>
      <c r="CY651" s="38">
        <v>0</v>
      </c>
      <c r="CZ651" s="39">
        <v>0</v>
      </c>
      <c r="DA651" t="s">
        <v>199</v>
      </c>
      <c r="DB651" t="str">
        <f t="shared" ca="1" si="140"/>
        <v>No</v>
      </c>
      <c r="DC651" t="s">
        <v>977</v>
      </c>
      <c r="DD651" t="s">
        <v>200</v>
      </c>
      <c r="DE651" t="str">
        <f t="shared" ca="1" si="141"/>
        <v/>
      </c>
      <c r="DF651" t="s">
        <v>2272</v>
      </c>
    </row>
    <row r="652" spans="2:110" x14ac:dyDescent="0.3">
      <c r="B652" t="s">
        <v>978</v>
      </c>
      <c r="C652" t="str">
        <f>INDEX('PH Itemnames'!$B$1:$B$723,MATCH(B652,'PH Itemnames'!$A$1:$A$723),1)</f>
        <v>chilidogItem</v>
      </c>
      <c r="D652" t="s">
        <v>240</v>
      </c>
      <c r="E652" t="s">
        <v>1192</v>
      </c>
      <c r="F652" s="10" t="s">
        <v>291</v>
      </c>
      <c r="G652" s="11" t="s">
        <v>370</v>
      </c>
      <c r="H652" s="11"/>
      <c r="I652" s="11"/>
      <c r="J652" s="11"/>
      <c r="K652" s="11"/>
      <c r="L652" s="11"/>
      <c r="M652" s="11"/>
      <c r="N652" s="46">
        <f ca="1">SUMIF(Ingredients!$B$3:$B$217,'PH complex foods'!F652,Ingredients!$A$3:$A$119)+SUMIF($B$3:$B$724,F652,$V$3:$V$723)</f>
        <v>1</v>
      </c>
      <c r="O652" s="11">
        <f ca="1">SUMIF(Ingredients!$B$3:$B$217,'PH complex foods'!G652,Ingredients!$A$3:$A$119)+SUMIF($B$3:$B$724,G652,$V$3:$V$723)</f>
        <v>1</v>
      </c>
      <c r="P652" s="11">
        <f ca="1">SUMIF(Ingredients!$B$3:$B$217,'PH complex foods'!H652,Ingredients!$A$3:$A$119)+SUMIF($B$3:$B$724,H652,$V$3:$V$723)</f>
        <v>0</v>
      </c>
      <c r="Q652" s="11">
        <f ca="1">SUMIF(Ingredients!$B$3:$B$217,'PH complex foods'!I652,Ingredients!$A$3:$A$119)+SUMIF($B$3:$B$724,I652,$V$3:$V$723)</f>
        <v>0</v>
      </c>
      <c r="R652" s="11">
        <f ca="1">SUMIF(Ingredients!$B$3:$B$217,'PH complex foods'!J652,Ingredients!$A$3:$A$119)+SUMIF($B$3:$B$724,J652,$V$3:$V$723)</f>
        <v>0</v>
      </c>
      <c r="S652" s="11">
        <f ca="1">SUMIF(Ingredients!$B$3:$B$217,'PH complex foods'!K652,Ingredients!$A$3:$A$119)+SUMIF($B$3:$B$724,K652,$V$3:$V$723)</f>
        <v>0</v>
      </c>
      <c r="T652" s="11">
        <f ca="1">SUMIF(Ingredients!$B$3:$B$217,'PH complex foods'!L652,Ingredients!$A$3:$A$119)+SUMIF($B$3:$B$724,L652,$V$3:$V$723)</f>
        <v>0</v>
      </c>
      <c r="U652" s="11">
        <f ca="1">SUMIF(Ingredients!$B$3:$B$217,'PH complex foods'!M652,Ingredients!$A$3:$A$119)+SUMIF($B$3:$B$724,M652,$V$3:$V$723)</f>
        <v>0</v>
      </c>
      <c r="V652" s="10">
        <f t="shared" ca="1" si="142"/>
        <v>1</v>
      </c>
      <c r="W652" s="11">
        <f t="shared" si="131"/>
        <v>0</v>
      </c>
      <c r="X652" s="44" t="str">
        <f t="shared" ca="1" si="143"/>
        <v>Yes</v>
      </c>
      <c r="Y652" s="34">
        <f>SUMIF(Ingredients!$B$3:$B$217,F652,Ingredients!$C$3:$C$217)+SUMIF($B$3:$B$724,F652,$AG$3:$AG$724)</f>
        <v>15</v>
      </c>
      <c r="Z652" s="30">
        <f>SUMIF(Ingredients!$B$3:$B$217,G652,Ingredients!$C$3:$C$217)+SUMIF($B$3:$B$724,G652,$AG$3:$AG$724)</f>
        <v>13</v>
      </c>
      <c r="AA652" s="30">
        <f>SUMIF(Ingredients!$B$3:$B$217,H652,Ingredients!$C$3:$C$217)+SUMIF($B$3:$B$724,H652,$AG$3:$AG$724)</f>
        <v>0</v>
      </c>
      <c r="AB652" s="30">
        <f>SUMIF(Ingredients!$B$3:$B$217,I652,Ingredients!$C$3:$C$217)+SUMIF($B$3:$B$724,I652,$AG$3:$AG$724)</f>
        <v>0</v>
      </c>
      <c r="AC652" s="30">
        <f>SUMIF(Ingredients!$B$3:$B$217,J652,Ingredients!$C$3:$C$217)+SUMIF($B$3:$B$724,J652,$AG$3:$AG$724)</f>
        <v>0</v>
      </c>
      <c r="AD652" s="30">
        <f>SUMIF(Ingredients!$B$3:$B$217,K652,Ingredients!$C$3:$C$217)+SUMIF($B$3:$B$724,K652,$AG$3:$AG$724)</f>
        <v>0</v>
      </c>
      <c r="AE652" s="30">
        <f>SUMIF(Ingredients!$B$3:$B$217,L652,Ingredients!$C$3:$C$217)+SUMIF($B$3:$B$724,L652,$AG$3:$AG$724)</f>
        <v>0</v>
      </c>
      <c r="AF652" s="30">
        <f>SUMIF(Ingredients!$B$3:$B$217,M652,Ingredients!$C$3:$C$217)+SUMIF($B$3:$B$724,M652,$AG$3:$AG$724)</f>
        <v>0</v>
      </c>
      <c r="AG652" s="29">
        <f t="shared" si="132"/>
        <v>28</v>
      </c>
      <c r="AH652" s="30">
        <f>SUMIF(Ingredients!$B$3:$B$217,F652,Ingredients!$D$3:$D$217)+SUMIF($B$3:$B$724,F652,$AP$3:$AP$724)</f>
        <v>0</v>
      </c>
      <c r="AI652" s="30">
        <f>SUMIF(Ingredients!$B$3:$B$217,G652,Ingredients!$D$3:$D$217)+SUMIF($B$3:$B$724,G652,$AP$3:$AP$724)</f>
        <v>0</v>
      </c>
      <c r="AJ652" s="30">
        <f>SUMIF(Ingredients!$B$3:$B$217,H652,Ingredients!$D$3:$D$217)+SUMIF($B$3:$B$724,H652,$AP$3:$AP$724)</f>
        <v>0</v>
      </c>
      <c r="AK652" s="30">
        <f>SUMIF(Ingredients!$B$3:$B$217,I652,Ingredients!$D$3:$D$217)+SUMIF($B$3:$B$724,I652,$AP$3:$AP$724)</f>
        <v>0</v>
      </c>
      <c r="AL652" s="30">
        <f>SUMIF(Ingredients!$B$3:$B$217,J652,Ingredients!$D$3:$D$217)+SUMIF($B$3:$B$724,J652,$AP$3:$AP$724)</f>
        <v>0</v>
      </c>
      <c r="AM652" s="30">
        <f>SUMIF(Ingredients!$B$3:$B$217,K652,Ingredients!$D$3:$D$217)+SUMIF($B$3:$B$724,K652,$AP$3:$AP$724)</f>
        <v>0</v>
      </c>
      <c r="AN652" s="30">
        <f>SUMIF(Ingredients!$B$3:$B$217,L652,Ingredients!$D$3:$D$217)+SUMIF($B$3:$B$724,L652,$AP$3:$AP$724)</f>
        <v>0</v>
      </c>
      <c r="AO652" s="30">
        <f>SUMIF(Ingredients!$B$3:$B$217,M652,Ingredients!$D$3:$D$217)+SUMIF($B$3:$B$724,M652,$AP$3:$AP$724)</f>
        <v>0</v>
      </c>
      <c r="AP652" s="29">
        <f t="shared" si="133"/>
        <v>0</v>
      </c>
      <c r="AQ652" s="30">
        <f>SUMIF(Ingredients!$B$3:$B$217,F652,Ingredients!$E$3:$E$217)+SUMIF($B$3:$B$724,F652,$AY$3:$AY$727)</f>
        <v>15.5</v>
      </c>
      <c r="AR652" s="30">
        <f>SUMIF(Ingredients!$B$3:$B$217,G652,Ingredients!$E$3:$E$217)+SUMIF($B$3:$B$724,G652,$AY$3:$AY$727)</f>
        <v>17</v>
      </c>
      <c r="AS652" s="30">
        <f>SUMIF(Ingredients!$B$3:$B$217,H652,Ingredients!$E$3:$E$217)+SUMIF($B$3:$B$724,H652,$AY$3:$AY$727)</f>
        <v>0</v>
      </c>
      <c r="AT652" s="30">
        <f>SUMIF(Ingredients!$B$3:$B$217,I652,Ingredients!$E$3:$E$217)+SUMIF($B$3:$B$724,I652,$AY$3:$AY$727)</f>
        <v>0</v>
      </c>
      <c r="AU652" s="30">
        <f>SUMIF(Ingredients!$B$3:$B$217,J652,Ingredients!$E$3:$E$217)+SUMIF($B$3:$B$724,J652,$AY$3:$AY$727)</f>
        <v>0</v>
      </c>
      <c r="AV652" s="30">
        <f>SUMIF(Ingredients!$B$3:$B$217,K652,Ingredients!$E$3:$E$217)+SUMIF($B$3:$B$724,K652,$AY$3:$AY$727)</f>
        <v>0</v>
      </c>
      <c r="AW652" s="30">
        <f>SUMIF(Ingredients!$B$3:$B$217,L652,Ingredients!$E$3:$E$217)+SUMIF($B$3:$B$724,L652,$AY$3:$AY$727)</f>
        <v>0</v>
      </c>
      <c r="AX652" s="30">
        <f>SUMIF(Ingredients!$B$3:$B$217,M652,Ingredients!$E$3:$E$217)+SUMIF($B$3:$B$724,M652,$AY$3:$AY$727)</f>
        <v>0</v>
      </c>
      <c r="AY652" s="29">
        <f t="shared" si="134"/>
        <v>16.25</v>
      </c>
      <c r="AZ652" s="30">
        <f>SUMIF(Ingredients!$B$3:$B$217,F652,Ingredients!$F$3:$F$217)+SUMIF($B$3:$B$724,F652,$BH$3:$BH$724)</f>
        <v>1.5</v>
      </c>
      <c r="BA652" s="30">
        <f>SUMIF(Ingredients!$B$3:$B$217,G652,Ingredients!$F$3:$F$217)+SUMIF($B$3:$B$724,G652,$BH$3:$BH$724)</f>
        <v>0</v>
      </c>
      <c r="BB652" s="30">
        <f>SUMIF(Ingredients!$B$3:$B$217,H652,Ingredients!$F$3:$F$217)+SUMIF($B$3:$B$724,H652,$BH$3:$BH$724)</f>
        <v>0</v>
      </c>
      <c r="BC652" s="30">
        <f>SUMIF(Ingredients!$B$3:$B$217,I652,Ingredients!$F$3:$F$217)+SUMIF($B$3:$B$724,I652,$BH$3:$BH$724)</f>
        <v>0</v>
      </c>
      <c r="BD652" s="30">
        <f>SUMIF(Ingredients!$B$3:$B$217,J652,Ingredients!$F$3:$F$217)+SUMIF($B$3:$B$724,J652,$BH$3:$BH$724)</f>
        <v>0</v>
      </c>
      <c r="BE652" s="30">
        <f>SUMIF(Ingredients!$B$3:$B$217,K652,Ingredients!$F$3:$F$217)+SUMIF($B$3:$B$724,K652,$BH$3:$BH$724)</f>
        <v>0</v>
      </c>
      <c r="BF652" s="30">
        <f>SUMIF(Ingredients!$B$3:$B$217,L652,Ingredients!$F$3:$F$217)+SUMIF($B$3:$B$724,L652,$BH$3:$BH$724)</f>
        <v>0</v>
      </c>
      <c r="BG652" s="30">
        <f>SUMIF(Ingredients!$B$3:$B$217,M652,Ingredients!$F$3:$F$217)+SUMIF($B$3:$B$724,M652,$BH$3:$BH$724)</f>
        <v>0</v>
      </c>
      <c r="BH652" s="35">
        <f t="shared" si="135"/>
        <v>1.5</v>
      </c>
      <c r="BI652" s="30">
        <f>SUMIF(Ingredients!$B$3:$B$217,F652,Ingredients!$G$3:$G$217)+SUMIF($B$3:$B$724,F652,$BQ$3:$BQ$724)</f>
        <v>0</v>
      </c>
      <c r="BJ652" s="30">
        <f>SUMIF(Ingredients!$B$3:$B$217,G652,Ingredients!$G$3:$G$217)+SUMIF($B$3:$B$724,G652,$BQ$3:$BQ$724)</f>
        <v>0</v>
      </c>
      <c r="BK652" s="30">
        <f>SUMIF(Ingredients!$B$3:$B$217,H652,Ingredients!$G$3:$G$217)+SUMIF($B$3:$B$724,H652,$BQ$3:$BQ$724)</f>
        <v>0</v>
      </c>
      <c r="BL652" s="30">
        <f>SUMIF(Ingredients!$B$3:$B$217,I652,Ingredients!$G$3:$G$217)+SUMIF($B$3:$B$724,I652,$BQ$3:$BQ$724)</f>
        <v>0</v>
      </c>
      <c r="BM652" s="30">
        <f>SUMIF(Ingredients!$B$3:$B$217,J652,Ingredients!$G$3:$G$217)+SUMIF($B$3:$B$724,J652,$BQ$3:$BQ$724)</f>
        <v>0</v>
      </c>
      <c r="BN652" s="30">
        <f>SUMIF(Ingredients!$B$3:$B$217,K652,Ingredients!$G$3:$G$217)+SUMIF($B$3:$B$724,K652,$BQ$3:$BQ$724)</f>
        <v>0</v>
      </c>
      <c r="BO652" s="30">
        <f>SUMIF(Ingredients!$B$3:$B$217,L652,Ingredients!$G$3:$G$217)+SUMIF($B$3:$B$724,L652,$BQ$3:$BQ$724)</f>
        <v>0</v>
      </c>
      <c r="BP652" s="30">
        <f>SUMIF(Ingredients!$B$3:$B$217,M652,Ingredients!$G$3:$G$217)+SUMIF($B$3:$B$724,M652,$BQ$3:$BQ$724)</f>
        <v>0</v>
      </c>
      <c r="BQ652" s="36">
        <f t="shared" si="136"/>
        <v>0</v>
      </c>
      <c r="BR652" s="30">
        <f>SUMIF(Ingredients!$B$3:$B$217,F652,Ingredients!$H$3:$H$217)+SUMIF($B$3:$B$724,F652,$BZ$3:$BZ$724)</f>
        <v>0</v>
      </c>
      <c r="BS652" s="30">
        <f>SUMIF(Ingredients!$B$3:$B$217,G652,Ingredients!$H$3:$H$217)+SUMIF($B$3:$B$724,G652,$BZ$3:$BZ$724)</f>
        <v>1.5</v>
      </c>
      <c r="BT652" s="30">
        <f>SUMIF(Ingredients!$B$3:$B$217,H652,Ingredients!$H$3:$H$217)+SUMIF($B$3:$B$724,H652,$BZ$3:$BZ$724)</f>
        <v>0</v>
      </c>
      <c r="BU652" s="30">
        <f>SUMIF(Ingredients!$B$3:$B$217,I652,Ingredients!$H$3:$H$217)+SUMIF($B$3:$B$724,I652,$BZ$3:$BZ$724)</f>
        <v>0</v>
      </c>
      <c r="BV652" s="30">
        <f>SUMIF(Ingredients!$B$3:$B$217,J652,Ingredients!$H$3:$H$217)+SUMIF($B$3:$B$724,J652,$BZ$3:$BZ$724)</f>
        <v>0</v>
      </c>
      <c r="BW652" s="30">
        <f>SUMIF(Ingredients!$B$3:$B$217,K652,Ingredients!$H$3:$H$217)+SUMIF($B$3:$B$724,K652,$BZ$3:$BZ$724)</f>
        <v>0</v>
      </c>
      <c r="BX652" s="30">
        <f>SUMIF(Ingredients!$B$3:$B$217,L652,Ingredients!$H$3:$H$217)+SUMIF($B$3:$B$724,L652,$BZ$3:$BZ$724)</f>
        <v>0</v>
      </c>
      <c r="BY652" s="30">
        <f>SUMIF(Ingredients!$B$3:$B$217,M652,Ingredients!$H$3:$H$217)+SUMIF($B$3:$B$724,M652,$BZ$3:$BZ$724)</f>
        <v>0</v>
      </c>
      <c r="BZ652" s="42">
        <f t="shared" si="137"/>
        <v>1.5</v>
      </c>
      <c r="CA652" s="30">
        <f>SUMIF(Ingredients!$B$3:$B$217,F652,Ingredients!$I$3:$I$217)+SUMIF($B$3:$B$724,F652,$CI$3:$CI$724)</f>
        <v>1.5</v>
      </c>
      <c r="CB652" s="30">
        <f>SUMIF(Ingredients!$B$3:$B$217,G652,Ingredients!$I$3:$I$217)+SUMIF($B$3:$B$724,G652,$CI$3:$CI$724)</f>
        <v>2.5</v>
      </c>
      <c r="CC652" s="30">
        <f>SUMIF(Ingredients!$B$3:$B$217,H652,Ingredients!$I$3:$I$217)+SUMIF($B$3:$B$724,H652,$CI$3:$CI$724)</f>
        <v>0</v>
      </c>
      <c r="CD652" s="30">
        <f>SUMIF(Ingredients!$B$3:$B$217,I652,Ingredients!$I$3:$I$217)+SUMIF($B$3:$B$724,I652,$CI$3:$CI$724)</f>
        <v>0</v>
      </c>
      <c r="CE652" s="30">
        <f>SUMIF(Ingredients!$B$3:$B$217,J652,Ingredients!$I$3:$I$217)+SUMIF($B$3:$B$724,J652,$CI$3:$CI$724)</f>
        <v>0</v>
      </c>
      <c r="CF652" s="30">
        <f>SUMIF(Ingredients!$B$3:$B$217,K652,Ingredients!$I$3:$I$217)+SUMIF($B$3:$B$724,K652,$CI$3:$CI$724)</f>
        <v>0</v>
      </c>
      <c r="CG652" s="30">
        <f>SUMIF(Ingredients!$B$3:$B$217,L652,Ingredients!$I$3:$I$217)+SUMIF($B$3:$B$724,L652,$CI$3:$CI$724)</f>
        <v>0</v>
      </c>
      <c r="CH652" s="30">
        <f>SUMIF(Ingredients!$B$3:$B$217,M652,Ingredients!$I$3:$I$217)+SUMIF($B$3:$B$724,M652,$CI$3:$CI$724)</f>
        <v>0</v>
      </c>
      <c r="CI652" s="38">
        <f t="shared" si="138"/>
        <v>4</v>
      </c>
      <c r="CJ652" s="30">
        <f>SUMIF(Ingredients!$B$3:$B$217,F652,Ingredients!$J$3:$J$217)+SUMIF($B$3:$B$724,F652,$CR$3:$CR$724)</f>
        <v>0</v>
      </c>
      <c r="CK652" s="30">
        <f>SUMIF(Ingredients!$B$3:$B$217,G652,Ingredients!$J$3:$J$217)+SUMIF($B$3:$B$724,G652,$CR$3:$CR$724)</f>
        <v>0</v>
      </c>
      <c r="CL652" s="30">
        <f>SUMIF(Ingredients!$B$3:$B$217,H652,Ingredients!$J$3:$J$217)+SUMIF($B$3:$B$724,H652,$CR$3:$CR$724)</f>
        <v>0</v>
      </c>
      <c r="CM652" s="30">
        <f>SUMIF(Ingredients!$B$3:$B$217,I652,Ingredients!$J$3:$J$217)+SUMIF($B$3:$B$724,I652,$CR$3:$CR$724)</f>
        <v>0</v>
      </c>
      <c r="CN652" s="30">
        <f>SUMIF(Ingredients!$B$3:$B$217,J652,Ingredients!$J$3:$J$217)+SUMIF($B$3:$B$724,J652,$CR$3:$CR$724)</f>
        <v>0</v>
      </c>
      <c r="CO652" s="30">
        <f>SUMIF(Ingredients!$B$3:$B$217,K652,Ingredients!$J$3:$J$217)+SUMIF($B$3:$B$724,K652,$CR$3:$CR$724)</f>
        <v>0</v>
      </c>
      <c r="CP652" s="30">
        <f>SUMIF(Ingredients!$B$3:$B$217,L652,Ingredients!$J$3:$J$217)+SUMIF($B$3:$B$724,L652,$CR$3:$CR$724)</f>
        <v>0</v>
      </c>
      <c r="CQ652" s="30">
        <f>SUMIF(Ingredients!$B$3:$B$217,M652,Ingredients!$J$3:$J$217)+SUMIF($B$3:$B$724,M652,$CR$3:$CR$724)</f>
        <v>0</v>
      </c>
      <c r="CR652" s="43">
        <f t="shared" si="139"/>
        <v>0</v>
      </c>
      <c r="CS652" s="34">
        <v>30</v>
      </c>
      <c r="CT652" s="30">
        <v>0</v>
      </c>
      <c r="CU652" s="30">
        <v>12</v>
      </c>
      <c r="CV652" s="35">
        <v>1.5</v>
      </c>
      <c r="CW652" s="36">
        <v>0</v>
      </c>
      <c r="CX652" s="37">
        <v>1.5</v>
      </c>
      <c r="CY652" s="38">
        <v>4</v>
      </c>
      <c r="CZ652" s="39">
        <v>0</v>
      </c>
      <c r="DA652" t="s">
        <v>202</v>
      </c>
      <c r="DB652" t="str">
        <f t="shared" ca="1" si="140"/>
        <v>-</v>
      </c>
      <c r="DD652" t="s">
        <v>200</v>
      </c>
      <c r="DE652" t="str">
        <f t="shared" ca="1" si="141"/>
        <v>CHILIDOGITEM(MEAL, ItemRegistry.chilidogItem, 4 ,6f,0f,1.5f,1.5f,0f,4f,0f,1.75f),</v>
      </c>
      <c r="DF652" t="s">
        <v>2656</v>
      </c>
    </row>
    <row r="653" spans="2:110" x14ac:dyDescent="0.3">
      <c r="B653" t="s">
        <v>979</v>
      </c>
      <c r="C653" t="str">
        <f>INDEX('PH Itemnames'!$B$1:$B$723,MATCH(B653,'PH Itemnames'!$A$1:$A$723),1)</f>
        <v>tunafishsandwichItem</v>
      </c>
      <c r="D653" t="s">
        <v>240</v>
      </c>
      <c r="E653" t="s">
        <v>1192</v>
      </c>
      <c r="F653" s="10" t="s">
        <v>246</v>
      </c>
      <c r="G653" s="11" t="s">
        <v>752</v>
      </c>
      <c r="H653" s="11" t="s">
        <v>350</v>
      </c>
      <c r="I653" s="11" t="s">
        <v>280</v>
      </c>
      <c r="J653" s="11"/>
      <c r="K653" s="11"/>
      <c r="L653" s="11"/>
      <c r="M653" s="11"/>
      <c r="N653" s="46">
        <f ca="1">SUMIF(Ingredients!$B$3:$B$217,'PH complex foods'!F653,Ingredients!$A$3:$A$119)+SUMIF($B$3:$B$724,F653,$V$3:$V$723)</f>
        <v>1</v>
      </c>
      <c r="O653" s="11">
        <f ca="1">SUMIF(Ingredients!$B$3:$B$217,'PH complex foods'!G653,Ingredients!$A$3:$A$119)+SUMIF($B$3:$B$724,G653,$V$3:$V$723)</f>
        <v>0</v>
      </c>
      <c r="P653" s="11">
        <f ca="1">SUMIF(Ingredients!$B$3:$B$217,'PH complex foods'!H653,Ingredients!$A$3:$A$119)+SUMIF($B$3:$B$724,H653,$V$3:$V$723)</f>
        <v>1</v>
      </c>
      <c r="Q653" s="11">
        <f ca="1">SUMIF(Ingredients!$B$3:$B$217,'PH complex foods'!I653,Ingredients!$A$3:$A$119)+SUMIF($B$3:$B$724,I653,$V$3:$V$723)</f>
        <v>1</v>
      </c>
      <c r="R653" s="11">
        <f ca="1">SUMIF(Ingredients!$B$3:$B$217,'PH complex foods'!J653,Ingredients!$A$3:$A$119)+SUMIF($B$3:$B$724,J653,$V$3:$V$723)</f>
        <v>0</v>
      </c>
      <c r="S653" s="11">
        <f ca="1">SUMIF(Ingredients!$B$3:$B$217,'PH complex foods'!K653,Ingredients!$A$3:$A$119)+SUMIF($B$3:$B$724,K653,$V$3:$V$723)</f>
        <v>0</v>
      </c>
      <c r="T653" s="11">
        <f ca="1">SUMIF(Ingredients!$B$3:$B$217,'PH complex foods'!L653,Ingredients!$A$3:$A$119)+SUMIF($B$3:$B$724,L653,$V$3:$V$723)</f>
        <v>0</v>
      </c>
      <c r="U653" s="11">
        <f ca="1">SUMIF(Ingredients!$B$3:$B$217,'PH complex foods'!M653,Ingredients!$A$3:$A$119)+SUMIF($B$3:$B$724,M653,$V$3:$V$723)</f>
        <v>0</v>
      </c>
      <c r="V653" s="10">
        <f t="shared" ca="1" si="142"/>
        <v>0</v>
      </c>
      <c r="W653" s="11">
        <f t="shared" si="131"/>
        <v>0</v>
      </c>
      <c r="X653" s="44" t="str">
        <f t="shared" ca="1" si="143"/>
        <v>No</v>
      </c>
      <c r="Y653" s="34">
        <f>SUMIF(Ingredients!$B$3:$B$217,F653,Ingredients!$C$3:$C$217)+SUMIF($B$3:$B$724,F653,$AG$3:$AG$724)</f>
        <v>5</v>
      </c>
      <c r="Z653" s="30">
        <f>SUMIF(Ingredients!$B$3:$B$217,G653,Ingredients!$C$3:$C$217)+SUMIF($B$3:$B$724,G653,$AG$3:$AG$724)</f>
        <v>5</v>
      </c>
      <c r="AA653" s="30">
        <f>SUMIF(Ingredients!$B$3:$B$217,H653,Ingredients!$C$3:$C$217)+SUMIF($B$3:$B$724,H653,$AG$3:$AG$724)</f>
        <v>2</v>
      </c>
      <c r="AB653" s="30">
        <f>SUMIF(Ingredients!$B$3:$B$217,I653,Ingredients!$C$3:$C$217)+SUMIF($B$3:$B$724,I653,$AG$3:$AG$724)</f>
        <v>0</v>
      </c>
      <c r="AC653" s="30">
        <f>SUMIF(Ingredients!$B$3:$B$217,J653,Ingredients!$C$3:$C$217)+SUMIF($B$3:$B$724,J653,$AG$3:$AG$724)</f>
        <v>0</v>
      </c>
      <c r="AD653" s="30">
        <f>SUMIF(Ingredients!$B$3:$B$217,K653,Ingredients!$C$3:$C$217)+SUMIF($B$3:$B$724,K653,$AG$3:$AG$724)</f>
        <v>0</v>
      </c>
      <c r="AE653" s="30">
        <f>SUMIF(Ingredients!$B$3:$B$217,L653,Ingredients!$C$3:$C$217)+SUMIF($B$3:$B$724,L653,$AG$3:$AG$724)</f>
        <v>0</v>
      </c>
      <c r="AF653" s="30">
        <f>SUMIF(Ingredients!$B$3:$B$217,M653,Ingredients!$C$3:$C$217)+SUMIF($B$3:$B$724,M653,$AG$3:$AG$724)</f>
        <v>0</v>
      </c>
      <c r="AG653" s="29">
        <f t="shared" si="132"/>
        <v>12</v>
      </c>
      <c r="AH653" s="30">
        <f>SUMIF(Ingredients!$B$3:$B$217,F653,Ingredients!$D$3:$D$217)+SUMIF($B$3:$B$724,F653,$AP$3:$AP$724)</f>
        <v>0</v>
      </c>
      <c r="AI653" s="30">
        <f>SUMIF(Ingredients!$B$3:$B$217,G653,Ingredients!$D$3:$D$217)+SUMIF($B$3:$B$724,G653,$AP$3:$AP$724)</f>
        <v>0</v>
      </c>
      <c r="AJ653" s="30">
        <f>SUMIF(Ingredients!$B$3:$B$217,H653,Ingredients!$D$3:$D$217)+SUMIF($B$3:$B$724,H653,$AP$3:$AP$724)</f>
        <v>5</v>
      </c>
      <c r="AK653" s="30">
        <f>SUMIF(Ingredients!$B$3:$B$217,I653,Ingredients!$D$3:$D$217)+SUMIF($B$3:$B$724,I653,$AP$3:$AP$724)</f>
        <v>0</v>
      </c>
      <c r="AL653" s="30">
        <f>SUMIF(Ingredients!$B$3:$B$217,J653,Ingredients!$D$3:$D$217)+SUMIF($B$3:$B$724,J653,$AP$3:$AP$724)</f>
        <v>0</v>
      </c>
      <c r="AM653" s="30">
        <f>SUMIF(Ingredients!$B$3:$B$217,K653,Ingredients!$D$3:$D$217)+SUMIF($B$3:$B$724,K653,$AP$3:$AP$724)</f>
        <v>0</v>
      </c>
      <c r="AN653" s="30">
        <f>SUMIF(Ingredients!$B$3:$B$217,L653,Ingredients!$D$3:$D$217)+SUMIF($B$3:$B$724,L653,$AP$3:$AP$724)</f>
        <v>0</v>
      </c>
      <c r="AO653" s="30">
        <f>SUMIF(Ingredients!$B$3:$B$217,M653,Ingredients!$D$3:$D$217)+SUMIF($B$3:$B$724,M653,$AP$3:$AP$724)</f>
        <v>0</v>
      </c>
      <c r="AP653" s="29">
        <f t="shared" si="133"/>
        <v>5</v>
      </c>
      <c r="AQ653" s="30">
        <f>SUMIF(Ingredients!$B$3:$B$217,F653,Ingredients!$E$3:$E$217)+SUMIF($B$3:$B$724,F653,$AY$3:$AY$727)</f>
        <v>21</v>
      </c>
      <c r="AR653" s="30">
        <f>SUMIF(Ingredients!$B$3:$B$217,G653,Ingredients!$E$3:$E$217)+SUMIF($B$3:$B$724,G653,$AY$3:$AY$727)</f>
        <v>7</v>
      </c>
      <c r="AS653" s="30">
        <f>SUMIF(Ingredients!$B$3:$B$217,H653,Ingredients!$E$3:$E$217)+SUMIF($B$3:$B$724,H653,$AY$3:$AY$727)</f>
        <v>22.333333333333332</v>
      </c>
      <c r="AT653" s="30">
        <f>SUMIF(Ingredients!$B$3:$B$217,I653,Ingredients!$E$3:$E$217)+SUMIF($B$3:$B$724,I653,$AY$3:$AY$727)</f>
        <v>16</v>
      </c>
      <c r="AU653" s="30">
        <f>SUMIF(Ingredients!$B$3:$B$217,J653,Ingredients!$E$3:$E$217)+SUMIF($B$3:$B$724,J653,$AY$3:$AY$727)</f>
        <v>0</v>
      </c>
      <c r="AV653" s="30">
        <f>SUMIF(Ingredients!$B$3:$B$217,K653,Ingredients!$E$3:$E$217)+SUMIF($B$3:$B$724,K653,$AY$3:$AY$727)</f>
        <v>0</v>
      </c>
      <c r="AW653" s="30">
        <f>SUMIF(Ingredients!$B$3:$B$217,L653,Ingredients!$E$3:$E$217)+SUMIF($B$3:$B$724,L653,$AY$3:$AY$727)</f>
        <v>0</v>
      </c>
      <c r="AX653" s="30">
        <f>SUMIF(Ingredients!$B$3:$B$217,M653,Ingredients!$E$3:$E$217)+SUMIF($B$3:$B$724,M653,$AY$3:$AY$727)</f>
        <v>0</v>
      </c>
      <c r="AY653" s="29">
        <f t="shared" si="134"/>
        <v>16.583333333333332</v>
      </c>
      <c r="AZ653" s="30">
        <f>SUMIF(Ingredients!$B$3:$B$217,F653,Ingredients!$F$3:$F$217)+SUMIF($B$3:$B$724,F653,$BH$3:$BH$724)</f>
        <v>1.5</v>
      </c>
      <c r="BA653" s="30">
        <f>SUMIF(Ingredients!$B$3:$B$217,G653,Ingredients!$F$3:$F$217)+SUMIF($B$3:$B$724,G653,$BH$3:$BH$724)</f>
        <v>0</v>
      </c>
      <c r="BB653" s="30">
        <f>SUMIF(Ingredients!$B$3:$B$217,H653,Ingredients!$F$3:$F$217)+SUMIF($B$3:$B$724,H653,$BH$3:$BH$724)</f>
        <v>0</v>
      </c>
      <c r="BC653" s="30">
        <f>SUMIF(Ingredients!$B$3:$B$217,I653,Ingredients!$F$3:$F$217)+SUMIF($B$3:$B$724,I653,$BH$3:$BH$724)</f>
        <v>0</v>
      </c>
      <c r="BD653" s="30">
        <f>SUMIF(Ingredients!$B$3:$B$217,J653,Ingredients!$F$3:$F$217)+SUMIF($B$3:$B$724,J653,$BH$3:$BH$724)</f>
        <v>0</v>
      </c>
      <c r="BE653" s="30">
        <f>SUMIF(Ingredients!$B$3:$B$217,K653,Ingredients!$F$3:$F$217)+SUMIF($B$3:$B$724,K653,$BH$3:$BH$724)</f>
        <v>0</v>
      </c>
      <c r="BF653" s="30">
        <f>SUMIF(Ingredients!$B$3:$B$217,L653,Ingredients!$F$3:$F$217)+SUMIF($B$3:$B$724,L653,$BH$3:$BH$724)</f>
        <v>0</v>
      </c>
      <c r="BG653" s="30">
        <f>SUMIF(Ingredients!$B$3:$B$217,M653,Ingredients!$F$3:$F$217)+SUMIF($B$3:$B$724,M653,$BH$3:$BH$724)</f>
        <v>0</v>
      </c>
      <c r="BH653" s="35">
        <f t="shared" si="135"/>
        <v>1.5</v>
      </c>
      <c r="BI653" s="30">
        <f>SUMIF(Ingredients!$B$3:$B$217,F653,Ingredients!$G$3:$G$217)+SUMIF($B$3:$B$724,F653,$BQ$3:$BQ$724)</f>
        <v>0</v>
      </c>
      <c r="BJ653" s="30">
        <f>SUMIF(Ingredients!$B$3:$B$217,G653,Ingredients!$G$3:$G$217)+SUMIF($B$3:$B$724,G653,$BQ$3:$BQ$724)</f>
        <v>0</v>
      </c>
      <c r="BK653" s="30">
        <f>SUMIF(Ingredients!$B$3:$B$217,H653,Ingredients!$G$3:$G$217)+SUMIF($B$3:$B$724,H653,$BQ$3:$BQ$724)</f>
        <v>0</v>
      </c>
      <c r="BL653" s="30">
        <f>SUMIF(Ingredients!$B$3:$B$217,I653,Ingredients!$G$3:$G$217)+SUMIF($B$3:$B$724,I653,$BQ$3:$BQ$724)</f>
        <v>0</v>
      </c>
      <c r="BM653" s="30">
        <f>SUMIF(Ingredients!$B$3:$B$217,J653,Ingredients!$G$3:$G$217)+SUMIF($B$3:$B$724,J653,$BQ$3:$BQ$724)</f>
        <v>0</v>
      </c>
      <c r="BN653" s="30">
        <f>SUMIF(Ingredients!$B$3:$B$217,K653,Ingredients!$G$3:$G$217)+SUMIF($B$3:$B$724,K653,$BQ$3:$BQ$724)</f>
        <v>0</v>
      </c>
      <c r="BO653" s="30">
        <f>SUMIF(Ingredients!$B$3:$B$217,L653,Ingredients!$G$3:$G$217)+SUMIF($B$3:$B$724,L653,$BQ$3:$BQ$724)</f>
        <v>0</v>
      </c>
      <c r="BP653" s="30">
        <f>SUMIF(Ingredients!$B$3:$B$217,M653,Ingredients!$G$3:$G$217)+SUMIF($B$3:$B$724,M653,$BQ$3:$BQ$724)</f>
        <v>0</v>
      </c>
      <c r="BQ653" s="36">
        <f t="shared" si="136"/>
        <v>0</v>
      </c>
      <c r="BR653" s="30">
        <f>SUMIF(Ingredients!$B$3:$B$217,F653,Ingredients!$H$3:$H$217)+SUMIF($B$3:$B$724,F653,$BZ$3:$BZ$724)</f>
        <v>0</v>
      </c>
      <c r="BS653" s="30">
        <f>SUMIF(Ingredients!$B$3:$B$217,G653,Ingredients!$H$3:$H$217)+SUMIF($B$3:$B$724,G653,$BZ$3:$BZ$724)</f>
        <v>0</v>
      </c>
      <c r="BT653" s="30">
        <f>SUMIF(Ingredients!$B$3:$B$217,H653,Ingredients!$H$3:$H$217)+SUMIF($B$3:$B$724,H653,$BZ$3:$BZ$724)</f>
        <v>1.5</v>
      </c>
      <c r="BU653" s="30">
        <f>SUMIF(Ingredients!$B$3:$B$217,I653,Ingredients!$H$3:$H$217)+SUMIF($B$3:$B$724,I653,$BZ$3:$BZ$724)</f>
        <v>0</v>
      </c>
      <c r="BV653" s="30">
        <f>SUMIF(Ingredients!$B$3:$B$217,J653,Ingredients!$H$3:$H$217)+SUMIF($B$3:$B$724,J653,$BZ$3:$BZ$724)</f>
        <v>0</v>
      </c>
      <c r="BW653" s="30">
        <f>SUMIF(Ingredients!$B$3:$B$217,K653,Ingredients!$H$3:$H$217)+SUMIF($B$3:$B$724,K653,$BZ$3:$BZ$724)</f>
        <v>0</v>
      </c>
      <c r="BX653" s="30">
        <f>SUMIF(Ingredients!$B$3:$B$217,L653,Ingredients!$H$3:$H$217)+SUMIF($B$3:$B$724,L653,$BZ$3:$BZ$724)</f>
        <v>0</v>
      </c>
      <c r="BY653" s="30">
        <f>SUMIF(Ingredients!$B$3:$B$217,M653,Ingredients!$H$3:$H$217)+SUMIF($B$3:$B$724,M653,$BZ$3:$BZ$724)</f>
        <v>0</v>
      </c>
      <c r="BZ653" s="42">
        <f t="shared" si="137"/>
        <v>1.5</v>
      </c>
      <c r="CA653" s="30">
        <f>SUMIF(Ingredients!$B$3:$B$217,F653,Ingredients!$I$3:$I$217)+SUMIF($B$3:$B$724,F653,$CI$3:$CI$724)</f>
        <v>0</v>
      </c>
      <c r="CB653" s="30">
        <f>SUMIF(Ingredients!$B$3:$B$217,G653,Ingredients!$I$3:$I$217)+SUMIF($B$3:$B$724,G653,$CI$3:$CI$724)</f>
        <v>1</v>
      </c>
      <c r="CC653" s="30">
        <f>SUMIF(Ingredients!$B$3:$B$217,H653,Ingredients!$I$3:$I$217)+SUMIF($B$3:$B$724,H653,$CI$3:$CI$724)</f>
        <v>0</v>
      </c>
      <c r="CD653" s="30">
        <f>SUMIF(Ingredients!$B$3:$B$217,I653,Ingredients!$I$3:$I$217)+SUMIF($B$3:$B$724,I653,$CI$3:$CI$724)</f>
        <v>0</v>
      </c>
      <c r="CE653" s="30">
        <f>SUMIF(Ingredients!$B$3:$B$217,J653,Ingredients!$I$3:$I$217)+SUMIF($B$3:$B$724,J653,$CI$3:$CI$724)</f>
        <v>0</v>
      </c>
      <c r="CF653" s="30">
        <f>SUMIF(Ingredients!$B$3:$B$217,K653,Ingredients!$I$3:$I$217)+SUMIF($B$3:$B$724,K653,$CI$3:$CI$724)</f>
        <v>0</v>
      </c>
      <c r="CG653" s="30">
        <f>SUMIF(Ingredients!$B$3:$B$217,L653,Ingredients!$I$3:$I$217)+SUMIF($B$3:$B$724,L653,$CI$3:$CI$724)</f>
        <v>0</v>
      </c>
      <c r="CH653" s="30">
        <f>SUMIF(Ingredients!$B$3:$B$217,M653,Ingredients!$I$3:$I$217)+SUMIF($B$3:$B$724,M653,$CI$3:$CI$724)</f>
        <v>0</v>
      </c>
      <c r="CI653" s="38">
        <f t="shared" si="138"/>
        <v>1</v>
      </c>
      <c r="CJ653" s="30">
        <f>SUMIF(Ingredients!$B$3:$B$217,F653,Ingredients!$J$3:$J$217)+SUMIF($B$3:$B$724,F653,$CR$3:$CR$724)</f>
        <v>0</v>
      </c>
      <c r="CK653" s="30">
        <f>SUMIF(Ingredients!$B$3:$B$217,G653,Ingredients!$J$3:$J$217)+SUMIF($B$3:$B$724,G653,$CR$3:$CR$724)</f>
        <v>0</v>
      </c>
      <c r="CL653" s="30">
        <f>SUMIF(Ingredients!$B$3:$B$217,H653,Ingredients!$J$3:$J$217)+SUMIF($B$3:$B$724,H653,$CR$3:$CR$724)</f>
        <v>0</v>
      </c>
      <c r="CM653" s="30">
        <f>SUMIF(Ingredients!$B$3:$B$217,I653,Ingredients!$J$3:$J$217)+SUMIF($B$3:$B$724,I653,$CR$3:$CR$724)</f>
        <v>0</v>
      </c>
      <c r="CN653" s="30">
        <f>SUMIF(Ingredients!$B$3:$B$217,J653,Ingredients!$J$3:$J$217)+SUMIF($B$3:$B$724,J653,$CR$3:$CR$724)</f>
        <v>0</v>
      </c>
      <c r="CO653" s="30">
        <f>SUMIF(Ingredients!$B$3:$B$217,K653,Ingredients!$J$3:$J$217)+SUMIF($B$3:$B$724,K653,$CR$3:$CR$724)</f>
        <v>0</v>
      </c>
      <c r="CP653" s="30">
        <f>SUMIF(Ingredients!$B$3:$B$217,L653,Ingredients!$J$3:$J$217)+SUMIF($B$3:$B$724,L653,$CR$3:$CR$724)</f>
        <v>0</v>
      </c>
      <c r="CQ653" s="30">
        <f>SUMIF(Ingredients!$B$3:$B$217,M653,Ingredients!$J$3:$J$217)+SUMIF($B$3:$B$724,M653,$CR$3:$CR$724)</f>
        <v>0</v>
      </c>
      <c r="CR653" s="43">
        <f t="shared" si="139"/>
        <v>0</v>
      </c>
      <c r="CS653" s="34">
        <v>10</v>
      </c>
      <c r="CT653" s="30">
        <v>0</v>
      </c>
      <c r="CU653" s="30">
        <v>12</v>
      </c>
      <c r="CV653" s="35">
        <v>1.5</v>
      </c>
      <c r="CW653" s="36">
        <v>0</v>
      </c>
      <c r="CX653" s="37">
        <v>1.5</v>
      </c>
      <c r="CY653" s="38">
        <v>1</v>
      </c>
      <c r="CZ653" s="39">
        <v>0</v>
      </c>
      <c r="DA653" t="s">
        <v>202</v>
      </c>
      <c r="DB653" t="str">
        <f t="shared" ca="1" si="140"/>
        <v>No</v>
      </c>
      <c r="DD653" t="s">
        <v>200</v>
      </c>
      <c r="DE653" t="str">
        <f t="shared" ca="1" si="141"/>
        <v/>
      </c>
      <c r="DF653" t="s">
        <v>2272</v>
      </c>
    </row>
    <row r="654" spans="2:110" x14ac:dyDescent="0.3">
      <c r="B654" t="s">
        <v>980</v>
      </c>
      <c r="C654" t="str">
        <f>INDEX('PH Itemnames'!$B$1:$B$723,MATCH(B654,'PH Itemnames'!$A$1:$A$723),1)</f>
        <v>clamchowderItem</v>
      </c>
      <c r="D654" t="s">
        <v>245</v>
      </c>
      <c r="E654" t="s">
        <v>1192</v>
      </c>
      <c r="F654" s="10" t="s">
        <v>981</v>
      </c>
      <c r="G654" s="11" t="s">
        <v>76</v>
      </c>
      <c r="H654" s="11" t="s">
        <v>65</v>
      </c>
      <c r="I654" s="11" t="s">
        <v>64</v>
      </c>
      <c r="J654" s="11" t="s">
        <v>247</v>
      </c>
      <c r="K654" s="11" t="s">
        <v>401</v>
      </c>
      <c r="L654" s="11" t="s">
        <v>249</v>
      </c>
      <c r="M654" s="11"/>
      <c r="N654" s="46">
        <f ca="1">SUMIF(Ingredients!$B$3:$B$217,'PH complex foods'!F654,Ingredients!$A$3:$A$119)+SUMIF($B$3:$B$724,F654,$V$3:$V$723)</f>
        <v>0</v>
      </c>
      <c r="O654" s="11">
        <f ca="1">SUMIF(Ingredients!$B$3:$B$217,'PH complex foods'!G654,Ingredients!$A$3:$A$119)+SUMIF($B$3:$B$724,G654,$V$3:$V$723)</f>
        <v>1</v>
      </c>
      <c r="P654" s="11">
        <f ca="1">SUMIF(Ingredients!$B$3:$B$217,'PH complex foods'!H654,Ingredients!$A$3:$A$119)+SUMIF($B$3:$B$724,H654,$V$3:$V$723)</f>
        <v>1</v>
      </c>
      <c r="Q654" s="11">
        <f ca="1">SUMIF(Ingredients!$B$3:$B$217,'PH complex foods'!I654,Ingredients!$A$3:$A$119)+SUMIF($B$3:$B$724,I654,$V$3:$V$723)</f>
        <v>1</v>
      </c>
      <c r="R654" s="11">
        <f ca="1">SUMIF(Ingredients!$B$3:$B$217,'PH complex foods'!J654,Ingredients!$A$3:$A$119)+SUMIF($B$3:$B$724,J654,$V$3:$V$723)</f>
        <v>1</v>
      </c>
      <c r="S654" s="11">
        <f ca="1">SUMIF(Ingredients!$B$3:$B$217,'PH complex foods'!K654,Ingredients!$A$3:$A$119)+SUMIF($B$3:$B$724,K654,$V$3:$V$723)</f>
        <v>1</v>
      </c>
      <c r="T654" s="11">
        <f ca="1">SUMIF(Ingredients!$B$3:$B$217,'PH complex foods'!L654,Ingredients!$A$3:$A$119)+SUMIF($B$3:$B$724,L654,$V$3:$V$723)</f>
        <v>1</v>
      </c>
      <c r="U654" s="11">
        <f ca="1">SUMIF(Ingredients!$B$3:$B$217,'PH complex foods'!M654,Ingredients!$A$3:$A$119)+SUMIF($B$3:$B$724,M654,$V$3:$V$723)</f>
        <v>0</v>
      </c>
      <c r="V654" s="10">
        <f t="shared" ca="1" si="142"/>
        <v>0</v>
      </c>
      <c r="W654" s="11">
        <f t="shared" si="131"/>
        <v>0</v>
      </c>
      <c r="X654" s="44" t="str">
        <f t="shared" ca="1" si="143"/>
        <v>No</v>
      </c>
      <c r="Y654" s="34">
        <f>SUMIF(Ingredients!$B$3:$B$217,F654,Ingredients!$C$3:$C$217)+SUMIF($B$3:$B$724,F654,$AG$3:$AG$724)</f>
        <v>0</v>
      </c>
      <c r="Z654" s="30">
        <f>SUMIF(Ingredients!$B$3:$B$217,G654,Ingredients!$C$3:$C$217)+SUMIF($B$3:$B$724,G654,$AG$3:$AG$724)</f>
        <v>10</v>
      </c>
      <c r="AA654" s="30">
        <f>SUMIF(Ingredients!$B$3:$B$217,H654,Ingredients!$C$3:$C$217)+SUMIF($B$3:$B$724,H654,$AG$3:$AG$724)</f>
        <v>10</v>
      </c>
      <c r="AB654" s="30">
        <f>SUMIF(Ingredients!$B$3:$B$217,I654,Ingredients!$C$3:$C$217)+SUMIF($B$3:$B$724,I654,$AG$3:$AG$724)</f>
        <v>2</v>
      </c>
      <c r="AC654" s="30">
        <f>SUMIF(Ingredients!$B$3:$B$217,J654,Ingredients!$C$3:$C$217)+SUMIF($B$3:$B$724,J654,$AG$3:$AG$724)</f>
        <v>5</v>
      </c>
      <c r="AD654" s="30">
        <f>SUMIF(Ingredients!$B$3:$B$217,K654,Ingredients!$C$3:$C$217)+SUMIF($B$3:$B$724,K654,$AG$3:$AG$724)</f>
        <v>0</v>
      </c>
      <c r="AE654" s="30">
        <f>SUMIF(Ingredients!$B$3:$B$217,L654,Ingredients!$C$3:$C$217)+SUMIF($B$3:$B$724,L654,$AG$3:$AG$724)</f>
        <v>0</v>
      </c>
      <c r="AF654" s="30">
        <f>SUMIF(Ingredients!$B$3:$B$217,M654,Ingredients!$C$3:$C$217)+SUMIF($B$3:$B$724,M654,$AG$3:$AG$724)</f>
        <v>0</v>
      </c>
      <c r="AG654" s="29">
        <f t="shared" si="132"/>
        <v>27</v>
      </c>
      <c r="AH654" s="30">
        <f>SUMIF(Ingredients!$B$3:$B$217,F654,Ingredients!$D$3:$D$217)+SUMIF($B$3:$B$724,F654,$AP$3:$AP$724)</f>
        <v>0</v>
      </c>
      <c r="AI654" s="30">
        <f>SUMIF(Ingredients!$B$3:$B$217,G654,Ingredients!$D$3:$D$217)+SUMIF($B$3:$B$724,G654,$AP$3:$AP$724)</f>
        <v>0</v>
      </c>
      <c r="AJ654" s="30">
        <f>SUMIF(Ingredients!$B$3:$B$217,H654,Ingredients!$D$3:$D$217)+SUMIF($B$3:$B$724,H654,$AP$3:$AP$724)</f>
        <v>0</v>
      </c>
      <c r="AK654" s="30">
        <f>SUMIF(Ingredients!$B$3:$B$217,I654,Ingredients!$D$3:$D$217)+SUMIF($B$3:$B$724,I654,$AP$3:$AP$724)</f>
        <v>0</v>
      </c>
      <c r="AL654" s="30">
        <f>SUMIF(Ingredients!$B$3:$B$217,J654,Ingredients!$D$3:$D$217)+SUMIF($B$3:$B$724,J654,$AP$3:$AP$724)</f>
        <v>0</v>
      </c>
      <c r="AM654" s="30">
        <f>SUMIF(Ingredients!$B$3:$B$217,K654,Ingredients!$D$3:$D$217)+SUMIF($B$3:$B$724,K654,$AP$3:$AP$724)</f>
        <v>0</v>
      </c>
      <c r="AN654" s="30">
        <f>SUMIF(Ingredients!$B$3:$B$217,L654,Ingredients!$D$3:$D$217)+SUMIF($B$3:$B$724,L654,$AP$3:$AP$724)</f>
        <v>0</v>
      </c>
      <c r="AO654" s="30">
        <f>SUMIF(Ingredients!$B$3:$B$217,M654,Ingredients!$D$3:$D$217)+SUMIF($B$3:$B$724,M654,$AP$3:$AP$724)</f>
        <v>0</v>
      </c>
      <c r="AP654" s="29">
        <f t="shared" si="133"/>
        <v>0</v>
      </c>
      <c r="AQ654" s="30">
        <f>SUMIF(Ingredients!$B$3:$B$217,F654,Ingredients!$E$3:$E$217)+SUMIF($B$3:$B$724,F654,$AY$3:$AY$727)</f>
        <v>0</v>
      </c>
      <c r="AR654" s="30">
        <f>SUMIF(Ingredients!$B$3:$B$217,G654,Ingredients!$E$3:$E$217)+SUMIF($B$3:$B$724,G654,$AY$3:$AY$727)</f>
        <v>10</v>
      </c>
      <c r="AS654" s="30">
        <f>SUMIF(Ingredients!$B$3:$B$217,H654,Ingredients!$E$3:$E$217)+SUMIF($B$3:$B$724,H654,$AY$3:$AY$727)</f>
        <v>32</v>
      </c>
      <c r="AT654" s="30">
        <f>SUMIF(Ingredients!$B$3:$B$217,I654,Ingredients!$E$3:$E$217)+SUMIF($B$3:$B$724,I654,$AY$3:$AY$727)</f>
        <v>43</v>
      </c>
      <c r="AU654" s="30">
        <f>SUMIF(Ingredients!$B$3:$B$217,J654,Ingredients!$E$3:$E$217)+SUMIF($B$3:$B$724,J654,$AY$3:$AY$727)</f>
        <v>12</v>
      </c>
      <c r="AV654" s="30">
        <f>SUMIF(Ingredients!$B$3:$B$217,K654,Ingredients!$E$3:$E$217)+SUMIF($B$3:$B$724,K654,$AY$3:$AY$727)</f>
        <v>0</v>
      </c>
      <c r="AW654" s="30">
        <f>SUMIF(Ingredients!$B$3:$B$217,L654,Ingredients!$E$3:$E$217)+SUMIF($B$3:$B$724,L654,$AY$3:$AY$727)</f>
        <v>30</v>
      </c>
      <c r="AX654" s="30">
        <f>SUMIF(Ingredients!$B$3:$B$217,M654,Ingredients!$E$3:$E$217)+SUMIF($B$3:$B$724,M654,$AY$3:$AY$727)</f>
        <v>0</v>
      </c>
      <c r="AY654" s="29">
        <f t="shared" si="134"/>
        <v>18.142857142857142</v>
      </c>
      <c r="AZ654" s="30">
        <f>SUMIF(Ingredients!$B$3:$B$217,F654,Ingredients!$F$3:$F$217)+SUMIF($B$3:$B$724,F654,$BH$3:$BH$724)</f>
        <v>0</v>
      </c>
      <c r="BA654" s="30">
        <f>SUMIF(Ingredients!$B$3:$B$217,G654,Ingredients!$F$3:$F$217)+SUMIF($B$3:$B$724,G654,$BH$3:$BH$724)</f>
        <v>0</v>
      </c>
      <c r="BB654" s="30">
        <f>SUMIF(Ingredients!$B$3:$B$217,H654,Ingredients!$F$3:$F$217)+SUMIF($B$3:$B$724,H654,$BH$3:$BH$724)</f>
        <v>0</v>
      </c>
      <c r="BC654" s="30">
        <f>SUMIF(Ingredients!$B$3:$B$217,I654,Ingredients!$F$3:$F$217)+SUMIF($B$3:$B$724,I654,$BH$3:$BH$724)</f>
        <v>0</v>
      </c>
      <c r="BD654" s="30">
        <f>SUMIF(Ingredients!$B$3:$B$217,J654,Ingredients!$F$3:$F$217)+SUMIF($B$3:$B$724,J654,$BH$3:$BH$724)</f>
        <v>0</v>
      </c>
      <c r="BE654" s="30">
        <f>SUMIF(Ingredients!$B$3:$B$217,K654,Ingredients!$F$3:$F$217)+SUMIF($B$3:$B$724,K654,$BH$3:$BH$724)</f>
        <v>0</v>
      </c>
      <c r="BF654" s="30">
        <f>SUMIF(Ingredients!$B$3:$B$217,L654,Ingredients!$F$3:$F$217)+SUMIF($B$3:$B$724,L654,$BH$3:$BH$724)</f>
        <v>0</v>
      </c>
      <c r="BG654" s="30">
        <f>SUMIF(Ingredients!$B$3:$B$217,M654,Ingredients!$F$3:$F$217)+SUMIF($B$3:$B$724,M654,$BH$3:$BH$724)</f>
        <v>0</v>
      </c>
      <c r="BH654" s="35">
        <f t="shared" si="135"/>
        <v>0</v>
      </c>
      <c r="BI654" s="30">
        <f>SUMIF(Ingredients!$B$3:$B$217,F654,Ingredients!$G$3:$G$217)+SUMIF($B$3:$B$724,F654,$BQ$3:$BQ$724)</f>
        <v>0</v>
      </c>
      <c r="BJ654" s="30">
        <f>SUMIF(Ingredients!$B$3:$B$217,G654,Ingredients!$G$3:$G$217)+SUMIF($B$3:$B$724,G654,$BQ$3:$BQ$724)</f>
        <v>0</v>
      </c>
      <c r="BK654" s="30">
        <f>SUMIF(Ingredients!$B$3:$B$217,H654,Ingredients!$G$3:$G$217)+SUMIF($B$3:$B$724,H654,$BQ$3:$BQ$724)</f>
        <v>0</v>
      </c>
      <c r="BL654" s="30">
        <f>SUMIF(Ingredients!$B$3:$B$217,I654,Ingredients!$G$3:$G$217)+SUMIF($B$3:$B$724,I654,$BQ$3:$BQ$724)</f>
        <v>0</v>
      </c>
      <c r="BM654" s="30">
        <f>SUMIF(Ingredients!$B$3:$B$217,J654,Ingredients!$G$3:$G$217)+SUMIF($B$3:$B$724,J654,$BQ$3:$BQ$724)</f>
        <v>0</v>
      </c>
      <c r="BN654" s="30">
        <f>SUMIF(Ingredients!$B$3:$B$217,K654,Ingredients!$G$3:$G$217)+SUMIF($B$3:$B$724,K654,$BQ$3:$BQ$724)</f>
        <v>0</v>
      </c>
      <c r="BO654" s="30">
        <f>SUMIF(Ingredients!$B$3:$B$217,L654,Ingredients!$G$3:$G$217)+SUMIF($B$3:$B$724,L654,$BQ$3:$BQ$724)</f>
        <v>0</v>
      </c>
      <c r="BP654" s="30">
        <f>SUMIF(Ingredients!$B$3:$B$217,M654,Ingredients!$G$3:$G$217)+SUMIF($B$3:$B$724,M654,$BQ$3:$BQ$724)</f>
        <v>0</v>
      </c>
      <c r="BQ654" s="36">
        <f t="shared" si="136"/>
        <v>0</v>
      </c>
      <c r="BR654" s="30">
        <f>SUMIF(Ingredients!$B$3:$B$217,F654,Ingredients!$H$3:$H$217)+SUMIF($B$3:$B$724,F654,$BZ$3:$BZ$724)</f>
        <v>0</v>
      </c>
      <c r="BS654" s="30">
        <f>SUMIF(Ingredients!$B$3:$B$217,G654,Ingredients!$H$3:$H$217)+SUMIF($B$3:$B$724,G654,$BZ$3:$BZ$724)</f>
        <v>0</v>
      </c>
      <c r="BT654" s="30">
        <f>SUMIF(Ingredients!$B$3:$B$217,H654,Ingredients!$H$3:$H$217)+SUMIF($B$3:$B$724,H654,$BZ$3:$BZ$724)</f>
        <v>1.5</v>
      </c>
      <c r="BU654" s="30">
        <f>SUMIF(Ingredients!$B$3:$B$217,I654,Ingredients!$H$3:$H$217)+SUMIF($B$3:$B$724,I654,$BZ$3:$BZ$724)</f>
        <v>1</v>
      </c>
      <c r="BV654" s="30">
        <f>SUMIF(Ingredients!$B$3:$B$217,J654,Ingredients!$H$3:$H$217)+SUMIF($B$3:$B$724,J654,$BZ$3:$BZ$724)</f>
        <v>0</v>
      </c>
      <c r="BW654" s="30">
        <f>SUMIF(Ingredients!$B$3:$B$217,K654,Ingredients!$H$3:$H$217)+SUMIF($B$3:$B$724,K654,$BZ$3:$BZ$724)</f>
        <v>0</v>
      </c>
      <c r="BX654" s="30">
        <f>SUMIF(Ingredients!$B$3:$B$217,L654,Ingredients!$H$3:$H$217)+SUMIF($B$3:$B$724,L654,$BZ$3:$BZ$724)</f>
        <v>0</v>
      </c>
      <c r="BY654" s="30">
        <f>SUMIF(Ingredients!$B$3:$B$217,M654,Ingredients!$H$3:$H$217)+SUMIF($B$3:$B$724,M654,$BZ$3:$BZ$724)</f>
        <v>0</v>
      </c>
      <c r="BZ654" s="42">
        <f t="shared" si="137"/>
        <v>2.5</v>
      </c>
      <c r="CA654" s="30">
        <f>SUMIF(Ingredients!$B$3:$B$217,F654,Ingredients!$I$3:$I$217)+SUMIF($B$3:$B$724,F654,$CI$3:$CI$724)</f>
        <v>0</v>
      </c>
      <c r="CB654" s="30">
        <f>SUMIF(Ingredients!$B$3:$B$217,G654,Ingredients!$I$3:$I$217)+SUMIF($B$3:$B$724,G654,$CI$3:$CI$724)</f>
        <v>1.5</v>
      </c>
      <c r="CC654" s="30">
        <f>SUMIF(Ingredients!$B$3:$B$217,H654,Ingredients!$I$3:$I$217)+SUMIF($B$3:$B$724,H654,$CI$3:$CI$724)</f>
        <v>0</v>
      </c>
      <c r="CD654" s="30">
        <f>SUMIF(Ingredients!$B$3:$B$217,I654,Ingredients!$I$3:$I$217)+SUMIF($B$3:$B$724,I654,$CI$3:$CI$724)</f>
        <v>0</v>
      </c>
      <c r="CE654" s="30">
        <f>SUMIF(Ingredients!$B$3:$B$217,J654,Ingredients!$I$3:$I$217)+SUMIF($B$3:$B$724,J654,$CI$3:$CI$724)</f>
        <v>0</v>
      </c>
      <c r="CF654" s="30">
        <f>SUMIF(Ingredients!$B$3:$B$217,K654,Ingredients!$I$3:$I$217)+SUMIF($B$3:$B$724,K654,$CI$3:$CI$724)</f>
        <v>0</v>
      </c>
      <c r="CG654" s="30">
        <f>SUMIF(Ingredients!$B$3:$B$217,L654,Ingredients!$I$3:$I$217)+SUMIF($B$3:$B$724,L654,$CI$3:$CI$724)</f>
        <v>0</v>
      </c>
      <c r="CH654" s="30">
        <f>SUMIF(Ingredients!$B$3:$B$217,M654,Ingredients!$I$3:$I$217)+SUMIF($B$3:$B$724,M654,$CI$3:$CI$724)</f>
        <v>0</v>
      </c>
      <c r="CI654" s="38">
        <f t="shared" si="138"/>
        <v>1.5</v>
      </c>
      <c r="CJ654" s="30">
        <f>SUMIF(Ingredients!$B$3:$B$217,F654,Ingredients!$J$3:$J$217)+SUMIF($B$3:$B$724,F654,$CR$3:$CR$724)</f>
        <v>0</v>
      </c>
      <c r="CK654" s="30">
        <f>SUMIF(Ingredients!$B$3:$B$217,G654,Ingredients!$J$3:$J$217)+SUMIF($B$3:$B$724,G654,$CR$3:$CR$724)</f>
        <v>0</v>
      </c>
      <c r="CL654" s="30">
        <f>SUMIF(Ingredients!$B$3:$B$217,H654,Ingredients!$J$3:$J$217)+SUMIF($B$3:$B$724,H654,$CR$3:$CR$724)</f>
        <v>0</v>
      </c>
      <c r="CM654" s="30">
        <f>SUMIF(Ingredients!$B$3:$B$217,I654,Ingredients!$J$3:$J$217)+SUMIF($B$3:$B$724,I654,$CR$3:$CR$724)</f>
        <v>0</v>
      </c>
      <c r="CN654" s="30">
        <f>SUMIF(Ingredients!$B$3:$B$217,J654,Ingredients!$J$3:$J$217)+SUMIF($B$3:$B$724,J654,$CR$3:$CR$724)</f>
        <v>1</v>
      </c>
      <c r="CO654" s="30">
        <f>SUMIF(Ingredients!$B$3:$B$217,K654,Ingredients!$J$3:$J$217)+SUMIF($B$3:$B$724,K654,$CR$3:$CR$724)</f>
        <v>0</v>
      </c>
      <c r="CP654" s="30">
        <f>SUMIF(Ingredients!$B$3:$B$217,L654,Ingredients!$J$3:$J$217)+SUMIF($B$3:$B$724,L654,$CR$3:$CR$724)</f>
        <v>0</v>
      </c>
      <c r="CQ654" s="30">
        <f>SUMIF(Ingredients!$B$3:$B$217,M654,Ingredients!$J$3:$J$217)+SUMIF($B$3:$B$724,M654,$CR$3:$CR$724)</f>
        <v>0</v>
      </c>
      <c r="CR654" s="43">
        <f t="shared" si="139"/>
        <v>1</v>
      </c>
      <c r="CS654" s="34">
        <v>27</v>
      </c>
      <c r="CT654" s="30">
        <v>0</v>
      </c>
      <c r="CU654" s="30">
        <v>18.142857142857142</v>
      </c>
      <c r="CV654" s="35">
        <v>0</v>
      </c>
      <c r="CW654" s="36">
        <v>0</v>
      </c>
      <c r="CX654" s="37">
        <v>2.5</v>
      </c>
      <c r="CY654" s="38">
        <v>1.5</v>
      </c>
      <c r="CZ654" s="39">
        <v>1</v>
      </c>
      <c r="DA654" t="s">
        <v>199</v>
      </c>
      <c r="DB654" t="str">
        <f t="shared" ca="1" si="140"/>
        <v>No</v>
      </c>
      <c r="DD654" t="s">
        <v>200</v>
      </c>
      <c r="DE654" t="str">
        <f t="shared" ca="1" si="141"/>
        <v/>
      </c>
      <c r="DF654" t="s">
        <v>2272</v>
      </c>
    </row>
    <row r="655" spans="2:110" x14ac:dyDescent="0.3">
      <c r="B655" t="s">
        <v>982</v>
      </c>
      <c r="C655" t="str">
        <f>INDEX('PH Itemnames'!$B$1:$B$723,MATCH(B655,'PH Itemnames'!$A$1:$A$723),1)</f>
        <v>breakfastburritoItem</v>
      </c>
      <c r="D655" t="s">
        <v>240</v>
      </c>
      <c r="E655" t="s">
        <v>1192</v>
      </c>
      <c r="F655" s="10" t="s">
        <v>335</v>
      </c>
      <c r="G655" s="11" t="s">
        <v>226</v>
      </c>
      <c r="H655" s="11" t="s">
        <v>77</v>
      </c>
      <c r="I655" s="11" t="s">
        <v>65</v>
      </c>
      <c r="J655" s="11" t="s">
        <v>247</v>
      </c>
      <c r="K655" s="11"/>
      <c r="L655" s="11"/>
      <c r="M655" s="11"/>
      <c r="N655" s="46">
        <f ca="1">SUMIF(Ingredients!$B$3:$B$217,'PH complex foods'!F655,Ingredients!$A$3:$A$119)+SUMIF($B$3:$B$724,F655,$V$3:$V$723)</f>
        <v>1</v>
      </c>
      <c r="O655" s="11">
        <f ca="1">SUMIF(Ingredients!$B$3:$B$217,'PH complex foods'!G655,Ingredients!$A$3:$A$119)+SUMIF($B$3:$B$724,G655,$V$3:$V$723)</f>
        <v>1</v>
      </c>
      <c r="P655" s="11">
        <f ca="1">SUMIF(Ingredients!$B$3:$B$217,'PH complex foods'!H655,Ingredients!$A$3:$A$119)+SUMIF($B$3:$B$724,H655,$V$3:$V$723)</f>
        <v>1</v>
      </c>
      <c r="Q655" s="11">
        <f ca="1">SUMIF(Ingredients!$B$3:$B$217,'PH complex foods'!I655,Ingredients!$A$3:$A$119)+SUMIF($B$3:$B$724,I655,$V$3:$V$723)</f>
        <v>1</v>
      </c>
      <c r="R655" s="11">
        <f ca="1">SUMIF(Ingredients!$B$3:$B$217,'PH complex foods'!J655,Ingredients!$A$3:$A$119)+SUMIF($B$3:$B$724,J655,$V$3:$V$723)</f>
        <v>1</v>
      </c>
      <c r="S655" s="11">
        <f ca="1">SUMIF(Ingredients!$B$3:$B$217,'PH complex foods'!K655,Ingredients!$A$3:$A$119)+SUMIF($B$3:$B$724,K655,$V$3:$V$723)</f>
        <v>0</v>
      </c>
      <c r="T655" s="11">
        <f ca="1">SUMIF(Ingredients!$B$3:$B$217,'PH complex foods'!L655,Ingredients!$A$3:$A$119)+SUMIF($B$3:$B$724,L655,$V$3:$V$723)</f>
        <v>0</v>
      </c>
      <c r="U655" s="11">
        <f ca="1">SUMIF(Ingredients!$B$3:$B$217,'PH complex foods'!M655,Ingredients!$A$3:$A$119)+SUMIF($B$3:$B$724,M655,$V$3:$V$723)</f>
        <v>0</v>
      </c>
      <c r="V655" s="10">
        <f t="shared" ca="1" si="142"/>
        <v>1</v>
      </c>
      <c r="W655" s="11">
        <f t="shared" si="131"/>
        <v>0</v>
      </c>
      <c r="X655" s="44" t="str">
        <f t="shared" ca="1" si="143"/>
        <v>Yes</v>
      </c>
      <c r="Y655" s="34">
        <f>SUMIF(Ingredients!$B$3:$B$217,F655,Ingredients!$C$3:$C$217)+SUMIF($B$3:$B$724,F655,$AG$3:$AG$724)</f>
        <v>0</v>
      </c>
      <c r="Z655" s="30">
        <f>SUMIF(Ingredients!$B$3:$B$217,G655,Ingredients!$C$3:$C$217)+SUMIF($B$3:$B$724,G655,$AG$3:$AG$724)</f>
        <v>0</v>
      </c>
      <c r="AA655" s="30">
        <f>SUMIF(Ingredients!$B$3:$B$217,H655,Ingredients!$C$3:$C$217)+SUMIF($B$3:$B$724,H655,$AG$3:$AG$724)</f>
        <v>10</v>
      </c>
      <c r="AB655" s="30">
        <f>SUMIF(Ingredients!$B$3:$B$217,I655,Ingredients!$C$3:$C$217)+SUMIF($B$3:$B$724,I655,$AG$3:$AG$724)</f>
        <v>10</v>
      </c>
      <c r="AC655" s="30">
        <f>SUMIF(Ingredients!$B$3:$B$217,J655,Ingredients!$C$3:$C$217)+SUMIF($B$3:$B$724,J655,$AG$3:$AG$724)</f>
        <v>5</v>
      </c>
      <c r="AD655" s="30">
        <f>SUMIF(Ingredients!$B$3:$B$217,K655,Ingredients!$C$3:$C$217)+SUMIF($B$3:$B$724,K655,$AG$3:$AG$724)</f>
        <v>0</v>
      </c>
      <c r="AE655" s="30">
        <f>SUMIF(Ingredients!$B$3:$B$217,L655,Ingredients!$C$3:$C$217)+SUMIF($B$3:$B$724,L655,$AG$3:$AG$724)</f>
        <v>0</v>
      </c>
      <c r="AF655" s="30">
        <f>SUMIF(Ingredients!$B$3:$B$217,M655,Ingredients!$C$3:$C$217)+SUMIF($B$3:$B$724,M655,$AG$3:$AG$724)</f>
        <v>0</v>
      </c>
      <c r="AG655" s="29">
        <f t="shared" si="132"/>
        <v>25</v>
      </c>
      <c r="AH655" s="30">
        <f>SUMIF(Ingredients!$B$3:$B$217,F655,Ingredients!$D$3:$D$217)+SUMIF($B$3:$B$724,F655,$AP$3:$AP$724)</f>
        <v>10</v>
      </c>
      <c r="AI655" s="30">
        <f>SUMIF(Ingredients!$B$3:$B$217,G655,Ingredients!$D$3:$D$217)+SUMIF($B$3:$B$724,G655,$AP$3:$AP$724)</f>
        <v>0</v>
      </c>
      <c r="AJ655" s="30">
        <f>SUMIF(Ingredients!$B$3:$B$217,H655,Ingredients!$D$3:$D$217)+SUMIF($B$3:$B$724,H655,$AP$3:$AP$724)</f>
        <v>0</v>
      </c>
      <c r="AK655" s="30">
        <f>SUMIF(Ingredients!$B$3:$B$217,I655,Ingredients!$D$3:$D$217)+SUMIF($B$3:$B$724,I655,$AP$3:$AP$724)</f>
        <v>0</v>
      </c>
      <c r="AL655" s="30">
        <f>SUMIF(Ingredients!$B$3:$B$217,J655,Ingredients!$D$3:$D$217)+SUMIF($B$3:$B$724,J655,$AP$3:$AP$724)</f>
        <v>0</v>
      </c>
      <c r="AM655" s="30">
        <f>SUMIF(Ingredients!$B$3:$B$217,K655,Ingredients!$D$3:$D$217)+SUMIF($B$3:$B$724,K655,$AP$3:$AP$724)</f>
        <v>0</v>
      </c>
      <c r="AN655" s="30">
        <f>SUMIF(Ingredients!$B$3:$B$217,L655,Ingredients!$D$3:$D$217)+SUMIF($B$3:$B$724,L655,$AP$3:$AP$724)</f>
        <v>0</v>
      </c>
      <c r="AO655" s="30">
        <f>SUMIF(Ingredients!$B$3:$B$217,M655,Ingredients!$D$3:$D$217)+SUMIF($B$3:$B$724,M655,$AP$3:$AP$724)</f>
        <v>0</v>
      </c>
      <c r="AP655" s="29">
        <f t="shared" si="133"/>
        <v>10</v>
      </c>
      <c r="AQ655" s="30">
        <f>SUMIF(Ingredients!$B$3:$B$217,F655,Ingredients!$E$3:$E$217)+SUMIF($B$3:$B$724,F655,$AY$3:$AY$727)</f>
        <v>21.5</v>
      </c>
      <c r="AR655" s="30">
        <f>SUMIF(Ingredients!$B$3:$B$217,G655,Ingredients!$E$3:$E$217)+SUMIF($B$3:$B$724,G655,$AY$3:$AY$727)</f>
        <v>16</v>
      </c>
      <c r="AS655" s="30">
        <f>SUMIF(Ingredients!$B$3:$B$217,H655,Ingredients!$E$3:$E$217)+SUMIF($B$3:$B$724,H655,$AY$3:$AY$727)</f>
        <v>14</v>
      </c>
      <c r="AT655" s="30">
        <f>SUMIF(Ingredients!$B$3:$B$217,I655,Ingredients!$E$3:$E$217)+SUMIF($B$3:$B$724,I655,$AY$3:$AY$727)</f>
        <v>32</v>
      </c>
      <c r="AU655" s="30">
        <f>SUMIF(Ingredients!$B$3:$B$217,J655,Ingredients!$E$3:$E$217)+SUMIF($B$3:$B$724,J655,$AY$3:$AY$727)</f>
        <v>12</v>
      </c>
      <c r="AV655" s="30">
        <f>SUMIF(Ingredients!$B$3:$B$217,K655,Ingredients!$E$3:$E$217)+SUMIF($B$3:$B$724,K655,$AY$3:$AY$727)</f>
        <v>0</v>
      </c>
      <c r="AW655" s="30">
        <f>SUMIF(Ingredients!$B$3:$B$217,L655,Ingredients!$E$3:$E$217)+SUMIF($B$3:$B$724,L655,$AY$3:$AY$727)</f>
        <v>0</v>
      </c>
      <c r="AX655" s="30">
        <f>SUMIF(Ingredients!$B$3:$B$217,M655,Ingredients!$E$3:$E$217)+SUMIF($B$3:$B$724,M655,$AY$3:$AY$727)</f>
        <v>0</v>
      </c>
      <c r="AY655" s="29">
        <f t="shared" si="134"/>
        <v>19.100000000000001</v>
      </c>
      <c r="AZ655" s="30">
        <f>SUMIF(Ingredients!$B$3:$B$217,F655,Ingredients!$F$3:$F$217)+SUMIF($B$3:$B$724,F655,$BH$3:$BH$724)</f>
        <v>0</v>
      </c>
      <c r="BA655" s="30">
        <f>SUMIF(Ingredients!$B$3:$B$217,G655,Ingredients!$F$3:$F$217)+SUMIF($B$3:$B$724,G655,$BH$3:$BH$724)</f>
        <v>0</v>
      </c>
      <c r="BB655" s="30">
        <f>SUMIF(Ingredients!$B$3:$B$217,H655,Ingredients!$F$3:$F$217)+SUMIF($B$3:$B$724,H655,$BH$3:$BH$724)</f>
        <v>0</v>
      </c>
      <c r="BC655" s="30">
        <f>SUMIF(Ingredients!$B$3:$B$217,I655,Ingredients!$F$3:$F$217)+SUMIF($B$3:$B$724,I655,$BH$3:$BH$724)</f>
        <v>0</v>
      </c>
      <c r="BD655" s="30">
        <f>SUMIF(Ingredients!$B$3:$B$217,J655,Ingredients!$F$3:$F$217)+SUMIF($B$3:$B$724,J655,$BH$3:$BH$724)</f>
        <v>0</v>
      </c>
      <c r="BE655" s="30">
        <f>SUMIF(Ingredients!$B$3:$B$217,K655,Ingredients!$F$3:$F$217)+SUMIF($B$3:$B$724,K655,$BH$3:$BH$724)</f>
        <v>0</v>
      </c>
      <c r="BF655" s="30">
        <f>SUMIF(Ingredients!$B$3:$B$217,L655,Ingredients!$F$3:$F$217)+SUMIF($B$3:$B$724,L655,$BH$3:$BH$724)</f>
        <v>0</v>
      </c>
      <c r="BG655" s="30">
        <f>SUMIF(Ingredients!$B$3:$B$217,M655,Ingredients!$F$3:$F$217)+SUMIF($B$3:$B$724,M655,$BH$3:$BH$724)</f>
        <v>0</v>
      </c>
      <c r="BH655" s="35">
        <f t="shared" si="135"/>
        <v>0</v>
      </c>
      <c r="BI655" s="30">
        <f>SUMIF(Ingredients!$B$3:$B$217,F655,Ingredients!$G$3:$G$217)+SUMIF($B$3:$B$724,F655,$BQ$3:$BQ$724)</f>
        <v>0</v>
      </c>
      <c r="BJ655" s="30">
        <f>SUMIF(Ingredients!$B$3:$B$217,G655,Ingredients!$G$3:$G$217)+SUMIF($B$3:$B$724,G655,$BQ$3:$BQ$724)</f>
        <v>0</v>
      </c>
      <c r="BK655" s="30">
        <f>SUMIF(Ingredients!$B$3:$B$217,H655,Ingredients!$G$3:$G$217)+SUMIF($B$3:$B$724,H655,$BQ$3:$BQ$724)</f>
        <v>0</v>
      </c>
      <c r="BL655" s="30">
        <f>SUMIF(Ingredients!$B$3:$B$217,I655,Ingredients!$G$3:$G$217)+SUMIF($B$3:$B$724,I655,$BQ$3:$BQ$724)</f>
        <v>0</v>
      </c>
      <c r="BM655" s="30">
        <f>SUMIF(Ingredients!$B$3:$B$217,J655,Ingredients!$G$3:$G$217)+SUMIF($B$3:$B$724,J655,$BQ$3:$BQ$724)</f>
        <v>0</v>
      </c>
      <c r="BN655" s="30">
        <f>SUMIF(Ingredients!$B$3:$B$217,K655,Ingredients!$G$3:$G$217)+SUMIF($B$3:$B$724,K655,$BQ$3:$BQ$724)</f>
        <v>0</v>
      </c>
      <c r="BO655" s="30">
        <f>SUMIF(Ingredients!$B$3:$B$217,L655,Ingredients!$G$3:$G$217)+SUMIF($B$3:$B$724,L655,$BQ$3:$BQ$724)</f>
        <v>0</v>
      </c>
      <c r="BP655" s="30">
        <f>SUMIF(Ingredients!$B$3:$B$217,M655,Ingredients!$G$3:$G$217)+SUMIF($B$3:$B$724,M655,$BQ$3:$BQ$724)</f>
        <v>0</v>
      </c>
      <c r="BQ655" s="36">
        <f t="shared" si="136"/>
        <v>0</v>
      </c>
      <c r="BR655" s="30">
        <f>SUMIF(Ingredients!$B$3:$B$217,F655,Ingredients!$H$3:$H$217)+SUMIF($B$3:$B$724,F655,$BZ$3:$BZ$724)</f>
        <v>0</v>
      </c>
      <c r="BS655" s="30">
        <f>SUMIF(Ingredients!$B$3:$B$217,G655,Ingredients!$H$3:$H$217)+SUMIF($B$3:$B$724,G655,$BZ$3:$BZ$724)</f>
        <v>0</v>
      </c>
      <c r="BT655" s="30">
        <f>SUMIF(Ingredients!$B$3:$B$217,H655,Ingredients!$H$3:$H$217)+SUMIF($B$3:$B$724,H655,$BZ$3:$BZ$724)</f>
        <v>0</v>
      </c>
      <c r="BU655" s="30">
        <f>SUMIF(Ingredients!$B$3:$B$217,I655,Ingredients!$H$3:$H$217)+SUMIF($B$3:$B$724,I655,$BZ$3:$BZ$724)</f>
        <v>1.5</v>
      </c>
      <c r="BV655" s="30">
        <f>SUMIF(Ingredients!$B$3:$B$217,J655,Ingredients!$H$3:$H$217)+SUMIF($B$3:$B$724,J655,$BZ$3:$BZ$724)</f>
        <v>0</v>
      </c>
      <c r="BW655" s="30">
        <f>SUMIF(Ingredients!$B$3:$B$217,K655,Ingredients!$H$3:$H$217)+SUMIF($B$3:$B$724,K655,$BZ$3:$BZ$724)</f>
        <v>0</v>
      </c>
      <c r="BX655" s="30">
        <f>SUMIF(Ingredients!$B$3:$B$217,L655,Ingredients!$H$3:$H$217)+SUMIF($B$3:$B$724,L655,$BZ$3:$BZ$724)</f>
        <v>0</v>
      </c>
      <c r="BY655" s="30">
        <f>SUMIF(Ingredients!$B$3:$B$217,M655,Ingredients!$H$3:$H$217)+SUMIF($B$3:$B$724,M655,$BZ$3:$BZ$724)</f>
        <v>0</v>
      </c>
      <c r="BZ655" s="42">
        <f t="shared" si="137"/>
        <v>1.5</v>
      </c>
      <c r="CA655" s="30">
        <f>SUMIF(Ingredients!$B$3:$B$217,F655,Ingredients!$I$3:$I$217)+SUMIF($B$3:$B$724,F655,$CI$3:$CI$724)</f>
        <v>0</v>
      </c>
      <c r="CB655" s="30">
        <f>SUMIF(Ingredients!$B$3:$B$217,G655,Ingredients!$I$3:$I$217)+SUMIF($B$3:$B$724,G655,$CI$3:$CI$724)</f>
        <v>0</v>
      </c>
      <c r="CC655" s="30">
        <f>SUMIF(Ingredients!$B$3:$B$217,H655,Ingredients!$I$3:$I$217)+SUMIF($B$3:$B$724,H655,$CI$3:$CI$724)</f>
        <v>2.5</v>
      </c>
      <c r="CD655" s="30">
        <f>SUMIF(Ingredients!$B$3:$B$217,I655,Ingredients!$I$3:$I$217)+SUMIF($B$3:$B$724,I655,$CI$3:$CI$724)</f>
        <v>0</v>
      </c>
      <c r="CE655" s="30">
        <f>SUMIF(Ingredients!$B$3:$B$217,J655,Ingredients!$I$3:$I$217)+SUMIF($B$3:$B$724,J655,$CI$3:$CI$724)</f>
        <v>0</v>
      </c>
      <c r="CF655" s="30">
        <f>SUMIF(Ingredients!$B$3:$B$217,K655,Ingredients!$I$3:$I$217)+SUMIF($B$3:$B$724,K655,$CI$3:$CI$724)</f>
        <v>0</v>
      </c>
      <c r="CG655" s="30">
        <f>SUMIF(Ingredients!$B$3:$B$217,L655,Ingredients!$I$3:$I$217)+SUMIF($B$3:$B$724,L655,$CI$3:$CI$724)</f>
        <v>0</v>
      </c>
      <c r="CH655" s="30">
        <f>SUMIF(Ingredients!$B$3:$B$217,M655,Ingredients!$I$3:$I$217)+SUMIF($B$3:$B$724,M655,$CI$3:$CI$724)</f>
        <v>0</v>
      </c>
      <c r="CI655" s="38">
        <f t="shared" si="138"/>
        <v>2.5</v>
      </c>
      <c r="CJ655" s="30">
        <f>SUMIF(Ingredients!$B$3:$B$217,F655,Ingredients!$J$3:$J$217)+SUMIF($B$3:$B$724,F655,$CR$3:$CR$724)</f>
        <v>0</v>
      </c>
      <c r="CK655" s="30">
        <f>SUMIF(Ingredients!$B$3:$B$217,G655,Ingredients!$J$3:$J$217)+SUMIF($B$3:$B$724,G655,$CR$3:$CR$724)</f>
        <v>0</v>
      </c>
      <c r="CL655" s="30">
        <f>SUMIF(Ingredients!$B$3:$B$217,H655,Ingredients!$J$3:$J$217)+SUMIF($B$3:$B$724,H655,$CR$3:$CR$724)</f>
        <v>0</v>
      </c>
      <c r="CM655" s="30">
        <f>SUMIF(Ingredients!$B$3:$B$217,I655,Ingredients!$J$3:$J$217)+SUMIF($B$3:$B$724,I655,$CR$3:$CR$724)</f>
        <v>0</v>
      </c>
      <c r="CN655" s="30">
        <f>SUMIF(Ingredients!$B$3:$B$217,J655,Ingredients!$J$3:$J$217)+SUMIF($B$3:$B$724,J655,$CR$3:$CR$724)</f>
        <v>1</v>
      </c>
      <c r="CO655" s="30">
        <f>SUMIF(Ingredients!$B$3:$B$217,K655,Ingredients!$J$3:$J$217)+SUMIF($B$3:$B$724,K655,$CR$3:$CR$724)</f>
        <v>0</v>
      </c>
      <c r="CP655" s="30">
        <f>SUMIF(Ingredients!$B$3:$B$217,L655,Ingredients!$J$3:$J$217)+SUMIF($B$3:$B$724,L655,$CR$3:$CR$724)</f>
        <v>0</v>
      </c>
      <c r="CQ655" s="30">
        <f>SUMIF(Ingredients!$B$3:$B$217,M655,Ingredients!$J$3:$J$217)+SUMIF($B$3:$B$724,M655,$CR$3:$CR$724)</f>
        <v>0</v>
      </c>
      <c r="CR655" s="43">
        <f t="shared" si="139"/>
        <v>1</v>
      </c>
      <c r="CS655" s="34">
        <v>25</v>
      </c>
      <c r="CT655" s="30">
        <v>0</v>
      </c>
      <c r="CU655" s="30">
        <v>12</v>
      </c>
      <c r="CV655" s="35">
        <v>0.5</v>
      </c>
      <c r="CW655" s="36">
        <v>0</v>
      </c>
      <c r="CX655" s="37">
        <v>1.5</v>
      </c>
      <c r="CY655" s="38">
        <v>2.5</v>
      </c>
      <c r="CZ655" s="39">
        <v>1</v>
      </c>
      <c r="DA655" t="s">
        <v>202</v>
      </c>
      <c r="DB655" t="str">
        <f t="shared" ca="1" si="140"/>
        <v>-</v>
      </c>
      <c r="DD655" t="s">
        <v>200</v>
      </c>
      <c r="DE655" t="str">
        <f t="shared" ca="1" si="141"/>
        <v>BREAKFASTBURRITOITEM(MEAL, ItemRegistry.breakfastburritoItem, 4 ,5f,0f,0.5f,1.5f,0f,2.5f,1f,1.75f),</v>
      </c>
      <c r="DF655" t="s">
        <v>2657</v>
      </c>
    </row>
    <row r="656" spans="2:110" x14ac:dyDescent="0.3">
      <c r="B656" t="s">
        <v>983</v>
      </c>
      <c r="C656" t="str">
        <f>INDEX('PH Itemnames'!$B$1:$B$723,MATCH(B656,'PH Itemnames'!$A$1:$A$723),1)</f>
        <v>chipsandsalsaItem</v>
      </c>
      <c r="D656" t="s">
        <v>240</v>
      </c>
      <c r="E656" t="s">
        <v>1192</v>
      </c>
      <c r="F656" s="10" t="s">
        <v>760</v>
      </c>
      <c r="G656" s="11" t="s">
        <v>737</v>
      </c>
      <c r="H656" s="11"/>
      <c r="I656" s="11"/>
      <c r="J656" s="11"/>
      <c r="K656" s="11"/>
      <c r="L656" s="11"/>
      <c r="M656" s="11"/>
      <c r="N656" s="46">
        <f ca="1">SUMIF(Ingredients!$B$3:$B$217,'PH complex foods'!F656,Ingredients!$A$3:$A$119)+SUMIF($B$3:$B$724,F656,$V$3:$V$723)</f>
        <v>0</v>
      </c>
      <c r="O656" s="11">
        <f ca="1">SUMIF(Ingredients!$B$3:$B$217,'PH complex foods'!G656,Ingredients!$A$3:$A$119)+SUMIF($B$3:$B$724,G656,$V$3:$V$723)</f>
        <v>0</v>
      </c>
      <c r="P656" s="11">
        <f ca="1">SUMIF(Ingredients!$B$3:$B$217,'PH complex foods'!H656,Ingredients!$A$3:$A$119)+SUMIF($B$3:$B$724,H656,$V$3:$V$723)</f>
        <v>0</v>
      </c>
      <c r="Q656" s="11">
        <f ca="1">SUMIF(Ingredients!$B$3:$B$217,'PH complex foods'!I656,Ingredients!$A$3:$A$119)+SUMIF($B$3:$B$724,I656,$V$3:$V$723)</f>
        <v>0</v>
      </c>
      <c r="R656" s="11">
        <f ca="1">SUMIF(Ingredients!$B$3:$B$217,'PH complex foods'!J656,Ingredients!$A$3:$A$119)+SUMIF($B$3:$B$724,J656,$V$3:$V$723)</f>
        <v>0</v>
      </c>
      <c r="S656" s="11">
        <f ca="1">SUMIF(Ingredients!$B$3:$B$217,'PH complex foods'!K656,Ingredients!$A$3:$A$119)+SUMIF($B$3:$B$724,K656,$V$3:$V$723)</f>
        <v>0</v>
      </c>
      <c r="T656" s="11">
        <f ca="1">SUMIF(Ingredients!$B$3:$B$217,'PH complex foods'!L656,Ingredients!$A$3:$A$119)+SUMIF($B$3:$B$724,L656,$V$3:$V$723)</f>
        <v>0</v>
      </c>
      <c r="U656" s="11">
        <f ca="1">SUMIF(Ingredients!$B$3:$B$217,'PH complex foods'!M656,Ingredients!$A$3:$A$119)+SUMIF($B$3:$B$724,M656,$V$3:$V$723)</f>
        <v>0</v>
      </c>
      <c r="V656" s="10">
        <f t="shared" ca="1" si="142"/>
        <v>-1</v>
      </c>
      <c r="W656" s="11">
        <f t="shared" si="131"/>
        <v>0</v>
      </c>
      <c r="X656" s="44" t="str">
        <f t="shared" ca="1" si="143"/>
        <v>No</v>
      </c>
      <c r="Y656" s="34">
        <f>SUMIF(Ingredients!$B$3:$B$217,F656,Ingredients!$C$3:$C$217)+SUMIF($B$3:$B$724,F656,$AG$3:$AG$724)</f>
        <v>1</v>
      </c>
      <c r="Z656" s="30">
        <f>SUMIF(Ingredients!$B$3:$B$217,G656,Ingredients!$C$3:$C$217)+SUMIF($B$3:$B$724,G656,$AG$3:$AG$724)</f>
        <v>7</v>
      </c>
      <c r="AA656" s="30">
        <f>SUMIF(Ingredients!$B$3:$B$217,H656,Ingredients!$C$3:$C$217)+SUMIF($B$3:$B$724,H656,$AG$3:$AG$724)</f>
        <v>0</v>
      </c>
      <c r="AB656" s="30">
        <f>SUMIF(Ingredients!$B$3:$B$217,I656,Ingredients!$C$3:$C$217)+SUMIF($B$3:$B$724,I656,$AG$3:$AG$724)</f>
        <v>0</v>
      </c>
      <c r="AC656" s="30">
        <f>SUMIF(Ingredients!$B$3:$B$217,J656,Ingredients!$C$3:$C$217)+SUMIF($B$3:$B$724,J656,$AG$3:$AG$724)</f>
        <v>0</v>
      </c>
      <c r="AD656" s="30">
        <f>SUMIF(Ingredients!$B$3:$B$217,K656,Ingredients!$C$3:$C$217)+SUMIF($B$3:$B$724,K656,$AG$3:$AG$724)</f>
        <v>0</v>
      </c>
      <c r="AE656" s="30">
        <f>SUMIF(Ingredients!$B$3:$B$217,L656,Ingredients!$C$3:$C$217)+SUMIF($B$3:$B$724,L656,$AG$3:$AG$724)</f>
        <v>0</v>
      </c>
      <c r="AF656" s="30">
        <f>SUMIF(Ingredients!$B$3:$B$217,M656,Ingredients!$C$3:$C$217)+SUMIF($B$3:$B$724,M656,$AG$3:$AG$724)</f>
        <v>0</v>
      </c>
      <c r="AG656" s="29">
        <f t="shared" si="132"/>
        <v>8</v>
      </c>
      <c r="AH656" s="30">
        <f>SUMIF(Ingredients!$B$3:$B$217,F656,Ingredients!$D$3:$D$217)+SUMIF($B$3:$B$724,F656,$AP$3:$AP$724)</f>
        <v>15</v>
      </c>
      <c r="AI656" s="30">
        <f>SUMIF(Ingredients!$B$3:$B$217,G656,Ingredients!$D$3:$D$217)+SUMIF($B$3:$B$724,G656,$AP$3:$AP$724)</f>
        <v>10</v>
      </c>
      <c r="AJ656" s="30">
        <f>SUMIF(Ingredients!$B$3:$B$217,H656,Ingredients!$D$3:$D$217)+SUMIF($B$3:$B$724,H656,$AP$3:$AP$724)</f>
        <v>0</v>
      </c>
      <c r="AK656" s="30">
        <f>SUMIF(Ingredients!$B$3:$B$217,I656,Ingredients!$D$3:$D$217)+SUMIF($B$3:$B$724,I656,$AP$3:$AP$724)</f>
        <v>0</v>
      </c>
      <c r="AL656" s="30">
        <f>SUMIF(Ingredients!$B$3:$B$217,J656,Ingredients!$D$3:$D$217)+SUMIF($B$3:$B$724,J656,$AP$3:$AP$724)</f>
        <v>0</v>
      </c>
      <c r="AM656" s="30">
        <f>SUMIF(Ingredients!$B$3:$B$217,K656,Ingredients!$D$3:$D$217)+SUMIF($B$3:$B$724,K656,$AP$3:$AP$724)</f>
        <v>0</v>
      </c>
      <c r="AN656" s="30">
        <f>SUMIF(Ingredients!$B$3:$B$217,L656,Ingredients!$D$3:$D$217)+SUMIF($B$3:$B$724,L656,$AP$3:$AP$724)</f>
        <v>0</v>
      </c>
      <c r="AO656" s="30">
        <f>SUMIF(Ingredients!$B$3:$B$217,M656,Ingredients!$D$3:$D$217)+SUMIF($B$3:$B$724,M656,$AP$3:$AP$724)</f>
        <v>0</v>
      </c>
      <c r="AP656" s="29">
        <f t="shared" si="133"/>
        <v>25</v>
      </c>
      <c r="AQ656" s="30">
        <f>SUMIF(Ingredients!$B$3:$B$217,F656,Ingredients!$E$3:$E$217)+SUMIF($B$3:$B$724,F656,$AY$3:$AY$727)</f>
        <v>20.5</v>
      </c>
      <c r="AR656" s="30">
        <f>SUMIF(Ingredients!$B$3:$B$217,G656,Ingredients!$E$3:$E$217)+SUMIF($B$3:$B$724,G656,$AY$3:$AY$727)</f>
        <v>32</v>
      </c>
      <c r="AS656" s="30">
        <f>SUMIF(Ingredients!$B$3:$B$217,H656,Ingredients!$E$3:$E$217)+SUMIF($B$3:$B$724,H656,$AY$3:$AY$727)</f>
        <v>0</v>
      </c>
      <c r="AT656" s="30">
        <f>SUMIF(Ingredients!$B$3:$B$217,I656,Ingredients!$E$3:$E$217)+SUMIF($B$3:$B$724,I656,$AY$3:$AY$727)</f>
        <v>0</v>
      </c>
      <c r="AU656" s="30">
        <f>SUMIF(Ingredients!$B$3:$B$217,J656,Ingredients!$E$3:$E$217)+SUMIF($B$3:$B$724,J656,$AY$3:$AY$727)</f>
        <v>0</v>
      </c>
      <c r="AV656" s="30">
        <f>SUMIF(Ingredients!$B$3:$B$217,K656,Ingredients!$E$3:$E$217)+SUMIF($B$3:$B$724,K656,$AY$3:$AY$727)</f>
        <v>0</v>
      </c>
      <c r="AW656" s="30">
        <f>SUMIF(Ingredients!$B$3:$B$217,L656,Ingredients!$E$3:$E$217)+SUMIF($B$3:$B$724,L656,$AY$3:$AY$727)</f>
        <v>0</v>
      </c>
      <c r="AX656" s="30">
        <f>SUMIF(Ingredients!$B$3:$B$217,M656,Ingredients!$E$3:$E$217)+SUMIF($B$3:$B$724,M656,$AY$3:$AY$727)</f>
        <v>0</v>
      </c>
      <c r="AY656" s="29">
        <f t="shared" si="134"/>
        <v>26.25</v>
      </c>
      <c r="AZ656" s="30">
        <f>SUMIF(Ingredients!$B$3:$B$217,F656,Ingredients!$F$3:$F$217)+SUMIF($B$3:$B$724,F656,$BH$3:$BH$724)</f>
        <v>0</v>
      </c>
      <c r="BA656" s="30">
        <f>SUMIF(Ingredients!$B$3:$B$217,G656,Ingredients!$F$3:$F$217)+SUMIF($B$3:$B$724,G656,$BH$3:$BH$724)</f>
        <v>0</v>
      </c>
      <c r="BB656" s="30">
        <f>SUMIF(Ingredients!$B$3:$B$217,H656,Ingredients!$F$3:$F$217)+SUMIF($B$3:$B$724,H656,$BH$3:$BH$724)</f>
        <v>0</v>
      </c>
      <c r="BC656" s="30">
        <f>SUMIF(Ingredients!$B$3:$B$217,I656,Ingredients!$F$3:$F$217)+SUMIF($B$3:$B$724,I656,$BH$3:$BH$724)</f>
        <v>0</v>
      </c>
      <c r="BD656" s="30">
        <f>SUMIF(Ingredients!$B$3:$B$217,J656,Ingredients!$F$3:$F$217)+SUMIF($B$3:$B$724,J656,$BH$3:$BH$724)</f>
        <v>0</v>
      </c>
      <c r="BE656" s="30">
        <f>SUMIF(Ingredients!$B$3:$B$217,K656,Ingredients!$F$3:$F$217)+SUMIF($B$3:$B$724,K656,$BH$3:$BH$724)</f>
        <v>0</v>
      </c>
      <c r="BF656" s="30">
        <f>SUMIF(Ingredients!$B$3:$B$217,L656,Ingredients!$F$3:$F$217)+SUMIF($B$3:$B$724,L656,$BH$3:$BH$724)</f>
        <v>0</v>
      </c>
      <c r="BG656" s="30">
        <f>SUMIF(Ingredients!$B$3:$B$217,M656,Ingredients!$F$3:$F$217)+SUMIF($B$3:$B$724,M656,$BH$3:$BH$724)</f>
        <v>0</v>
      </c>
      <c r="BH656" s="35">
        <f t="shared" si="135"/>
        <v>0</v>
      </c>
      <c r="BI656" s="30">
        <f>SUMIF(Ingredients!$B$3:$B$217,F656,Ingredients!$G$3:$G$217)+SUMIF($B$3:$B$724,F656,$BQ$3:$BQ$724)</f>
        <v>0.8</v>
      </c>
      <c r="BJ656" s="30">
        <f>SUMIF(Ingredients!$B$3:$B$217,G656,Ingredients!$G$3:$G$217)+SUMIF($B$3:$B$724,G656,$BQ$3:$BQ$724)</f>
        <v>0.8</v>
      </c>
      <c r="BK656" s="30">
        <f>SUMIF(Ingredients!$B$3:$B$217,H656,Ingredients!$G$3:$G$217)+SUMIF($B$3:$B$724,H656,$BQ$3:$BQ$724)</f>
        <v>0</v>
      </c>
      <c r="BL656" s="30">
        <f>SUMIF(Ingredients!$B$3:$B$217,I656,Ingredients!$G$3:$G$217)+SUMIF($B$3:$B$724,I656,$BQ$3:$BQ$724)</f>
        <v>0</v>
      </c>
      <c r="BM656" s="30">
        <f>SUMIF(Ingredients!$B$3:$B$217,J656,Ingredients!$G$3:$G$217)+SUMIF($B$3:$B$724,J656,$BQ$3:$BQ$724)</f>
        <v>0</v>
      </c>
      <c r="BN656" s="30">
        <f>SUMIF(Ingredients!$B$3:$B$217,K656,Ingredients!$G$3:$G$217)+SUMIF($B$3:$B$724,K656,$BQ$3:$BQ$724)</f>
        <v>0</v>
      </c>
      <c r="BO656" s="30">
        <f>SUMIF(Ingredients!$B$3:$B$217,L656,Ingredients!$G$3:$G$217)+SUMIF($B$3:$B$724,L656,$BQ$3:$BQ$724)</f>
        <v>0</v>
      </c>
      <c r="BP656" s="30">
        <f>SUMIF(Ingredients!$B$3:$B$217,M656,Ingredients!$G$3:$G$217)+SUMIF($B$3:$B$724,M656,$BQ$3:$BQ$724)</f>
        <v>0</v>
      </c>
      <c r="BQ656" s="36">
        <f t="shared" si="136"/>
        <v>1.6</v>
      </c>
      <c r="BR656" s="30">
        <f>SUMIF(Ingredients!$B$3:$B$217,F656,Ingredients!$H$3:$H$217)+SUMIF($B$3:$B$724,F656,$BZ$3:$BZ$724)</f>
        <v>0</v>
      </c>
      <c r="BS656" s="30">
        <f>SUMIF(Ingredients!$B$3:$B$217,G656,Ingredients!$H$3:$H$217)+SUMIF($B$3:$B$724,G656,$BZ$3:$BZ$724)</f>
        <v>4.5</v>
      </c>
      <c r="BT656" s="30">
        <f>SUMIF(Ingredients!$B$3:$B$217,H656,Ingredients!$H$3:$H$217)+SUMIF($B$3:$B$724,H656,$BZ$3:$BZ$724)</f>
        <v>0</v>
      </c>
      <c r="BU656" s="30">
        <f>SUMIF(Ingredients!$B$3:$B$217,I656,Ingredients!$H$3:$H$217)+SUMIF($B$3:$B$724,I656,$BZ$3:$BZ$724)</f>
        <v>0</v>
      </c>
      <c r="BV656" s="30">
        <f>SUMIF(Ingredients!$B$3:$B$217,J656,Ingredients!$H$3:$H$217)+SUMIF($B$3:$B$724,J656,$BZ$3:$BZ$724)</f>
        <v>0</v>
      </c>
      <c r="BW656" s="30">
        <f>SUMIF(Ingredients!$B$3:$B$217,K656,Ingredients!$H$3:$H$217)+SUMIF($B$3:$B$724,K656,$BZ$3:$BZ$724)</f>
        <v>0</v>
      </c>
      <c r="BX656" s="30">
        <f>SUMIF(Ingredients!$B$3:$B$217,L656,Ingredients!$H$3:$H$217)+SUMIF($B$3:$B$724,L656,$BZ$3:$BZ$724)</f>
        <v>0</v>
      </c>
      <c r="BY656" s="30">
        <f>SUMIF(Ingredients!$B$3:$B$217,M656,Ingredients!$H$3:$H$217)+SUMIF($B$3:$B$724,M656,$BZ$3:$BZ$724)</f>
        <v>0</v>
      </c>
      <c r="BZ656" s="42">
        <f t="shared" si="137"/>
        <v>4.5</v>
      </c>
      <c r="CA656" s="30">
        <f>SUMIF(Ingredients!$B$3:$B$217,F656,Ingredients!$I$3:$I$217)+SUMIF($B$3:$B$724,F656,$CI$3:$CI$724)</f>
        <v>0</v>
      </c>
      <c r="CB656" s="30">
        <f>SUMIF(Ingredients!$B$3:$B$217,G656,Ingredients!$I$3:$I$217)+SUMIF($B$3:$B$724,G656,$CI$3:$CI$724)</f>
        <v>0</v>
      </c>
      <c r="CC656" s="30">
        <f>SUMIF(Ingredients!$B$3:$B$217,H656,Ingredients!$I$3:$I$217)+SUMIF($B$3:$B$724,H656,$CI$3:$CI$724)</f>
        <v>0</v>
      </c>
      <c r="CD656" s="30">
        <f>SUMIF(Ingredients!$B$3:$B$217,I656,Ingredients!$I$3:$I$217)+SUMIF($B$3:$B$724,I656,$CI$3:$CI$724)</f>
        <v>0</v>
      </c>
      <c r="CE656" s="30">
        <f>SUMIF(Ingredients!$B$3:$B$217,J656,Ingredients!$I$3:$I$217)+SUMIF($B$3:$B$724,J656,$CI$3:$CI$724)</f>
        <v>0</v>
      </c>
      <c r="CF656" s="30">
        <f>SUMIF(Ingredients!$B$3:$B$217,K656,Ingredients!$I$3:$I$217)+SUMIF($B$3:$B$724,K656,$CI$3:$CI$724)</f>
        <v>0</v>
      </c>
      <c r="CG656" s="30">
        <f>SUMIF(Ingredients!$B$3:$B$217,L656,Ingredients!$I$3:$I$217)+SUMIF($B$3:$B$724,L656,$CI$3:$CI$724)</f>
        <v>0</v>
      </c>
      <c r="CH656" s="30">
        <f>SUMIF(Ingredients!$B$3:$B$217,M656,Ingredients!$I$3:$I$217)+SUMIF($B$3:$B$724,M656,$CI$3:$CI$724)</f>
        <v>0</v>
      </c>
      <c r="CI656" s="38">
        <f t="shared" si="138"/>
        <v>0</v>
      </c>
      <c r="CJ656" s="30">
        <f>SUMIF(Ingredients!$B$3:$B$217,F656,Ingredients!$J$3:$J$217)+SUMIF($B$3:$B$724,F656,$CR$3:$CR$724)</f>
        <v>0</v>
      </c>
      <c r="CK656" s="30">
        <f>SUMIF(Ingredients!$B$3:$B$217,G656,Ingredients!$J$3:$J$217)+SUMIF($B$3:$B$724,G656,$CR$3:$CR$724)</f>
        <v>0</v>
      </c>
      <c r="CL656" s="30">
        <f>SUMIF(Ingredients!$B$3:$B$217,H656,Ingredients!$J$3:$J$217)+SUMIF($B$3:$B$724,H656,$CR$3:$CR$724)</f>
        <v>0</v>
      </c>
      <c r="CM656" s="30">
        <f>SUMIF(Ingredients!$B$3:$B$217,I656,Ingredients!$J$3:$J$217)+SUMIF($B$3:$B$724,I656,$CR$3:$CR$724)</f>
        <v>0</v>
      </c>
      <c r="CN656" s="30">
        <f>SUMIF(Ingredients!$B$3:$B$217,J656,Ingredients!$J$3:$J$217)+SUMIF($B$3:$B$724,J656,$CR$3:$CR$724)</f>
        <v>0</v>
      </c>
      <c r="CO656" s="30">
        <f>SUMIF(Ingredients!$B$3:$B$217,K656,Ingredients!$J$3:$J$217)+SUMIF($B$3:$B$724,K656,$CR$3:$CR$724)</f>
        <v>0</v>
      </c>
      <c r="CP656" s="30">
        <f>SUMIF(Ingredients!$B$3:$B$217,L656,Ingredients!$J$3:$J$217)+SUMIF($B$3:$B$724,L656,$CR$3:$CR$724)</f>
        <v>0</v>
      </c>
      <c r="CQ656" s="30">
        <f>SUMIF(Ingredients!$B$3:$B$217,M656,Ingredients!$J$3:$J$217)+SUMIF($B$3:$B$724,M656,$CR$3:$CR$724)</f>
        <v>0</v>
      </c>
      <c r="CR656" s="43">
        <f t="shared" si="139"/>
        <v>0</v>
      </c>
      <c r="CS656" s="34">
        <v>10</v>
      </c>
      <c r="CT656" s="30">
        <v>0</v>
      </c>
      <c r="CU656" s="30">
        <v>21.45</v>
      </c>
      <c r="CV656" s="35">
        <v>0</v>
      </c>
      <c r="CW656" s="36">
        <v>1.5</v>
      </c>
      <c r="CX656" s="37">
        <v>4.5</v>
      </c>
      <c r="CY656" s="38">
        <v>0</v>
      </c>
      <c r="CZ656" s="39">
        <v>0</v>
      </c>
      <c r="DA656" t="s">
        <v>202</v>
      </c>
      <c r="DB656" t="str">
        <f t="shared" ca="1" si="140"/>
        <v>No</v>
      </c>
      <c r="DD656" t="s">
        <v>200</v>
      </c>
      <c r="DE656" t="str">
        <f t="shared" ca="1" si="141"/>
        <v/>
      </c>
      <c r="DF656" t="s">
        <v>2658</v>
      </c>
    </row>
    <row r="657" spans="2:110" x14ac:dyDescent="0.3">
      <c r="B657" t="s">
        <v>984</v>
      </c>
      <c r="C657" t="str">
        <f>INDEX('PH Itemnames'!$B$1:$B$723,MATCH(B657,'PH Itemnames'!$A$1:$A$723),1)</f>
        <v>crawfishetoufeeItem</v>
      </c>
      <c r="D657" t="s">
        <v>245</v>
      </c>
      <c r="E657" t="s">
        <v>1192</v>
      </c>
      <c r="F657" s="10" t="s">
        <v>985</v>
      </c>
      <c r="G657" s="11" t="s">
        <v>247</v>
      </c>
      <c r="H657" s="11" t="s">
        <v>64</v>
      </c>
      <c r="I657" s="11" t="s">
        <v>120</v>
      </c>
      <c r="J657" s="11" t="s">
        <v>44</v>
      </c>
      <c r="K657" s="11" t="s">
        <v>249</v>
      </c>
      <c r="L657" s="11" t="s">
        <v>133</v>
      </c>
      <c r="M657" s="11" t="s">
        <v>264</v>
      </c>
      <c r="N657" s="46">
        <f ca="1">SUMIF(Ingredients!$B$3:$B$217,'PH complex foods'!F657,Ingredients!$A$3:$A$119)+SUMIF($B$3:$B$724,F657,$V$3:$V$723)</f>
        <v>0</v>
      </c>
      <c r="O657" s="11">
        <f ca="1">SUMIF(Ingredients!$B$3:$B$217,'PH complex foods'!G657,Ingredients!$A$3:$A$119)+SUMIF($B$3:$B$724,G657,$V$3:$V$723)</f>
        <v>1</v>
      </c>
      <c r="P657" s="11">
        <f ca="1">SUMIF(Ingredients!$B$3:$B$217,'PH complex foods'!H657,Ingredients!$A$3:$A$119)+SUMIF($B$3:$B$724,H657,$V$3:$V$723)</f>
        <v>1</v>
      </c>
      <c r="Q657" s="11">
        <f ca="1">SUMIF(Ingredients!$B$3:$B$217,'PH complex foods'!I657,Ingredients!$A$3:$A$119)+SUMIF($B$3:$B$724,I657,$V$3:$V$723)</f>
        <v>1</v>
      </c>
      <c r="R657" s="11">
        <f ca="1">SUMIF(Ingredients!$B$3:$B$217,'PH complex foods'!J657,Ingredients!$A$3:$A$119)+SUMIF($B$3:$B$724,J657,$V$3:$V$723)</f>
        <v>1</v>
      </c>
      <c r="S657" s="11">
        <f ca="1">SUMIF(Ingredients!$B$3:$B$217,'PH complex foods'!K657,Ingredients!$A$3:$A$119)+SUMIF($B$3:$B$724,K657,$V$3:$V$723)</f>
        <v>1</v>
      </c>
      <c r="T657" s="11">
        <f ca="1">SUMIF(Ingredients!$B$3:$B$217,'PH complex foods'!L657,Ingredients!$A$3:$A$119)+SUMIF($B$3:$B$724,L657,$V$3:$V$723)</f>
        <v>1</v>
      </c>
      <c r="U657" s="11">
        <f ca="1">SUMIF(Ingredients!$B$3:$B$217,'PH complex foods'!M657,Ingredients!$A$3:$A$119)+SUMIF($B$3:$B$724,M657,$V$3:$V$723)</f>
        <v>1</v>
      </c>
      <c r="V657" s="10">
        <f t="shared" ca="1" si="142"/>
        <v>0</v>
      </c>
      <c r="W657" s="11">
        <f t="shared" si="131"/>
        <v>0</v>
      </c>
      <c r="X657" s="44" t="str">
        <f t="shared" ca="1" si="143"/>
        <v>No</v>
      </c>
      <c r="Y657" s="34">
        <f>SUMIF(Ingredients!$B$3:$B$217,F657,Ingredients!$C$3:$C$217)+SUMIF($B$3:$B$724,F657,$AG$3:$AG$724)</f>
        <v>0</v>
      </c>
      <c r="Z657" s="30">
        <f>SUMIF(Ingredients!$B$3:$B$217,G657,Ingredients!$C$3:$C$217)+SUMIF($B$3:$B$724,G657,$AG$3:$AG$724)</f>
        <v>5</v>
      </c>
      <c r="AA657" s="30">
        <f>SUMIF(Ingredients!$B$3:$B$217,H657,Ingredients!$C$3:$C$217)+SUMIF($B$3:$B$724,H657,$AG$3:$AG$724)</f>
        <v>2</v>
      </c>
      <c r="AB657" s="30">
        <f>SUMIF(Ingredients!$B$3:$B$217,I657,Ingredients!$C$3:$C$217)+SUMIF($B$3:$B$724,I657,$AG$3:$AG$724)</f>
        <v>5</v>
      </c>
      <c r="AC657" s="30">
        <f>SUMIF(Ingredients!$B$3:$B$217,J657,Ingredients!$C$3:$C$217)+SUMIF($B$3:$B$724,J657,$AG$3:$AG$724)</f>
        <v>0</v>
      </c>
      <c r="AD657" s="30">
        <f>SUMIF(Ingredients!$B$3:$B$217,K657,Ingredients!$C$3:$C$217)+SUMIF($B$3:$B$724,K657,$AG$3:$AG$724)</f>
        <v>0</v>
      </c>
      <c r="AE657" s="30">
        <f>SUMIF(Ingredients!$B$3:$B$217,L657,Ingredients!$C$3:$C$217)+SUMIF($B$3:$B$724,L657,$AG$3:$AG$724)</f>
        <v>1</v>
      </c>
      <c r="AF657" s="30">
        <f>SUMIF(Ingredients!$B$3:$B$217,M657,Ingredients!$C$3:$C$217)+SUMIF($B$3:$B$724,M657,$AG$3:$AG$724)</f>
        <v>5</v>
      </c>
      <c r="AG657" s="29">
        <f t="shared" si="132"/>
        <v>18</v>
      </c>
      <c r="AH657" s="30">
        <f>SUMIF(Ingredients!$B$3:$B$217,F657,Ingredients!$D$3:$D$217)+SUMIF($B$3:$B$724,F657,$AP$3:$AP$724)</f>
        <v>0</v>
      </c>
      <c r="AI657" s="30">
        <f>SUMIF(Ingredients!$B$3:$B$217,G657,Ingredients!$D$3:$D$217)+SUMIF($B$3:$B$724,G657,$AP$3:$AP$724)</f>
        <v>0</v>
      </c>
      <c r="AJ657" s="30">
        <f>SUMIF(Ingredients!$B$3:$B$217,H657,Ingredients!$D$3:$D$217)+SUMIF($B$3:$B$724,H657,$AP$3:$AP$724)</f>
        <v>0</v>
      </c>
      <c r="AK657" s="30">
        <f>SUMIF(Ingredients!$B$3:$B$217,I657,Ingredients!$D$3:$D$217)+SUMIF($B$3:$B$724,I657,$AP$3:$AP$724)</f>
        <v>0</v>
      </c>
      <c r="AL657" s="30">
        <f>SUMIF(Ingredients!$B$3:$B$217,J657,Ingredients!$D$3:$D$217)+SUMIF($B$3:$B$724,J657,$AP$3:$AP$724)</f>
        <v>0</v>
      </c>
      <c r="AM657" s="30">
        <f>SUMIF(Ingredients!$B$3:$B$217,K657,Ingredients!$D$3:$D$217)+SUMIF($B$3:$B$724,K657,$AP$3:$AP$724)</f>
        <v>0</v>
      </c>
      <c r="AN657" s="30">
        <f>SUMIF(Ingredients!$B$3:$B$217,L657,Ingredients!$D$3:$D$217)+SUMIF($B$3:$B$724,L657,$AP$3:$AP$724)</f>
        <v>0</v>
      </c>
      <c r="AO657" s="30">
        <f>SUMIF(Ingredients!$B$3:$B$217,M657,Ingredients!$D$3:$D$217)+SUMIF($B$3:$B$724,M657,$AP$3:$AP$724)</f>
        <v>0</v>
      </c>
      <c r="AP657" s="29">
        <f t="shared" si="133"/>
        <v>0</v>
      </c>
      <c r="AQ657" s="30">
        <f>SUMIF(Ingredients!$B$3:$B$217,F657,Ingredients!$E$3:$E$217)+SUMIF($B$3:$B$724,F657,$AY$3:$AY$727)</f>
        <v>0</v>
      </c>
      <c r="AR657" s="30">
        <f>SUMIF(Ingredients!$B$3:$B$217,G657,Ingredients!$E$3:$E$217)+SUMIF($B$3:$B$724,G657,$AY$3:$AY$727)</f>
        <v>12</v>
      </c>
      <c r="AS657" s="30">
        <f>SUMIF(Ingredients!$B$3:$B$217,H657,Ingredients!$E$3:$E$217)+SUMIF($B$3:$B$724,H657,$AY$3:$AY$727)</f>
        <v>43</v>
      </c>
      <c r="AT657" s="30">
        <f>SUMIF(Ingredients!$B$3:$B$217,I657,Ingredients!$E$3:$E$217)+SUMIF($B$3:$B$724,I657,$AY$3:$AY$727)</f>
        <v>7</v>
      </c>
      <c r="AU657" s="30">
        <f>SUMIF(Ingredients!$B$3:$B$217,J657,Ingredients!$E$3:$E$217)+SUMIF($B$3:$B$724,J657,$AY$3:$AY$727)</f>
        <v>10</v>
      </c>
      <c r="AV657" s="30">
        <f>SUMIF(Ingredients!$B$3:$B$217,K657,Ingredients!$E$3:$E$217)+SUMIF($B$3:$B$724,K657,$AY$3:$AY$727)</f>
        <v>30</v>
      </c>
      <c r="AW657" s="30">
        <f>SUMIF(Ingredients!$B$3:$B$217,L657,Ingredients!$E$3:$E$217)+SUMIF($B$3:$B$724,L657,$AY$3:$AY$727)</f>
        <v>32</v>
      </c>
      <c r="AX657" s="30">
        <f>SUMIF(Ingredients!$B$3:$B$217,M657,Ingredients!$E$3:$E$217)+SUMIF($B$3:$B$724,M657,$AY$3:$AY$727)</f>
        <v>43</v>
      </c>
      <c r="AY657" s="29">
        <f t="shared" si="134"/>
        <v>22.125</v>
      </c>
      <c r="AZ657" s="30">
        <f>SUMIF(Ingredients!$B$3:$B$217,F657,Ingredients!$F$3:$F$217)+SUMIF($B$3:$B$724,F657,$BH$3:$BH$724)</f>
        <v>0</v>
      </c>
      <c r="BA657" s="30">
        <f>SUMIF(Ingredients!$B$3:$B$217,G657,Ingredients!$F$3:$F$217)+SUMIF($B$3:$B$724,G657,$BH$3:$BH$724)</f>
        <v>0</v>
      </c>
      <c r="BB657" s="30">
        <f>SUMIF(Ingredients!$B$3:$B$217,H657,Ingredients!$F$3:$F$217)+SUMIF($B$3:$B$724,H657,$BH$3:$BH$724)</f>
        <v>0</v>
      </c>
      <c r="BC657" s="30">
        <f>SUMIF(Ingredients!$B$3:$B$217,I657,Ingredients!$F$3:$F$217)+SUMIF($B$3:$B$724,I657,$BH$3:$BH$724)</f>
        <v>0</v>
      </c>
      <c r="BD657" s="30">
        <f>SUMIF(Ingredients!$B$3:$B$217,J657,Ingredients!$F$3:$F$217)+SUMIF($B$3:$B$724,J657,$BH$3:$BH$724)</f>
        <v>0</v>
      </c>
      <c r="BE657" s="30">
        <f>SUMIF(Ingredients!$B$3:$B$217,K657,Ingredients!$F$3:$F$217)+SUMIF($B$3:$B$724,K657,$BH$3:$BH$724)</f>
        <v>0</v>
      </c>
      <c r="BF657" s="30">
        <f>SUMIF(Ingredients!$B$3:$B$217,L657,Ingredients!$F$3:$F$217)+SUMIF($B$3:$B$724,L657,$BH$3:$BH$724)</f>
        <v>0</v>
      </c>
      <c r="BG657" s="30">
        <f>SUMIF(Ingredients!$B$3:$B$217,M657,Ingredients!$F$3:$F$217)+SUMIF($B$3:$B$724,M657,$BH$3:$BH$724)</f>
        <v>1</v>
      </c>
      <c r="BH657" s="35">
        <f t="shared" si="135"/>
        <v>1</v>
      </c>
      <c r="BI657" s="30">
        <f>SUMIF(Ingredients!$B$3:$B$217,F657,Ingredients!$G$3:$G$217)+SUMIF($B$3:$B$724,F657,$BQ$3:$BQ$724)</f>
        <v>0</v>
      </c>
      <c r="BJ657" s="30">
        <f>SUMIF(Ingredients!$B$3:$B$217,G657,Ingredients!$G$3:$G$217)+SUMIF($B$3:$B$724,G657,$BQ$3:$BQ$724)</f>
        <v>0</v>
      </c>
      <c r="BK657" s="30">
        <f>SUMIF(Ingredients!$B$3:$B$217,H657,Ingredients!$G$3:$G$217)+SUMIF($B$3:$B$724,H657,$BQ$3:$BQ$724)</f>
        <v>0</v>
      </c>
      <c r="BL657" s="30">
        <f>SUMIF(Ingredients!$B$3:$B$217,I657,Ingredients!$G$3:$G$217)+SUMIF($B$3:$B$724,I657,$BQ$3:$BQ$724)</f>
        <v>0</v>
      </c>
      <c r="BM657" s="30">
        <f>SUMIF(Ingredients!$B$3:$B$217,J657,Ingredients!$G$3:$G$217)+SUMIF($B$3:$B$724,J657,$BQ$3:$BQ$724)</f>
        <v>0</v>
      </c>
      <c r="BN657" s="30">
        <f>SUMIF(Ingredients!$B$3:$B$217,K657,Ingredients!$G$3:$G$217)+SUMIF($B$3:$B$724,K657,$BQ$3:$BQ$724)</f>
        <v>0</v>
      </c>
      <c r="BO657" s="30">
        <f>SUMIF(Ingredients!$B$3:$B$217,L657,Ingredients!$G$3:$G$217)+SUMIF($B$3:$B$724,L657,$BQ$3:$BQ$724)</f>
        <v>0</v>
      </c>
      <c r="BP657" s="30">
        <f>SUMIF(Ingredients!$B$3:$B$217,M657,Ingredients!$G$3:$G$217)+SUMIF($B$3:$B$724,M657,$BQ$3:$BQ$724)</f>
        <v>0</v>
      </c>
      <c r="BQ657" s="36">
        <f t="shared" si="136"/>
        <v>0</v>
      </c>
      <c r="BR657" s="30">
        <f>SUMIF(Ingredients!$B$3:$B$217,F657,Ingredients!$H$3:$H$217)+SUMIF($B$3:$B$724,F657,$BZ$3:$BZ$724)</f>
        <v>0</v>
      </c>
      <c r="BS657" s="30">
        <f>SUMIF(Ingredients!$B$3:$B$217,G657,Ingredients!$H$3:$H$217)+SUMIF($B$3:$B$724,G657,$BZ$3:$BZ$724)</f>
        <v>0</v>
      </c>
      <c r="BT657" s="30">
        <f>SUMIF(Ingredients!$B$3:$B$217,H657,Ingredients!$H$3:$H$217)+SUMIF($B$3:$B$724,H657,$BZ$3:$BZ$724)</f>
        <v>1</v>
      </c>
      <c r="BU657" s="30">
        <f>SUMIF(Ingredients!$B$3:$B$217,I657,Ingredients!$H$3:$H$217)+SUMIF($B$3:$B$724,I657,$BZ$3:$BZ$724)</f>
        <v>1</v>
      </c>
      <c r="BV657" s="30">
        <f>SUMIF(Ingredients!$B$3:$B$217,J657,Ingredients!$H$3:$H$217)+SUMIF($B$3:$B$724,J657,$BZ$3:$BZ$724)</f>
        <v>0</v>
      </c>
      <c r="BW657" s="30">
        <f>SUMIF(Ingredients!$B$3:$B$217,K657,Ingredients!$H$3:$H$217)+SUMIF($B$3:$B$724,K657,$BZ$3:$BZ$724)</f>
        <v>0</v>
      </c>
      <c r="BX657" s="30">
        <f>SUMIF(Ingredients!$B$3:$B$217,L657,Ingredients!$H$3:$H$217)+SUMIF($B$3:$B$724,L657,$BZ$3:$BZ$724)</f>
        <v>0.5</v>
      </c>
      <c r="BY657" s="30">
        <f>SUMIF(Ingredients!$B$3:$B$217,M657,Ingredients!$H$3:$H$217)+SUMIF($B$3:$B$724,M657,$BZ$3:$BZ$724)</f>
        <v>0</v>
      </c>
      <c r="BZ657" s="42">
        <f t="shared" si="137"/>
        <v>2.5</v>
      </c>
      <c r="CA657" s="30">
        <f>SUMIF(Ingredients!$B$3:$B$217,F657,Ingredients!$I$3:$I$217)+SUMIF($B$3:$B$724,F657,$CI$3:$CI$724)</f>
        <v>0</v>
      </c>
      <c r="CB657" s="30">
        <f>SUMIF(Ingredients!$B$3:$B$217,G657,Ingredients!$I$3:$I$217)+SUMIF($B$3:$B$724,G657,$CI$3:$CI$724)</f>
        <v>0</v>
      </c>
      <c r="CC657" s="30">
        <f>SUMIF(Ingredients!$B$3:$B$217,H657,Ingredients!$I$3:$I$217)+SUMIF($B$3:$B$724,H657,$CI$3:$CI$724)</f>
        <v>0</v>
      </c>
      <c r="CD657" s="30">
        <f>SUMIF(Ingredients!$B$3:$B$217,I657,Ingredients!$I$3:$I$217)+SUMIF($B$3:$B$724,I657,$CI$3:$CI$724)</f>
        <v>0</v>
      </c>
      <c r="CE657" s="30">
        <f>SUMIF(Ingredients!$B$3:$B$217,J657,Ingredients!$I$3:$I$217)+SUMIF($B$3:$B$724,J657,$CI$3:$CI$724)</f>
        <v>0</v>
      </c>
      <c r="CF657" s="30">
        <f>SUMIF(Ingredients!$B$3:$B$217,K657,Ingredients!$I$3:$I$217)+SUMIF($B$3:$B$724,K657,$CI$3:$CI$724)</f>
        <v>0</v>
      </c>
      <c r="CG657" s="30">
        <f>SUMIF(Ingredients!$B$3:$B$217,L657,Ingredients!$I$3:$I$217)+SUMIF($B$3:$B$724,L657,$CI$3:$CI$724)</f>
        <v>0</v>
      </c>
      <c r="CH657" s="30">
        <f>SUMIF(Ingredients!$B$3:$B$217,M657,Ingredients!$I$3:$I$217)+SUMIF($B$3:$B$724,M657,$CI$3:$CI$724)</f>
        <v>0</v>
      </c>
      <c r="CI657" s="38">
        <f t="shared" si="138"/>
        <v>0</v>
      </c>
      <c r="CJ657" s="30">
        <f>SUMIF(Ingredients!$B$3:$B$217,F657,Ingredients!$J$3:$J$217)+SUMIF($B$3:$B$724,F657,$CR$3:$CR$724)</f>
        <v>0</v>
      </c>
      <c r="CK657" s="30">
        <f>SUMIF(Ingredients!$B$3:$B$217,G657,Ingredients!$J$3:$J$217)+SUMIF($B$3:$B$724,G657,$CR$3:$CR$724)</f>
        <v>1</v>
      </c>
      <c r="CL657" s="30">
        <f>SUMIF(Ingredients!$B$3:$B$217,H657,Ingredients!$J$3:$J$217)+SUMIF($B$3:$B$724,H657,$CR$3:$CR$724)</f>
        <v>0</v>
      </c>
      <c r="CM657" s="30">
        <f>SUMIF(Ingredients!$B$3:$B$217,I657,Ingredients!$J$3:$J$217)+SUMIF($B$3:$B$724,I657,$CR$3:$CR$724)</f>
        <v>0</v>
      </c>
      <c r="CN657" s="30">
        <f>SUMIF(Ingredients!$B$3:$B$217,J657,Ingredients!$J$3:$J$217)+SUMIF($B$3:$B$724,J657,$CR$3:$CR$724)</f>
        <v>0</v>
      </c>
      <c r="CO657" s="30">
        <f>SUMIF(Ingredients!$B$3:$B$217,K657,Ingredients!$J$3:$J$217)+SUMIF($B$3:$B$724,K657,$CR$3:$CR$724)</f>
        <v>0</v>
      </c>
      <c r="CP657" s="30">
        <f>SUMIF(Ingredients!$B$3:$B$217,L657,Ingredients!$J$3:$J$217)+SUMIF($B$3:$B$724,L657,$CR$3:$CR$724)</f>
        <v>0</v>
      </c>
      <c r="CQ657" s="30">
        <f>SUMIF(Ingredients!$B$3:$B$217,M657,Ingredients!$J$3:$J$217)+SUMIF($B$3:$B$724,M657,$CR$3:$CR$724)</f>
        <v>0</v>
      </c>
      <c r="CR657" s="43">
        <f t="shared" si="139"/>
        <v>1</v>
      </c>
      <c r="CS657" s="34">
        <v>18</v>
      </c>
      <c r="CT657" s="30">
        <v>0</v>
      </c>
      <c r="CU657" s="30">
        <v>22.125</v>
      </c>
      <c r="CV657" s="35">
        <v>1</v>
      </c>
      <c r="CW657" s="36">
        <v>0</v>
      </c>
      <c r="CX657" s="37">
        <v>2.5</v>
      </c>
      <c r="CY657" s="38">
        <v>0</v>
      </c>
      <c r="CZ657" s="39">
        <v>1</v>
      </c>
      <c r="DA657" t="s">
        <v>199</v>
      </c>
      <c r="DB657" t="str">
        <f t="shared" ca="1" si="140"/>
        <v>No</v>
      </c>
      <c r="DD657" t="s">
        <v>200</v>
      </c>
      <c r="DE657" t="str">
        <f t="shared" ca="1" si="141"/>
        <v/>
      </c>
      <c r="DF657" t="s">
        <v>2272</v>
      </c>
    </row>
    <row r="658" spans="2:110" x14ac:dyDescent="0.3">
      <c r="B658" t="s">
        <v>986</v>
      </c>
      <c r="C658" t="str">
        <f>INDEX('PH Itemnames'!$B$1:$B$723,MATCH(B658,'PH Itemnames'!$A$1:$A$723),1)</f>
        <v>saucedlambkebabItem</v>
      </c>
      <c r="D658" t="s">
        <v>240</v>
      </c>
      <c r="E658" t="s">
        <v>1192</v>
      </c>
      <c r="F658" s="10" t="s">
        <v>836</v>
      </c>
      <c r="G658" s="11"/>
      <c r="H658" s="11"/>
      <c r="I658" s="11"/>
      <c r="J658" s="11"/>
      <c r="K658" s="11"/>
      <c r="L658" s="11"/>
      <c r="M658" s="11"/>
      <c r="N658" s="46">
        <f ca="1">SUMIF(Ingredients!$B$3:$B$217,'PH complex foods'!F658,Ingredients!$A$3:$A$119)+SUMIF($B$3:$B$724,F658,$V$3:$V$723)</f>
        <v>0</v>
      </c>
      <c r="O658" s="11">
        <f ca="1">SUMIF(Ingredients!$B$3:$B$217,'PH complex foods'!G658,Ingredients!$A$3:$A$119)+SUMIF($B$3:$B$724,G658,$V$3:$V$723)</f>
        <v>0</v>
      </c>
      <c r="P658" s="11">
        <f ca="1">SUMIF(Ingredients!$B$3:$B$217,'PH complex foods'!H658,Ingredients!$A$3:$A$119)+SUMIF($B$3:$B$724,H658,$V$3:$V$723)</f>
        <v>0</v>
      </c>
      <c r="Q658" s="11">
        <f ca="1">SUMIF(Ingredients!$B$3:$B$217,'PH complex foods'!I658,Ingredients!$A$3:$A$119)+SUMIF($B$3:$B$724,I658,$V$3:$V$723)</f>
        <v>0</v>
      </c>
      <c r="R658" s="11">
        <f ca="1">SUMIF(Ingredients!$B$3:$B$217,'PH complex foods'!J658,Ingredients!$A$3:$A$119)+SUMIF($B$3:$B$724,J658,$V$3:$V$723)</f>
        <v>0</v>
      </c>
      <c r="S658" s="11">
        <f ca="1">SUMIF(Ingredients!$B$3:$B$217,'PH complex foods'!K658,Ingredients!$A$3:$A$119)+SUMIF($B$3:$B$724,K658,$V$3:$V$723)</f>
        <v>0</v>
      </c>
      <c r="T658" s="11">
        <f ca="1">SUMIF(Ingredients!$B$3:$B$217,'PH complex foods'!L658,Ingredients!$A$3:$A$119)+SUMIF($B$3:$B$724,L658,$V$3:$V$723)</f>
        <v>0</v>
      </c>
      <c r="U658" s="11">
        <f ca="1">SUMIF(Ingredients!$B$3:$B$217,'PH complex foods'!M658,Ingredients!$A$3:$A$119)+SUMIF($B$3:$B$724,M658,$V$3:$V$723)</f>
        <v>0</v>
      </c>
      <c r="V658" s="10">
        <f t="shared" ca="1" si="142"/>
        <v>0</v>
      </c>
      <c r="W658" s="11">
        <f t="shared" si="131"/>
        <v>0</v>
      </c>
      <c r="X658" s="44" t="str">
        <f t="shared" ca="1" si="143"/>
        <v>No</v>
      </c>
      <c r="Y658" s="34">
        <f>SUMIF(Ingredients!$B$3:$B$217,F658,Ingredients!$C$3:$C$217)+SUMIF($B$3:$B$724,F658,$AG$3:$AG$724)</f>
        <v>0</v>
      </c>
      <c r="Z658" s="30">
        <f>SUMIF(Ingredients!$B$3:$B$217,G658,Ingredients!$C$3:$C$217)+SUMIF($B$3:$B$724,G658,$AG$3:$AG$724)</f>
        <v>0</v>
      </c>
      <c r="AA658" s="30">
        <f>SUMIF(Ingredients!$B$3:$B$217,H658,Ingredients!$C$3:$C$217)+SUMIF($B$3:$B$724,H658,$AG$3:$AG$724)</f>
        <v>0</v>
      </c>
      <c r="AB658" s="30">
        <f>SUMIF(Ingredients!$B$3:$B$217,I658,Ingredients!$C$3:$C$217)+SUMIF($B$3:$B$724,I658,$AG$3:$AG$724)</f>
        <v>0</v>
      </c>
      <c r="AC658" s="30">
        <f>SUMIF(Ingredients!$B$3:$B$217,J658,Ingredients!$C$3:$C$217)+SUMIF($B$3:$B$724,J658,$AG$3:$AG$724)</f>
        <v>0</v>
      </c>
      <c r="AD658" s="30">
        <f>SUMIF(Ingredients!$B$3:$B$217,K658,Ingredients!$C$3:$C$217)+SUMIF($B$3:$B$724,K658,$AG$3:$AG$724)</f>
        <v>0</v>
      </c>
      <c r="AE658" s="30">
        <f>SUMIF(Ingredients!$B$3:$B$217,L658,Ingredients!$C$3:$C$217)+SUMIF($B$3:$B$724,L658,$AG$3:$AG$724)</f>
        <v>0</v>
      </c>
      <c r="AF658" s="30">
        <f>SUMIF(Ingredients!$B$3:$B$217,M658,Ingredients!$C$3:$C$217)+SUMIF($B$3:$B$724,M658,$AG$3:$AG$724)</f>
        <v>0</v>
      </c>
      <c r="AG658" s="29">
        <f t="shared" si="132"/>
        <v>0</v>
      </c>
      <c r="AH658" s="30">
        <f>SUMIF(Ingredients!$B$3:$B$217,F658,Ingredients!$D$3:$D$217)+SUMIF($B$3:$B$724,F658,$AP$3:$AP$724)</f>
        <v>0</v>
      </c>
      <c r="AI658" s="30">
        <f>SUMIF(Ingredients!$B$3:$B$217,G658,Ingredients!$D$3:$D$217)+SUMIF($B$3:$B$724,G658,$AP$3:$AP$724)</f>
        <v>0</v>
      </c>
      <c r="AJ658" s="30">
        <f>SUMIF(Ingredients!$B$3:$B$217,H658,Ingredients!$D$3:$D$217)+SUMIF($B$3:$B$724,H658,$AP$3:$AP$724)</f>
        <v>0</v>
      </c>
      <c r="AK658" s="30">
        <f>SUMIF(Ingredients!$B$3:$B$217,I658,Ingredients!$D$3:$D$217)+SUMIF($B$3:$B$724,I658,$AP$3:$AP$724)</f>
        <v>0</v>
      </c>
      <c r="AL658" s="30">
        <f>SUMIF(Ingredients!$B$3:$B$217,J658,Ingredients!$D$3:$D$217)+SUMIF($B$3:$B$724,J658,$AP$3:$AP$724)</f>
        <v>0</v>
      </c>
      <c r="AM658" s="30">
        <f>SUMIF(Ingredients!$B$3:$B$217,K658,Ingredients!$D$3:$D$217)+SUMIF($B$3:$B$724,K658,$AP$3:$AP$724)</f>
        <v>0</v>
      </c>
      <c r="AN658" s="30">
        <f>SUMIF(Ingredients!$B$3:$B$217,L658,Ingredients!$D$3:$D$217)+SUMIF($B$3:$B$724,L658,$AP$3:$AP$724)</f>
        <v>0</v>
      </c>
      <c r="AO658" s="30">
        <f>SUMIF(Ingredients!$B$3:$B$217,M658,Ingredients!$D$3:$D$217)+SUMIF($B$3:$B$724,M658,$AP$3:$AP$724)</f>
        <v>0</v>
      </c>
      <c r="AP658" s="29">
        <f t="shared" si="133"/>
        <v>0</v>
      </c>
      <c r="AQ658" s="30">
        <f>SUMIF(Ingredients!$B$3:$B$217,F658,Ingredients!$E$3:$E$217)+SUMIF($B$3:$B$724,F658,$AY$3:$AY$727)</f>
        <v>0</v>
      </c>
      <c r="AR658" s="30">
        <f>SUMIF(Ingredients!$B$3:$B$217,G658,Ingredients!$E$3:$E$217)+SUMIF($B$3:$B$724,G658,$AY$3:$AY$727)</f>
        <v>0</v>
      </c>
      <c r="AS658" s="30">
        <f>SUMIF(Ingredients!$B$3:$B$217,H658,Ingredients!$E$3:$E$217)+SUMIF($B$3:$B$724,H658,$AY$3:$AY$727)</f>
        <v>0</v>
      </c>
      <c r="AT658" s="30">
        <f>SUMIF(Ingredients!$B$3:$B$217,I658,Ingredients!$E$3:$E$217)+SUMIF($B$3:$B$724,I658,$AY$3:$AY$727)</f>
        <v>0</v>
      </c>
      <c r="AU658" s="30">
        <f>SUMIF(Ingredients!$B$3:$B$217,J658,Ingredients!$E$3:$E$217)+SUMIF($B$3:$B$724,J658,$AY$3:$AY$727)</f>
        <v>0</v>
      </c>
      <c r="AV658" s="30">
        <f>SUMIF(Ingredients!$B$3:$B$217,K658,Ingredients!$E$3:$E$217)+SUMIF($B$3:$B$724,K658,$AY$3:$AY$727)</f>
        <v>0</v>
      </c>
      <c r="AW658" s="30">
        <f>SUMIF(Ingredients!$B$3:$B$217,L658,Ingredients!$E$3:$E$217)+SUMIF($B$3:$B$724,L658,$AY$3:$AY$727)</f>
        <v>0</v>
      </c>
      <c r="AX658" s="30">
        <f>SUMIF(Ingredients!$B$3:$B$217,M658,Ingredients!$E$3:$E$217)+SUMIF($B$3:$B$724,M658,$AY$3:$AY$727)</f>
        <v>0</v>
      </c>
      <c r="AY658" s="29">
        <f t="shared" si="134"/>
        <v>0</v>
      </c>
      <c r="AZ658" s="30">
        <f>SUMIF(Ingredients!$B$3:$B$217,F658,Ingredients!$F$3:$F$217)+SUMIF($B$3:$B$724,F658,$BH$3:$BH$724)</f>
        <v>0</v>
      </c>
      <c r="BA658" s="30">
        <f>SUMIF(Ingredients!$B$3:$B$217,G658,Ingredients!$F$3:$F$217)+SUMIF($B$3:$B$724,G658,$BH$3:$BH$724)</f>
        <v>0</v>
      </c>
      <c r="BB658" s="30">
        <f>SUMIF(Ingredients!$B$3:$B$217,H658,Ingredients!$F$3:$F$217)+SUMIF($B$3:$B$724,H658,$BH$3:$BH$724)</f>
        <v>0</v>
      </c>
      <c r="BC658" s="30">
        <f>SUMIF(Ingredients!$B$3:$B$217,I658,Ingredients!$F$3:$F$217)+SUMIF($B$3:$B$724,I658,$BH$3:$BH$724)</f>
        <v>0</v>
      </c>
      <c r="BD658" s="30">
        <f>SUMIF(Ingredients!$B$3:$B$217,J658,Ingredients!$F$3:$F$217)+SUMIF($B$3:$B$724,J658,$BH$3:$BH$724)</f>
        <v>0</v>
      </c>
      <c r="BE658" s="30">
        <f>SUMIF(Ingredients!$B$3:$B$217,K658,Ingredients!$F$3:$F$217)+SUMIF($B$3:$B$724,K658,$BH$3:$BH$724)</f>
        <v>0</v>
      </c>
      <c r="BF658" s="30">
        <f>SUMIF(Ingredients!$B$3:$B$217,L658,Ingredients!$F$3:$F$217)+SUMIF($B$3:$B$724,L658,$BH$3:$BH$724)</f>
        <v>0</v>
      </c>
      <c r="BG658" s="30">
        <f>SUMIF(Ingredients!$B$3:$B$217,M658,Ingredients!$F$3:$F$217)+SUMIF($B$3:$B$724,M658,$BH$3:$BH$724)</f>
        <v>0</v>
      </c>
      <c r="BH658" s="35">
        <f t="shared" si="135"/>
        <v>0</v>
      </c>
      <c r="BI658" s="30">
        <f>SUMIF(Ingredients!$B$3:$B$217,F658,Ingredients!$G$3:$G$217)+SUMIF($B$3:$B$724,F658,$BQ$3:$BQ$724)</f>
        <v>0</v>
      </c>
      <c r="BJ658" s="30">
        <f>SUMIF(Ingredients!$B$3:$B$217,G658,Ingredients!$G$3:$G$217)+SUMIF($B$3:$B$724,G658,$BQ$3:$BQ$724)</f>
        <v>0</v>
      </c>
      <c r="BK658" s="30">
        <f>SUMIF(Ingredients!$B$3:$B$217,H658,Ingredients!$G$3:$G$217)+SUMIF($B$3:$B$724,H658,$BQ$3:$BQ$724)</f>
        <v>0</v>
      </c>
      <c r="BL658" s="30">
        <f>SUMIF(Ingredients!$B$3:$B$217,I658,Ingredients!$G$3:$G$217)+SUMIF($B$3:$B$724,I658,$BQ$3:$BQ$724)</f>
        <v>0</v>
      </c>
      <c r="BM658" s="30">
        <f>SUMIF(Ingredients!$B$3:$B$217,J658,Ingredients!$G$3:$G$217)+SUMIF($B$3:$B$724,J658,$BQ$3:$BQ$724)</f>
        <v>0</v>
      </c>
      <c r="BN658" s="30">
        <f>SUMIF(Ingredients!$B$3:$B$217,K658,Ingredients!$G$3:$G$217)+SUMIF($B$3:$B$724,K658,$BQ$3:$BQ$724)</f>
        <v>0</v>
      </c>
      <c r="BO658" s="30">
        <f>SUMIF(Ingredients!$B$3:$B$217,L658,Ingredients!$G$3:$G$217)+SUMIF($B$3:$B$724,L658,$BQ$3:$BQ$724)</f>
        <v>0</v>
      </c>
      <c r="BP658" s="30">
        <f>SUMIF(Ingredients!$B$3:$B$217,M658,Ingredients!$G$3:$G$217)+SUMIF($B$3:$B$724,M658,$BQ$3:$BQ$724)</f>
        <v>0</v>
      </c>
      <c r="BQ658" s="36">
        <f t="shared" si="136"/>
        <v>0</v>
      </c>
      <c r="BR658" s="30">
        <f>SUMIF(Ingredients!$B$3:$B$217,F658,Ingredients!$H$3:$H$217)+SUMIF($B$3:$B$724,F658,$BZ$3:$BZ$724)</f>
        <v>0</v>
      </c>
      <c r="BS658" s="30">
        <f>SUMIF(Ingredients!$B$3:$B$217,G658,Ingredients!$H$3:$H$217)+SUMIF($B$3:$B$724,G658,$BZ$3:$BZ$724)</f>
        <v>0</v>
      </c>
      <c r="BT658" s="30">
        <f>SUMIF(Ingredients!$B$3:$B$217,H658,Ingredients!$H$3:$H$217)+SUMIF($B$3:$B$724,H658,$BZ$3:$BZ$724)</f>
        <v>0</v>
      </c>
      <c r="BU658" s="30">
        <f>SUMIF(Ingredients!$B$3:$B$217,I658,Ingredients!$H$3:$H$217)+SUMIF($B$3:$B$724,I658,$BZ$3:$BZ$724)</f>
        <v>0</v>
      </c>
      <c r="BV658" s="30">
        <f>SUMIF(Ingredients!$B$3:$B$217,J658,Ingredients!$H$3:$H$217)+SUMIF($B$3:$B$724,J658,$BZ$3:$BZ$724)</f>
        <v>0</v>
      </c>
      <c r="BW658" s="30">
        <f>SUMIF(Ingredients!$B$3:$B$217,K658,Ingredients!$H$3:$H$217)+SUMIF($B$3:$B$724,K658,$BZ$3:$BZ$724)</f>
        <v>0</v>
      </c>
      <c r="BX658" s="30">
        <f>SUMIF(Ingredients!$B$3:$B$217,L658,Ingredients!$H$3:$H$217)+SUMIF($B$3:$B$724,L658,$BZ$3:$BZ$724)</f>
        <v>0</v>
      </c>
      <c r="BY658" s="30">
        <f>SUMIF(Ingredients!$B$3:$B$217,M658,Ingredients!$H$3:$H$217)+SUMIF($B$3:$B$724,M658,$BZ$3:$BZ$724)</f>
        <v>0</v>
      </c>
      <c r="BZ658" s="42">
        <f t="shared" si="137"/>
        <v>0</v>
      </c>
      <c r="CA658" s="30">
        <f>SUMIF(Ingredients!$B$3:$B$217,F658,Ingredients!$I$3:$I$217)+SUMIF($B$3:$B$724,F658,$CI$3:$CI$724)</f>
        <v>0</v>
      </c>
      <c r="CB658" s="30">
        <f>SUMIF(Ingredients!$B$3:$B$217,G658,Ingredients!$I$3:$I$217)+SUMIF($B$3:$B$724,G658,$CI$3:$CI$724)</f>
        <v>0</v>
      </c>
      <c r="CC658" s="30">
        <f>SUMIF(Ingredients!$B$3:$B$217,H658,Ingredients!$I$3:$I$217)+SUMIF($B$3:$B$724,H658,$CI$3:$CI$724)</f>
        <v>0</v>
      </c>
      <c r="CD658" s="30">
        <f>SUMIF(Ingredients!$B$3:$B$217,I658,Ingredients!$I$3:$I$217)+SUMIF($B$3:$B$724,I658,$CI$3:$CI$724)</f>
        <v>0</v>
      </c>
      <c r="CE658" s="30">
        <f>SUMIF(Ingredients!$B$3:$B$217,J658,Ingredients!$I$3:$I$217)+SUMIF($B$3:$B$724,J658,$CI$3:$CI$724)</f>
        <v>0</v>
      </c>
      <c r="CF658" s="30">
        <f>SUMIF(Ingredients!$B$3:$B$217,K658,Ingredients!$I$3:$I$217)+SUMIF($B$3:$B$724,K658,$CI$3:$CI$724)</f>
        <v>0</v>
      </c>
      <c r="CG658" s="30">
        <f>SUMIF(Ingredients!$B$3:$B$217,L658,Ingredients!$I$3:$I$217)+SUMIF($B$3:$B$724,L658,$CI$3:$CI$724)</f>
        <v>0</v>
      </c>
      <c r="CH658" s="30">
        <f>SUMIF(Ingredients!$B$3:$B$217,M658,Ingredients!$I$3:$I$217)+SUMIF($B$3:$B$724,M658,$CI$3:$CI$724)</f>
        <v>0</v>
      </c>
      <c r="CI658" s="38">
        <f t="shared" si="138"/>
        <v>0</v>
      </c>
      <c r="CJ658" s="30">
        <f>SUMIF(Ingredients!$B$3:$B$217,F658,Ingredients!$J$3:$J$217)+SUMIF($B$3:$B$724,F658,$CR$3:$CR$724)</f>
        <v>0</v>
      </c>
      <c r="CK658" s="30">
        <f>SUMIF(Ingredients!$B$3:$B$217,G658,Ingredients!$J$3:$J$217)+SUMIF($B$3:$B$724,G658,$CR$3:$CR$724)</f>
        <v>0</v>
      </c>
      <c r="CL658" s="30">
        <f>SUMIF(Ingredients!$B$3:$B$217,H658,Ingredients!$J$3:$J$217)+SUMIF($B$3:$B$724,H658,$CR$3:$CR$724)</f>
        <v>0</v>
      </c>
      <c r="CM658" s="30">
        <f>SUMIF(Ingredients!$B$3:$B$217,I658,Ingredients!$J$3:$J$217)+SUMIF($B$3:$B$724,I658,$CR$3:$CR$724)</f>
        <v>0</v>
      </c>
      <c r="CN658" s="30">
        <f>SUMIF(Ingredients!$B$3:$B$217,J658,Ingredients!$J$3:$J$217)+SUMIF($B$3:$B$724,J658,$CR$3:$CR$724)</f>
        <v>0</v>
      </c>
      <c r="CO658" s="30">
        <f>SUMIF(Ingredients!$B$3:$B$217,K658,Ingredients!$J$3:$J$217)+SUMIF($B$3:$B$724,K658,$CR$3:$CR$724)</f>
        <v>0</v>
      </c>
      <c r="CP658" s="30">
        <f>SUMIF(Ingredients!$B$3:$B$217,L658,Ingredients!$J$3:$J$217)+SUMIF($B$3:$B$724,L658,$CR$3:$CR$724)</f>
        <v>0</v>
      </c>
      <c r="CQ658" s="30">
        <f>SUMIF(Ingredients!$B$3:$B$217,M658,Ingredients!$J$3:$J$217)+SUMIF($B$3:$B$724,M658,$CR$3:$CR$724)</f>
        <v>0</v>
      </c>
      <c r="CR658" s="43">
        <f t="shared" si="139"/>
        <v>0</v>
      </c>
      <c r="CS658" s="34">
        <v>0</v>
      </c>
      <c r="CT658" s="30">
        <v>0</v>
      </c>
      <c r="CU658" s="30">
        <v>0</v>
      </c>
      <c r="CV658" s="35">
        <v>0</v>
      </c>
      <c r="CW658" s="36">
        <v>0</v>
      </c>
      <c r="CX658" s="37">
        <v>0</v>
      </c>
      <c r="CY658" s="38">
        <v>0</v>
      </c>
      <c r="CZ658" s="39">
        <v>0</v>
      </c>
      <c r="DA658" t="s">
        <v>199</v>
      </c>
      <c r="DB658" t="str">
        <f t="shared" ca="1" si="140"/>
        <v>No</v>
      </c>
      <c r="DC658" t="s">
        <v>1267</v>
      </c>
      <c r="DD658" t="s">
        <v>200</v>
      </c>
      <c r="DE658" t="str">
        <f t="shared" ca="1" si="141"/>
        <v/>
      </c>
      <c r="DF658" t="s">
        <v>2272</v>
      </c>
    </row>
    <row r="659" spans="2:110" x14ac:dyDescent="0.3">
      <c r="B659" t="s">
        <v>987</v>
      </c>
      <c r="C659" t="str">
        <f>INDEX('PH Itemnames'!$B$1:$B$723,MATCH(B659,'PH Itemnames'!$A$1:$A$723),1)</f>
        <v>cantonesenoodlesItem</v>
      </c>
      <c r="D659" t="s">
        <v>245</v>
      </c>
      <c r="E659" t="s">
        <v>1192</v>
      </c>
      <c r="F659" s="10" t="s">
        <v>693</v>
      </c>
      <c r="G659" s="11" t="s">
        <v>75</v>
      </c>
      <c r="H659" s="11" t="s">
        <v>226</v>
      </c>
      <c r="I659" s="11" t="s">
        <v>34</v>
      </c>
      <c r="J659" s="11" t="s">
        <v>61</v>
      </c>
      <c r="K659" s="11" t="s">
        <v>60</v>
      </c>
      <c r="L659" s="11" t="s">
        <v>284</v>
      </c>
      <c r="M659" s="11" t="s">
        <v>842</v>
      </c>
      <c r="N659" s="46">
        <f ca="1">SUMIF(Ingredients!$B$3:$B$217,'PH complex foods'!F659,Ingredients!$A$3:$A$119)+SUMIF($B$3:$B$724,F659,$V$3:$V$723)</f>
        <v>1</v>
      </c>
      <c r="O659" s="11">
        <f ca="1">SUMIF(Ingredients!$B$3:$B$217,'PH complex foods'!G659,Ingredients!$A$3:$A$119)+SUMIF($B$3:$B$724,G659,$V$3:$V$723)</f>
        <v>1</v>
      </c>
      <c r="P659" s="11">
        <f ca="1">SUMIF(Ingredients!$B$3:$B$217,'PH complex foods'!H659,Ingredients!$A$3:$A$119)+SUMIF($B$3:$B$724,H659,$V$3:$V$723)</f>
        <v>1</v>
      </c>
      <c r="Q659" s="11">
        <f ca="1">SUMIF(Ingredients!$B$3:$B$217,'PH complex foods'!I659,Ingredients!$A$3:$A$119)+SUMIF($B$3:$B$724,I659,$V$3:$V$723)</f>
        <v>1</v>
      </c>
      <c r="R659" s="11">
        <f ca="1">SUMIF(Ingredients!$B$3:$B$217,'PH complex foods'!J659,Ingredients!$A$3:$A$119)+SUMIF($B$3:$B$724,J659,$V$3:$V$723)</f>
        <v>1</v>
      </c>
      <c r="S659" s="11">
        <f ca="1">SUMIF(Ingredients!$B$3:$B$217,'PH complex foods'!K659,Ingredients!$A$3:$A$119)+SUMIF($B$3:$B$724,K659,$V$3:$V$723)</f>
        <v>1</v>
      </c>
      <c r="T659" s="11">
        <f ca="1">SUMIF(Ingredients!$B$3:$B$217,'PH complex foods'!L659,Ingredients!$A$3:$A$119)+SUMIF($B$3:$B$724,L659,$V$3:$V$723)</f>
        <v>1</v>
      </c>
      <c r="U659" s="11">
        <f ca="1">SUMIF(Ingredients!$B$3:$B$217,'PH complex foods'!M659,Ingredients!$A$3:$A$119)+SUMIF($B$3:$B$724,M659,$V$3:$V$723)</f>
        <v>0</v>
      </c>
      <c r="V659" s="10">
        <f t="shared" ca="1" si="142"/>
        <v>0</v>
      </c>
      <c r="W659" s="11">
        <f t="shared" si="131"/>
        <v>0</v>
      </c>
      <c r="X659" s="44" t="str">
        <f t="shared" ca="1" si="143"/>
        <v>No</v>
      </c>
      <c r="Y659" s="34">
        <f>SUMIF(Ingredients!$B$3:$B$217,F659,Ingredients!$C$3:$C$217)+SUMIF($B$3:$B$724,F659,$AG$3:$AG$724)</f>
        <v>5</v>
      </c>
      <c r="Z659" s="30">
        <f>SUMIF(Ingredients!$B$3:$B$217,G659,Ingredients!$C$3:$C$217)+SUMIF($B$3:$B$724,G659,$AG$3:$AG$724)</f>
        <v>10</v>
      </c>
      <c r="AA659" s="30">
        <f>SUMIF(Ingredients!$B$3:$B$217,H659,Ingredients!$C$3:$C$217)+SUMIF($B$3:$B$724,H659,$AG$3:$AG$724)</f>
        <v>0</v>
      </c>
      <c r="AB659" s="30">
        <f>SUMIF(Ingredients!$B$3:$B$217,I659,Ingredients!$C$3:$C$217)+SUMIF($B$3:$B$724,I659,$AG$3:$AG$724)</f>
        <v>0</v>
      </c>
      <c r="AC659" s="30">
        <f>SUMIF(Ingredients!$B$3:$B$217,J659,Ingredients!$C$3:$C$217)+SUMIF($B$3:$B$724,J659,$AG$3:$AG$724)</f>
        <v>10</v>
      </c>
      <c r="AD659" s="30">
        <f>SUMIF(Ingredients!$B$3:$B$217,K659,Ingredients!$C$3:$C$217)+SUMIF($B$3:$B$724,K659,$AG$3:$AG$724)</f>
        <v>2</v>
      </c>
      <c r="AE659" s="30">
        <f>SUMIF(Ingredients!$B$3:$B$217,L659,Ingredients!$C$3:$C$217)+SUMIF($B$3:$B$724,L659,$AG$3:$AG$724)</f>
        <v>2</v>
      </c>
      <c r="AF659" s="30">
        <f>SUMIF(Ingredients!$B$3:$B$217,M659,Ingredients!$C$3:$C$217)+SUMIF($B$3:$B$724,M659,$AG$3:$AG$724)</f>
        <v>0</v>
      </c>
      <c r="AG659" s="29">
        <f t="shared" si="132"/>
        <v>29</v>
      </c>
      <c r="AH659" s="30">
        <f>SUMIF(Ingredients!$B$3:$B$217,F659,Ingredients!$D$3:$D$217)+SUMIF($B$3:$B$724,F659,$AP$3:$AP$724)</f>
        <v>0</v>
      </c>
      <c r="AI659" s="30">
        <f>SUMIF(Ingredients!$B$3:$B$217,G659,Ingredients!$D$3:$D$217)+SUMIF($B$3:$B$724,G659,$AP$3:$AP$724)</f>
        <v>0</v>
      </c>
      <c r="AJ659" s="30">
        <f>SUMIF(Ingredients!$B$3:$B$217,H659,Ingredients!$D$3:$D$217)+SUMIF($B$3:$B$724,H659,$AP$3:$AP$724)</f>
        <v>0</v>
      </c>
      <c r="AK659" s="30">
        <f>SUMIF(Ingredients!$B$3:$B$217,I659,Ingredients!$D$3:$D$217)+SUMIF($B$3:$B$724,I659,$AP$3:$AP$724)</f>
        <v>0</v>
      </c>
      <c r="AL659" s="30">
        <f>SUMIF(Ingredients!$B$3:$B$217,J659,Ingredients!$D$3:$D$217)+SUMIF($B$3:$B$724,J659,$AP$3:$AP$724)</f>
        <v>0</v>
      </c>
      <c r="AM659" s="30">
        <f>SUMIF(Ingredients!$B$3:$B$217,K659,Ingredients!$D$3:$D$217)+SUMIF($B$3:$B$724,K659,$AP$3:$AP$724)</f>
        <v>0</v>
      </c>
      <c r="AN659" s="30">
        <f>SUMIF(Ingredients!$B$3:$B$217,L659,Ingredients!$D$3:$D$217)+SUMIF($B$3:$B$724,L659,$AP$3:$AP$724)</f>
        <v>0</v>
      </c>
      <c r="AO659" s="30">
        <f>SUMIF(Ingredients!$B$3:$B$217,M659,Ingredients!$D$3:$D$217)+SUMIF($B$3:$B$724,M659,$AP$3:$AP$724)</f>
        <v>10</v>
      </c>
      <c r="AP659" s="29">
        <f t="shared" si="133"/>
        <v>10</v>
      </c>
      <c r="AQ659" s="30">
        <f>SUMIF(Ingredients!$B$3:$B$217,F659,Ingredients!$E$3:$E$217)+SUMIF($B$3:$B$724,F659,$AY$3:$AY$727)</f>
        <v>7</v>
      </c>
      <c r="AR659" s="30">
        <f>SUMIF(Ingredients!$B$3:$B$217,G659,Ingredients!$E$3:$E$217)+SUMIF($B$3:$B$724,G659,$AY$3:$AY$727)</f>
        <v>10</v>
      </c>
      <c r="AS659" s="30">
        <f>SUMIF(Ingredients!$B$3:$B$217,H659,Ingredients!$E$3:$E$217)+SUMIF($B$3:$B$724,H659,$AY$3:$AY$727)</f>
        <v>16</v>
      </c>
      <c r="AT659" s="30">
        <f>SUMIF(Ingredients!$B$3:$B$217,I659,Ingredients!$E$3:$E$217)+SUMIF($B$3:$B$724,I659,$AY$3:$AY$727)</f>
        <v>10</v>
      </c>
      <c r="AU659" s="30">
        <f>SUMIF(Ingredients!$B$3:$B$217,J659,Ingredients!$E$3:$E$217)+SUMIF($B$3:$B$724,J659,$AY$3:$AY$727)</f>
        <v>31</v>
      </c>
      <c r="AV659" s="30">
        <f>SUMIF(Ingredients!$B$3:$B$217,K659,Ingredients!$E$3:$E$217)+SUMIF($B$3:$B$724,K659,$AY$3:$AY$727)</f>
        <v>18</v>
      </c>
      <c r="AW659" s="30">
        <f>SUMIF(Ingredients!$B$3:$B$217,L659,Ingredients!$E$3:$E$217)+SUMIF($B$3:$B$724,L659,$AY$3:$AY$727)</f>
        <v>24</v>
      </c>
      <c r="AX659" s="30">
        <f>SUMIF(Ingredients!$B$3:$B$217,M659,Ingredients!$E$3:$E$217)+SUMIF($B$3:$B$724,M659,$AY$3:$AY$727)</f>
        <v>15</v>
      </c>
      <c r="AY659" s="29">
        <f t="shared" si="134"/>
        <v>16.375</v>
      </c>
      <c r="AZ659" s="30">
        <f>SUMIF(Ingredients!$B$3:$B$217,F659,Ingredients!$F$3:$F$217)+SUMIF($B$3:$B$724,F659,$BH$3:$BH$724)</f>
        <v>1</v>
      </c>
      <c r="BA659" s="30">
        <f>SUMIF(Ingredients!$B$3:$B$217,G659,Ingredients!$F$3:$F$217)+SUMIF($B$3:$B$724,G659,$BH$3:$BH$724)</f>
        <v>0</v>
      </c>
      <c r="BB659" s="30">
        <f>SUMIF(Ingredients!$B$3:$B$217,H659,Ingredients!$F$3:$F$217)+SUMIF($B$3:$B$724,H659,$BH$3:$BH$724)</f>
        <v>0</v>
      </c>
      <c r="BC659" s="30">
        <f>SUMIF(Ingredients!$B$3:$B$217,I659,Ingredients!$F$3:$F$217)+SUMIF($B$3:$B$724,I659,$BH$3:$BH$724)</f>
        <v>0</v>
      </c>
      <c r="BD659" s="30">
        <f>SUMIF(Ingredients!$B$3:$B$217,J659,Ingredients!$F$3:$F$217)+SUMIF($B$3:$B$724,J659,$BH$3:$BH$724)</f>
        <v>0</v>
      </c>
      <c r="BE659" s="30">
        <f>SUMIF(Ingredients!$B$3:$B$217,K659,Ingredients!$F$3:$F$217)+SUMIF($B$3:$B$724,K659,$BH$3:$BH$724)</f>
        <v>0</v>
      </c>
      <c r="BF659" s="30">
        <f>SUMIF(Ingredients!$B$3:$B$217,L659,Ingredients!$F$3:$F$217)+SUMIF($B$3:$B$724,L659,$BH$3:$BH$724)</f>
        <v>0</v>
      </c>
      <c r="BG659" s="30">
        <f>SUMIF(Ingredients!$B$3:$B$217,M659,Ingredients!$F$3:$F$217)+SUMIF($B$3:$B$724,M659,$BH$3:$BH$724)</f>
        <v>0</v>
      </c>
      <c r="BH659" s="35">
        <f t="shared" si="135"/>
        <v>1</v>
      </c>
      <c r="BI659" s="30">
        <f>SUMIF(Ingredients!$B$3:$B$217,F659,Ingredients!$G$3:$G$217)+SUMIF($B$3:$B$724,F659,$BQ$3:$BQ$724)</f>
        <v>0</v>
      </c>
      <c r="BJ659" s="30">
        <f>SUMIF(Ingredients!$B$3:$B$217,G659,Ingredients!$G$3:$G$217)+SUMIF($B$3:$B$724,G659,$BQ$3:$BQ$724)</f>
        <v>0</v>
      </c>
      <c r="BK659" s="30">
        <f>SUMIF(Ingredients!$B$3:$B$217,H659,Ingredients!$G$3:$G$217)+SUMIF($B$3:$B$724,H659,$BQ$3:$BQ$724)</f>
        <v>0</v>
      </c>
      <c r="BL659" s="30">
        <f>SUMIF(Ingredients!$B$3:$B$217,I659,Ingredients!$G$3:$G$217)+SUMIF($B$3:$B$724,I659,$BQ$3:$BQ$724)</f>
        <v>0</v>
      </c>
      <c r="BM659" s="30">
        <f>SUMIF(Ingredients!$B$3:$B$217,J659,Ingredients!$G$3:$G$217)+SUMIF($B$3:$B$724,J659,$BQ$3:$BQ$724)</f>
        <v>0</v>
      </c>
      <c r="BN659" s="30">
        <f>SUMIF(Ingredients!$B$3:$B$217,K659,Ingredients!$G$3:$G$217)+SUMIF($B$3:$B$724,K659,$BQ$3:$BQ$724)</f>
        <v>0</v>
      </c>
      <c r="BO659" s="30">
        <f>SUMIF(Ingredients!$B$3:$B$217,L659,Ingredients!$G$3:$G$217)+SUMIF($B$3:$B$724,L659,$BQ$3:$BQ$724)</f>
        <v>0</v>
      </c>
      <c r="BP659" s="30">
        <f>SUMIF(Ingredients!$B$3:$B$217,M659,Ingredients!$G$3:$G$217)+SUMIF($B$3:$B$724,M659,$BQ$3:$BQ$724)</f>
        <v>0</v>
      </c>
      <c r="BQ659" s="36">
        <f t="shared" si="136"/>
        <v>0</v>
      </c>
      <c r="BR659" s="30">
        <f>SUMIF(Ingredients!$B$3:$B$217,F659,Ingredients!$H$3:$H$217)+SUMIF($B$3:$B$724,F659,$BZ$3:$BZ$724)</f>
        <v>0</v>
      </c>
      <c r="BS659" s="30">
        <f>SUMIF(Ingredients!$B$3:$B$217,G659,Ingredients!$H$3:$H$217)+SUMIF($B$3:$B$724,G659,$BZ$3:$BZ$724)</f>
        <v>0</v>
      </c>
      <c r="BT659" s="30">
        <f>SUMIF(Ingredients!$B$3:$B$217,H659,Ingredients!$H$3:$H$217)+SUMIF($B$3:$B$724,H659,$BZ$3:$BZ$724)</f>
        <v>0</v>
      </c>
      <c r="BU659" s="30">
        <f>SUMIF(Ingredients!$B$3:$B$217,I659,Ingredients!$H$3:$H$217)+SUMIF($B$3:$B$724,I659,$BZ$3:$BZ$724)</f>
        <v>0</v>
      </c>
      <c r="BV659" s="30">
        <f>SUMIF(Ingredients!$B$3:$B$217,J659,Ingredients!$H$3:$H$217)+SUMIF($B$3:$B$724,J659,$BZ$3:$BZ$724)</f>
        <v>1</v>
      </c>
      <c r="BW659" s="30">
        <f>SUMIF(Ingredients!$B$3:$B$217,K659,Ingredients!$H$3:$H$217)+SUMIF($B$3:$B$724,K659,$BZ$3:$BZ$724)</f>
        <v>1</v>
      </c>
      <c r="BX659" s="30">
        <f>SUMIF(Ingredients!$B$3:$B$217,L659,Ingredients!$H$3:$H$217)+SUMIF($B$3:$B$724,L659,$BZ$3:$BZ$724)</f>
        <v>0</v>
      </c>
      <c r="BY659" s="30">
        <f>SUMIF(Ingredients!$B$3:$B$217,M659,Ingredients!$H$3:$H$217)+SUMIF($B$3:$B$724,M659,$BZ$3:$BZ$724)</f>
        <v>0</v>
      </c>
      <c r="BZ659" s="42">
        <f t="shared" si="137"/>
        <v>2</v>
      </c>
      <c r="CA659" s="30">
        <f>SUMIF(Ingredients!$B$3:$B$217,F659,Ingredients!$I$3:$I$217)+SUMIF($B$3:$B$724,F659,$CI$3:$CI$724)</f>
        <v>0</v>
      </c>
      <c r="CB659" s="30">
        <f>SUMIF(Ingredients!$B$3:$B$217,G659,Ingredients!$I$3:$I$217)+SUMIF($B$3:$B$724,G659,$CI$3:$CI$724)</f>
        <v>2</v>
      </c>
      <c r="CC659" s="30">
        <f>SUMIF(Ingredients!$B$3:$B$217,H659,Ingredients!$I$3:$I$217)+SUMIF($B$3:$B$724,H659,$CI$3:$CI$724)</f>
        <v>0</v>
      </c>
      <c r="CD659" s="30">
        <f>SUMIF(Ingredients!$B$3:$B$217,I659,Ingredients!$I$3:$I$217)+SUMIF($B$3:$B$724,I659,$CI$3:$CI$724)</f>
        <v>0</v>
      </c>
      <c r="CE659" s="30">
        <f>SUMIF(Ingredients!$B$3:$B$217,J659,Ingredients!$I$3:$I$217)+SUMIF($B$3:$B$724,J659,$CI$3:$CI$724)</f>
        <v>0</v>
      </c>
      <c r="CF659" s="30">
        <f>SUMIF(Ingredients!$B$3:$B$217,K659,Ingredients!$I$3:$I$217)+SUMIF($B$3:$B$724,K659,$CI$3:$CI$724)</f>
        <v>0</v>
      </c>
      <c r="CG659" s="30">
        <f>SUMIF(Ingredients!$B$3:$B$217,L659,Ingredients!$I$3:$I$217)+SUMIF($B$3:$B$724,L659,$CI$3:$CI$724)</f>
        <v>0.5</v>
      </c>
      <c r="CH659" s="30">
        <f>SUMIF(Ingredients!$B$3:$B$217,M659,Ingredients!$I$3:$I$217)+SUMIF($B$3:$B$724,M659,$CI$3:$CI$724)</f>
        <v>0</v>
      </c>
      <c r="CI659" s="38">
        <f t="shared" si="138"/>
        <v>2.5</v>
      </c>
      <c r="CJ659" s="30">
        <f>SUMIF(Ingredients!$B$3:$B$217,F659,Ingredients!$J$3:$J$217)+SUMIF($B$3:$B$724,F659,$CR$3:$CR$724)</f>
        <v>0</v>
      </c>
      <c r="CK659" s="30">
        <f>SUMIF(Ingredients!$B$3:$B$217,G659,Ingredients!$J$3:$J$217)+SUMIF($B$3:$B$724,G659,$CR$3:$CR$724)</f>
        <v>0</v>
      </c>
      <c r="CL659" s="30">
        <f>SUMIF(Ingredients!$B$3:$B$217,H659,Ingredients!$J$3:$J$217)+SUMIF($B$3:$B$724,H659,$CR$3:$CR$724)</f>
        <v>0</v>
      </c>
      <c r="CM659" s="30">
        <f>SUMIF(Ingredients!$B$3:$B$217,I659,Ingredients!$J$3:$J$217)+SUMIF($B$3:$B$724,I659,$CR$3:$CR$724)</f>
        <v>0</v>
      </c>
      <c r="CN659" s="30">
        <f>SUMIF(Ingredients!$B$3:$B$217,J659,Ingredients!$J$3:$J$217)+SUMIF($B$3:$B$724,J659,$CR$3:$CR$724)</f>
        <v>0</v>
      </c>
      <c r="CO659" s="30">
        <f>SUMIF(Ingredients!$B$3:$B$217,K659,Ingredients!$J$3:$J$217)+SUMIF($B$3:$B$724,K659,$CR$3:$CR$724)</f>
        <v>0</v>
      </c>
      <c r="CP659" s="30">
        <f>SUMIF(Ingredients!$B$3:$B$217,L659,Ingredients!$J$3:$J$217)+SUMIF($B$3:$B$724,L659,$CR$3:$CR$724)</f>
        <v>0</v>
      </c>
      <c r="CQ659" s="30">
        <f>SUMIF(Ingredients!$B$3:$B$217,M659,Ingredients!$J$3:$J$217)+SUMIF($B$3:$B$724,M659,$CR$3:$CR$724)</f>
        <v>0</v>
      </c>
      <c r="CR659" s="43">
        <f t="shared" si="139"/>
        <v>0</v>
      </c>
      <c r="CS659" s="34">
        <v>29</v>
      </c>
      <c r="CT659" s="30">
        <v>10</v>
      </c>
      <c r="CU659" s="30">
        <v>16.375</v>
      </c>
      <c r="CV659" s="35">
        <v>1</v>
      </c>
      <c r="CW659" s="36">
        <v>0</v>
      </c>
      <c r="CX659" s="37">
        <v>2</v>
      </c>
      <c r="CY659" s="38">
        <v>2.5</v>
      </c>
      <c r="CZ659" s="39">
        <v>0</v>
      </c>
      <c r="DA659" t="s">
        <v>199</v>
      </c>
      <c r="DB659" t="str">
        <f t="shared" ca="1" si="140"/>
        <v>No</v>
      </c>
      <c r="DD659" t="s">
        <v>200</v>
      </c>
      <c r="DE659" t="str">
        <f t="shared" ca="1" si="141"/>
        <v/>
      </c>
      <c r="DF659" t="s">
        <v>2272</v>
      </c>
    </row>
    <row r="660" spans="2:110" x14ac:dyDescent="0.3">
      <c r="B660" t="s">
        <v>988</v>
      </c>
      <c r="C660" t="str">
        <f>INDEX('PH Itemnames'!$B$1:$B$723,MATCH(B660,'PH Itemnames'!$A$1:$A$723),1)</f>
        <v>dangoItem</v>
      </c>
      <c r="D660" t="s">
        <v>240</v>
      </c>
      <c r="E660" t="s">
        <v>1192</v>
      </c>
      <c r="F660" s="10" t="s">
        <v>656</v>
      </c>
      <c r="G660" s="11" t="s">
        <v>656</v>
      </c>
      <c r="H660" s="11" t="s">
        <v>656</v>
      </c>
      <c r="I660" s="11"/>
      <c r="J660" s="11"/>
      <c r="K660" s="11"/>
      <c r="L660" s="11"/>
      <c r="M660" s="11"/>
      <c r="N660" s="46">
        <f ca="1">SUMIF(Ingredients!$B$3:$B$217,'PH complex foods'!F660,Ingredients!$A$3:$A$119)+SUMIF($B$3:$B$724,F660,$V$3:$V$723)</f>
        <v>1</v>
      </c>
      <c r="O660" s="11">
        <f ca="1">SUMIF(Ingredients!$B$3:$B$217,'PH complex foods'!G660,Ingredients!$A$3:$A$119)+SUMIF($B$3:$B$724,G660,$V$3:$V$723)</f>
        <v>1</v>
      </c>
      <c r="P660" s="11">
        <f ca="1">SUMIF(Ingredients!$B$3:$B$217,'PH complex foods'!H660,Ingredients!$A$3:$A$119)+SUMIF($B$3:$B$724,H660,$V$3:$V$723)</f>
        <v>1</v>
      </c>
      <c r="Q660" s="11">
        <f ca="1">SUMIF(Ingredients!$B$3:$B$217,'PH complex foods'!I660,Ingredients!$A$3:$A$119)+SUMIF($B$3:$B$724,I660,$V$3:$V$723)</f>
        <v>0</v>
      </c>
      <c r="R660" s="11">
        <f ca="1">SUMIF(Ingredients!$B$3:$B$217,'PH complex foods'!J660,Ingredients!$A$3:$A$119)+SUMIF($B$3:$B$724,J660,$V$3:$V$723)</f>
        <v>0</v>
      </c>
      <c r="S660" s="11">
        <f ca="1">SUMIF(Ingredients!$B$3:$B$217,'PH complex foods'!K660,Ingredients!$A$3:$A$119)+SUMIF($B$3:$B$724,K660,$V$3:$V$723)</f>
        <v>0</v>
      </c>
      <c r="T660" s="11">
        <f ca="1">SUMIF(Ingredients!$B$3:$B$217,'PH complex foods'!L660,Ingredients!$A$3:$A$119)+SUMIF($B$3:$B$724,L660,$V$3:$V$723)</f>
        <v>0</v>
      </c>
      <c r="U660" s="11">
        <f ca="1">SUMIF(Ingredients!$B$3:$B$217,'PH complex foods'!M660,Ingredients!$A$3:$A$119)+SUMIF($B$3:$B$724,M660,$V$3:$V$723)</f>
        <v>0</v>
      </c>
      <c r="V660" s="10">
        <f t="shared" ca="1" si="142"/>
        <v>1</v>
      </c>
      <c r="W660" s="11">
        <f t="shared" si="131"/>
        <v>0</v>
      </c>
      <c r="X660" s="44" t="str">
        <f t="shared" ca="1" si="143"/>
        <v>Yes</v>
      </c>
      <c r="Y660" s="34">
        <f>SUMIF(Ingredients!$B$3:$B$217,F660,Ingredients!$C$3:$C$217)+SUMIF($B$3:$B$724,F660,$AG$3:$AG$724)</f>
        <v>0</v>
      </c>
      <c r="Z660" s="30">
        <f>SUMIF(Ingredients!$B$3:$B$217,G660,Ingredients!$C$3:$C$217)+SUMIF($B$3:$B$724,G660,$AG$3:$AG$724)</f>
        <v>0</v>
      </c>
      <c r="AA660" s="30">
        <f>SUMIF(Ingredients!$B$3:$B$217,H660,Ingredients!$C$3:$C$217)+SUMIF($B$3:$B$724,H660,$AG$3:$AG$724)</f>
        <v>0</v>
      </c>
      <c r="AB660" s="30">
        <f>SUMIF(Ingredients!$B$3:$B$217,I660,Ingredients!$C$3:$C$217)+SUMIF($B$3:$B$724,I660,$AG$3:$AG$724)</f>
        <v>0</v>
      </c>
      <c r="AC660" s="30">
        <f>SUMIF(Ingredients!$B$3:$B$217,J660,Ingredients!$C$3:$C$217)+SUMIF($B$3:$B$724,J660,$AG$3:$AG$724)</f>
        <v>0</v>
      </c>
      <c r="AD660" s="30">
        <f>SUMIF(Ingredients!$B$3:$B$217,K660,Ingredients!$C$3:$C$217)+SUMIF($B$3:$B$724,K660,$AG$3:$AG$724)</f>
        <v>0</v>
      </c>
      <c r="AE660" s="30">
        <f>SUMIF(Ingredients!$B$3:$B$217,L660,Ingredients!$C$3:$C$217)+SUMIF($B$3:$B$724,L660,$AG$3:$AG$724)</f>
        <v>0</v>
      </c>
      <c r="AF660" s="30">
        <f>SUMIF(Ingredients!$B$3:$B$217,M660,Ingredients!$C$3:$C$217)+SUMIF($B$3:$B$724,M660,$AG$3:$AG$724)</f>
        <v>0</v>
      </c>
      <c r="AG660" s="29">
        <f t="shared" si="132"/>
        <v>0</v>
      </c>
      <c r="AH660" s="30">
        <f>SUMIF(Ingredients!$B$3:$B$217,F660,Ingredients!$D$3:$D$217)+SUMIF($B$3:$B$724,F660,$AP$3:$AP$724)</f>
        <v>10</v>
      </c>
      <c r="AI660" s="30">
        <f>SUMIF(Ingredients!$B$3:$B$217,G660,Ingredients!$D$3:$D$217)+SUMIF($B$3:$B$724,G660,$AP$3:$AP$724)</f>
        <v>10</v>
      </c>
      <c r="AJ660" s="30">
        <f>SUMIF(Ingredients!$B$3:$B$217,H660,Ingredients!$D$3:$D$217)+SUMIF($B$3:$B$724,H660,$AP$3:$AP$724)</f>
        <v>10</v>
      </c>
      <c r="AK660" s="30">
        <f>SUMIF(Ingredients!$B$3:$B$217,I660,Ingredients!$D$3:$D$217)+SUMIF($B$3:$B$724,I660,$AP$3:$AP$724)</f>
        <v>0</v>
      </c>
      <c r="AL660" s="30">
        <f>SUMIF(Ingredients!$B$3:$B$217,J660,Ingredients!$D$3:$D$217)+SUMIF($B$3:$B$724,J660,$AP$3:$AP$724)</f>
        <v>0</v>
      </c>
      <c r="AM660" s="30">
        <f>SUMIF(Ingredients!$B$3:$B$217,K660,Ingredients!$D$3:$D$217)+SUMIF($B$3:$B$724,K660,$AP$3:$AP$724)</f>
        <v>0</v>
      </c>
      <c r="AN660" s="30">
        <f>SUMIF(Ingredients!$B$3:$B$217,L660,Ingredients!$D$3:$D$217)+SUMIF($B$3:$B$724,L660,$AP$3:$AP$724)</f>
        <v>0</v>
      </c>
      <c r="AO660" s="30">
        <f>SUMIF(Ingredients!$B$3:$B$217,M660,Ingredients!$D$3:$D$217)+SUMIF($B$3:$B$724,M660,$AP$3:$AP$724)</f>
        <v>0</v>
      </c>
      <c r="AP660" s="29">
        <f t="shared" si="133"/>
        <v>30</v>
      </c>
      <c r="AQ660" s="30">
        <f>SUMIF(Ingredients!$B$3:$B$217,F660,Ingredients!$E$3:$E$217)+SUMIF($B$3:$B$724,F660,$AY$3:$AY$727)</f>
        <v>13.333333333333334</v>
      </c>
      <c r="AR660" s="30">
        <f>SUMIF(Ingredients!$B$3:$B$217,G660,Ingredients!$E$3:$E$217)+SUMIF($B$3:$B$724,G660,$AY$3:$AY$727)</f>
        <v>13.333333333333334</v>
      </c>
      <c r="AS660" s="30">
        <f>SUMIF(Ingredients!$B$3:$B$217,H660,Ingredients!$E$3:$E$217)+SUMIF($B$3:$B$724,H660,$AY$3:$AY$727)</f>
        <v>13.333333333333334</v>
      </c>
      <c r="AT660" s="30">
        <f>SUMIF(Ingredients!$B$3:$B$217,I660,Ingredients!$E$3:$E$217)+SUMIF($B$3:$B$724,I660,$AY$3:$AY$727)</f>
        <v>0</v>
      </c>
      <c r="AU660" s="30">
        <f>SUMIF(Ingredients!$B$3:$B$217,J660,Ingredients!$E$3:$E$217)+SUMIF($B$3:$B$724,J660,$AY$3:$AY$727)</f>
        <v>0</v>
      </c>
      <c r="AV660" s="30">
        <f>SUMIF(Ingredients!$B$3:$B$217,K660,Ingredients!$E$3:$E$217)+SUMIF($B$3:$B$724,K660,$AY$3:$AY$727)</f>
        <v>0</v>
      </c>
      <c r="AW660" s="30">
        <f>SUMIF(Ingredients!$B$3:$B$217,L660,Ingredients!$E$3:$E$217)+SUMIF($B$3:$B$724,L660,$AY$3:$AY$727)</f>
        <v>0</v>
      </c>
      <c r="AX660" s="30">
        <f>SUMIF(Ingredients!$B$3:$B$217,M660,Ingredients!$E$3:$E$217)+SUMIF($B$3:$B$724,M660,$AY$3:$AY$727)</f>
        <v>0</v>
      </c>
      <c r="AY660" s="29">
        <f t="shared" si="134"/>
        <v>13.333333333333334</v>
      </c>
      <c r="AZ660" s="30">
        <f>SUMIF(Ingredients!$B$3:$B$217,F660,Ingredients!$F$3:$F$217)+SUMIF($B$3:$B$724,F660,$BH$3:$BH$724)</f>
        <v>0</v>
      </c>
      <c r="BA660" s="30">
        <f>SUMIF(Ingredients!$B$3:$B$217,G660,Ingredients!$F$3:$F$217)+SUMIF($B$3:$B$724,G660,$BH$3:$BH$724)</f>
        <v>0</v>
      </c>
      <c r="BB660" s="30">
        <f>SUMIF(Ingredients!$B$3:$B$217,H660,Ingredients!$F$3:$F$217)+SUMIF($B$3:$B$724,H660,$BH$3:$BH$724)</f>
        <v>0</v>
      </c>
      <c r="BC660" s="30">
        <f>SUMIF(Ingredients!$B$3:$B$217,I660,Ingredients!$F$3:$F$217)+SUMIF($B$3:$B$724,I660,$BH$3:$BH$724)</f>
        <v>0</v>
      </c>
      <c r="BD660" s="30">
        <f>SUMIF(Ingredients!$B$3:$B$217,J660,Ingredients!$F$3:$F$217)+SUMIF($B$3:$B$724,J660,$BH$3:$BH$724)</f>
        <v>0</v>
      </c>
      <c r="BE660" s="30">
        <f>SUMIF(Ingredients!$B$3:$B$217,K660,Ingredients!$F$3:$F$217)+SUMIF($B$3:$B$724,K660,$BH$3:$BH$724)</f>
        <v>0</v>
      </c>
      <c r="BF660" s="30">
        <f>SUMIF(Ingredients!$B$3:$B$217,L660,Ingredients!$F$3:$F$217)+SUMIF($B$3:$B$724,L660,$BH$3:$BH$724)</f>
        <v>0</v>
      </c>
      <c r="BG660" s="30">
        <f>SUMIF(Ingredients!$B$3:$B$217,M660,Ingredients!$F$3:$F$217)+SUMIF($B$3:$B$724,M660,$BH$3:$BH$724)</f>
        <v>0</v>
      </c>
      <c r="BH660" s="35">
        <f t="shared" si="135"/>
        <v>0</v>
      </c>
      <c r="BI660" s="30">
        <f>SUMIF(Ingredients!$B$3:$B$217,F660,Ingredients!$G$3:$G$217)+SUMIF($B$3:$B$724,F660,$BQ$3:$BQ$724)</f>
        <v>0</v>
      </c>
      <c r="BJ660" s="30">
        <f>SUMIF(Ingredients!$B$3:$B$217,G660,Ingredients!$G$3:$G$217)+SUMIF($B$3:$B$724,G660,$BQ$3:$BQ$724)</f>
        <v>0</v>
      </c>
      <c r="BK660" s="30">
        <f>SUMIF(Ingredients!$B$3:$B$217,H660,Ingredients!$G$3:$G$217)+SUMIF($B$3:$B$724,H660,$BQ$3:$BQ$724)</f>
        <v>0</v>
      </c>
      <c r="BL660" s="30">
        <f>SUMIF(Ingredients!$B$3:$B$217,I660,Ingredients!$G$3:$G$217)+SUMIF($B$3:$B$724,I660,$BQ$3:$BQ$724)</f>
        <v>0</v>
      </c>
      <c r="BM660" s="30">
        <f>SUMIF(Ingredients!$B$3:$B$217,J660,Ingredients!$G$3:$G$217)+SUMIF($B$3:$B$724,J660,$BQ$3:$BQ$724)</f>
        <v>0</v>
      </c>
      <c r="BN660" s="30">
        <f>SUMIF(Ingredients!$B$3:$B$217,K660,Ingredients!$G$3:$G$217)+SUMIF($B$3:$B$724,K660,$BQ$3:$BQ$724)</f>
        <v>0</v>
      </c>
      <c r="BO660" s="30">
        <f>SUMIF(Ingredients!$B$3:$B$217,L660,Ingredients!$G$3:$G$217)+SUMIF($B$3:$B$724,L660,$BQ$3:$BQ$724)</f>
        <v>0</v>
      </c>
      <c r="BP660" s="30">
        <f>SUMIF(Ingredients!$B$3:$B$217,M660,Ingredients!$G$3:$G$217)+SUMIF($B$3:$B$724,M660,$BQ$3:$BQ$724)</f>
        <v>0</v>
      </c>
      <c r="BQ660" s="36">
        <f t="shared" si="136"/>
        <v>0</v>
      </c>
      <c r="BR660" s="30">
        <f>SUMIF(Ingredients!$B$3:$B$217,F660,Ingredients!$H$3:$H$217)+SUMIF($B$3:$B$724,F660,$BZ$3:$BZ$724)</f>
        <v>0</v>
      </c>
      <c r="BS660" s="30">
        <f>SUMIF(Ingredients!$B$3:$B$217,G660,Ingredients!$H$3:$H$217)+SUMIF($B$3:$B$724,G660,$BZ$3:$BZ$724)</f>
        <v>0</v>
      </c>
      <c r="BT660" s="30">
        <f>SUMIF(Ingredients!$B$3:$B$217,H660,Ingredients!$H$3:$H$217)+SUMIF($B$3:$B$724,H660,$BZ$3:$BZ$724)</f>
        <v>0</v>
      </c>
      <c r="BU660" s="30">
        <f>SUMIF(Ingredients!$B$3:$B$217,I660,Ingredients!$H$3:$H$217)+SUMIF($B$3:$B$724,I660,$BZ$3:$BZ$724)</f>
        <v>0</v>
      </c>
      <c r="BV660" s="30">
        <f>SUMIF(Ingredients!$B$3:$B$217,J660,Ingredients!$H$3:$H$217)+SUMIF($B$3:$B$724,J660,$BZ$3:$BZ$724)</f>
        <v>0</v>
      </c>
      <c r="BW660" s="30">
        <f>SUMIF(Ingredients!$B$3:$B$217,K660,Ingredients!$H$3:$H$217)+SUMIF($B$3:$B$724,K660,$BZ$3:$BZ$724)</f>
        <v>0</v>
      </c>
      <c r="BX660" s="30">
        <f>SUMIF(Ingredients!$B$3:$B$217,L660,Ingredients!$H$3:$H$217)+SUMIF($B$3:$B$724,L660,$BZ$3:$BZ$724)</f>
        <v>0</v>
      </c>
      <c r="BY660" s="30">
        <f>SUMIF(Ingredients!$B$3:$B$217,M660,Ingredients!$H$3:$H$217)+SUMIF($B$3:$B$724,M660,$BZ$3:$BZ$724)</f>
        <v>0</v>
      </c>
      <c r="BZ660" s="42">
        <f t="shared" si="137"/>
        <v>0</v>
      </c>
      <c r="CA660" s="30">
        <f>SUMIF(Ingredients!$B$3:$B$217,F660,Ingredients!$I$3:$I$217)+SUMIF($B$3:$B$724,F660,$CI$3:$CI$724)</f>
        <v>0</v>
      </c>
      <c r="CB660" s="30">
        <f>SUMIF(Ingredients!$B$3:$B$217,G660,Ingredients!$I$3:$I$217)+SUMIF($B$3:$B$724,G660,$CI$3:$CI$724)</f>
        <v>0</v>
      </c>
      <c r="CC660" s="30">
        <f>SUMIF(Ingredients!$B$3:$B$217,H660,Ingredients!$I$3:$I$217)+SUMIF($B$3:$B$724,H660,$CI$3:$CI$724)</f>
        <v>0</v>
      </c>
      <c r="CD660" s="30">
        <f>SUMIF(Ingredients!$B$3:$B$217,I660,Ingredients!$I$3:$I$217)+SUMIF($B$3:$B$724,I660,$CI$3:$CI$724)</f>
        <v>0</v>
      </c>
      <c r="CE660" s="30">
        <f>SUMIF(Ingredients!$B$3:$B$217,J660,Ingredients!$I$3:$I$217)+SUMIF($B$3:$B$724,J660,$CI$3:$CI$724)</f>
        <v>0</v>
      </c>
      <c r="CF660" s="30">
        <f>SUMIF(Ingredients!$B$3:$B$217,K660,Ingredients!$I$3:$I$217)+SUMIF($B$3:$B$724,K660,$CI$3:$CI$724)</f>
        <v>0</v>
      </c>
      <c r="CG660" s="30">
        <f>SUMIF(Ingredients!$B$3:$B$217,L660,Ingredients!$I$3:$I$217)+SUMIF($B$3:$B$724,L660,$CI$3:$CI$724)</f>
        <v>0</v>
      </c>
      <c r="CH660" s="30">
        <f>SUMIF(Ingredients!$B$3:$B$217,M660,Ingredients!$I$3:$I$217)+SUMIF($B$3:$B$724,M660,$CI$3:$CI$724)</f>
        <v>0</v>
      </c>
      <c r="CI660" s="38">
        <f t="shared" si="138"/>
        <v>0</v>
      </c>
      <c r="CJ660" s="30">
        <f>SUMIF(Ingredients!$B$3:$B$217,F660,Ingredients!$J$3:$J$217)+SUMIF($B$3:$B$724,F660,$CR$3:$CR$724)</f>
        <v>0</v>
      </c>
      <c r="CK660" s="30">
        <f>SUMIF(Ingredients!$B$3:$B$217,G660,Ingredients!$J$3:$J$217)+SUMIF($B$3:$B$724,G660,$CR$3:$CR$724)</f>
        <v>0</v>
      </c>
      <c r="CL660" s="30">
        <f>SUMIF(Ingredients!$B$3:$B$217,H660,Ingredients!$J$3:$J$217)+SUMIF($B$3:$B$724,H660,$CR$3:$CR$724)</f>
        <v>0</v>
      </c>
      <c r="CM660" s="30">
        <f>SUMIF(Ingredients!$B$3:$B$217,I660,Ingredients!$J$3:$J$217)+SUMIF($B$3:$B$724,I660,$CR$3:$CR$724)</f>
        <v>0</v>
      </c>
      <c r="CN660" s="30">
        <f>SUMIF(Ingredients!$B$3:$B$217,J660,Ingredients!$J$3:$J$217)+SUMIF($B$3:$B$724,J660,$CR$3:$CR$724)</f>
        <v>0</v>
      </c>
      <c r="CO660" s="30">
        <f>SUMIF(Ingredients!$B$3:$B$217,K660,Ingredients!$J$3:$J$217)+SUMIF($B$3:$B$724,K660,$CR$3:$CR$724)</f>
        <v>0</v>
      </c>
      <c r="CP660" s="30">
        <f>SUMIF(Ingredients!$B$3:$B$217,L660,Ingredients!$J$3:$J$217)+SUMIF($B$3:$B$724,L660,$CR$3:$CR$724)</f>
        <v>0</v>
      </c>
      <c r="CQ660" s="30">
        <f>SUMIF(Ingredients!$B$3:$B$217,M660,Ingredients!$J$3:$J$217)+SUMIF($B$3:$B$724,M660,$CR$3:$CR$724)</f>
        <v>0</v>
      </c>
      <c r="CR660" s="43">
        <f t="shared" si="139"/>
        <v>0</v>
      </c>
      <c r="CS660" s="34">
        <v>5</v>
      </c>
      <c r="CT660" s="30">
        <v>0</v>
      </c>
      <c r="CU660" s="30">
        <v>24</v>
      </c>
      <c r="CV660" s="35">
        <v>3</v>
      </c>
      <c r="CW660" s="36">
        <v>0</v>
      </c>
      <c r="CX660" s="37">
        <v>0</v>
      </c>
      <c r="CY660" s="38">
        <v>0</v>
      </c>
      <c r="CZ660" s="39">
        <v>0</v>
      </c>
      <c r="DA660" t="s">
        <v>202</v>
      </c>
      <c r="DB660" t="str">
        <f t="shared" ca="1" si="140"/>
        <v>-</v>
      </c>
      <c r="DD660" t="s">
        <v>200</v>
      </c>
      <c r="DE660" t="str">
        <f t="shared" ca="1" si="141"/>
        <v>DANGOITEM(MEAL, ItemRegistry.dangoItem, 4 ,1f,0f,3f,0f,0f,0f,0f,0.88f),</v>
      </c>
      <c r="DF660" t="s">
        <v>2659</v>
      </c>
    </row>
    <row r="661" spans="2:110" x14ac:dyDescent="0.3">
      <c r="B661" t="s">
        <v>989</v>
      </c>
      <c r="C661" t="str">
        <f>INDEX('PH Itemnames'!$B$1:$B$723,MATCH(B661,'PH Itemnames'!$A$1:$A$723),1)</f>
        <v>takoyakiItem</v>
      </c>
      <c r="D661" t="s">
        <v>240</v>
      </c>
      <c r="E661" t="s">
        <v>1192</v>
      </c>
      <c r="F661" s="10" t="s">
        <v>216</v>
      </c>
      <c r="G661" s="11" t="s">
        <v>990</v>
      </c>
      <c r="H661" s="11" t="s">
        <v>129</v>
      </c>
      <c r="I661" s="11" t="s">
        <v>67</v>
      </c>
      <c r="J661" s="11" t="s">
        <v>280</v>
      </c>
      <c r="K661" s="11" t="s">
        <v>696</v>
      </c>
      <c r="L661" s="11" t="s">
        <v>133</v>
      </c>
      <c r="M661" s="11"/>
      <c r="N661" s="46">
        <f ca="1">SUMIF(Ingredients!$B$3:$B$217,'PH complex foods'!F661,Ingredients!$A$3:$A$119)+SUMIF($B$3:$B$724,F661,$V$3:$V$723)</f>
        <v>1</v>
      </c>
      <c r="O661" s="11">
        <f ca="1">SUMIF(Ingredients!$B$3:$B$217,'PH complex foods'!G661,Ingredients!$A$3:$A$119)+SUMIF($B$3:$B$724,G661,$V$3:$V$723)</f>
        <v>0</v>
      </c>
      <c r="P661" s="11">
        <f ca="1">SUMIF(Ingredients!$B$3:$B$217,'PH complex foods'!H661,Ingredients!$A$3:$A$119)+SUMIF($B$3:$B$724,H661,$V$3:$V$723)</f>
        <v>1</v>
      </c>
      <c r="Q661" s="11">
        <f ca="1">SUMIF(Ingredients!$B$3:$B$217,'PH complex foods'!I661,Ingredients!$A$3:$A$119)+SUMIF($B$3:$B$724,I661,$V$3:$V$723)</f>
        <v>1</v>
      </c>
      <c r="R661" s="11">
        <f ca="1">SUMIF(Ingredients!$B$3:$B$217,'PH complex foods'!J661,Ingredients!$A$3:$A$119)+SUMIF($B$3:$B$724,J661,$V$3:$V$723)</f>
        <v>1</v>
      </c>
      <c r="S661" s="11">
        <f ca="1">SUMIF(Ingredients!$B$3:$B$217,'PH complex foods'!K661,Ingredients!$A$3:$A$119)+SUMIF($B$3:$B$724,K661,$V$3:$V$723)</f>
        <v>1</v>
      </c>
      <c r="T661" s="11">
        <f ca="1">SUMIF(Ingredients!$B$3:$B$217,'PH complex foods'!L661,Ingredients!$A$3:$A$119)+SUMIF($B$3:$B$724,L661,$V$3:$V$723)</f>
        <v>1</v>
      </c>
      <c r="U661" s="11">
        <f ca="1">SUMIF(Ingredients!$B$3:$B$217,'PH complex foods'!M661,Ingredients!$A$3:$A$119)+SUMIF($B$3:$B$724,M661,$V$3:$V$723)</f>
        <v>0</v>
      </c>
      <c r="V661" s="10">
        <f t="shared" ca="1" si="142"/>
        <v>0</v>
      </c>
      <c r="W661" s="11">
        <f t="shared" si="131"/>
        <v>0</v>
      </c>
      <c r="X661" s="44" t="str">
        <f t="shared" ca="1" si="143"/>
        <v>No</v>
      </c>
      <c r="Y661" s="34">
        <f>SUMIF(Ingredients!$B$3:$B$217,F661,Ingredients!$C$3:$C$217)+SUMIF($B$3:$B$724,F661,$AG$3:$AG$724)</f>
        <v>5</v>
      </c>
      <c r="Z661" s="30">
        <f>SUMIF(Ingredients!$B$3:$B$217,G661,Ingredients!$C$3:$C$217)+SUMIF($B$3:$B$724,G661,$AG$3:$AG$724)</f>
        <v>5</v>
      </c>
      <c r="AA661" s="30">
        <f>SUMIF(Ingredients!$B$3:$B$217,H661,Ingredients!$C$3:$C$217)+SUMIF($B$3:$B$724,H661,$AG$3:$AG$724)</f>
        <v>2</v>
      </c>
      <c r="AB661" s="30">
        <f>SUMIF(Ingredients!$B$3:$B$217,I661,Ingredients!$C$3:$C$217)+SUMIF($B$3:$B$724,I661,$AG$3:$AG$724)</f>
        <v>5</v>
      </c>
      <c r="AC661" s="30">
        <f>SUMIF(Ingredients!$B$3:$B$217,J661,Ingredients!$C$3:$C$217)+SUMIF($B$3:$B$724,J661,$AG$3:$AG$724)</f>
        <v>0</v>
      </c>
      <c r="AD661" s="30">
        <f>SUMIF(Ingredients!$B$3:$B$217,K661,Ingredients!$C$3:$C$217)+SUMIF($B$3:$B$724,K661,$AG$3:$AG$724)</f>
        <v>24</v>
      </c>
      <c r="AE661" s="30">
        <f>SUMIF(Ingredients!$B$3:$B$217,L661,Ingredients!$C$3:$C$217)+SUMIF($B$3:$B$724,L661,$AG$3:$AG$724)</f>
        <v>1</v>
      </c>
      <c r="AF661" s="30">
        <f>SUMIF(Ingredients!$B$3:$B$217,M661,Ingredients!$C$3:$C$217)+SUMIF($B$3:$B$724,M661,$AG$3:$AG$724)</f>
        <v>0</v>
      </c>
      <c r="AG661" s="29">
        <f t="shared" si="132"/>
        <v>42</v>
      </c>
      <c r="AH661" s="30">
        <f>SUMIF(Ingredients!$B$3:$B$217,F661,Ingredients!$D$3:$D$217)+SUMIF($B$3:$B$724,F661,$AP$3:$AP$724)</f>
        <v>0</v>
      </c>
      <c r="AI661" s="30">
        <f>SUMIF(Ingredients!$B$3:$B$217,G661,Ingredients!$D$3:$D$217)+SUMIF($B$3:$B$724,G661,$AP$3:$AP$724)</f>
        <v>0</v>
      </c>
      <c r="AJ661" s="30">
        <f>SUMIF(Ingredients!$B$3:$B$217,H661,Ingredients!$D$3:$D$217)+SUMIF($B$3:$B$724,H661,$AP$3:$AP$724)</f>
        <v>0</v>
      </c>
      <c r="AK661" s="30">
        <f>SUMIF(Ingredients!$B$3:$B$217,I661,Ingredients!$D$3:$D$217)+SUMIF($B$3:$B$724,I661,$AP$3:$AP$724)</f>
        <v>0</v>
      </c>
      <c r="AL661" s="30">
        <f>SUMIF(Ingredients!$B$3:$B$217,J661,Ingredients!$D$3:$D$217)+SUMIF($B$3:$B$724,J661,$AP$3:$AP$724)</f>
        <v>0</v>
      </c>
      <c r="AM661" s="30">
        <f>SUMIF(Ingredients!$B$3:$B$217,K661,Ingredients!$D$3:$D$217)+SUMIF($B$3:$B$724,K661,$AP$3:$AP$724)</f>
        <v>10</v>
      </c>
      <c r="AN661" s="30">
        <f>SUMIF(Ingredients!$B$3:$B$217,L661,Ingredients!$D$3:$D$217)+SUMIF($B$3:$B$724,L661,$AP$3:$AP$724)</f>
        <v>0</v>
      </c>
      <c r="AO661" s="30">
        <f>SUMIF(Ingredients!$B$3:$B$217,M661,Ingredients!$D$3:$D$217)+SUMIF($B$3:$B$724,M661,$AP$3:$AP$724)</f>
        <v>0</v>
      </c>
      <c r="AP661" s="29">
        <f t="shared" si="133"/>
        <v>10</v>
      </c>
      <c r="AQ661" s="30">
        <f>SUMIF(Ingredients!$B$3:$B$217,F661,Ingredients!$E$3:$E$217)+SUMIF($B$3:$B$724,F661,$AY$3:$AY$727)</f>
        <v>29.5</v>
      </c>
      <c r="AR661" s="30">
        <f>SUMIF(Ingredients!$B$3:$B$217,G661,Ingredients!$E$3:$E$217)+SUMIF($B$3:$B$724,G661,$AY$3:$AY$727)</f>
        <v>7</v>
      </c>
      <c r="AS661" s="30">
        <f>SUMIF(Ingredients!$B$3:$B$217,H661,Ingredients!$E$3:$E$217)+SUMIF($B$3:$B$724,H661,$AY$3:$AY$727)</f>
        <v>12</v>
      </c>
      <c r="AT661" s="30">
        <f>SUMIF(Ingredients!$B$3:$B$217,I661,Ingredients!$E$3:$E$217)+SUMIF($B$3:$B$724,I661,$AY$3:$AY$727)</f>
        <v>8</v>
      </c>
      <c r="AU661" s="30">
        <f>SUMIF(Ingredients!$B$3:$B$217,J661,Ingredients!$E$3:$E$217)+SUMIF($B$3:$B$724,J661,$AY$3:$AY$727)</f>
        <v>16</v>
      </c>
      <c r="AV661" s="30">
        <f>SUMIF(Ingredients!$B$3:$B$217,K661,Ingredients!$E$3:$E$217)+SUMIF($B$3:$B$724,K661,$AY$3:$AY$727)</f>
        <v>34.125</v>
      </c>
      <c r="AW661" s="30">
        <f>SUMIF(Ingredients!$B$3:$B$217,L661,Ingredients!$E$3:$E$217)+SUMIF($B$3:$B$724,L661,$AY$3:$AY$727)</f>
        <v>32</v>
      </c>
      <c r="AX661" s="30">
        <f>SUMIF(Ingredients!$B$3:$B$217,M661,Ingredients!$E$3:$E$217)+SUMIF($B$3:$B$724,M661,$AY$3:$AY$727)</f>
        <v>0</v>
      </c>
      <c r="AY661" s="29">
        <f t="shared" si="134"/>
        <v>19.803571428571427</v>
      </c>
      <c r="AZ661" s="30">
        <f>SUMIF(Ingredients!$B$3:$B$217,F661,Ingredients!$F$3:$F$217)+SUMIF($B$3:$B$724,F661,$BH$3:$BH$724)</f>
        <v>1</v>
      </c>
      <c r="BA661" s="30">
        <f>SUMIF(Ingredients!$B$3:$B$217,G661,Ingredients!$F$3:$F$217)+SUMIF($B$3:$B$724,G661,$BH$3:$BH$724)</f>
        <v>0</v>
      </c>
      <c r="BB661" s="30">
        <f>SUMIF(Ingredients!$B$3:$B$217,H661,Ingredients!$F$3:$F$217)+SUMIF($B$3:$B$724,H661,$BH$3:$BH$724)</f>
        <v>0</v>
      </c>
      <c r="BC661" s="30">
        <f>SUMIF(Ingredients!$B$3:$B$217,I661,Ingredients!$F$3:$F$217)+SUMIF($B$3:$B$724,I661,$BH$3:$BH$724)</f>
        <v>0</v>
      </c>
      <c r="BD661" s="30">
        <f>SUMIF(Ingredients!$B$3:$B$217,J661,Ingredients!$F$3:$F$217)+SUMIF($B$3:$B$724,J661,$BH$3:$BH$724)</f>
        <v>0</v>
      </c>
      <c r="BE661" s="30">
        <f>SUMIF(Ingredients!$B$3:$B$217,K661,Ingredients!$F$3:$F$217)+SUMIF($B$3:$B$724,K661,$BH$3:$BH$724)</f>
        <v>0.5</v>
      </c>
      <c r="BF661" s="30">
        <f>SUMIF(Ingredients!$B$3:$B$217,L661,Ingredients!$F$3:$F$217)+SUMIF($B$3:$B$724,L661,$BH$3:$BH$724)</f>
        <v>0</v>
      </c>
      <c r="BG661" s="30">
        <f>SUMIF(Ingredients!$B$3:$B$217,M661,Ingredients!$F$3:$F$217)+SUMIF($B$3:$B$724,M661,$BH$3:$BH$724)</f>
        <v>0</v>
      </c>
      <c r="BH661" s="35">
        <f t="shared" si="135"/>
        <v>1.5</v>
      </c>
      <c r="BI661" s="30">
        <f>SUMIF(Ingredients!$B$3:$B$217,F661,Ingredients!$G$3:$G$217)+SUMIF($B$3:$B$724,F661,$BQ$3:$BQ$724)</f>
        <v>0</v>
      </c>
      <c r="BJ661" s="30">
        <f>SUMIF(Ingredients!$B$3:$B$217,G661,Ingredients!$G$3:$G$217)+SUMIF($B$3:$B$724,G661,$BQ$3:$BQ$724)</f>
        <v>0</v>
      </c>
      <c r="BK661" s="30">
        <f>SUMIF(Ingredients!$B$3:$B$217,H661,Ingredients!$G$3:$G$217)+SUMIF($B$3:$B$724,H661,$BQ$3:$BQ$724)</f>
        <v>0</v>
      </c>
      <c r="BL661" s="30">
        <f>SUMIF(Ingredients!$B$3:$B$217,I661,Ingredients!$G$3:$G$217)+SUMIF($B$3:$B$724,I661,$BQ$3:$BQ$724)</f>
        <v>0</v>
      </c>
      <c r="BM661" s="30">
        <f>SUMIF(Ingredients!$B$3:$B$217,J661,Ingredients!$G$3:$G$217)+SUMIF($B$3:$B$724,J661,$BQ$3:$BQ$724)</f>
        <v>0</v>
      </c>
      <c r="BN661" s="30">
        <f>SUMIF(Ingredients!$B$3:$B$217,K661,Ingredients!$G$3:$G$217)+SUMIF($B$3:$B$724,K661,$BQ$3:$BQ$724)</f>
        <v>0</v>
      </c>
      <c r="BO661" s="30">
        <f>SUMIF(Ingredients!$B$3:$B$217,L661,Ingredients!$G$3:$G$217)+SUMIF($B$3:$B$724,L661,$BQ$3:$BQ$724)</f>
        <v>0</v>
      </c>
      <c r="BP661" s="30">
        <f>SUMIF(Ingredients!$B$3:$B$217,M661,Ingredients!$G$3:$G$217)+SUMIF($B$3:$B$724,M661,$BQ$3:$BQ$724)</f>
        <v>0</v>
      </c>
      <c r="BQ661" s="36">
        <f t="shared" si="136"/>
        <v>0</v>
      </c>
      <c r="BR661" s="30">
        <f>SUMIF(Ingredients!$B$3:$B$217,F661,Ingredients!$H$3:$H$217)+SUMIF($B$3:$B$724,F661,$BZ$3:$BZ$724)</f>
        <v>0</v>
      </c>
      <c r="BS661" s="30">
        <f>SUMIF(Ingredients!$B$3:$B$217,G661,Ingredients!$H$3:$H$217)+SUMIF($B$3:$B$724,G661,$BZ$3:$BZ$724)</f>
        <v>0</v>
      </c>
      <c r="BT661" s="30">
        <f>SUMIF(Ingredients!$B$3:$B$217,H661,Ingredients!$H$3:$H$217)+SUMIF($B$3:$B$724,H661,$BZ$3:$BZ$724)</f>
        <v>1</v>
      </c>
      <c r="BU661" s="30">
        <f>SUMIF(Ingredients!$B$3:$B$217,I661,Ingredients!$H$3:$H$217)+SUMIF($B$3:$B$724,I661,$BZ$3:$BZ$724)</f>
        <v>1</v>
      </c>
      <c r="BV661" s="30">
        <f>SUMIF(Ingredients!$B$3:$B$217,J661,Ingredients!$H$3:$H$217)+SUMIF($B$3:$B$724,J661,$BZ$3:$BZ$724)</f>
        <v>0</v>
      </c>
      <c r="BW661" s="30">
        <f>SUMIF(Ingredients!$B$3:$B$217,K661,Ingredients!$H$3:$H$217)+SUMIF($B$3:$B$724,K661,$BZ$3:$BZ$724)</f>
        <v>4.5</v>
      </c>
      <c r="BX661" s="30">
        <f>SUMIF(Ingredients!$B$3:$B$217,L661,Ingredients!$H$3:$H$217)+SUMIF($B$3:$B$724,L661,$BZ$3:$BZ$724)</f>
        <v>0.5</v>
      </c>
      <c r="BY661" s="30">
        <f>SUMIF(Ingredients!$B$3:$B$217,M661,Ingredients!$H$3:$H$217)+SUMIF($B$3:$B$724,M661,$BZ$3:$BZ$724)</f>
        <v>0</v>
      </c>
      <c r="BZ661" s="42">
        <f t="shared" si="137"/>
        <v>7</v>
      </c>
      <c r="CA661" s="30">
        <f>SUMIF(Ingredients!$B$3:$B$217,F661,Ingredients!$I$3:$I$217)+SUMIF($B$3:$B$724,F661,$CI$3:$CI$724)</f>
        <v>0</v>
      </c>
      <c r="CB661" s="30">
        <f>SUMIF(Ingredients!$B$3:$B$217,G661,Ingredients!$I$3:$I$217)+SUMIF($B$3:$B$724,G661,$CI$3:$CI$724)</f>
        <v>1</v>
      </c>
      <c r="CC661" s="30">
        <f>SUMIF(Ingredients!$B$3:$B$217,H661,Ingredients!$I$3:$I$217)+SUMIF($B$3:$B$724,H661,$CI$3:$CI$724)</f>
        <v>0</v>
      </c>
      <c r="CD661" s="30">
        <f>SUMIF(Ingredients!$B$3:$B$217,I661,Ingredients!$I$3:$I$217)+SUMIF($B$3:$B$724,I661,$CI$3:$CI$724)</f>
        <v>0</v>
      </c>
      <c r="CE661" s="30">
        <f>SUMIF(Ingredients!$B$3:$B$217,J661,Ingredients!$I$3:$I$217)+SUMIF($B$3:$B$724,J661,$CI$3:$CI$724)</f>
        <v>0</v>
      </c>
      <c r="CF661" s="30">
        <f>SUMIF(Ingredients!$B$3:$B$217,K661,Ingredients!$I$3:$I$217)+SUMIF($B$3:$B$724,K661,$CI$3:$CI$724)</f>
        <v>1</v>
      </c>
      <c r="CG661" s="30">
        <f>SUMIF(Ingredients!$B$3:$B$217,L661,Ingredients!$I$3:$I$217)+SUMIF($B$3:$B$724,L661,$CI$3:$CI$724)</f>
        <v>0</v>
      </c>
      <c r="CH661" s="30">
        <f>SUMIF(Ingredients!$B$3:$B$217,M661,Ingredients!$I$3:$I$217)+SUMIF($B$3:$B$724,M661,$CI$3:$CI$724)</f>
        <v>0</v>
      </c>
      <c r="CI661" s="38">
        <f t="shared" si="138"/>
        <v>2</v>
      </c>
      <c r="CJ661" s="30">
        <f>SUMIF(Ingredients!$B$3:$B$217,F661,Ingredients!$J$3:$J$217)+SUMIF($B$3:$B$724,F661,$CR$3:$CR$724)</f>
        <v>0</v>
      </c>
      <c r="CK661" s="30">
        <f>SUMIF(Ingredients!$B$3:$B$217,G661,Ingredients!$J$3:$J$217)+SUMIF($B$3:$B$724,G661,$CR$3:$CR$724)</f>
        <v>0</v>
      </c>
      <c r="CL661" s="30">
        <f>SUMIF(Ingredients!$B$3:$B$217,H661,Ingredients!$J$3:$J$217)+SUMIF($B$3:$B$724,H661,$CR$3:$CR$724)</f>
        <v>0</v>
      </c>
      <c r="CM661" s="30">
        <f>SUMIF(Ingredients!$B$3:$B$217,I661,Ingredients!$J$3:$J$217)+SUMIF($B$3:$B$724,I661,$CR$3:$CR$724)</f>
        <v>0</v>
      </c>
      <c r="CN661" s="30">
        <f>SUMIF(Ingredients!$B$3:$B$217,J661,Ingredients!$J$3:$J$217)+SUMIF($B$3:$B$724,J661,$CR$3:$CR$724)</f>
        <v>0</v>
      </c>
      <c r="CO661" s="30">
        <f>SUMIF(Ingredients!$B$3:$B$217,K661,Ingredients!$J$3:$J$217)+SUMIF($B$3:$B$724,K661,$CR$3:$CR$724)</f>
        <v>0</v>
      </c>
      <c r="CP661" s="30">
        <f>SUMIF(Ingredients!$B$3:$B$217,L661,Ingredients!$J$3:$J$217)+SUMIF($B$3:$B$724,L661,$CR$3:$CR$724)</f>
        <v>0</v>
      </c>
      <c r="CQ661" s="30">
        <f>SUMIF(Ingredients!$B$3:$B$217,M661,Ingredients!$J$3:$J$217)+SUMIF($B$3:$B$724,M661,$CR$3:$CR$724)</f>
        <v>0</v>
      </c>
      <c r="CR661" s="43">
        <f t="shared" si="139"/>
        <v>0</v>
      </c>
      <c r="CS661" s="34">
        <v>40</v>
      </c>
      <c r="CT661" s="30">
        <v>0</v>
      </c>
      <c r="CU661" s="30">
        <v>12</v>
      </c>
      <c r="CV661" s="35">
        <v>1.5</v>
      </c>
      <c r="CW661" s="36">
        <v>0</v>
      </c>
      <c r="CX661" s="37">
        <v>7</v>
      </c>
      <c r="CY661" s="38">
        <v>2</v>
      </c>
      <c r="CZ661" s="39">
        <v>0</v>
      </c>
      <c r="DA661" t="s">
        <v>202</v>
      </c>
      <c r="DB661" t="str">
        <f t="shared" ca="1" si="140"/>
        <v>No</v>
      </c>
      <c r="DD661" t="s">
        <v>200</v>
      </c>
      <c r="DE661" t="str">
        <f t="shared" ca="1" si="141"/>
        <v/>
      </c>
      <c r="DF661" t="s">
        <v>2272</v>
      </c>
    </row>
    <row r="662" spans="2:110" x14ac:dyDescent="0.3">
      <c r="B662" t="s">
        <v>991</v>
      </c>
      <c r="C662" t="str">
        <f>INDEX('PH Itemnames'!$B$1:$B$723,MATCH(B662,'PH Itemnames'!$A$1:$A$723),1)</f>
        <v>groiledcheesesandwichItem</v>
      </c>
      <c r="D662" t="s">
        <v>240</v>
      </c>
      <c r="E662" t="s">
        <v>1192</v>
      </c>
      <c r="F662" s="10" t="s">
        <v>73</v>
      </c>
      <c r="G662" s="11" t="s">
        <v>596</v>
      </c>
      <c r="H662" s="11" t="s">
        <v>246</v>
      </c>
      <c r="I662" s="11" t="s">
        <v>346</v>
      </c>
      <c r="J662" s="11"/>
      <c r="K662" s="11"/>
      <c r="L662" s="11"/>
      <c r="M662" s="11"/>
      <c r="N662" s="46">
        <f ca="1">SUMIF(Ingredients!$B$3:$B$217,'PH complex foods'!F662,Ingredients!$A$3:$A$119)+SUMIF($B$3:$B$724,F662,$V$3:$V$723)</f>
        <v>1</v>
      </c>
      <c r="O662" s="11">
        <f ca="1">SUMIF(Ingredients!$B$3:$B$217,'PH complex foods'!G662,Ingredients!$A$3:$A$119)+SUMIF($B$3:$B$724,G662,$V$3:$V$723)</f>
        <v>1</v>
      </c>
      <c r="P662" s="11">
        <f ca="1">SUMIF(Ingredients!$B$3:$B$217,'PH complex foods'!H662,Ingredients!$A$3:$A$119)+SUMIF($B$3:$B$724,H662,$V$3:$V$723)</f>
        <v>1</v>
      </c>
      <c r="Q662" s="11">
        <f ca="1">SUMIF(Ingredients!$B$3:$B$217,'PH complex foods'!I662,Ingredients!$A$3:$A$119)+SUMIF($B$3:$B$724,I662,$V$3:$V$723)</f>
        <v>1</v>
      </c>
      <c r="R662" s="11">
        <f ca="1">SUMIF(Ingredients!$B$3:$B$217,'PH complex foods'!J662,Ingredients!$A$3:$A$119)+SUMIF($B$3:$B$724,J662,$V$3:$V$723)</f>
        <v>0</v>
      </c>
      <c r="S662" s="11">
        <f ca="1">SUMIF(Ingredients!$B$3:$B$217,'PH complex foods'!K662,Ingredients!$A$3:$A$119)+SUMIF($B$3:$B$724,K662,$V$3:$V$723)</f>
        <v>0</v>
      </c>
      <c r="T662" s="11">
        <f ca="1">SUMIF(Ingredients!$B$3:$B$217,'PH complex foods'!L662,Ingredients!$A$3:$A$119)+SUMIF($B$3:$B$724,L662,$V$3:$V$723)</f>
        <v>0</v>
      </c>
      <c r="U662" s="11">
        <f ca="1">SUMIF(Ingredients!$B$3:$B$217,'PH complex foods'!M662,Ingredients!$A$3:$A$119)+SUMIF($B$3:$B$724,M662,$V$3:$V$723)</f>
        <v>0</v>
      </c>
      <c r="V662" s="10">
        <f t="shared" ca="1" si="142"/>
        <v>1</v>
      </c>
      <c r="W662" s="11">
        <f t="shared" si="131"/>
        <v>0</v>
      </c>
      <c r="X662" s="44" t="str">
        <f t="shared" ca="1" si="143"/>
        <v>Yes</v>
      </c>
      <c r="Y662" s="34">
        <f>SUMIF(Ingredients!$B$3:$B$217,F662,Ingredients!$C$3:$C$217)+SUMIF($B$3:$B$724,F662,$AG$3:$AG$724)</f>
        <v>10</v>
      </c>
      <c r="Z662" s="30">
        <f>SUMIF(Ingredients!$B$3:$B$217,G662,Ingredients!$C$3:$C$217)+SUMIF($B$3:$B$724,G662,$AG$3:$AG$724)</f>
        <v>0</v>
      </c>
      <c r="AA662" s="30">
        <f>SUMIF(Ingredients!$B$3:$B$217,H662,Ingredients!$C$3:$C$217)+SUMIF($B$3:$B$724,H662,$AG$3:$AG$724)</f>
        <v>5</v>
      </c>
      <c r="AB662" s="30">
        <f>SUMIF(Ingredients!$B$3:$B$217,I662,Ingredients!$C$3:$C$217)+SUMIF($B$3:$B$724,I662,$AG$3:$AG$724)</f>
        <v>4</v>
      </c>
      <c r="AC662" s="30">
        <f>SUMIF(Ingredients!$B$3:$B$217,J662,Ingredients!$C$3:$C$217)+SUMIF($B$3:$B$724,J662,$AG$3:$AG$724)</f>
        <v>0</v>
      </c>
      <c r="AD662" s="30">
        <f>SUMIF(Ingredients!$B$3:$B$217,K662,Ingredients!$C$3:$C$217)+SUMIF($B$3:$B$724,K662,$AG$3:$AG$724)</f>
        <v>0</v>
      </c>
      <c r="AE662" s="30">
        <f>SUMIF(Ingredients!$B$3:$B$217,L662,Ingredients!$C$3:$C$217)+SUMIF($B$3:$B$724,L662,$AG$3:$AG$724)</f>
        <v>0</v>
      </c>
      <c r="AF662" s="30">
        <f>SUMIF(Ingredients!$B$3:$B$217,M662,Ingredients!$C$3:$C$217)+SUMIF($B$3:$B$724,M662,$AG$3:$AG$724)</f>
        <v>0</v>
      </c>
      <c r="AG662" s="29">
        <f t="shared" si="132"/>
        <v>19</v>
      </c>
      <c r="AH662" s="30">
        <f>SUMIF(Ingredients!$B$3:$B$217,F662,Ingredients!$D$3:$D$217)+SUMIF($B$3:$B$724,F662,$AP$3:$AP$724)</f>
        <v>0</v>
      </c>
      <c r="AI662" s="30">
        <f>SUMIF(Ingredients!$B$3:$B$217,G662,Ingredients!$D$3:$D$217)+SUMIF($B$3:$B$724,G662,$AP$3:$AP$724)</f>
        <v>10</v>
      </c>
      <c r="AJ662" s="30">
        <f>SUMIF(Ingredients!$B$3:$B$217,H662,Ingredients!$D$3:$D$217)+SUMIF($B$3:$B$724,H662,$AP$3:$AP$724)</f>
        <v>0</v>
      </c>
      <c r="AK662" s="30">
        <f>SUMIF(Ingredients!$B$3:$B$217,I662,Ingredients!$D$3:$D$217)+SUMIF($B$3:$B$724,I662,$AP$3:$AP$724)</f>
        <v>0</v>
      </c>
      <c r="AL662" s="30">
        <f>SUMIF(Ingredients!$B$3:$B$217,J662,Ingredients!$D$3:$D$217)+SUMIF($B$3:$B$724,J662,$AP$3:$AP$724)</f>
        <v>0</v>
      </c>
      <c r="AM662" s="30">
        <f>SUMIF(Ingredients!$B$3:$B$217,K662,Ingredients!$D$3:$D$217)+SUMIF($B$3:$B$724,K662,$AP$3:$AP$724)</f>
        <v>0</v>
      </c>
      <c r="AN662" s="30">
        <f>SUMIF(Ingredients!$B$3:$B$217,L662,Ingredients!$D$3:$D$217)+SUMIF($B$3:$B$724,L662,$AP$3:$AP$724)</f>
        <v>0</v>
      </c>
      <c r="AO662" s="30">
        <f>SUMIF(Ingredients!$B$3:$B$217,M662,Ingredients!$D$3:$D$217)+SUMIF($B$3:$B$724,M662,$AP$3:$AP$724)</f>
        <v>0</v>
      </c>
      <c r="AP662" s="29">
        <f t="shared" si="133"/>
        <v>10</v>
      </c>
      <c r="AQ662" s="30">
        <f>SUMIF(Ingredients!$B$3:$B$217,F662,Ingredients!$E$3:$E$217)+SUMIF($B$3:$B$724,F662,$AY$3:$AY$727)</f>
        <v>73</v>
      </c>
      <c r="AR662" s="30">
        <f>SUMIF(Ingredients!$B$3:$B$217,G662,Ingredients!$E$3:$E$217)+SUMIF($B$3:$B$724,G662,$AY$3:$AY$727)</f>
        <v>22</v>
      </c>
      <c r="AS662" s="30">
        <f>SUMIF(Ingredients!$B$3:$B$217,H662,Ingredients!$E$3:$E$217)+SUMIF($B$3:$B$724,H662,$AY$3:$AY$727)</f>
        <v>21</v>
      </c>
      <c r="AT662" s="30">
        <f>SUMIF(Ingredients!$B$3:$B$217,I662,Ingredients!$E$3:$E$217)+SUMIF($B$3:$B$724,I662,$AY$3:$AY$727)</f>
        <v>0</v>
      </c>
      <c r="AU662" s="30">
        <f>SUMIF(Ingredients!$B$3:$B$217,J662,Ingredients!$E$3:$E$217)+SUMIF($B$3:$B$724,J662,$AY$3:$AY$727)</f>
        <v>0</v>
      </c>
      <c r="AV662" s="30">
        <f>SUMIF(Ingredients!$B$3:$B$217,K662,Ingredients!$E$3:$E$217)+SUMIF($B$3:$B$724,K662,$AY$3:$AY$727)</f>
        <v>0</v>
      </c>
      <c r="AW662" s="30">
        <f>SUMIF(Ingredients!$B$3:$B$217,L662,Ingredients!$E$3:$E$217)+SUMIF($B$3:$B$724,L662,$AY$3:$AY$727)</f>
        <v>0</v>
      </c>
      <c r="AX662" s="30">
        <f>SUMIF(Ingredients!$B$3:$B$217,M662,Ingredients!$E$3:$E$217)+SUMIF($B$3:$B$724,M662,$AY$3:$AY$727)</f>
        <v>0</v>
      </c>
      <c r="AY662" s="29">
        <f t="shared" si="134"/>
        <v>29</v>
      </c>
      <c r="AZ662" s="30">
        <f>SUMIF(Ingredients!$B$3:$B$217,F662,Ingredients!$F$3:$F$217)+SUMIF($B$3:$B$724,F662,$BH$3:$BH$724)</f>
        <v>0</v>
      </c>
      <c r="BA662" s="30">
        <f>SUMIF(Ingredients!$B$3:$B$217,G662,Ingredients!$F$3:$F$217)+SUMIF($B$3:$B$724,G662,$BH$3:$BH$724)</f>
        <v>0</v>
      </c>
      <c r="BB662" s="30">
        <f>SUMIF(Ingredients!$B$3:$B$217,H662,Ingredients!$F$3:$F$217)+SUMIF($B$3:$B$724,H662,$BH$3:$BH$724)</f>
        <v>1.5</v>
      </c>
      <c r="BC662" s="30">
        <f>SUMIF(Ingredients!$B$3:$B$217,I662,Ingredients!$F$3:$F$217)+SUMIF($B$3:$B$724,I662,$BH$3:$BH$724)</f>
        <v>0</v>
      </c>
      <c r="BD662" s="30">
        <f>SUMIF(Ingredients!$B$3:$B$217,J662,Ingredients!$F$3:$F$217)+SUMIF($B$3:$B$724,J662,$BH$3:$BH$724)</f>
        <v>0</v>
      </c>
      <c r="BE662" s="30">
        <f>SUMIF(Ingredients!$B$3:$B$217,K662,Ingredients!$F$3:$F$217)+SUMIF($B$3:$B$724,K662,$BH$3:$BH$724)</f>
        <v>0</v>
      </c>
      <c r="BF662" s="30">
        <f>SUMIF(Ingredients!$B$3:$B$217,L662,Ingredients!$F$3:$F$217)+SUMIF($B$3:$B$724,L662,$BH$3:$BH$724)</f>
        <v>0</v>
      </c>
      <c r="BG662" s="30">
        <f>SUMIF(Ingredients!$B$3:$B$217,M662,Ingredients!$F$3:$F$217)+SUMIF($B$3:$B$724,M662,$BH$3:$BH$724)</f>
        <v>0</v>
      </c>
      <c r="BH662" s="35">
        <f t="shared" si="135"/>
        <v>1.5</v>
      </c>
      <c r="BI662" s="30">
        <f>SUMIF(Ingredients!$B$3:$B$217,F662,Ingredients!$G$3:$G$217)+SUMIF($B$3:$B$724,F662,$BQ$3:$BQ$724)</f>
        <v>0</v>
      </c>
      <c r="BJ662" s="30">
        <f>SUMIF(Ingredients!$B$3:$B$217,G662,Ingredients!$G$3:$G$217)+SUMIF($B$3:$B$724,G662,$BQ$3:$BQ$724)</f>
        <v>0</v>
      </c>
      <c r="BK662" s="30">
        <f>SUMIF(Ingredients!$B$3:$B$217,H662,Ingredients!$G$3:$G$217)+SUMIF($B$3:$B$724,H662,$BQ$3:$BQ$724)</f>
        <v>0</v>
      </c>
      <c r="BL662" s="30">
        <f>SUMIF(Ingredients!$B$3:$B$217,I662,Ingredients!$G$3:$G$217)+SUMIF($B$3:$B$724,I662,$BQ$3:$BQ$724)</f>
        <v>0</v>
      </c>
      <c r="BM662" s="30">
        <f>SUMIF(Ingredients!$B$3:$B$217,J662,Ingredients!$G$3:$G$217)+SUMIF($B$3:$B$724,J662,$BQ$3:$BQ$724)</f>
        <v>0</v>
      </c>
      <c r="BN662" s="30">
        <f>SUMIF(Ingredients!$B$3:$B$217,K662,Ingredients!$G$3:$G$217)+SUMIF($B$3:$B$724,K662,$BQ$3:$BQ$724)</f>
        <v>0</v>
      </c>
      <c r="BO662" s="30">
        <f>SUMIF(Ingredients!$B$3:$B$217,L662,Ingredients!$G$3:$G$217)+SUMIF($B$3:$B$724,L662,$BQ$3:$BQ$724)</f>
        <v>0</v>
      </c>
      <c r="BP662" s="30">
        <f>SUMIF(Ingredients!$B$3:$B$217,M662,Ingredients!$G$3:$G$217)+SUMIF($B$3:$B$724,M662,$BQ$3:$BQ$724)</f>
        <v>0</v>
      </c>
      <c r="BQ662" s="36">
        <f t="shared" si="136"/>
        <v>0</v>
      </c>
      <c r="BR662" s="30">
        <f>SUMIF(Ingredients!$B$3:$B$217,F662,Ingredients!$H$3:$H$217)+SUMIF($B$3:$B$724,F662,$BZ$3:$BZ$724)</f>
        <v>0</v>
      </c>
      <c r="BS662" s="30">
        <f>SUMIF(Ingredients!$B$3:$B$217,G662,Ingredients!$H$3:$H$217)+SUMIF($B$3:$B$724,G662,$BZ$3:$BZ$724)</f>
        <v>0</v>
      </c>
      <c r="BT662" s="30">
        <f>SUMIF(Ingredients!$B$3:$B$217,H662,Ingredients!$H$3:$H$217)+SUMIF($B$3:$B$724,H662,$BZ$3:$BZ$724)</f>
        <v>0</v>
      </c>
      <c r="BU662" s="30">
        <f>SUMIF(Ingredients!$B$3:$B$217,I662,Ingredients!$H$3:$H$217)+SUMIF($B$3:$B$724,I662,$BZ$3:$BZ$724)</f>
        <v>0</v>
      </c>
      <c r="BV662" s="30">
        <f>SUMIF(Ingredients!$B$3:$B$217,J662,Ingredients!$H$3:$H$217)+SUMIF($B$3:$B$724,J662,$BZ$3:$BZ$724)</f>
        <v>0</v>
      </c>
      <c r="BW662" s="30">
        <f>SUMIF(Ingredients!$B$3:$B$217,K662,Ingredients!$H$3:$H$217)+SUMIF($B$3:$B$724,K662,$BZ$3:$BZ$724)</f>
        <v>0</v>
      </c>
      <c r="BX662" s="30">
        <f>SUMIF(Ingredients!$B$3:$B$217,L662,Ingredients!$H$3:$H$217)+SUMIF($B$3:$B$724,L662,$BZ$3:$BZ$724)</f>
        <v>0</v>
      </c>
      <c r="BY662" s="30">
        <f>SUMIF(Ingredients!$B$3:$B$217,M662,Ingredients!$H$3:$H$217)+SUMIF($B$3:$B$724,M662,$BZ$3:$BZ$724)</f>
        <v>0</v>
      </c>
      <c r="BZ662" s="42">
        <f t="shared" si="137"/>
        <v>0</v>
      </c>
      <c r="CA662" s="30">
        <f>SUMIF(Ingredients!$B$3:$B$217,F662,Ingredients!$I$3:$I$217)+SUMIF($B$3:$B$724,F662,$CI$3:$CI$724)</f>
        <v>0</v>
      </c>
      <c r="CB662" s="30">
        <f>SUMIF(Ingredients!$B$3:$B$217,G662,Ingredients!$I$3:$I$217)+SUMIF($B$3:$B$724,G662,$CI$3:$CI$724)</f>
        <v>0</v>
      </c>
      <c r="CC662" s="30">
        <f>SUMIF(Ingredients!$B$3:$B$217,H662,Ingredients!$I$3:$I$217)+SUMIF($B$3:$B$724,H662,$CI$3:$CI$724)</f>
        <v>0</v>
      </c>
      <c r="CD662" s="30">
        <f>SUMIF(Ingredients!$B$3:$B$217,I662,Ingredients!$I$3:$I$217)+SUMIF($B$3:$B$724,I662,$CI$3:$CI$724)</f>
        <v>0</v>
      </c>
      <c r="CE662" s="30">
        <f>SUMIF(Ingredients!$B$3:$B$217,J662,Ingredients!$I$3:$I$217)+SUMIF($B$3:$B$724,J662,$CI$3:$CI$724)</f>
        <v>0</v>
      </c>
      <c r="CF662" s="30">
        <f>SUMIF(Ingredients!$B$3:$B$217,K662,Ingredients!$I$3:$I$217)+SUMIF($B$3:$B$724,K662,$CI$3:$CI$724)</f>
        <v>0</v>
      </c>
      <c r="CG662" s="30">
        <f>SUMIF(Ingredients!$B$3:$B$217,L662,Ingredients!$I$3:$I$217)+SUMIF($B$3:$B$724,L662,$CI$3:$CI$724)</f>
        <v>0</v>
      </c>
      <c r="CH662" s="30">
        <f>SUMIF(Ingredients!$B$3:$B$217,M662,Ingredients!$I$3:$I$217)+SUMIF($B$3:$B$724,M662,$CI$3:$CI$724)</f>
        <v>0</v>
      </c>
      <c r="CI662" s="38">
        <f t="shared" si="138"/>
        <v>0</v>
      </c>
      <c r="CJ662" s="30">
        <f>SUMIF(Ingredients!$B$3:$B$217,F662,Ingredients!$J$3:$J$217)+SUMIF($B$3:$B$724,F662,$CR$3:$CR$724)</f>
        <v>3</v>
      </c>
      <c r="CK662" s="30">
        <f>SUMIF(Ingredients!$B$3:$B$217,G662,Ingredients!$J$3:$J$217)+SUMIF($B$3:$B$724,G662,$CR$3:$CR$724)</f>
        <v>0</v>
      </c>
      <c r="CL662" s="30">
        <f>SUMIF(Ingredients!$B$3:$B$217,H662,Ingredients!$J$3:$J$217)+SUMIF($B$3:$B$724,H662,$CR$3:$CR$724)</f>
        <v>0</v>
      </c>
      <c r="CM662" s="30">
        <f>SUMIF(Ingredients!$B$3:$B$217,I662,Ingredients!$J$3:$J$217)+SUMIF($B$3:$B$724,I662,$CR$3:$CR$724)</f>
        <v>0</v>
      </c>
      <c r="CN662" s="30">
        <f>SUMIF(Ingredients!$B$3:$B$217,J662,Ingredients!$J$3:$J$217)+SUMIF($B$3:$B$724,J662,$CR$3:$CR$724)</f>
        <v>0</v>
      </c>
      <c r="CO662" s="30">
        <f>SUMIF(Ingredients!$B$3:$B$217,K662,Ingredients!$J$3:$J$217)+SUMIF($B$3:$B$724,K662,$CR$3:$CR$724)</f>
        <v>0</v>
      </c>
      <c r="CP662" s="30">
        <f>SUMIF(Ingredients!$B$3:$B$217,L662,Ingredients!$J$3:$J$217)+SUMIF($B$3:$B$724,L662,$CR$3:$CR$724)</f>
        <v>0</v>
      </c>
      <c r="CQ662" s="30">
        <f>SUMIF(Ingredients!$B$3:$B$217,M662,Ingredients!$J$3:$J$217)+SUMIF($B$3:$B$724,M662,$CR$3:$CR$724)</f>
        <v>0</v>
      </c>
      <c r="CR662" s="43">
        <f t="shared" si="139"/>
        <v>3</v>
      </c>
      <c r="CS662" s="34">
        <v>20</v>
      </c>
      <c r="CT662" s="30">
        <v>0</v>
      </c>
      <c r="CU662" s="30">
        <v>18</v>
      </c>
      <c r="CV662" s="35">
        <v>1.5</v>
      </c>
      <c r="CW662" s="36">
        <v>0</v>
      </c>
      <c r="CX662" s="37">
        <v>0</v>
      </c>
      <c r="CY662" s="38">
        <v>0</v>
      </c>
      <c r="CZ662" s="39">
        <v>3</v>
      </c>
      <c r="DA662" t="s">
        <v>202</v>
      </c>
      <c r="DB662" t="str">
        <f t="shared" ca="1" si="140"/>
        <v>-</v>
      </c>
      <c r="DD662" t="s">
        <v>200</v>
      </c>
      <c r="DE662" t="str">
        <f t="shared" ca="1" si="141"/>
        <v>GROILEDCHEESESANDWICHITEM(MEAL, ItemRegistry.groiledcheesesandwichItem, 4 ,4f,0f,1.5f,0f,0f,0f,3f,1.17f),</v>
      </c>
      <c r="DF662" t="s">
        <v>2660</v>
      </c>
    </row>
    <row r="663" spans="2:110" x14ac:dyDescent="0.3">
      <c r="B663" t="s">
        <v>992</v>
      </c>
      <c r="C663" t="str">
        <f>INDEX('PH Itemnames'!$B$1:$B$723,MATCH(B663,'PH Itemnames'!$A$1:$A$723),1)</f>
        <v>cheesesteakItem</v>
      </c>
      <c r="D663" t="s">
        <v>240</v>
      </c>
      <c r="E663" t="s">
        <v>1192</v>
      </c>
      <c r="F663" s="10" t="s">
        <v>244</v>
      </c>
      <c r="G663" s="11" t="s">
        <v>319</v>
      </c>
      <c r="H663" s="11" t="s">
        <v>73</v>
      </c>
      <c r="I663" s="11" t="s">
        <v>132</v>
      </c>
      <c r="J663" s="11" t="s">
        <v>64</v>
      </c>
      <c r="K663" s="11"/>
      <c r="L663" s="11"/>
      <c r="M663" s="11"/>
      <c r="N663" s="46">
        <f ca="1">SUMIF(Ingredients!$B$3:$B$217,'PH complex foods'!F663,Ingredients!$A$3:$A$119)+SUMIF($B$3:$B$724,F663,$V$3:$V$723)</f>
        <v>1</v>
      </c>
      <c r="O663" s="11">
        <f ca="1">SUMIF(Ingredients!$B$3:$B$217,'PH complex foods'!G663,Ingredients!$A$3:$A$119)+SUMIF($B$3:$B$724,G663,$V$3:$V$723)</f>
        <v>1</v>
      </c>
      <c r="P663" s="11">
        <f ca="1">SUMIF(Ingredients!$B$3:$B$217,'PH complex foods'!H663,Ingredients!$A$3:$A$119)+SUMIF($B$3:$B$724,H663,$V$3:$V$723)</f>
        <v>1</v>
      </c>
      <c r="Q663" s="11">
        <f ca="1">SUMIF(Ingredients!$B$3:$B$217,'PH complex foods'!I663,Ingredients!$A$3:$A$119)+SUMIF($B$3:$B$724,I663,$V$3:$V$723)</f>
        <v>1</v>
      </c>
      <c r="R663" s="11">
        <f ca="1">SUMIF(Ingredients!$B$3:$B$217,'PH complex foods'!J663,Ingredients!$A$3:$A$119)+SUMIF($B$3:$B$724,J663,$V$3:$V$723)</f>
        <v>1</v>
      </c>
      <c r="S663" s="11">
        <f ca="1">SUMIF(Ingredients!$B$3:$B$217,'PH complex foods'!K663,Ingredients!$A$3:$A$119)+SUMIF($B$3:$B$724,K663,$V$3:$V$723)</f>
        <v>0</v>
      </c>
      <c r="T663" s="11">
        <f ca="1">SUMIF(Ingredients!$B$3:$B$217,'PH complex foods'!L663,Ingredients!$A$3:$A$119)+SUMIF($B$3:$B$724,L663,$V$3:$V$723)</f>
        <v>0</v>
      </c>
      <c r="U663" s="11">
        <f ca="1">SUMIF(Ingredients!$B$3:$B$217,'PH complex foods'!M663,Ingredients!$A$3:$A$119)+SUMIF($B$3:$B$724,M663,$V$3:$V$723)</f>
        <v>0</v>
      </c>
      <c r="V663" s="10">
        <f t="shared" ca="1" si="142"/>
        <v>1</v>
      </c>
      <c r="W663" s="11">
        <f t="shared" si="131"/>
        <v>0</v>
      </c>
      <c r="X663" s="44" t="str">
        <f t="shared" ca="1" si="143"/>
        <v>Yes</v>
      </c>
      <c r="Y663" s="34">
        <f>SUMIF(Ingredients!$B$3:$B$217,F663,Ingredients!$C$3:$C$217)+SUMIF($B$3:$B$724,F663,$AG$3:$AG$724)</f>
        <v>10</v>
      </c>
      <c r="Z663" s="30">
        <f>SUMIF(Ingredients!$B$3:$B$217,G663,Ingredients!$C$3:$C$217)+SUMIF($B$3:$B$724,G663,$AG$3:$AG$724)</f>
        <v>10</v>
      </c>
      <c r="AA663" s="30">
        <f>SUMIF(Ingredients!$B$3:$B$217,H663,Ingredients!$C$3:$C$217)+SUMIF($B$3:$B$724,H663,$AG$3:$AG$724)</f>
        <v>10</v>
      </c>
      <c r="AB663" s="30">
        <f>SUMIF(Ingredients!$B$3:$B$217,I663,Ingredients!$C$3:$C$217)+SUMIF($B$3:$B$724,I663,$AG$3:$AG$724)</f>
        <v>4</v>
      </c>
      <c r="AC663" s="30">
        <f>SUMIF(Ingredients!$B$3:$B$217,J663,Ingredients!$C$3:$C$217)+SUMIF($B$3:$B$724,J663,$AG$3:$AG$724)</f>
        <v>2</v>
      </c>
      <c r="AD663" s="30">
        <f>SUMIF(Ingredients!$B$3:$B$217,K663,Ingredients!$C$3:$C$217)+SUMIF($B$3:$B$724,K663,$AG$3:$AG$724)</f>
        <v>0</v>
      </c>
      <c r="AE663" s="30">
        <f>SUMIF(Ingredients!$B$3:$B$217,L663,Ingredients!$C$3:$C$217)+SUMIF($B$3:$B$724,L663,$AG$3:$AG$724)</f>
        <v>0</v>
      </c>
      <c r="AF663" s="30">
        <f>SUMIF(Ingredients!$B$3:$B$217,M663,Ingredients!$C$3:$C$217)+SUMIF($B$3:$B$724,M663,$AG$3:$AG$724)</f>
        <v>0</v>
      </c>
      <c r="AG663" s="29">
        <f t="shared" si="132"/>
        <v>36</v>
      </c>
      <c r="AH663" s="30">
        <f>SUMIF(Ingredients!$B$3:$B$217,F663,Ingredients!$D$3:$D$217)+SUMIF($B$3:$B$724,F663,$AP$3:$AP$724)</f>
        <v>0</v>
      </c>
      <c r="AI663" s="30">
        <f>SUMIF(Ingredients!$B$3:$B$217,G663,Ingredients!$D$3:$D$217)+SUMIF($B$3:$B$724,G663,$AP$3:$AP$724)</f>
        <v>0</v>
      </c>
      <c r="AJ663" s="30">
        <f>SUMIF(Ingredients!$B$3:$B$217,H663,Ingredients!$D$3:$D$217)+SUMIF($B$3:$B$724,H663,$AP$3:$AP$724)</f>
        <v>0</v>
      </c>
      <c r="AK663" s="30">
        <f>SUMIF(Ingredients!$B$3:$B$217,I663,Ingredients!$D$3:$D$217)+SUMIF($B$3:$B$724,I663,$AP$3:$AP$724)</f>
        <v>0</v>
      </c>
      <c r="AL663" s="30">
        <f>SUMIF(Ingredients!$B$3:$B$217,J663,Ingredients!$D$3:$D$217)+SUMIF($B$3:$B$724,J663,$AP$3:$AP$724)</f>
        <v>0</v>
      </c>
      <c r="AM663" s="30">
        <f>SUMIF(Ingredients!$B$3:$B$217,K663,Ingredients!$D$3:$D$217)+SUMIF($B$3:$B$724,K663,$AP$3:$AP$724)</f>
        <v>0</v>
      </c>
      <c r="AN663" s="30">
        <f>SUMIF(Ingredients!$B$3:$B$217,L663,Ingredients!$D$3:$D$217)+SUMIF($B$3:$B$724,L663,$AP$3:$AP$724)</f>
        <v>0</v>
      </c>
      <c r="AO663" s="30">
        <f>SUMIF(Ingredients!$B$3:$B$217,M663,Ingredients!$D$3:$D$217)+SUMIF($B$3:$B$724,M663,$AP$3:$AP$724)</f>
        <v>0</v>
      </c>
      <c r="AP663" s="29">
        <f t="shared" si="133"/>
        <v>0</v>
      </c>
      <c r="AQ663" s="30">
        <f>SUMIF(Ingredients!$B$3:$B$217,F663,Ingredients!$E$3:$E$217)+SUMIF($B$3:$B$724,F663,$AY$3:$AY$727)</f>
        <v>16.5</v>
      </c>
      <c r="AR663" s="30">
        <f>SUMIF(Ingredients!$B$3:$B$217,G663,Ingredients!$E$3:$E$217)+SUMIF($B$3:$B$724,G663,$AY$3:$AY$727)</f>
        <v>14</v>
      </c>
      <c r="AS663" s="30">
        <f>SUMIF(Ingredients!$B$3:$B$217,H663,Ingredients!$E$3:$E$217)+SUMIF($B$3:$B$724,H663,$AY$3:$AY$727)</f>
        <v>73</v>
      </c>
      <c r="AT663" s="30">
        <f>SUMIF(Ingredients!$B$3:$B$217,I663,Ingredients!$E$3:$E$217)+SUMIF($B$3:$B$724,I663,$AY$3:$AY$727)</f>
        <v>7.666666666666667</v>
      </c>
      <c r="AU663" s="30">
        <f>SUMIF(Ingredients!$B$3:$B$217,J663,Ingredients!$E$3:$E$217)+SUMIF($B$3:$B$724,J663,$AY$3:$AY$727)</f>
        <v>43</v>
      </c>
      <c r="AV663" s="30">
        <f>SUMIF(Ingredients!$B$3:$B$217,K663,Ingredients!$E$3:$E$217)+SUMIF($B$3:$B$724,K663,$AY$3:$AY$727)</f>
        <v>0</v>
      </c>
      <c r="AW663" s="30">
        <f>SUMIF(Ingredients!$B$3:$B$217,L663,Ingredients!$E$3:$E$217)+SUMIF($B$3:$B$724,L663,$AY$3:$AY$727)</f>
        <v>0</v>
      </c>
      <c r="AX663" s="30">
        <f>SUMIF(Ingredients!$B$3:$B$217,M663,Ingredients!$E$3:$E$217)+SUMIF($B$3:$B$724,M663,$AY$3:$AY$727)</f>
        <v>0</v>
      </c>
      <c r="AY663" s="29">
        <f t="shared" si="134"/>
        <v>30.833333333333336</v>
      </c>
      <c r="AZ663" s="30">
        <f>SUMIF(Ingredients!$B$3:$B$217,F663,Ingredients!$F$3:$F$217)+SUMIF($B$3:$B$724,F663,$BH$3:$BH$724)</f>
        <v>1.5</v>
      </c>
      <c r="BA663" s="30">
        <f>SUMIF(Ingredients!$B$3:$B$217,G663,Ingredients!$F$3:$F$217)+SUMIF($B$3:$B$724,G663,$BH$3:$BH$724)</f>
        <v>0</v>
      </c>
      <c r="BB663" s="30">
        <f>SUMIF(Ingredients!$B$3:$B$217,H663,Ingredients!$F$3:$F$217)+SUMIF($B$3:$B$724,H663,$BH$3:$BH$724)</f>
        <v>0</v>
      </c>
      <c r="BC663" s="30">
        <f>SUMIF(Ingredients!$B$3:$B$217,I663,Ingredients!$F$3:$F$217)+SUMIF($B$3:$B$724,I663,$BH$3:$BH$724)</f>
        <v>0</v>
      </c>
      <c r="BD663" s="30">
        <f>SUMIF(Ingredients!$B$3:$B$217,J663,Ingredients!$F$3:$F$217)+SUMIF($B$3:$B$724,J663,$BH$3:$BH$724)</f>
        <v>0</v>
      </c>
      <c r="BE663" s="30">
        <f>SUMIF(Ingredients!$B$3:$B$217,K663,Ingredients!$F$3:$F$217)+SUMIF($B$3:$B$724,K663,$BH$3:$BH$724)</f>
        <v>0</v>
      </c>
      <c r="BF663" s="30">
        <f>SUMIF(Ingredients!$B$3:$B$217,L663,Ingredients!$F$3:$F$217)+SUMIF($B$3:$B$724,L663,$BH$3:$BH$724)</f>
        <v>0</v>
      </c>
      <c r="BG663" s="30">
        <f>SUMIF(Ingredients!$B$3:$B$217,M663,Ingredients!$F$3:$F$217)+SUMIF($B$3:$B$724,M663,$BH$3:$BH$724)</f>
        <v>0</v>
      </c>
      <c r="BH663" s="35">
        <f t="shared" si="135"/>
        <v>1.5</v>
      </c>
      <c r="BI663" s="30">
        <f>SUMIF(Ingredients!$B$3:$B$217,F663,Ingredients!$G$3:$G$217)+SUMIF($B$3:$B$724,F663,$BQ$3:$BQ$724)</f>
        <v>0</v>
      </c>
      <c r="BJ663" s="30">
        <f>SUMIF(Ingredients!$B$3:$B$217,G663,Ingredients!$G$3:$G$217)+SUMIF($B$3:$B$724,G663,$BQ$3:$BQ$724)</f>
        <v>0</v>
      </c>
      <c r="BK663" s="30">
        <f>SUMIF(Ingredients!$B$3:$B$217,H663,Ingredients!$G$3:$G$217)+SUMIF($B$3:$B$724,H663,$BQ$3:$BQ$724)</f>
        <v>0</v>
      </c>
      <c r="BL663" s="30">
        <f>SUMIF(Ingredients!$B$3:$B$217,I663,Ingredients!$G$3:$G$217)+SUMIF($B$3:$B$724,I663,$BQ$3:$BQ$724)</f>
        <v>0</v>
      </c>
      <c r="BM663" s="30">
        <f>SUMIF(Ingredients!$B$3:$B$217,J663,Ingredients!$G$3:$G$217)+SUMIF($B$3:$B$724,J663,$BQ$3:$BQ$724)</f>
        <v>0</v>
      </c>
      <c r="BN663" s="30">
        <f>SUMIF(Ingredients!$B$3:$B$217,K663,Ingredients!$G$3:$G$217)+SUMIF($B$3:$B$724,K663,$BQ$3:$BQ$724)</f>
        <v>0</v>
      </c>
      <c r="BO663" s="30">
        <f>SUMIF(Ingredients!$B$3:$B$217,L663,Ingredients!$G$3:$G$217)+SUMIF($B$3:$B$724,L663,$BQ$3:$BQ$724)</f>
        <v>0</v>
      </c>
      <c r="BP663" s="30">
        <f>SUMIF(Ingredients!$B$3:$B$217,M663,Ingredients!$G$3:$G$217)+SUMIF($B$3:$B$724,M663,$BQ$3:$BQ$724)</f>
        <v>0</v>
      </c>
      <c r="BQ663" s="36">
        <f t="shared" si="136"/>
        <v>0</v>
      </c>
      <c r="BR663" s="30">
        <f>SUMIF(Ingredients!$B$3:$B$217,F663,Ingredients!$H$3:$H$217)+SUMIF($B$3:$B$724,F663,$BZ$3:$BZ$724)</f>
        <v>0</v>
      </c>
      <c r="BS663" s="30">
        <f>SUMIF(Ingredients!$B$3:$B$217,G663,Ingredients!$H$3:$H$217)+SUMIF($B$3:$B$724,G663,$BZ$3:$BZ$724)</f>
        <v>0</v>
      </c>
      <c r="BT663" s="30">
        <f>SUMIF(Ingredients!$B$3:$B$217,H663,Ingredients!$H$3:$H$217)+SUMIF($B$3:$B$724,H663,$BZ$3:$BZ$724)</f>
        <v>0</v>
      </c>
      <c r="BU663" s="30">
        <f>SUMIF(Ingredients!$B$3:$B$217,I663,Ingredients!$H$3:$H$217)+SUMIF($B$3:$B$724,I663,$BZ$3:$BZ$724)</f>
        <v>1</v>
      </c>
      <c r="BV663" s="30">
        <f>SUMIF(Ingredients!$B$3:$B$217,J663,Ingredients!$H$3:$H$217)+SUMIF($B$3:$B$724,J663,$BZ$3:$BZ$724)</f>
        <v>1</v>
      </c>
      <c r="BW663" s="30">
        <f>SUMIF(Ingredients!$B$3:$B$217,K663,Ingredients!$H$3:$H$217)+SUMIF($B$3:$B$724,K663,$BZ$3:$BZ$724)</f>
        <v>0</v>
      </c>
      <c r="BX663" s="30">
        <f>SUMIF(Ingredients!$B$3:$B$217,L663,Ingredients!$H$3:$H$217)+SUMIF($B$3:$B$724,L663,$BZ$3:$BZ$724)</f>
        <v>0</v>
      </c>
      <c r="BY663" s="30">
        <f>SUMIF(Ingredients!$B$3:$B$217,M663,Ingredients!$H$3:$H$217)+SUMIF($B$3:$B$724,M663,$BZ$3:$BZ$724)</f>
        <v>0</v>
      </c>
      <c r="BZ663" s="42">
        <f t="shared" si="137"/>
        <v>2</v>
      </c>
      <c r="CA663" s="30">
        <f>SUMIF(Ingredients!$B$3:$B$217,F663,Ingredients!$I$3:$I$217)+SUMIF($B$3:$B$724,F663,$CI$3:$CI$724)</f>
        <v>0</v>
      </c>
      <c r="CB663" s="30">
        <f>SUMIF(Ingredients!$B$3:$B$217,G663,Ingredients!$I$3:$I$217)+SUMIF($B$3:$B$724,G663,$CI$3:$CI$724)</f>
        <v>2.5</v>
      </c>
      <c r="CC663" s="30">
        <f>SUMIF(Ingredients!$B$3:$B$217,H663,Ingredients!$I$3:$I$217)+SUMIF($B$3:$B$724,H663,$CI$3:$CI$724)</f>
        <v>0</v>
      </c>
      <c r="CD663" s="30">
        <f>SUMIF(Ingredients!$B$3:$B$217,I663,Ingredients!$I$3:$I$217)+SUMIF($B$3:$B$724,I663,$CI$3:$CI$724)</f>
        <v>0</v>
      </c>
      <c r="CE663" s="30">
        <f>SUMIF(Ingredients!$B$3:$B$217,J663,Ingredients!$I$3:$I$217)+SUMIF($B$3:$B$724,J663,$CI$3:$CI$724)</f>
        <v>0</v>
      </c>
      <c r="CF663" s="30">
        <f>SUMIF(Ingredients!$B$3:$B$217,K663,Ingredients!$I$3:$I$217)+SUMIF($B$3:$B$724,K663,$CI$3:$CI$724)</f>
        <v>0</v>
      </c>
      <c r="CG663" s="30">
        <f>SUMIF(Ingredients!$B$3:$B$217,L663,Ingredients!$I$3:$I$217)+SUMIF($B$3:$B$724,L663,$CI$3:$CI$724)</f>
        <v>0</v>
      </c>
      <c r="CH663" s="30">
        <f>SUMIF(Ingredients!$B$3:$B$217,M663,Ingredients!$I$3:$I$217)+SUMIF($B$3:$B$724,M663,$CI$3:$CI$724)</f>
        <v>0</v>
      </c>
      <c r="CI663" s="38">
        <f t="shared" si="138"/>
        <v>2.5</v>
      </c>
      <c r="CJ663" s="30">
        <f>SUMIF(Ingredients!$B$3:$B$217,F663,Ingredients!$J$3:$J$217)+SUMIF($B$3:$B$724,F663,$CR$3:$CR$724)</f>
        <v>1</v>
      </c>
      <c r="CK663" s="30">
        <f>SUMIF(Ingredients!$B$3:$B$217,G663,Ingredients!$J$3:$J$217)+SUMIF($B$3:$B$724,G663,$CR$3:$CR$724)</f>
        <v>0</v>
      </c>
      <c r="CL663" s="30">
        <f>SUMIF(Ingredients!$B$3:$B$217,H663,Ingredients!$J$3:$J$217)+SUMIF($B$3:$B$724,H663,$CR$3:$CR$724)</f>
        <v>3</v>
      </c>
      <c r="CM663" s="30">
        <f>SUMIF(Ingredients!$B$3:$B$217,I663,Ingredients!$J$3:$J$217)+SUMIF($B$3:$B$724,I663,$CR$3:$CR$724)</f>
        <v>0</v>
      </c>
      <c r="CN663" s="30">
        <f>SUMIF(Ingredients!$B$3:$B$217,J663,Ingredients!$J$3:$J$217)+SUMIF($B$3:$B$724,J663,$CR$3:$CR$724)</f>
        <v>0</v>
      </c>
      <c r="CO663" s="30">
        <f>SUMIF(Ingredients!$B$3:$B$217,K663,Ingredients!$J$3:$J$217)+SUMIF($B$3:$B$724,K663,$CR$3:$CR$724)</f>
        <v>0</v>
      </c>
      <c r="CP663" s="30">
        <f>SUMIF(Ingredients!$B$3:$B$217,L663,Ingredients!$J$3:$J$217)+SUMIF($B$3:$B$724,L663,$CR$3:$CR$724)</f>
        <v>0</v>
      </c>
      <c r="CQ663" s="30">
        <f>SUMIF(Ingredients!$B$3:$B$217,M663,Ingredients!$J$3:$J$217)+SUMIF($B$3:$B$724,M663,$CR$3:$CR$724)</f>
        <v>0</v>
      </c>
      <c r="CR663" s="43">
        <f t="shared" si="139"/>
        <v>4</v>
      </c>
      <c r="CS663" s="34">
        <v>35</v>
      </c>
      <c r="CT663" s="30">
        <v>0</v>
      </c>
      <c r="CU663" s="30">
        <v>12</v>
      </c>
      <c r="CV663" s="35">
        <v>1.5</v>
      </c>
      <c r="CW663" s="36">
        <v>0</v>
      </c>
      <c r="CX663" s="37">
        <v>2</v>
      </c>
      <c r="CY663" s="38">
        <v>2.5</v>
      </c>
      <c r="CZ663" s="39">
        <v>4</v>
      </c>
      <c r="DA663" t="s">
        <v>202</v>
      </c>
      <c r="DB663" t="str">
        <f t="shared" ca="1" si="140"/>
        <v>-</v>
      </c>
      <c r="DD663" t="s">
        <v>200</v>
      </c>
      <c r="DE663" t="str">
        <f t="shared" ca="1" si="141"/>
        <v>CHEESESTEAKITEM(MEAL, ItemRegistry.cheesesteakItem, 4 ,7f,0f,1.5f,2f,0f,2.5f,4f,1.75f),</v>
      </c>
      <c r="DF663" t="s">
        <v>2661</v>
      </c>
    </row>
    <row r="664" spans="2:110" x14ac:dyDescent="0.3">
      <c r="B664" t="s">
        <v>993</v>
      </c>
      <c r="C664" t="str">
        <f>INDEX('PH Itemnames'!$B$1:$B$723,MATCH(B664,'PH Itemnames'!$A$1:$A$723),1)</f>
        <v>swedishmeatballsItem</v>
      </c>
      <c r="D664" t="s">
        <v>245</v>
      </c>
      <c r="E664" t="s">
        <v>1192</v>
      </c>
      <c r="F664" s="10" t="s">
        <v>75</v>
      </c>
      <c r="G664" s="12" t="s">
        <v>64</v>
      </c>
      <c r="H664" s="12" t="s">
        <v>226</v>
      </c>
      <c r="I664" s="12" t="s">
        <v>247</v>
      </c>
      <c r="J664" s="12" t="s">
        <v>401</v>
      </c>
      <c r="K664" s="11"/>
      <c r="L664" s="11"/>
      <c r="M664" s="11"/>
      <c r="N664" s="46">
        <f ca="1">SUMIF(Ingredients!$B$3:$B$217,'PH complex foods'!F664,Ingredients!$A$3:$A$119)+SUMIF($B$3:$B$724,F664,$V$3:$V$723)</f>
        <v>1</v>
      </c>
      <c r="O664" s="11">
        <f ca="1">SUMIF(Ingredients!$B$3:$B$217,'PH complex foods'!G664,Ingredients!$A$3:$A$119)+SUMIF($B$3:$B$724,G664,$V$3:$V$723)</f>
        <v>1</v>
      </c>
      <c r="P664" s="11">
        <f ca="1">SUMIF(Ingredients!$B$3:$B$217,'PH complex foods'!H664,Ingredients!$A$3:$A$119)+SUMIF($B$3:$B$724,H664,$V$3:$V$723)</f>
        <v>1</v>
      </c>
      <c r="Q664" s="11">
        <f ca="1">SUMIF(Ingredients!$B$3:$B$217,'PH complex foods'!I664,Ingredients!$A$3:$A$119)+SUMIF($B$3:$B$724,I664,$V$3:$V$723)</f>
        <v>1</v>
      </c>
      <c r="R664" s="11">
        <f ca="1">SUMIF(Ingredients!$B$3:$B$217,'PH complex foods'!J664,Ingredients!$A$3:$A$119)+SUMIF($B$3:$B$724,J664,$V$3:$V$723)</f>
        <v>1</v>
      </c>
      <c r="S664" s="11">
        <f ca="1">SUMIF(Ingredients!$B$3:$B$217,'PH complex foods'!K664,Ingredients!$A$3:$A$119)+SUMIF($B$3:$B$724,K664,$V$3:$V$723)</f>
        <v>0</v>
      </c>
      <c r="T664" s="11">
        <f ca="1">SUMIF(Ingredients!$B$3:$B$217,'PH complex foods'!L664,Ingredients!$A$3:$A$119)+SUMIF($B$3:$B$724,L664,$V$3:$V$723)</f>
        <v>0</v>
      </c>
      <c r="U664" s="11">
        <f ca="1">SUMIF(Ingredients!$B$3:$B$217,'PH complex foods'!M664,Ingredients!$A$3:$A$119)+SUMIF($B$3:$B$724,M664,$V$3:$V$723)</f>
        <v>0</v>
      </c>
      <c r="V664" s="10">
        <f t="shared" ca="1" si="142"/>
        <v>1</v>
      </c>
      <c r="W664" s="11">
        <f t="shared" si="131"/>
        <v>0</v>
      </c>
      <c r="X664" s="44" t="str">
        <f t="shared" ca="1" si="143"/>
        <v>Yes</v>
      </c>
      <c r="Y664" s="34">
        <f>SUMIF(Ingredients!$B$3:$B$217,F664,Ingredients!$C$3:$C$217)+SUMIF($B$3:$B$724,F664,$AG$3:$AG$724)</f>
        <v>10</v>
      </c>
      <c r="Z664" s="30">
        <f>SUMIF(Ingredients!$B$3:$B$217,G664,Ingredients!$C$3:$C$217)+SUMIF($B$3:$B$724,G664,$AG$3:$AG$724)</f>
        <v>2</v>
      </c>
      <c r="AA664" s="30">
        <f>SUMIF(Ingredients!$B$3:$B$217,H664,Ingredients!$C$3:$C$217)+SUMIF($B$3:$B$724,H664,$AG$3:$AG$724)</f>
        <v>0</v>
      </c>
      <c r="AB664" s="30">
        <f>SUMIF(Ingredients!$B$3:$B$217,I664,Ingredients!$C$3:$C$217)+SUMIF($B$3:$B$724,I664,$AG$3:$AG$724)</f>
        <v>5</v>
      </c>
      <c r="AC664" s="30">
        <f>SUMIF(Ingredients!$B$3:$B$217,J664,Ingredients!$C$3:$C$217)+SUMIF($B$3:$B$724,J664,$AG$3:$AG$724)</f>
        <v>0</v>
      </c>
      <c r="AD664" s="30">
        <f>SUMIF(Ingredients!$B$3:$B$217,K664,Ingredients!$C$3:$C$217)+SUMIF($B$3:$B$724,K664,$AG$3:$AG$724)</f>
        <v>0</v>
      </c>
      <c r="AE664" s="30">
        <f>SUMIF(Ingredients!$B$3:$B$217,L664,Ingredients!$C$3:$C$217)+SUMIF($B$3:$B$724,L664,$AG$3:$AG$724)</f>
        <v>0</v>
      </c>
      <c r="AF664" s="30">
        <f>SUMIF(Ingredients!$B$3:$B$217,M664,Ingredients!$C$3:$C$217)+SUMIF($B$3:$B$724,M664,$AG$3:$AG$724)</f>
        <v>0</v>
      </c>
      <c r="AG664" s="29">
        <f t="shared" si="132"/>
        <v>17</v>
      </c>
      <c r="AH664" s="30">
        <f>SUMIF(Ingredients!$B$3:$B$217,F664,Ingredients!$D$3:$D$217)+SUMIF($B$3:$B$724,F664,$AP$3:$AP$724)</f>
        <v>0</v>
      </c>
      <c r="AI664" s="30">
        <f>SUMIF(Ingredients!$B$3:$B$217,G664,Ingredients!$D$3:$D$217)+SUMIF($B$3:$B$724,G664,$AP$3:$AP$724)</f>
        <v>0</v>
      </c>
      <c r="AJ664" s="30">
        <f>SUMIF(Ingredients!$B$3:$B$217,H664,Ingredients!$D$3:$D$217)+SUMIF($B$3:$B$724,H664,$AP$3:$AP$724)</f>
        <v>0</v>
      </c>
      <c r="AK664" s="30">
        <f>SUMIF(Ingredients!$B$3:$B$217,I664,Ingredients!$D$3:$D$217)+SUMIF($B$3:$B$724,I664,$AP$3:$AP$724)</f>
        <v>0</v>
      </c>
      <c r="AL664" s="30">
        <f>SUMIF(Ingredients!$B$3:$B$217,J664,Ingredients!$D$3:$D$217)+SUMIF($B$3:$B$724,J664,$AP$3:$AP$724)</f>
        <v>0</v>
      </c>
      <c r="AM664" s="30">
        <f>SUMIF(Ingredients!$B$3:$B$217,K664,Ingredients!$D$3:$D$217)+SUMIF($B$3:$B$724,K664,$AP$3:$AP$724)</f>
        <v>0</v>
      </c>
      <c r="AN664" s="30">
        <f>SUMIF(Ingredients!$B$3:$B$217,L664,Ingredients!$D$3:$D$217)+SUMIF($B$3:$B$724,L664,$AP$3:$AP$724)</f>
        <v>0</v>
      </c>
      <c r="AO664" s="30">
        <f>SUMIF(Ingredients!$B$3:$B$217,M664,Ingredients!$D$3:$D$217)+SUMIF($B$3:$B$724,M664,$AP$3:$AP$724)</f>
        <v>0</v>
      </c>
      <c r="AP664" s="29">
        <f t="shared" si="133"/>
        <v>0</v>
      </c>
      <c r="AQ664" s="30">
        <f>SUMIF(Ingredients!$B$3:$B$217,F664,Ingredients!$E$3:$E$217)+SUMIF($B$3:$B$724,F664,$AY$3:$AY$727)</f>
        <v>10</v>
      </c>
      <c r="AR664" s="30">
        <f>SUMIF(Ingredients!$B$3:$B$217,G664,Ingredients!$E$3:$E$217)+SUMIF($B$3:$B$724,G664,$AY$3:$AY$727)</f>
        <v>43</v>
      </c>
      <c r="AS664" s="30">
        <f>SUMIF(Ingredients!$B$3:$B$217,H664,Ingredients!$E$3:$E$217)+SUMIF($B$3:$B$724,H664,$AY$3:$AY$727)</f>
        <v>16</v>
      </c>
      <c r="AT664" s="30">
        <f>SUMIF(Ingredients!$B$3:$B$217,I664,Ingredients!$E$3:$E$217)+SUMIF($B$3:$B$724,I664,$AY$3:$AY$727)</f>
        <v>12</v>
      </c>
      <c r="AU664" s="30">
        <f>SUMIF(Ingredients!$B$3:$B$217,J664,Ingredients!$E$3:$E$217)+SUMIF($B$3:$B$724,J664,$AY$3:$AY$727)</f>
        <v>0</v>
      </c>
      <c r="AV664" s="30">
        <f>SUMIF(Ingredients!$B$3:$B$217,K664,Ingredients!$E$3:$E$217)+SUMIF($B$3:$B$724,K664,$AY$3:$AY$727)</f>
        <v>0</v>
      </c>
      <c r="AW664" s="30">
        <f>SUMIF(Ingredients!$B$3:$B$217,L664,Ingredients!$E$3:$E$217)+SUMIF($B$3:$B$724,L664,$AY$3:$AY$727)</f>
        <v>0</v>
      </c>
      <c r="AX664" s="30">
        <f>SUMIF(Ingredients!$B$3:$B$217,M664,Ingredients!$E$3:$E$217)+SUMIF($B$3:$B$724,M664,$AY$3:$AY$727)</f>
        <v>0</v>
      </c>
      <c r="AY664" s="29">
        <f t="shared" si="134"/>
        <v>16.2</v>
      </c>
      <c r="AZ664" s="30">
        <f>SUMIF(Ingredients!$B$3:$B$217,F664,Ingredients!$F$3:$F$217)+SUMIF($B$3:$B$724,F664,$BH$3:$BH$724)</f>
        <v>0</v>
      </c>
      <c r="BA664" s="30">
        <f>SUMIF(Ingredients!$B$3:$B$217,G664,Ingredients!$F$3:$F$217)+SUMIF($B$3:$B$724,G664,$BH$3:$BH$724)</f>
        <v>0</v>
      </c>
      <c r="BB664" s="30">
        <f>SUMIF(Ingredients!$B$3:$B$217,H664,Ingredients!$F$3:$F$217)+SUMIF($B$3:$B$724,H664,$BH$3:$BH$724)</f>
        <v>0</v>
      </c>
      <c r="BC664" s="30">
        <f>SUMIF(Ingredients!$B$3:$B$217,I664,Ingredients!$F$3:$F$217)+SUMIF($B$3:$B$724,I664,$BH$3:$BH$724)</f>
        <v>0</v>
      </c>
      <c r="BD664" s="30">
        <f>SUMIF(Ingredients!$B$3:$B$217,J664,Ingredients!$F$3:$F$217)+SUMIF($B$3:$B$724,J664,$BH$3:$BH$724)</f>
        <v>0</v>
      </c>
      <c r="BE664" s="30">
        <f>SUMIF(Ingredients!$B$3:$B$217,K664,Ingredients!$F$3:$F$217)+SUMIF($B$3:$B$724,K664,$BH$3:$BH$724)</f>
        <v>0</v>
      </c>
      <c r="BF664" s="30">
        <f>SUMIF(Ingredients!$B$3:$B$217,L664,Ingredients!$F$3:$F$217)+SUMIF($B$3:$B$724,L664,$BH$3:$BH$724)</f>
        <v>0</v>
      </c>
      <c r="BG664" s="30">
        <f>SUMIF(Ingredients!$B$3:$B$217,M664,Ingredients!$F$3:$F$217)+SUMIF($B$3:$B$724,M664,$BH$3:$BH$724)</f>
        <v>0</v>
      </c>
      <c r="BH664" s="35">
        <f t="shared" si="135"/>
        <v>0</v>
      </c>
      <c r="BI664" s="30">
        <f>SUMIF(Ingredients!$B$3:$B$217,F664,Ingredients!$G$3:$G$217)+SUMIF($B$3:$B$724,F664,$BQ$3:$BQ$724)</f>
        <v>0</v>
      </c>
      <c r="BJ664" s="30">
        <f>SUMIF(Ingredients!$B$3:$B$217,G664,Ingredients!$G$3:$G$217)+SUMIF($B$3:$B$724,G664,$BQ$3:$BQ$724)</f>
        <v>0</v>
      </c>
      <c r="BK664" s="30">
        <f>SUMIF(Ingredients!$B$3:$B$217,H664,Ingredients!$G$3:$G$217)+SUMIF($B$3:$B$724,H664,$BQ$3:$BQ$724)</f>
        <v>0</v>
      </c>
      <c r="BL664" s="30">
        <f>SUMIF(Ingredients!$B$3:$B$217,I664,Ingredients!$G$3:$G$217)+SUMIF($B$3:$B$724,I664,$BQ$3:$BQ$724)</f>
        <v>0</v>
      </c>
      <c r="BM664" s="30">
        <f>SUMIF(Ingredients!$B$3:$B$217,J664,Ingredients!$G$3:$G$217)+SUMIF($B$3:$B$724,J664,$BQ$3:$BQ$724)</f>
        <v>0</v>
      </c>
      <c r="BN664" s="30">
        <f>SUMIF(Ingredients!$B$3:$B$217,K664,Ingredients!$G$3:$G$217)+SUMIF($B$3:$B$724,K664,$BQ$3:$BQ$724)</f>
        <v>0</v>
      </c>
      <c r="BO664" s="30">
        <f>SUMIF(Ingredients!$B$3:$B$217,L664,Ingredients!$G$3:$G$217)+SUMIF($B$3:$B$724,L664,$BQ$3:$BQ$724)</f>
        <v>0</v>
      </c>
      <c r="BP664" s="30">
        <f>SUMIF(Ingredients!$B$3:$B$217,M664,Ingredients!$G$3:$G$217)+SUMIF($B$3:$B$724,M664,$BQ$3:$BQ$724)</f>
        <v>0</v>
      </c>
      <c r="BQ664" s="36">
        <f t="shared" si="136"/>
        <v>0</v>
      </c>
      <c r="BR664" s="30">
        <f>SUMIF(Ingredients!$B$3:$B$217,F664,Ingredients!$H$3:$H$217)+SUMIF($B$3:$B$724,F664,$BZ$3:$BZ$724)</f>
        <v>0</v>
      </c>
      <c r="BS664" s="30">
        <f>SUMIF(Ingredients!$B$3:$B$217,G664,Ingredients!$H$3:$H$217)+SUMIF($B$3:$B$724,G664,$BZ$3:$BZ$724)</f>
        <v>1</v>
      </c>
      <c r="BT664" s="30">
        <f>SUMIF(Ingredients!$B$3:$B$217,H664,Ingredients!$H$3:$H$217)+SUMIF($B$3:$B$724,H664,$BZ$3:$BZ$724)</f>
        <v>0</v>
      </c>
      <c r="BU664" s="30">
        <f>SUMIF(Ingredients!$B$3:$B$217,I664,Ingredients!$H$3:$H$217)+SUMIF($B$3:$B$724,I664,$BZ$3:$BZ$724)</f>
        <v>0</v>
      </c>
      <c r="BV664" s="30">
        <f>SUMIF(Ingredients!$B$3:$B$217,J664,Ingredients!$H$3:$H$217)+SUMIF($B$3:$B$724,J664,$BZ$3:$BZ$724)</f>
        <v>0</v>
      </c>
      <c r="BW664" s="30">
        <f>SUMIF(Ingredients!$B$3:$B$217,K664,Ingredients!$H$3:$H$217)+SUMIF($B$3:$B$724,K664,$BZ$3:$BZ$724)</f>
        <v>0</v>
      </c>
      <c r="BX664" s="30">
        <f>SUMIF(Ingredients!$B$3:$B$217,L664,Ingredients!$H$3:$H$217)+SUMIF($B$3:$B$724,L664,$BZ$3:$BZ$724)</f>
        <v>0</v>
      </c>
      <c r="BY664" s="30">
        <f>SUMIF(Ingredients!$B$3:$B$217,M664,Ingredients!$H$3:$H$217)+SUMIF($B$3:$B$724,M664,$BZ$3:$BZ$724)</f>
        <v>0</v>
      </c>
      <c r="BZ664" s="42">
        <f t="shared" si="137"/>
        <v>1</v>
      </c>
      <c r="CA664" s="30">
        <f>SUMIF(Ingredients!$B$3:$B$217,F664,Ingredients!$I$3:$I$217)+SUMIF($B$3:$B$724,F664,$CI$3:$CI$724)</f>
        <v>2</v>
      </c>
      <c r="CB664" s="30">
        <f>SUMIF(Ingredients!$B$3:$B$217,G664,Ingredients!$I$3:$I$217)+SUMIF($B$3:$B$724,G664,$CI$3:$CI$724)</f>
        <v>0</v>
      </c>
      <c r="CC664" s="30">
        <f>SUMIF(Ingredients!$B$3:$B$217,H664,Ingredients!$I$3:$I$217)+SUMIF($B$3:$B$724,H664,$CI$3:$CI$724)</f>
        <v>0</v>
      </c>
      <c r="CD664" s="30">
        <f>SUMIF(Ingredients!$B$3:$B$217,I664,Ingredients!$I$3:$I$217)+SUMIF($B$3:$B$724,I664,$CI$3:$CI$724)</f>
        <v>0</v>
      </c>
      <c r="CE664" s="30">
        <f>SUMIF(Ingredients!$B$3:$B$217,J664,Ingredients!$I$3:$I$217)+SUMIF($B$3:$B$724,J664,$CI$3:$CI$724)</f>
        <v>0</v>
      </c>
      <c r="CF664" s="30">
        <f>SUMIF(Ingredients!$B$3:$B$217,K664,Ingredients!$I$3:$I$217)+SUMIF($B$3:$B$724,K664,$CI$3:$CI$724)</f>
        <v>0</v>
      </c>
      <c r="CG664" s="30">
        <f>SUMIF(Ingredients!$B$3:$B$217,L664,Ingredients!$I$3:$I$217)+SUMIF($B$3:$B$724,L664,$CI$3:$CI$724)</f>
        <v>0</v>
      </c>
      <c r="CH664" s="30">
        <f>SUMIF(Ingredients!$B$3:$B$217,M664,Ingredients!$I$3:$I$217)+SUMIF($B$3:$B$724,M664,$CI$3:$CI$724)</f>
        <v>0</v>
      </c>
      <c r="CI664" s="38">
        <f t="shared" si="138"/>
        <v>2</v>
      </c>
      <c r="CJ664" s="30">
        <f>SUMIF(Ingredients!$B$3:$B$217,F664,Ingredients!$J$3:$J$217)+SUMIF($B$3:$B$724,F664,$CR$3:$CR$724)</f>
        <v>0</v>
      </c>
      <c r="CK664" s="30">
        <f>SUMIF(Ingredients!$B$3:$B$217,G664,Ingredients!$J$3:$J$217)+SUMIF($B$3:$B$724,G664,$CR$3:$CR$724)</f>
        <v>0</v>
      </c>
      <c r="CL664" s="30">
        <f>SUMIF(Ingredients!$B$3:$B$217,H664,Ingredients!$J$3:$J$217)+SUMIF($B$3:$B$724,H664,$CR$3:$CR$724)</f>
        <v>0</v>
      </c>
      <c r="CM664" s="30">
        <f>SUMIF(Ingredients!$B$3:$B$217,I664,Ingredients!$J$3:$J$217)+SUMIF($B$3:$B$724,I664,$CR$3:$CR$724)</f>
        <v>1</v>
      </c>
      <c r="CN664" s="30">
        <f>SUMIF(Ingredients!$B$3:$B$217,J664,Ingredients!$J$3:$J$217)+SUMIF($B$3:$B$724,J664,$CR$3:$CR$724)</f>
        <v>0</v>
      </c>
      <c r="CO664" s="30">
        <f>SUMIF(Ingredients!$B$3:$B$217,K664,Ingredients!$J$3:$J$217)+SUMIF($B$3:$B$724,K664,$CR$3:$CR$724)</f>
        <v>0</v>
      </c>
      <c r="CP664" s="30">
        <f>SUMIF(Ingredients!$B$3:$B$217,L664,Ingredients!$J$3:$J$217)+SUMIF($B$3:$B$724,L664,$CR$3:$CR$724)</f>
        <v>0</v>
      </c>
      <c r="CQ664" s="30">
        <f>SUMIF(Ingredients!$B$3:$B$217,M664,Ingredients!$J$3:$J$217)+SUMIF($B$3:$B$724,M664,$CR$3:$CR$724)</f>
        <v>0</v>
      </c>
      <c r="CR664" s="43">
        <f t="shared" si="139"/>
        <v>1</v>
      </c>
      <c r="CS664" s="34">
        <v>20</v>
      </c>
      <c r="CT664" s="30">
        <v>0</v>
      </c>
      <c r="CU664" s="30">
        <v>14</v>
      </c>
      <c r="CV664" s="35">
        <v>0</v>
      </c>
      <c r="CW664" s="36">
        <v>0</v>
      </c>
      <c r="CX664" s="37">
        <v>1</v>
      </c>
      <c r="CY664" s="38">
        <v>2</v>
      </c>
      <c r="CZ664" s="39">
        <v>1</v>
      </c>
      <c r="DA664" t="s">
        <v>202</v>
      </c>
      <c r="DB664" t="str">
        <f t="shared" ca="1" si="140"/>
        <v>-</v>
      </c>
      <c r="DC664" t="s">
        <v>1262</v>
      </c>
      <c r="DD664" t="s">
        <v>200</v>
      </c>
      <c r="DE664" t="str">
        <f t="shared" ca="1" si="141"/>
        <v>SWEDISHMEATBALLSITEM(MEAL, ItemRegistry.swedishmeatballsItem, 4 ,4f,0f,0f,1f,0f,2f,1f,1.5f),</v>
      </c>
      <c r="DF664" t="s">
        <v>2662</v>
      </c>
    </row>
    <row r="665" spans="2:110" x14ac:dyDescent="0.3">
      <c r="B665" t="s">
        <v>994</v>
      </c>
      <c r="C665" t="str">
        <f>INDEX('PH Itemnames'!$B$1:$B$723,MATCH(B665,'PH Itemnames'!$A$1:$A$723),1)</f>
        <v>buttertartItem</v>
      </c>
      <c r="D665" t="s">
        <v>240</v>
      </c>
      <c r="E665" t="s">
        <v>1192</v>
      </c>
      <c r="F665" s="10" t="s">
        <v>209</v>
      </c>
      <c r="G665" s="11" t="s">
        <v>247</v>
      </c>
      <c r="H665" s="11" t="s">
        <v>261</v>
      </c>
      <c r="I665" s="11" t="s">
        <v>184</v>
      </c>
      <c r="J665" s="11" t="s">
        <v>226</v>
      </c>
      <c r="K665" s="11"/>
      <c r="L665" s="11"/>
      <c r="M665" s="11"/>
      <c r="N665" s="46">
        <f ca="1">SUMIF(Ingredients!$B$3:$B$217,'PH complex foods'!F665,Ingredients!$A$3:$A$119)+SUMIF($B$3:$B$724,F665,$V$3:$V$723)</f>
        <v>1</v>
      </c>
      <c r="O665" s="11">
        <f ca="1">SUMIF(Ingredients!$B$3:$B$217,'PH complex foods'!G665,Ingredients!$A$3:$A$119)+SUMIF($B$3:$B$724,G665,$V$3:$V$723)</f>
        <v>1</v>
      </c>
      <c r="P665" s="11">
        <f ca="1">SUMIF(Ingredients!$B$3:$B$217,'PH complex foods'!H665,Ingredients!$A$3:$A$119)+SUMIF($B$3:$B$724,H665,$V$3:$V$723)</f>
        <v>1</v>
      </c>
      <c r="Q665" s="11">
        <f ca="1">SUMIF(Ingredients!$B$3:$B$217,'PH complex foods'!I665,Ingredients!$A$3:$A$119)+SUMIF($B$3:$B$724,I665,$V$3:$V$723)</f>
        <v>0</v>
      </c>
      <c r="R665" s="11">
        <f ca="1">SUMIF(Ingredients!$B$3:$B$217,'PH complex foods'!J665,Ingredients!$A$3:$A$119)+SUMIF($B$3:$B$724,J665,$V$3:$V$723)</f>
        <v>1</v>
      </c>
      <c r="S665" s="11">
        <f ca="1">SUMIF(Ingredients!$B$3:$B$217,'PH complex foods'!K665,Ingredients!$A$3:$A$119)+SUMIF($B$3:$B$724,K665,$V$3:$V$723)</f>
        <v>0</v>
      </c>
      <c r="T665" s="11">
        <f ca="1">SUMIF(Ingredients!$B$3:$B$217,'PH complex foods'!L665,Ingredients!$A$3:$A$119)+SUMIF($B$3:$B$724,L665,$V$3:$V$723)</f>
        <v>0</v>
      </c>
      <c r="U665" s="11">
        <f ca="1">SUMIF(Ingredients!$B$3:$B$217,'PH complex foods'!M665,Ingredients!$A$3:$A$119)+SUMIF($B$3:$B$724,M665,$V$3:$V$723)</f>
        <v>0</v>
      </c>
      <c r="V665" s="10">
        <f t="shared" ca="1" si="142"/>
        <v>0</v>
      </c>
      <c r="W665" s="11">
        <f t="shared" si="131"/>
        <v>0</v>
      </c>
      <c r="X665" s="44" t="str">
        <f t="shared" ca="1" si="143"/>
        <v>No</v>
      </c>
      <c r="Y665" s="34">
        <f>SUMIF(Ingredients!$B$3:$B$217,F665,Ingredients!$C$3:$C$217)+SUMIF($B$3:$B$724,F665,$AG$3:$AG$724)</f>
        <v>5</v>
      </c>
      <c r="Z665" s="30">
        <f>SUMIF(Ingredients!$B$3:$B$217,G665,Ingredients!$C$3:$C$217)+SUMIF($B$3:$B$724,G665,$AG$3:$AG$724)</f>
        <v>5</v>
      </c>
      <c r="AA665" s="30">
        <f>SUMIF(Ingredients!$B$3:$B$217,H665,Ingredients!$C$3:$C$217)+SUMIF($B$3:$B$724,H665,$AG$3:$AG$724)</f>
        <v>2</v>
      </c>
      <c r="AB665" s="30">
        <f>SUMIF(Ingredients!$B$3:$B$217,I665,Ingredients!$C$3:$C$217)+SUMIF($B$3:$B$724,I665,$AG$3:$AG$724)</f>
        <v>0</v>
      </c>
      <c r="AC665" s="30">
        <f>SUMIF(Ingredients!$B$3:$B$217,J665,Ingredients!$C$3:$C$217)+SUMIF($B$3:$B$724,J665,$AG$3:$AG$724)</f>
        <v>0</v>
      </c>
      <c r="AD665" s="30">
        <f>SUMIF(Ingredients!$B$3:$B$217,K665,Ingredients!$C$3:$C$217)+SUMIF($B$3:$B$724,K665,$AG$3:$AG$724)</f>
        <v>0</v>
      </c>
      <c r="AE665" s="30">
        <f>SUMIF(Ingredients!$B$3:$B$217,L665,Ingredients!$C$3:$C$217)+SUMIF($B$3:$B$724,L665,$AG$3:$AG$724)</f>
        <v>0</v>
      </c>
      <c r="AF665" s="30">
        <f>SUMIF(Ingredients!$B$3:$B$217,M665,Ingredients!$C$3:$C$217)+SUMIF($B$3:$B$724,M665,$AG$3:$AG$724)</f>
        <v>0</v>
      </c>
      <c r="AG665" s="29">
        <f t="shared" si="132"/>
        <v>12</v>
      </c>
      <c r="AH665" s="30">
        <f>SUMIF(Ingredients!$B$3:$B$217,F665,Ingredients!$D$3:$D$217)+SUMIF($B$3:$B$724,F665,$AP$3:$AP$724)</f>
        <v>0</v>
      </c>
      <c r="AI665" s="30">
        <f>SUMIF(Ingredients!$B$3:$B$217,G665,Ingredients!$D$3:$D$217)+SUMIF($B$3:$B$724,G665,$AP$3:$AP$724)</f>
        <v>0</v>
      </c>
      <c r="AJ665" s="30">
        <f>SUMIF(Ingredients!$B$3:$B$217,H665,Ingredients!$D$3:$D$217)+SUMIF($B$3:$B$724,H665,$AP$3:$AP$724)</f>
        <v>0</v>
      </c>
      <c r="AK665" s="30">
        <f>SUMIF(Ingredients!$B$3:$B$217,I665,Ingredients!$D$3:$D$217)+SUMIF($B$3:$B$724,I665,$AP$3:$AP$724)</f>
        <v>0</v>
      </c>
      <c r="AL665" s="30">
        <f>SUMIF(Ingredients!$B$3:$B$217,J665,Ingredients!$D$3:$D$217)+SUMIF($B$3:$B$724,J665,$AP$3:$AP$724)</f>
        <v>0</v>
      </c>
      <c r="AM665" s="30">
        <f>SUMIF(Ingredients!$B$3:$B$217,K665,Ingredients!$D$3:$D$217)+SUMIF($B$3:$B$724,K665,$AP$3:$AP$724)</f>
        <v>0</v>
      </c>
      <c r="AN665" s="30">
        <f>SUMIF(Ingredients!$B$3:$B$217,L665,Ingredients!$D$3:$D$217)+SUMIF($B$3:$B$724,L665,$AP$3:$AP$724)</f>
        <v>0</v>
      </c>
      <c r="AO665" s="30">
        <f>SUMIF(Ingredients!$B$3:$B$217,M665,Ingredients!$D$3:$D$217)+SUMIF($B$3:$B$724,M665,$AP$3:$AP$724)</f>
        <v>0</v>
      </c>
      <c r="AP665" s="29">
        <f t="shared" si="133"/>
        <v>0</v>
      </c>
      <c r="AQ665" s="30">
        <f>SUMIF(Ingredients!$B$3:$B$217,F665,Ingredients!$E$3:$E$217)+SUMIF($B$3:$B$724,F665,$AY$3:$AY$727)</f>
        <v>7</v>
      </c>
      <c r="AR665" s="30">
        <f>SUMIF(Ingredients!$B$3:$B$217,G665,Ingredients!$E$3:$E$217)+SUMIF($B$3:$B$724,G665,$AY$3:$AY$727)</f>
        <v>12</v>
      </c>
      <c r="AS665" s="30">
        <f>SUMIF(Ingredients!$B$3:$B$217,H665,Ingredients!$E$3:$E$217)+SUMIF($B$3:$B$724,H665,$AY$3:$AY$727)</f>
        <v>12</v>
      </c>
      <c r="AT665" s="30">
        <f>SUMIF(Ingredients!$B$3:$B$217,I665,Ingredients!$E$3:$E$217)+SUMIF($B$3:$B$724,I665,$AY$3:$AY$727)</f>
        <v>0</v>
      </c>
      <c r="AU665" s="30">
        <f>SUMIF(Ingredients!$B$3:$B$217,J665,Ingredients!$E$3:$E$217)+SUMIF($B$3:$B$724,J665,$AY$3:$AY$727)</f>
        <v>16</v>
      </c>
      <c r="AV665" s="30">
        <f>SUMIF(Ingredients!$B$3:$B$217,K665,Ingredients!$E$3:$E$217)+SUMIF($B$3:$B$724,K665,$AY$3:$AY$727)</f>
        <v>0</v>
      </c>
      <c r="AW665" s="30">
        <f>SUMIF(Ingredients!$B$3:$B$217,L665,Ingredients!$E$3:$E$217)+SUMIF($B$3:$B$724,L665,$AY$3:$AY$727)</f>
        <v>0</v>
      </c>
      <c r="AX665" s="30">
        <f>SUMIF(Ingredients!$B$3:$B$217,M665,Ingredients!$E$3:$E$217)+SUMIF($B$3:$B$724,M665,$AY$3:$AY$727)</f>
        <v>0</v>
      </c>
      <c r="AY665" s="29">
        <f t="shared" si="134"/>
        <v>9.4</v>
      </c>
      <c r="AZ665" s="30">
        <f>SUMIF(Ingredients!$B$3:$B$217,F665,Ingredients!$F$3:$F$217)+SUMIF($B$3:$B$724,F665,$BH$3:$BH$724)</f>
        <v>1</v>
      </c>
      <c r="BA665" s="30">
        <f>SUMIF(Ingredients!$B$3:$B$217,G665,Ingredients!$F$3:$F$217)+SUMIF($B$3:$B$724,G665,$BH$3:$BH$724)</f>
        <v>0</v>
      </c>
      <c r="BB665" s="30">
        <f>SUMIF(Ingredients!$B$3:$B$217,H665,Ingredients!$F$3:$F$217)+SUMIF($B$3:$B$724,H665,$BH$3:$BH$724)</f>
        <v>0</v>
      </c>
      <c r="BC665" s="30">
        <f>SUMIF(Ingredients!$B$3:$B$217,I665,Ingredients!$F$3:$F$217)+SUMIF($B$3:$B$724,I665,$BH$3:$BH$724)</f>
        <v>0</v>
      </c>
      <c r="BD665" s="30">
        <f>SUMIF(Ingredients!$B$3:$B$217,J665,Ingredients!$F$3:$F$217)+SUMIF($B$3:$B$724,J665,$BH$3:$BH$724)</f>
        <v>0</v>
      </c>
      <c r="BE665" s="30">
        <f>SUMIF(Ingredients!$B$3:$B$217,K665,Ingredients!$F$3:$F$217)+SUMIF($B$3:$B$724,K665,$BH$3:$BH$724)</f>
        <v>0</v>
      </c>
      <c r="BF665" s="30">
        <f>SUMIF(Ingredients!$B$3:$B$217,L665,Ingredients!$F$3:$F$217)+SUMIF($B$3:$B$724,L665,$BH$3:$BH$724)</f>
        <v>0</v>
      </c>
      <c r="BG665" s="30">
        <f>SUMIF(Ingredients!$B$3:$B$217,M665,Ingredients!$F$3:$F$217)+SUMIF($B$3:$B$724,M665,$BH$3:$BH$724)</f>
        <v>0</v>
      </c>
      <c r="BH665" s="35">
        <f t="shared" si="135"/>
        <v>1</v>
      </c>
      <c r="BI665" s="30">
        <f>SUMIF(Ingredients!$B$3:$B$217,F665,Ingredients!$G$3:$G$217)+SUMIF($B$3:$B$724,F665,$BQ$3:$BQ$724)</f>
        <v>0</v>
      </c>
      <c r="BJ665" s="30">
        <f>SUMIF(Ingredients!$B$3:$B$217,G665,Ingredients!$G$3:$G$217)+SUMIF($B$3:$B$724,G665,$BQ$3:$BQ$724)</f>
        <v>0</v>
      </c>
      <c r="BK665" s="30">
        <f>SUMIF(Ingredients!$B$3:$B$217,H665,Ingredients!$G$3:$G$217)+SUMIF($B$3:$B$724,H665,$BQ$3:$BQ$724)</f>
        <v>1</v>
      </c>
      <c r="BL665" s="30">
        <f>SUMIF(Ingredients!$B$3:$B$217,I665,Ingredients!$G$3:$G$217)+SUMIF($B$3:$B$724,I665,$BQ$3:$BQ$724)</f>
        <v>0</v>
      </c>
      <c r="BM665" s="30">
        <f>SUMIF(Ingredients!$B$3:$B$217,J665,Ingredients!$G$3:$G$217)+SUMIF($B$3:$B$724,J665,$BQ$3:$BQ$724)</f>
        <v>0</v>
      </c>
      <c r="BN665" s="30">
        <f>SUMIF(Ingredients!$B$3:$B$217,K665,Ingredients!$G$3:$G$217)+SUMIF($B$3:$B$724,K665,$BQ$3:$BQ$724)</f>
        <v>0</v>
      </c>
      <c r="BO665" s="30">
        <f>SUMIF(Ingredients!$B$3:$B$217,L665,Ingredients!$G$3:$G$217)+SUMIF($B$3:$B$724,L665,$BQ$3:$BQ$724)</f>
        <v>0</v>
      </c>
      <c r="BP665" s="30">
        <f>SUMIF(Ingredients!$B$3:$B$217,M665,Ingredients!$G$3:$G$217)+SUMIF($B$3:$B$724,M665,$BQ$3:$BQ$724)</f>
        <v>0</v>
      </c>
      <c r="BQ665" s="36">
        <f t="shared" si="136"/>
        <v>1</v>
      </c>
      <c r="BR665" s="30">
        <f>SUMIF(Ingredients!$B$3:$B$217,F665,Ingredients!$H$3:$H$217)+SUMIF($B$3:$B$724,F665,$BZ$3:$BZ$724)</f>
        <v>0</v>
      </c>
      <c r="BS665" s="30">
        <f>SUMIF(Ingredients!$B$3:$B$217,G665,Ingredients!$H$3:$H$217)+SUMIF($B$3:$B$724,G665,$BZ$3:$BZ$724)</f>
        <v>0</v>
      </c>
      <c r="BT665" s="30">
        <f>SUMIF(Ingredients!$B$3:$B$217,H665,Ingredients!$H$3:$H$217)+SUMIF($B$3:$B$724,H665,$BZ$3:$BZ$724)</f>
        <v>0</v>
      </c>
      <c r="BU665" s="30">
        <f>SUMIF(Ingredients!$B$3:$B$217,I665,Ingredients!$H$3:$H$217)+SUMIF($B$3:$B$724,I665,$BZ$3:$BZ$724)</f>
        <v>0</v>
      </c>
      <c r="BV665" s="30">
        <f>SUMIF(Ingredients!$B$3:$B$217,J665,Ingredients!$H$3:$H$217)+SUMIF($B$3:$B$724,J665,$BZ$3:$BZ$724)</f>
        <v>0</v>
      </c>
      <c r="BW665" s="30">
        <f>SUMIF(Ingredients!$B$3:$B$217,K665,Ingredients!$H$3:$H$217)+SUMIF($B$3:$B$724,K665,$BZ$3:$BZ$724)</f>
        <v>0</v>
      </c>
      <c r="BX665" s="30">
        <f>SUMIF(Ingredients!$B$3:$B$217,L665,Ingredients!$H$3:$H$217)+SUMIF($B$3:$B$724,L665,$BZ$3:$BZ$724)</f>
        <v>0</v>
      </c>
      <c r="BY665" s="30">
        <f>SUMIF(Ingredients!$B$3:$B$217,M665,Ingredients!$H$3:$H$217)+SUMIF($B$3:$B$724,M665,$BZ$3:$BZ$724)</f>
        <v>0</v>
      </c>
      <c r="BZ665" s="42">
        <f t="shared" si="137"/>
        <v>0</v>
      </c>
      <c r="CA665" s="30">
        <f>SUMIF(Ingredients!$B$3:$B$217,F665,Ingredients!$I$3:$I$217)+SUMIF($B$3:$B$724,F665,$CI$3:$CI$724)</f>
        <v>0</v>
      </c>
      <c r="CB665" s="30">
        <f>SUMIF(Ingredients!$B$3:$B$217,G665,Ingredients!$I$3:$I$217)+SUMIF($B$3:$B$724,G665,$CI$3:$CI$724)</f>
        <v>0</v>
      </c>
      <c r="CC665" s="30">
        <f>SUMIF(Ingredients!$B$3:$B$217,H665,Ingredients!$I$3:$I$217)+SUMIF($B$3:$B$724,H665,$CI$3:$CI$724)</f>
        <v>0</v>
      </c>
      <c r="CD665" s="30">
        <f>SUMIF(Ingredients!$B$3:$B$217,I665,Ingredients!$I$3:$I$217)+SUMIF($B$3:$B$724,I665,$CI$3:$CI$724)</f>
        <v>0</v>
      </c>
      <c r="CE665" s="30">
        <f>SUMIF(Ingredients!$B$3:$B$217,J665,Ingredients!$I$3:$I$217)+SUMIF($B$3:$B$724,J665,$CI$3:$CI$724)</f>
        <v>0</v>
      </c>
      <c r="CF665" s="30">
        <f>SUMIF(Ingredients!$B$3:$B$217,K665,Ingredients!$I$3:$I$217)+SUMIF($B$3:$B$724,K665,$CI$3:$CI$724)</f>
        <v>0</v>
      </c>
      <c r="CG665" s="30">
        <f>SUMIF(Ingredients!$B$3:$B$217,L665,Ingredients!$I$3:$I$217)+SUMIF($B$3:$B$724,L665,$CI$3:$CI$724)</f>
        <v>0</v>
      </c>
      <c r="CH665" s="30">
        <f>SUMIF(Ingredients!$B$3:$B$217,M665,Ingredients!$I$3:$I$217)+SUMIF($B$3:$B$724,M665,$CI$3:$CI$724)</f>
        <v>0</v>
      </c>
      <c r="CI665" s="38">
        <f t="shared" si="138"/>
        <v>0</v>
      </c>
      <c r="CJ665" s="30">
        <f>SUMIF(Ingredients!$B$3:$B$217,F665,Ingredients!$J$3:$J$217)+SUMIF($B$3:$B$724,F665,$CR$3:$CR$724)</f>
        <v>0</v>
      </c>
      <c r="CK665" s="30">
        <f>SUMIF(Ingredients!$B$3:$B$217,G665,Ingredients!$J$3:$J$217)+SUMIF($B$3:$B$724,G665,$CR$3:$CR$724)</f>
        <v>1</v>
      </c>
      <c r="CL665" s="30">
        <f>SUMIF(Ingredients!$B$3:$B$217,H665,Ingredients!$J$3:$J$217)+SUMIF($B$3:$B$724,H665,$CR$3:$CR$724)</f>
        <v>0</v>
      </c>
      <c r="CM665" s="30">
        <f>SUMIF(Ingredients!$B$3:$B$217,I665,Ingredients!$J$3:$J$217)+SUMIF($B$3:$B$724,I665,$CR$3:$CR$724)</f>
        <v>0</v>
      </c>
      <c r="CN665" s="30">
        <f>SUMIF(Ingredients!$B$3:$B$217,J665,Ingredients!$J$3:$J$217)+SUMIF($B$3:$B$724,J665,$CR$3:$CR$724)</f>
        <v>0</v>
      </c>
      <c r="CO665" s="30">
        <f>SUMIF(Ingredients!$B$3:$B$217,K665,Ingredients!$J$3:$J$217)+SUMIF($B$3:$B$724,K665,$CR$3:$CR$724)</f>
        <v>0</v>
      </c>
      <c r="CP665" s="30">
        <f>SUMIF(Ingredients!$B$3:$B$217,L665,Ingredients!$J$3:$J$217)+SUMIF($B$3:$B$724,L665,$CR$3:$CR$724)</f>
        <v>0</v>
      </c>
      <c r="CQ665" s="30">
        <f>SUMIF(Ingredients!$B$3:$B$217,M665,Ingredients!$J$3:$J$217)+SUMIF($B$3:$B$724,M665,$CR$3:$CR$724)</f>
        <v>0</v>
      </c>
      <c r="CR665" s="43">
        <f t="shared" si="139"/>
        <v>1</v>
      </c>
      <c r="CS665" s="34">
        <v>12</v>
      </c>
      <c r="CT665" s="30">
        <v>0</v>
      </c>
      <c r="CU665" s="30">
        <v>9.4</v>
      </c>
      <c r="CV665" s="35">
        <v>1</v>
      </c>
      <c r="CW665" s="36">
        <v>1</v>
      </c>
      <c r="CX665" s="37">
        <v>0</v>
      </c>
      <c r="CY665" s="38">
        <v>0</v>
      </c>
      <c r="CZ665" s="39">
        <v>1</v>
      </c>
      <c r="DA665" t="s">
        <v>199</v>
      </c>
      <c r="DB665" t="str">
        <f t="shared" ca="1" si="140"/>
        <v>No</v>
      </c>
      <c r="DD665" t="s">
        <v>200</v>
      </c>
      <c r="DE665" t="str">
        <f t="shared" ca="1" si="141"/>
        <v/>
      </c>
      <c r="DF665" t="s">
        <v>2272</v>
      </c>
    </row>
    <row r="666" spans="2:110" x14ac:dyDescent="0.3">
      <c r="B666" t="s">
        <v>995</v>
      </c>
      <c r="C666" t="str">
        <f>INDEX('PH Itemnames'!$B$1:$B$723,MATCH(B666,'PH Itemnames'!$A$1:$A$723),1)</f>
        <v>battenbergItem</v>
      </c>
      <c r="D666" t="s">
        <v>240</v>
      </c>
      <c r="E666" t="s">
        <v>1192</v>
      </c>
      <c r="F666" s="10" t="s">
        <v>209</v>
      </c>
      <c r="G666" s="11" t="s">
        <v>210</v>
      </c>
      <c r="H666" s="11" t="s">
        <v>687</v>
      </c>
      <c r="I666" s="11" t="s">
        <v>564</v>
      </c>
      <c r="J666" s="11" t="s">
        <v>224</v>
      </c>
      <c r="K666" s="11" t="s">
        <v>996</v>
      </c>
      <c r="L666" s="11"/>
      <c r="M666" s="11"/>
      <c r="N666" s="46">
        <f ca="1">SUMIF(Ingredients!$B$3:$B$217,'PH complex foods'!F666,Ingredients!$A$3:$A$119)+SUMIF($B$3:$B$724,F666,$V$3:$V$723)</f>
        <v>1</v>
      </c>
      <c r="O666" s="11">
        <f ca="1">SUMIF(Ingredients!$B$3:$B$217,'PH complex foods'!G666,Ingredients!$A$3:$A$119)+SUMIF($B$3:$B$724,G666,$V$3:$V$723)</f>
        <v>1</v>
      </c>
      <c r="P666" s="11">
        <f ca="1">SUMIF(Ingredients!$B$3:$B$217,'PH complex foods'!H666,Ingredients!$A$3:$A$119)+SUMIF($B$3:$B$724,H666,$V$3:$V$723)</f>
        <v>0</v>
      </c>
      <c r="Q666" s="11">
        <f ca="1">SUMIF(Ingredients!$B$3:$B$217,'PH complex foods'!I666,Ingredients!$A$3:$A$119)+SUMIF($B$3:$B$724,I666,$V$3:$V$723)</f>
        <v>0</v>
      </c>
      <c r="R666" s="11">
        <f ca="1">SUMIF(Ingredients!$B$3:$B$217,'PH complex foods'!J666,Ingredients!$A$3:$A$119)+SUMIF($B$3:$B$724,J666,$V$3:$V$723)</f>
        <v>1</v>
      </c>
      <c r="S666" s="11">
        <f ca="1">SUMIF(Ingredients!$B$3:$B$217,'PH complex foods'!K666,Ingredients!$A$3:$A$119)+SUMIF($B$3:$B$724,K666,$V$3:$V$723)</f>
        <v>1</v>
      </c>
      <c r="T666" s="11">
        <f ca="1">SUMIF(Ingredients!$B$3:$B$217,'PH complex foods'!L666,Ingredients!$A$3:$A$119)+SUMIF($B$3:$B$724,L666,$V$3:$V$723)</f>
        <v>0</v>
      </c>
      <c r="U666" s="11">
        <f ca="1">SUMIF(Ingredients!$B$3:$B$217,'PH complex foods'!M666,Ingredients!$A$3:$A$119)+SUMIF($B$3:$B$724,M666,$V$3:$V$723)</f>
        <v>0</v>
      </c>
      <c r="V666" s="10">
        <f t="shared" ca="1" si="142"/>
        <v>-1</v>
      </c>
      <c r="W666" s="11">
        <f t="shared" si="131"/>
        <v>0</v>
      </c>
      <c r="X666" s="44" t="str">
        <f t="shared" ca="1" si="143"/>
        <v>No</v>
      </c>
      <c r="Y666" s="34">
        <f>SUMIF(Ingredients!$B$3:$B$217,F666,Ingredients!$C$3:$C$217)+SUMIF($B$3:$B$724,F666,$AG$3:$AG$724)</f>
        <v>5</v>
      </c>
      <c r="Z666" s="30">
        <f>SUMIF(Ingredients!$B$3:$B$217,G666,Ingredients!$C$3:$C$217)+SUMIF($B$3:$B$724,G666,$AG$3:$AG$724)</f>
        <v>0</v>
      </c>
      <c r="AA666" s="30">
        <f>SUMIF(Ingredients!$B$3:$B$217,H666,Ingredients!$C$3:$C$217)+SUMIF($B$3:$B$724,H666,$AG$3:$AG$724)</f>
        <v>1</v>
      </c>
      <c r="AB666" s="30">
        <f>SUMIF(Ingredients!$B$3:$B$217,I666,Ingredients!$C$3:$C$217)+SUMIF($B$3:$B$724,I666,$AG$3:$AG$724)</f>
        <v>0</v>
      </c>
      <c r="AC666" s="30">
        <f>SUMIF(Ingredients!$B$3:$B$217,J666,Ingredients!$C$3:$C$217)+SUMIF($B$3:$B$724,J666,$AG$3:$AG$724)</f>
        <v>0</v>
      </c>
      <c r="AD666" s="30">
        <f>SUMIF(Ingredients!$B$3:$B$217,K666,Ingredients!$C$3:$C$217)+SUMIF($B$3:$B$724,K666,$AG$3:$AG$724)</f>
        <v>0</v>
      </c>
      <c r="AE666" s="30">
        <f>SUMIF(Ingredients!$B$3:$B$217,L666,Ingredients!$C$3:$C$217)+SUMIF($B$3:$B$724,L666,$AG$3:$AG$724)</f>
        <v>0</v>
      </c>
      <c r="AF666" s="30">
        <f>SUMIF(Ingredients!$B$3:$B$217,M666,Ingredients!$C$3:$C$217)+SUMIF($B$3:$B$724,M666,$AG$3:$AG$724)</f>
        <v>0</v>
      </c>
      <c r="AG666" s="29">
        <f t="shared" si="132"/>
        <v>6</v>
      </c>
      <c r="AH666" s="30">
        <f>SUMIF(Ingredients!$B$3:$B$217,F666,Ingredients!$D$3:$D$217)+SUMIF($B$3:$B$724,F666,$AP$3:$AP$724)</f>
        <v>0</v>
      </c>
      <c r="AI666" s="30">
        <f>SUMIF(Ingredients!$B$3:$B$217,G666,Ingredients!$D$3:$D$217)+SUMIF($B$3:$B$724,G666,$AP$3:$AP$724)</f>
        <v>0</v>
      </c>
      <c r="AJ666" s="30">
        <f>SUMIF(Ingredients!$B$3:$B$217,H666,Ingredients!$D$3:$D$217)+SUMIF($B$3:$B$724,H666,$AP$3:$AP$724)</f>
        <v>0</v>
      </c>
      <c r="AK666" s="30">
        <f>SUMIF(Ingredients!$B$3:$B$217,I666,Ingredients!$D$3:$D$217)+SUMIF($B$3:$B$724,I666,$AP$3:$AP$724)</f>
        <v>0</v>
      </c>
      <c r="AL666" s="30">
        <f>SUMIF(Ingredients!$B$3:$B$217,J666,Ingredients!$D$3:$D$217)+SUMIF($B$3:$B$724,J666,$AP$3:$AP$724)</f>
        <v>0</v>
      </c>
      <c r="AM666" s="30">
        <f>SUMIF(Ingredients!$B$3:$B$217,K666,Ingredients!$D$3:$D$217)+SUMIF($B$3:$B$724,K666,$AP$3:$AP$724)</f>
        <v>0</v>
      </c>
      <c r="AN666" s="30">
        <f>SUMIF(Ingredients!$B$3:$B$217,L666,Ingredients!$D$3:$D$217)+SUMIF($B$3:$B$724,L666,$AP$3:$AP$724)</f>
        <v>0</v>
      </c>
      <c r="AO666" s="30">
        <f>SUMIF(Ingredients!$B$3:$B$217,M666,Ingredients!$D$3:$D$217)+SUMIF($B$3:$B$724,M666,$AP$3:$AP$724)</f>
        <v>0</v>
      </c>
      <c r="AP666" s="29">
        <f t="shared" si="133"/>
        <v>0</v>
      </c>
      <c r="AQ666" s="30">
        <f>SUMIF(Ingredients!$B$3:$B$217,F666,Ingredients!$E$3:$E$217)+SUMIF($B$3:$B$724,F666,$AY$3:$AY$727)</f>
        <v>7</v>
      </c>
      <c r="AR666" s="30">
        <f>SUMIF(Ingredients!$B$3:$B$217,G666,Ingredients!$E$3:$E$217)+SUMIF($B$3:$B$724,G666,$AY$3:$AY$727)</f>
        <v>30</v>
      </c>
      <c r="AS666" s="30">
        <f>SUMIF(Ingredients!$B$3:$B$217,H666,Ingredients!$E$3:$E$217)+SUMIF($B$3:$B$724,H666,$AY$3:$AY$727)</f>
        <v>15</v>
      </c>
      <c r="AT666" s="30">
        <f>SUMIF(Ingredients!$B$3:$B$217,I666,Ingredients!$E$3:$E$217)+SUMIF($B$3:$B$724,I666,$AY$3:$AY$727)</f>
        <v>0</v>
      </c>
      <c r="AU666" s="30">
        <f>SUMIF(Ingredients!$B$3:$B$217,J666,Ingredients!$E$3:$E$217)+SUMIF($B$3:$B$724,J666,$AY$3:$AY$727)</f>
        <v>0</v>
      </c>
      <c r="AV666" s="30">
        <f>SUMIF(Ingredients!$B$3:$B$217,K666,Ingredients!$E$3:$E$217)+SUMIF($B$3:$B$724,K666,$AY$3:$AY$727)</f>
        <v>0</v>
      </c>
      <c r="AW666" s="30">
        <f>SUMIF(Ingredients!$B$3:$B$217,L666,Ingredients!$E$3:$E$217)+SUMIF($B$3:$B$724,L666,$AY$3:$AY$727)</f>
        <v>0</v>
      </c>
      <c r="AX666" s="30">
        <f>SUMIF(Ingredients!$B$3:$B$217,M666,Ingredients!$E$3:$E$217)+SUMIF($B$3:$B$724,M666,$AY$3:$AY$727)</f>
        <v>0</v>
      </c>
      <c r="AY666" s="29">
        <f t="shared" si="134"/>
        <v>8.6666666666666661</v>
      </c>
      <c r="AZ666" s="30">
        <f>SUMIF(Ingredients!$B$3:$B$217,F666,Ingredients!$F$3:$F$217)+SUMIF($B$3:$B$724,F666,$BH$3:$BH$724)</f>
        <v>1</v>
      </c>
      <c r="BA666" s="30">
        <f>SUMIF(Ingredients!$B$3:$B$217,G666,Ingredients!$F$3:$F$217)+SUMIF($B$3:$B$724,G666,$BH$3:$BH$724)</f>
        <v>0</v>
      </c>
      <c r="BB666" s="30">
        <f>SUMIF(Ingredients!$B$3:$B$217,H666,Ingredients!$F$3:$F$217)+SUMIF($B$3:$B$724,H666,$BH$3:$BH$724)</f>
        <v>0</v>
      </c>
      <c r="BC666" s="30">
        <f>SUMIF(Ingredients!$B$3:$B$217,I666,Ingredients!$F$3:$F$217)+SUMIF($B$3:$B$724,I666,$BH$3:$BH$724)</f>
        <v>0</v>
      </c>
      <c r="BD666" s="30">
        <f>SUMIF(Ingredients!$B$3:$B$217,J666,Ingredients!$F$3:$F$217)+SUMIF($B$3:$B$724,J666,$BH$3:$BH$724)</f>
        <v>0</v>
      </c>
      <c r="BE666" s="30">
        <f>SUMIF(Ingredients!$B$3:$B$217,K666,Ingredients!$F$3:$F$217)+SUMIF($B$3:$B$724,K666,$BH$3:$BH$724)</f>
        <v>0</v>
      </c>
      <c r="BF666" s="30">
        <f>SUMIF(Ingredients!$B$3:$B$217,L666,Ingredients!$F$3:$F$217)+SUMIF($B$3:$B$724,L666,$BH$3:$BH$724)</f>
        <v>0</v>
      </c>
      <c r="BG666" s="30">
        <f>SUMIF(Ingredients!$B$3:$B$217,M666,Ingredients!$F$3:$F$217)+SUMIF($B$3:$B$724,M666,$BH$3:$BH$724)</f>
        <v>0</v>
      </c>
      <c r="BH666" s="35">
        <f t="shared" si="135"/>
        <v>1</v>
      </c>
      <c r="BI666" s="30">
        <f>SUMIF(Ingredients!$B$3:$B$217,F666,Ingredients!$G$3:$G$217)+SUMIF($B$3:$B$724,F666,$BQ$3:$BQ$724)</f>
        <v>0</v>
      </c>
      <c r="BJ666" s="30">
        <f>SUMIF(Ingredients!$B$3:$B$217,G666,Ingredients!$G$3:$G$217)+SUMIF($B$3:$B$724,G666,$BQ$3:$BQ$724)</f>
        <v>0</v>
      </c>
      <c r="BK666" s="30">
        <f>SUMIF(Ingredients!$B$3:$B$217,H666,Ingredients!$G$3:$G$217)+SUMIF($B$3:$B$724,H666,$BQ$3:$BQ$724)</f>
        <v>0</v>
      </c>
      <c r="BL666" s="30">
        <f>SUMIF(Ingredients!$B$3:$B$217,I666,Ingredients!$G$3:$G$217)+SUMIF($B$3:$B$724,I666,$BQ$3:$BQ$724)</f>
        <v>0</v>
      </c>
      <c r="BM666" s="30">
        <f>SUMIF(Ingredients!$B$3:$B$217,J666,Ingredients!$G$3:$G$217)+SUMIF($B$3:$B$724,J666,$BQ$3:$BQ$724)</f>
        <v>0</v>
      </c>
      <c r="BN666" s="30">
        <f>SUMIF(Ingredients!$B$3:$B$217,K666,Ingredients!$G$3:$G$217)+SUMIF($B$3:$B$724,K666,$BQ$3:$BQ$724)</f>
        <v>0</v>
      </c>
      <c r="BO666" s="30">
        <f>SUMIF(Ingredients!$B$3:$B$217,L666,Ingredients!$G$3:$G$217)+SUMIF($B$3:$B$724,L666,$BQ$3:$BQ$724)</f>
        <v>0</v>
      </c>
      <c r="BP666" s="30">
        <f>SUMIF(Ingredients!$B$3:$B$217,M666,Ingredients!$G$3:$G$217)+SUMIF($B$3:$B$724,M666,$BQ$3:$BQ$724)</f>
        <v>0</v>
      </c>
      <c r="BQ666" s="36">
        <f t="shared" si="136"/>
        <v>0</v>
      </c>
      <c r="BR666" s="30">
        <f>SUMIF(Ingredients!$B$3:$B$217,F666,Ingredients!$H$3:$H$217)+SUMIF($B$3:$B$724,F666,$BZ$3:$BZ$724)</f>
        <v>0</v>
      </c>
      <c r="BS666" s="30">
        <f>SUMIF(Ingredients!$B$3:$B$217,G666,Ingredients!$H$3:$H$217)+SUMIF($B$3:$B$724,G666,$BZ$3:$BZ$724)</f>
        <v>0</v>
      </c>
      <c r="BT666" s="30">
        <f>SUMIF(Ingredients!$B$3:$B$217,H666,Ingredients!$H$3:$H$217)+SUMIF($B$3:$B$724,H666,$BZ$3:$BZ$724)</f>
        <v>0</v>
      </c>
      <c r="BU666" s="30">
        <f>SUMIF(Ingredients!$B$3:$B$217,I666,Ingredients!$H$3:$H$217)+SUMIF($B$3:$B$724,I666,$BZ$3:$BZ$724)</f>
        <v>0</v>
      </c>
      <c r="BV666" s="30">
        <f>SUMIF(Ingredients!$B$3:$B$217,J666,Ingredients!$H$3:$H$217)+SUMIF($B$3:$B$724,J666,$BZ$3:$BZ$724)</f>
        <v>0</v>
      </c>
      <c r="BW666" s="30">
        <f>SUMIF(Ingredients!$B$3:$B$217,K666,Ingredients!$H$3:$H$217)+SUMIF($B$3:$B$724,K666,$BZ$3:$BZ$724)</f>
        <v>0</v>
      </c>
      <c r="BX666" s="30">
        <f>SUMIF(Ingredients!$B$3:$B$217,L666,Ingredients!$H$3:$H$217)+SUMIF($B$3:$B$724,L666,$BZ$3:$BZ$724)</f>
        <v>0</v>
      </c>
      <c r="BY666" s="30">
        <f>SUMIF(Ingredients!$B$3:$B$217,M666,Ingredients!$H$3:$H$217)+SUMIF($B$3:$B$724,M666,$BZ$3:$BZ$724)</f>
        <v>0</v>
      </c>
      <c r="BZ666" s="42">
        <f t="shared" si="137"/>
        <v>0</v>
      </c>
      <c r="CA666" s="30">
        <f>SUMIF(Ingredients!$B$3:$B$217,F666,Ingredients!$I$3:$I$217)+SUMIF($B$3:$B$724,F666,$CI$3:$CI$724)</f>
        <v>0</v>
      </c>
      <c r="CB666" s="30">
        <f>SUMIF(Ingredients!$B$3:$B$217,G666,Ingredients!$I$3:$I$217)+SUMIF($B$3:$B$724,G666,$CI$3:$CI$724)</f>
        <v>0</v>
      </c>
      <c r="CC666" s="30">
        <f>SUMIF(Ingredients!$B$3:$B$217,H666,Ingredients!$I$3:$I$217)+SUMIF($B$3:$B$724,H666,$CI$3:$CI$724)</f>
        <v>0</v>
      </c>
      <c r="CD666" s="30">
        <f>SUMIF(Ingredients!$B$3:$B$217,I666,Ingredients!$I$3:$I$217)+SUMIF($B$3:$B$724,I666,$CI$3:$CI$724)</f>
        <v>0</v>
      </c>
      <c r="CE666" s="30">
        <f>SUMIF(Ingredients!$B$3:$B$217,J666,Ingredients!$I$3:$I$217)+SUMIF($B$3:$B$724,J666,$CI$3:$CI$724)</f>
        <v>0</v>
      </c>
      <c r="CF666" s="30">
        <f>SUMIF(Ingredients!$B$3:$B$217,K666,Ingredients!$I$3:$I$217)+SUMIF($B$3:$B$724,K666,$CI$3:$CI$724)</f>
        <v>0</v>
      </c>
      <c r="CG666" s="30">
        <f>SUMIF(Ingredients!$B$3:$B$217,L666,Ingredients!$I$3:$I$217)+SUMIF($B$3:$B$724,L666,$CI$3:$CI$724)</f>
        <v>0</v>
      </c>
      <c r="CH666" s="30">
        <f>SUMIF(Ingredients!$B$3:$B$217,M666,Ingredients!$I$3:$I$217)+SUMIF($B$3:$B$724,M666,$CI$3:$CI$724)</f>
        <v>0</v>
      </c>
      <c r="CI666" s="38">
        <f t="shared" si="138"/>
        <v>0</v>
      </c>
      <c r="CJ666" s="30">
        <f>SUMIF(Ingredients!$B$3:$B$217,F666,Ingredients!$J$3:$J$217)+SUMIF($B$3:$B$724,F666,$CR$3:$CR$724)</f>
        <v>0</v>
      </c>
      <c r="CK666" s="30">
        <f>SUMIF(Ingredients!$B$3:$B$217,G666,Ingredients!$J$3:$J$217)+SUMIF($B$3:$B$724,G666,$CR$3:$CR$724)</f>
        <v>0</v>
      </c>
      <c r="CL666" s="30">
        <f>SUMIF(Ingredients!$B$3:$B$217,H666,Ingredients!$J$3:$J$217)+SUMIF($B$3:$B$724,H666,$CR$3:$CR$724)</f>
        <v>0</v>
      </c>
      <c r="CM666" s="30">
        <f>SUMIF(Ingredients!$B$3:$B$217,I666,Ingredients!$J$3:$J$217)+SUMIF($B$3:$B$724,I666,$CR$3:$CR$724)</f>
        <v>0</v>
      </c>
      <c r="CN666" s="30">
        <f>SUMIF(Ingredients!$B$3:$B$217,J666,Ingredients!$J$3:$J$217)+SUMIF($B$3:$B$724,J666,$CR$3:$CR$724)</f>
        <v>0</v>
      </c>
      <c r="CO666" s="30">
        <f>SUMIF(Ingredients!$B$3:$B$217,K666,Ingredients!$J$3:$J$217)+SUMIF($B$3:$B$724,K666,$CR$3:$CR$724)</f>
        <v>0</v>
      </c>
      <c r="CP666" s="30">
        <f>SUMIF(Ingredients!$B$3:$B$217,L666,Ingredients!$J$3:$J$217)+SUMIF($B$3:$B$724,L666,$CR$3:$CR$724)</f>
        <v>0</v>
      </c>
      <c r="CQ666" s="30">
        <f>SUMIF(Ingredients!$B$3:$B$217,M666,Ingredients!$J$3:$J$217)+SUMIF($B$3:$B$724,M666,$CR$3:$CR$724)</f>
        <v>0</v>
      </c>
      <c r="CR666" s="43">
        <f t="shared" si="139"/>
        <v>0</v>
      </c>
      <c r="CS666" s="34">
        <v>6</v>
      </c>
      <c r="CT666" s="30">
        <v>0</v>
      </c>
      <c r="CU666" s="30">
        <v>8.6666666666666661</v>
      </c>
      <c r="CV666" s="35">
        <v>1</v>
      </c>
      <c r="CW666" s="36">
        <v>0</v>
      </c>
      <c r="CX666" s="37">
        <v>0</v>
      </c>
      <c r="CY666" s="38">
        <v>0</v>
      </c>
      <c r="CZ666" s="39">
        <v>0</v>
      </c>
      <c r="DA666" t="s">
        <v>199</v>
      </c>
      <c r="DB666" t="str">
        <f t="shared" ca="1" si="140"/>
        <v>No</v>
      </c>
      <c r="DD666" t="s">
        <v>200</v>
      </c>
      <c r="DE666" t="str">
        <f t="shared" ca="1" si="141"/>
        <v/>
      </c>
      <c r="DF666" t="s">
        <v>2272</v>
      </c>
    </row>
    <row r="667" spans="2:110" x14ac:dyDescent="0.3">
      <c r="B667" t="s">
        <v>997</v>
      </c>
      <c r="C667" t="str">
        <f>INDEX('PH Itemnames'!$B$1:$B$723,MATCH(B667,'PH Itemnames'!$A$1:$A$723),1)</f>
        <v>slawdogItem</v>
      </c>
      <c r="D667" t="s">
        <v>240</v>
      </c>
      <c r="E667" t="s">
        <v>1192</v>
      </c>
      <c r="F667" s="10" t="s">
        <v>291</v>
      </c>
      <c r="G667" s="11" t="s">
        <v>322</v>
      </c>
      <c r="H667" s="11" t="s">
        <v>428</v>
      </c>
      <c r="I667" s="11" t="s">
        <v>350</v>
      </c>
      <c r="J667" s="11"/>
      <c r="K667" s="11"/>
      <c r="L667" s="11"/>
      <c r="M667" s="11"/>
      <c r="N667" s="46">
        <f ca="1">SUMIF(Ingredients!$B$3:$B$217,'PH complex foods'!F667,Ingredients!$A$3:$A$119)+SUMIF($B$3:$B$724,F667,$V$3:$V$723)</f>
        <v>1</v>
      </c>
      <c r="O667" s="11">
        <f ca="1">SUMIF(Ingredients!$B$3:$B$217,'PH complex foods'!G667,Ingredients!$A$3:$A$119)+SUMIF($B$3:$B$724,G667,$V$3:$V$723)</f>
        <v>1</v>
      </c>
      <c r="P667" s="11">
        <f ca="1">SUMIF(Ingredients!$B$3:$B$217,'PH complex foods'!H667,Ingredients!$A$3:$A$119)+SUMIF($B$3:$B$724,H667,$V$3:$V$723)</f>
        <v>1</v>
      </c>
      <c r="Q667" s="11">
        <f ca="1">SUMIF(Ingredients!$B$3:$B$217,'PH complex foods'!I667,Ingredients!$A$3:$A$119)+SUMIF($B$3:$B$724,I667,$V$3:$V$723)</f>
        <v>1</v>
      </c>
      <c r="R667" s="11">
        <f ca="1">SUMIF(Ingredients!$B$3:$B$217,'PH complex foods'!J667,Ingredients!$A$3:$A$119)+SUMIF($B$3:$B$724,J667,$V$3:$V$723)</f>
        <v>0</v>
      </c>
      <c r="S667" s="11">
        <f ca="1">SUMIF(Ingredients!$B$3:$B$217,'PH complex foods'!K667,Ingredients!$A$3:$A$119)+SUMIF($B$3:$B$724,K667,$V$3:$V$723)</f>
        <v>0</v>
      </c>
      <c r="T667" s="11">
        <f ca="1">SUMIF(Ingredients!$B$3:$B$217,'PH complex foods'!L667,Ingredients!$A$3:$A$119)+SUMIF($B$3:$B$724,L667,$V$3:$V$723)</f>
        <v>0</v>
      </c>
      <c r="U667" s="11">
        <f ca="1">SUMIF(Ingredients!$B$3:$B$217,'PH complex foods'!M667,Ingredients!$A$3:$A$119)+SUMIF($B$3:$B$724,M667,$V$3:$V$723)</f>
        <v>0</v>
      </c>
      <c r="V667" s="10">
        <f t="shared" ca="1" si="142"/>
        <v>1</v>
      </c>
      <c r="W667" s="11">
        <f t="shared" si="131"/>
        <v>0</v>
      </c>
      <c r="X667" s="44" t="str">
        <f t="shared" ca="1" si="143"/>
        <v>Yes</v>
      </c>
      <c r="Y667" s="34">
        <f>SUMIF(Ingredients!$B$3:$B$217,F667,Ingredients!$C$3:$C$217)+SUMIF($B$3:$B$724,F667,$AG$3:$AG$724)</f>
        <v>15</v>
      </c>
      <c r="Z667" s="30">
        <f>SUMIF(Ingredients!$B$3:$B$217,G667,Ingredients!$C$3:$C$217)+SUMIF($B$3:$B$724,G667,$AG$3:$AG$724)</f>
        <v>2</v>
      </c>
      <c r="AA667" s="30">
        <f>SUMIF(Ingredients!$B$3:$B$217,H667,Ingredients!$C$3:$C$217)+SUMIF($B$3:$B$724,H667,$AG$3:$AG$724)</f>
        <v>0</v>
      </c>
      <c r="AB667" s="30">
        <f>SUMIF(Ingredients!$B$3:$B$217,I667,Ingredients!$C$3:$C$217)+SUMIF($B$3:$B$724,I667,$AG$3:$AG$724)</f>
        <v>2</v>
      </c>
      <c r="AC667" s="30">
        <f>SUMIF(Ingredients!$B$3:$B$217,J667,Ingredients!$C$3:$C$217)+SUMIF($B$3:$B$724,J667,$AG$3:$AG$724)</f>
        <v>0</v>
      </c>
      <c r="AD667" s="30">
        <f>SUMIF(Ingredients!$B$3:$B$217,K667,Ingredients!$C$3:$C$217)+SUMIF($B$3:$B$724,K667,$AG$3:$AG$724)</f>
        <v>0</v>
      </c>
      <c r="AE667" s="30">
        <f>SUMIF(Ingredients!$B$3:$B$217,L667,Ingredients!$C$3:$C$217)+SUMIF($B$3:$B$724,L667,$AG$3:$AG$724)</f>
        <v>0</v>
      </c>
      <c r="AF667" s="30">
        <f>SUMIF(Ingredients!$B$3:$B$217,M667,Ingredients!$C$3:$C$217)+SUMIF($B$3:$B$724,M667,$AG$3:$AG$724)</f>
        <v>0</v>
      </c>
      <c r="AG667" s="29">
        <f t="shared" si="132"/>
        <v>19</v>
      </c>
      <c r="AH667" s="30">
        <f>SUMIF(Ingredients!$B$3:$B$217,F667,Ingredients!$D$3:$D$217)+SUMIF($B$3:$B$724,F667,$AP$3:$AP$724)</f>
        <v>0</v>
      </c>
      <c r="AI667" s="30">
        <f>SUMIF(Ingredients!$B$3:$B$217,G667,Ingredients!$D$3:$D$217)+SUMIF($B$3:$B$724,G667,$AP$3:$AP$724)</f>
        <v>5</v>
      </c>
      <c r="AJ667" s="30">
        <f>SUMIF(Ingredients!$B$3:$B$217,H667,Ingredients!$D$3:$D$217)+SUMIF($B$3:$B$724,H667,$AP$3:$AP$724)</f>
        <v>0</v>
      </c>
      <c r="AK667" s="30">
        <f>SUMIF(Ingredients!$B$3:$B$217,I667,Ingredients!$D$3:$D$217)+SUMIF($B$3:$B$724,I667,$AP$3:$AP$724)</f>
        <v>5</v>
      </c>
      <c r="AL667" s="30">
        <f>SUMIF(Ingredients!$B$3:$B$217,J667,Ingredients!$D$3:$D$217)+SUMIF($B$3:$B$724,J667,$AP$3:$AP$724)</f>
        <v>0</v>
      </c>
      <c r="AM667" s="30">
        <f>SUMIF(Ingredients!$B$3:$B$217,K667,Ingredients!$D$3:$D$217)+SUMIF($B$3:$B$724,K667,$AP$3:$AP$724)</f>
        <v>0</v>
      </c>
      <c r="AN667" s="30">
        <f>SUMIF(Ingredients!$B$3:$B$217,L667,Ingredients!$D$3:$D$217)+SUMIF($B$3:$B$724,L667,$AP$3:$AP$724)</f>
        <v>0</v>
      </c>
      <c r="AO667" s="30">
        <f>SUMIF(Ingredients!$B$3:$B$217,M667,Ingredients!$D$3:$D$217)+SUMIF($B$3:$B$724,M667,$AP$3:$AP$724)</f>
        <v>0</v>
      </c>
      <c r="AP667" s="29">
        <f t="shared" si="133"/>
        <v>10</v>
      </c>
      <c r="AQ667" s="30">
        <f>SUMIF(Ingredients!$B$3:$B$217,F667,Ingredients!$E$3:$E$217)+SUMIF($B$3:$B$724,F667,$AY$3:$AY$727)</f>
        <v>15.5</v>
      </c>
      <c r="AR667" s="30">
        <f>SUMIF(Ingredients!$B$3:$B$217,G667,Ingredients!$E$3:$E$217)+SUMIF($B$3:$B$724,G667,$AY$3:$AY$727)</f>
        <v>5</v>
      </c>
      <c r="AS667" s="30">
        <f>SUMIF(Ingredients!$B$3:$B$217,H667,Ingredients!$E$3:$E$217)+SUMIF($B$3:$B$724,H667,$AY$3:$AY$727)</f>
        <v>48</v>
      </c>
      <c r="AT667" s="30">
        <f>SUMIF(Ingredients!$B$3:$B$217,I667,Ingredients!$E$3:$E$217)+SUMIF($B$3:$B$724,I667,$AY$3:$AY$727)</f>
        <v>22.333333333333332</v>
      </c>
      <c r="AU667" s="30">
        <f>SUMIF(Ingredients!$B$3:$B$217,J667,Ingredients!$E$3:$E$217)+SUMIF($B$3:$B$724,J667,$AY$3:$AY$727)</f>
        <v>0</v>
      </c>
      <c r="AV667" s="30">
        <f>SUMIF(Ingredients!$B$3:$B$217,K667,Ingredients!$E$3:$E$217)+SUMIF($B$3:$B$724,K667,$AY$3:$AY$727)</f>
        <v>0</v>
      </c>
      <c r="AW667" s="30">
        <f>SUMIF(Ingredients!$B$3:$B$217,L667,Ingredients!$E$3:$E$217)+SUMIF($B$3:$B$724,L667,$AY$3:$AY$727)</f>
        <v>0</v>
      </c>
      <c r="AX667" s="30">
        <f>SUMIF(Ingredients!$B$3:$B$217,M667,Ingredients!$E$3:$E$217)+SUMIF($B$3:$B$724,M667,$AY$3:$AY$727)</f>
        <v>0</v>
      </c>
      <c r="AY667" s="29">
        <f t="shared" si="134"/>
        <v>22.708333333333332</v>
      </c>
      <c r="AZ667" s="30">
        <f>SUMIF(Ingredients!$B$3:$B$217,F667,Ingredients!$F$3:$F$217)+SUMIF($B$3:$B$724,F667,$BH$3:$BH$724)</f>
        <v>1.5</v>
      </c>
      <c r="BA667" s="30">
        <f>SUMIF(Ingredients!$B$3:$B$217,G667,Ingredients!$F$3:$F$217)+SUMIF($B$3:$B$724,G667,$BH$3:$BH$724)</f>
        <v>0</v>
      </c>
      <c r="BB667" s="30">
        <f>SUMIF(Ingredients!$B$3:$B$217,H667,Ingredients!$F$3:$F$217)+SUMIF($B$3:$B$724,H667,$BH$3:$BH$724)</f>
        <v>0</v>
      </c>
      <c r="BC667" s="30">
        <f>SUMIF(Ingredients!$B$3:$B$217,I667,Ingredients!$F$3:$F$217)+SUMIF($B$3:$B$724,I667,$BH$3:$BH$724)</f>
        <v>0</v>
      </c>
      <c r="BD667" s="30">
        <f>SUMIF(Ingredients!$B$3:$B$217,J667,Ingredients!$F$3:$F$217)+SUMIF($B$3:$B$724,J667,$BH$3:$BH$724)</f>
        <v>0</v>
      </c>
      <c r="BE667" s="30">
        <f>SUMIF(Ingredients!$B$3:$B$217,K667,Ingredients!$F$3:$F$217)+SUMIF($B$3:$B$724,K667,$BH$3:$BH$724)</f>
        <v>0</v>
      </c>
      <c r="BF667" s="30">
        <f>SUMIF(Ingredients!$B$3:$B$217,L667,Ingredients!$F$3:$F$217)+SUMIF($B$3:$B$724,L667,$BH$3:$BH$724)</f>
        <v>0</v>
      </c>
      <c r="BG667" s="30">
        <f>SUMIF(Ingredients!$B$3:$B$217,M667,Ingredients!$F$3:$F$217)+SUMIF($B$3:$B$724,M667,$BH$3:$BH$724)</f>
        <v>0</v>
      </c>
      <c r="BH667" s="35">
        <f t="shared" si="135"/>
        <v>1.5</v>
      </c>
      <c r="BI667" s="30">
        <f>SUMIF(Ingredients!$B$3:$B$217,F667,Ingredients!$G$3:$G$217)+SUMIF($B$3:$B$724,F667,$BQ$3:$BQ$724)</f>
        <v>0</v>
      </c>
      <c r="BJ667" s="30">
        <f>SUMIF(Ingredients!$B$3:$B$217,G667,Ingredients!$G$3:$G$217)+SUMIF($B$3:$B$724,G667,$BQ$3:$BQ$724)</f>
        <v>0</v>
      </c>
      <c r="BK667" s="30">
        <f>SUMIF(Ingredients!$B$3:$B$217,H667,Ingredients!$G$3:$G$217)+SUMIF($B$3:$B$724,H667,$BQ$3:$BQ$724)</f>
        <v>0</v>
      </c>
      <c r="BL667" s="30">
        <f>SUMIF(Ingredients!$B$3:$B$217,I667,Ingredients!$G$3:$G$217)+SUMIF($B$3:$B$724,I667,$BQ$3:$BQ$724)</f>
        <v>0</v>
      </c>
      <c r="BM667" s="30">
        <f>SUMIF(Ingredients!$B$3:$B$217,J667,Ingredients!$G$3:$G$217)+SUMIF($B$3:$B$724,J667,$BQ$3:$BQ$724)</f>
        <v>0</v>
      </c>
      <c r="BN667" s="30">
        <f>SUMIF(Ingredients!$B$3:$B$217,K667,Ingredients!$G$3:$G$217)+SUMIF($B$3:$B$724,K667,$BQ$3:$BQ$724)</f>
        <v>0</v>
      </c>
      <c r="BO667" s="30">
        <f>SUMIF(Ingredients!$B$3:$B$217,L667,Ingredients!$G$3:$G$217)+SUMIF($B$3:$B$724,L667,$BQ$3:$BQ$724)</f>
        <v>0</v>
      </c>
      <c r="BP667" s="30">
        <f>SUMIF(Ingredients!$B$3:$B$217,M667,Ingredients!$G$3:$G$217)+SUMIF($B$3:$B$724,M667,$BQ$3:$BQ$724)</f>
        <v>0</v>
      </c>
      <c r="BQ667" s="36">
        <f t="shared" si="136"/>
        <v>0</v>
      </c>
      <c r="BR667" s="30">
        <f>SUMIF(Ingredients!$B$3:$B$217,F667,Ingredients!$H$3:$H$217)+SUMIF($B$3:$B$724,F667,$BZ$3:$BZ$724)</f>
        <v>0</v>
      </c>
      <c r="BS667" s="30">
        <f>SUMIF(Ingredients!$B$3:$B$217,G667,Ingredients!$H$3:$H$217)+SUMIF($B$3:$B$724,G667,$BZ$3:$BZ$724)</f>
        <v>1.5</v>
      </c>
      <c r="BT667" s="30">
        <f>SUMIF(Ingredients!$B$3:$B$217,H667,Ingredients!$H$3:$H$217)+SUMIF($B$3:$B$724,H667,$BZ$3:$BZ$724)</f>
        <v>0</v>
      </c>
      <c r="BU667" s="30">
        <f>SUMIF(Ingredients!$B$3:$B$217,I667,Ingredients!$H$3:$H$217)+SUMIF($B$3:$B$724,I667,$BZ$3:$BZ$724)</f>
        <v>1.5</v>
      </c>
      <c r="BV667" s="30">
        <f>SUMIF(Ingredients!$B$3:$B$217,J667,Ingredients!$H$3:$H$217)+SUMIF($B$3:$B$724,J667,$BZ$3:$BZ$724)</f>
        <v>0</v>
      </c>
      <c r="BW667" s="30">
        <f>SUMIF(Ingredients!$B$3:$B$217,K667,Ingredients!$H$3:$H$217)+SUMIF($B$3:$B$724,K667,$BZ$3:$BZ$724)</f>
        <v>0</v>
      </c>
      <c r="BX667" s="30">
        <f>SUMIF(Ingredients!$B$3:$B$217,L667,Ingredients!$H$3:$H$217)+SUMIF($B$3:$B$724,L667,$BZ$3:$BZ$724)</f>
        <v>0</v>
      </c>
      <c r="BY667" s="30">
        <f>SUMIF(Ingredients!$B$3:$B$217,M667,Ingredients!$H$3:$H$217)+SUMIF($B$3:$B$724,M667,$BZ$3:$BZ$724)</f>
        <v>0</v>
      </c>
      <c r="BZ667" s="42">
        <f t="shared" si="137"/>
        <v>3</v>
      </c>
      <c r="CA667" s="30">
        <f>SUMIF(Ingredients!$B$3:$B$217,F667,Ingredients!$I$3:$I$217)+SUMIF($B$3:$B$724,F667,$CI$3:$CI$724)</f>
        <v>1.5</v>
      </c>
      <c r="CB667" s="30">
        <f>SUMIF(Ingredients!$B$3:$B$217,G667,Ingredients!$I$3:$I$217)+SUMIF($B$3:$B$724,G667,$CI$3:$CI$724)</f>
        <v>0</v>
      </c>
      <c r="CC667" s="30">
        <f>SUMIF(Ingredients!$B$3:$B$217,H667,Ingredients!$I$3:$I$217)+SUMIF($B$3:$B$724,H667,$CI$3:$CI$724)</f>
        <v>0</v>
      </c>
      <c r="CD667" s="30">
        <f>SUMIF(Ingredients!$B$3:$B$217,I667,Ingredients!$I$3:$I$217)+SUMIF($B$3:$B$724,I667,$CI$3:$CI$724)</f>
        <v>0</v>
      </c>
      <c r="CE667" s="30">
        <f>SUMIF(Ingredients!$B$3:$B$217,J667,Ingredients!$I$3:$I$217)+SUMIF($B$3:$B$724,J667,$CI$3:$CI$724)</f>
        <v>0</v>
      </c>
      <c r="CF667" s="30">
        <f>SUMIF(Ingredients!$B$3:$B$217,K667,Ingredients!$I$3:$I$217)+SUMIF($B$3:$B$724,K667,$CI$3:$CI$724)</f>
        <v>0</v>
      </c>
      <c r="CG667" s="30">
        <f>SUMIF(Ingredients!$B$3:$B$217,L667,Ingredients!$I$3:$I$217)+SUMIF($B$3:$B$724,L667,$CI$3:$CI$724)</f>
        <v>0</v>
      </c>
      <c r="CH667" s="30">
        <f>SUMIF(Ingredients!$B$3:$B$217,M667,Ingredients!$I$3:$I$217)+SUMIF($B$3:$B$724,M667,$CI$3:$CI$724)</f>
        <v>0</v>
      </c>
      <c r="CI667" s="38">
        <f t="shared" si="138"/>
        <v>1.5</v>
      </c>
      <c r="CJ667" s="30">
        <f>SUMIF(Ingredients!$B$3:$B$217,F667,Ingredients!$J$3:$J$217)+SUMIF($B$3:$B$724,F667,$CR$3:$CR$724)</f>
        <v>0</v>
      </c>
      <c r="CK667" s="30">
        <f>SUMIF(Ingredients!$B$3:$B$217,G667,Ingredients!$J$3:$J$217)+SUMIF($B$3:$B$724,G667,$CR$3:$CR$724)</f>
        <v>0</v>
      </c>
      <c r="CL667" s="30">
        <f>SUMIF(Ingredients!$B$3:$B$217,H667,Ingredients!$J$3:$J$217)+SUMIF($B$3:$B$724,H667,$CR$3:$CR$724)</f>
        <v>0</v>
      </c>
      <c r="CM667" s="30">
        <f>SUMIF(Ingredients!$B$3:$B$217,I667,Ingredients!$J$3:$J$217)+SUMIF($B$3:$B$724,I667,$CR$3:$CR$724)</f>
        <v>0</v>
      </c>
      <c r="CN667" s="30">
        <f>SUMIF(Ingredients!$B$3:$B$217,J667,Ingredients!$J$3:$J$217)+SUMIF($B$3:$B$724,J667,$CR$3:$CR$724)</f>
        <v>0</v>
      </c>
      <c r="CO667" s="30">
        <f>SUMIF(Ingredients!$B$3:$B$217,K667,Ingredients!$J$3:$J$217)+SUMIF($B$3:$B$724,K667,$CR$3:$CR$724)</f>
        <v>0</v>
      </c>
      <c r="CP667" s="30">
        <f>SUMIF(Ingredients!$B$3:$B$217,L667,Ingredients!$J$3:$J$217)+SUMIF($B$3:$B$724,L667,$CR$3:$CR$724)</f>
        <v>0</v>
      </c>
      <c r="CQ667" s="30">
        <f>SUMIF(Ingredients!$B$3:$B$217,M667,Ingredients!$J$3:$J$217)+SUMIF($B$3:$B$724,M667,$CR$3:$CR$724)</f>
        <v>0</v>
      </c>
      <c r="CR667" s="43">
        <f t="shared" si="139"/>
        <v>0</v>
      </c>
      <c r="CS667" s="34">
        <v>20</v>
      </c>
      <c r="CT667" s="30">
        <v>0</v>
      </c>
      <c r="CU667" s="30">
        <v>10.708333333333332</v>
      </c>
      <c r="CV667" s="35">
        <v>1.5</v>
      </c>
      <c r="CW667" s="36">
        <v>0</v>
      </c>
      <c r="CX667" s="37">
        <v>3</v>
      </c>
      <c r="CY667" s="38">
        <v>1.5</v>
      </c>
      <c r="CZ667" s="39">
        <v>0</v>
      </c>
      <c r="DA667" t="s">
        <v>202</v>
      </c>
      <c r="DB667" t="str">
        <f t="shared" ca="1" si="140"/>
        <v>-</v>
      </c>
      <c r="DD667" t="s">
        <v>200</v>
      </c>
      <c r="DE667" t="str">
        <f t="shared" ca="1" si="141"/>
        <v>SLAWDOGITEM(MEAL, ItemRegistry.slawdogItem, 4 ,4f,0f,1.5f,3f,0f,1.5f,0f,1.96f),</v>
      </c>
      <c r="DF667" t="s">
        <v>2663</v>
      </c>
    </row>
    <row r="668" spans="2:110" x14ac:dyDescent="0.3">
      <c r="B668" t="s">
        <v>998</v>
      </c>
      <c r="C668" t="str">
        <f>INDEX('PH Itemnames'!$B$1:$B$723,MATCH(B668,'PH Itemnames'!$A$1:$A$723),1)</f>
        <v>rivermudcakeItem</v>
      </c>
      <c r="D668" t="s">
        <v>245</v>
      </c>
      <c r="E668" t="s">
        <v>1192</v>
      </c>
      <c r="F668" s="10" t="s">
        <v>221</v>
      </c>
      <c r="G668" s="11" t="s">
        <v>184</v>
      </c>
      <c r="H668" s="11" t="s">
        <v>414</v>
      </c>
      <c r="I668" s="11" t="s">
        <v>264</v>
      </c>
      <c r="J668" s="11" t="s">
        <v>226</v>
      </c>
      <c r="K668" s="11" t="s">
        <v>247</v>
      </c>
      <c r="L668" s="11"/>
      <c r="M668" s="11"/>
      <c r="N668" s="46">
        <f ca="1">SUMIF(Ingredients!$B$3:$B$217,'PH complex foods'!F668,Ingredients!$A$3:$A$119)+SUMIF($B$3:$B$724,F668,$V$3:$V$723)</f>
        <v>0</v>
      </c>
      <c r="O668" s="11">
        <f ca="1">SUMIF(Ingredients!$B$3:$B$217,'PH complex foods'!G668,Ingredients!$A$3:$A$119)+SUMIF($B$3:$B$724,G668,$V$3:$V$723)</f>
        <v>0</v>
      </c>
      <c r="P668" s="11">
        <f ca="1">SUMIF(Ingredients!$B$3:$B$217,'PH complex foods'!H668,Ingredients!$A$3:$A$119)+SUMIF($B$3:$B$724,H668,$V$3:$V$723)</f>
        <v>1</v>
      </c>
      <c r="Q668" s="11">
        <f ca="1">SUMIF(Ingredients!$B$3:$B$217,'PH complex foods'!I668,Ingredients!$A$3:$A$119)+SUMIF($B$3:$B$724,I668,$V$3:$V$723)</f>
        <v>1</v>
      </c>
      <c r="R668" s="11">
        <f ca="1">SUMIF(Ingredients!$B$3:$B$217,'PH complex foods'!J668,Ingredients!$A$3:$A$119)+SUMIF($B$3:$B$724,J668,$V$3:$V$723)</f>
        <v>1</v>
      </c>
      <c r="S668" s="11">
        <f ca="1">SUMIF(Ingredients!$B$3:$B$217,'PH complex foods'!K668,Ingredients!$A$3:$A$119)+SUMIF($B$3:$B$724,K668,$V$3:$V$723)</f>
        <v>1</v>
      </c>
      <c r="T668" s="11">
        <f ca="1">SUMIF(Ingredients!$B$3:$B$217,'PH complex foods'!L668,Ingredients!$A$3:$A$119)+SUMIF($B$3:$B$724,L668,$V$3:$V$723)</f>
        <v>0</v>
      </c>
      <c r="U668" s="11">
        <f ca="1">SUMIF(Ingredients!$B$3:$B$217,'PH complex foods'!M668,Ingredients!$A$3:$A$119)+SUMIF($B$3:$B$724,M668,$V$3:$V$723)</f>
        <v>0</v>
      </c>
      <c r="V668" s="10">
        <f t="shared" ca="1" si="142"/>
        <v>-1</v>
      </c>
      <c r="W668" s="11">
        <f t="shared" si="131"/>
        <v>0</v>
      </c>
      <c r="X668" s="44" t="str">
        <f t="shared" ca="1" si="143"/>
        <v>No</v>
      </c>
      <c r="Y668" s="34">
        <f>SUMIF(Ingredients!$B$3:$B$217,F668,Ingredients!$C$3:$C$217)+SUMIF($B$3:$B$724,F668,$AG$3:$AG$724)</f>
        <v>0</v>
      </c>
      <c r="Z668" s="30">
        <f>SUMIF(Ingredients!$B$3:$B$217,G668,Ingredients!$C$3:$C$217)+SUMIF($B$3:$B$724,G668,$AG$3:$AG$724)</f>
        <v>0</v>
      </c>
      <c r="AA668" s="30">
        <f>SUMIF(Ingredients!$B$3:$B$217,H668,Ingredients!$C$3:$C$217)+SUMIF($B$3:$B$724,H668,$AG$3:$AG$724)</f>
        <v>0</v>
      </c>
      <c r="AB668" s="30">
        <f>SUMIF(Ingredients!$B$3:$B$217,I668,Ingredients!$C$3:$C$217)+SUMIF($B$3:$B$724,I668,$AG$3:$AG$724)</f>
        <v>5</v>
      </c>
      <c r="AC668" s="30">
        <f>SUMIF(Ingredients!$B$3:$B$217,J668,Ingredients!$C$3:$C$217)+SUMIF($B$3:$B$724,J668,$AG$3:$AG$724)</f>
        <v>0</v>
      </c>
      <c r="AD668" s="30">
        <f>SUMIF(Ingredients!$B$3:$B$217,K668,Ingredients!$C$3:$C$217)+SUMIF($B$3:$B$724,K668,$AG$3:$AG$724)</f>
        <v>5</v>
      </c>
      <c r="AE668" s="30">
        <f>SUMIF(Ingredients!$B$3:$B$217,L668,Ingredients!$C$3:$C$217)+SUMIF($B$3:$B$724,L668,$AG$3:$AG$724)</f>
        <v>0</v>
      </c>
      <c r="AF668" s="30">
        <f>SUMIF(Ingredients!$B$3:$B$217,M668,Ingredients!$C$3:$C$217)+SUMIF($B$3:$B$724,M668,$AG$3:$AG$724)</f>
        <v>0</v>
      </c>
      <c r="AG668" s="29">
        <f t="shared" si="132"/>
        <v>10</v>
      </c>
      <c r="AH668" s="30">
        <f>SUMIF(Ingredients!$B$3:$B$217,F668,Ingredients!$D$3:$D$217)+SUMIF($B$3:$B$724,F668,$AP$3:$AP$724)</f>
        <v>0</v>
      </c>
      <c r="AI668" s="30">
        <f>SUMIF(Ingredients!$B$3:$B$217,G668,Ingredients!$D$3:$D$217)+SUMIF($B$3:$B$724,G668,$AP$3:$AP$724)</f>
        <v>0</v>
      </c>
      <c r="AJ668" s="30">
        <f>SUMIF(Ingredients!$B$3:$B$217,H668,Ingredients!$D$3:$D$217)+SUMIF($B$3:$B$724,H668,$AP$3:$AP$724)</f>
        <v>10</v>
      </c>
      <c r="AK668" s="30">
        <f>SUMIF(Ingredients!$B$3:$B$217,I668,Ingredients!$D$3:$D$217)+SUMIF($B$3:$B$724,I668,$AP$3:$AP$724)</f>
        <v>0</v>
      </c>
      <c r="AL668" s="30">
        <f>SUMIF(Ingredients!$B$3:$B$217,J668,Ingredients!$D$3:$D$217)+SUMIF($B$3:$B$724,J668,$AP$3:$AP$724)</f>
        <v>0</v>
      </c>
      <c r="AM668" s="30">
        <f>SUMIF(Ingredients!$B$3:$B$217,K668,Ingredients!$D$3:$D$217)+SUMIF($B$3:$B$724,K668,$AP$3:$AP$724)</f>
        <v>0</v>
      </c>
      <c r="AN668" s="30">
        <f>SUMIF(Ingredients!$B$3:$B$217,L668,Ingredients!$D$3:$D$217)+SUMIF($B$3:$B$724,L668,$AP$3:$AP$724)</f>
        <v>0</v>
      </c>
      <c r="AO668" s="30">
        <f>SUMIF(Ingredients!$B$3:$B$217,M668,Ingredients!$D$3:$D$217)+SUMIF($B$3:$B$724,M668,$AP$3:$AP$724)</f>
        <v>0</v>
      </c>
      <c r="AP668" s="29">
        <f t="shared" si="133"/>
        <v>10</v>
      </c>
      <c r="AQ668" s="30">
        <f>SUMIF(Ingredients!$B$3:$B$217,F668,Ingredients!$E$3:$E$217)+SUMIF($B$3:$B$724,F668,$AY$3:$AY$727)</f>
        <v>0</v>
      </c>
      <c r="AR668" s="30">
        <f>SUMIF(Ingredients!$B$3:$B$217,G668,Ingredients!$E$3:$E$217)+SUMIF($B$3:$B$724,G668,$AY$3:$AY$727)</f>
        <v>0</v>
      </c>
      <c r="AS668" s="30">
        <f>SUMIF(Ingredients!$B$3:$B$217,H668,Ingredients!$E$3:$E$217)+SUMIF($B$3:$B$724,H668,$AY$3:$AY$727)</f>
        <v>15.333333333333334</v>
      </c>
      <c r="AT668" s="30">
        <f>SUMIF(Ingredients!$B$3:$B$217,I668,Ingredients!$E$3:$E$217)+SUMIF($B$3:$B$724,I668,$AY$3:$AY$727)</f>
        <v>43</v>
      </c>
      <c r="AU668" s="30">
        <f>SUMIF(Ingredients!$B$3:$B$217,J668,Ingredients!$E$3:$E$217)+SUMIF($B$3:$B$724,J668,$AY$3:$AY$727)</f>
        <v>16</v>
      </c>
      <c r="AV668" s="30">
        <f>SUMIF(Ingredients!$B$3:$B$217,K668,Ingredients!$E$3:$E$217)+SUMIF($B$3:$B$724,K668,$AY$3:$AY$727)</f>
        <v>12</v>
      </c>
      <c r="AW668" s="30">
        <f>SUMIF(Ingredients!$B$3:$B$217,L668,Ingredients!$E$3:$E$217)+SUMIF($B$3:$B$724,L668,$AY$3:$AY$727)</f>
        <v>0</v>
      </c>
      <c r="AX668" s="30">
        <f>SUMIF(Ingredients!$B$3:$B$217,M668,Ingredients!$E$3:$E$217)+SUMIF($B$3:$B$724,M668,$AY$3:$AY$727)</f>
        <v>0</v>
      </c>
      <c r="AY668" s="29">
        <f t="shared" si="134"/>
        <v>14.388888888888891</v>
      </c>
      <c r="AZ668" s="30">
        <f>SUMIF(Ingredients!$B$3:$B$217,F668,Ingredients!$F$3:$F$217)+SUMIF($B$3:$B$724,F668,$BH$3:$BH$724)</f>
        <v>0</v>
      </c>
      <c r="BA668" s="30">
        <f>SUMIF(Ingredients!$B$3:$B$217,G668,Ingredients!$F$3:$F$217)+SUMIF($B$3:$B$724,G668,$BH$3:$BH$724)</f>
        <v>0</v>
      </c>
      <c r="BB668" s="30">
        <f>SUMIF(Ingredients!$B$3:$B$217,H668,Ingredients!$F$3:$F$217)+SUMIF($B$3:$B$724,H668,$BH$3:$BH$724)</f>
        <v>0</v>
      </c>
      <c r="BC668" s="30">
        <f>SUMIF(Ingredients!$B$3:$B$217,I668,Ingredients!$F$3:$F$217)+SUMIF($B$3:$B$724,I668,$BH$3:$BH$724)</f>
        <v>1</v>
      </c>
      <c r="BD668" s="30">
        <f>SUMIF(Ingredients!$B$3:$B$217,J668,Ingredients!$F$3:$F$217)+SUMIF($B$3:$B$724,J668,$BH$3:$BH$724)</f>
        <v>0</v>
      </c>
      <c r="BE668" s="30">
        <f>SUMIF(Ingredients!$B$3:$B$217,K668,Ingredients!$F$3:$F$217)+SUMIF($B$3:$B$724,K668,$BH$3:$BH$724)</f>
        <v>0</v>
      </c>
      <c r="BF668" s="30">
        <f>SUMIF(Ingredients!$B$3:$B$217,L668,Ingredients!$F$3:$F$217)+SUMIF($B$3:$B$724,L668,$BH$3:$BH$724)</f>
        <v>0</v>
      </c>
      <c r="BG668" s="30">
        <f>SUMIF(Ingredients!$B$3:$B$217,M668,Ingredients!$F$3:$F$217)+SUMIF($B$3:$B$724,M668,$BH$3:$BH$724)</f>
        <v>0</v>
      </c>
      <c r="BH668" s="35">
        <f t="shared" si="135"/>
        <v>1</v>
      </c>
      <c r="BI668" s="30">
        <f>SUMIF(Ingredients!$B$3:$B$217,F668,Ingredients!$G$3:$G$217)+SUMIF($B$3:$B$724,F668,$BQ$3:$BQ$724)</f>
        <v>0</v>
      </c>
      <c r="BJ668" s="30">
        <f>SUMIF(Ingredients!$B$3:$B$217,G668,Ingredients!$G$3:$G$217)+SUMIF($B$3:$B$724,G668,$BQ$3:$BQ$724)</f>
        <v>0</v>
      </c>
      <c r="BK668" s="30">
        <f>SUMIF(Ingredients!$B$3:$B$217,H668,Ingredients!$G$3:$G$217)+SUMIF($B$3:$B$724,H668,$BQ$3:$BQ$724)</f>
        <v>0</v>
      </c>
      <c r="BL668" s="30">
        <f>SUMIF(Ingredients!$B$3:$B$217,I668,Ingredients!$G$3:$G$217)+SUMIF($B$3:$B$724,I668,$BQ$3:$BQ$724)</f>
        <v>0</v>
      </c>
      <c r="BM668" s="30">
        <f>SUMIF(Ingredients!$B$3:$B$217,J668,Ingredients!$G$3:$G$217)+SUMIF($B$3:$B$724,J668,$BQ$3:$BQ$724)</f>
        <v>0</v>
      </c>
      <c r="BN668" s="30">
        <f>SUMIF(Ingredients!$B$3:$B$217,K668,Ingredients!$G$3:$G$217)+SUMIF($B$3:$B$724,K668,$BQ$3:$BQ$724)</f>
        <v>0</v>
      </c>
      <c r="BO668" s="30">
        <f>SUMIF(Ingredients!$B$3:$B$217,L668,Ingredients!$G$3:$G$217)+SUMIF($B$3:$B$724,L668,$BQ$3:$BQ$724)</f>
        <v>0</v>
      </c>
      <c r="BP668" s="30">
        <f>SUMIF(Ingredients!$B$3:$B$217,M668,Ingredients!$G$3:$G$217)+SUMIF($B$3:$B$724,M668,$BQ$3:$BQ$724)</f>
        <v>0</v>
      </c>
      <c r="BQ668" s="36">
        <f t="shared" si="136"/>
        <v>0</v>
      </c>
      <c r="BR668" s="30">
        <f>SUMIF(Ingredients!$B$3:$B$217,F668,Ingredients!$H$3:$H$217)+SUMIF($B$3:$B$724,F668,$BZ$3:$BZ$724)</f>
        <v>0</v>
      </c>
      <c r="BS668" s="30">
        <f>SUMIF(Ingredients!$B$3:$B$217,G668,Ingredients!$H$3:$H$217)+SUMIF($B$3:$B$724,G668,$BZ$3:$BZ$724)</f>
        <v>0</v>
      </c>
      <c r="BT668" s="30">
        <f>SUMIF(Ingredients!$B$3:$B$217,H668,Ingredients!$H$3:$H$217)+SUMIF($B$3:$B$724,H668,$BZ$3:$BZ$724)</f>
        <v>0</v>
      </c>
      <c r="BU668" s="30">
        <f>SUMIF(Ingredients!$B$3:$B$217,I668,Ingredients!$H$3:$H$217)+SUMIF($B$3:$B$724,I668,$BZ$3:$BZ$724)</f>
        <v>0</v>
      </c>
      <c r="BV668" s="30">
        <f>SUMIF(Ingredients!$B$3:$B$217,J668,Ingredients!$H$3:$H$217)+SUMIF($B$3:$B$724,J668,$BZ$3:$BZ$724)</f>
        <v>0</v>
      </c>
      <c r="BW668" s="30">
        <f>SUMIF(Ingredients!$B$3:$B$217,K668,Ingredients!$H$3:$H$217)+SUMIF($B$3:$B$724,K668,$BZ$3:$BZ$724)</f>
        <v>0</v>
      </c>
      <c r="BX668" s="30">
        <f>SUMIF(Ingredients!$B$3:$B$217,L668,Ingredients!$H$3:$H$217)+SUMIF($B$3:$B$724,L668,$BZ$3:$BZ$724)</f>
        <v>0</v>
      </c>
      <c r="BY668" s="30">
        <f>SUMIF(Ingredients!$B$3:$B$217,M668,Ingredients!$H$3:$H$217)+SUMIF($B$3:$B$724,M668,$BZ$3:$BZ$724)</f>
        <v>0</v>
      </c>
      <c r="BZ668" s="42">
        <f t="shared" si="137"/>
        <v>0</v>
      </c>
      <c r="CA668" s="30">
        <f>SUMIF(Ingredients!$B$3:$B$217,F668,Ingredients!$I$3:$I$217)+SUMIF($B$3:$B$724,F668,$CI$3:$CI$724)</f>
        <v>0</v>
      </c>
      <c r="CB668" s="30">
        <f>SUMIF(Ingredients!$B$3:$B$217,G668,Ingredients!$I$3:$I$217)+SUMIF($B$3:$B$724,G668,$CI$3:$CI$724)</f>
        <v>0</v>
      </c>
      <c r="CC668" s="30">
        <f>SUMIF(Ingredients!$B$3:$B$217,H668,Ingredients!$I$3:$I$217)+SUMIF($B$3:$B$724,H668,$CI$3:$CI$724)</f>
        <v>0</v>
      </c>
      <c r="CD668" s="30">
        <f>SUMIF(Ingredients!$B$3:$B$217,I668,Ingredients!$I$3:$I$217)+SUMIF($B$3:$B$724,I668,$CI$3:$CI$724)</f>
        <v>0</v>
      </c>
      <c r="CE668" s="30">
        <f>SUMIF(Ingredients!$B$3:$B$217,J668,Ingredients!$I$3:$I$217)+SUMIF($B$3:$B$724,J668,$CI$3:$CI$724)</f>
        <v>0</v>
      </c>
      <c r="CF668" s="30">
        <f>SUMIF(Ingredients!$B$3:$B$217,K668,Ingredients!$I$3:$I$217)+SUMIF($B$3:$B$724,K668,$CI$3:$CI$724)</f>
        <v>0</v>
      </c>
      <c r="CG668" s="30">
        <f>SUMIF(Ingredients!$B$3:$B$217,L668,Ingredients!$I$3:$I$217)+SUMIF($B$3:$B$724,L668,$CI$3:$CI$724)</f>
        <v>0</v>
      </c>
      <c r="CH668" s="30">
        <f>SUMIF(Ingredients!$B$3:$B$217,M668,Ingredients!$I$3:$I$217)+SUMIF($B$3:$B$724,M668,$CI$3:$CI$724)</f>
        <v>0</v>
      </c>
      <c r="CI668" s="38">
        <f t="shared" si="138"/>
        <v>0</v>
      </c>
      <c r="CJ668" s="30">
        <f>SUMIF(Ingredients!$B$3:$B$217,F668,Ingredients!$J$3:$J$217)+SUMIF($B$3:$B$724,F668,$CR$3:$CR$724)</f>
        <v>0</v>
      </c>
      <c r="CK668" s="30">
        <f>SUMIF(Ingredients!$B$3:$B$217,G668,Ingredients!$J$3:$J$217)+SUMIF($B$3:$B$724,G668,$CR$3:$CR$724)</f>
        <v>0</v>
      </c>
      <c r="CL668" s="30">
        <f>SUMIF(Ingredients!$B$3:$B$217,H668,Ingredients!$J$3:$J$217)+SUMIF($B$3:$B$724,H668,$CR$3:$CR$724)</f>
        <v>0</v>
      </c>
      <c r="CM668" s="30">
        <f>SUMIF(Ingredients!$B$3:$B$217,I668,Ingredients!$J$3:$J$217)+SUMIF($B$3:$B$724,I668,$CR$3:$CR$724)</f>
        <v>0</v>
      </c>
      <c r="CN668" s="30">
        <f>SUMIF(Ingredients!$B$3:$B$217,J668,Ingredients!$J$3:$J$217)+SUMIF($B$3:$B$724,J668,$CR$3:$CR$724)</f>
        <v>0</v>
      </c>
      <c r="CO668" s="30">
        <f>SUMIF(Ingredients!$B$3:$B$217,K668,Ingredients!$J$3:$J$217)+SUMIF($B$3:$B$724,K668,$CR$3:$CR$724)</f>
        <v>1</v>
      </c>
      <c r="CP668" s="30">
        <f>SUMIF(Ingredients!$B$3:$B$217,L668,Ingredients!$J$3:$J$217)+SUMIF($B$3:$B$724,L668,$CR$3:$CR$724)</f>
        <v>0</v>
      </c>
      <c r="CQ668" s="30">
        <f>SUMIF(Ingredients!$B$3:$B$217,M668,Ingredients!$J$3:$J$217)+SUMIF($B$3:$B$724,M668,$CR$3:$CR$724)</f>
        <v>0</v>
      </c>
      <c r="CR668" s="43">
        <f t="shared" si="139"/>
        <v>1</v>
      </c>
      <c r="CS668" s="34">
        <v>10</v>
      </c>
      <c r="CT668" s="30">
        <v>10</v>
      </c>
      <c r="CU668" s="30">
        <v>14.388888888888891</v>
      </c>
      <c r="CV668" s="35">
        <v>1</v>
      </c>
      <c r="CW668" s="36">
        <v>0</v>
      </c>
      <c r="CX668" s="37">
        <v>0</v>
      </c>
      <c r="CY668" s="38">
        <v>0</v>
      </c>
      <c r="CZ668" s="39">
        <v>1</v>
      </c>
      <c r="DA668" t="s">
        <v>199</v>
      </c>
      <c r="DB668" t="str">
        <f t="shared" ca="1" si="140"/>
        <v>No</v>
      </c>
      <c r="DD668" t="s">
        <v>200</v>
      </c>
      <c r="DE668" t="str">
        <f t="shared" ca="1" si="141"/>
        <v/>
      </c>
      <c r="DF668" t="s">
        <v>2272</v>
      </c>
    </row>
    <row r="669" spans="2:110" x14ac:dyDescent="0.3">
      <c r="B669" t="s">
        <v>999</v>
      </c>
      <c r="C669" t="str">
        <f>INDEX('PH Itemnames'!$B$1:$B$723,MATCH(B669,'PH Itemnames'!$A$1:$A$723),1)</f>
        <v>fruitcakeItem</v>
      </c>
      <c r="D669" t="s">
        <v>245</v>
      </c>
      <c r="E669" t="s">
        <v>1192</v>
      </c>
      <c r="F669" s="10" t="s">
        <v>209</v>
      </c>
      <c r="G669" s="11" t="s">
        <v>186</v>
      </c>
      <c r="H669" s="11" t="s">
        <v>138</v>
      </c>
      <c r="I669" s="11" t="s">
        <v>261</v>
      </c>
      <c r="J669" s="11" t="s">
        <v>1000</v>
      </c>
      <c r="K669" s="11" t="s">
        <v>161</v>
      </c>
      <c r="L669" s="11" t="s">
        <v>14</v>
      </c>
      <c r="M669" s="11"/>
      <c r="N669" s="46">
        <f ca="1">SUMIF(Ingredients!$B$3:$B$217,'PH complex foods'!F669,Ingredients!$A$3:$A$119)+SUMIF($B$3:$B$724,F669,$V$3:$V$723)</f>
        <v>1</v>
      </c>
      <c r="O669" s="11">
        <f ca="1">SUMIF(Ingredients!$B$3:$B$217,'PH complex foods'!G669,Ingredients!$A$3:$A$119)+SUMIF($B$3:$B$724,G669,$V$3:$V$723)</f>
        <v>0</v>
      </c>
      <c r="P669" s="11">
        <f ca="1">SUMIF(Ingredients!$B$3:$B$217,'PH complex foods'!H669,Ingredients!$A$3:$A$119)+SUMIF($B$3:$B$724,H669,$V$3:$V$723)</f>
        <v>0</v>
      </c>
      <c r="Q669" s="11">
        <f ca="1">SUMIF(Ingredients!$B$3:$B$217,'PH complex foods'!I669,Ingredients!$A$3:$A$119)+SUMIF($B$3:$B$724,I669,$V$3:$V$723)</f>
        <v>1</v>
      </c>
      <c r="R669" s="11">
        <f ca="1">SUMIF(Ingredients!$B$3:$B$217,'PH complex foods'!J669,Ingredients!$A$3:$A$119)+SUMIF($B$3:$B$724,J669,$V$3:$V$723)</f>
        <v>1</v>
      </c>
      <c r="S669" s="11">
        <f ca="1">SUMIF(Ingredients!$B$3:$B$217,'PH complex foods'!K669,Ingredients!$A$3:$A$119)+SUMIF($B$3:$B$724,K669,$V$3:$V$723)</f>
        <v>0</v>
      </c>
      <c r="T669" s="11">
        <f ca="1">SUMIF(Ingredients!$B$3:$B$217,'PH complex foods'!L669,Ingredients!$A$3:$A$119)+SUMIF($B$3:$B$724,L669,$V$3:$V$723)</f>
        <v>1</v>
      </c>
      <c r="U669" s="11">
        <f ca="1">SUMIF(Ingredients!$B$3:$B$217,'PH complex foods'!M669,Ingredients!$A$3:$A$119)+SUMIF($B$3:$B$724,M669,$V$3:$V$723)</f>
        <v>0</v>
      </c>
      <c r="V669" s="10">
        <f t="shared" ca="1" si="142"/>
        <v>-2</v>
      </c>
      <c r="W669" s="11">
        <f t="shared" si="131"/>
        <v>0</v>
      </c>
      <c r="X669" s="44" t="str">
        <f t="shared" ca="1" si="143"/>
        <v>No</v>
      </c>
      <c r="Y669" s="34">
        <f>SUMIF(Ingredients!$B$3:$B$217,F669,Ingredients!$C$3:$C$217)+SUMIF($B$3:$B$724,F669,$AG$3:$AG$724)</f>
        <v>5</v>
      </c>
      <c r="Z669" s="30">
        <f>SUMIF(Ingredients!$B$3:$B$217,G669,Ingredients!$C$3:$C$217)+SUMIF($B$3:$B$724,G669,$AG$3:$AG$724)</f>
        <v>0</v>
      </c>
      <c r="AA669" s="30">
        <f>SUMIF(Ingredients!$B$3:$B$217,H669,Ingredients!$C$3:$C$217)+SUMIF($B$3:$B$724,H669,$AG$3:$AG$724)</f>
        <v>0</v>
      </c>
      <c r="AB669" s="30">
        <f>SUMIF(Ingredients!$B$3:$B$217,I669,Ingredients!$C$3:$C$217)+SUMIF($B$3:$B$724,I669,$AG$3:$AG$724)</f>
        <v>2</v>
      </c>
      <c r="AC669" s="30">
        <f>SUMIF(Ingredients!$B$3:$B$217,J669,Ingredients!$C$3:$C$217)+SUMIF($B$3:$B$724,J669,$AG$3:$AG$724)</f>
        <v>3</v>
      </c>
      <c r="AD669" s="30">
        <f>SUMIF(Ingredients!$B$3:$B$217,K669,Ingredients!$C$3:$C$217)+SUMIF($B$3:$B$724,K669,$AG$3:$AG$724)</f>
        <v>0</v>
      </c>
      <c r="AE669" s="30">
        <f>SUMIF(Ingredients!$B$3:$B$217,L669,Ingredients!$C$3:$C$217)+SUMIF($B$3:$B$724,L669,$AG$3:$AG$724)</f>
        <v>1</v>
      </c>
      <c r="AF669" s="30">
        <f>SUMIF(Ingredients!$B$3:$B$217,M669,Ingredients!$C$3:$C$217)+SUMIF($B$3:$B$724,M669,$AG$3:$AG$724)</f>
        <v>0</v>
      </c>
      <c r="AG669" s="29">
        <f t="shared" si="132"/>
        <v>11</v>
      </c>
      <c r="AH669" s="30">
        <f>SUMIF(Ingredients!$B$3:$B$217,F669,Ingredients!$D$3:$D$217)+SUMIF($B$3:$B$724,F669,$AP$3:$AP$724)</f>
        <v>0</v>
      </c>
      <c r="AI669" s="30">
        <f>SUMIF(Ingredients!$B$3:$B$217,G669,Ingredients!$D$3:$D$217)+SUMIF($B$3:$B$724,G669,$AP$3:$AP$724)</f>
        <v>0</v>
      </c>
      <c r="AJ669" s="30">
        <f>SUMIF(Ingredients!$B$3:$B$217,H669,Ingredients!$D$3:$D$217)+SUMIF($B$3:$B$724,H669,$AP$3:$AP$724)</f>
        <v>0</v>
      </c>
      <c r="AK669" s="30">
        <f>SUMIF(Ingredients!$B$3:$B$217,I669,Ingredients!$D$3:$D$217)+SUMIF($B$3:$B$724,I669,$AP$3:$AP$724)</f>
        <v>0</v>
      </c>
      <c r="AL669" s="30">
        <f>SUMIF(Ingredients!$B$3:$B$217,J669,Ingredients!$D$3:$D$217)+SUMIF($B$3:$B$724,J669,$AP$3:$AP$724)</f>
        <v>9.5</v>
      </c>
      <c r="AM669" s="30">
        <f>SUMIF(Ingredients!$B$3:$B$217,K669,Ingredients!$D$3:$D$217)+SUMIF($B$3:$B$724,K669,$AP$3:$AP$724)</f>
        <v>0</v>
      </c>
      <c r="AN669" s="30">
        <f>SUMIF(Ingredients!$B$3:$B$217,L669,Ingredients!$D$3:$D$217)+SUMIF($B$3:$B$724,L669,$AP$3:$AP$724)</f>
        <v>5</v>
      </c>
      <c r="AO669" s="30">
        <f>SUMIF(Ingredients!$B$3:$B$217,M669,Ingredients!$D$3:$D$217)+SUMIF($B$3:$B$724,M669,$AP$3:$AP$724)</f>
        <v>0</v>
      </c>
      <c r="AP669" s="29">
        <f t="shared" si="133"/>
        <v>14.5</v>
      </c>
      <c r="AQ669" s="30">
        <f>SUMIF(Ingredients!$B$3:$B$217,F669,Ingredients!$E$3:$E$217)+SUMIF($B$3:$B$724,F669,$AY$3:$AY$727)</f>
        <v>7</v>
      </c>
      <c r="AR669" s="30">
        <f>SUMIF(Ingredients!$B$3:$B$217,G669,Ingredients!$E$3:$E$217)+SUMIF($B$3:$B$724,G669,$AY$3:$AY$727)</f>
        <v>0</v>
      </c>
      <c r="AS669" s="30">
        <f>SUMIF(Ingredients!$B$3:$B$217,H669,Ingredients!$E$3:$E$217)+SUMIF($B$3:$B$724,H669,$AY$3:$AY$727)</f>
        <v>0</v>
      </c>
      <c r="AT669" s="30">
        <f>SUMIF(Ingredients!$B$3:$B$217,I669,Ingredients!$E$3:$E$217)+SUMIF($B$3:$B$724,I669,$AY$3:$AY$727)</f>
        <v>12</v>
      </c>
      <c r="AU669" s="30">
        <f>SUMIF(Ingredients!$B$3:$B$217,J669,Ingredients!$E$3:$E$217)+SUMIF($B$3:$B$724,J669,$AY$3:$AY$727)</f>
        <v>6.65</v>
      </c>
      <c r="AV669" s="30">
        <f>SUMIF(Ingredients!$B$3:$B$217,K669,Ingredients!$E$3:$E$217)+SUMIF($B$3:$B$724,K669,$AY$3:$AY$727)</f>
        <v>0</v>
      </c>
      <c r="AW669" s="30">
        <f>SUMIF(Ingredients!$B$3:$B$217,L669,Ingredients!$E$3:$E$217)+SUMIF($B$3:$B$724,L669,$AY$3:$AY$727)</f>
        <v>5</v>
      </c>
      <c r="AX669" s="30">
        <f>SUMIF(Ingredients!$B$3:$B$217,M669,Ingredients!$E$3:$E$217)+SUMIF($B$3:$B$724,M669,$AY$3:$AY$727)</f>
        <v>0</v>
      </c>
      <c r="AY669" s="29">
        <f t="shared" si="134"/>
        <v>4.3785714285714281</v>
      </c>
      <c r="AZ669" s="30">
        <f>SUMIF(Ingredients!$B$3:$B$217,F669,Ingredients!$F$3:$F$217)+SUMIF($B$3:$B$724,F669,$BH$3:$BH$724)</f>
        <v>1</v>
      </c>
      <c r="BA669" s="30">
        <f>SUMIF(Ingredients!$B$3:$B$217,G669,Ingredients!$F$3:$F$217)+SUMIF($B$3:$B$724,G669,$BH$3:$BH$724)</f>
        <v>0</v>
      </c>
      <c r="BB669" s="30">
        <f>SUMIF(Ingredients!$B$3:$B$217,H669,Ingredients!$F$3:$F$217)+SUMIF($B$3:$B$724,H669,$BH$3:$BH$724)</f>
        <v>0</v>
      </c>
      <c r="BC669" s="30">
        <f>SUMIF(Ingredients!$B$3:$B$217,I669,Ingredients!$F$3:$F$217)+SUMIF($B$3:$B$724,I669,$BH$3:$BH$724)</f>
        <v>0</v>
      </c>
      <c r="BD669" s="30">
        <f>SUMIF(Ingredients!$B$3:$B$217,J669,Ingredients!$F$3:$F$217)+SUMIF($B$3:$B$724,J669,$BH$3:$BH$724)</f>
        <v>0</v>
      </c>
      <c r="BE669" s="30">
        <f>SUMIF(Ingredients!$B$3:$B$217,K669,Ingredients!$F$3:$F$217)+SUMIF($B$3:$B$724,K669,$BH$3:$BH$724)</f>
        <v>0</v>
      </c>
      <c r="BF669" s="30">
        <f>SUMIF(Ingredients!$B$3:$B$217,L669,Ingredients!$F$3:$F$217)+SUMIF($B$3:$B$724,L669,$BH$3:$BH$724)</f>
        <v>0</v>
      </c>
      <c r="BG669" s="30">
        <f>SUMIF(Ingredients!$B$3:$B$217,M669,Ingredients!$F$3:$F$217)+SUMIF($B$3:$B$724,M669,$BH$3:$BH$724)</f>
        <v>0</v>
      </c>
      <c r="BH669" s="35">
        <f t="shared" si="135"/>
        <v>1</v>
      </c>
      <c r="BI669" s="30">
        <f>SUMIF(Ingredients!$B$3:$B$217,F669,Ingredients!$G$3:$G$217)+SUMIF($B$3:$B$724,F669,$BQ$3:$BQ$724)</f>
        <v>0</v>
      </c>
      <c r="BJ669" s="30">
        <f>SUMIF(Ingredients!$B$3:$B$217,G669,Ingredients!$G$3:$G$217)+SUMIF($B$3:$B$724,G669,$BQ$3:$BQ$724)</f>
        <v>0</v>
      </c>
      <c r="BK669" s="30">
        <f>SUMIF(Ingredients!$B$3:$B$217,H669,Ingredients!$G$3:$G$217)+SUMIF($B$3:$B$724,H669,$BQ$3:$BQ$724)</f>
        <v>0</v>
      </c>
      <c r="BL669" s="30">
        <f>SUMIF(Ingredients!$B$3:$B$217,I669,Ingredients!$G$3:$G$217)+SUMIF($B$3:$B$724,I669,$BQ$3:$BQ$724)</f>
        <v>1</v>
      </c>
      <c r="BM669" s="30">
        <f>SUMIF(Ingredients!$B$3:$B$217,J669,Ingredients!$G$3:$G$217)+SUMIF($B$3:$B$724,J669,$BQ$3:$BQ$724)</f>
        <v>1.6900000000000002</v>
      </c>
      <c r="BN669" s="30">
        <f>SUMIF(Ingredients!$B$3:$B$217,K669,Ingredients!$G$3:$G$217)+SUMIF($B$3:$B$724,K669,$BQ$3:$BQ$724)</f>
        <v>0</v>
      </c>
      <c r="BO669" s="30">
        <f>SUMIF(Ingredients!$B$3:$B$217,L669,Ingredients!$G$3:$G$217)+SUMIF($B$3:$B$724,L669,$BQ$3:$BQ$724)</f>
        <v>1</v>
      </c>
      <c r="BP669" s="30">
        <f>SUMIF(Ingredients!$B$3:$B$217,M669,Ingredients!$G$3:$G$217)+SUMIF($B$3:$B$724,M669,$BQ$3:$BQ$724)</f>
        <v>0</v>
      </c>
      <c r="BQ669" s="36">
        <f t="shared" si="136"/>
        <v>3.6900000000000004</v>
      </c>
      <c r="BR669" s="30">
        <f>SUMIF(Ingredients!$B$3:$B$217,F669,Ingredients!$H$3:$H$217)+SUMIF($B$3:$B$724,F669,$BZ$3:$BZ$724)</f>
        <v>0</v>
      </c>
      <c r="BS669" s="30">
        <f>SUMIF(Ingredients!$B$3:$B$217,G669,Ingredients!$H$3:$H$217)+SUMIF($B$3:$B$724,G669,$BZ$3:$BZ$724)</f>
        <v>0</v>
      </c>
      <c r="BT669" s="30">
        <f>SUMIF(Ingredients!$B$3:$B$217,H669,Ingredients!$H$3:$H$217)+SUMIF($B$3:$B$724,H669,$BZ$3:$BZ$724)</f>
        <v>0</v>
      </c>
      <c r="BU669" s="30">
        <f>SUMIF(Ingredients!$B$3:$B$217,I669,Ingredients!$H$3:$H$217)+SUMIF($B$3:$B$724,I669,$BZ$3:$BZ$724)</f>
        <v>0</v>
      </c>
      <c r="BV669" s="30">
        <f>SUMIF(Ingredients!$B$3:$B$217,J669,Ingredients!$H$3:$H$217)+SUMIF($B$3:$B$724,J669,$BZ$3:$BZ$724)</f>
        <v>0</v>
      </c>
      <c r="BW669" s="30">
        <f>SUMIF(Ingredients!$B$3:$B$217,K669,Ingredients!$H$3:$H$217)+SUMIF($B$3:$B$724,K669,$BZ$3:$BZ$724)</f>
        <v>0</v>
      </c>
      <c r="BX669" s="30">
        <f>SUMIF(Ingredients!$B$3:$B$217,L669,Ingredients!$H$3:$H$217)+SUMIF($B$3:$B$724,L669,$BZ$3:$BZ$724)</f>
        <v>0</v>
      </c>
      <c r="BY669" s="30">
        <f>SUMIF(Ingredients!$B$3:$B$217,M669,Ingredients!$H$3:$H$217)+SUMIF($B$3:$B$724,M669,$BZ$3:$BZ$724)</f>
        <v>0</v>
      </c>
      <c r="BZ669" s="42">
        <f t="shared" si="137"/>
        <v>0</v>
      </c>
      <c r="CA669" s="30">
        <f>SUMIF(Ingredients!$B$3:$B$217,F669,Ingredients!$I$3:$I$217)+SUMIF($B$3:$B$724,F669,$CI$3:$CI$724)</f>
        <v>0</v>
      </c>
      <c r="CB669" s="30">
        <f>SUMIF(Ingredients!$B$3:$B$217,G669,Ingredients!$I$3:$I$217)+SUMIF($B$3:$B$724,G669,$CI$3:$CI$724)</f>
        <v>0</v>
      </c>
      <c r="CC669" s="30">
        <f>SUMIF(Ingredients!$B$3:$B$217,H669,Ingredients!$I$3:$I$217)+SUMIF($B$3:$B$724,H669,$CI$3:$CI$724)</f>
        <v>0</v>
      </c>
      <c r="CD669" s="30">
        <f>SUMIF(Ingredients!$B$3:$B$217,I669,Ingredients!$I$3:$I$217)+SUMIF($B$3:$B$724,I669,$CI$3:$CI$724)</f>
        <v>0</v>
      </c>
      <c r="CE669" s="30">
        <f>SUMIF(Ingredients!$B$3:$B$217,J669,Ingredients!$I$3:$I$217)+SUMIF($B$3:$B$724,J669,$CI$3:$CI$724)</f>
        <v>0</v>
      </c>
      <c r="CF669" s="30">
        <f>SUMIF(Ingredients!$B$3:$B$217,K669,Ingredients!$I$3:$I$217)+SUMIF($B$3:$B$724,K669,$CI$3:$CI$724)</f>
        <v>0</v>
      </c>
      <c r="CG669" s="30">
        <f>SUMIF(Ingredients!$B$3:$B$217,L669,Ingredients!$I$3:$I$217)+SUMIF($B$3:$B$724,L669,$CI$3:$CI$724)</f>
        <v>0</v>
      </c>
      <c r="CH669" s="30">
        <f>SUMIF(Ingredients!$B$3:$B$217,M669,Ingredients!$I$3:$I$217)+SUMIF($B$3:$B$724,M669,$CI$3:$CI$724)</f>
        <v>0</v>
      </c>
      <c r="CI669" s="38">
        <f t="shared" si="138"/>
        <v>0</v>
      </c>
      <c r="CJ669" s="30">
        <f>SUMIF(Ingredients!$B$3:$B$217,F669,Ingredients!$J$3:$J$217)+SUMIF($B$3:$B$724,F669,$CR$3:$CR$724)</f>
        <v>0</v>
      </c>
      <c r="CK669" s="30">
        <f>SUMIF(Ingredients!$B$3:$B$217,G669,Ingredients!$J$3:$J$217)+SUMIF($B$3:$B$724,G669,$CR$3:$CR$724)</f>
        <v>0</v>
      </c>
      <c r="CL669" s="30">
        <f>SUMIF(Ingredients!$B$3:$B$217,H669,Ingredients!$J$3:$J$217)+SUMIF($B$3:$B$724,H669,$CR$3:$CR$724)</f>
        <v>0</v>
      </c>
      <c r="CM669" s="30">
        <f>SUMIF(Ingredients!$B$3:$B$217,I669,Ingredients!$J$3:$J$217)+SUMIF($B$3:$B$724,I669,$CR$3:$CR$724)</f>
        <v>0</v>
      </c>
      <c r="CN669" s="30">
        <f>SUMIF(Ingredients!$B$3:$B$217,J669,Ingredients!$J$3:$J$217)+SUMIF($B$3:$B$724,J669,$CR$3:$CR$724)</f>
        <v>0</v>
      </c>
      <c r="CO669" s="30">
        <f>SUMIF(Ingredients!$B$3:$B$217,K669,Ingredients!$J$3:$J$217)+SUMIF($B$3:$B$724,K669,$CR$3:$CR$724)</f>
        <v>0</v>
      </c>
      <c r="CP669" s="30">
        <f>SUMIF(Ingredients!$B$3:$B$217,L669,Ingredients!$J$3:$J$217)+SUMIF($B$3:$B$724,L669,$CR$3:$CR$724)</f>
        <v>0</v>
      </c>
      <c r="CQ669" s="30">
        <f>SUMIF(Ingredients!$B$3:$B$217,M669,Ingredients!$J$3:$J$217)+SUMIF($B$3:$B$724,M669,$CR$3:$CR$724)</f>
        <v>0</v>
      </c>
      <c r="CR669" s="43">
        <f t="shared" si="139"/>
        <v>0</v>
      </c>
      <c r="CS669" s="34">
        <v>11</v>
      </c>
      <c r="CT669" s="30">
        <v>14.5</v>
      </c>
      <c r="CU669" s="30">
        <v>4.3785714285714281</v>
      </c>
      <c r="CV669" s="35">
        <v>1</v>
      </c>
      <c r="CW669" s="36">
        <v>3.6900000000000004</v>
      </c>
      <c r="CX669" s="37">
        <v>0</v>
      </c>
      <c r="CY669" s="38">
        <v>0</v>
      </c>
      <c r="CZ669" s="39">
        <v>0</v>
      </c>
      <c r="DA669" t="s">
        <v>199</v>
      </c>
      <c r="DB669" t="str">
        <f t="shared" ca="1" si="140"/>
        <v>No</v>
      </c>
      <c r="DD669" t="s">
        <v>200</v>
      </c>
      <c r="DE669" t="str">
        <f t="shared" ca="1" si="141"/>
        <v/>
      </c>
      <c r="DF669" t="s">
        <v>2272</v>
      </c>
    </row>
    <row r="670" spans="2:110" x14ac:dyDescent="0.3">
      <c r="B670" t="s">
        <v>1001</v>
      </c>
      <c r="C670" t="str">
        <f>INDEX('PH Itemnames'!$B$1:$B$723,MATCH(B670,'PH Itemnames'!$A$1:$A$723),1)</f>
        <v>springfieldcashewchickenItem</v>
      </c>
      <c r="D670" t="s">
        <v>245</v>
      </c>
      <c r="E670" t="s">
        <v>1192</v>
      </c>
      <c r="F670" s="10" t="s">
        <v>499</v>
      </c>
      <c r="G670" s="11" t="s">
        <v>172</v>
      </c>
      <c r="H670" s="11" t="s">
        <v>842</v>
      </c>
      <c r="I670" s="11" t="s">
        <v>44</v>
      </c>
      <c r="J670" s="11"/>
      <c r="K670" s="11"/>
      <c r="L670" s="11"/>
      <c r="M670" s="11"/>
      <c r="N670" s="46">
        <f ca="1">SUMIF(Ingredients!$B$3:$B$217,'PH complex foods'!F670,Ingredients!$A$3:$A$119)+SUMIF($B$3:$B$724,F670,$V$3:$V$723)</f>
        <v>1</v>
      </c>
      <c r="O670" s="11">
        <f ca="1">SUMIF(Ingredients!$B$3:$B$217,'PH complex foods'!G670,Ingredients!$A$3:$A$119)+SUMIF($B$3:$B$724,G670,$V$3:$V$723)</f>
        <v>0</v>
      </c>
      <c r="P670" s="11">
        <f ca="1">SUMIF(Ingredients!$B$3:$B$217,'PH complex foods'!H670,Ingredients!$A$3:$A$119)+SUMIF($B$3:$B$724,H670,$V$3:$V$723)</f>
        <v>0</v>
      </c>
      <c r="Q670" s="11">
        <f ca="1">SUMIF(Ingredients!$B$3:$B$217,'PH complex foods'!I670,Ingredients!$A$3:$A$119)+SUMIF($B$3:$B$724,I670,$V$3:$V$723)</f>
        <v>1</v>
      </c>
      <c r="R670" s="11">
        <f ca="1">SUMIF(Ingredients!$B$3:$B$217,'PH complex foods'!J670,Ingredients!$A$3:$A$119)+SUMIF($B$3:$B$724,J670,$V$3:$V$723)</f>
        <v>0</v>
      </c>
      <c r="S670" s="11">
        <f ca="1">SUMIF(Ingredients!$B$3:$B$217,'PH complex foods'!K670,Ingredients!$A$3:$A$119)+SUMIF($B$3:$B$724,K670,$V$3:$V$723)</f>
        <v>0</v>
      </c>
      <c r="T670" s="11">
        <f ca="1">SUMIF(Ingredients!$B$3:$B$217,'PH complex foods'!L670,Ingredients!$A$3:$A$119)+SUMIF($B$3:$B$724,L670,$V$3:$V$723)</f>
        <v>0</v>
      </c>
      <c r="U670" s="11">
        <f ca="1">SUMIF(Ingredients!$B$3:$B$217,'PH complex foods'!M670,Ingredients!$A$3:$A$119)+SUMIF($B$3:$B$724,M670,$V$3:$V$723)</f>
        <v>0</v>
      </c>
      <c r="V670" s="10">
        <f t="shared" ca="1" si="142"/>
        <v>-1</v>
      </c>
      <c r="W670" s="11">
        <f t="shared" si="131"/>
        <v>0</v>
      </c>
      <c r="X670" s="44" t="str">
        <f t="shared" ca="1" si="143"/>
        <v>No</v>
      </c>
      <c r="Y670" s="34">
        <f>SUMIF(Ingredients!$B$3:$B$217,F670,Ingredients!$C$3:$C$217)+SUMIF($B$3:$B$724,F670,$AG$3:$AG$724)</f>
        <v>19</v>
      </c>
      <c r="Z670" s="30">
        <f>SUMIF(Ingredients!$B$3:$B$217,G670,Ingredients!$C$3:$C$217)+SUMIF($B$3:$B$724,G670,$AG$3:$AG$724)</f>
        <v>0</v>
      </c>
      <c r="AA670" s="30">
        <f>SUMIF(Ingredients!$B$3:$B$217,H670,Ingredients!$C$3:$C$217)+SUMIF($B$3:$B$724,H670,$AG$3:$AG$724)</f>
        <v>0</v>
      </c>
      <c r="AB670" s="30">
        <f>SUMIF(Ingredients!$B$3:$B$217,I670,Ingredients!$C$3:$C$217)+SUMIF($B$3:$B$724,I670,$AG$3:$AG$724)</f>
        <v>0</v>
      </c>
      <c r="AC670" s="30">
        <f>SUMIF(Ingredients!$B$3:$B$217,J670,Ingredients!$C$3:$C$217)+SUMIF($B$3:$B$724,J670,$AG$3:$AG$724)</f>
        <v>0</v>
      </c>
      <c r="AD670" s="30">
        <f>SUMIF(Ingredients!$B$3:$B$217,K670,Ingredients!$C$3:$C$217)+SUMIF($B$3:$B$724,K670,$AG$3:$AG$724)</f>
        <v>0</v>
      </c>
      <c r="AE670" s="30">
        <f>SUMIF(Ingredients!$B$3:$B$217,L670,Ingredients!$C$3:$C$217)+SUMIF($B$3:$B$724,L670,$AG$3:$AG$724)</f>
        <v>0</v>
      </c>
      <c r="AF670" s="30">
        <f>SUMIF(Ingredients!$B$3:$B$217,M670,Ingredients!$C$3:$C$217)+SUMIF($B$3:$B$724,M670,$AG$3:$AG$724)</f>
        <v>0</v>
      </c>
      <c r="AG670" s="29">
        <f t="shared" si="132"/>
        <v>19</v>
      </c>
      <c r="AH670" s="30">
        <f>SUMIF(Ingredients!$B$3:$B$217,F670,Ingredients!$D$3:$D$217)+SUMIF($B$3:$B$724,F670,$AP$3:$AP$724)</f>
        <v>0</v>
      </c>
      <c r="AI670" s="30">
        <f>SUMIF(Ingredients!$B$3:$B$217,G670,Ingredients!$D$3:$D$217)+SUMIF($B$3:$B$724,G670,$AP$3:$AP$724)</f>
        <v>0</v>
      </c>
      <c r="AJ670" s="30">
        <f>SUMIF(Ingredients!$B$3:$B$217,H670,Ingredients!$D$3:$D$217)+SUMIF($B$3:$B$724,H670,$AP$3:$AP$724)</f>
        <v>10</v>
      </c>
      <c r="AK670" s="30">
        <f>SUMIF(Ingredients!$B$3:$B$217,I670,Ingredients!$D$3:$D$217)+SUMIF($B$3:$B$724,I670,$AP$3:$AP$724)</f>
        <v>0</v>
      </c>
      <c r="AL670" s="30">
        <f>SUMIF(Ingredients!$B$3:$B$217,J670,Ingredients!$D$3:$D$217)+SUMIF($B$3:$B$724,J670,$AP$3:$AP$724)</f>
        <v>0</v>
      </c>
      <c r="AM670" s="30">
        <f>SUMIF(Ingredients!$B$3:$B$217,K670,Ingredients!$D$3:$D$217)+SUMIF($B$3:$B$724,K670,$AP$3:$AP$724)</f>
        <v>0</v>
      </c>
      <c r="AN670" s="30">
        <f>SUMIF(Ingredients!$B$3:$B$217,L670,Ingredients!$D$3:$D$217)+SUMIF($B$3:$B$724,L670,$AP$3:$AP$724)</f>
        <v>0</v>
      </c>
      <c r="AO670" s="30">
        <f>SUMIF(Ingredients!$B$3:$B$217,M670,Ingredients!$D$3:$D$217)+SUMIF($B$3:$B$724,M670,$AP$3:$AP$724)</f>
        <v>0</v>
      </c>
      <c r="AP670" s="29">
        <f t="shared" si="133"/>
        <v>10</v>
      </c>
      <c r="AQ670" s="30">
        <f>SUMIF(Ingredients!$B$3:$B$217,F670,Ingredients!$E$3:$E$217)+SUMIF($B$3:$B$724,F670,$AY$3:$AY$727)</f>
        <v>16.899999999999999</v>
      </c>
      <c r="AR670" s="30">
        <f>SUMIF(Ingredients!$B$3:$B$217,G670,Ingredients!$E$3:$E$217)+SUMIF($B$3:$B$724,G670,$AY$3:$AY$727)</f>
        <v>0</v>
      </c>
      <c r="AS670" s="30">
        <f>SUMIF(Ingredients!$B$3:$B$217,H670,Ingredients!$E$3:$E$217)+SUMIF($B$3:$B$724,H670,$AY$3:$AY$727)</f>
        <v>15</v>
      </c>
      <c r="AT670" s="30">
        <f>SUMIF(Ingredients!$B$3:$B$217,I670,Ingredients!$E$3:$E$217)+SUMIF($B$3:$B$724,I670,$AY$3:$AY$727)</f>
        <v>10</v>
      </c>
      <c r="AU670" s="30">
        <f>SUMIF(Ingredients!$B$3:$B$217,J670,Ingredients!$E$3:$E$217)+SUMIF($B$3:$B$724,J670,$AY$3:$AY$727)</f>
        <v>0</v>
      </c>
      <c r="AV670" s="30">
        <f>SUMIF(Ingredients!$B$3:$B$217,K670,Ingredients!$E$3:$E$217)+SUMIF($B$3:$B$724,K670,$AY$3:$AY$727)</f>
        <v>0</v>
      </c>
      <c r="AW670" s="30">
        <f>SUMIF(Ingredients!$B$3:$B$217,L670,Ingredients!$E$3:$E$217)+SUMIF($B$3:$B$724,L670,$AY$3:$AY$727)</f>
        <v>0</v>
      </c>
      <c r="AX670" s="30">
        <f>SUMIF(Ingredients!$B$3:$B$217,M670,Ingredients!$E$3:$E$217)+SUMIF($B$3:$B$724,M670,$AY$3:$AY$727)</f>
        <v>0</v>
      </c>
      <c r="AY670" s="29">
        <f t="shared" si="134"/>
        <v>10.475</v>
      </c>
      <c r="AZ670" s="30">
        <f>SUMIF(Ingredients!$B$3:$B$217,F670,Ingredients!$F$3:$F$217)+SUMIF($B$3:$B$724,F670,$BH$3:$BH$724)</f>
        <v>1</v>
      </c>
      <c r="BA670" s="30">
        <f>SUMIF(Ingredients!$B$3:$B$217,G670,Ingredients!$F$3:$F$217)+SUMIF($B$3:$B$724,G670,$BH$3:$BH$724)</f>
        <v>0</v>
      </c>
      <c r="BB670" s="30">
        <f>SUMIF(Ingredients!$B$3:$B$217,H670,Ingredients!$F$3:$F$217)+SUMIF($B$3:$B$724,H670,$BH$3:$BH$724)</f>
        <v>0</v>
      </c>
      <c r="BC670" s="30">
        <f>SUMIF(Ingredients!$B$3:$B$217,I670,Ingredients!$F$3:$F$217)+SUMIF($B$3:$B$724,I670,$BH$3:$BH$724)</f>
        <v>0</v>
      </c>
      <c r="BD670" s="30">
        <f>SUMIF(Ingredients!$B$3:$B$217,J670,Ingredients!$F$3:$F$217)+SUMIF($B$3:$B$724,J670,$BH$3:$BH$724)</f>
        <v>0</v>
      </c>
      <c r="BE670" s="30">
        <f>SUMIF(Ingredients!$B$3:$B$217,K670,Ingredients!$F$3:$F$217)+SUMIF($B$3:$B$724,K670,$BH$3:$BH$724)</f>
        <v>0</v>
      </c>
      <c r="BF670" s="30">
        <f>SUMIF(Ingredients!$B$3:$B$217,L670,Ingredients!$F$3:$F$217)+SUMIF($B$3:$B$724,L670,$BH$3:$BH$724)</f>
        <v>0</v>
      </c>
      <c r="BG670" s="30">
        <f>SUMIF(Ingredients!$B$3:$B$217,M670,Ingredients!$F$3:$F$217)+SUMIF($B$3:$B$724,M670,$BH$3:$BH$724)</f>
        <v>0</v>
      </c>
      <c r="BH670" s="35">
        <f t="shared" si="135"/>
        <v>1</v>
      </c>
      <c r="BI670" s="30">
        <f>SUMIF(Ingredients!$B$3:$B$217,F670,Ingredients!$G$3:$G$217)+SUMIF($B$3:$B$724,F670,$BQ$3:$BQ$724)</f>
        <v>0</v>
      </c>
      <c r="BJ670" s="30">
        <f>SUMIF(Ingredients!$B$3:$B$217,G670,Ingredients!$G$3:$G$217)+SUMIF($B$3:$B$724,G670,$BQ$3:$BQ$724)</f>
        <v>0</v>
      </c>
      <c r="BK670" s="30">
        <f>SUMIF(Ingredients!$B$3:$B$217,H670,Ingredients!$G$3:$G$217)+SUMIF($B$3:$B$724,H670,$BQ$3:$BQ$724)</f>
        <v>0</v>
      </c>
      <c r="BL670" s="30">
        <f>SUMIF(Ingredients!$B$3:$B$217,I670,Ingredients!$G$3:$G$217)+SUMIF($B$3:$B$724,I670,$BQ$3:$BQ$724)</f>
        <v>0</v>
      </c>
      <c r="BM670" s="30">
        <f>SUMIF(Ingredients!$B$3:$B$217,J670,Ingredients!$G$3:$G$217)+SUMIF($B$3:$B$724,J670,$BQ$3:$BQ$724)</f>
        <v>0</v>
      </c>
      <c r="BN670" s="30">
        <f>SUMIF(Ingredients!$B$3:$B$217,K670,Ingredients!$G$3:$G$217)+SUMIF($B$3:$B$724,K670,$BQ$3:$BQ$724)</f>
        <v>0</v>
      </c>
      <c r="BO670" s="30">
        <f>SUMIF(Ingredients!$B$3:$B$217,L670,Ingredients!$G$3:$G$217)+SUMIF($B$3:$B$724,L670,$BQ$3:$BQ$724)</f>
        <v>0</v>
      </c>
      <c r="BP670" s="30">
        <f>SUMIF(Ingredients!$B$3:$B$217,M670,Ingredients!$G$3:$G$217)+SUMIF($B$3:$B$724,M670,$BQ$3:$BQ$724)</f>
        <v>0</v>
      </c>
      <c r="BQ670" s="36">
        <f t="shared" si="136"/>
        <v>0</v>
      </c>
      <c r="BR670" s="30">
        <f>SUMIF(Ingredients!$B$3:$B$217,F670,Ingredients!$H$3:$H$217)+SUMIF($B$3:$B$724,F670,$BZ$3:$BZ$724)</f>
        <v>0</v>
      </c>
      <c r="BS670" s="30">
        <f>SUMIF(Ingredients!$B$3:$B$217,G670,Ingredients!$H$3:$H$217)+SUMIF($B$3:$B$724,G670,$BZ$3:$BZ$724)</f>
        <v>0</v>
      </c>
      <c r="BT670" s="30">
        <f>SUMIF(Ingredients!$B$3:$B$217,H670,Ingredients!$H$3:$H$217)+SUMIF($B$3:$B$724,H670,$BZ$3:$BZ$724)</f>
        <v>0</v>
      </c>
      <c r="BU670" s="30">
        <f>SUMIF(Ingredients!$B$3:$B$217,I670,Ingredients!$H$3:$H$217)+SUMIF($B$3:$B$724,I670,$BZ$3:$BZ$724)</f>
        <v>0</v>
      </c>
      <c r="BV670" s="30">
        <f>SUMIF(Ingredients!$B$3:$B$217,J670,Ingredients!$H$3:$H$217)+SUMIF($B$3:$B$724,J670,$BZ$3:$BZ$724)</f>
        <v>0</v>
      </c>
      <c r="BW670" s="30">
        <f>SUMIF(Ingredients!$B$3:$B$217,K670,Ingredients!$H$3:$H$217)+SUMIF($B$3:$B$724,K670,$BZ$3:$BZ$724)</f>
        <v>0</v>
      </c>
      <c r="BX670" s="30">
        <f>SUMIF(Ingredients!$B$3:$B$217,L670,Ingredients!$H$3:$H$217)+SUMIF($B$3:$B$724,L670,$BZ$3:$BZ$724)</f>
        <v>0</v>
      </c>
      <c r="BY670" s="30">
        <f>SUMIF(Ingredients!$B$3:$B$217,M670,Ingredients!$H$3:$H$217)+SUMIF($B$3:$B$724,M670,$BZ$3:$BZ$724)</f>
        <v>0</v>
      </c>
      <c r="BZ670" s="42">
        <f t="shared" si="137"/>
        <v>0</v>
      </c>
      <c r="CA670" s="30">
        <f>SUMIF(Ingredients!$B$3:$B$217,F670,Ingredients!$I$3:$I$217)+SUMIF($B$3:$B$724,F670,$CI$3:$CI$724)</f>
        <v>2.5</v>
      </c>
      <c r="CB670" s="30">
        <f>SUMIF(Ingredients!$B$3:$B$217,G670,Ingredients!$I$3:$I$217)+SUMIF($B$3:$B$724,G670,$CI$3:$CI$724)</f>
        <v>0</v>
      </c>
      <c r="CC670" s="30">
        <f>SUMIF(Ingredients!$B$3:$B$217,H670,Ingredients!$I$3:$I$217)+SUMIF($B$3:$B$724,H670,$CI$3:$CI$724)</f>
        <v>0</v>
      </c>
      <c r="CD670" s="30">
        <f>SUMIF(Ingredients!$B$3:$B$217,I670,Ingredients!$I$3:$I$217)+SUMIF($B$3:$B$724,I670,$CI$3:$CI$724)</f>
        <v>0</v>
      </c>
      <c r="CE670" s="30">
        <f>SUMIF(Ingredients!$B$3:$B$217,J670,Ingredients!$I$3:$I$217)+SUMIF($B$3:$B$724,J670,$CI$3:$CI$724)</f>
        <v>0</v>
      </c>
      <c r="CF670" s="30">
        <f>SUMIF(Ingredients!$B$3:$B$217,K670,Ingredients!$I$3:$I$217)+SUMIF($B$3:$B$724,K670,$CI$3:$CI$724)</f>
        <v>0</v>
      </c>
      <c r="CG670" s="30">
        <f>SUMIF(Ingredients!$B$3:$B$217,L670,Ingredients!$I$3:$I$217)+SUMIF($B$3:$B$724,L670,$CI$3:$CI$724)</f>
        <v>0</v>
      </c>
      <c r="CH670" s="30">
        <f>SUMIF(Ingredients!$B$3:$B$217,M670,Ingredients!$I$3:$I$217)+SUMIF($B$3:$B$724,M670,$CI$3:$CI$724)</f>
        <v>0</v>
      </c>
      <c r="CI670" s="38">
        <f t="shared" si="138"/>
        <v>2.5</v>
      </c>
      <c r="CJ670" s="30">
        <f>SUMIF(Ingredients!$B$3:$B$217,F670,Ingredients!$J$3:$J$217)+SUMIF($B$3:$B$724,F670,$CR$3:$CR$724)</f>
        <v>0</v>
      </c>
      <c r="CK670" s="30">
        <f>SUMIF(Ingredients!$B$3:$B$217,G670,Ingredients!$J$3:$J$217)+SUMIF($B$3:$B$724,G670,$CR$3:$CR$724)</f>
        <v>0</v>
      </c>
      <c r="CL670" s="30">
        <f>SUMIF(Ingredients!$B$3:$B$217,H670,Ingredients!$J$3:$J$217)+SUMIF($B$3:$B$724,H670,$CR$3:$CR$724)</f>
        <v>0</v>
      </c>
      <c r="CM670" s="30">
        <f>SUMIF(Ingredients!$B$3:$B$217,I670,Ingredients!$J$3:$J$217)+SUMIF($B$3:$B$724,I670,$CR$3:$CR$724)</f>
        <v>0</v>
      </c>
      <c r="CN670" s="30">
        <f>SUMIF(Ingredients!$B$3:$B$217,J670,Ingredients!$J$3:$J$217)+SUMIF($B$3:$B$724,J670,$CR$3:$CR$724)</f>
        <v>0</v>
      </c>
      <c r="CO670" s="30">
        <f>SUMIF(Ingredients!$B$3:$B$217,K670,Ingredients!$J$3:$J$217)+SUMIF($B$3:$B$724,K670,$CR$3:$CR$724)</f>
        <v>0</v>
      </c>
      <c r="CP670" s="30">
        <f>SUMIF(Ingredients!$B$3:$B$217,L670,Ingredients!$J$3:$J$217)+SUMIF($B$3:$B$724,L670,$CR$3:$CR$724)</f>
        <v>0</v>
      </c>
      <c r="CQ670" s="30">
        <f>SUMIF(Ingredients!$B$3:$B$217,M670,Ingredients!$J$3:$J$217)+SUMIF($B$3:$B$724,M670,$CR$3:$CR$724)</f>
        <v>0</v>
      </c>
      <c r="CR670" s="43">
        <f t="shared" si="139"/>
        <v>0</v>
      </c>
      <c r="CS670" s="34">
        <v>19</v>
      </c>
      <c r="CT670" s="30">
        <v>10</v>
      </c>
      <c r="CU670" s="30">
        <v>8.0749999999999993</v>
      </c>
      <c r="CV670" s="35">
        <v>1</v>
      </c>
      <c r="CW670" s="36">
        <v>0</v>
      </c>
      <c r="CX670" s="37">
        <v>0</v>
      </c>
      <c r="CY670" s="38">
        <v>2.5</v>
      </c>
      <c r="CZ670" s="39">
        <v>0</v>
      </c>
      <c r="DA670" t="s">
        <v>199</v>
      </c>
      <c r="DB670" t="str">
        <f t="shared" ca="1" si="140"/>
        <v>No</v>
      </c>
      <c r="DD670" t="s">
        <v>200</v>
      </c>
      <c r="DE670" t="str">
        <f t="shared" ca="1" si="141"/>
        <v/>
      </c>
      <c r="DF670" t="s">
        <v>2272</v>
      </c>
    </row>
    <row r="671" spans="2:110" x14ac:dyDescent="0.3">
      <c r="B671" t="s">
        <v>1002</v>
      </c>
      <c r="C671" t="str">
        <f>INDEX('PH Itemnames'!$B$1:$B$723,MATCH(B671,'PH Itemnames'!$A$1:$A$723),1)</f>
        <v>enchiladaItem</v>
      </c>
      <c r="D671" t="s">
        <v>240</v>
      </c>
      <c r="E671" t="s">
        <v>1192</v>
      </c>
      <c r="F671" s="10" t="s">
        <v>335</v>
      </c>
      <c r="G671" s="11" t="s">
        <v>212</v>
      </c>
      <c r="H671" s="11" t="s">
        <v>70</v>
      </c>
      <c r="I671" s="11" t="s">
        <v>133</v>
      </c>
      <c r="J671" s="11" t="s">
        <v>62</v>
      </c>
      <c r="K671" s="11" t="s">
        <v>73</v>
      </c>
      <c r="L671" s="11" t="s">
        <v>122</v>
      </c>
      <c r="M671" s="11"/>
      <c r="N671" s="46">
        <f ca="1">SUMIF(Ingredients!$B$3:$B$217,'PH complex foods'!F671,Ingredients!$A$3:$A$119)+SUMIF($B$3:$B$724,F671,$V$3:$V$723)</f>
        <v>1</v>
      </c>
      <c r="O671" s="11">
        <f ca="1">SUMIF(Ingredients!$B$3:$B$217,'PH complex foods'!G671,Ingredients!$A$3:$A$119)+SUMIF($B$3:$B$724,G671,$V$3:$V$723)</f>
        <v>1</v>
      </c>
      <c r="P671" s="11">
        <f ca="1">SUMIF(Ingredients!$B$3:$B$217,'PH complex foods'!H671,Ingredients!$A$3:$A$119)+SUMIF($B$3:$B$724,H671,$V$3:$V$723)</f>
        <v>1</v>
      </c>
      <c r="Q671" s="11">
        <f ca="1">SUMIF(Ingredients!$B$3:$B$217,'PH complex foods'!I671,Ingredients!$A$3:$A$119)+SUMIF($B$3:$B$724,I671,$V$3:$V$723)</f>
        <v>1</v>
      </c>
      <c r="R671" s="11">
        <f ca="1">SUMIF(Ingredients!$B$3:$B$217,'PH complex foods'!J671,Ingredients!$A$3:$A$119)+SUMIF($B$3:$B$724,J671,$V$3:$V$723)</f>
        <v>1</v>
      </c>
      <c r="S671" s="11">
        <f ca="1">SUMIF(Ingredients!$B$3:$B$217,'PH complex foods'!K671,Ingredients!$A$3:$A$119)+SUMIF($B$3:$B$724,K671,$V$3:$V$723)</f>
        <v>1</v>
      </c>
      <c r="T671" s="11">
        <f ca="1">SUMIF(Ingredients!$B$3:$B$217,'PH complex foods'!L671,Ingredients!$A$3:$A$119)+SUMIF($B$3:$B$724,L671,$V$3:$V$723)</f>
        <v>1</v>
      </c>
      <c r="U671" s="11">
        <f ca="1">SUMIF(Ingredients!$B$3:$B$217,'PH complex foods'!M671,Ingredients!$A$3:$A$119)+SUMIF($B$3:$B$724,M671,$V$3:$V$723)</f>
        <v>0</v>
      </c>
      <c r="V671" s="10">
        <f t="shared" ca="1" si="142"/>
        <v>1</v>
      </c>
      <c r="W671" s="11">
        <f t="shared" si="131"/>
        <v>0</v>
      </c>
      <c r="X671" s="44" t="str">
        <f t="shared" ca="1" si="143"/>
        <v>Yes</v>
      </c>
      <c r="Y671" s="34">
        <f>SUMIF(Ingredients!$B$3:$B$217,F671,Ingredients!$C$3:$C$217)+SUMIF($B$3:$B$724,F671,$AG$3:$AG$724)</f>
        <v>0</v>
      </c>
      <c r="Z671" s="30">
        <f>SUMIF(Ingredients!$B$3:$B$217,G671,Ingredients!$C$3:$C$217)+SUMIF($B$3:$B$724,G671,$AG$3:$AG$724)</f>
        <v>7.166666666666667</v>
      </c>
      <c r="AA671" s="30">
        <f>SUMIF(Ingredients!$B$3:$B$217,H671,Ingredients!$C$3:$C$217)+SUMIF($B$3:$B$724,H671,$AG$3:$AG$724)</f>
        <v>2</v>
      </c>
      <c r="AB671" s="30">
        <f>SUMIF(Ingredients!$B$3:$B$217,I671,Ingredients!$C$3:$C$217)+SUMIF($B$3:$B$724,I671,$AG$3:$AG$724)</f>
        <v>1</v>
      </c>
      <c r="AC671" s="30">
        <f>SUMIF(Ingredients!$B$3:$B$217,J671,Ingredients!$C$3:$C$217)+SUMIF($B$3:$B$724,J671,$AG$3:$AG$724)</f>
        <v>2</v>
      </c>
      <c r="AD671" s="30">
        <f>SUMIF(Ingredients!$B$3:$B$217,K671,Ingredients!$C$3:$C$217)+SUMIF($B$3:$B$724,K671,$AG$3:$AG$724)</f>
        <v>10</v>
      </c>
      <c r="AE671" s="30">
        <f>SUMIF(Ingredients!$B$3:$B$217,L671,Ingredients!$C$3:$C$217)+SUMIF($B$3:$B$724,L671,$AG$3:$AG$724)</f>
        <v>0</v>
      </c>
      <c r="AF671" s="30">
        <f>SUMIF(Ingredients!$B$3:$B$217,M671,Ingredients!$C$3:$C$217)+SUMIF($B$3:$B$724,M671,$AG$3:$AG$724)</f>
        <v>0</v>
      </c>
      <c r="AG671" s="29">
        <f t="shared" si="132"/>
        <v>22.166666666666668</v>
      </c>
      <c r="AH671" s="30">
        <f>SUMIF(Ingredients!$B$3:$B$217,F671,Ingredients!$D$3:$D$217)+SUMIF($B$3:$B$724,F671,$AP$3:$AP$724)</f>
        <v>10</v>
      </c>
      <c r="AI671" s="30">
        <f>SUMIF(Ingredients!$B$3:$B$217,G671,Ingredients!$D$3:$D$217)+SUMIF($B$3:$B$724,G671,$AP$3:$AP$724)</f>
        <v>0</v>
      </c>
      <c r="AJ671" s="30">
        <f>SUMIF(Ingredients!$B$3:$B$217,H671,Ingredients!$D$3:$D$217)+SUMIF($B$3:$B$724,H671,$AP$3:$AP$724)</f>
        <v>5</v>
      </c>
      <c r="AK671" s="30">
        <f>SUMIF(Ingredients!$B$3:$B$217,I671,Ingredients!$D$3:$D$217)+SUMIF($B$3:$B$724,I671,$AP$3:$AP$724)</f>
        <v>0</v>
      </c>
      <c r="AL671" s="30">
        <f>SUMIF(Ingredients!$B$3:$B$217,J671,Ingredients!$D$3:$D$217)+SUMIF($B$3:$B$724,J671,$AP$3:$AP$724)</f>
        <v>0</v>
      </c>
      <c r="AM671" s="30">
        <f>SUMIF(Ingredients!$B$3:$B$217,K671,Ingredients!$D$3:$D$217)+SUMIF($B$3:$B$724,K671,$AP$3:$AP$724)</f>
        <v>0</v>
      </c>
      <c r="AN671" s="30">
        <f>SUMIF(Ingredients!$B$3:$B$217,L671,Ingredients!$D$3:$D$217)+SUMIF($B$3:$B$724,L671,$AP$3:$AP$724)</f>
        <v>0</v>
      </c>
      <c r="AO671" s="30">
        <f>SUMIF(Ingredients!$B$3:$B$217,M671,Ingredients!$D$3:$D$217)+SUMIF($B$3:$B$724,M671,$AP$3:$AP$724)</f>
        <v>0</v>
      </c>
      <c r="AP671" s="29">
        <f t="shared" si="133"/>
        <v>15</v>
      </c>
      <c r="AQ671" s="30">
        <f>SUMIF(Ingredients!$B$3:$B$217,F671,Ingredients!$E$3:$E$217)+SUMIF($B$3:$B$724,F671,$AY$3:$AY$727)</f>
        <v>21.5</v>
      </c>
      <c r="AR671" s="30">
        <f>SUMIF(Ingredients!$B$3:$B$217,G671,Ingredients!$E$3:$E$217)+SUMIF($B$3:$B$724,G671,$AY$3:$AY$727)</f>
        <v>12</v>
      </c>
      <c r="AS671" s="30">
        <f>SUMIF(Ingredients!$B$3:$B$217,H671,Ingredients!$E$3:$E$217)+SUMIF($B$3:$B$724,H671,$AY$3:$AY$727)</f>
        <v>5</v>
      </c>
      <c r="AT671" s="30">
        <f>SUMIF(Ingredients!$B$3:$B$217,I671,Ingredients!$E$3:$E$217)+SUMIF($B$3:$B$724,I671,$AY$3:$AY$727)</f>
        <v>32</v>
      </c>
      <c r="AU671" s="30">
        <f>SUMIF(Ingredients!$B$3:$B$217,J671,Ingredients!$E$3:$E$217)+SUMIF($B$3:$B$724,J671,$AY$3:$AY$727)</f>
        <v>54</v>
      </c>
      <c r="AV671" s="30">
        <f>SUMIF(Ingredients!$B$3:$B$217,K671,Ingredients!$E$3:$E$217)+SUMIF($B$3:$B$724,K671,$AY$3:$AY$727)</f>
        <v>73</v>
      </c>
      <c r="AW671" s="30">
        <f>SUMIF(Ingredients!$B$3:$B$217,L671,Ingredients!$E$3:$E$217)+SUMIF($B$3:$B$724,L671,$AY$3:$AY$727)</f>
        <v>48</v>
      </c>
      <c r="AX671" s="30">
        <f>SUMIF(Ingredients!$B$3:$B$217,M671,Ingredients!$E$3:$E$217)+SUMIF($B$3:$B$724,M671,$AY$3:$AY$727)</f>
        <v>0</v>
      </c>
      <c r="AY671" s="29">
        <f t="shared" si="134"/>
        <v>35.071428571428569</v>
      </c>
      <c r="AZ671" s="30">
        <f>SUMIF(Ingredients!$B$3:$B$217,F671,Ingredients!$F$3:$F$217)+SUMIF($B$3:$B$724,F671,$BH$3:$BH$724)</f>
        <v>0</v>
      </c>
      <c r="BA671" s="30">
        <f>SUMIF(Ingredients!$B$3:$B$217,G671,Ingredients!$F$3:$F$217)+SUMIF($B$3:$B$724,G671,$BH$3:$BH$724)</f>
        <v>0</v>
      </c>
      <c r="BB671" s="30">
        <f>SUMIF(Ingredients!$B$3:$B$217,H671,Ingredients!$F$3:$F$217)+SUMIF($B$3:$B$724,H671,$BH$3:$BH$724)</f>
        <v>0</v>
      </c>
      <c r="BC671" s="30">
        <f>SUMIF(Ingredients!$B$3:$B$217,I671,Ingredients!$F$3:$F$217)+SUMIF($B$3:$B$724,I671,$BH$3:$BH$724)</f>
        <v>0</v>
      </c>
      <c r="BD671" s="30">
        <f>SUMIF(Ingredients!$B$3:$B$217,J671,Ingredients!$F$3:$F$217)+SUMIF($B$3:$B$724,J671,$BH$3:$BH$724)</f>
        <v>0</v>
      </c>
      <c r="BE671" s="30">
        <f>SUMIF(Ingredients!$B$3:$B$217,K671,Ingredients!$F$3:$F$217)+SUMIF($B$3:$B$724,K671,$BH$3:$BH$724)</f>
        <v>0</v>
      </c>
      <c r="BF671" s="30">
        <f>SUMIF(Ingredients!$B$3:$B$217,L671,Ingredients!$F$3:$F$217)+SUMIF($B$3:$B$724,L671,$BH$3:$BH$724)</f>
        <v>0</v>
      </c>
      <c r="BG671" s="30">
        <f>SUMIF(Ingredients!$B$3:$B$217,M671,Ingredients!$F$3:$F$217)+SUMIF($B$3:$B$724,M671,$BH$3:$BH$724)</f>
        <v>0</v>
      </c>
      <c r="BH671" s="35">
        <f t="shared" si="135"/>
        <v>0</v>
      </c>
      <c r="BI671" s="30">
        <f>SUMIF(Ingredients!$B$3:$B$217,F671,Ingredients!$G$3:$G$217)+SUMIF($B$3:$B$724,F671,$BQ$3:$BQ$724)</f>
        <v>0</v>
      </c>
      <c r="BJ671" s="30">
        <f>SUMIF(Ingredients!$B$3:$B$217,G671,Ingredients!$G$3:$G$217)+SUMIF($B$3:$B$724,G671,$BQ$3:$BQ$724)</f>
        <v>0</v>
      </c>
      <c r="BK671" s="30">
        <f>SUMIF(Ingredients!$B$3:$B$217,H671,Ingredients!$G$3:$G$217)+SUMIF($B$3:$B$724,H671,$BQ$3:$BQ$724)</f>
        <v>0</v>
      </c>
      <c r="BL671" s="30">
        <f>SUMIF(Ingredients!$B$3:$B$217,I671,Ingredients!$G$3:$G$217)+SUMIF($B$3:$B$724,I671,$BQ$3:$BQ$724)</f>
        <v>0</v>
      </c>
      <c r="BM671" s="30">
        <f>SUMIF(Ingredients!$B$3:$B$217,J671,Ingredients!$G$3:$G$217)+SUMIF($B$3:$B$724,J671,$BQ$3:$BQ$724)</f>
        <v>0</v>
      </c>
      <c r="BN671" s="30">
        <f>SUMIF(Ingredients!$B$3:$B$217,K671,Ingredients!$G$3:$G$217)+SUMIF($B$3:$B$724,K671,$BQ$3:$BQ$724)</f>
        <v>0</v>
      </c>
      <c r="BO671" s="30">
        <f>SUMIF(Ingredients!$B$3:$B$217,L671,Ingredients!$G$3:$G$217)+SUMIF($B$3:$B$724,L671,$BQ$3:$BQ$724)</f>
        <v>0</v>
      </c>
      <c r="BP671" s="30">
        <f>SUMIF(Ingredients!$B$3:$B$217,M671,Ingredients!$G$3:$G$217)+SUMIF($B$3:$B$724,M671,$BQ$3:$BQ$724)</f>
        <v>0</v>
      </c>
      <c r="BQ671" s="36">
        <f t="shared" si="136"/>
        <v>0</v>
      </c>
      <c r="BR671" s="30">
        <f>SUMIF(Ingredients!$B$3:$B$217,F671,Ingredients!$H$3:$H$217)+SUMIF($B$3:$B$724,F671,$BZ$3:$BZ$724)</f>
        <v>0</v>
      </c>
      <c r="BS671" s="30">
        <f>SUMIF(Ingredients!$B$3:$B$217,G671,Ingredients!$H$3:$H$217)+SUMIF($B$3:$B$724,G671,$BZ$3:$BZ$724)</f>
        <v>0</v>
      </c>
      <c r="BT671" s="30">
        <f>SUMIF(Ingredients!$B$3:$B$217,H671,Ingredients!$H$3:$H$217)+SUMIF($B$3:$B$724,H671,$BZ$3:$BZ$724)</f>
        <v>1.5</v>
      </c>
      <c r="BU671" s="30">
        <f>SUMIF(Ingredients!$B$3:$B$217,I671,Ingredients!$H$3:$H$217)+SUMIF($B$3:$B$724,I671,$BZ$3:$BZ$724)</f>
        <v>0.5</v>
      </c>
      <c r="BV671" s="30">
        <f>SUMIF(Ingredients!$B$3:$B$217,J671,Ingredients!$H$3:$H$217)+SUMIF($B$3:$B$724,J671,$BZ$3:$BZ$724)</f>
        <v>2</v>
      </c>
      <c r="BW671" s="30">
        <f>SUMIF(Ingredients!$B$3:$B$217,K671,Ingredients!$H$3:$H$217)+SUMIF($B$3:$B$724,K671,$BZ$3:$BZ$724)</f>
        <v>0</v>
      </c>
      <c r="BX671" s="30">
        <f>SUMIF(Ingredients!$B$3:$B$217,L671,Ingredients!$H$3:$H$217)+SUMIF($B$3:$B$724,L671,$BZ$3:$BZ$724)</f>
        <v>0</v>
      </c>
      <c r="BY671" s="30">
        <f>SUMIF(Ingredients!$B$3:$B$217,M671,Ingredients!$H$3:$H$217)+SUMIF($B$3:$B$724,M671,$BZ$3:$BZ$724)</f>
        <v>0</v>
      </c>
      <c r="BZ671" s="42">
        <f t="shared" si="137"/>
        <v>4</v>
      </c>
      <c r="CA671" s="30">
        <f>SUMIF(Ingredients!$B$3:$B$217,F671,Ingredients!$I$3:$I$217)+SUMIF($B$3:$B$724,F671,$CI$3:$CI$724)</f>
        <v>0</v>
      </c>
      <c r="CB671" s="30">
        <f>SUMIF(Ingredients!$B$3:$B$217,G671,Ingredients!$I$3:$I$217)+SUMIF($B$3:$B$724,G671,$CI$3:$CI$724)</f>
        <v>2</v>
      </c>
      <c r="CC671" s="30">
        <f>SUMIF(Ingredients!$B$3:$B$217,H671,Ingredients!$I$3:$I$217)+SUMIF($B$3:$B$724,H671,$CI$3:$CI$724)</f>
        <v>0</v>
      </c>
      <c r="CD671" s="30">
        <f>SUMIF(Ingredients!$B$3:$B$217,I671,Ingredients!$I$3:$I$217)+SUMIF($B$3:$B$724,I671,$CI$3:$CI$724)</f>
        <v>0</v>
      </c>
      <c r="CE671" s="30">
        <f>SUMIF(Ingredients!$B$3:$B$217,J671,Ingredients!$I$3:$I$217)+SUMIF($B$3:$B$724,J671,$CI$3:$CI$724)</f>
        <v>0</v>
      </c>
      <c r="CF671" s="30">
        <f>SUMIF(Ingredients!$B$3:$B$217,K671,Ingredients!$I$3:$I$217)+SUMIF($B$3:$B$724,K671,$CI$3:$CI$724)</f>
        <v>0</v>
      </c>
      <c r="CG671" s="30">
        <f>SUMIF(Ingredients!$B$3:$B$217,L671,Ingredients!$I$3:$I$217)+SUMIF($B$3:$B$724,L671,$CI$3:$CI$724)</f>
        <v>0</v>
      </c>
      <c r="CH671" s="30">
        <f>SUMIF(Ingredients!$B$3:$B$217,M671,Ingredients!$I$3:$I$217)+SUMIF($B$3:$B$724,M671,$CI$3:$CI$724)</f>
        <v>0</v>
      </c>
      <c r="CI671" s="38">
        <f t="shared" si="138"/>
        <v>2</v>
      </c>
      <c r="CJ671" s="30">
        <f>SUMIF(Ingredients!$B$3:$B$217,F671,Ingredients!$J$3:$J$217)+SUMIF($B$3:$B$724,F671,$CR$3:$CR$724)</f>
        <v>0</v>
      </c>
      <c r="CK671" s="30">
        <f>SUMIF(Ingredients!$B$3:$B$217,G671,Ingredients!$J$3:$J$217)+SUMIF($B$3:$B$724,G671,$CR$3:$CR$724)</f>
        <v>0</v>
      </c>
      <c r="CL671" s="30">
        <f>SUMIF(Ingredients!$B$3:$B$217,H671,Ingredients!$J$3:$J$217)+SUMIF($B$3:$B$724,H671,$CR$3:$CR$724)</f>
        <v>0</v>
      </c>
      <c r="CM671" s="30">
        <f>SUMIF(Ingredients!$B$3:$B$217,I671,Ingredients!$J$3:$J$217)+SUMIF($B$3:$B$724,I671,$CR$3:$CR$724)</f>
        <v>0</v>
      </c>
      <c r="CN671" s="30">
        <f>SUMIF(Ingredients!$B$3:$B$217,J671,Ingredients!$J$3:$J$217)+SUMIF($B$3:$B$724,J671,$CR$3:$CR$724)</f>
        <v>0</v>
      </c>
      <c r="CO671" s="30">
        <f>SUMIF(Ingredients!$B$3:$B$217,K671,Ingredients!$J$3:$J$217)+SUMIF($B$3:$B$724,K671,$CR$3:$CR$724)</f>
        <v>3</v>
      </c>
      <c r="CP671" s="30">
        <f>SUMIF(Ingredients!$B$3:$B$217,L671,Ingredients!$J$3:$J$217)+SUMIF($B$3:$B$724,L671,$CR$3:$CR$724)</f>
        <v>0</v>
      </c>
      <c r="CQ671" s="30">
        <f>SUMIF(Ingredients!$B$3:$B$217,M671,Ingredients!$J$3:$J$217)+SUMIF($B$3:$B$724,M671,$CR$3:$CR$724)</f>
        <v>0</v>
      </c>
      <c r="CR671" s="43">
        <f t="shared" si="139"/>
        <v>3</v>
      </c>
      <c r="CS671" s="34">
        <v>25</v>
      </c>
      <c r="CT671" s="30">
        <v>0</v>
      </c>
      <c r="CU671" s="30">
        <v>12</v>
      </c>
      <c r="CV671" s="35">
        <v>0.5</v>
      </c>
      <c r="CW671" s="36">
        <v>0</v>
      </c>
      <c r="CX671" s="37">
        <v>4</v>
      </c>
      <c r="CY671" s="38">
        <v>2</v>
      </c>
      <c r="CZ671" s="39">
        <v>3</v>
      </c>
      <c r="DA671" t="s">
        <v>202</v>
      </c>
      <c r="DB671" t="str">
        <f t="shared" ca="1" si="140"/>
        <v>-</v>
      </c>
      <c r="DD671" t="s">
        <v>200</v>
      </c>
      <c r="DE671" t="str">
        <f t="shared" ca="1" si="141"/>
        <v>ENCHILADAITEM(MEAL, ItemRegistry.enchiladaItem, 4 ,5f,0f,0.5f,4f,0f,2f,3f,1.75f),</v>
      </c>
      <c r="DF671" t="s">
        <v>2664</v>
      </c>
    </row>
    <row r="672" spans="2:110" x14ac:dyDescent="0.3">
      <c r="B672" t="s">
        <v>963</v>
      </c>
      <c r="C672" t="str">
        <f>INDEX('PH Itemnames'!$B$1:$B$723,MATCH(B672,'PH Itemnames'!$A$1:$A$723),1)</f>
        <v>pizzaItem</v>
      </c>
      <c r="D672" t="s">
        <v>245</v>
      </c>
      <c r="E672" t="s">
        <v>1192</v>
      </c>
      <c r="F672" s="10" t="s">
        <v>209</v>
      </c>
      <c r="G672" s="11" t="s">
        <v>70</v>
      </c>
      <c r="H672" s="11" t="s">
        <v>73</v>
      </c>
      <c r="I672" s="11" t="s">
        <v>624</v>
      </c>
      <c r="J672" s="11"/>
      <c r="K672" s="11"/>
      <c r="L672" s="11"/>
      <c r="M672" s="11"/>
      <c r="N672" s="46">
        <f ca="1">SUMIF(Ingredients!$B$3:$B$217,'PH complex foods'!F672,Ingredients!$A$3:$A$119)+SUMIF($B$3:$B$724,F672,$V$3:$V$723)</f>
        <v>1</v>
      </c>
      <c r="O672" s="11">
        <f ca="1">SUMIF(Ingredients!$B$3:$B$217,'PH complex foods'!G672,Ingredients!$A$3:$A$119)+SUMIF($B$3:$B$724,G672,$V$3:$V$723)</f>
        <v>1</v>
      </c>
      <c r="P672" s="11">
        <f ca="1">SUMIF(Ingredients!$B$3:$B$217,'PH complex foods'!H672,Ingredients!$A$3:$A$119)+SUMIF($B$3:$B$724,H672,$V$3:$V$723)</f>
        <v>1</v>
      </c>
      <c r="Q672" s="11">
        <f ca="1">SUMIF(Ingredients!$B$3:$B$217,'PH complex foods'!I672,Ingredients!$A$3:$A$119)+SUMIF($B$3:$B$724,I672,$V$3:$V$723)</f>
        <v>1</v>
      </c>
      <c r="R672" s="11">
        <f ca="1">SUMIF(Ingredients!$B$3:$B$217,'PH complex foods'!J672,Ingredients!$A$3:$A$119)+SUMIF($B$3:$B$724,J672,$V$3:$V$723)</f>
        <v>0</v>
      </c>
      <c r="S672" s="11">
        <f ca="1">SUMIF(Ingredients!$B$3:$B$217,'PH complex foods'!K672,Ingredients!$A$3:$A$119)+SUMIF($B$3:$B$724,K672,$V$3:$V$723)</f>
        <v>0</v>
      </c>
      <c r="T672" s="11">
        <f ca="1">SUMIF(Ingredients!$B$3:$B$217,'PH complex foods'!L672,Ingredients!$A$3:$A$119)+SUMIF($B$3:$B$724,L672,$V$3:$V$723)</f>
        <v>0</v>
      </c>
      <c r="U672" s="11">
        <f ca="1">SUMIF(Ingredients!$B$3:$B$217,'PH complex foods'!M672,Ingredients!$A$3:$A$119)+SUMIF($B$3:$B$724,M672,$V$3:$V$723)</f>
        <v>0</v>
      </c>
      <c r="V672" s="10">
        <f t="shared" ca="1" si="142"/>
        <v>1</v>
      </c>
      <c r="W672" s="11">
        <f t="shared" si="131"/>
        <v>2</v>
      </c>
      <c r="X672" s="44" t="str">
        <f t="shared" ca="1" si="143"/>
        <v>Yes</v>
      </c>
      <c r="Y672" s="34">
        <f>SUMIF(Ingredients!$B$3:$B$217,F672,Ingredients!$C$3:$C$217)+SUMIF($B$3:$B$724,F672,$AG$3:$AG$724)</f>
        <v>5</v>
      </c>
      <c r="Z672" s="30">
        <f>SUMIF(Ingredients!$B$3:$B$217,G672,Ingredients!$C$3:$C$217)+SUMIF($B$3:$B$724,G672,$AG$3:$AG$724)</f>
        <v>2</v>
      </c>
      <c r="AA672" s="30">
        <f>SUMIF(Ingredients!$B$3:$B$217,H672,Ingredients!$C$3:$C$217)+SUMIF($B$3:$B$724,H672,$AG$3:$AG$724)</f>
        <v>10</v>
      </c>
      <c r="AB672" s="30">
        <f>SUMIF(Ingredients!$B$3:$B$217,I672,Ingredients!$C$3:$C$217)+SUMIF($B$3:$B$724,I672,$AG$3:$AG$724)</f>
        <v>14</v>
      </c>
      <c r="AC672" s="30">
        <f>SUMIF(Ingredients!$B$3:$B$217,J672,Ingredients!$C$3:$C$217)+SUMIF($B$3:$B$724,J672,$AG$3:$AG$724)</f>
        <v>0</v>
      </c>
      <c r="AD672" s="30">
        <f>SUMIF(Ingredients!$B$3:$B$217,K672,Ingredients!$C$3:$C$217)+SUMIF($B$3:$B$724,K672,$AG$3:$AG$724)</f>
        <v>0</v>
      </c>
      <c r="AE672" s="30">
        <f>SUMIF(Ingredients!$B$3:$B$217,L672,Ingredients!$C$3:$C$217)+SUMIF($B$3:$B$724,L672,$AG$3:$AG$724)</f>
        <v>0</v>
      </c>
      <c r="AF672" s="30">
        <f>SUMIF(Ingredients!$B$3:$B$217,M672,Ingredients!$C$3:$C$217)+SUMIF($B$3:$B$724,M672,$AG$3:$AG$724)</f>
        <v>0</v>
      </c>
      <c r="AG672" s="29">
        <f t="shared" si="132"/>
        <v>31</v>
      </c>
      <c r="AH672" s="30">
        <f>SUMIF(Ingredients!$B$3:$B$217,F672,Ingredients!$D$3:$D$217)+SUMIF($B$3:$B$724,F672,$AP$3:$AP$724)</f>
        <v>0</v>
      </c>
      <c r="AI672" s="30">
        <f>SUMIF(Ingredients!$B$3:$B$217,G672,Ingredients!$D$3:$D$217)+SUMIF($B$3:$B$724,G672,$AP$3:$AP$724)</f>
        <v>5</v>
      </c>
      <c r="AJ672" s="30">
        <f>SUMIF(Ingredients!$B$3:$B$217,H672,Ingredients!$D$3:$D$217)+SUMIF($B$3:$B$724,H672,$AP$3:$AP$724)</f>
        <v>0</v>
      </c>
      <c r="AK672" s="30">
        <f>SUMIF(Ingredients!$B$3:$B$217,I672,Ingredients!$D$3:$D$217)+SUMIF($B$3:$B$724,I672,$AP$3:$AP$724)</f>
        <v>0</v>
      </c>
      <c r="AL672" s="30">
        <f>SUMIF(Ingredients!$B$3:$B$217,J672,Ingredients!$D$3:$D$217)+SUMIF($B$3:$B$724,J672,$AP$3:$AP$724)</f>
        <v>0</v>
      </c>
      <c r="AM672" s="30">
        <f>SUMIF(Ingredients!$B$3:$B$217,K672,Ingredients!$D$3:$D$217)+SUMIF($B$3:$B$724,K672,$AP$3:$AP$724)</f>
        <v>0</v>
      </c>
      <c r="AN672" s="30">
        <f>SUMIF(Ingredients!$B$3:$B$217,L672,Ingredients!$D$3:$D$217)+SUMIF($B$3:$B$724,L672,$AP$3:$AP$724)</f>
        <v>0</v>
      </c>
      <c r="AO672" s="30">
        <f>SUMIF(Ingredients!$B$3:$B$217,M672,Ingredients!$D$3:$D$217)+SUMIF($B$3:$B$724,M672,$AP$3:$AP$724)</f>
        <v>0</v>
      </c>
      <c r="AP672" s="29">
        <f t="shared" si="133"/>
        <v>5</v>
      </c>
      <c r="AQ672" s="30">
        <f>SUMIF(Ingredients!$B$3:$B$217,F672,Ingredients!$E$3:$E$217)+SUMIF($B$3:$B$724,F672,$AY$3:$AY$727)</f>
        <v>7</v>
      </c>
      <c r="AR672" s="30">
        <f>SUMIF(Ingredients!$B$3:$B$217,G672,Ingredients!$E$3:$E$217)+SUMIF($B$3:$B$724,G672,$AY$3:$AY$727)</f>
        <v>5</v>
      </c>
      <c r="AS672" s="30">
        <f>SUMIF(Ingredients!$B$3:$B$217,H672,Ingredients!$E$3:$E$217)+SUMIF($B$3:$B$724,H672,$AY$3:$AY$727)</f>
        <v>73</v>
      </c>
      <c r="AT672" s="30">
        <f>SUMIF(Ingredients!$B$3:$B$217,I672,Ingredients!$E$3:$E$217)+SUMIF($B$3:$B$724,I672,$AY$3:$AY$727)</f>
        <v>24.916666666666668</v>
      </c>
      <c r="AU672" s="30">
        <f>SUMIF(Ingredients!$B$3:$B$217,J672,Ingredients!$E$3:$E$217)+SUMIF($B$3:$B$724,J672,$AY$3:$AY$727)</f>
        <v>0</v>
      </c>
      <c r="AV672" s="30">
        <f>SUMIF(Ingredients!$B$3:$B$217,K672,Ingredients!$E$3:$E$217)+SUMIF($B$3:$B$724,K672,$AY$3:$AY$727)</f>
        <v>0</v>
      </c>
      <c r="AW672" s="30">
        <f>SUMIF(Ingredients!$B$3:$B$217,L672,Ingredients!$E$3:$E$217)+SUMIF($B$3:$B$724,L672,$AY$3:$AY$727)</f>
        <v>0</v>
      </c>
      <c r="AX672" s="30">
        <f>SUMIF(Ingredients!$B$3:$B$217,M672,Ingredients!$E$3:$E$217)+SUMIF($B$3:$B$724,M672,$AY$3:$AY$727)</f>
        <v>0</v>
      </c>
      <c r="AY672" s="29">
        <f t="shared" si="134"/>
        <v>27.479166666666668</v>
      </c>
      <c r="AZ672" s="30">
        <f>SUMIF(Ingredients!$B$3:$B$217,F672,Ingredients!$F$3:$F$217)+SUMIF($B$3:$B$724,F672,$BH$3:$BH$724)</f>
        <v>1</v>
      </c>
      <c r="BA672" s="30">
        <f>SUMIF(Ingredients!$B$3:$B$217,G672,Ingredients!$F$3:$F$217)+SUMIF($B$3:$B$724,G672,$BH$3:$BH$724)</f>
        <v>0</v>
      </c>
      <c r="BB672" s="30">
        <f>SUMIF(Ingredients!$B$3:$B$217,H672,Ingredients!$F$3:$F$217)+SUMIF($B$3:$B$724,H672,$BH$3:$BH$724)</f>
        <v>0</v>
      </c>
      <c r="BC672" s="30">
        <f>SUMIF(Ingredients!$B$3:$B$217,I672,Ingredients!$F$3:$F$217)+SUMIF($B$3:$B$724,I672,$BH$3:$BH$724)</f>
        <v>0</v>
      </c>
      <c r="BD672" s="30">
        <f>SUMIF(Ingredients!$B$3:$B$217,J672,Ingredients!$F$3:$F$217)+SUMIF($B$3:$B$724,J672,$BH$3:$BH$724)</f>
        <v>0</v>
      </c>
      <c r="BE672" s="30">
        <f>SUMIF(Ingredients!$B$3:$B$217,K672,Ingredients!$F$3:$F$217)+SUMIF($B$3:$B$724,K672,$BH$3:$BH$724)</f>
        <v>0</v>
      </c>
      <c r="BF672" s="30">
        <f>SUMIF(Ingredients!$B$3:$B$217,L672,Ingredients!$F$3:$F$217)+SUMIF($B$3:$B$724,L672,$BH$3:$BH$724)</f>
        <v>0</v>
      </c>
      <c r="BG672" s="30">
        <f>SUMIF(Ingredients!$B$3:$B$217,M672,Ingredients!$F$3:$F$217)+SUMIF($B$3:$B$724,M672,$BH$3:$BH$724)</f>
        <v>0</v>
      </c>
      <c r="BH672" s="35">
        <f t="shared" si="135"/>
        <v>1</v>
      </c>
      <c r="BI672" s="30">
        <f>SUMIF(Ingredients!$B$3:$B$217,F672,Ingredients!$G$3:$G$217)+SUMIF($B$3:$B$724,F672,$BQ$3:$BQ$724)</f>
        <v>0</v>
      </c>
      <c r="BJ672" s="30">
        <f>SUMIF(Ingredients!$B$3:$B$217,G672,Ingredients!$G$3:$G$217)+SUMIF($B$3:$B$724,G672,$BQ$3:$BQ$724)</f>
        <v>0</v>
      </c>
      <c r="BK672" s="30">
        <f>SUMIF(Ingredients!$B$3:$B$217,H672,Ingredients!$G$3:$G$217)+SUMIF($B$3:$B$724,H672,$BQ$3:$BQ$724)</f>
        <v>0</v>
      </c>
      <c r="BL672" s="30">
        <f>SUMIF(Ingredients!$B$3:$B$217,I672,Ingredients!$G$3:$G$217)+SUMIF($B$3:$B$724,I672,$BQ$3:$BQ$724)</f>
        <v>0</v>
      </c>
      <c r="BM672" s="30">
        <f>SUMIF(Ingredients!$B$3:$B$217,J672,Ingredients!$G$3:$G$217)+SUMIF($B$3:$B$724,J672,$BQ$3:$BQ$724)</f>
        <v>0</v>
      </c>
      <c r="BN672" s="30">
        <f>SUMIF(Ingredients!$B$3:$B$217,K672,Ingredients!$G$3:$G$217)+SUMIF($B$3:$B$724,K672,$BQ$3:$BQ$724)</f>
        <v>0</v>
      </c>
      <c r="BO672" s="30">
        <f>SUMIF(Ingredients!$B$3:$B$217,L672,Ingredients!$G$3:$G$217)+SUMIF($B$3:$B$724,L672,$BQ$3:$BQ$724)</f>
        <v>0</v>
      </c>
      <c r="BP672" s="30">
        <f>SUMIF(Ingredients!$B$3:$B$217,M672,Ingredients!$G$3:$G$217)+SUMIF($B$3:$B$724,M672,$BQ$3:$BQ$724)</f>
        <v>0</v>
      </c>
      <c r="BQ672" s="36">
        <f t="shared" si="136"/>
        <v>0</v>
      </c>
      <c r="BR672" s="30">
        <f>SUMIF(Ingredients!$B$3:$B$217,F672,Ingredients!$H$3:$H$217)+SUMIF($B$3:$B$724,F672,$BZ$3:$BZ$724)</f>
        <v>0</v>
      </c>
      <c r="BS672" s="30">
        <f>SUMIF(Ingredients!$B$3:$B$217,G672,Ingredients!$H$3:$H$217)+SUMIF($B$3:$B$724,G672,$BZ$3:$BZ$724)</f>
        <v>1.5</v>
      </c>
      <c r="BT672" s="30">
        <f>SUMIF(Ingredients!$B$3:$B$217,H672,Ingredients!$H$3:$H$217)+SUMIF($B$3:$B$724,H672,$BZ$3:$BZ$724)</f>
        <v>0</v>
      </c>
      <c r="BU672" s="30">
        <f>SUMIF(Ingredients!$B$3:$B$217,I672,Ingredients!$H$3:$H$217)+SUMIF($B$3:$B$724,I672,$BZ$3:$BZ$724)</f>
        <v>1</v>
      </c>
      <c r="BV672" s="30">
        <f>SUMIF(Ingredients!$B$3:$B$217,J672,Ingredients!$H$3:$H$217)+SUMIF($B$3:$B$724,J672,$BZ$3:$BZ$724)</f>
        <v>0</v>
      </c>
      <c r="BW672" s="30">
        <f>SUMIF(Ingredients!$B$3:$B$217,K672,Ingredients!$H$3:$H$217)+SUMIF($B$3:$B$724,K672,$BZ$3:$BZ$724)</f>
        <v>0</v>
      </c>
      <c r="BX672" s="30">
        <f>SUMIF(Ingredients!$B$3:$B$217,L672,Ingredients!$H$3:$H$217)+SUMIF($B$3:$B$724,L672,$BZ$3:$BZ$724)</f>
        <v>0</v>
      </c>
      <c r="BY672" s="30">
        <f>SUMIF(Ingredients!$B$3:$B$217,M672,Ingredients!$H$3:$H$217)+SUMIF($B$3:$B$724,M672,$BZ$3:$BZ$724)</f>
        <v>0</v>
      </c>
      <c r="BZ672" s="42">
        <f t="shared" si="137"/>
        <v>2.5</v>
      </c>
      <c r="CA672" s="30">
        <f>SUMIF(Ingredients!$B$3:$B$217,F672,Ingredients!$I$3:$I$217)+SUMIF($B$3:$B$724,F672,$CI$3:$CI$724)</f>
        <v>0</v>
      </c>
      <c r="CB672" s="30">
        <f>SUMIF(Ingredients!$B$3:$B$217,G672,Ingredients!$I$3:$I$217)+SUMIF($B$3:$B$724,G672,$CI$3:$CI$724)</f>
        <v>0</v>
      </c>
      <c r="CC672" s="30">
        <f>SUMIF(Ingredients!$B$3:$B$217,H672,Ingredients!$I$3:$I$217)+SUMIF($B$3:$B$724,H672,$CI$3:$CI$724)</f>
        <v>0</v>
      </c>
      <c r="CD672" s="30">
        <f>SUMIF(Ingredients!$B$3:$B$217,I672,Ingredients!$I$3:$I$217)+SUMIF($B$3:$B$724,I672,$CI$3:$CI$724)</f>
        <v>2.5</v>
      </c>
      <c r="CE672" s="30">
        <f>SUMIF(Ingredients!$B$3:$B$217,J672,Ingredients!$I$3:$I$217)+SUMIF($B$3:$B$724,J672,$CI$3:$CI$724)</f>
        <v>0</v>
      </c>
      <c r="CF672" s="30">
        <f>SUMIF(Ingredients!$B$3:$B$217,K672,Ingredients!$I$3:$I$217)+SUMIF($B$3:$B$724,K672,$CI$3:$CI$724)</f>
        <v>0</v>
      </c>
      <c r="CG672" s="30">
        <f>SUMIF(Ingredients!$B$3:$B$217,L672,Ingredients!$I$3:$I$217)+SUMIF($B$3:$B$724,L672,$CI$3:$CI$724)</f>
        <v>0</v>
      </c>
      <c r="CH672" s="30">
        <f>SUMIF(Ingredients!$B$3:$B$217,M672,Ingredients!$I$3:$I$217)+SUMIF($B$3:$B$724,M672,$CI$3:$CI$724)</f>
        <v>0</v>
      </c>
      <c r="CI672" s="38">
        <f t="shared" si="138"/>
        <v>2.5</v>
      </c>
      <c r="CJ672" s="30">
        <f>SUMIF(Ingredients!$B$3:$B$217,F672,Ingredients!$J$3:$J$217)+SUMIF($B$3:$B$724,F672,$CR$3:$CR$724)</f>
        <v>0</v>
      </c>
      <c r="CK672" s="30">
        <f>SUMIF(Ingredients!$B$3:$B$217,G672,Ingredients!$J$3:$J$217)+SUMIF($B$3:$B$724,G672,$CR$3:$CR$724)</f>
        <v>0</v>
      </c>
      <c r="CL672" s="30">
        <f>SUMIF(Ingredients!$B$3:$B$217,H672,Ingredients!$J$3:$J$217)+SUMIF($B$3:$B$724,H672,$CR$3:$CR$724)</f>
        <v>3</v>
      </c>
      <c r="CM672" s="30">
        <f>SUMIF(Ingredients!$B$3:$B$217,I672,Ingredients!$J$3:$J$217)+SUMIF($B$3:$B$724,I672,$CR$3:$CR$724)</f>
        <v>0</v>
      </c>
      <c r="CN672" s="30">
        <f>SUMIF(Ingredients!$B$3:$B$217,J672,Ingredients!$J$3:$J$217)+SUMIF($B$3:$B$724,J672,$CR$3:$CR$724)</f>
        <v>0</v>
      </c>
      <c r="CO672" s="30">
        <f>SUMIF(Ingredients!$B$3:$B$217,K672,Ingredients!$J$3:$J$217)+SUMIF($B$3:$B$724,K672,$CR$3:$CR$724)</f>
        <v>0</v>
      </c>
      <c r="CP672" s="30">
        <f>SUMIF(Ingredients!$B$3:$B$217,L672,Ingredients!$J$3:$J$217)+SUMIF($B$3:$B$724,L672,$CR$3:$CR$724)</f>
        <v>0</v>
      </c>
      <c r="CQ672" s="30">
        <f>SUMIF(Ingredients!$B$3:$B$217,M672,Ingredients!$J$3:$J$217)+SUMIF($B$3:$B$724,M672,$CR$3:$CR$724)</f>
        <v>0</v>
      </c>
      <c r="CR672" s="43">
        <f t="shared" si="139"/>
        <v>3</v>
      </c>
      <c r="CS672" s="34">
        <v>30</v>
      </c>
      <c r="CT672" s="30">
        <v>0</v>
      </c>
      <c r="CU672" s="30">
        <v>13</v>
      </c>
      <c r="CV672" s="35">
        <v>1</v>
      </c>
      <c r="CW672" s="36">
        <v>0</v>
      </c>
      <c r="CX672" s="37">
        <v>2.5</v>
      </c>
      <c r="CY672" s="38">
        <v>2.5</v>
      </c>
      <c r="CZ672" s="39">
        <v>3</v>
      </c>
      <c r="DA672" t="s">
        <v>202</v>
      </c>
      <c r="DB672" t="str">
        <f t="shared" ca="1" si="140"/>
        <v>-</v>
      </c>
      <c r="DC672" t="s">
        <v>1176</v>
      </c>
      <c r="DD672" t="s">
        <v>200</v>
      </c>
      <c r="DE672" t="str">
        <f t="shared" ca="1" si="141"/>
        <v>PIZZAITEM(MEAL, ItemRegistry.pizzaItem, 4 ,6f,0f,1f,2.5f,0f,2.5f,3f,1.62f),</v>
      </c>
      <c r="DF672" t="s">
        <v>2665</v>
      </c>
    </row>
    <row r="673" spans="2:110" x14ac:dyDescent="0.3">
      <c r="B673" t="s">
        <v>1003</v>
      </c>
      <c r="C673" t="str">
        <f>INDEX('PH Itemnames'!$B$1:$B$723,MATCH(B673,'PH Itemnames'!$A$1:$A$723),1)</f>
        <v>onionsoupItem</v>
      </c>
      <c r="D673" t="s">
        <v>245</v>
      </c>
      <c r="E673" t="s">
        <v>1192</v>
      </c>
      <c r="F673" s="10" t="s">
        <v>64</v>
      </c>
      <c r="G673" s="11" t="s">
        <v>270</v>
      </c>
      <c r="H673" s="11" t="s">
        <v>251</v>
      </c>
      <c r="I673" s="11"/>
      <c r="J673" s="11"/>
      <c r="K673" s="11"/>
      <c r="L673" s="11"/>
      <c r="M673" s="11"/>
      <c r="N673" s="46">
        <f ca="1">SUMIF(Ingredients!$B$3:$B$217,'PH complex foods'!F673,Ingredients!$A$3:$A$119)+SUMIF($B$3:$B$724,F673,$V$3:$V$723)</f>
        <v>1</v>
      </c>
      <c r="O673" s="11">
        <f ca="1">SUMIF(Ingredients!$B$3:$B$217,'PH complex foods'!G673,Ingredients!$A$3:$A$119)+SUMIF($B$3:$B$724,G673,$V$3:$V$723)</f>
        <v>1</v>
      </c>
      <c r="P673" s="11">
        <f ca="1">SUMIF(Ingredients!$B$3:$B$217,'PH complex foods'!H673,Ingredients!$A$3:$A$119)+SUMIF($B$3:$B$724,H673,$V$3:$V$723)</f>
        <v>1</v>
      </c>
      <c r="Q673" s="11">
        <f ca="1">SUMIF(Ingredients!$B$3:$B$217,'PH complex foods'!I673,Ingredients!$A$3:$A$119)+SUMIF($B$3:$B$724,I673,$V$3:$V$723)</f>
        <v>0</v>
      </c>
      <c r="R673" s="11">
        <f ca="1">SUMIF(Ingredients!$B$3:$B$217,'PH complex foods'!J673,Ingredients!$A$3:$A$119)+SUMIF($B$3:$B$724,J673,$V$3:$V$723)</f>
        <v>0</v>
      </c>
      <c r="S673" s="11">
        <f ca="1">SUMIF(Ingredients!$B$3:$B$217,'PH complex foods'!K673,Ingredients!$A$3:$A$119)+SUMIF($B$3:$B$724,K673,$V$3:$V$723)</f>
        <v>0</v>
      </c>
      <c r="T673" s="11">
        <f ca="1">SUMIF(Ingredients!$B$3:$B$217,'PH complex foods'!L673,Ingredients!$A$3:$A$119)+SUMIF($B$3:$B$724,L673,$V$3:$V$723)</f>
        <v>0</v>
      </c>
      <c r="U673" s="11">
        <f ca="1">SUMIF(Ingredients!$B$3:$B$217,'PH complex foods'!M673,Ingredients!$A$3:$A$119)+SUMIF($B$3:$B$724,M673,$V$3:$V$723)</f>
        <v>0</v>
      </c>
      <c r="V673" s="10">
        <f t="shared" ca="1" si="142"/>
        <v>1</v>
      </c>
      <c r="W673" s="11">
        <f t="shared" si="131"/>
        <v>1</v>
      </c>
      <c r="X673" s="44" t="str">
        <f t="shared" ca="1" si="143"/>
        <v>Yes</v>
      </c>
      <c r="Y673" s="34">
        <f>SUMIF(Ingredients!$B$3:$B$217,F673,Ingredients!$C$3:$C$217)+SUMIF($B$3:$B$724,F673,$AG$3:$AG$724)</f>
        <v>2</v>
      </c>
      <c r="Z673" s="30">
        <f>SUMIF(Ingredients!$B$3:$B$217,G673,Ingredients!$C$3:$C$217)+SUMIF($B$3:$B$724,G673,$AG$3:$AG$724)</f>
        <v>12.30952380952381</v>
      </c>
      <c r="AA673" s="30">
        <f>SUMIF(Ingredients!$B$3:$B$217,H673,Ingredients!$C$3:$C$217)+SUMIF($B$3:$B$724,H673,$AG$3:$AG$724)</f>
        <v>25</v>
      </c>
      <c r="AB673" s="30">
        <f>SUMIF(Ingredients!$B$3:$B$217,I673,Ingredients!$C$3:$C$217)+SUMIF($B$3:$B$724,I673,$AG$3:$AG$724)</f>
        <v>0</v>
      </c>
      <c r="AC673" s="30">
        <f>SUMIF(Ingredients!$B$3:$B$217,J673,Ingredients!$C$3:$C$217)+SUMIF($B$3:$B$724,J673,$AG$3:$AG$724)</f>
        <v>0</v>
      </c>
      <c r="AD673" s="30">
        <f>SUMIF(Ingredients!$B$3:$B$217,K673,Ingredients!$C$3:$C$217)+SUMIF($B$3:$B$724,K673,$AG$3:$AG$724)</f>
        <v>0</v>
      </c>
      <c r="AE673" s="30">
        <f>SUMIF(Ingredients!$B$3:$B$217,L673,Ingredients!$C$3:$C$217)+SUMIF($B$3:$B$724,L673,$AG$3:$AG$724)</f>
        <v>0</v>
      </c>
      <c r="AF673" s="30">
        <f>SUMIF(Ingredients!$B$3:$B$217,M673,Ingredients!$C$3:$C$217)+SUMIF($B$3:$B$724,M673,$AG$3:$AG$724)</f>
        <v>0</v>
      </c>
      <c r="AG673" s="29">
        <f t="shared" si="132"/>
        <v>39.30952380952381</v>
      </c>
      <c r="AH673" s="30">
        <f>SUMIF(Ingredients!$B$3:$B$217,F673,Ingredients!$D$3:$D$217)+SUMIF($B$3:$B$724,F673,$AP$3:$AP$724)</f>
        <v>0</v>
      </c>
      <c r="AI673" s="30">
        <f>SUMIF(Ingredients!$B$3:$B$217,G673,Ingredients!$D$3:$D$217)+SUMIF($B$3:$B$724,G673,$AP$3:$AP$724)</f>
        <v>0.35714285714285715</v>
      </c>
      <c r="AJ673" s="30">
        <f>SUMIF(Ingredients!$B$3:$B$217,H673,Ingredients!$D$3:$D$217)+SUMIF($B$3:$B$724,H673,$AP$3:$AP$724)</f>
        <v>0</v>
      </c>
      <c r="AK673" s="30">
        <f>SUMIF(Ingredients!$B$3:$B$217,I673,Ingredients!$D$3:$D$217)+SUMIF($B$3:$B$724,I673,$AP$3:$AP$724)</f>
        <v>0</v>
      </c>
      <c r="AL673" s="30">
        <f>SUMIF(Ingredients!$B$3:$B$217,J673,Ingredients!$D$3:$D$217)+SUMIF($B$3:$B$724,J673,$AP$3:$AP$724)</f>
        <v>0</v>
      </c>
      <c r="AM673" s="30">
        <f>SUMIF(Ingredients!$B$3:$B$217,K673,Ingredients!$D$3:$D$217)+SUMIF($B$3:$B$724,K673,$AP$3:$AP$724)</f>
        <v>0</v>
      </c>
      <c r="AN673" s="30">
        <f>SUMIF(Ingredients!$B$3:$B$217,L673,Ingredients!$D$3:$D$217)+SUMIF($B$3:$B$724,L673,$AP$3:$AP$724)</f>
        <v>0</v>
      </c>
      <c r="AO673" s="30">
        <f>SUMIF(Ingredients!$B$3:$B$217,M673,Ingredients!$D$3:$D$217)+SUMIF($B$3:$B$724,M673,$AP$3:$AP$724)</f>
        <v>0</v>
      </c>
      <c r="AP673" s="29">
        <f t="shared" si="133"/>
        <v>0.35714285714285715</v>
      </c>
      <c r="AQ673" s="30">
        <f>SUMIF(Ingredients!$B$3:$B$217,F673,Ingredients!$E$3:$E$217)+SUMIF($B$3:$B$724,F673,$AY$3:$AY$727)</f>
        <v>43</v>
      </c>
      <c r="AR673" s="30">
        <f>SUMIF(Ingredients!$B$3:$B$217,G673,Ingredients!$E$3:$E$217)+SUMIF($B$3:$B$724,G673,$AY$3:$AY$727)</f>
        <v>10.428571428571429</v>
      </c>
      <c r="AS673" s="30">
        <f>SUMIF(Ingredients!$B$3:$B$217,H673,Ingredients!$E$3:$E$217)+SUMIF($B$3:$B$724,H673,$AY$3:$AY$727)</f>
        <v>33.833333333333336</v>
      </c>
      <c r="AT673" s="30">
        <f>SUMIF(Ingredients!$B$3:$B$217,I673,Ingredients!$E$3:$E$217)+SUMIF($B$3:$B$724,I673,$AY$3:$AY$727)</f>
        <v>0</v>
      </c>
      <c r="AU673" s="30">
        <f>SUMIF(Ingredients!$B$3:$B$217,J673,Ingredients!$E$3:$E$217)+SUMIF($B$3:$B$724,J673,$AY$3:$AY$727)</f>
        <v>0</v>
      </c>
      <c r="AV673" s="30">
        <f>SUMIF(Ingredients!$B$3:$B$217,K673,Ingredients!$E$3:$E$217)+SUMIF($B$3:$B$724,K673,$AY$3:$AY$727)</f>
        <v>0</v>
      </c>
      <c r="AW673" s="30">
        <f>SUMIF(Ingredients!$B$3:$B$217,L673,Ingredients!$E$3:$E$217)+SUMIF($B$3:$B$724,L673,$AY$3:$AY$727)</f>
        <v>0</v>
      </c>
      <c r="AX673" s="30">
        <f>SUMIF(Ingredients!$B$3:$B$217,M673,Ingredients!$E$3:$E$217)+SUMIF($B$3:$B$724,M673,$AY$3:$AY$727)</f>
        <v>0</v>
      </c>
      <c r="AY673" s="29">
        <f t="shared" si="134"/>
        <v>29.087301587301585</v>
      </c>
      <c r="AZ673" s="30">
        <f>SUMIF(Ingredients!$B$3:$B$217,F673,Ingredients!$F$3:$F$217)+SUMIF($B$3:$B$724,F673,$BH$3:$BH$724)</f>
        <v>0</v>
      </c>
      <c r="BA673" s="30">
        <f>SUMIF(Ingredients!$B$3:$B$217,G673,Ingredients!$F$3:$F$217)+SUMIF($B$3:$B$724,G673,$BH$3:$BH$724)</f>
        <v>0</v>
      </c>
      <c r="BB673" s="30">
        <f>SUMIF(Ingredients!$B$3:$B$217,H673,Ingredients!$F$3:$F$217)+SUMIF($B$3:$B$724,H673,$BH$3:$BH$724)</f>
        <v>1.5</v>
      </c>
      <c r="BC673" s="30">
        <f>SUMIF(Ingredients!$B$3:$B$217,I673,Ingredients!$F$3:$F$217)+SUMIF($B$3:$B$724,I673,$BH$3:$BH$724)</f>
        <v>0</v>
      </c>
      <c r="BD673" s="30">
        <f>SUMIF(Ingredients!$B$3:$B$217,J673,Ingredients!$F$3:$F$217)+SUMIF($B$3:$B$724,J673,$BH$3:$BH$724)</f>
        <v>0</v>
      </c>
      <c r="BE673" s="30">
        <f>SUMIF(Ingredients!$B$3:$B$217,K673,Ingredients!$F$3:$F$217)+SUMIF($B$3:$B$724,K673,$BH$3:$BH$724)</f>
        <v>0</v>
      </c>
      <c r="BF673" s="30">
        <f>SUMIF(Ingredients!$B$3:$B$217,L673,Ingredients!$F$3:$F$217)+SUMIF($B$3:$B$724,L673,$BH$3:$BH$724)</f>
        <v>0</v>
      </c>
      <c r="BG673" s="30">
        <f>SUMIF(Ingredients!$B$3:$B$217,M673,Ingredients!$F$3:$F$217)+SUMIF($B$3:$B$724,M673,$BH$3:$BH$724)</f>
        <v>0</v>
      </c>
      <c r="BH673" s="35">
        <f t="shared" si="135"/>
        <v>1.5</v>
      </c>
      <c r="BI673" s="30">
        <f>SUMIF(Ingredients!$B$3:$B$217,F673,Ingredients!$G$3:$G$217)+SUMIF($B$3:$B$724,F673,$BQ$3:$BQ$724)</f>
        <v>0</v>
      </c>
      <c r="BJ673" s="30">
        <f>SUMIF(Ingredients!$B$3:$B$217,G673,Ingredients!$G$3:$G$217)+SUMIF($B$3:$B$724,G673,$BQ$3:$BQ$724)</f>
        <v>0</v>
      </c>
      <c r="BK673" s="30">
        <f>SUMIF(Ingredients!$B$3:$B$217,H673,Ingredients!$G$3:$G$217)+SUMIF($B$3:$B$724,H673,$BQ$3:$BQ$724)</f>
        <v>0</v>
      </c>
      <c r="BL673" s="30">
        <f>SUMIF(Ingredients!$B$3:$B$217,I673,Ingredients!$G$3:$G$217)+SUMIF($B$3:$B$724,I673,$BQ$3:$BQ$724)</f>
        <v>0</v>
      </c>
      <c r="BM673" s="30">
        <f>SUMIF(Ingredients!$B$3:$B$217,J673,Ingredients!$G$3:$G$217)+SUMIF($B$3:$B$724,J673,$BQ$3:$BQ$724)</f>
        <v>0</v>
      </c>
      <c r="BN673" s="30">
        <f>SUMIF(Ingredients!$B$3:$B$217,K673,Ingredients!$G$3:$G$217)+SUMIF($B$3:$B$724,K673,$BQ$3:$BQ$724)</f>
        <v>0</v>
      </c>
      <c r="BO673" s="30">
        <f>SUMIF(Ingredients!$B$3:$B$217,L673,Ingredients!$G$3:$G$217)+SUMIF($B$3:$B$724,L673,$BQ$3:$BQ$724)</f>
        <v>0</v>
      </c>
      <c r="BP673" s="30">
        <f>SUMIF(Ingredients!$B$3:$B$217,M673,Ingredients!$G$3:$G$217)+SUMIF($B$3:$B$724,M673,$BQ$3:$BQ$724)</f>
        <v>0</v>
      </c>
      <c r="BQ673" s="36">
        <f t="shared" si="136"/>
        <v>0</v>
      </c>
      <c r="BR673" s="30">
        <f>SUMIF(Ingredients!$B$3:$B$217,F673,Ingredients!$H$3:$H$217)+SUMIF($B$3:$B$724,F673,$BZ$3:$BZ$724)</f>
        <v>1</v>
      </c>
      <c r="BS673" s="30">
        <f>SUMIF(Ingredients!$B$3:$B$217,G673,Ingredients!$H$3:$H$217)+SUMIF($B$3:$B$724,G673,$BZ$3:$BZ$724)</f>
        <v>1.1428571428571428</v>
      </c>
      <c r="BT673" s="30">
        <f>SUMIF(Ingredients!$B$3:$B$217,H673,Ingredients!$H$3:$H$217)+SUMIF($B$3:$B$724,H673,$BZ$3:$BZ$724)</f>
        <v>0</v>
      </c>
      <c r="BU673" s="30">
        <f>SUMIF(Ingredients!$B$3:$B$217,I673,Ingredients!$H$3:$H$217)+SUMIF($B$3:$B$724,I673,$BZ$3:$BZ$724)</f>
        <v>0</v>
      </c>
      <c r="BV673" s="30">
        <f>SUMIF(Ingredients!$B$3:$B$217,J673,Ingredients!$H$3:$H$217)+SUMIF($B$3:$B$724,J673,$BZ$3:$BZ$724)</f>
        <v>0</v>
      </c>
      <c r="BW673" s="30">
        <f>SUMIF(Ingredients!$B$3:$B$217,K673,Ingredients!$H$3:$H$217)+SUMIF($B$3:$B$724,K673,$BZ$3:$BZ$724)</f>
        <v>0</v>
      </c>
      <c r="BX673" s="30">
        <f>SUMIF(Ingredients!$B$3:$B$217,L673,Ingredients!$H$3:$H$217)+SUMIF($B$3:$B$724,L673,$BZ$3:$BZ$724)</f>
        <v>0</v>
      </c>
      <c r="BY673" s="30">
        <f>SUMIF(Ingredients!$B$3:$B$217,M673,Ingredients!$H$3:$H$217)+SUMIF($B$3:$B$724,M673,$BZ$3:$BZ$724)</f>
        <v>0</v>
      </c>
      <c r="BZ673" s="42">
        <f t="shared" si="137"/>
        <v>2.1428571428571428</v>
      </c>
      <c r="CA673" s="30">
        <f>SUMIF(Ingredients!$B$3:$B$217,F673,Ingredients!$I$3:$I$217)+SUMIF($B$3:$B$724,F673,$CI$3:$CI$724)</f>
        <v>0</v>
      </c>
      <c r="CB673" s="30">
        <f>SUMIF(Ingredients!$B$3:$B$217,G673,Ingredients!$I$3:$I$217)+SUMIF($B$3:$B$724,G673,$CI$3:$CI$724)</f>
        <v>2.5</v>
      </c>
      <c r="CC673" s="30">
        <f>SUMIF(Ingredients!$B$3:$B$217,H673,Ingredients!$I$3:$I$217)+SUMIF($B$3:$B$724,H673,$CI$3:$CI$724)</f>
        <v>0</v>
      </c>
      <c r="CD673" s="30">
        <f>SUMIF(Ingredients!$B$3:$B$217,I673,Ingredients!$I$3:$I$217)+SUMIF($B$3:$B$724,I673,$CI$3:$CI$724)</f>
        <v>0</v>
      </c>
      <c r="CE673" s="30">
        <f>SUMIF(Ingredients!$B$3:$B$217,J673,Ingredients!$I$3:$I$217)+SUMIF($B$3:$B$724,J673,$CI$3:$CI$724)</f>
        <v>0</v>
      </c>
      <c r="CF673" s="30">
        <f>SUMIF(Ingredients!$B$3:$B$217,K673,Ingredients!$I$3:$I$217)+SUMIF($B$3:$B$724,K673,$CI$3:$CI$724)</f>
        <v>0</v>
      </c>
      <c r="CG673" s="30">
        <f>SUMIF(Ingredients!$B$3:$B$217,L673,Ingredients!$I$3:$I$217)+SUMIF($B$3:$B$724,L673,$CI$3:$CI$724)</f>
        <v>0</v>
      </c>
      <c r="CH673" s="30">
        <f>SUMIF(Ingredients!$B$3:$B$217,M673,Ingredients!$I$3:$I$217)+SUMIF($B$3:$B$724,M673,$CI$3:$CI$724)</f>
        <v>0</v>
      </c>
      <c r="CI673" s="38">
        <f t="shared" si="138"/>
        <v>2.5</v>
      </c>
      <c r="CJ673" s="30">
        <f>SUMIF(Ingredients!$B$3:$B$217,F673,Ingredients!$J$3:$J$217)+SUMIF($B$3:$B$724,F673,$CR$3:$CR$724)</f>
        <v>0</v>
      </c>
      <c r="CK673" s="30">
        <f>SUMIF(Ingredients!$B$3:$B$217,G673,Ingredients!$J$3:$J$217)+SUMIF($B$3:$B$724,G673,$CR$3:$CR$724)</f>
        <v>0</v>
      </c>
      <c r="CL673" s="30">
        <f>SUMIF(Ingredients!$B$3:$B$217,H673,Ingredients!$J$3:$J$217)+SUMIF($B$3:$B$724,H673,$CR$3:$CR$724)</f>
        <v>5</v>
      </c>
      <c r="CM673" s="30">
        <f>SUMIF(Ingredients!$B$3:$B$217,I673,Ingredients!$J$3:$J$217)+SUMIF($B$3:$B$724,I673,$CR$3:$CR$724)</f>
        <v>0</v>
      </c>
      <c r="CN673" s="30">
        <f>SUMIF(Ingredients!$B$3:$B$217,J673,Ingredients!$J$3:$J$217)+SUMIF($B$3:$B$724,J673,$CR$3:$CR$724)</f>
        <v>0</v>
      </c>
      <c r="CO673" s="30">
        <f>SUMIF(Ingredients!$B$3:$B$217,K673,Ingredients!$J$3:$J$217)+SUMIF($B$3:$B$724,K673,$CR$3:$CR$724)</f>
        <v>0</v>
      </c>
      <c r="CP673" s="30">
        <f>SUMIF(Ingredients!$B$3:$B$217,L673,Ingredients!$J$3:$J$217)+SUMIF($B$3:$B$724,L673,$CR$3:$CR$724)</f>
        <v>0</v>
      </c>
      <c r="CQ673" s="30">
        <f>SUMIF(Ingredients!$B$3:$B$217,M673,Ingredients!$J$3:$J$217)+SUMIF($B$3:$B$724,M673,$CR$3:$CR$724)</f>
        <v>0</v>
      </c>
      <c r="CR673" s="43">
        <f t="shared" si="139"/>
        <v>5</v>
      </c>
      <c r="CS673" s="34">
        <v>40</v>
      </c>
      <c r="CT673" s="30">
        <v>15</v>
      </c>
      <c r="CU673" s="30">
        <v>6</v>
      </c>
      <c r="CV673" s="35">
        <v>1.5</v>
      </c>
      <c r="CW673" s="36">
        <v>0</v>
      </c>
      <c r="CX673" s="37">
        <v>2</v>
      </c>
      <c r="CY673" s="38">
        <v>2.5</v>
      </c>
      <c r="CZ673" s="39">
        <v>5</v>
      </c>
      <c r="DA673" t="s">
        <v>202</v>
      </c>
      <c r="DB673" t="str">
        <f t="shared" ca="1" si="140"/>
        <v>-</v>
      </c>
      <c r="DD673" t="s">
        <v>200</v>
      </c>
      <c r="DE673" t="str">
        <f t="shared" ca="1" si="141"/>
        <v>ONIONSOUPITEM(MEAL, ItemRegistry.onionsoupItem, 4 ,8f,15f,1.5f,2f,0f,2.5f,5f,3.5f),</v>
      </c>
      <c r="DF673" t="s">
        <v>2666</v>
      </c>
    </row>
    <row r="674" spans="2:110" x14ac:dyDescent="0.3">
      <c r="B674" t="s">
        <v>1004</v>
      </c>
      <c r="C674" t="str">
        <f>INDEX('PH Itemnames'!$B$1:$B$723,MATCH(B674,'PH Itemnames'!$A$1:$A$723),1)</f>
        <v>baconmushroomburgerItem</v>
      </c>
      <c r="D674" t="s">
        <v>240</v>
      </c>
      <c r="E674" t="s">
        <v>1192</v>
      </c>
      <c r="F674" s="10" t="s">
        <v>966</v>
      </c>
      <c r="G674" s="11" t="s">
        <v>284</v>
      </c>
      <c r="H674" s="11"/>
      <c r="I674" s="11"/>
      <c r="J674" s="11"/>
      <c r="K674" s="11"/>
      <c r="L674" s="11"/>
      <c r="M674" s="11"/>
      <c r="N674" s="46">
        <f ca="1">SUMIF(Ingredients!$B$3:$B$217,'PH complex foods'!F674,Ingredients!$A$3:$A$119)+SUMIF($B$3:$B$724,F674,$V$3:$V$723)</f>
        <v>1</v>
      </c>
      <c r="O674" s="11">
        <f ca="1">SUMIF(Ingredients!$B$3:$B$217,'PH complex foods'!G674,Ingredients!$A$3:$A$119)+SUMIF($B$3:$B$724,G674,$V$3:$V$723)</f>
        <v>1</v>
      </c>
      <c r="P674" s="11">
        <f ca="1">SUMIF(Ingredients!$B$3:$B$217,'PH complex foods'!H674,Ingredients!$A$3:$A$119)+SUMIF($B$3:$B$724,H674,$V$3:$V$723)</f>
        <v>0</v>
      </c>
      <c r="Q674" s="11">
        <f ca="1">SUMIF(Ingredients!$B$3:$B$217,'PH complex foods'!I674,Ingredients!$A$3:$A$119)+SUMIF($B$3:$B$724,I674,$V$3:$V$723)</f>
        <v>0</v>
      </c>
      <c r="R674" s="11">
        <f ca="1">SUMIF(Ingredients!$B$3:$B$217,'PH complex foods'!J674,Ingredients!$A$3:$A$119)+SUMIF($B$3:$B$724,J674,$V$3:$V$723)</f>
        <v>0</v>
      </c>
      <c r="S674" s="11">
        <f ca="1">SUMIF(Ingredients!$B$3:$B$217,'PH complex foods'!K674,Ingredients!$A$3:$A$119)+SUMIF($B$3:$B$724,K674,$V$3:$V$723)</f>
        <v>0</v>
      </c>
      <c r="T674" s="11">
        <f ca="1">SUMIF(Ingredients!$B$3:$B$217,'PH complex foods'!L674,Ingredients!$A$3:$A$119)+SUMIF($B$3:$B$724,L674,$V$3:$V$723)</f>
        <v>0</v>
      </c>
      <c r="U674" s="11">
        <f ca="1">SUMIF(Ingredients!$B$3:$B$217,'PH complex foods'!M674,Ingredients!$A$3:$A$119)+SUMIF($B$3:$B$724,M674,$V$3:$V$723)</f>
        <v>0</v>
      </c>
      <c r="V674" s="10">
        <f t="shared" ca="1" si="142"/>
        <v>1</v>
      </c>
      <c r="W674" s="11">
        <f t="shared" si="131"/>
        <v>0</v>
      </c>
      <c r="X674" s="44" t="str">
        <f t="shared" ca="1" si="143"/>
        <v>Yes</v>
      </c>
      <c r="Y674" s="34">
        <f>SUMIF(Ingredients!$B$3:$B$217,F674,Ingredients!$C$3:$C$217)+SUMIF($B$3:$B$724,F674,$AG$3:$AG$724)</f>
        <v>40</v>
      </c>
      <c r="Z674" s="30">
        <f>SUMIF(Ingredients!$B$3:$B$217,G674,Ingredients!$C$3:$C$217)+SUMIF($B$3:$B$724,G674,$AG$3:$AG$724)</f>
        <v>2</v>
      </c>
      <c r="AA674" s="30">
        <f>SUMIF(Ingredients!$B$3:$B$217,H674,Ingredients!$C$3:$C$217)+SUMIF($B$3:$B$724,H674,$AG$3:$AG$724)</f>
        <v>0</v>
      </c>
      <c r="AB674" s="30">
        <f>SUMIF(Ingredients!$B$3:$B$217,I674,Ingredients!$C$3:$C$217)+SUMIF($B$3:$B$724,I674,$AG$3:$AG$724)</f>
        <v>0</v>
      </c>
      <c r="AC674" s="30">
        <f>SUMIF(Ingredients!$B$3:$B$217,J674,Ingredients!$C$3:$C$217)+SUMIF($B$3:$B$724,J674,$AG$3:$AG$724)</f>
        <v>0</v>
      </c>
      <c r="AD674" s="30">
        <f>SUMIF(Ingredients!$B$3:$B$217,K674,Ingredients!$C$3:$C$217)+SUMIF($B$3:$B$724,K674,$AG$3:$AG$724)</f>
        <v>0</v>
      </c>
      <c r="AE674" s="30">
        <f>SUMIF(Ingredients!$B$3:$B$217,L674,Ingredients!$C$3:$C$217)+SUMIF($B$3:$B$724,L674,$AG$3:$AG$724)</f>
        <v>0</v>
      </c>
      <c r="AF674" s="30">
        <f>SUMIF(Ingredients!$B$3:$B$217,M674,Ingredients!$C$3:$C$217)+SUMIF($B$3:$B$724,M674,$AG$3:$AG$724)</f>
        <v>0</v>
      </c>
      <c r="AG674" s="29">
        <f t="shared" si="132"/>
        <v>42</v>
      </c>
      <c r="AH674" s="30">
        <f>SUMIF(Ingredients!$B$3:$B$217,F674,Ingredients!$D$3:$D$217)+SUMIF($B$3:$B$724,F674,$AP$3:$AP$724)</f>
        <v>0</v>
      </c>
      <c r="AI674" s="30">
        <f>SUMIF(Ingredients!$B$3:$B$217,G674,Ingredients!$D$3:$D$217)+SUMIF($B$3:$B$724,G674,$AP$3:$AP$724)</f>
        <v>0</v>
      </c>
      <c r="AJ674" s="30">
        <f>SUMIF(Ingredients!$B$3:$B$217,H674,Ingredients!$D$3:$D$217)+SUMIF($B$3:$B$724,H674,$AP$3:$AP$724)</f>
        <v>0</v>
      </c>
      <c r="AK674" s="30">
        <f>SUMIF(Ingredients!$B$3:$B$217,I674,Ingredients!$D$3:$D$217)+SUMIF($B$3:$B$724,I674,$AP$3:$AP$724)</f>
        <v>0</v>
      </c>
      <c r="AL674" s="30">
        <f>SUMIF(Ingredients!$B$3:$B$217,J674,Ingredients!$D$3:$D$217)+SUMIF($B$3:$B$724,J674,$AP$3:$AP$724)</f>
        <v>0</v>
      </c>
      <c r="AM674" s="30">
        <f>SUMIF(Ingredients!$B$3:$B$217,K674,Ingredients!$D$3:$D$217)+SUMIF($B$3:$B$724,K674,$AP$3:$AP$724)</f>
        <v>0</v>
      </c>
      <c r="AN674" s="30">
        <f>SUMIF(Ingredients!$B$3:$B$217,L674,Ingredients!$D$3:$D$217)+SUMIF($B$3:$B$724,L674,$AP$3:$AP$724)</f>
        <v>0</v>
      </c>
      <c r="AO674" s="30">
        <f>SUMIF(Ingredients!$B$3:$B$217,M674,Ingredients!$D$3:$D$217)+SUMIF($B$3:$B$724,M674,$AP$3:$AP$724)</f>
        <v>0</v>
      </c>
      <c r="AP674" s="29">
        <f t="shared" si="133"/>
        <v>0</v>
      </c>
      <c r="AQ674" s="30">
        <f>SUMIF(Ingredients!$B$3:$B$217,F674,Ingredients!$E$3:$E$217)+SUMIF($B$3:$B$724,F674,$AY$3:$AY$727)</f>
        <v>28.5625</v>
      </c>
      <c r="AR674" s="30">
        <f>SUMIF(Ingredients!$B$3:$B$217,G674,Ingredients!$E$3:$E$217)+SUMIF($B$3:$B$724,G674,$AY$3:$AY$727)</f>
        <v>24</v>
      </c>
      <c r="AS674" s="30">
        <f>SUMIF(Ingredients!$B$3:$B$217,H674,Ingredients!$E$3:$E$217)+SUMIF($B$3:$B$724,H674,$AY$3:$AY$727)</f>
        <v>0</v>
      </c>
      <c r="AT674" s="30">
        <f>SUMIF(Ingredients!$B$3:$B$217,I674,Ingredients!$E$3:$E$217)+SUMIF($B$3:$B$724,I674,$AY$3:$AY$727)</f>
        <v>0</v>
      </c>
      <c r="AU674" s="30">
        <f>SUMIF(Ingredients!$B$3:$B$217,J674,Ingredients!$E$3:$E$217)+SUMIF($B$3:$B$724,J674,$AY$3:$AY$727)</f>
        <v>0</v>
      </c>
      <c r="AV674" s="30">
        <f>SUMIF(Ingredients!$B$3:$B$217,K674,Ingredients!$E$3:$E$217)+SUMIF($B$3:$B$724,K674,$AY$3:$AY$727)</f>
        <v>0</v>
      </c>
      <c r="AW674" s="30">
        <f>SUMIF(Ingredients!$B$3:$B$217,L674,Ingredients!$E$3:$E$217)+SUMIF($B$3:$B$724,L674,$AY$3:$AY$727)</f>
        <v>0</v>
      </c>
      <c r="AX674" s="30">
        <f>SUMIF(Ingredients!$B$3:$B$217,M674,Ingredients!$E$3:$E$217)+SUMIF($B$3:$B$724,M674,$AY$3:$AY$727)</f>
        <v>0</v>
      </c>
      <c r="AY674" s="29">
        <f t="shared" si="134"/>
        <v>26.28125</v>
      </c>
      <c r="AZ674" s="30">
        <f>SUMIF(Ingredients!$B$3:$B$217,F674,Ingredients!$F$3:$F$217)+SUMIF($B$3:$B$724,F674,$BH$3:$BH$724)</f>
        <v>1.5</v>
      </c>
      <c r="BA674" s="30">
        <f>SUMIF(Ingredients!$B$3:$B$217,G674,Ingredients!$F$3:$F$217)+SUMIF($B$3:$B$724,G674,$BH$3:$BH$724)</f>
        <v>0</v>
      </c>
      <c r="BB674" s="30">
        <f>SUMIF(Ingredients!$B$3:$B$217,H674,Ingredients!$F$3:$F$217)+SUMIF($B$3:$B$724,H674,$BH$3:$BH$724)</f>
        <v>0</v>
      </c>
      <c r="BC674" s="30">
        <f>SUMIF(Ingredients!$B$3:$B$217,I674,Ingredients!$F$3:$F$217)+SUMIF($B$3:$B$724,I674,$BH$3:$BH$724)</f>
        <v>0</v>
      </c>
      <c r="BD674" s="30">
        <f>SUMIF(Ingredients!$B$3:$B$217,J674,Ingredients!$F$3:$F$217)+SUMIF($B$3:$B$724,J674,$BH$3:$BH$724)</f>
        <v>0</v>
      </c>
      <c r="BE674" s="30">
        <f>SUMIF(Ingredients!$B$3:$B$217,K674,Ingredients!$F$3:$F$217)+SUMIF($B$3:$B$724,K674,$BH$3:$BH$724)</f>
        <v>0</v>
      </c>
      <c r="BF674" s="30">
        <f>SUMIF(Ingredients!$B$3:$B$217,L674,Ingredients!$F$3:$F$217)+SUMIF($B$3:$B$724,L674,$BH$3:$BH$724)</f>
        <v>0</v>
      </c>
      <c r="BG674" s="30">
        <f>SUMIF(Ingredients!$B$3:$B$217,M674,Ingredients!$F$3:$F$217)+SUMIF($B$3:$B$724,M674,$BH$3:$BH$724)</f>
        <v>0</v>
      </c>
      <c r="BH674" s="35">
        <f t="shared" si="135"/>
        <v>1.5</v>
      </c>
      <c r="BI674" s="30">
        <f>SUMIF(Ingredients!$B$3:$B$217,F674,Ingredients!$G$3:$G$217)+SUMIF($B$3:$B$724,F674,$BQ$3:$BQ$724)</f>
        <v>0</v>
      </c>
      <c r="BJ674" s="30">
        <f>SUMIF(Ingredients!$B$3:$B$217,G674,Ingredients!$G$3:$G$217)+SUMIF($B$3:$B$724,G674,$BQ$3:$BQ$724)</f>
        <v>0</v>
      </c>
      <c r="BK674" s="30">
        <f>SUMIF(Ingredients!$B$3:$B$217,H674,Ingredients!$G$3:$G$217)+SUMIF($B$3:$B$724,H674,$BQ$3:$BQ$724)</f>
        <v>0</v>
      </c>
      <c r="BL674" s="30">
        <f>SUMIF(Ingredients!$B$3:$B$217,I674,Ingredients!$G$3:$G$217)+SUMIF($B$3:$B$724,I674,$BQ$3:$BQ$724)</f>
        <v>0</v>
      </c>
      <c r="BM674" s="30">
        <f>SUMIF(Ingredients!$B$3:$B$217,J674,Ingredients!$G$3:$G$217)+SUMIF($B$3:$B$724,J674,$BQ$3:$BQ$724)</f>
        <v>0</v>
      </c>
      <c r="BN674" s="30">
        <f>SUMIF(Ingredients!$B$3:$B$217,K674,Ingredients!$G$3:$G$217)+SUMIF($B$3:$B$724,K674,$BQ$3:$BQ$724)</f>
        <v>0</v>
      </c>
      <c r="BO674" s="30">
        <f>SUMIF(Ingredients!$B$3:$B$217,L674,Ingredients!$G$3:$G$217)+SUMIF($B$3:$B$724,L674,$BQ$3:$BQ$724)</f>
        <v>0</v>
      </c>
      <c r="BP674" s="30">
        <f>SUMIF(Ingredients!$B$3:$B$217,M674,Ingredients!$G$3:$G$217)+SUMIF($B$3:$B$724,M674,$BQ$3:$BQ$724)</f>
        <v>0</v>
      </c>
      <c r="BQ674" s="36">
        <f t="shared" si="136"/>
        <v>0</v>
      </c>
      <c r="BR674" s="30">
        <f>SUMIF(Ingredients!$B$3:$B$217,F674,Ingredients!$H$3:$H$217)+SUMIF($B$3:$B$724,F674,$BZ$3:$BZ$724)</f>
        <v>0</v>
      </c>
      <c r="BS674" s="30">
        <f>SUMIF(Ingredients!$B$3:$B$217,G674,Ingredients!$H$3:$H$217)+SUMIF($B$3:$B$724,G674,$BZ$3:$BZ$724)</f>
        <v>0</v>
      </c>
      <c r="BT674" s="30">
        <f>SUMIF(Ingredients!$B$3:$B$217,H674,Ingredients!$H$3:$H$217)+SUMIF($B$3:$B$724,H674,$BZ$3:$BZ$724)</f>
        <v>0</v>
      </c>
      <c r="BU674" s="30">
        <f>SUMIF(Ingredients!$B$3:$B$217,I674,Ingredients!$H$3:$H$217)+SUMIF($B$3:$B$724,I674,$BZ$3:$BZ$724)</f>
        <v>0</v>
      </c>
      <c r="BV674" s="30">
        <f>SUMIF(Ingredients!$B$3:$B$217,J674,Ingredients!$H$3:$H$217)+SUMIF($B$3:$B$724,J674,$BZ$3:$BZ$724)</f>
        <v>0</v>
      </c>
      <c r="BW674" s="30">
        <f>SUMIF(Ingredients!$B$3:$B$217,K674,Ingredients!$H$3:$H$217)+SUMIF($B$3:$B$724,K674,$BZ$3:$BZ$724)</f>
        <v>0</v>
      </c>
      <c r="BX674" s="30">
        <f>SUMIF(Ingredients!$B$3:$B$217,L674,Ingredients!$H$3:$H$217)+SUMIF($B$3:$B$724,L674,$BZ$3:$BZ$724)</f>
        <v>0</v>
      </c>
      <c r="BY674" s="30">
        <f>SUMIF(Ingredients!$B$3:$B$217,M674,Ingredients!$H$3:$H$217)+SUMIF($B$3:$B$724,M674,$BZ$3:$BZ$724)</f>
        <v>0</v>
      </c>
      <c r="BZ674" s="42">
        <f t="shared" si="137"/>
        <v>0</v>
      </c>
      <c r="CA674" s="30">
        <f>SUMIF(Ingredients!$B$3:$B$217,F674,Ingredients!$I$3:$I$217)+SUMIF($B$3:$B$724,F674,$CI$3:$CI$724)</f>
        <v>4.5</v>
      </c>
      <c r="CB674" s="30">
        <f>SUMIF(Ingredients!$B$3:$B$217,G674,Ingredients!$I$3:$I$217)+SUMIF($B$3:$B$724,G674,$CI$3:$CI$724)</f>
        <v>0.5</v>
      </c>
      <c r="CC674" s="30">
        <f>SUMIF(Ingredients!$B$3:$B$217,H674,Ingredients!$I$3:$I$217)+SUMIF($B$3:$B$724,H674,$CI$3:$CI$724)</f>
        <v>0</v>
      </c>
      <c r="CD674" s="30">
        <f>SUMIF(Ingredients!$B$3:$B$217,I674,Ingredients!$I$3:$I$217)+SUMIF($B$3:$B$724,I674,$CI$3:$CI$724)</f>
        <v>0</v>
      </c>
      <c r="CE674" s="30">
        <f>SUMIF(Ingredients!$B$3:$B$217,J674,Ingredients!$I$3:$I$217)+SUMIF($B$3:$B$724,J674,$CI$3:$CI$724)</f>
        <v>0</v>
      </c>
      <c r="CF674" s="30">
        <f>SUMIF(Ingredients!$B$3:$B$217,K674,Ingredients!$I$3:$I$217)+SUMIF($B$3:$B$724,K674,$CI$3:$CI$724)</f>
        <v>0</v>
      </c>
      <c r="CG674" s="30">
        <f>SUMIF(Ingredients!$B$3:$B$217,L674,Ingredients!$I$3:$I$217)+SUMIF($B$3:$B$724,L674,$CI$3:$CI$724)</f>
        <v>0</v>
      </c>
      <c r="CH674" s="30">
        <f>SUMIF(Ingredients!$B$3:$B$217,M674,Ingredients!$I$3:$I$217)+SUMIF($B$3:$B$724,M674,$CI$3:$CI$724)</f>
        <v>0</v>
      </c>
      <c r="CI674" s="38">
        <f t="shared" si="138"/>
        <v>5</v>
      </c>
      <c r="CJ674" s="30">
        <f>SUMIF(Ingredients!$B$3:$B$217,F674,Ingredients!$J$3:$J$217)+SUMIF($B$3:$B$724,F674,$CR$3:$CR$724)</f>
        <v>4</v>
      </c>
      <c r="CK674" s="30">
        <f>SUMIF(Ingredients!$B$3:$B$217,G674,Ingredients!$J$3:$J$217)+SUMIF($B$3:$B$724,G674,$CR$3:$CR$724)</f>
        <v>0</v>
      </c>
      <c r="CL674" s="30">
        <f>SUMIF(Ingredients!$B$3:$B$217,H674,Ingredients!$J$3:$J$217)+SUMIF($B$3:$B$724,H674,$CR$3:$CR$724)</f>
        <v>0</v>
      </c>
      <c r="CM674" s="30">
        <f>SUMIF(Ingredients!$B$3:$B$217,I674,Ingredients!$J$3:$J$217)+SUMIF($B$3:$B$724,I674,$CR$3:$CR$724)</f>
        <v>0</v>
      </c>
      <c r="CN674" s="30">
        <f>SUMIF(Ingredients!$B$3:$B$217,J674,Ingredients!$J$3:$J$217)+SUMIF($B$3:$B$724,J674,$CR$3:$CR$724)</f>
        <v>0</v>
      </c>
      <c r="CO674" s="30">
        <f>SUMIF(Ingredients!$B$3:$B$217,K674,Ingredients!$J$3:$J$217)+SUMIF($B$3:$B$724,K674,$CR$3:$CR$724)</f>
        <v>0</v>
      </c>
      <c r="CP674" s="30">
        <f>SUMIF(Ingredients!$B$3:$B$217,L674,Ingredients!$J$3:$J$217)+SUMIF($B$3:$B$724,L674,$CR$3:$CR$724)</f>
        <v>0</v>
      </c>
      <c r="CQ674" s="30">
        <f>SUMIF(Ingredients!$B$3:$B$217,M674,Ingredients!$J$3:$J$217)+SUMIF($B$3:$B$724,M674,$CR$3:$CR$724)</f>
        <v>0</v>
      </c>
      <c r="CR674" s="43">
        <f t="shared" si="139"/>
        <v>4</v>
      </c>
      <c r="CS674" s="34">
        <v>40</v>
      </c>
      <c r="CT674" s="30">
        <v>0</v>
      </c>
      <c r="CU674" s="30">
        <v>12</v>
      </c>
      <c r="CV674" s="35">
        <v>1.5</v>
      </c>
      <c r="CW674" s="36">
        <v>0</v>
      </c>
      <c r="CX674" s="37">
        <v>0</v>
      </c>
      <c r="CY674" s="38">
        <v>5</v>
      </c>
      <c r="CZ674" s="39">
        <v>4</v>
      </c>
      <c r="DA674" t="s">
        <v>202</v>
      </c>
      <c r="DB674" t="str">
        <f t="shared" ca="1" si="140"/>
        <v>-</v>
      </c>
      <c r="DD674" t="s">
        <v>200</v>
      </c>
      <c r="DE674" t="str">
        <f t="shared" ca="1" si="141"/>
        <v>BACONMUSHROOMBURGERITEM(MEAL, ItemRegistry.baconmushroomburgerItem, 4 ,8f,0f,1.5f,0f,0f,5f,4f,1.75f),</v>
      </c>
      <c r="DF674" t="s">
        <v>2667</v>
      </c>
    </row>
    <row r="675" spans="2:110" x14ac:dyDescent="0.3">
      <c r="B675" t="s">
        <v>1005</v>
      </c>
      <c r="C675" t="str">
        <f>INDEX('PH Itemnames'!$B$1:$B$723,MATCH(B675,'PH Itemnames'!$A$1:$A$723),1)</f>
        <v>toadintheholeItem</v>
      </c>
      <c r="D675" t="s">
        <v>240</v>
      </c>
      <c r="E675" t="s">
        <v>1192</v>
      </c>
      <c r="F675" s="10" t="s">
        <v>691</v>
      </c>
      <c r="G675" s="11" t="s">
        <v>665</v>
      </c>
      <c r="H675" s="11"/>
      <c r="I675" s="11"/>
      <c r="J675" s="11"/>
      <c r="K675" s="11"/>
      <c r="L675" s="11"/>
      <c r="M675" s="11"/>
      <c r="N675" s="46">
        <f ca="1">SUMIF(Ingredients!$B$3:$B$217,'PH complex foods'!F675,Ingredients!$A$3:$A$119)+SUMIF($B$3:$B$724,F675,$V$3:$V$723)</f>
        <v>1</v>
      </c>
      <c r="O675" s="11">
        <f ca="1">SUMIF(Ingredients!$B$3:$B$217,'PH complex foods'!G675,Ingredients!$A$3:$A$119)+SUMIF($B$3:$B$724,G675,$V$3:$V$723)</f>
        <v>1</v>
      </c>
      <c r="P675" s="11">
        <f ca="1">SUMIF(Ingredients!$B$3:$B$217,'PH complex foods'!H675,Ingredients!$A$3:$A$119)+SUMIF($B$3:$B$724,H675,$V$3:$V$723)</f>
        <v>0</v>
      </c>
      <c r="Q675" s="11">
        <f ca="1">SUMIF(Ingredients!$B$3:$B$217,'PH complex foods'!I675,Ingredients!$A$3:$A$119)+SUMIF($B$3:$B$724,I675,$V$3:$V$723)</f>
        <v>0</v>
      </c>
      <c r="R675" s="11">
        <f ca="1">SUMIF(Ingredients!$B$3:$B$217,'PH complex foods'!J675,Ingredients!$A$3:$A$119)+SUMIF($B$3:$B$724,J675,$V$3:$V$723)</f>
        <v>0</v>
      </c>
      <c r="S675" s="11">
        <f ca="1">SUMIF(Ingredients!$B$3:$B$217,'PH complex foods'!K675,Ingredients!$A$3:$A$119)+SUMIF($B$3:$B$724,K675,$V$3:$V$723)</f>
        <v>0</v>
      </c>
      <c r="T675" s="11">
        <f ca="1">SUMIF(Ingredients!$B$3:$B$217,'PH complex foods'!L675,Ingredients!$A$3:$A$119)+SUMIF($B$3:$B$724,L675,$V$3:$V$723)</f>
        <v>0</v>
      </c>
      <c r="U675" s="11">
        <f ca="1">SUMIF(Ingredients!$B$3:$B$217,'PH complex foods'!M675,Ingredients!$A$3:$A$119)+SUMIF($B$3:$B$724,M675,$V$3:$V$723)</f>
        <v>0</v>
      </c>
      <c r="V675" s="10">
        <f t="shared" ca="1" si="142"/>
        <v>1</v>
      </c>
      <c r="W675" s="11">
        <f t="shared" si="131"/>
        <v>0</v>
      </c>
      <c r="X675" s="44" t="str">
        <f t="shared" ca="1" si="143"/>
        <v>Yes</v>
      </c>
      <c r="Y675" s="34">
        <f>SUMIF(Ingredients!$B$3:$B$217,F675,Ingredients!$C$3:$C$217)+SUMIF($B$3:$B$724,F675,$AG$3:$AG$724)</f>
        <v>22.30952380952381</v>
      </c>
      <c r="Z675" s="30">
        <f>SUMIF(Ingredients!$B$3:$B$217,G675,Ingredients!$C$3:$C$217)+SUMIF($B$3:$B$724,G675,$AG$3:$AG$724)</f>
        <v>7.166666666666667</v>
      </c>
      <c r="AA675" s="30">
        <f>SUMIF(Ingredients!$B$3:$B$217,H675,Ingredients!$C$3:$C$217)+SUMIF($B$3:$B$724,H675,$AG$3:$AG$724)</f>
        <v>0</v>
      </c>
      <c r="AB675" s="30">
        <f>SUMIF(Ingredients!$B$3:$B$217,I675,Ingredients!$C$3:$C$217)+SUMIF($B$3:$B$724,I675,$AG$3:$AG$724)</f>
        <v>0</v>
      </c>
      <c r="AC675" s="30">
        <f>SUMIF(Ingredients!$B$3:$B$217,J675,Ingredients!$C$3:$C$217)+SUMIF($B$3:$B$724,J675,$AG$3:$AG$724)</f>
        <v>0</v>
      </c>
      <c r="AD675" s="30">
        <f>SUMIF(Ingredients!$B$3:$B$217,K675,Ingredients!$C$3:$C$217)+SUMIF($B$3:$B$724,K675,$AG$3:$AG$724)</f>
        <v>0</v>
      </c>
      <c r="AE675" s="30">
        <f>SUMIF(Ingredients!$B$3:$B$217,L675,Ingredients!$C$3:$C$217)+SUMIF($B$3:$B$724,L675,$AG$3:$AG$724)</f>
        <v>0</v>
      </c>
      <c r="AF675" s="30">
        <f>SUMIF(Ingredients!$B$3:$B$217,M675,Ingredients!$C$3:$C$217)+SUMIF($B$3:$B$724,M675,$AG$3:$AG$724)</f>
        <v>0</v>
      </c>
      <c r="AG675" s="29">
        <f t="shared" si="132"/>
        <v>29.476190476190478</v>
      </c>
      <c r="AH675" s="30">
        <f>SUMIF(Ingredients!$B$3:$B$217,F675,Ingredients!$D$3:$D$217)+SUMIF($B$3:$B$724,F675,$AP$3:$AP$724)</f>
        <v>5.3571428571428568</v>
      </c>
      <c r="AI675" s="30">
        <f>SUMIF(Ingredients!$B$3:$B$217,G675,Ingredients!$D$3:$D$217)+SUMIF($B$3:$B$724,G675,$AP$3:$AP$724)</f>
        <v>0</v>
      </c>
      <c r="AJ675" s="30">
        <f>SUMIF(Ingredients!$B$3:$B$217,H675,Ingredients!$D$3:$D$217)+SUMIF($B$3:$B$724,H675,$AP$3:$AP$724)</f>
        <v>0</v>
      </c>
      <c r="AK675" s="30">
        <f>SUMIF(Ingredients!$B$3:$B$217,I675,Ingredients!$D$3:$D$217)+SUMIF($B$3:$B$724,I675,$AP$3:$AP$724)</f>
        <v>0</v>
      </c>
      <c r="AL675" s="30">
        <f>SUMIF(Ingredients!$B$3:$B$217,J675,Ingredients!$D$3:$D$217)+SUMIF($B$3:$B$724,J675,$AP$3:$AP$724)</f>
        <v>0</v>
      </c>
      <c r="AM675" s="30">
        <f>SUMIF(Ingredients!$B$3:$B$217,K675,Ingredients!$D$3:$D$217)+SUMIF($B$3:$B$724,K675,$AP$3:$AP$724)</f>
        <v>0</v>
      </c>
      <c r="AN675" s="30">
        <f>SUMIF(Ingredients!$B$3:$B$217,L675,Ingredients!$D$3:$D$217)+SUMIF($B$3:$B$724,L675,$AP$3:$AP$724)</f>
        <v>0</v>
      </c>
      <c r="AO675" s="30">
        <f>SUMIF(Ingredients!$B$3:$B$217,M675,Ingredients!$D$3:$D$217)+SUMIF($B$3:$B$724,M675,$AP$3:$AP$724)</f>
        <v>0</v>
      </c>
      <c r="AP675" s="29">
        <f t="shared" si="133"/>
        <v>5.3571428571428568</v>
      </c>
      <c r="AQ675" s="30">
        <f>SUMIF(Ingredients!$B$3:$B$217,F675,Ingredients!$E$3:$E$217)+SUMIF($B$3:$B$724,F675,$AY$3:$AY$727)</f>
        <v>23.232142857142858</v>
      </c>
      <c r="AR675" s="30">
        <f>SUMIF(Ingredients!$B$3:$B$217,G675,Ingredients!$E$3:$E$217)+SUMIF($B$3:$B$724,G675,$AY$3:$AY$727)</f>
        <v>30</v>
      </c>
      <c r="AS675" s="30">
        <f>SUMIF(Ingredients!$B$3:$B$217,H675,Ingredients!$E$3:$E$217)+SUMIF($B$3:$B$724,H675,$AY$3:$AY$727)</f>
        <v>0</v>
      </c>
      <c r="AT675" s="30">
        <f>SUMIF(Ingredients!$B$3:$B$217,I675,Ingredients!$E$3:$E$217)+SUMIF($B$3:$B$724,I675,$AY$3:$AY$727)</f>
        <v>0</v>
      </c>
      <c r="AU675" s="30">
        <f>SUMIF(Ingredients!$B$3:$B$217,J675,Ingredients!$E$3:$E$217)+SUMIF($B$3:$B$724,J675,$AY$3:$AY$727)</f>
        <v>0</v>
      </c>
      <c r="AV675" s="30">
        <f>SUMIF(Ingredients!$B$3:$B$217,K675,Ingredients!$E$3:$E$217)+SUMIF($B$3:$B$724,K675,$AY$3:$AY$727)</f>
        <v>0</v>
      </c>
      <c r="AW675" s="30">
        <f>SUMIF(Ingredients!$B$3:$B$217,L675,Ingredients!$E$3:$E$217)+SUMIF($B$3:$B$724,L675,$AY$3:$AY$727)</f>
        <v>0</v>
      </c>
      <c r="AX675" s="30">
        <f>SUMIF(Ingredients!$B$3:$B$217,M675,Ingredients!$E$3:$E$217)+SUMIF($B$3:$B$724,M675,$AY$3:$AY$727)</f>
        <v>0</v>
      </c>
      <c r="AY675" s="29">
        <f t="shared" si="134"/>
        <v>26.616071428571431</v>
      </c>
      <c r="AZ675" s="30">
        <f>SUMIF(Ingredients!$B$3:$B$217,F675,Ingredients!$F$3:$F$217)+SUMIF($B$3:$B$724,F675,$BH$3:$BH$724)</f>
        <v>1</v>
      </c>
      <c r="BA675" s="30">
        <f>SUMIF(Ingredients!$B$3:$B$217,G675,Ingredients!$F$3:$F$217)+SUMIF($B$3:$B$724,G675,$BH$3:$BH$724)</f>
        <v>0</v>
      </c>
      <c r="BB675" s="30">
        <f>SUMIF(Ingredients!$B$3:$B$217,H675,Ingredients!$F$3:$F$217)+SUMIF($B$3:$B$724,H675,$BH$3:$BH$724)</f>
        <v>0</v>
      </c>
      <c r="BC675" s="30">
        <f>SUMIF(Ingredients!$B$3:$B$217,I675,Ingredients!$F$3:$F$217)+SUMIF($B$3:$B$724,I675,$BH$3:$BH$724)</f>
        <v>0</v>
      </c>
      <c r="BD675" s="30">
        <f>SUMIF(Ingredients!$B$3:$B$217,J675,Ingredients!$F$3:$F$217)+SUMIF($B$3:$B$724,J675,$BH$3:$BH$724)</f>
        <v>0</v>
      </c>
      <c r="BE675" s="30">
        <f>SUMIF(Ingredients!$B$3:$B$217,K675,Ingredients!$F$3:$F$217)+SUMIF($B$3:$B$724,K675,$BH$3:$BH$724)</f>
        <v>0</v>
      </c>
      <c r="BF675" s="30">
        <f>SUMIF(Ingredients!$B$3:$B$217,L675,Ingredients!$F$3:$F$217)+SUMIF($B$3:$B$724,L675,$BH$3:$BH$724)</f>
        <v>0</v>
      </c>
      <c r="BG675" s="30">
        <f>SUMIF(Ingredients!$B$3:$B$217,M675,Ingredients!$F$3:$F$217)+SUMIF($B$3:$B$724,M675,$BH$3:$BH$724)</f>
        <v>0</v>
      </c>
      <c r="BH675" s="35">
        <f t="shared" si="135"/>
        <v>1</v>
      </c>
      <c r="BI675" s="30">
        <f>SUMIF(Ingredients!$B$3:$B$217,F675,Ingredients!$G$3:$G$217)+SUMIF($B$3:$B$724,F675,$BQ$3:$BQ$724)</f>
        <v>0</v>
      </c>
      <c r="BJ675" s="30">
        <f>SUMIF(Ingredients!$B$3:$B$217,G675,Ingredients!$G$3:$G$217)+SUMIF($B$3:$B$724,G675,$BQ$3:$BQ$724)</f>
        <v>0</v>
      </c>
      <c r="BK675" s="30">
        <f>SUMIF(Ingredients!$B$3:$B$217,H675,Ingredients!$G$3:$G$217)+SUMIF($B$3:$B$724,H675,$BQ$3:$BQ$724)</f>
        <v>0</v>
      </c>
      <c r="BL675" s="30">
        <f>SUMIF(Ingredients!$B$3:$B$217,I675,Ingredients!$G$3:$G$217)+SUMIF($B$3:$B$724,I675,$BQ$3:$BQ$724)</f>
        <v>0</v>
      </c>
      <c r="BM675" s="30">
        <f>SUMIF(Ingredients!$B$3:$B$217,J675,Ingredients!$G$3:$G$217)+SUMIF($B$3:$B$724,J675,$BQ$3:$BQ$724)</f>
        <v>0</v>
      </c>
      <c r="BN675" s="30">
        <f>SUMIF(Ingredients!$B$3:$B$217,K675,Ingredients!$G$3:$G$217)+SUMIF($B$3:$B$724,K675,$BQ$3:$BQ$724)</f>
        <v>0</v>
      </c>
      <c r="BO675" s="30">
        <f>SUMIF(Ingredients!$B$3:$B$217,L675,Ingredients!$G$3:$G$217)+SUMIF($B$3:$B$724,L675,$BQ$3:$BQ$724)</f>
        <v>0</v>
      </c>
      <c r="BP675" s="30">
        <f>SUMIF(Ingredients!$B$3:$B$217,M675,Ingredients!$G$3:$G$217)+SUMIF($B$3:$B$724,M675,$BQ$3:$BQ$724)</f>
        <v>0</v>
      </c>
      <c r="BQ675" s="36">
        <f t="shared" si="136"/>
        <v>0</v>
      </c>
      <c r="BR675" s="30">
        <f>SUMIF(Ingredients!$B$3:$B$217,F675,Ingredients!$H$3:$H$217)+SUMIF($B$3:$B$724,F675,$BZ$3:$BZ$724)</f>
        <v>1.1428571428571428</v>
      </c>
      <c r="BS675" s="30">
        <f>SUMIF(Ingredients!$B$3:$B$217,G675,Ingredients!$H$3:$H$217)+SUMIF($B$3:$B$724,G675,$BZ$3:$BZ$724)</f>
        <v>0</v>
      </c>
      <c r="BT675" s="30">
        <f>SUMIF(Ingredients!$B$3:$B$217,H675,Ingredients!$H$3:$H$217)+SUMIF($B$3:$B$724,H675,$BZ$3:$BZ$724)</f>
        <v>0</v>
      </c>
      <c r="BU675" s="30">
        <f>SUMIF(Ingredients!$B$3:$B$217,I675,Ingredients!$H$3:$H$217)+SUMIF($B$3:$B$724,I675,$BZ$3:$BZ$724)</f>
        <v>0</v>
      </c>
      <c r="BV675" s="30">
        <f>SUMIF(Ingredients!$B$3:$B$217,J675,Ingredients!$H$3:$H$217)+SUMIF($B$3:$B$724,J675,$BZ$3:$BZ$724)</f>
        <v>0</v>
      </c>
      <c r="BW675" s="30">
        <f>SUMIF(Ingredients!$B$3:$B$217,K675,Ingredients!$H$3:$H$217)+SUMIF($B$3:$B$724,K675,$BZ$3:$BZ$724)</f>
        <v>0</v>
      </c>
      <c r="BX675" s="30">
        <f>SUMIF(Ingredients!$B$3:$B$217,L675,Ingredients!$H$3:$H$217)+SUMIF($B$3:$B$724,L675,$BZ$3:$BZ$724)</f>
        <v>0</v>
      </c>
      <c r="BY675" s="30">
        <f>SUMIF(Ingredients!$B$3:$B$217,M675,Ingredients!$H$3:$H$217)+SUMIF($B$3:$B$724,M675,$BZ$3:$BZ$724)</f>
        <v>0</v>
      </c>
      <c r="BZ675" s="42">
        <f t="shared" si="137"/>
        <v>1.1428571428571428</v>
      </c>
      <c r="CA675" s="30">
        <f>SUMIF(Ingredients!$B$3:$B$217,F675,Ingredients!$I$3:$I$217)+SUMIF($B$3:$B$724,F675,$CI$3:$CI$724)</f>
        <v>2.5</v>
      </c>
      <c r="CB675" s="30">
        <f>SUMIF(Ingredients!$B$3:$B$217,G675,Ingredients!$I$3:$I$217)+SUMIF($B$3:$B$724,G675,$CI$3:$CI$724)</f>
        <v>2</v>
      </c>
      <c r="CC675" s="30">
        <f>SUMIF(Ingredients!$B$3:$B$217,H675,Ingredients!$I$3:$I$217)+SUMIF($B$3:$B$724,H675,$CI$3:$CI$724)</f>
        <v>0</v>
      </c>
      <c r="CD675" s="30">
        <f>SUMIF(Ingredients!$B$3:$B$217,I675,Ingredients!$I$3:$I$217)+SUMIF($B$3:$B$724,I675,$CI$3:$CI$724)</f>
        <v>0</v>
      </c>
      <c r="CE675" s="30">
        <f>SUMIF(Ingredients!$B$3:$B$217,J675,Ingredients!$I$3:$I$217)+SUMIF($B$3:$B$724,J675,$CI$3:$CI$724)</f>
        <v>0</v>
      </c>
      <c r="CF675" s="30">
        <f>SUMIF(Ingredients!$B$3:$B$217,K675,Ingredients!$I$3:$I$217)+SUMIF($B$3:$B$724,K675,$CI$3:$CI$724)</f>
        <v>0</v>
      </c>
      <c r="CG675" s="30">
        <f>SUMIF(Ingredients!$B$3:$B$217,L675,Ingredients!$I$3:$I$217)+SUMIF($B$3:$B$724,L675,$CI$3:$CI$724)</f>
        <v>0</v>
      </c>
      <c r="CH675" s="30">
        <f>SUMIF(Ingredients!$B$3:$B$217,M675,Ingredients!$I$3:$I$217)+SUMIF($B$3:$B$724,M675,$CI$3:$CI$724)</f>
        <v>0</v>
      </c>
      <c r="CI675" s="38">
        <f t="shared" si="138"/>
        <v>4.5</v>
      </c>
      <c r="CJ675" s="30">
        <f>SUMIF(Ingredients!$B$3:$B$217,F675,Ingredients!$J$3:$J$217)+SUMIF($B$3:$B$724,F675,$CR$3:$CR$724)</f>
        <v>2</v>
      </c>
      <c r="CK675" s="30">
        <f>SUMIF(Ingredients!$B$3:$B$217,G675,Ingredients!$J$3:$J$217)+SUMIF($B$3:$B$724,G675,$CR$3:$CR$724)</f>
        <v>0</v>
      </c>
      <c r="CL675" s="30">
        <f>SUMIF(Ingredients!$B$3:$B$217,H675,Ingredients!$J$3:$J$217)+SUMIF($B$3:$B$724,H675,$CR$3:$CR$724)</f>
        <v>0</v>
      </c>
      <c r="CM675" s="30">
        <f>SUMIF(Ingredients!$B$3:$B$217,I675,Ingredients!$J$3:$J$217)+SUMIF($B$3:$B$724,I675,$CR$3:$CR$724)</f>
        <v>0</v>
      </c>
      <c r="CN675" s="30">
        <f>SUMIF(Ingredients!$B$3:$B$217,J675,Ingredients!$J$3:$J$217)+SUMIF($B$3:$B$724,J675,$CR$3:$CR$724)</f>
        <v>0</v>
      </c>
      <c r="CO675" s="30">
        <f>SUMIF(Ingredients!$B$3:$B$217,K675,Ingredients!$J$3:$J$217)+SUMIF($B$3:$B$724,K675,$CR$3:$CR$724)</f>
        <v>0</v>
      </c>
      <c r="CP675" s="30">
        <f>SUMIF(Ingredients!$B$3:$B$217,L675,Ingredients!$J$3:$J$217)+SUMIF($B$3:$B$724,L675,$CR$3:$CR$724)</f>
        <v>0</v>
      </c>
      <c r="CQ675" s="30">
        <f>SUMIF(Ingredients!$B$3:$B$217,M675,Ingredients!$J$3:$J$217)+SUMIF($B$3:$B$724,M675,$CR$3:$CR$724)</f>
        <v>0</v>
      </c>
      <c r="CR675" s="43">
        <f t="shared" si="139"/>
        <v>2</v>
      </c>
      <c r="CS675" s="34">
        <v>30</v>
      </c>
      <c r="CT675" s="30">
        <v>0</v>
      </c>
      <c r="CU675" s="30">
        <v>12</v>
      </c>
      <c r="CV675" s="35">
        <v>1</v>
      </c>
      <c r="CW675" s="36">
        <v>0</v>
      </c>
      <c r="CX675" s="37">
        <v>1</v>
      </c>
      <c r="CY675" s="38">
        <v>4.5</v>
      </c>
      <c r="CZ675" s="39">
        <v>2</v>
      </c>
      <c r="DA675" t="s">
        <v>202</v>
      </c>
      <c r="DB675" t="str">
        <f t="shared" ca="1" si="140"/>
        <v>-</v>
      </c>
      <c r="DD675" t="s">
        <v>200</v>
      </c>
      <c r="DE675" t="str">
        <f t="shared" ca="1" si="141"/>
        <v>TOADINTHEHOLEITEM(MEAL, ItemRegistry.toadintheholeItem, 4 ,6f,0f,1f,1f,0f,4.5f,2f,1.75f),</v>
      </c>
      <c r="DF675" t="s">
        <v>2668</v>
      </c>
    </row>
    <row r="676" spans="2:110" x14ac:dyDescent="0.3">
      <c r="B676" t="s">
        <v>1006</v>
      </c>
      <c r="C676" t="str">
        <f>INDEX('PH Itemnames'!$B$1:$B$723,MATCH(B676,'PH Itemnames'!$A$1:$A$723),1)</f>
        <v>homestylelunchItem</v>
      </c>
      <c r="D676" t="s">
        <v>240</v>
      </c>
      <c r="E676" t="s">
        <v>1192</v>
      </c>
      <c r="F676" s="10" t="s">
        <v>251</v>
      </c>
      <c r="G676" s="11" t="s">
        <v>321</v>
      </c>
      <c r="H676" s="11"/>
      <c r="I676" s="11"/>
      <c r="J676" s="11"/>
      <c r="K676" s="11"/>
      <c r="L676" s="11"/>
      <c r="M676" s="11"/>
      <c r="N676" s="46">
        <f ca="1">SUMIF(Ingredients!$B$3:$B$217,'PH complex foods'!F676,Ingredients!$A$3:$A$119)+SUMIF($B$3:$B$724,F676,$V$3:$V$723)</f>
        <v>1</v>
      </c>
      <c r="O676" s="11">
        <f ca="1">SUMIF(Ingredients!$B$3:$B$217,'PH complex foods'!G676,Ingredients!$A$3:$A$119)+SUMIF($B$3:$B$724,G676,$V$3:$V$723)</f>
        <v>1</v>
      </c>
      <c r="P676" s="11">
        <f ca="1">SUMIF(Ingredients!$B$3:$B$217,'PH complex foods'!H676,Ingredients!$A$3:$A$119)+SUMIF($B$3:$B$724,H676,$V$3:$V$723)</f>
        <v>0</v>
      </c>
      <c r="Q676" s="11">
        <f ca="1">SUMIF(Ingredients!$B$3:$B$217,'PH complex foods'!I676,Ingredients!$A$3:$A$119)+SUMIF($B$3:$B$724,I676,$V$3:$V$723)</f>
        <v>0</v>
      </c>
      <c r="R676" s="11">
        <f ca="1">SUMIF(Ingredients!$B$3:$B$217,'PH complex foods'!J676,Ingredients!$A$3:$A$119)+SUMIF($B$3:$B$724,J676,$V$3:$V$723)</f>
        <v>0</v>
      </c>
      <c r="S676" s="11">
        <f ca="1">SUMIF(Ingredients!$B$3:$B$217,'PH complex foods'!K676,Ingredients!$A$3:$A$119)+SUMIF($B$3:$B$724,K676,$V$3:$V$723)</f>
        <v>0</v>
      </c>
      <c r="T676" s="11">
        <f ca="1">SUMIF(Ingredients!$B$3:$B$217,'PH complex foods'!L676,Ingredients!$A$3:$A$119)+SUMIF($B$3:$B$724,L676,$V$3:$V$723)</f>
        <v>0</v>
      </c>
      <c r="U676" s="11">
        <f ca="1">SUMIF(Ingredients!$B$3:$B$217,'PH complex foods'!M676,Ingredients!$A$3:$A$119)+SUMIF($B$3:$B$724,M676,$V$3:$V$723)</f>
        <v>0</v>
      </c>
      <c r="V676" s="10">
        <f t="shared" ca="1" si="142"/>
        <v>1</v>
      </c>
      <c r="W676" s="11">
        <f t="shared" si="131"/>
        <v>0</v>
      </c>
      <c r="X676" s="44" t="str">
        <f t="shared" ca="1" si="143"/>
        <v>Yes</v>
      </c>
      <c r="Y676" s="34">
        <f>SUMIF(Ingredients!$B$3:$B$217,F676,Ingredients!$C$3:$C$217)+SUMIF($B$3:$B$724,F676,$AG$3:$AG$724)</f>
        <v>25</v>
      </c>
      <c r="Z676" s="30">
        <f>SUMIF(Ingredients!$B$3:$B$217,G676,Ingredients!$C$3:$C$217)+SUMIF($B$3:$B$724,G676,$AG$3:$AG$724)</f>
        <v>14.30952380952381</v>
      </c>
      <c r="AA676" s="30">
        <f>SUMIF(Ingredients!$B$3:$B$217,H676,Ingredients!$C$3:$C$217)+SUMIF($B$3:$B$724,H676,$AG$3:$AG$724)</f>
        <v>0</v>
      </c>
      <c r="AB676" s="30">
        <f>SUMIF(Ingredients!$B$3:$B$217,I676,Ingredients!$C$3:$C$217)+SUMIF($B$3:$B$724,I676,$AG$3:$AG$724)</f>
        <v>0</v>
      </c>
      <c r="AC676" s="30">
        <f>SUMIF(Ingredients!$B$3:$B$217,J676,Ingredients!$C$3:$C$217)+SUMIF($B$3:$B$724,J676,$AG$3:$AG$724)</f>
        <v>0</v>
      </c>
      <c r="AD676" s="30">
        <f>SUMIF(Ingredients!$B$3:$B$217,K676,Ingredients!$C$3:$C$217)+SUMIF($B$3:$B$724,K676,$AG$3:$AG$724)</f>
        <v>0</v>
      </c>
      <c r="AE676" s="30">
        <f>SUMIF(Ingredients!$B$3:$B$217,L676,Ingredients!$C$3:$C$217)+SUMIF($B$3:$B$724,L676,$AG$3:$AG$724)</f>
        <v>0</v>
      </c>
      <c r="AF676" s="30">
        <f>SUMIF(Ingredients!$B$3:$B$217,M676,Ingredients!$C$3:$C$217)+SUMIF($B$3:$B$724,M676,$AG$3:$AG$724)</f>
        <v>0</v>
      </c>
      <c r="AG676" s="29">
        <f t="shared" si="132"/>
        <v>39.30952380952381</v>
      </c>
      <c r="AH676" s="30">
        <f>SUMIF(Ingredients!$B$3:$B$217,F676,Ingredients!$D$3:$D$217)+SUMIF($B$3:$B$724,F676,$AP$3:$AP$724)</f>
        <v>0</v>
      </c>
      <c r="AI676" s="30">
        <f>SUMIF(Ingredients!$B$3:$B$217,G676,Ingredients!$D$3:$D$217)+SUMIF($B$3:$B$724,G676,$AP$3:$AP$724)</f>
        <v>5.3571428571428568</v>
      </c>
      <c r="AJ676" s="30">
        <f>SUMIF(Ingredients!$B$3:$B$217,H676,Ingredients!$D$3:$D$217)+SUMIF($B$3:$B$724,H676,$AP$3:$AP$724)</f>
        <v>0</v>
      </c>
      <c r="AK676" s="30">
        <f>SUMIF(Ingredients!$B$3:$B$217,I676,Ingredients!$D$3:$D$217)+SUMIF($B$3:$B$724,I676,$AP$3:$AP$724)</f>
        <v>0</v>
      </c>
      <c r="AL676" s="30">
        <f>SUMIF(Ingredients!$B$3:$B$217,J676,Ingredients!$D$3:$D$217)+SUMIF($B$3:$B$724,J676,$AP$3:$AP$724)</f>
        <v>0</v>
      </c>
      <c r="AM676" s="30">
        <f>SUMIF(Ingredients!$B$3:$B$217,K676,Ingredients!$D$3:$D$217)+SUMIF($B$3:$B$724,K676,$AP$3:$AP$724)</f>
        <v>0</v>
      </c>
      <c r="AN676" s="30">
        <f>SUMIF(Ingredients!$B$3:$B$217,L676,Ingredients!$D$3:$D$217)+SUMIF($B$3:$B$724,L676,$AP$3:$AP$724)</f>
        <v>0</v>
      </c>
      <c r="AO676" s="30">
        <f>SUMIF(Ingredients!$B$3:$B$217,M676,Ingredients!$D$3:$D$217)+SUMIF($B$3:$B$724,M676,$AP$3:$AP$724)</f>
        <v>0</v>
      </c>
      <c r="AP676" s="29">
        <f t="shared" si="133"/>
        <v>5.3571428571428568</v>
      </c>
      <c r="AQ676" s="30">
        <f>SUMIF(Ingredients!$B$3:$B$217,F676,Ingredients!$E$3:$E$217)+SUMIF($B$3:$B$724,F676,$AY$3:$AY$727)</f>
        <v>33.833333333333336</v>
      </c>
      <c r="AR676" s="30">
        <f>SUMIF(Ingredients!$B$3:$B$217,G676,Ingredients!$E$3:$E$217)+SUMIF($B$3:$B$724,G676,$AY$3:$AY$727)</f>
        <v>7.7142857142857144</v>
      </c>
      <c r="AS676" s="30">
        <f>SUMIF(Ingredients!$B$3:$B$217,H676,Ingredients!$E$3:$E$217)+SUMIF($B$3:$B$724,H676,$AY$3:$AY$727)</f>
        <v>0</v>
      </c>
      <c r="AT676" s="30">
        <f>SUMIF(Ingredients!$B$3:$B$217,I676,Ingredients!$E$3:$E$217)+SUMIF($B$3:$B$724,I676,$AY$3:$AY$727)</f>
        <v>0</v>
      </c>
      <c r="AU676" s="30">
        <f>SUMIF(Ingredients!$B$3:$B$217,J676,Ingredients!$E$3:$E$217)+SUMIF($B$3:$B$724,J676,$AY$3:$AY$727)</f>
        <v>0</v>
      </c>
      <c r="AV676" s="30">
        <f>SUMIF(Ingredients!$B$3:$B$217,K676,Ingredients!$E$3:$E$217)+SUMIF($B$3:$B$724,K676,$AY$3:$AY$727)</f>
        <v>0</v>
      </c>
      <c r="AW676" s="30">
        <f>SUMIF(Ingredients!$B$3:$B$217,L676,Ingredients!$E$3:$E$217)+SUMIF($B$3:$B$724,L676,$AY$3:$AY$727)</f>
        <v>0</v>
      </c>
      <c r="AX676" s="30">
        <f>SUMIF(Ingredients!$B$3:$B$217,M676,Ingredients!$E$3:$E$217)+SUMIF($B$3:$B$724,M676,$AY$3:$AY$727)</f>
        <v>0</v>
      </c>
      <c r="AY676" s="29">
        <f t="shared" si="134"/>
        <v>20.773809523809526</v>
      </c>
      <c r="AZ676" s="30">
        <f>SUMIF(Ingredients!$B$3:$B$217,F676,Ingredients!$F$3:$F$217)+SUMIF($B$3:$B$724,F676,$BH$3:$BH$724)</f>
        <v>1.5</v>
      </c>
      <c r="BA676" s="30">
        <f>SUMIF(Ingredients!$B$3:$B$217,G676,Ingredients!$F$3:$F$217)+SUMIF($B$3:$B$724,G676,$BH$3:$BH$724)</f>
        <v>0</v>
      </c>
      <c r="BB676" s="30">
        <f>SUMIF(Ingredients!$B$3:$B$217,H676,Ingredients!$F$3:$F$217)+SUMIF($B$3:$B$724,H676,$BH$3:$BH$724)</f>
        <v>0</v>
      </c>
      <c r="BC676" s="30">
        <f>SUMIF(Ingredients!$B$3:$B$217,I676,Ingredients!$F$3:$F$217)+SUMIF($B$3:$B$724,I676,$BH$3:$BH$724)</f>
        <v>0</v>
      </c>
      <c r="BD676" s="30">
        <f>SUMIF(Ingredients!$B$3:$B$217,J676,Ingredients!$F$3:$F$217)+SUMIF($B$3:$B$724,J676,$BH$3:$BH$724)</f>
        <v>0</v>
      </c>
      <c r="BE676" s="30">
        <f>SUMIF(Ingredients!$B$3:$B$217,K676,Ingredients!$F$3:$F$217)+SUMIF($B$3:$B$724,K676,$BH$3:$BH$724)</f>
        <v>0</v>
      </c>
      <c r="BF676" s="30">
        <f>SUMIF(Ingredients!$B$3:$B$217,L676,Ingredients!$F$3:$F$217)+SUMIF($B$3:$B$724,L676,$BH$3:$BH$724)</f>
        <v>0</v>
      </c>
      <c r="BG676" s="30">
        <f>SUMIF(Ingredients!$B$3:$B$217,M676,Ingredients!$F$3:$F$217)+SUMIF($B$3:$B$724,M676,$BH$3:$BH$724)</f>
        <v>0</v>
      </c>
      <c r="BH676" s="35">
        <f t="shared" si="135"/>
        <v>1.5</v>
      </c>
      <c r="BI676" s="30">
        <f>SUMIF(Ingredients!$B$3:$B$217,F676,Ingredients!$G$3:$G$217)+SUMIF($B$3:$B$724,F676,$BQ$3:$BQ$724)</f>
        <v>0</v>
      </c>
      <c r="BJ676" s="30">
        <f>SUMIF(Ingredients!$B$3:$B$217,G676,Ingredients!$G$3:$G$217)+SUMIF($B$3:$B$724,G676,$BQ$3:$BQ$724)</f>
        <v>0</v>
      </c>
      <c r="BK676" s="30">
        <f>SUMIF(Ingredients!$B$3:$B$217,H676,Ingredients!$G$3:$G$217)+SUMIF($B$3:$B$724,H676,$BQ$3:$BQ$724)</f>
        <v>0</v>
      </c>
      <c r="BL676" s="30">
        <f>SUMIF(Ingredients!$B$3:$B$217,I676,Ingredients!$G$3:$G$217)+SUMIF($B$3:$B$724,I676,$BQ$3:$BQ$724)</f>
        <v>0</v>
      </c>
      <c r="BM676" s="30">
        <f>SUMIF(Ingredients!$B$3:$B$217,J676,Ingredients!$G$3:$G$217)+SUMIF($B$3:$B$724,J676,$BQ$3:$BQ$724)</f>
        <v>0</v>
      </c>
      <c r="BN676" s="30">
        <f>SUMIF(Ingredients!$B$3:$B$217,K676,Ingredients!$G$3:$G$217)+SUMIF($B$3:$B$724,K676,$BQ$3:$BQ$724)</f>
        <v>0</v>
      </c>
      <c r="BO676" s="30">
        <f>SUMIF(Ingredients!$B$3:$B$217,L676,Ingredients!$G$3:$G$217)+SUMIF($B$3:$B$724,L676,$BQ$3:$BQ$724)</f>
        <v>0</v>
      </c>
      <c r="BP676" s="30">
        <f>SUMIF(Ingredients!$B$3:$B$217,M676,Ingredients!$G$3:$G$217)+SUMIF($B$3:$B$724,M676,$BQ$3:$BQ$724)</f>
        <v>0</v>
      </c>
      <c r="BQ676" s="36">
        <f t="shared" si="136"/>
        <v>0</v>
      </c>
      <c r="BR676" s="30">
        <f>SUMIF(Ingredients!$B$3:$B$217,F676,Ingredients!$H$3:$H$217)+SUMIF($B$3:$B$724,F676,$BZ$3:$BZ$724)</f>
        <v>0</v>
      </c>
      <c r="BS676" s="30">
        <f>SUMIF(Ingredients!$B$3:$B$217,G676,Ingredients!$H$3:$H$217)+SUMIF($B$3:$B$724,G676,$BZ$3:$BZ$724)</f>
        <v>2.6428571428571428</v>
      </c>
      <c r="BT676" s="30">
        <f>SUMIF(Ingredients!$B$3:$B$217,H676,Ingredients!$H$3:$H$217)+SUMIF($B$3:$B$724,H676,$BZ$3:$BZ$724)</f>
        <v>0</v>
      </c>
      <c r="BU676" s="30">
        <f>SUMIF(Ingredients!$B$3:$B$217,I676,Ingredients!$H$3:$H$217)+SUMIF($B$3:$B$724,I676,$BZ$3:$BZ$724)</f>
        <v>0</v>
      </c>
      <c r="BV676" s="30">
        <f>SUMIF(Ingredients!$B$3:$B$217,J676,Ingredients!$H$3:$H$217)+SUMIF($B$3:$B$724,J676,$BZ$3:$BZ$724)</f>
        <v>0</v>
      </c>
      <c r="BW676" s="30">
        <f>SUMIF(Ingredients!$B$3:$B$217,K676,Ingredients!$H$3:$H$217)+SUMIF($B$3:$B$724,K676,$BZ$3:$BZ$724)</f>
        <v>0</v>
      </c>
      <c r="BX676" s="30">
        <f>SUMIF(Ingredients!$B$3:$B$217,L676,Ingredients!$H$3:$H$217)+SUMIF($B$3:$B$724,L676,$BZ$3:$BZ$724)</f>
        <v>0</v>
      </c>
      <c r="BY676" s="30">
        <f>SUMIF(Ingredients!$B$3:$B$217,M676,Ingredients!$H$3:$H$217)+SUMIF($B$3:$B$724,M676,$BZ$3:$BZ$724)</f>
        <v>0</v>
      </c>
      <c r="BZ676" s="42">
        <f t="shared" si="137"/>
        <v>2.6428571428571428</v>
      </c>
      <c r="CA676" s="30">
        <f>SUMIF(Ingredients!$B$3:$B$217,F676,Ingredients!$I$3:$I$217)+SUMIF($B$3:$B$724,F676,$CI$3:$CI$724)</f>
        <v>0</v>
      </c>
      <c r="CB676" s="30">
        <f>SUMIF(Ingredients!$B$3:$B$217,G676,Ingredients!$I$3:$I$217)+SUMIF($B$3:$B$724,G676,$CI$3:$CI$724)</f>
        <v>2.5</v>
      </c>
      <c r="CC676" s="30">
        <f>SUMIF(Ingredients!$B$3:$B$217,H676,Ingredients!$I$3:$I$217)+SUMIF($B$3:$B$724,H676,$CI$3:$CI$724)</f>
        <v>0</v>
      </c>
      <c r="CD676" s="30">
        <f>SUMIF(Ingredients!$B$3:$B$217,I676,Ingredients!$I$3:$I$217)+SUMIF($B$3:$B$724,I676,$CI$3:$CI$724)</f>
        <v>0</v>
      </c>
      <c r="CE676" s="30">
        <f>SUMIF(Ingredients!$B$3:$B$217,J676,Ingredients!$I$3:$I$217)+SUMIF($B$3:$B$724,J676,$CI$3:$CI$724)</f>
        <v>0</v>
      </c>
      <c r="CF676" s="30">
        <f>SUMIF(Ingredients!$B$3:$B$217,K676,Ingredients!$I$3:$I$217)+SUMIF($B$3:$B$724,K676,$CI$3:$CI$724)</f>
        <v>0</v>
      </c>
      <c r="CG676" s="30">
        <f>SUMIF(Ingredients!$B$3:$B$217,L676,Ingredients!$I$3:$I$217)+SUMIF($B$3:$B$724,L676,$CI$3:$CI$724)</f>
        <v>0</v>
      </c>
      <c r="CH676" s="30">
        <f>SUMIF(Ingredients!$B$3:$B$217,M676,Ingredients!$I$3:$I$217)+SUMIF($B$3:$B$724,M676,$CI$3:$CI$724)</f>
        <v>0</v>
      </c>
      <c r="CI676" s="38">
        <f t="shared" si="138"/>
        <v>2.5</v>
      </c>
      <c r="CJ676" s="30">
        <f>SUMIF(Ingredients!$B$3:$B$217,F676,Ingredients!$J$3:$J$217)+SUMIF($B$3:$B$724,F676,$CR$3:$CR$724)</f>
        <v>5</v>
      </c>
      <c r="CK676" s="30">
        <f>SUMIF(Ingredients!$B$3:$B$217,G676,Ingredients!$J$3:$J$217)+SUMIF($B$3:$B$724,G676,$CR$3:$CR$724)</f>
        <v>0</v>
      </c>
      <c r="CL676" s="30">
        <f>SUMIF(Ingredients!$B$3:$B$217,H676,Ingredients!$J$3:$J$217)+SUMIF($B$3:$B$724,H676,$CR$3:$CR$724)</f>
        <v>0</v>
      </c>
      <c r="CM676" s="30">
        <f>SUMIF(Ingredients!$B$3:$B$217,I676,Ingredients!$J$3:$J$217)+SUMIF($B$3:$B$724,I676,$CR$3:$CR$724)</f>
        <v>0</v>
      </c>
      <c r="CN676" s="30">
        <f>SUMIF(Ingredients!$B$3:$B$217,J676,Ingredients!$J$3:$J$217)+SUMIF($B$3:$B$724,J676,$CR$3:$CR$724)</f>
        <v>0</v>
      </c>
      <c r="CO676" s="30">
        <f>SUMIF(Ingredients!$B$3:$B$217,K676,Ingredients!$J$3:$J$217)+SUMIF($B$3:$B$724,K676,$CR$3:$CR$724)</f>
        <v>0</v>
      </c>
      <c r="CP676" s="30">
        <f>SUMIF(Ingredients!$B$3:$B$217,L676,Ingredients!$J$3:$J$217)+SUMIF($B$3:$B$724,L676,$CR$3:$CR$724)</f>
        <v>0</v>
      </c>
      <c r="CQ676" s="30">
        <f>SUMIF(Ingredients!$B$3:$B$217,M676,Ingredients!$J$3:$J$217)+SUMIF($B$3:$B$724,M676,$CR$3:$CR$724)</f>
        <v>0</v>
      </c>
      <c r="CR676" s="43">
        <f t="shared" si="139"/>
        <v>5</v>
      </c>
      <c r="CS676" s="34">
        <v>40</v>
      </c>
      <c r="CT676" s="30">
        <v>15</v>
      </c>
      <c r="CU676" s="30">
        <v>9</v>
      </c>
      <c r="CV676" s="35">
        <v>1.5</v>
      </c>
      <c r="CW676" s="36">
        <v>0</v>
      </c>
      <c r="CX676" s="37">
        <v>2.6428571428571428</v>
      </c>
      <c r="CY676" s="38">
        <v>2.5</v>
      </c>
      <c r="CZ676" s="39">
        <v>5</v>
      </c>
      <c r="DA676" t="s">
        <v>202</v>
      </c>
      <c r="DB676" t="str">
        <f t="shared" ca="1" si="140"/>
        <v>-</v>
      </c>
      <c r="DD676" t="s">
        <v>200</v>
      </c>
      <c r="DE676" t="str">
        <f t="shared" ca="1" si="141"/>
        <v>HOMESTYLELUNCHITEM(MEAL, ItemRegistry.homestylelunchItem, 4 ,8f,15f,1.5f,2.64f,0f,2.5f,5f,2.33f),</v>
      </c>
      <c r="DF676" t="s">
        <v>2669</v>
      </c>
    </row>
    <row r="677" spans="2:110" x14ac:dyDescent="0.3">
      <c r="B677" t="s">
        <v>1007</v>
      </c>
      <c r="C677" t="str">
        <f>INDEX('PH Itemnames'!$B$1:$B$723,MATCH(B677,'PH Itemnames'!$A$1:$A$723),1)</f>
        <v>montecristosandwichItem</v>
      </c>
      <c r="D677" t="s">
        <v>240</v>
      </c>
      <c r="E677" t="s">
        <v>1192</v>
      </c>
      <c r="F677" s="10" t="s">
        <v>246</v>
      </c>
      <c r="G677" s="11" t="s">
        <v>91</v>
      </c>
      <c r="H677" s="11" t="s">
        <v>77</v>
      </c>
      <c r="I677" s="11" t="s">
        <v>73</v>
      </c>
      <c r="J677" s="11" t="s">
        <v>226</v>
      </c>
      <c r="K677" s="11" t="s">
        <v>238</v>
      </c>
      <c r="L677" s="11" t="s">
        <v>428</v>
      </c>
      <c r="M677" s="11"/>
      <c r="N677" s="46">
        <f ca="1">SUMIF(Ingredients!$B$3:$B$217,'PH complex foods'!F677,Ingredients!$A$3:$A$119)+SUMIF($B$3:$B$724,F677,$V$3:$V$723)</f>
        <v>1</v>
      </c>
      <c r="O677" s="11">
        <f ca="1">SUMIF(Ingredients!$B$3:$B$217,'PH complex foods'!G677,Ingredients!$A$3:$A$119)+SUMIF($B$3:$B$724,G677,$V$3:$V$723)</f>
        <v>1</v>
      </c>
      <c r="P677" s="11">
        <f ca="1">SUMIF(Ingredients!$B$3:$B$217,'PH complex foods'!H677,Ingredients!$A$3:$A$119)+SUMIF($B$3:$B$724,H677,$V$3:$V$723)</f>
        <v>1</v>
      </c>
      <c r="Q677" s="11">
        <f ca="1">SUMIF(Ingredients!$B$3:$B$217,'PH complex foods'!I677,Ingredients!$A$3:$A$119)+SUMIF($B$3:$B$724,I677,$V$3:$V$723)</f>
        <v>1</v>
      </c>
      <c r="R677" s="11">
        <f ca="1">SUMIF(Ingredients!$B$3:$B$217,'PH complex foods'!J677,Ingredients!$A$3:$A$119)+SUMIF($B$3:$B$724,J677,$V$3:$V$723)</f>
        <v>1</v>
      </c>
      <c r="S677" s="11">
        <f ca="1">SUMIF(Ingredients!$B$3:$B$217,'PH complex foods'!K677,Ingredients!$A$3:$A$119)+SUMIF($B$3:$B$724,K677,$V$3:$V$723)</f>
        <v>1</v>
      </c>
      <c r="T677" s="11">
        <f ca="1">SUMIF(Ingredients!$B$3:$B$217,'PH complex foods'!L677,Ingredients!$A$3:$A$119)+SUMIF($B$3:$B$724,L677,$V$3:$V$723)</f>
        <v>1</v>
      </c>
      <c r="U677" s="11">
        <f ca="1">SUMIF(Ingredients!$B$3:$B$217,'PH complex foods'!M677,Ingredients!$A$3:$A$119)+SUMIF($B$3:$B$724,M677,$V$3:$V$723)</f>
        <v>0</v>
      </c>
      <c r="V677" s="10">
        <f t="shared" ca="1" si="142"/>
        <v>1</v>
      </c>
      <c r="W677" s="11">
        <f t="shared" si="131"/>
        <v>0</v>
      </c>
      <c r="X677" s="44" t="str">
        <f t="shared" ca="1" si="143"/>
        <v>Yes</v>
      </c>
      <c r="Y677" s="34">
        <f>SUMIF(Ingredients!$B$3:$B$217,F677,Ingredients!$C$3:$C$217)+SUMIF($B$3:$B$724,F677,$AG$3:$AG$724)</f>
        <v>5</v>
      </c>
      <c r="Z677" s="30">
        <f>SUMIF(Ingredients!$B$3:$B$217,G677,Ingredients!$C$3:$C$217)+SUMIF($B$3:$B$724,G677,$AG$3:$AG$724)</f>
        <v>5</v>
      </c>
      <c r="AA677" s="30">
        <f>SUMIF(Ingredients!$B$3:$B$217,H677,Ingredients!$C$3:$C$217)+SUMIF($B$3:$B$724,H677,$AG$3:$AG$724)</f>
        <v>10</v>
      </c>
      <c r="AB677" s="30">
        <f>SUMIF(Ingredients!$B$3:$B$217,I677,Ingredients!$C$3:$C$217)+SUMIF($B$3:$B$724,I677,$AG$3:$AG$724)</f>
        <v>10</v>
      </c>
      <c r="AC677" s="30">
        <f>SUMIF(Ingredients!$B$3:$B$217,J677,Ingredients!$C$3:$C$217)+SUMIF($B$3:$B$724,J677,$AG$3:$AG$724)</f>
        <v>0</v>
      </c>
      <c r="AD677" s="30">
        <f>SUMIF(Ingredients!$B$3:$B$217,K677,Ingredients!$C$3:$C$217)+SUMIF($B$3:$B$724,K677,$AG$3:$AG$724)</f>
        <v>5</v>
      </c>
      <c r="AE677" s="30">
        <f>SUMIF(Ingredients!$B$3:$B$217,L677,Ingredients!$C$3:$C$217)+SUMIF($B$3:$B$724,L677,$AG$3:$AG$724)</f>
        <v>0</v>
      </c>
      <c r="AF677" s="30">
        <f>SUMIF(Ingredients!$B$3:$B$217,M677,Ingredients!$C$3:$C$217)+SUMIF($B$3:$B$724,M677,$AG$3:$AG$724)</f>
        <v>0</v>
      </c>
      <c r="AG677" s="29">
        <f t="shared" si="132"/>
        <v>35</v>
      </c>
      <c r="AH677" s="30">
        <f>SUMIF(Ingredients!$B$3:$B$217,F677,Ingredients!$D$3:$D$217)+SUMIF($B$3:$B$724,F677,$AP$3:$AP$724)</f>
        <v>0</v>
      </c>
      <c r="AI677" s="30">
        <f>SUMIF(Ingredients!$B$3:$B$217,G677,Ingredients!$D$3:$D$217)+SUMIF($B$3:$B$724,G677,$AP$3:$AP$724)</f>
        <v>0</v>
      </c>
      <c r="AJ677" s="30">
        <f>SUMIF(Ingredients!$B$3:$B$217,H677,Ingredients!$D$3:$D$217)+SUMIF($B$3:$B$724,H677,$AP$3:$AP$724)</f>
        <v>0</v>
      </c>
      <c r="AK677" s="30">
        <f>SUMIF(Ingredients!$B$3:$B$217,I677,Ingredients!$D$3:$D$217)+SUMIF($B$3:$B$724,I677,$AP$3:$AP$724)</f>
        <v>0</v>
      </c>
      <c r="AL677" s="30">
        <f>SUMIF(Ingredients!$B$3:$B$217,J677,Ingredients!$D$3:$D$217)+SUMIF($B$3:$B$724,J677,$AP$3:$AP$724)</f>
        <v>0</v>
      </c>
      <c r="AM677" s="30">
        <f>SUMIF(Ingredients!$B$3:$B$217,K677,Ingredients!$D$3:$D$217)+SUMIF($B$3:$B$724,K677,$AP$3:$AP$724)</f>
        <v>5</v>
      </c>
      <c r="AN677" s="30">
        <f>SUMIF(Ingredients!$B$3:$B$217,L677,Ingredients!$D$3:$D$217)+SUMIF($B$3:$B$724,L677,$AP$3:$AP$724)</f>
        <v>0</v>
      </c>
      <c r="AO677" s="30">
        <f>SUMIF(Ingredients!$B$3:$B$217,M677,Ingredients!$D$3:$D$217)+SUMIF($B$3:$B$724,M677,$AP$3:$AP$724)</f>
        <v>0</v>
      </c>
      <c r="AP677" s="29">
        <f t="shared" si="133"/>
        <v>5</v>
      </c>
      <c r="AQ677" s="30">
        <f>SUMIF(Ingredients!$B$3:$B$217,F677,Ingredients!$E$3:$E$217)+SUMIF($B$3:$B$724,F677,$AY$3:$AY$727)</f>
        <v>21</v>
      </c>
      <c r="AR677" s="30">
        <f>SUMIF(Ingredients!$B$3:$B$217,G677,Ingredients!$E$3:$E$217)+SUMIF($B$3:$B$724,G677,$AY$3:$AY$727)</f>
        <v>9</v>
      </c>
      <c r="AS677" s="30">
        <f>SUMIF(Ingredients!$B$3:$B$217,H677,Ingredients!$E$3:$E$217)+SUMIF($B$3:$B$724,H677,$AY$3:$AY$727)</f>
        <v>14</v>
      </c>
      <c r="AT677" s="30">
        <f>SUMIF(Ingredients!$B$3:$B$217,I677,Ingredients!$E$3:$E$217)+SUMIF($B$3:$B$724,I677,$AY$3:$AY$727)</f>
        <v>73</v>
      </c>
      <c r="AU677" s="30">
        <f>SUMIF(Ingredients!$B$3:$B$217,J677,Ingredients!$E$3:$E$217)+SUMIF($B$3:$B$724,J677,$AY$3:$AY$727)</f>
        <v>16</v>
      </c>
      <c r="AV677" s="30">
        <f>SUMIF(Ingredients!$B$3:$B$217,K677,Ingredients!$E$3:$E$217)+SUMIF($B$3:$B$724,K677,$AY$3:$AY$727)</f>
        <v>23</v>
      </c>
      <c r="AW677" s="30">
        <f>SUMIF(Ingredients!$B$3:$B$217,L677,Ingredients!$E$3:$E$217)+SUMIF($B$3:$B$724,L677,$AY$3:$AY$727)</f>
        <v>48</v>
      </c>
      <c r="AX677" s="30">
        <f>SUMIF(Ingredients!$B$3:$B$217,M677,Ingredients!$E$3:$E$217)+SUMIF($B$3:$B$724,M677,$AY$3:$AY$727)</f>
        <v>0</v>
      </c>
      <c r="AY677" s="29">
        <f t="shared" si="134"/>
        <v>29.142857142857142</v>
      </c>
      <c r="AZ677" s="30">
        <f>SUMIF(Ingredients!$B$3:$B$217,F677,Ingredients!$F$3:$F$217)+SUMIF($B$3:$B$724,F677,$BH$3:$BH$724)</f>
        <v>1.5</v>
      </c>
      <c r="BA677" s="30">
        <f>SUMIF(Ingredients!$B$3:$B$217,G677,Ingredients!$F$3:$F$217)+SUMIF($B$3:$B$724,G677,$BH$3:$BH$724)</f>
        <v>0</v>
      </c>
      <c r="BB677" s="30">
        <f>SUMIF(Ingredients!$B$3:$B$217,H677,Ingredients!$F$3:$F$217)+SUMIF($B$3:$B$724,H677,$BH$3:$BH$724)</f>
        <v>0</v>
      </c>
      <c r="BC677" s="30">
        <f>SUMIF(Ingredients!$B$3:$B$217,I677,Ingredients!$F$3:$F$217)+SUMIF($B$3:$B$724,I677,$BH$3:$BH$724)</f>
        <v>0</v>
      </c>
      <c r="BD677" s="30">
        <f>SUMIF(Ingredients!$B$3:$B$217,J677,Ingredients!$F$3:$F$217)+SUMIF($B$3:$B$724,J677,$BH$3:$BH$724)</f>
        <v>0</v>
      </c>
      <c r="BE677" s="30">
        <f>SUMIF(Ingredients!$B$3:$B$217,K677,Ingredients!$F$3:$F$217)+SUMIF($B$3:$B$724,K677,$BH$3:$BH$724)</f>
        <v>0</v>
      </c>
      <c r="BF677" s="30">
        <f>SUMIF(Ingredients!$B$3:$B$217,L677,Ingredients!$F$3:$F$217)+SUMIF($B$3:$B$724,L677,$BH$3:$BH$724)</f>
        <v>0</v>
      </c>
      <c r="BG677" s="30">
        <f>SUMIF(Ingredients!$B$3:$B$217,M677,Ingredients!$F$3:$F$217)+SUMIF($B$3:$B$724,M677,$BH$3:$BH$724)</f>
        <v>0</v>
      </c>
      <c r="BH677" s="35">
        <f t="shared" si="135"/>
        <v>1.5</v>
      </c>
      <c r="BI677" s="30">
        <f>SUMIF(Ingredients!$B$3:$B$217,F677,Ingredients!$G$3:$G$217)+SUMIF($B$3:$B$724,F677,$BQ$3:$BQ$724)</f>
        <v>0</v>
      </c>
      <c r="BJ677" s="30">
        <f>SUMIF(Ingredients!$B$3:$B$217,G677,Ingredients!$G$3:$G$217)+SUMIF($B$3:$B$724,G677,$BQ$3:$BQ$724)</f>
        <v>0</v>
      </c>
      <c r="BK677" s="30">
        <f>SUMIF(Ingredients!$B$3:$B$217,H677,Ingredients!$G$3:$G$217)+SUMIF($B$3:$B$724,H677,$BQ$3:$BQ$724)</f>
        <v>0</v>
      </c>
      <c r="BL677" s="30">
        <f>SUMIF(Ingredients!$B$3:$B$217,I677,Ingredients!$G$3:$G$217)+SUMIF($B$3:$B$724,I677,$BQ$3:$BQ$724)</f>
        <v>0</v>
      </c>
      <c r="BM677" s="30">
        <f>SUMIF(Ingredients!$B$3:$B$217,J677,Ingredients!$G$3:$G$217)+SUMIF($B$3:$B$724,J677,$BQ$3:$BQ$724)</f>
        <v>0</v>
      </c>
      <c r="BN677" s="30">
        <f>SUMIF(Ingredients!$B$3:$B$217,K677,Ingredients!$G$3:$G$217)+SUMIF($B$3:$B$724,K677,$BQ$3:$BQ$724)</f>
        <v>0</v>
      </c>
      <c r="BO677" s="30">
        <f>SUMIF(Ingredients!$B$3:$B$217,L677,Ingredients!$G$3:$G$217)+SUMIF($B$3:$B$724,L677,$BQ$3:$BQ$724)</f>
        <v>0</v>
      </c>
      <c r="BP677" s="30">
        <f>SUMIF(Ingredients!$B$3:$B$217,M677,Ingredients!$G$3:$G$217)+SUMIF($B$3:$B$724,M677,$BQ$3:$BQ$724)</f>
        <v>0</v>
      </c>
      <c r="BQ677" s="36">
        <f t="shared" si="136"/>
        <v>0</v>
      </c>
      <c r="BR677" s="30">
        <f>SUMIF(Ingredients!$B$3:$B$217,F677,Ingredients!$H$3:$H$217)+SUMIF($B$3:$B$724,F677,$BZ$3:$BZ$724)</f>
        <v>0</v>
      </c>
      <c r="BS677" s="30">
        <f>SUMIF(Ingredients!$B$3:$B$217,G677,Ingredients!$H$3:$H$217)+SUMIF($B$3:$B$724,G677,$BZ$3:$BZ$724)</f>
        <v>0</v>
      </c>
      <c r="BT677" s="30">
        <f>SUMIF(Ingredients!$B$3:$B$217,H677,Ingredients!$H$3:$H$217)+SUMIF($B$3:$B$724,H677,$BZ$3:$BZ$724)</f>
        <v>0</v>
      </c>
      <c r="BU677" s="30">
        <f>SUMIF(Ingredients!$B$3:$B$217,I677,Ingredients!$H$3:$H$217)+SUMIF($B$3:$B$724,I677,$BZ$3:$BZ$724)</f>
        <v>0</v>
      </c>
      <c r="BV677" s="30">
        <f>SUMIF(Ingredients!$B$3:$B$217,J677,Ingredients!$H$3:$H$217)+SUMIF($B$3:$B$724,J677,$BZ$3:$BZ$724)</f>
        <v>0</v>
      </c>
      <c r="BW677" s="30">
        <f>SUMIF(Ingredients!$B$3:$B$217,K677,Ingredients!$H$3:$H$217)+SUMIF($B$3:$B$724,K677,$BZ$3:$BZ$724)</f>
        <v>0</v>
      </c>
      <c r="BX677" s="30">
        <f>SUMIF(Ingredients!$B$3:$B$217,L677,Ingredients!$H$3:$H$217)+SUMIF($B$3:$B$724,L677,$BZ$3:$BZ$724)</f>
        <v>0</v>
      </c>
      <c r="BY677" s="30">
        <f>SUMIF(Ingredients!$B$3:$B$217,M677,Ingredients!$H$3:$H$217)+SUMIF($B$3:$B$724,M677,$BZ$3:$BZ$724)</f>
        <v>0</v>
      </c>
      <c r="BZ677" s="42">
        <f t="shared" si="137"/>
        <v>0</v>
      </c>
      <c r="CA677" s="30">
        <f>SUMIF(Ingredients!$B$3:$B$217,F677,Ingredients!$I$3:$I$217)+SUMIF($B$3:$B$724,F677,$CI$3:$CI$724)</f>
        <v>0</v>
      </c>
      <c r="CB677" s="30">
        <f>SUMIF(Ingredients!$B$3:$B$217,G677,Ingredients!$I$3:$I$217)+SUMIF($B$3:$B$724,G677,$CI$3:$CI$724)</f>
        <v>2.5</v>
      </c>
      <c r="CC677" s="30">
        <f>SUMIF(Ingredients!$B$3:$B$217,H677,Ingredients!$I$3:$I$217)+SUMIF($B$3:$B$724,H677,$CI$3:$CI$724)</f>
        <v>2.5</v>
      </c>
      <c r="CD677" s="30">
        <f>SUMIF(Ingredients!$B$3:$B$217,I677,Ingredients!$I$3:$I$217)+SUMIF($B$3:$B$724,I677,$CI$3:$CI$724)</f>
        <v>0</v>
      </c>
      <c r="CE677" s="30">
        <f>SUMIF(Ingredients!$B$3:$B$217,J677,Ingredients!$I$3:$I$217)+SUMIF($B$3:$B$724,J677,$CI$3:$CI$724)</f>
        <v>0</v>
      </c>
      <c r="CF677" s="30">
        <f>SUMIF(Ingredients!$B$3:$B$217,K677,Ingredients!$I$3:$I$217)+SUMIF($B$3:$B$724,K677,$CI$3:$CI$724)</f>
        <v>0</v>
      </c>
      <c r="CG677" s="30">
        <f>SUMIF(Ingredients!$B$3:$B$217,L677,Ingredients!$I$3:$I$217)+SUMIF($B$3:$B$724,L677,$CI$3:$CI$724)</f>
        <v>0</v>
      </c>
      <c r="CH677" s="30">
        <f>SUMIF(Ingredients!$B$3:$B$217,M677,Ingredients!$I$3:$I$217)+SUMIF($B$3:$B$724,M677,$CI$3:$CI$724)</f>
        <v>0</v>
      </c>
      <c r="CI677" s="38">
        <f t="shared" si="138"/>
        <v>5</v>
      </c>
      <c r="CJ677" s="30">
        <f>SUMIF(Ingredients!$B$3:$B$217,F677,Ingredients!$J$3:$J$217)+SUMIF($B$3:$B$724,F677,$CR$3:$CR$724)</f>
        <v>0</v>
      </c>
      <c r="CK677" s="30">
        <f>SUMIF(Ingredients!$B$3:$B$217,G677,Ingredients!$J$3:$J$217)+SUMIF($B$3:$B$724,G677,$CR$3:$CR$724)</f>
        <v>0</v>
      </c>
      <c r="CL677" s="30">
        <f>SUMIF(Ingredients!$B$3:$B$217,H677,Ingredients!$J$3:$J$217)+SUMIF($B$3:$B$724,H677,$CR$3:$CR$724)</f>
        <v>0</v>
      </c>
      <c r="CM677" s="30">
        <f>SUMIF(Ingredients!$B$3:$B$217,I677,Ingredients!$J$3:$J$217)+SUMIF($B$3:$B$724,I677,$CR$3:$CR$724)</f>
        <v>3</v>
      </c>
      <c r="CN677" s="30">
        <f>SUMIF(Ingredients!$B$3:$B$217,J677,Ingredients!$J$3:$J$217)+SUMIF($B$3:$B$724,J677,$CR$3:$CR$724)</f>
        <v>0</v>
      </c>
      <c r="CO677" s="30">
        <f>SUMIF(Ingredients!$B$3:$B$217,K677,Ingredients!$J$3:$J$217)+SUMIF($B$3:$B$724,K677,$CR$3:$CR$724)</f>
        <v>2</v>
      </c>
      <c r="CP677" s="30">
        <f>SUMIF(Ingredients!$B$3:$B$217,L677,Ingredients!$J$3:$J$217)+SUMIF($B$3:$B$724,L677,$CR$3:$CR$724)</f>
        <v>0</v>
      </c>
      <c r="CQ677" s="30">
        <f>SUMIF(Ingredients!$B$3:$B$217,M677,Ingredients!$J$3:$J$217)+SUMIF($B$3:$B$724,M677,$CR$3:$CR$724)</f>
        <v>0</v>
      </c>
      <c r="CR677" s="43">
        <f t="shared" si="139"/>
        <v>5</v>
      </c>
      <c r="CS677" s="34">
        <v>35</v>
      </c>
      <c r="CT677" s="30">
        <v>0</v>
      </c>
      <c r="CU677" s="30">
        <v>12</v>
      </c>
      <c r="CV677" s="35">
        <v>1.5</v>
      </c>
      <c r="CW677" s="36">
        <v>0</v>
      </c>
      <c r="CX677" s="37">
        <v>0</v>
      </c>
      <c r="CY677" s="38">
        <v>5</v>
      </c>
      <c r="CZ677" s="39">
        <v>5</v>
      </c>
      <c r="DA677" t="s">
        <v>202</v>
      </c>
      <c r="DB677" t="str">
        <f t="shared" ca="1" si="140"/>
        <v>-</v>
      </c>
      <c r="DD677" t="s">
        <v>200</v>
      </c>
      <c r="DE677" t="str">
        <f t="shared" ca="1" si="141"/>
        <v>MONTECRISTOSANDWICHITEM(MEAL, ItemRegistry.montecristosandwichItem, 4 ,7f,0f,1.5f,0f,0f,5f,5f,1.75f),</v>
      </c>
      <c r="DF677" t="s">
        <v>2670</v>
      </c>
    </row>
    <row r="678" spans="2:110" x14ac:dyDescent="0.3">
      <c r="B678" t="s">
        <v>1008</v>
      </c>
      <c r="C678" t="str">
        <f>INDEX('PH Itemnames'!$B$1:$B$723,MATCH(B678,'PH Itemnames'!$A$1:$A$723),1)</f>
        <v>mobsoupItem</v>
      </c>
      <c r="D678" t="s">
        <v>245</v>
      </c>
      <c r="E678" t="s">
        <v>1192</v>
      </c>
      <c r="F678" s="10" t="s">
        <v>312</v>
      </c>
      <c r="G678" s="11" t="s">
        <v>305</v>
      </c>
      <c r="H678" s="11" t="s">
        <v>1009</v>
      </c>
      <c r="I678" s="11" t="s">
        <v>1010</v>
      </c>
      <c r="J678" s="11"/>
      <c r="K678" s="11"/>
      <c r="L678" s="11"/>
      <c r="M678" s="11"/>
      <c r="N678" s="46">
        <f ca="1">SUMIF(Ingredients!$B$3:$B$217,'PH complex foods'!F678,Ingredients!$A$3:$A$119)+SUMIF($B$3:$B$724,F678,$V$3:$V$723)</f>
        <v>1</v>
      </c>
      <c r="O678" s="11">
        <f ca="1">SUMIF(Ingredients!$B$3:$B$217,'PH complex foods'!G678,Ingredients!$A$3:$A$119)+SUMIF($B$3:$B$724,G678,$V$3:$V$723)</f>
        <v>0</v>
      </c>
      <c r="P678" s="11">
        <f ca="1">SUMIF(Ingredients!$B$3:$B$217,'PH complex foods'!H678,Ingredients!$A$3:$A$119)+SUMIF($B$3:$B$724,H678,$V$3:$V$723)</f>
        <v>0</v>
      </c>
      <c r="Q678" s="11">
        <f ca="1">SUMIF(Ingredients!$B$3:$B$217,'PH complex foods'!I678,Ingredients!$A$3:$A$119)+SUMIF($B$3:$B$724,I678,$V$3:$V$723)</f>
        <v>0</v>
      </c>
      <c r="R678" s="11">
        <f ca="1">SUMIF(Ingredients!$B$3:$B$217,'PH complex foods'!J678,Ingredients!$A$3:$A$119)+SUMIF($B$3:$B$724,J678,$V$3:$V$723)</f>
        <v>0</v>
      </c>
      <c r="S678" s="11">
        <f ca="1">SUMIF(Ingredients!$B$3:$B$217,'PH complex foods'!K678,Ingredients!$A$3:$A$119)+SUMIF($B$3:$B$724,K678,$V$3:$V$723)</f>
        <v>0</v>
      </c>
      <c r="T678" s="11">
        <f ca="1">SUMIF(Ingredients!$B$3:$B$217,'PH complex foods'!L678,Ingredients!$A$3:$A$119)+SUMIF($B$3:$B$724,L678,$V$3:$V$723)</f>
        <v>0</v>
      </c>
      <c r="U678" s="11">
        <f ca="1">SUMIF(Ingredients!$B$3:$B$217,'PH complex foods'!M678,Ingredients!$A$3:$A$119)+SUMIF($B$3:$B$724,M678,$V$3:$V$723)</f>
        <v>0</v>
      </c>
      <c r="V678" s="10">
        <f t="shared" ca="1" si="142"/>
        <v>-2</v>
      </c>
      <c r="W678" s="11">
        <f t="shared" si="131"/>
        <v>0</v>
      </c>
      <c r="X678" s="44" t="str">
        <f t="shared" ca="1" si="143"/>
        <v>No</v>
      </c>
      <c r="Y678" s="34">
        <f>SUMIF(Ingredients!$B$3:$B$217,F678,Ingredients!$C$3:$C$217)+SUMIF($B$3:$B$724,F678,$AG$3:$AG$724)</f>
        <v>0</v>
      </c>
      <c r="Z678" s="30">
        <f>SUMIF(Ingredients!$B$3:$B$217,G678,Ingredients!$C$3:$C$217)+SUMIF($B$3:$B$724,G678,$AG$3:$AG$724)</f>
        <v>0</v>
      </c>
      <c r="AA678" s="30">
        <f>SUMIF(Ingredients!$B$3:$B$217,H678,Ingredients!$C$3:$C$217)+SUMIF($B$3:$B$724,H678,$AG$3:$AG$724)</f>
        <v>0</v>
      </c>
      <c r="AB678" s="30">
        <f>SUMIF(Ingredients!$B$3:$B$217,I678,Ingredients!$C$3:$C$217)+SUMIF($B$3:$B$724,I678,$AG$3:$AG$724)</f>
        <v>0</v>
      </c>
      <c r="AC678" s="30">
        <f>SUMIF(Ingredients!$B$3:$B$217,J678,Ingredients!$C$3:$C$217)+SUMIF($B$3:$B$724,J678,$AG$3:$AG$724)</f>
        <v>0</v>
      </c>
      <c r="AD678" s="30">
        <f>SUMIF(Ingredients!$B$3:$B$217,K678,Ingredients!$C$3:$C$217)+SUMIF($B$3:$B$724,K678,$AG$3:$AG$724)</f>
        <v>0</v>
      </c>
      <c r="AE678" s="30">
        <f>SUMIF(Ingredients!$B$3:$B$217,L678,Ingredients!$C$3:$C$217)+SUMIF($B$3:$B$724,L678,$AG$3:$AG$724)</f>
        <v>0</v>
      </c>
      <c r="AF678" s="30">
        <f>SUMIF(Ingredients!$B$3:$B$217,M678,Ingredients!$C$3:$C$217)+SUMIF($B$3:$B$724,M678,$AG$3:$AG$724)</f>
        <v>0</v>
      </c>
      <c r="AG678" s="29">
        <f t="shared" si="132"/>
        <v>0</v>
      </c>
      <c r="AH678" s="30">
        <f>SUMIF(Ingredients!$B$3:$B$217,F678,Ingredients!$D$3:$D$217)+SUMIF($B$3:$B$724,F678,$AP$3:$AP$724)</f>
        <v>0</v>
      </c>
      <c r="AI678" s="30">
        <f>SUMIF(Ingredients!$B$3:$B$217,G678,Ingredients!$D$3:$D$217)+SUMIF($B$3:$B$724,G678,$AP$3:$AP$724)</f>
        <v>0</v>
      </c>
      <c r="AJ678" s="30">
        <f>SUMIF(Ingredients!$B$3:$B$217,H678,Ingredients!$D$3:$D$217)+SUMIF($B$3:$B$724,H678,$AP$3:$AP$724)</f>
        <v>0</v>
      </c>
      <c r="AK678" s="30">
        <f>SUMIF(Ingredients!$B$3:$B$217,I678,Ingredients!$D$3:$D$217)+SUMIF($B$3:$B$724,I678,$AP$3:$AP$724)</f>
        <v>0</v>
      </c>
      <c r="AL678" s="30">
        <f>SUMIF(Ingredients!$B$3:$B$217,J678,Ingredients!$D$3:$D$217)+SUMIF($B$3:$B$724,J678,$AP$3:$AP$724)</f>
        <v>0</v>
      </c>
      <c r="AM678" s="30">
        <f>SUMIF(Ingredients!$B$3:$B$217,K678,Ingredients!$D$3:$D$217)+SUMIF($B$3:$B$724,K678,$AP$3:$AP$724)</f>
        <v>0</v>
      </c>
      <c r="AN678" s="30">
        <f>SUMIF(Ingredients!$B$3:$B$217,L678,Ingredients!$D$3:$D$217)+SUMIF($B$3:$B$724,L678,$AP$3:$AP$724)</f>
        <v>0</v>
      </c>
      <c r="AO678" s="30">
        <f>SUMIF(Ingredients!$B$3:$B$217,M678,Ingredients!$D$3:$D$217)+SUMIF($B$3:$B$724,M678,$AP$3:$AP$724)</f>
        <v>0</v>
      </c>
      <c r="AP678" s="29">
        <f t="shared" si="133"/>
        <v>0</v>
      </c>
      <c r="AQ678" s="30">
        <f>SUMIF(Ingredients!$B$3:$B$217,F678,Ingredients!$E$3:$E$217)+SUMIF($B$3:$B$724,F678,$AY$3:$AY$727)</f>
        <v>0</v>
      </c>
      <c r="AR678" s="30">
        <f>SUMIF(Ingredients!$B$3:$B$217,G678,Ingredients!$E$3:$E$217)+SUMIF($B$3:$B$724,G678,$AY$3:$AY$727)</f>
        <v>0</v>
      </c>
      <c r="AS678" s="30">
        <f>SUMIF(Ingredients!$B$3:$B$217,H678,Ingredients!$E$3:$E$217)+SUMIF($B$3:$B$724,H678,$AY$3:$AY$727)</f>
        <v>0</v>
      </c>
      <c r="AT678" s="30">
        <f>SUMIF(Ingredients!$B$3:$B$217,I678,Ingredients!$E$3:$E$217)+SUMIF($B$3:$B$724,I678,$AY$3:$AY$727)</f>
        <v>0</v>
      </c>
      <c r="AU678" s="30">
        <f>SUMIF(Ingredients!$B$3:$B$217,J678,Ingredients!$E$3:$E$217)+SUMIF($B$3:$B$724,J678,$AY$3:$AY$727)</f>
        <v>0</v>
      </c>
      <c r="AV678" s="30">
        <f>SUMIF(Ingredients!$B$3:$B$217,K678,Ingredients!$E$3:$E$217)+SUMIF($B$3:$B$724,K678,$AY$3:$AY$727)</f>
        <v>0</v>
      </c>
      <c r="AW678" s="30">
        <f>SUMIF(Ingredients!$B$3:$B$217,L678,Ingredients!$E$3:$E$217)+SUMIF($B$3:$B$724,L678,$AY$3:$AY$727)</f>
        <v>0</v>
      </c>
      <c r="AX678" s="30">
        <f>SUMIF(Ingredients!$B$3:$B$217,M678,Ingredients!$E$3:$E$217)+SUMIF($B$3:$B$724,M678,$AY$3:$AY$727)</f>
        <v>0</v>
      </c>
      <c r="AY678" s="29">
        <f t="shared" si="134"/>
        <v>0</v>
      </c>
      <c r="AZ678" s="30">
        <f>SUMIF(Ingredients!$B$3:$B$217,F678,Ingredients!$F$3:$F$217)+SUMIF($B$3:$B$724,F678,$BH$3:$BH$724)</f>
        <v>0</v>
      </c>
      <c r="BA678" s="30">
        <f>SUMIF(Ingredients!$B$3:$B$217,G678,Ingredients!$F$3:$F$217)+SUMIF($B$3:$B$724,G678,$BH$3:$BH$724)</f>
        <v>0</v>
      </c>
      <c r="BB678" s="30">
        <f>SUMIF(Ingredients!$B$3:$B$217,H678,Ingredients!$F$3:$F$217)+SUMIF($B$3:$B$724,H678,$BH$3:$BH$724)</f>
        <v>0</v>
      </c>
      <c r="BC678" s="30">
        <f>SUMIF(Ingredients!$B$3:$B$217,I678,Ingredients!$F$3:$F$217)+SUMIF($B$3:$B$724,I678,$BH$3:$BH$724)</f>
        <v>0</v>
      </c>
      <c r="BD678" s="30">
        <f>SUMIF(Ingredients!$B$3:$B$217,J678,Ingredients!$F$3:$F$217)+SUMIF($B$3:$B$724,J678,$BH$3:$BH$724)</f>
        <v>0</v>
      </c>
      <c r="BE678" s="30">
        <f>SUMIF(Ingredients!$B$3:$B$217,K678,Ingredients!$F$3:$F$217)+SUMIF($B$3:$B$724,K678,$BH$3:$BH$724)</f>
        <v>0</v>
      </c>
      <c r="BF678" s="30">
        <f>SUMIF(Ingredients!$B$3:$B$217,L678,Ingredients!$F$3:$F$217)+SUMIF($B$3:$B$724,L678,$BH$3:$BH$724)</f>
        <v>0</v>
      </c>
      <c r="BG678" s="30">
        <f>SUMIF(Ingredients!$B$3:$B$217,M678,Ingredients!$F$3:$F$217)+SUMIF($B$3:$B$724,M678,$BH$3:$BH$724)</f>
        <v>0</v>
      </c>
      <c r="BH678" s="35">
        <f t="shared" si="135"/>
        <v>0</v>
      </c>
      <c r="BI678" s="30">
        <f>SUMIF(Ingredients!$B$3:$B$217,F678,Ingredients!$G$3:$G$217)+SUMIF($B$3:$B$724,F678,$BQ$3:$BQ$724)</f>
        <v>0</v>
      </c>
      <c r="BJ678" s="30">
        <f>SUMIF(Ingredients!$B$3:$B$217,G678,Ingredients!$G$3:$G$217)+SUMIF($B$3:$B$724,G678,$BQ$3:$BQ$724)</f>
        <v>0</v>
      </c>
      <c r="BK678" s="30">
        <f>SUMIF(Ingredients!$B$3:$B$217,H678,Ingredients!$G$3:$G$217)+SUMIF($B$3:$B$724,H678,$BQ$3:$BQ$724)</f>
        <v>0</v>
      </c>
      <c r="BL678" s="30">
        <f>SUMIF(Ingredients!$B$3:$B$217,I678,Ingredients!$G$3:$G$217)+SUMIF($B$3:$B$724,I678,$BQ$3:$BQ$724)</f>
        <v>0</v>
      </c>
      <c r="BM678" s="30">
        <f>SUMIF(Ingredients!$B$3:$B$217,J678,Ingredients!$G$3:$G$217)+SUMIF($B$3:$B$724,J678,$BQ$3:$BQ$724)</f>
        <v>0</v>
      </c>
      <c r="BN678" s="30">
        <f>SUMIF(Ingredients!$B$3:$B$217,K678,Ingredients!$G$3:$G$217)+SUMIF($B$3:$B$724,K678,$BQ$3:$BQ$724)</f>
        <v>0</v>
      </c>
      <c r="BO678" s="30">
        <f>SUMIF(Ingredients!$B$3:$B$217,L678,Ingredients!$G$3:$G$217)+SUMIF($B$3:$B$724,L678,$BQ$3:$BQ$724)</f>
        <v>0</v>
      </c>
      <c r="BP678" s="30">
        <f>SUMIF(Ingredients!$B$3:$B$217,M678,Ingredients!$G$3:$G$217)+SUMIF($B$3:$B$724,M678,$BQ$3:$BQ$724)</f>
        <v>0</v>
      </c>
      <c r="BQ678" s="36">
        <f t="shared" si="136"/>
        <v>0</v>
      </c>
      <c r="BR678" s="30">
        <f>SUMIF(Ingredients!$B$3:$B$217,F678,Ingredients!$H$3:$H$217)+SUMIF($B$3:$B$724,F678,$BZ$3:$BZ$724)</f>
        <v>0</v>
      </c>
      <c r="BS678" s="30">
        <f>SUMIF(Ingredients!$B$3:$B$217,G678,Ingredients!$H$3:$H$217)+SUMIF($B$3:$B$724,G678,$BZ$3:$BZ$724)</f>
        <v>0</v>
      </c>
      <c r="BT678" s="30">
        <f>SUMIF(Ingredients!$B$3:$B$217,H678,Ingredients!$H$3:$H$217)+SUMIF($B$3:$B$724,H678,$BZ$3:$BZ$724)</f>
        <v>0</v>
      </c>
      <c r="BU678" s="30">
        <f>SUMIF(Ingredients!$B$3:$B$217,I678,Ingredients!$H$3:$H$217)+SUMIF($B$3:$B$724,I678,$BZ$3:$BZ$724)</f>
        <v>0</v>
      </c>
      <c r="BV678" s="30">
        <f>SUMIF(Ingredients!$B$3:$B$217,J678,Ingredients!$H$3:$H$217)+SUMIF($B$3:$B$724,J678,$BZ$3:$BZ$724)</f>
        <v>0</v>
      </c>
      <c r="BW678" s="30">
        <f>SUMIF(Ingredients!$B$3:$B$217,K678,Ingredients!$H$3:$H$217)+SUMIF($B$3:$B$724,K678,$BZ$3:$BZ$724)</f>
        <v>0</v>
      </c>
      <c r="BX678" s="30">
        <f>SUMIF(Ingredients!$B$3:$B$217,L678,Ingredients!$H$3:$H$217)+SUMIF($B$3:$B$724,L678,$BZ$3:$BZ$724)</f>
        <v>0</v>
      </c>
      <c r="BY678" s="30">
        <f>SUMIF(Ingredients!$B$3:$B$217,M678,Ingredients!$H$3:$H$217)+SUMIF($B$3:$B$724,M678,$BZ$3:$BZ$724)</f>
        <v>0</v>
      </c>
      <c r="BZ678" s="42">
        <f t="shared" si="137"/>
        <v>0</v>
      </c>
      <c r="CA678" s="30">
        <f>SUMIF(Ingredients!$B$3:$B$217,F678,Ingredients!$I$3:$I$217)+SUMIF($B$3:$B$724,F678,$CI$3:$CI$724)</f>
        <v>0.5</v>
      </c>
      <c r="CB678" s="30">
        <f>SUMIF(Ingredients!$B$3:$B$217,G678,Ingredients!$I$3:$I$217)+SUMIF($B$3:$B$724,G678,$CI$3:$CI$724)</f>
        <v>0</v>
      </c>
      <c r="CC678" s="30">
        <f>SUMIF(Ingredients!$B$3:$B$217,H678,Ingredients!$I$3:$I$217)+SUMIF($B$3:$B$724,H678,$CI$3:$CI$724)</f>
        <v>0</v>
      </c>
      <c r="CD678" s="30">
        <f>SUMIF(Ingredients!$B$3:$B$217,I678,Ingredients!$I$3:$I$217)+SUMIF($B$3:$B$724,I678,$CI$3:$CI$724)</f>
        <v>0</v>
      </c>
      <c r="CE678" s="30">
        <f>SUMIF(Ingredients!$B$3:$B$217,J678,Ingredients!$I$3:$I$217)+SUMIF($B$3:$B$724,J678,$CI$3:$CI$724)</f>
        <v>0</v>
      </c>
      <c r="CF678" s="30">
        <f>SUMIF(Ingredients!$B$3:$B$217,K678,Ingredients!$I$3:$I$217)+SUMIF($B$3:$B$724,K678,$CI$3:$CI$724)</f>
        <v>0</v>
      </c>
      <c r="CG678" s="30">
        <f>SUMIF(Ingredients!$B$3:$B$217,L678,Ingredients!$I$3:$I$217)+SUMIF($B$3:$B$724,L678,$CI$3:$CI$724)</f>
        <v>0</v>
      </c>
      <c r="CH678" s="30">
        <f>SUMIF(Ingredients!$B$3:$B$217,M678,Ingredients!$I$3:$I$217)+SUMIF($B$3:$B$724,M678,$CI$3:$CI$724)</f>
        <v>0</v>
      </c>
      <c r="CI678" s="38">
        <f t="shared" si="138"/>
        <v>0.5</v>
      </c>
      <c r="CJ678" s="30">
        <f>SUMIF(Ingredients!$B$3:$B$217,F678,Ingredients!$J$3:$J$217)+SUMIF($B$3:$B$724,F678,$CR$3:$CR$724)</f>
        <v>0</v>
      </c>
      <c r="CK678" s="30">
        <f>SUMIF(Ingredients!$B$3:$B$217,G678,Ingredients!$J$3:$J$217)+SUMIF($B$3:$B$724,G678,$CR$3:$CR$724)</f>
        <v>0</v>
      </c>
      <c r="CL678" s="30">
        <f>SUMIF(Ingredients!$B$3:$B$217,H678,Ingredients!$J$3:$J$217)+SUMIF($B$3:$B$724,H678,$CR$3:$CR$724)</f>
        <v>0</v>
      </c>
      <c r="CM678" s="30">
        <f>SUMIF(Ingredients!$B$3:$B$217,I678,Ingredients!$J$3:$J$217)+SUMIF($B$3:$B$724,I678,$CR$3:$CR$724)</f>
        <v>0</v>
      </c>
      <c r="CN678" s="30">
        <f>SUMIF(Ingredients!$B$3:$B$217,J678,Ingredients!$J$3:$J$217)+SUMIF($B$3:$B$724,J678,$CR$3:$CR$724)</f>
        <v>0</v>
      </c>
      <c r="CO678" s="30">
        <f>SUMIF(Ingredients!$B$3:$B$217,K678,Ingredients!$J$3:$J$217)+SUMIF($B$3:$B$724,K678,$CR$3:$CR$724)</f>
        <v>0</v>
      </c>
      <c r="CP678" s="30">
        <f>SUMIF(Ingredients!$B$3:$B$217,L678,Ingredients!$J$3:$J$217)+SUMIF($B$3:$B$724,L678,$CR$3:$CR$724)</f>
        <v>0</v>
      </c>
      <c r="CQ678" s="30">
        <f>SUMIF(Ingredients!$B$3:$B$217,M678,Ingredients!$J$3:$J$217)+SUMIF($B$3:$B$724,M678,$CR$3:$CR$724)</f>
        <v>0</v>
      </c>
      <c r="CR678" s="43">
        <f t="shared" si="139"/>
        <v>0</v>
      </c>
      <c r="CS678" s="34">
        <v>0</v>
      </c>
      <c r="CT678" s="30">
        <v>0</v>
      </c>
      <c r="CU678" s="30">
        <v>0</v>
      </c>
      <c r="CV678" s="35">
        <v>0</v>
      </c>
      <c r="CW678" s="36">
        <v>0</v>
      </c>
      <c r="CX678" s="37">
        <v>0</v>
      </c>
      <c r="CY678" s="38">
        <v>0.5</v>
      </c>
      <c r="CZ678" s="39">
        <v>0</v>
      </c>
      <c r="DA678" t="s">
        <v>199</v>
      </c>
      <c r="DB678" t="str">
        <f t="shared" ca="1" si="140"/>
        <v>No</v>
      </c>
      <c r="DC678" t="s">
        <v>1011</v>
      </c>
      <c r="DD678" t="s">
        <v>200</v>
      </c>
      <c r="DE678" t="str">
        <f t="shared" ca="1" si="141"/>
        <v/>
      </c>
      <c r="DF678" t="s">
        <v>2272</v>
      </c>
    </row>
    <row r="679" spans="2:110" x14ac:dyDescent="0.3">
      <c r="B679" t="s">
        <v>1012</v>
      </c>
      <c r="C679" t="str">
        <f>INDEX('PH Itemnames'!$B$1:$B$723,MATCH(B679,'PH Itemnames'!$A$1:$A$723),1)</f>
        <v>randomtacoItem</v>
      </c>
      <c r="D679" t="s">
        <v>240</v>
      </c>
      <c r="E679" t="s">
        <v>1192</v>
      </c>
      <c r="F679" s="10" t="s">
        <v>319</v>
      </c>
      <c r="G679" s="11" t="s">
        <v>64</v>
      </c>
      <c r="H679" s="11" t="s">
        <v>73</v>
      </c>
      <c r="I679" s="11" t="s">
        <v>175</v>
      </c>
      <c r="J679" s="11" t="s">
        <v>122</v>
      </c>
      <c r="K679" s="11" t="s">
        <v>535</v>
      </c>
      <c r="L679" s="11" t="s">
        <v>335</v>
      </c>
      <c r="M679" s="11"/>
      <c r="N679" s="46">
        <f ca="1">SUMIF(Ingredients!$B$3:$B$217,'PH complex foods'!F679,Ingredients!$A$3:$A$119)+SUMIF($B$3:$B$724,F679,$V$3:$V$723)</f>
        <v>1</v>
      </c>
      <c r="O679" s="11">
        <f ca="1">SUMIF(Ingredients!$B$3:$B$217,'PH complex foods'!G679,Ingredients!$A$3:$A$119)+SUMIF($B$3:$B$724,G679,$V$3:$V$723)</f>
        <v>1</v>
      </c>
      <c r="P679" s="11">
        <f ca="1">SUMIF(Ingredients!$B$3:$B$217,'PH complex foods'!H679,Ingredients!$A$3:$A$119)+SUMIF($B$3:$B$724,H679,$V$3:$V$723)</f>
        <v>1</v>
      </c>
      <c r="Q679" s="11">
        <f ca="1">SUMIF(Ingredients!$B$3:$B$217,'PH complex foods'!I679,Ingredients!$A$3:$A$119)+SUMIF($B$3:$B$724,I679,$V$3:$V$723)</f>
        <v>0</v>
      </c>
      <c r="R679" s="11">
        <f ca="1">SUMIF(Ingredients!$B$3:$B$217,'PH complex foods'!J679,Ingredients!$A$3:$A$119)+SUMIF($B$3:$B$724,J679,$V$3:$V$723)</f>
        <v>1</v>
      </c>
      <c r="S679" s="11">
        <f ca="1">SUMIF(Ingredients!$B$3:$B$217,'PH complex foods'!K679,Ingredients!$A$3:$A$119)+SUMIF($B$3:$B$724,K679,$V$3:$V$723)</f>
        <v>0</v>
      </c>
      <c r="T679" s="11">
        <f ca="1">SUMIF(Ingredients!$B$3:$B$217,'PH complex foods'!L679,Ingredients!$A$3:$A$119)+SUMIF($B$3:$B$724,L679,$V$3:$V$723)</f>
        <v>1</v>
      </c>
      <c r="U679" s="11">
        <f ca="1">SUMIF(Ingredients!$B$3:$B$217,'PH complex foods'!M679,Ingredients!$A$3:$A$119)+SUMIF($B$3:$B$724,M679,$V$3:$V$723)</f>
        <v>0</v>
      </c>
      <c r="V679" s="10">
        <f t="shared" ca="1" si="142"/>
        <v>-1</v>
      </c>
      <c r="W679" s="11">
        <f t="shared" si="131"/>
        <v>0</v>
      </c>
      <c r="X679" s="44" t="str">
        <f t="shared" ca="1" si="143"/>
        <v>No</v>
      </c>
      <c r="Y679" s="34">
        <f>SUMIF(Ingredients!$B$3:$B$217,F679,Ingredients!$C$3:$C$217)+SUMIF($B$3:$B$724,F679,$AG$3:$AG$724)</f>
        <v>10</v>
      </c>
      <c r="Z679" s="30">
        <f>SUMIF(Ingredients!$B$3:$B$217,G679,Ingredients!$C$3:$C$217)+SUMIF($B$3:$B$724,G679,$AG$3:$AG$724)</f>
        <v>2</v>
      </c>
      <c r="AA679" s="30">
        <f>SUMIF(Ingredients!$B$3:$B$217,H679,Ingredients!$C$3:$C$217)+SUMIF($B$3:$B$724,H679,$AG$3:$AG$724)</f>
        <v>10</v>
      </c>
      <c r="AB679" s="30">
        <f>SUMIF(Ingredients!$B$3:$B$217,I679,Ingredients!$C$3:$C$217)+SUMIF($B$3:$B$724,I679,$AG$3:$AG$724)</f>
        <v>0</v>
      </c>
      <c r="AC679" s="30">
        <f>SUMIF(Ingredients!$B$3:$B$217,J679,Ingredients!$C$3:$C$217)+SUMIF($B$3:$B$724,J679,$AG$3:$AG$724)</f>
        <v>0</v>
      </c>
      <c r="AD679" s="30">
        <f>SUMIF(Ingredients!$B$3:$B$217,K679,Ingredients!$C$3:$C$217)+SUMIF($B$3:$B$724,K679,$AG$3:$AG$724)</f>
        <v>0</v>
      </c>
      <c r="AE679" s="30">
        <f>SUMIF(Ingredients!$B$3:$B$217,L679,Ingredients!$C$3:$C$217)+SUMIF($B$3:$B$724,L679,$AG$3:$AG$724)</f>
        <v>0</v>
      </c>
      <c r="AF679" s="30">
        <f>SUMIF(Ingredients!$B$3:$B$217,M679,Ingredients!$C$3:$C$217)+SUMIF($B$3:$B$724,M679,$AG$3:$AG$724)</f>
        <v>0</v>
      </c>
      <c r="AG679" s="29">
        <f t="shared" si="132"/>
        <v>22</v>
      </c>
      <c r="AH679" s="30">
        <f>SUMIF(Ingredients!$B$3:$B$217,F679,Ingredients!$D$3:$D$217)+SUMIF($B$3:$B$724,F679,$AP$3:$AP$724)</f>
        <v>0</v>
      </c>
      <c r="AI679" s="30">
        <f>SUMIF(Ingredients!$B$3:$B$217,G679,Ingredients!$D$3:$D$217)+SUMIF($B$3:$B$724,G679,$AP$3:$AP$724)</f>
        <v>0</v>
      </c>
      <c r="AJ679" s="30">
        <f>SUMIF(Ingredients!$B$3:$B$217,H679,Ingredients!$D$3:$D$217)+SUMIF($B$3:$B$724,H679,$AP$3:$AP$724)</f>
        <v>0</v>
      </c>
      <c r="AK679" s="30">
        <f>SUMIF(Ingredients!$B$3:$B$217,I679,Ingredients!$D$3:$D$217)+SUMIF($B$3:$B$724,I679,$AP$3:$AP$724)</f>
        <v>0</v>
      </c>
      <c r="AL679" s="30">
        <f>SUMIF(Ingredients!$B$3:$B$217,J679,Ingredients!$D$3:$D$217)+SUMIF($B$3:$B$724,J679,$AP$3:$AP$724)</f>
        <v>0</v>
      </c>
      <c r="AM679" s="30">
        <f>SUMIF(Ingredients!$B$3:$B$217,K679,Ingredients!$D$3:$D$217)+SUMIF($B$3:$B$724,K679,$AP$3:$AP$724)</f>
        <v>0</v>
      </c>
      <c r="AN679" s="30">
        <f>SUMIF(Ingredients!$B$3:$B$217,L679,Ingredients!$D$3:$D$217)+SUMIF($B$3:$B$724,L679,$AP$3:$AP$724)</f>
        <v>10</v>
      </c>
      <c r="AO679" s="30">
        <f>SUMIF(Ingredients!$B$3:$B$217,M679,Ingredients!$D$3:$D$217)+SUMIF($B$3:$B$724,M679,$AP$3:$AP$724)</f>
        <v>0</v>
      </c>
      <c r="AP679" s="29">
        <f t="shared" si="133"/>
        <v>10</v>
      </c>
      <c r="AQ679" s="30">
        <f>SUMIF(Ingredients!$B$3:$B$217,F679,Ingredients!$E$3:$E$217)+SUMIF($B$3:$B$724,F679,$AY$3:$AY$727)</f>
        <v>14</v>
      </c>
      <c r="AR679" s="30">
        <f>SUMIF(Ingredients!$B$3:$B$217,G679,Ingredients!$E$3:$E$217)+SUMIF($B$3:$B$724,G679,$AY$3:$AY$727)</f>
        <v>43</v>
      </c>
      <c r="AS679" s="30">
        <f>SUMIF(Ingredients!$B$3:$B$217,H679,Ingredients!$E$3:$E$217)+SUMIF($B$3:$B$724,H679,$AY$3:$AY$727)</f>
        <v>73</v>
      </c>
      <c r="AT679" s="30">
        <f>SUMIF(Ingredients!$B$3:$B$217,I679,Ingredients!$E$3:$E$217)+SUMIF($B$3:$B$724,I679,$AY$3:$AY$727)</f>
        <v>0</v>
      </c>
      <c r="AU679" s="30">
        <f>SUMIF(Ingredients!$B$3:$B$217,J679,Ingredients!$E$3:$E$217)+SUMIF($B$3:$B$724,J679,$AY$3:$AY$727)</f>
        <v>48</v>
      </c>
      <c r="AV679" s="30">
        <f>SUMIF(Ingredients!$B$3:$B$217,K679,Ingredients!$E$3:$E$217)+SUMIF($B$3:$B$724,K679,$AY$3:$AY$727)</f>
        <v>0</v>
      </c>
      <c r="AW679" s="30">
        <f>SUMIF(Ingredients!$B$3:$B$217,L679,Ingredients!$E$3:$E$217)+SUMIF($B$3:$B$724,L679,$AY$3:$AY$727)</f>
        <v>21.5</v>
      </c>
      <c r="AX679" s="30">
        <f>SUMIF(Ingredients!$B$3:$B$217,M679,Ingredients!$E$3:$E$217)+SUMIF($B$3:$B$724,M679,$AY$3:$AY$727)</f>
        <v>0</v>
      </c>
      <c r="AY679" s="29">
        <f t="shared" si="134"/>
        <v>28.5</v>
      </c>
      <c r="AZ679" s="30">
        <f>SUMIF(Ingredients!$B$3:$B$217,F679,Ingredients!$F$3:$F$217)+SUMIF($B$3:$B$724,F679,$BH$3:$BH$724)</f>
        <v>0</v>
      </c>
      <c r="BA679" s="30">
        <f>SUMIF(Ingredients!$B$3:$B$217,G679,Ingredients!$F$3:$F$217)+SUMIF($B$3:$B$724,G679,$BH$3:$BH$724)</f>
        <v>0</v>
      </c>
      <c r="BB679" s="30">
        <f>SUMIF(Ingredients!$B$3:$B$217,H679,Ingredients!$F$3:$F$217)+SUMIF($B$3:$B$724,H679,$BH$3:$BH$724)</f>
        <v>0</v>
      </c>
      <c r="BC679" s="30">
        <f>SUMIF(Ingredients!$B$3:$B$217,I679,Ingredients!$F$3:$F$217)+SUMIF($B$3:$B$724,I679,$BH$3:$BH$724)</f>
        <v>0</v>
      </c>
      <c r="BD679" s="30">
        <f>SUMIF(Ingredients!$B$3:$B$217,J679,Ingredients!$F$3:$F$217)+SUMIF($B$3:$B$724,J679,$BH$3:$BH$724)</f>
        <v>0</v>
      </c>
      <c r="BE679" s="30">
        <f>SUMIF(Ingredients!$B$3:$B$217,K679,Ingredients!$F$3:$F$217)+SUMIF($B$3:$B$724,K679,$BH$3:$BH$724)</f>
        <v>0</v>
      </c>
      <c r="BF679" s="30">
        <f>SUMIF(Ingredients!$B$3:$B$217,L679,Ingredients!$F$3:$F$217)+SUMIF($B$3:$B$724,L679,$BH$3:$BH$724)</f>
        <v>0</v>
      </c>
      <c r="BG679" s="30">
        <f>SUMIF(Ingredients!$B$3:$B$217,M679,Ingredients!$F$3:$F$217)+SUMIF($B$3:$B$724,M679,$BH$3:$BH$724)</f>
        <v>0</v>
      </c>
      <c r="BH679" s="35">
        <f t="shared" si="135"/>
        <v>0</v>
      </c>
      <c r="BI679" s="30">
        <f>SUMIF(Ingredients!$B$3:$B$217,F679,Ingredients!$G$3:$G$217)+SUMIF($B$3:$B$724,F679,$BQ$3:$BQ$724)</f>
        <v>0</v>
      </c>
      <c r="BJ679" s="30">
        <f>SUMIF(Ingredients!$B$3:$B$217,G679,Ingredients!$G$3:$G$217)+SUMIF($B$3:$B$724,G679,$BQ$3:$BQ$724)</f>
        <v>0</v>
      </c>
      <c r="BK679" s="30">
        <f>SUMIF(Ingredients!$B$3:$B$217,H679,Ingredients!$G$3:$G$217)+SUMIF($B$3:$B$724,H679,$BQ$3:$BQ$724)</f>
        <v>0</v>
      </c>
      <c r="BL679" s="30">
        <f>SUMIF(Ingredients!$B$3:$B$217,I679,Ingredients!$G$3:$G$217)+SUMIF($B$3:$B$724,I679,$BQ$3:$BQ$724)</f>
        <v>0</v>
      </c>
      <c r="BM679" s="30">
        <f>SUMIF(Ingredients!$B$3:$B$217,J679,Ingredients!$G$3:$G$217)+SUMIF($B$3:$B$724,J679,$BQ$3:$BQ$724)</f>
        <v>0</v>
      </c>
      <c r="BN679" s="30">
        <f>SUMIF(Ingredients!$B$3:$B$217,K679,Ingredients!$G$3:$G$217)+SUMIF($B$3:$B$724,K679,$BQ$3:$BQ$724)</f>
        <v>0</v>
      </c>
      <c r="BO679" s="30">
        <f>SUMIF(Ingredients!$B$3:$B$217,L679,Ingredients!$G$3:$G$217)+SUMIF($B$3:$B$724,L679,$BQ$3:$BQ$724)</f>
        <v>0</v>
      </c>
      <c r="BP679" s="30">
        <f>SUMIF(Ingredients!$B$3:$B$217,M679,Ingredients!$G$3:$G$217)+SUMIF($B$3:$B$724,M679,$BQ$3:$BQ$724)</f>
        <v>0</v>
      </c>
      <c r="BQ679" s="36">
        <f t="shared" si="136"/>
        <v>0</v>
      </c>
      <c r="BR679" s="30">
        <f>SUMIF(Ingredients!$B$3:$B$217,F679,Ingredients!$H$3:$H$217)+SUMIF($B$3:$B$724,F679,$BZ$3:$BZ$724)</f>
        <v>0</v>
      </c>
      <c r="BS679" s="30">
        <f>SUMIF(Ingredients!$B$3:$B$217,G679,Ingredients!$H$3:$H$217)+SUMIF($B$3:$B$724,G679,$BZ$3:$BZ$724)</f>
        <v>1</v>
      </c>
      <c r="BT679" s="30">
        <f>SUMIF(Ingredients!$B$3:$B$217,H679,Ingredients!$H$3:$H$217)+SUMIF($B$3:$B$724,H679,$BZ$3:$BZ$724)</f>
        <v>0</v>
      </c>
      <c r="BU679" s="30">
        <f>SUMIF(Ingredients!$B$3:$B$217,I679,Ingredients!$H$3:$H$217)+SUMIF($B$3:$B$724,I679,$BZ$3:$BZ$724)</f>
        <v>0</v>
      </c>
      <c r="BV679" s="30">
        <f>SUMIF(Ingredients!$B$3:$B$217,J679,Ingredients!$H$3:$H$217)+SUMIF($B$3:$B$724,J679,$BZ$3:$BZ$724)</f>
        <v>0</v>
      </c>
      <c r="BW679" s="30">
        <f>SUMIF(Ingredients!$B$3:$B$217,K679,Ingredients!$H$3:$H$217)+SUMIF($B$3:$B$724,K679,$BZ$3:$BZ$724)</f>
        <v>0</v>
      </c>
      <c r="BX679" s="30">
        <f>SUMIF(Ingredients!$B$3:$B$217,L679,Ingredients!$H$3:$H$217)+SUMIF($B$3:$B$724,L679,$BZ$3:$BZ$724)</f>
        <v>0</v>
      </c>
      <c r="BY679" s="30">
        <f>SUMIF(Ingredients!$B$3:$B$217,M679,Ingredients!$H$3:$H$217)+SUMIF($B$3:$B$724,M679,$BZ$3:$BZ$724)</f>
        <v>0</v>
      </c>
      <c r="BZ679" s="42">
        <f t="shared" si="137"/>
        <v>1</v>
      </c>
      <c r="CA679" s="30">
        <f>SUMIF(Ingredients!$B$3:$B$217,F679,Ingredients!$I$3:$I$217)+SUMIF($B$3:$B$724,F679,$CI$3:$CI$724)</f>
        <v>2.5</v>
      </c>
      <c r="CB679" s="30">
        <f>SUMIF(Ingredients!$B$3:$B$217,G679,Ingredients!$I$3:$I$217)+SUMIF($B$3:$B$724,G679,$CI$3:$CI$724)</f>
        <v>0</v>
      </c>
      <c r="CC679" s="30">
        <f>SUMIF(Ingredients!$B$3:$B$217,H679,Ingredients!$I$3:$I$217)+SUMIF($B$3:$B$724,H679,$CI$3:$CI$724)</f>
        <v>0</v>
      </c>
      <c r="CD679" s="30">
        <f>SUMIF(Ingredients!$B$3:$B$217,I679,Ingredients!$I$3:$I$217)+SUMIF($B$3:$B$724,I679,$CI$3:$CI$724)</f>
        <v>0</v>
      </c>
      <c r="CE679" s="30">
        <f>SUMIF(Ingredients!$B$3:$B$217,J679,Ingredients!$I$3:$I$217)+SUMIF($B$3:$B$724,J679,$CI$3:$CI$724)</f>
        <v>0</v>
      </c>
      <c r="CF679" s="30">
        <f>SUMIF(Ingredients!$B$3:$B$217,K679,Ingredients!$I$3:$I$217)+SUMIF($B$3:$B$724,K679,$CI$3:$CI$724)</f>
        <v>0</v>
      </c>
      <c r="CG679" s="30">
        <f>SUMIF(Ingredients!$B$3:$B$217,L679,Ingredients!$I$3:$I$217)+SUMIF($B$3:$B$724,L679,$CI$3:$CI$724)</f>
        <v>0</v>
      </c>
      <c r="CH679" s="30">
        <f>SUMIF(Ingredients!$B$3:$B$217,M679,Ingredients!$I$3:$I$217)+SUMIF($B$3:$B$724,M679,$CI$3:$CI$724)</f>
        <v>0</v>
      </c>
      <c r="CI679" s="38">
        <f t="shared" si="138"/>
        <v>2.5</v>
      </c>
      <c r="CJ679" s="30">
        <f>SUMIF(Ingredients!$B$3:$B$217,F679,Ingredients!$J$3:$J$217)+SUMIF($B$3:$B$724,F679,$CR$3:$CR$724)</f>
        <v>0</v>
      </c>
      <c r="CK679" s="30">
        <f>SUMIF(Ingredients!$B$3:$B$217,G679,Ingredients!$J$3:$J$217)+SUMIF($B$3:$B$724,G679,$CR$3:$CR$724)</f>
        <v>0</v>
      </c>
      <c r="CL679" s="30">
        <f>SUMIF(Ingredients!$B$3:$B$217,H679,Ingredients!$J$3:$J$217)+SUMIF($B$3:$B$724,H679,$CR$3:$CR$724)</f>
        <v>3</v>
      </c>
      <c r="CM679" s="30">
        <f>SUMIF(Ingredients!$B$3:$B$217,I679,Ingredients!$J$3:$J$217)+SUMIF($B$3:$B$724,I679,$CR$3:$CR$724)</f>
        <v>0</v>
      </c>
      <c r="CN679" s="30">
        <f>SUMIF(Ingredients!$B$3:$B$217,J679,Ingredients!$J$3:$J$217)+SUMIF($B$3:$B$724,J679,$CR$3:$CR$724)</f>
        <v>0</v>
      </c>
      <c r="CO679" s="30">
        <f>SUMIF(Ingredients!$B$3:$B$217,K679,Ingredients!$J$3:$J$217)+SUMIF($B$3:$B$724,K679,$CR$3:$CR$724)</f>
        <v>0</v>
      </c>
      <c r="CP679" s="30">
        <f>SUMIF(Ingredients!$B$3:$B$217,L679,Ingredients!$J$3:$J$217)+SUMIF($B$3:$B$724,L679,$CR$3:$CR$724)</f>
        <v>0</v>
      </c>
      <c r="CQ679" s="30">
        <f>SUMIF(Ingredients!$B$3:$B$217,M679,Ingredients!$J$3:$J$217)+SUMIF($B$3:$B$724,M679,$CR$3:$CR$724)</f>
        <v>0</v>
      </c>
      <c r="CR679" s="43">
        <f t="shared" si="139"/>
        <v>3</v>
      </c>
      <c r="CS679" s="34">
        <v>22</v>
      </c>
      <c r="CT679" s="30">
        <v>10</v>
      </c>
      <c r="CU679" s="30">
        <v>21.642857142857142</v>
      </c>
      <c r="CV679" s="35">
        <v>0</v>
      </c>
      <c r="CW679" s="36">
        <v>0</v>
      </c>
      <c r="CX679" s="37">
        <v>1</v>
      </c>
      <c r="CY679" s="38">
        <v>2.5</v>
      </c>
      <c r="CZ679" s="39">
        <v>3</v>
      </c>
      <c r="DA679" t="s">
        <v>199</v>
      </c>
      <c r="DB679" t="str">
        <f t="shared" ca="1" si="140"/>
        <v>No</v>
      </c>
      <c r="DD679" t="s">
        <v>200</v>
      </c>
      <c r="DE679" t="str">
        <f t="shared" ca="1" si="141"/>
        <v/>
      </c>
      <c r="DF679" t="s">
        <v>2272</v>
      </c>
    </row>
    <row r="680" spans="2:110" x14ac:dyDescent="0.3">
      <c r="B680" t="s">
        <v>1013</v>
      </c>
      <c r="C680" t="str">
        <f>INDEX('PH Itemnames'!$B$1:$B$723,MATCH(B680,'PH Itemnames'!$A$1:$A$723),1)</f>
        <v>hamsweetpicklesandwichItem</v>
      </c>
      <c r="D680" t="s">
        <v>240</v>
      </c>
      <c r="E680" t="s">
        <v>1192</v>
      </c>
      <c r="F680" s="10" t="s">
        <v>672</v>
      </c>
      <c r="G680" s="11" t="s">
        <v>246</v>
      </c>
      <c r="H680" s="11" t="s">
        <v>77</v>
      </c>
      <c r="I680" s="11" t="s">
        <v>280</v>
      </c>
      <c r="J680" s="11"/>
      <c r="K680" s="11"/>
      <c r="L680" s="11"/>
      <c r="M680" s="11"/>
      <c r="N680" s="46">
        <f ca="1">SUMIF(Ingredients!$B$3:$B$217,'PH complex foods'!F680,Ingredients!$A$3:$A$119)+SUMIF($B$3:$B$724,F680,$V$3:$V$723)</f>
        <v>1</v>
      </c>
      <c r="O680" s="11">
        <f ca="1">SUMIF(Ingredients!$B$3:$B$217,'PH complex foods'!G680,Ingredients!$A$3:$A$119)+SUMIF($B$3:$B$724,G680,$V$3:$V$723)</f>
        <v>1</v>
      </c>
      <c r="P680" s="11">
        <f ca="1">SUMIF(Ingredients!$B$3:$B$217,'PH complex foods'!H680,Ingredients!$A$3:$A$119)+SUMIF($B$3:$B$724,H680,$V$3:$V$723)</f>
        <v>1</v>
      </c>
      <c r="Q680" s="11">
        <f ca="1">SUMIF(Ingredients!$B$3:$B$217,'PH complex foods'!I680,Ingredients!$A$3:$A$119)+SUMIF($B$3:$B$724,I680,$V$3:$V$723)</f>
        <v>1</v>
      </c>
      <c r="R680" s="11">
        <f ca="1">SUMIF(Ingredients!$B$3:$B$217,'PH complex foods'!J680,Ingredients!$A$3:$A$119)+SUMIF($B$3:$B$724,J680,$V$3:$V$723)</f>
        <v>0</v>
      </c>
      <c r="S680" s="11">
        <f ca="1">SUMIF(Ingredients!$B$3:$B$217,'PH complex foods'!K680,Ingredients!$A$3:$A$119)+SUMIF($B$3:$B$724,K680,$V$3:$V$723)</f>
        <v>0</v>
      </c>
      <c r="T680" s="11">
        <f ca="1">SUMIF(Ingredients!$B$3:$B$217,'PH complex foods'!L680,Ingredients!$A$3:$A$119)+SUMIF($B$3:$B$724,L680,$V$3:$V$723)</f>
        <v>0</v>
      </c>
      <c r="U680" s="11">
        <f ca="1">SUMIF(Ingredients!$B$3:$B$217,'PH complex foods'!M680,Ingredients!$A$3:$A$119)+SUMIF($B$3:$B$724,M680,$V$3:$V$723)</f>
        <v>0</v>
      </c>
      <c r="V680" s="10">
        <f t="shared" ca="1" si="142"/>
        <v>1</v>
      </c>
      <c r="W680" s="11">
        <f t="shared" si="131"/>
        <v>0</v>
      </c>
      <c r="X680" s="44" t="str">
        <f t="shared" ca="1" si="143"/>
        <v>Yes</v>
      </c>
      <c r="Y680" s="34">
        <f>SUMIF(Ingredients!$B$3:$B$217,F680,Ingredients!$C$3:$C$217)+SUMIF($B$3:$B$724,F680,$AG$3:$AG$724)</f>
        <v>2</v>
      </c>
      <c r="Z680" s="30">
        <f>SUMIF(Ingredients!$B$3:$B$217,G680,Ingredients!$C$3:$C$217)+SUMIF($B$3:$B$724,G680,$AG$3:$AG$724)</f>
        <v>5</v>
      </c>
      <c r="AA680" s="30">
        <f>SUMIF(Ingredients!$B$3:$B$217,H680,Ingredients!$C$3:$C$217)+SUMIF($B$3:$B$724,H680,$AG$3:$AG$724)</f>
        <v>10</v>
      </c>
      <c r="AB680" s="30">
        <f>SUMIF(Ingredients!$B$3:$B$217,I680,Ingredients!$C$3:$C$217)+SUMIF($B$3:$B$724,I680,$AG$3:$AG$724)</f>
        <v>0</v>
      </c>
      <c r="AC680" s="30">
        <f>SUMIF(Ingredients!$B$3:$B$217,J680,Ingredients!$C$3:$C$217)+SUMIF($B$3:$B$724,J680,$AG$3:$AG$724)</f>
        <v>0</v>
      </c>
      <c r="AD680" s="30">
        <f>SUMIF(Ingredients!$B$3:$B$217,K680,Ingredients!$C$3:$C$217)+SUMIF($B$3:$B$724,K680,$AG$3:$AG$724)</f>
        <v>0</v>
      </c>
      <c r="AE680" s="30">
        <f>SUMIF(Ingredients!$B$3:$B$217,L680,Ingredients!$C$3:$C$217)+SUMIF($B$3:$B$724,L680,$AG$3:$AG$724)</f>
        <v>0</v>
      </c>
      <c r="AF680" s="30">
        <f>SUMIF(Ingredients!$B$3:$B$217,M680,Ingredients!$C$3:$C$217)+SUMIF($B$3:$B$724,M680,$AG$3:$AG$724)</f>
        <v>0</v>
      </c>
      <c r="AG680" s="29">
        <f t="shared" si="132"/>
        <v>17</v>
      </c>
      <c r="AH680" s="30">
        <f>SUMIF(Ingredients!$B$3:$B$217,F680,Ingredients!$D$3:$D$217)+SUMIF($B$3:$B$724,F680,$AP$3:$AP$724)</f>
        <v>5</v>
      </c>
      <c r="AI680" s="30">
        <f>SUMIF(Ingredients!$B$3:$B$217,G680,Ingredients!$D$3:$D$217)+SUMIF($B$3:$B$724,G680,$AP$3:$AP$724)</f>
        <v>0</v>
      </c>
      <c r="AJ680" s="30">
        <f>SUMIF(Ingredients!$B$3:$B$217,H680,Ingredients!$D$3:$D$217)+SUMIF($B$3:$B$724,H680,$AP$3:$AP$724)</f>
        <v>0</v>
      </c>
      <c r="AK680" s="30">
        <f>SUMIF(Ingredients!$B$3:$B$217,I680,Ingredients!$D$3:$D$217)+SUMIF($B$3:$B$724,I680,$AP$3:$AP$724)</f>
        <v>0</v>
      </c>
      <c r="AL680" s="30">
        <f>SUMIF(Ingredients!$B$3:$B$217,J680,Ingredients!$D$3:$D$217)+SUMIF($B$3:$B$724,J680,$AP$3:$AP$724)</f>
        <v>0</v>
      </c>
      <c r="AM680" s="30">
        <f>SUMIF(Ingredients!$B$3:$B$217,K680,Ingredients!$D$3:$D$217)+SUMIF($B$3:$B$724,K680,$AP$3:$AP$724)</f>
        <v>0</v>
      </c>
      <c r="AN680" s="30">
        <f>SUMIF(Ingredients!$B$3:$B$217,L680,Ingredients!$D$3:$D$217)+SUMIF($B$3:$B$724,L680,$AP$3:$AP$724)</f>
        <v>0</v>
      </c>
      <c r="AO680" s="30">
        <f>SUMIF(Ingredients!$B$3:$B$217,M680,Ingredients!$D$3:$D$217)+SUMIF($B$3:$B$724,M680,$AP$3:$AP$724)</f>
        <v>0</v>
      </c>
      <c r="AP680" s="29">
        <f t="shared" si="133"/>
        <v>5</v>
      </c>
      <c r="AQ680" s="30">
        <f>SUMIF(Ingredients!$B$3:$B$217,F680,Ingredients!$E$3:$E$217)+SUMIF($B$3:$B$724,F680,$AY$3:$AY$727)</f>
        <v>22.333333333333332</v>
      </c>
      <c r="AR680" s="30">
        <f>SUMIF(Ingredients!$B$3:$B$217,G680,Ingredients!$E$3:$E$217)+SUMIF($B$3:$B$724,G680,$AY$3:$AY$727)</f>
        <v>21</v>
      </c>
      <c r="AS680" s="30">
        <f>SUMIF(Ingredients!$B$3:$B$217,H680,Ingredients!$E$3:$E$217)+SUMIF($B$3:$B$724,H680,$AY$3:$AY$727)</f>
        <v>14</v>
      </c>
      <c r="AT680" s="30">
        <f>SUMIF(Ingredients!$B$3:$B$217,I680,Ingredients!$E$3:$E$217)+SUMIF($B$3:$B$724,I680,$AY$3:$AY$727)</f>
        <v>16</v>
      </c>
      <c r="AU680" s="30">
        <f>SUMIF(Ingredients!$B$3:$B$217,J680,Ingredients!$E$3:$E$217)+SUMIF($B$3:$B$724,J680,$AY$3:$AY$727)</f>
        <v>0</v>
      </c>
      <c r="AV680" s="30">
        <f>SUMIF(Ingredients!$B$3:$B$217,K680,Ingredients!$E$3:$E$217)+SUMIF($B$3:$B$724,K680,$AY$3:$AY$727)</f>
        <v>0</v>
      </c>
      <c r="AW680" s="30">
        <f>SUMIF(Ingredients!$B$3:$B$217,L680,Ingredients!$E$3:$E$217)+SUMIF($B$3:$B$724,L680,$AY$3:$AY$727)</f>
        <v>0</v>
      </c>
      <c r="AX680" s="30">
        <f>SUMIF(Ingredients!$B$3:$B$217,M680,Ingredients!$E$3:$E$217)+SUMIF($B$3:$B$724,M680,$AY$3:$AY$727)</f>
        <v>0</v>
      </c>
      <c r="AY680" s="29">
        <f t="shared" si="134"/>
        <v>18.333333333333332</v>
      </c>
      <c r="AZ680" s="30">
        <f>SUMIF(Ingredients!$B$3:$B$217,F680,Ingredients!$F$3:$F$217)+SUMIF($B$3:$B$724,F680,$BH$3:$BH$724)</f>
        <v>0</v>
      </c>
      <c r="BA680" s="30">
        <f>SUMIF(Ingredients!$B$3:$B$217,G680,Ingredients!$F$3:$F$217)+SUMIF($B$3:$B$724,G680,$BH$3:$BH$724)</f>
        <v>1.5</v>
      </c>
      <c r="BB680" s="30">
        <f>SUMIF(Ingredients!$B$3:$B$217,H680,Ingredients!$F$3:$F$217)+SUMIF($B$3:$B$724,H680,$BH$3:$BH$724)</f>
        <v>0</v>
      </c>
      <c r="BC680" s="30">
        <f>SUMIF(Ingredients!$B$3:$B$217,I680,Ingredients!$F$3:$F$217)+SUMIF($B$3:$B$724,I680,$BH$3:$BH$724)</f>
        <v>0</v>
      </c>
      <c r="BD680" s="30">
        <f>SUMIF(Ingredients!$B$3:$B$217,J680,Ingredients!$F$3:$F$217)+SUMIF($B$3:$B$724,J680,$BH$3:$BH$724)</f>
        <v>0</v>
      </c>
      <c r="BE680" s="30">
        <f>SUMIF(Ingredients!$B$3:$B$217,K680,Ingredients!$F$3:$F$217)+SUMIF($B$3:$B$724,K680,$BH$3:$BH$724)</f>
        <v>0</v>
      </c>
      <c r="BF680" s="30">
        <f>SUMIF(Ingredients!$B$3:$B$217,L680,Ingredients!$F$3:$F$217)+SUMIF($B$3:$B$724,L680,$BH$3:$BH$724)</f>
        <v>0</v>
      </c>
      <c r="BG680" s="30">
        <f>SUMIF(Ingredients!$B$3:$B$217,M680,Ingredients!$F$3:$F$217)+SUMIF($B$3:$B$724,M680,$BH$3:$BH$724)</f>
        <v>0</v>
      </c>
      <c r="BH680" s="35">
        <f t="shared" si="135"/>
        <v>1.5</v>
      </c>
      <c r="BI680" s="30">
        <f>SUMIF(Ingredients!$B$3:$B$217,F680,Ingredients!$G$3:$G$217)+SUMIF($B$3:$B$724,F680,$BQ$3:$BQ$724)</f>
        <v>0</v>
      </c>
      <c r="BJ680" s="30">
        <f>SUMIF(Ingredients!$B$3:$B$217,G680,Ingredients!$G$3:$G$217)+SUMIF($B$3:$B$724,G680,$BQ$3:$BQ$724)</f>
        <v>0</v>
      </c>
      <c r="BK680" s="30">
        <f>SUMIF(Ingredients!$B$3:$B$217,H680,Ingredients!$G$3:$G$217)+SUMIF($B$3:$B$724,H680,$BQ$3:$BQ$724)</f>
        <v>0</v>
      </c>
      <c r="BL680" s="30">
        <f>SUMIF(Ingredients!$B$3:$B$217,I680,Ingredients!$G$3:$G$217)+SUMIF($B$3:$B$724,I680,$BQ$3:$BQ$724)</f>
        <v>0</v>
      </c>
      <c r="BM680" s="30">
        <f>SUMIF(Ingredients!$B$3:$B$217,J680,Ingredients!$G$3:$G$217)+SUMIF($B$3:$B$724,J680,$BQ$3:$BQ$724)</f>
        <v>0</v>
      </c>
      <c r="BN680" s="30">
        <f>SUMIF(Ingredients!$B$3:$B$217,K680,Ingredients!$G$3:$G$217)+SUMIF($B$3:$B$724,K680,$BQ$3:$BQ$724)</f>
        <v>0</v>
      </c>
      <c r="BO680" s="30">
        <f>SUMIF(Ingredients!$B$3:$B$217,L680,Ingredients!$G$3:$G$217)+SUMIF($B$3:$B$724,L680,$BQ$3:$BQ$724)</f>
        <v>0</v>
      </c>
      <c r="BP680" s="30">
        <f>SUMIF(Ingredients!$B$3:$B$217,M680,Ingredients!$G$3:$G$217)+SUMIF($B$3:$B$724,M680,$BQ$3:$BQ$724)</f>
        <v>0</v>
      </c>
      <c r="BQ680" s="36">
        <f t="shared" si="136"/>
        <v>0</v>
      </c>
      <c r="BR680" s="30">
        <f>SUMIF(Ingredients!$B$3:$B$217,F680,Ingredients!$H$3:$H$217)+SUMIF($B$3:$B$724,F680,$BZ$3:$BZ$724)</f>
        <v>1.5</v>
      </c>
      <c r="BS680" s="30">
        <f>SUMIF(Ingredients!$B$3:$B$217,G680,Ingredients!$H$3:$H$217)+SUMIF($B$3:$B$724,G680,$BZ$3:$BZ$724)</f>
        <v>0</v>
      </c>
      <c r="BT680" s="30">
        <f>SUMIF(Ingredients!$B$3:$B$217,H680,Ingredients!$H$3:$H$217)+SUMIF($B$3:$B$724,H680,$BZ$3:$BZ$724)</f>
        <v>0</v>
      </c>
      <c r="BU680" s="30">
        <f>SUMIF(Ingredients!$B$3:$B$217,I680,Ingredients!$H$3:$H$217)+SUMIF($B$3:$B$724,I680,$BZ$3:$BZ$724)</f>
        <v>0</v>
      </c>
      <c r="BV680" s="30">
        <f>SUMIF(Ingredients!$B$3:$B$217,J680,Ingredients!$H$3:$H$217)+SUMIF($B$3:$B$724,J680,$BZ$3:$BZ$724)</f>
        <v>0</v>
      </c>
      <c r="BW680" s="30">
        <f>SUMIF(Ingredients!$B$3:$B$217,K680,Ingredients!$H$3:$H$217)+SUMIF($B$3:$B$724,K680,$BZ$3:$BZ$724)</f>
        <v>0</v>
      </c>
      <c r="BX680" s="30">
        <f>SUMIF(Ingredients!$B$3:$B$217,L680,Ingredients!$H$3:$H$217)+SUMIF($B$3:$B$724,L680,$BZ$3:$BZ$724)</f>
        <v>0</v>
      </c>
      <c r="BY680" s="30">
        <f>SUMIF(Ingredients!$B$3:$B$217,M680,Ingredients!$H$3:$H$217)+SUMIF($B$3:$B$724,M680,$BZ$3:$BZ$724)</f>
        <v>0</v>
      </c>
      <c r="BZ680" s="42">
        <f t="shared" si="137"/>
        <v>1.5</v>
      </c>
      <c r="CA680" s="30">
        <f>SUMIF(Ingredients!$B$3:$B$217,F680,Ingredients!$I$3:$I$217)+SUMIF($B$3:$B$724,F680,$CI$3:$CI$724)</f>
        <v>0</v>
      </c>
      <c r="CB680" s="30">
        <f>SUMIF(Ingredients!$B$3:$B$217,G680,Ingredients!$I$3:$I$217)+SUMIF($B$3:$B$724,G680,$CI$3:$CI$724)</f>
        <v>0</v>
      </c>
      <c r="CC680" s="30">
        <f>SUMIF(Ingredients!$B$3:$B$217,H680,Ingredients!$I$3:$I$217)+SUMIF($B$3:$B$724,H680,$CI$3:$CI$724)</f>
        <v>2.5</v>
      </c>
      <c r="CD680" s="30">
        <f>SUMIF(Ingredients!$B$3:$B$217,I680,Ingredients!$I$3:$I$217)+SUMIF($B$3:$B$724,I680,$CI$3:$CI$724)</f>
        <v>0</v>
      </c>
      <c r="CE680" s="30">
        <f>SUMIF(Ingredients!$B$3:$B$217,J680,Ingredients!$I$3:$I$217)+SUMIF($B$3:$B$724,J680,$CI$3:$CI$724)</f>
        <v>0</v>
      </c>
      <c r="CF680" s="30">
        <f>SUMIF(Ingredients!$B$3:$B$217,K680,Ingredients!$I$3:$I$217)+SUMIF($B$3:$B$724,K680,$CI$3:$CI$724)</f>
        <v>0</v>
      </c>
      <c r="CG680" s="30">
        <f>SUMIF(Ingredients!$B$3:$B$217,L680,Ingredients!$I$3:$I$217)+SUMIF($B$3:$B$724,L680,$CI$3:$CI$724)</f>
        <v>0</v>
      </c>
      <c r="CH680" s="30">
        <f>SUMIF(Ingredients!$B$3:$B$217,M680,Ingredients!$I$3:$I$217)+SUMIF($B$3:$B$724,M680,$CI$3:$CI$724)</f>
        <v>0</v>
      </c>
      <c r="CI680" s="38">
        <f t="shared" si="138"/>
        <v>2.5</v>
      </c>
      <c r="CJ680" s="30">
        <f>SUMIF(Ingredients!$B$3:$B$217,F680,Ingredients!$J$3:$J$217)+SUMIF($B$3:$B$724,F680,$CR$3:$CR$724)</f>
        <v>0</v>
      </c>
      <c r="CK680" s="30">
        <f>SUMIF(Ingredients!$B$3:$B$217,G680,Ingredients!$J$3:$J$217)+SUMIF($B$3:$B$724,G680,$CR$3:$CR$724)</f>
        <v>0</v>
      </c>
      <c r="CL680" s="30">
        <f>SUMIF(Ingredients!$B$3:$B$217,H680,Ingredients!$J$3:$J$217)+SUMIF($B$3:$B$724,H680,$CR$3:$CR$724)</f>
        <v>0</v>
      </c>
      <c r="CM680" s="30">
        <f>SUMIF(Ingredients!$B$3:$B$217,I680,Ingredients!$J$3:$J$217)+SUMIF($B$3:$B$724,I680,$CR$3:$CR$724)</f>
        <v>0</v>
      </c>
      <c r="CN680" s="30">
        <f>SUMIF(Ingredients!$B$3:$B$217,J680,Ingredients!$J$3:$J$217)+SUMIF($B$3:$B$724,J680,$CR$3:$CR$724)</f>
        <v>0</v>
      </c>
      <c r="CO680" s="30">
        <f>SUMIF(Ingredients!$B$3:$B$217,K680,Ingredients!$J$3:$J$217)+SUMIF($B$3:$B$724,K680,$CR$3:$CR$724)</f>
        <v>0</v>
      </c>
      <c r="CP680" s="30">
        <f>SUMIF(Ingredients!$B$3:$B$217,L680,Ingredients!$J$3:$J$217)+SUMIF($B$3:$B$724,L680,$CR$3:$CR$724)</f>
        <v>0</v>
      </c>
      <c r="CQ680" s="30">
        <f>SUMIF(Ingredients!$B$3:$B$217,M680,Ingredients!$J$3:$J$217)+SUMIF($B$3:$B$724,M680,$CR$3:$CR$724)</f>
        <v>0</v>
      </c>
      <c r="CR680" s="43">
        <f t="shared" si="139"/>
        <v>0</v>
      </c>
      <c r="CS680" s="34">
        <v>15</v>
      </c>
      <c r="CT680" s="30">
        <v>0</v>
      </c>
      <c r="CU680" s="30">
        <v>18.333333333333332</v>
      </c>
      <c r="CV680" s="35">
        <v>1.5</v>
      </c>
      <c r="CW680" s="36">
        <v>0</v>
      </c>
      <c r="CX680" s="37">
        <v>1.5</v>
      </c>
      <c r="CY680" s="38">
        <v>2.5</v>
      </c>
      <c r="CZ680" s="39">
        <v>0</v>
      </c>
      <c r="DA680" t="s">
        <v>202</v>
      </c>
      <c r="DB680" t="str">
        <f t="shared" ca="1" si="140"/>
        <v>-</v>
      </c>
      <c r="DD680" t="s">
        <v>200</v>
      </c>
      <c r="DE680" t="str">
        <f t="shared" ca="1" si="141"/>
        <v>HAMSWEETPICKLESANDWICHITEM(MEAL, ItemRegistry.hamsweetpicklesandwichItem, 4 ,3f,0f,1.5f,1.5f,0f,2.5f,0f,1.15f),</v>
      </c>
      <c r="DF680" t="s">
        <v>2671</v>
      </c>
    </row>
    <row r="681" spans="2:110" x14ac:dyDescent="0.3">
      <c r="B681" t="s">
        <v>1014</v>
      </c>
      <c r="C681" t="str">
        <f>INDEX('PH Itemnames'!$B$1:$B$723,MATCH(B681,'PH Itemnames'!$A$1:$A$723),1)</f>
        <v>toastedwesternItem</v>
      </c>
      <c r="D681" t="s">
        <v>240</v>
      </c>
      <c r="E681" t="s">
        <v>1192</v>
      </c>
      <c r="F681" s="10" t="s">
        <v>77</v>
      </c>
      <c r="G681" s="11" t="s">
        <v>132</v>
      </c>
      <c r="H681" s="11" t="s">
        <v>64</v>
      </c>
      <c r="I681" s="11" t="s">
        <v>226</v>
      </c>
      <c r="J681" s="11" t="s">
        <v>247</v>
      </c>
      <c r="K681" s="11" t="s">
        <v>244</v>
      </c>
      <c r="L681" s="11"/>
      <c r="M681" s="11"/>
      <c r="N681" s="46">
        <f ca="1">SUMIF(Ingredients!$B$3:$B$217,'PH complex foods'!F681,Ingredients!$A$3:$A$119)+SUMIF($B$3:$B$724,F681,$V$3:$V$723)</f>
        <v>1</v>
      </c>
      <c r="O681" s="11">
        <f ca="1">SUMIF(Ingredients!$B$3:$B$217,'PH complex foods'!G681,Ingredients!$A$3:$A$119)+SUMIF($B$3:$B$724,G681,$V$3:$V$723)</f>
        <v>1</v>
      </c>
      <c r="P681" s="11">
        <f ca="1">SUMIF(Ingredients!$B$3:$B$217,'PH complex foods'!H681,Ingredients!$A$3:$A$119)+SUMIF($B$3:$B$724,H681,$V$3:$V$723)</f>
        <v>1</v>
      </c>
      <c r="Q681" s="11">
        <f ca="1">SUMIF(Ingredients!$B$3:$B$217,'PH complex foods'!I681,Ingredients!$A$3:$A$119)+SUMIF($B$3:$B$724,I681,$V$3:$V$723)</f>
        <v>1</v>
      </c>
      <c r="R681" s="11">
        <f ca="1">SUMIF(Ingredients!$B$3:$B$217,'PH complex foods'!J681,Ingredients!$A$3:$A$119)+SUMIF($B$3:$B$724,J681,$V$3:$V$723)</f>
        <v>1</v>
      </c>
      <c r="S681" s="11">
        <f ca="1">SUMIF(Ingredients!$B$3:$B$217,'PH complex foods'!K681,Ingredients!$A$3:$A$119)+SUMIF($B$3:$B$724,K681,$V$3:$V$723)</f>
        <v>1</v>
      </c>
      <c r="T681" s="11">
        <f ca="1">SUMIF(Ingredients!$B$3:$B$217,'PH complex foods'!L681,Ingredients!$A$3:$A$119)+SUMIF($B$3:$B$724,L681,$V$3:$V$723)</f>
        <v>0</v>
      </c>
      <c r="U681" s="11">
        <f ca="1">SUMIF(Ingredients!$B$3:$B$217,'PH complex foods'!M681,Ingredients!$A$3:$A$119)+SUMIF($B$3:$B$724,M681,$V$3:$V$723)</f>
        <v>0</v>
      </c>
      <c r="V681" s="10">
        <f t="shared" ca="1" si="142"/>
        <v>1</v>
      </c>
      <c r="W681" s="11">
        <f t="shared" si="131"/>
        <v>0</v>
      </c>
      <c r="X681" s="44" t="str">
        <f t="shared" ca="1" si="143"/>
        <v>Yes</v>
      </c>
      <c r="Y681" s="34">
        <f>SUMIF(Ingredients!$B$3:$B$217,F681,Ingredients!$C$3:$C$217)+SUMIF($B$3:$B$724,F681,$AG$3:$AG$724)</f>
        <v>10</v>
      </c>
      <c r="Z681" s="30">
        <f>SUMIF(Ingredients!$B$3:$B$217,G681,Ingredients!$C$3:$C$217)+SUMIF($B$3:$B$724,G681,$AG$3:$AG$724)</f>
        <v>4</v>
      </c>
      <c r="AA681" s="30">
        <f>SUMIF(Ingredients!$B$3:$B$217,H681,Ingredients!$C$3:$C$217)+SUMIF($B$3:$B$724,H681,$AG$3:$AG$724)</f>
        <v>2</v>
      </c>
      <c r="AB681" s="30">
        <f>SUMIF(Ingredients!$B$3:$B$217,I681,Ingredients!$C$3:$C$217)+SUMIF($B$3:$B$724,I681,$AG$3:$AG$724)</f>
        <v>0</v>
      </c>
      <c r="AC681" s="30">
        <f>SUMIF(Ingredients!$B$3:$B$217,J681,Ingredients!$C$3:$C$217)+SUMIF($B$3:$B$724,J681,$AG$3:$AG$724)</f>
        <v>5</v>
      </c>
      <c r="AD681" s="30">
        <f>SUMIF(Ingredients!$B$3:$B$217,K681,Ingredients!$C$3:$C$217)+SUMIF($B$3:$B$724,K681,$AG$3:$AG$724)</f>
        <v>10</v>
      </c>
      <c r="AE681" s="30">
        <f>SUMIF(Ingredients!$B$3:$B$217,L681,Ingredients!$C$3:$C$217)+SUMIF($B$3:$B$724,L681,$AG$3:$AG$724)</f>
        <v>0</v>
      </c>
      <c r="AF681" s="30">
        <f>SUMIF(Ingredients!$B$3:$B$217,M681,Ingredients!$C$3:$C$217)+SUMIF($B$3:$B$724,M681,$AG$3:$AG$724)</f>
        <v>0</v>
      </c>
      <c r="AG681" s="29">
        <f t="shared" si="132"/>
        <v>31</v>
      </c>
      <c r="AH681" s="30">
        <f>SUMIF(Ingredients!$B$3:$B$217,F681,Ingredients!$D$3:$D$217)+SUMIF($B$3:$B$724,F681,$AP$3:$AP$724)</f>
        <v>0</v>
      </c>
      <c r="AI681" s="30">
        <f>SUMIF(Ingredients!$B$3:$B$217,G681,Ingredients!$D$3:$D$217)+SUMIF($B$3:$B$724,G681,$AP$3:$AP$724)</f>
        <v>0</v>
      </c>
      <c r="AJ681" s="30">
        <f>SUMIF(Ingredients!$B$3:$B$217,H681,Ingredients!$D$3:$D$217)+SUMIF($B$3:$B$724,H681,$AP$3:$AP$724)</f>
        <v>0</v>
      </c>
      <c r="AK681" s="30">
        <f>SUMIF(Ingredients!$B$3:$B$217,I681,Ingredients!$D$3:$D$217)+SUMIF($B$3:$B$724,I681,$AP$3:$AP$724)</f>
        <v>0</v>
      </c>
      <c r="AL681" s="30">
        <f>SUMIF(Ingredients!$B$3:$B$217,J681,Ingredients!$D$3:$D$217)+SUMIF($B$3:$B$724,J681,$AP$3:$AP$724)</f>
        <v>0</v>
      </c>
      <c r="AM681" s="30">
        <f>SUMIF(Ingredients!$B$3:$B$217,K681,Ingredients!$D$3:$D$217)+SUMIF($B$3:$B$724,K681,$AP$3:$AP$724)</f>
        <v>0</v>
      </c>
      <c r="AN681" s="30">
        <f>SUMIF(Ingredients!$B$3:$B$217,L681,Ingredients!$D$3:$D$217)+SUMIF($B$3:$B$724,L681,$AP$3:$AP$724)</f>
        <v>0</v>
      </c>
      <c r="AO681" s="30">
        <f>SUMIF(Ingredients!$B$3:$B$217,M681,Ingredients!$D$3:$D$217)+SUMIF($B$3:$B$724,M681,$AP$3:$AP$724)</f>
        <v>0</v>
      </c>
      <c r="AP681" s="29">
        <f t="shared" si="133"/>
        <v>0</v>
      </c>
      <c r="AQ681" s="30">
        <f>SUMIF(Ingredients!$B$3:$B$217,F681,Ingredients!$E$3:$E$217)+SUMIF($B$3:$B$724,F681,$AY$3:$AY$727)</f>
        <v>14</v>
      </c>
      <c r="AR681" s="30">
        <f>SUMIF(Ingredients!$B$3:$B$217,G681,Ingredients!$E$3:$E$217)+SUMIF($B$3:$B$724,G681,$AY$3:$AY$727)</f>
        <v>7.666666666666667</v>
      </c>
      <c r="AS681" s="30">
        <f>SUMIF(Ingredients!$B$3:$B$217,H681,Ingredients!$E$3:$E$217)+SUMIF($B$3:$B$724,H681,$AY$3:$AY$727)</f>
        <v>43</v>
      </c>
      <c r="AT681" s="30">
        <f>SUMIF(Ingredients!$B$3:$B$217,I681,Ingredients!$E$3:$E$217)+SUMIF($B$3:$B$724,I681,$AY$3:$AY$727)</f>
        <v>16</v>
      </c>
      <c r="AU681" s="30">
        <f>SUMIF(Ingredients!$B$3:$B$217,J681,Ingredients!$E$3:$E$217)+SUMIF($B$3:$B$724,J681,$AY$3:$AY$727)</f>
        <v>12</v>
      </c>
      <c r="AV681" s="30">
        <f>SUMIF(Ingredients!$B$3:$B$217,K681,Ingredients!$E$3:$E$217)+SUMIF($B$3:$B$724,K681,$AY$3:$AY$727)</f>
        <v>16.5</v>
      </c>
      <c r="AW681" s="30">
        <f>SUMIF(Ingredients!$B$3:$B$217,L681,Ingredients!$E$3:$E$217)+SUMIF($B$3:$B$724,L681,$AY$3:$AY$727)</f>
        <v>0</v>
      </c>
      <c r="AX681" s="30">
        <f>SUMIF(Ingredients!$B$3:$B$217,M681,Ingredients!$E$3:$E$217)+SUMIF($B$3:$B$724,M681,$AY$3:$AY$727)</f>
        <v>0</v>
      </c>
      <c r="AY681" s="29">
        <f t="shared" si="134"/>
        <v>18.194444444444446</v>
      </c>
      <c r="AZ681" s="30">
        <f>SUMIF(Ingredients!$B$3:$B$217,F681,Ingredients!$F$3:$F$217)+SUMIF($B$3:$B$724,F681,$BH$3:$BH$724)</f>
        <v>0</v>
      </c>
      <c r="BA681" s="30">
        <f>SUMIF(Ingredients!$B$3:$B$217,G681,Ingredients!$F$3:$F$217)+SUMIF($B$3:$B$724,G681,$BH$3:$BH$724)</f>
        <v>0</v>
      </c>
      <c r="BB681" s="30">
        <f>SUMIF(Ingredients!$B$3:$B$217,H681,Ingredients!$F$3:$F$217)+SUMIF($B$3:$B$724,H681,$BH$3:$BH$724)</f>
        <v>0</v>
      </c>
      <c r="BC681" s="30">
        <f>SUMIF(Ingredients!$B$3:$B$217,I681,Ingredients!$F$3:$F$217)+SUMIF($B$3:$B$724,I681,$BH$3:$BH$724)</f>
        <v>0</v>
      </c>
      <c r="BD681" s="30">
        <f>SUMIF(Ingredients!$B$3:$B$217,J681,Ingredients!$F$3:$F$217)+SUMIF($B$3:$B$724,J681,$BH$3:$BH$724)</f>
        <v>0</v>
      </c>
      <c r="BE681" s="30">
        <f>SUMIF(Ingredients!$B$3:$B$217,K681,Ingredients!$F$3:$F$217)+SUMIF($B$3:$B$724,K681,$BH$3:$BH$724)</f>
        <v>1.5</v>
      </c>
      <c r="BF681" s="30">
        <f>SUMIF(Ingredients!$B$3:$B$217,L681,Ingredients!$F$3:$F$217)+SUMIF($B$3:$B$724,L681,$BH$3:$BH$724)</f>
        <v>0</v>
      </c>
      <c r="BG681" s="30">
        <f>SUMIF(Ingredients!$B$3:$B$217,M681,Ingredients!$F$3:$F$217)+SUMIF($B$3:$B$724,M681,$BH$3:$BH$724)</f>
        <v>0</v>
      </c>
      <c r="BH681" s="35">
        <f t="shared" si="135"/>
        <v>1.5</v>
      </c>
      <c r="BI681" s="30">
        <f>SUMIF(Ingredients!$B$3:$B$217,F681,Ingredients!$G$3:$G$217)+SUMIF($B$3:$B$724,F681,$BQ$3:$BQ$724)</f>
        <v>0</v>
      </c>
      <c r="BJ681" s="30">
        <f>SUMIF(Ingredients!$B$3:$B$217,G681,Ingredients!$G$3:$G$217)+SUMIF($B$3:$B$724,G681,$BQ$3:$BQ$724)</f>
        <v>0</v>
      </c>
      <c r="BK681" s="30">
        <f>SUMIF(Ingredients!$B$3:$B$217,H681,Ingredients!$G$3:$G$217)+SUMIF($B$3:$B$724,H681,$BQ$3:$BQ$724)</f>
        <v>0</v>
      </c>
      <c r="BL681" s="30">
        <f>SUMIF(Ingredients!$B$3:$B$217,I681,Ingredients!$G$3:$G$217)+SUMIF($B$3:$B$724,I681,$BQ$3:$BQ$724)</f>
        <v>0</v>
      </c>
      <c r="BM681" s="30">
        <f>SUMIF(Ingredients!$B$3:$B$217,J681,Ingredients!$G$3:$G$217)+SUMIF($B$3:$B$724,J681,$BQ$3:$BQ$724)</f>
        <v>0</v>
      </c>
      <c r="BN681" s="30">
        <f>SUMIF(Ingredients!$B$3:$B$217,K681,Ingredients!$G$3:$G$217)+SUMIF($B$3:$B$724,K681,$BQ$3:$BQ$724)</f>
        <v>0</v>
      </c>
      <c r="BO681" s="30">
        <f>SUMIF(Ingredients!$B$3:$B$217,L681,Ingredients!$G$3:$G$217)+SUMIF($B$3:$B$724,L681,$BQ$3:$BQ$724)</f>
        <v>0</v>
      </c>
      <c r="BP681" s="30">
        <f>SUMIF(Ingredients!$B$3:$B$217,M681,Ingredients!$G$3:$G$217)+SUMIF($B$3:$B$724,M681,$BQ$3:$BQ$724)</f>
        <v>0</v>
      </c>
      <c r="BQ681" s="36">
        <f t="shared" si="136"/>
        <v>0</v>
      </c>
      <c r="BR681" s="30">
        <f>SUMIF(Ingredients!$B$3:$B$217,F681,Ingredients!$H$3:$H$217)+SUMIF($B$3:$B$724,F681,$BZ$3:$BZ$724)</f>
        <v>0</v>
      </c>
      <c r="BS681" s="30">
        <f>SUMIF(Ingredients!$B$3:$B$217,G681,Ingredients!$H$3:$H$217)+SUMIF($B$3:$B$724,G681,$BZ$3:$BZ$724)</f>
        <v>1</v>
      </c>
      <c r="BT681" s="30">
        <f>SUMIF(Ingredients!$B$3:$B$217,H681,Ingredients!$H$3:$H$217)+SUMIF($B$3:$B$724,H681,$BZ$3:$BZ$724)</f>
        <v>1</v>
      </c>
      <c r="BU681" s="30">
        <f>SUMIF(Ingredients!$B$3:$B$217,I681,Ingredients!$H$3:$H$217)+SUMIF($B$3:$B$724,I681,$BZ$3:$BZ$724)</f>
        <v>0</v>
      </c>
      <c r="BV681" s="30">
        <f>SUMIF(Ingredients!$B$3:$B$217,J681,Ingredients!$H$3:$H$217)+SUMIF($B$3:$B$724,J681,$BZ$3:$BZ$724)</f>
        <v>0</v>
      </c>
      <c r="BW681" s="30">
        <f>SUMIF(Ingredients!$B$3:$B$217,K681,Ingredients!$H$3:$H$217)+SUMIF($B$3:$B$724,K681,$BZ$3:$BZ$724)</f>
        <v>0</v>
      </c>
      <c r="BX681" s="30">
        <f>SUMIF(Ingredients!$B$3:$B$217,L681,Ingredients!$H$3:$H$217)+SUMIF($B$3:$B$724,L681,$BZ$3:$BZ$724)</f>
        <v>0</v>
      </c>
      <c r="BY681" s="30">
        <f>SUMIF(Ingredients!$B$3:$B$217,M681,Ingredients!$H$3:$H$217)+SUMIF($B$3:$B$724,M681,$BZ$3:$BZ$724)</f>
        <v>0</v>
      </c>
      <c r="BZ681" s="42">
        <f t="shared" si="137"/>
        <v>2</v>
      </c>
      <c r="CA681" s="30">
        <f>SUMIF(Ingredients!$B$3:$B$217,F681,Ingredients!$I$3:$I$217)+SUMIF($B$3:$B$724,F681,$CI$3:$CI$724)</f>
        <v>2.5</v>
      </c>
      <c r="CB681" s="30">
        <f>SUMIF(Ingredients!$B$3:$B$217,G681,Ingredients!$I$3:$I$217)+SUMIF($B$3:$B$724,G681,$CI$3:$CI$724)</f>
        <v>0</v>
      </c>
      <c r="CC681" s="30">
        <f>SUMIF(Ingredients!$B$3:$B$217,H681,Ingredients!$I$3:$I$217)+SUMIF($B$3:$B$724,H681,$CI$3:$CI$724)</f>
        <v>0</v>
      </c>
      <c r="CD681" s="30">
        <f>SUMIF(Ingredients!$B$3:$B$217,I681,Ingredients!$I$3:$I$217)+SUMIF($B$3:$B$724,I681,$CI$3:$CI$724)</f>
        <v>0</v>
      </c>
      <c r="CE681" s="30">
        <f>SUMIF(Ingredients!$B$3:$B$217,J681,Ingredients!$I$3:$I$217)+SUMIF($B$3:$B$724,J681,$CI$3:$CI$724)</f>
        <v>0</v>
      </c>
      <c r="CF681" s="30">
        <f>SUMIF(Ingredients!$B$3:$B$217,K681,Ingredients!$I$3:$I$217)+SUMIF($B$3:$B$724,K681,$CI$3:$CI$724)</f>
        <v>0</v>
      </c>
      <c r="CG681" s="30">
        <f>SUMIF(Ingredients!$B$3:$B$217,L681,Ingredients!$I$3:$I$217)+SUMIF($B$3:$B$724,L681,$CI$3:$CI$724)</f>
        <v>0</v>
      </c>
      <c r="CH681" s="30">
        <f>SUMIF(Ingredients!$B$3:$B$217,M681,Ingredients!$I$3:$I$217)+SUMIF($B$3:$B$724,M681,$CI$3:$CI$724)</f>
        <v>0</v>
      </c>
      <c r="CI681" s="38">
        <f t="shared" si="138"/>
        <v>2.5</v>
      </c>
      <c r="CJ681" s="30">
        <f>SUMIF(Ingredients!$B$3:$B$217,F681,Ingredients!$J$3:$J$217)+SUMIF($B$3:$B$724,F681,$CR$3:$CR$724)</f>
        <v>0</v>
      </c>
      <c r="CK681" s="30">
        <f>SUMIF(Ingredients!$B$3:$B$217,G681,Ingredients!$J$3:$J$217)+SUMIF($B$3:$B$724,G681,$CR$3:$CR$724)</f>
        <v>0</v>
      </c>
      <c r="CL681" s="30">
        <f>SUMIF(Ingredients!$B$3:$B$217,H681,Ingredients!$J$3:$J$217)+SUMIF($B$3:$B$724,H681,$CR$3:$CR$724)</f>
        <v>0</v>
      </c>
      <c r="CM681" s="30">
        <f>SUMIF(Ingredients!$B$3:$B$217,I681,Ingredients!$J$3:$J$217)+SUMIF($B$3:$B$724,I681,$CR$3:$CR$724)</f>
        <v>0</v>
      </c>
      <c r="CN681" s="30">
        <f>SUMIF(Ingredients!$B$3:$B$217,J681,Ingredients!$J$3:$J$217)+SUMIF($B$3:$B$724,J681,$CR$3:$CR$724)</f>
        <v>1</v>
      </c>
      <c r="CO681" s="30">
        <f>SUMIF(Ingredients!$B$3:$B$217,K681,Ingredients!$J$3:$J$217)+SUMIF($B$3:$B$724,K681,$CR$3:$CR$724)</f>
        <v>1</v>
      </c>
      <c r="CP681" s="30">
        <f>SUMIF(Ingredients!$B$3:$B$217,L681,Ingredients!$J$3:$J$217)+SUMIF($B$3:$B$724,L681,$CR$3:$CR$724)</f>
        <v>0</v>
      </c>
      <c r="CQ681" s="30">
        <f>SUMIF(Ingredients!$B$3:$B$217,M681,Ingredients!$J$3:$J$217)+SUMIF($B$3:$B$724,M681,$CR$3:$CR$724)</f>
        <v>0</v>
      </c>
      <c r="CR681" s="43">
        <f t="shared" si="139"/>
        <v>2</v>
      </c>
      <c r="CS681" s="34">
        <v>30</v>
      </c>
      <c r="CT681" s="30">
        <v>0</v>
      </c>
      <c r="CU681" s="30">
        <v>12</v>
      </c>
      <c r="CV681" s="35">
        <v>1.5</v>
      </c>
      <c r="CW681" s="36">
        <v>0</v>
      </c>
      <c r="CX681" s="37">
        <v>2</v>
      </c>
      <c r="CY681" s="38">
        <v>2.5</v>
      </c>
      <c r="CZ681" s="39">
        <v>2</v>
      </c>
      <c r="DA681" t="s">
        <v>202</v>
      </c>
      <c r="DB681" t="str">
        <f t="shared" ca="1" si="140"/>
        <v>-</v>
      </c>
      <c r="DD681" t="s">
        <v>200</v>
      </c>
      <c r="DE681" t="str">
        <f t="shared" ca="1" si="141"/>
        <v>TOASTEDWESTERNITEM(MEAL, ItemRegistry.toastedwesternItem, 4 ,6f,0f,1.5f,2f,0f,2.5f,2f,1.75f),</v>
      </c>
      <c r="DF681" t="s">
        <v>2672</v>
      </c>
    </row>
    <row r="682" spans="2:110" x14ac:dyDescent="0.3">
      <c r="B682" t="s">
        <v>1015</v>
      </c>
      <c r="C682" t="str">
        <f>INDEX('PH Itemnames'!$B$1:$B$723,MATCH(B682,'PH Itemnames'!$A$1:$A$723),1)</f>
        <v>eggsbenedictItem</v>
      </c>
      <c r="D682" t="s">
        <v>240</v>
      </c>
      <c r="E682" t="s">
        <v>1192</v>
      </c>
      <c r="F682" s="10" t="s">
        <v>226</v>
      </c>
      <c r="G682" s="11" t="s">
        <v>496</v>
      </c>
      <c r="H682" s="11" t="s">
        <v>77</v>
      </c>
      <c r="I682" s="11" t="s">
        <v>247</v>
      </c>
      <c r="J682" s="11" t="s">
        <v>20</v>
      </c>
      <c r="K682" s="11"/>
      <c r="L682" s="11"/>
      <c r="M682" s="11"/>
      <c r="N682" s="46">
        <f ca="1">SUMIF(Ingredients!$B$3:$B$217,'PH complex foods'!F682,Ingredients!$A$3:$A$119)+SUMIF($B$3:$B$724,F682,$V$3:$V$723)</f>
        <v>1</v>
      </c>
      <c r="O682" s="11">
        <f ca="1">SUMIF(Ingredients!$B$3:$B$217,'PH complex foods'!G682,Ingredients!$A$3:$A$119)+SUMIF($B$3:$B$724,G682,$V$3:$V$723)</f>
        <v>1</v>
      </c>
      <c r="P682" s="11">
        <f ca="1">SUMIF(Ingredients!$B$3:$B$217,'PH complex foods'!H682,Ingredients!$A$3:$A$119)+SUMIF($B$3:$B$724,H682,$V$3:$V$723)</f>
        <v>1</v>
      </c>
      <c r="Q682" s="11">
        <f ca="1">SUMIF(Ingredients!$B$3:$B$217,'PH complex foods'!I682,Ingredients!$A$3:$A$119)+SUMIF($B$3:$B$724,I682,$V$3:$V$723)</f>
        <v>1</v>
      </c>
      <c r="R682" s="11">
        <f ca="1">SUMIF(Ingredients!$B$3:$B$217,'PH complex foods'!J682,Ingredients!$A$3:$A$119)+SUMIF($B$3:$B$724,J682,$V$3:$V$723)</f>
        <v>1</v>
      </c>
      <c r="S682" s="11">
        <f ca="1">SUMIF(Ingredients!$B$3:$B$217,'PH complex foods'!K682,Ingredients!$A$3:$A$119)+SUMIF($B$3:$B$724,K682,$V$3:$V$723)</f>
        <v>0</v>
      </c>
      <c r="T682" s="11">
        <f ca="1">SUMIF(Ingredients!$B$3:$B$217,'PH complex foods'!L682,Ingredients!$A$3:$A$119)+SUMIF($B$3:$B$724,L682,$V$3:$V$723)</f>
        <v>0</v>
      </c>
      <c r="U682" s="11">
        <f ca="1">SUMIF(Ingredients!$B$3:$B$217,'PH complex foods'!M682,Ingredients!$A$3:$A$119)+SUMIF($B$3:$B$724,M682,$V$3:$V$723)</f>
        <v>0</v>
      </c>
      <c r="V682" s="10">
        <f t="shared" ca="1" si="142"/>
        <v>1</v>
      </c>
      <c r="W682" s="11">
        <f t="shared" si="131"/>
        <v>0</v>
      </c>
      <c r="X682" s="44" t="str">
        <f t="shared" ca="1" si="143"/>
        <v>Yes</v>
      </c>
      <c r="Y682" s="34">
        <f>SUMIF(Ingredients!$B$3:$B$217,F682,Ingredients!$C$3:$C$217)+SUMIF($B$3:$B$724,F682,$AG$3:$AG$724)</f>
        <v>0</v>
      </c>
      <c r="Z682" s="30">
        <f>SUMIF(Ingredients!$B$3:$B$217,G682,Ingredients!$C$3:$C$217)+SUMIF($B$3:$B$724,G682,$AG$3:$AG$724)</f>
        <v>10</v>
      </c>
      <c r="AA682" s="30">
        <f>SUMIF(Ingredients!$B$3:$B$217,H682,Ingredients!$C$3:$C$217)+SUMIF($B$3:$B$724,H682,$AG$3:$AG$724)</f>
        <v>10</v>
      </c>
      <c r="AB682" s="30">
        <f>SUMIF(Ingredients!$B$3:$B$217,I682,Ingredients!$C$3:$C$217)+SUMIF($B$3:$B$724,I682,$AG$3:$AG$724)</f>
        <v>5</v>
      </c>
      <c r="AC682" s="30">
        <f>SUMIF(Ingredients!$B$3:$B$217,J682,Ingredients!$C$3:$C$217)+SUMIF($B$3:$B$724,J682,$AG$3:$AG$724)</f>
        <v>1</v>
      </c>
      <c r="AD682" s="30">
        <f>SUMIF(Ingredients!$B$3:$B$217,K682,Ingredients!$C$3:$C$217)+SUMIF($B$3:$B$724,K682,$AG$3:$AG$724)</f>
        <v>0</v>
      </c>
      <c r="AE682" s="30">
        <f>SUMIF(Ingredients!$B$3:$B$217,L682,Ingredients!$C$3:$C$217)+SUMIF($B$3:$B$724,L682,$AG$3:$AG$724)</f>
        <v>0</v>
      </c>
      <c r="AF682" s="30">
        <f>SUMIF(Ingredients!$B$3:$B$217,M682,Ingredients!$C$3:$C$217)+SUMIF($B$3:$B$724,M682,$AG$3:$AG$724)</f>
        <v>0</v>
      </c>
      <c r="AG682" s="29">
        <f t="shared" si="132"/>
        <v>26</v>
      </c>
      <c r="AH682" s="30">
        <f>SUMIF(Ingredients!$B$3:$B$217,F682,Ingredients!$D$3:$D$217)+SUMIF($B$3:$B$724,F682,$AP$3:$AP$724)</f>
        <v>0</v>
      </c>
      <c r="AI682" s="30">
        <f>SUMIF(Ingredients!$B$3:$B$217,G682,Ingredients!$D$3:$D$217)+SUMIF($B$3:$B$724,G682,$AP$3:$AP$724)</f>
        <v>0</v>
      </c>
      <c r="AJ682" s="30">
        <f>SUMIF(Ingredients!$B$3:$B$217,H682,Ingredients!$D$3:$D$217)+SUMIF($B$3:$B$724,H682,$AP$3:$AP$724)</f>
        <v>0</v>
      </c>
      <c r="AK682" s="30">
        <f>SUMIF(Ingredients!$B$3:$B$217,I682,Ingredients!$D$3:$D$217)+SUMIF($B$3:$B$724,I682,$AP$3:$AP$724)</f>
        <v>0</v>
      </c>
      <c r="AL682" s="30">
        <f>SUMIF(Ingredients!$B$3:$B$217,J682,Ingredients!$D$3:$D$217)+SUMIF($B$3:$B$724,J682,$AP$3:$AP$724)</f>
        <v>5</v>
      </c>
      <c r="AM682" s="30">
        <f>SUMIF(Ingredients!$B$3:$B$217,K682,Ingredients!$D$3:$D$217)+SUMIF($B$3:$B$724,K682,$AP$3:$AP$724)</f>
        <v>0</v>
      </c>
      <c r="AN682" s="30">
        <f>SUMIF(Ingredients!$B$3:$B$217,L682,Ingredients!$D$3:$D$217)+SUMIF($B$3:$B$724,L682,$AP$3:$AP$724)</f>
        <v>0</v>
      </c>
      <c r="AO682" s="30">
        <f>SUMIF(Ingredients!$B$3:$B$217,M682,Ingredients!$D$3:$D$217)+SUMIF($B$3:$B$724,M682,$AP$3:$AP$724)</f>
        <v>0</v>
      </c>
      <c r="AP682" s="29">
        <f t="shared" si="133"/>
        <v>5</v>
      </c>
      <c r="AQ682" s="30">
        <f>SUMIF(Ingredients!$B$3:$B$217,F682,Ingredients!$E$3:$E$217)+SUMIF($B$3:$B$724,F682,$AY$3:$AY$727)</f>
        <v>16</v>
      </c>
      <c r="AR682" s="30">
        <f>SUMIF(Ingredients!$B$3:$B$217,G682,Ingredients!$E$3:$E$217)+SUMIF($B$3:$B$724,G682,$AY$3:$AY$727)</f>
        <v>9.5</v>
      </c>
      <c r="AS682" s="30">
        <f>SUMIF(Ingredients!$B$3:$B$217,H682,Ingredients!$E$3:$E$217)+SUMIF($B$3:$B$724,H682,$AY$3:$AY$727)</f>
        <v>14</v>
      </c>
      <c r="AT682" s="30">
        <f>SUMIF(Ingredients!$B$3:$B$217,I682,Ingredients!$E$3:$E$217)+SUMIF($B$3:$B$724,I682,$AY$3:$AY$727)</f>
        <v>12</v>
      </c>
      <c r="AU682" s="30">
        <f>SUMIF(Ingredients!$B$3:$B$217,J682,Ingredients!$E$3:$E$217)+SUMIF($B$3:$B$724,J682,$AY$3:$AY$727)</f>
        <v>10</v>
      </c>
      <c r="AV682" s="30">
        <f>SUMIF(Ingredients!$B$3:$B$217,K682,Ingredients!$E$3:$E$217)+SUMIF($B$3:$B$724,K682,$AY$3:$AY$727)</f>
        <v>0</v>
      </c>
      <c r="AW682" s="30">
        <f>SUMIF(Ingredients!$B$3:$B$217,L682,Ingredients!$E$3:$E$217)+SUMIF($B$3:$B$724,L682,$AY$3:$AY$727)</f>
        <v>0</v>
      </c>
      <c r="AX682" s="30">
        <f>SUMIF(Ingredients!$B$3:$B$217,M682,Ingredients!$E$3:$E$217)+SUMIF($B$3:$B$724,M682,$AY$3:$AY$727)</f>
        <v>0</v>
      </c>
      <c r="AY682" s="29">
        <f t="shared" si="134"/>
        <v>12.3</v>
      </c>
      <c r="AZ682" s="30">
        <f>SUMIF(Ingredients!$B$3:$B$217,F682,Ingredients!$F$3:$F$217)+SUMIF($B$3:$B$724,F682,$BH$3:$BH$724)</f>
        <v>0</v>
      </c>
      <c r="BA682" s="30">
        <f>SUMIF(Ingredients!$B$3:$B$217,G682,Ingredients!$F$3:$F$217)+SUMIF($B$3:$B$724,G682,$BH$3:$BH$724)</f>
        <v>1</v>
      </c>
      <c r="BB682" s="30">
        <f>SUMIF(Ingredients!$B$3:$B$217,H682,Ingredients!$F$3:$F$217)+SUMIF($B$3:$B$724,H682,$BH$3:$BH$724)</f>
        <v>0</v>
      </c>
      <c r="BC682" s="30">
        <f>SUMIF(Ingredients!$B$3:$B$217,I682,Ingredients!$F$3:$F$217)+SUMIF($B$3:$B$724,I682,$BH$3:$BH$724)</f>
        <v>0</v>
      </c>
      <c r="BD682" s="30">
        <f>SUMIF(Ingredients!$B$3:$B$217,J682,Ingredients!$F$3:$F$217)+SUMIF($B$3:$B$724,J682,$BH$3:$BH$724)</f>
        <v>0</v>
      </c>
      <c r="BE682" s="30">
        <f>SUMIF(Ingredients!$B$3:$B$217,K682,Ingredients!$F$3:$F$217)+SUMIF($B$3:$B$724,K682,$BH$3:$BH$724)</f>
        <v>0</v>
      </c>
      <c r="BF682" s="30">
        <f>SUMIF(Ingredients!$B$3:$B$217,L682,Ingredients!$F$3:$F$217)+SUMIF($B$3:$B$724,L682,$BH$3:$BH$724)</f>
        <v>0</v>
      </c>
      <c r="BG682" s="30">
        <f>SUMIF(Ingredients!$B$3:$B$217,M682,Ingredients!$F$3:$F$217)+SUMIF($B$3:$B$724,M682,$BH$3:$BH$724)</f>
        <v>0</v>
      </c>
      <c r="BH682" s="35">
        <f t="shared" si="135"/>
        <v>1</v>
      </c>
      <c r="BI682" s="30">
        <f>SUMIF(Ingredients!$B$3:$B$217,F682,Ingredients!$G$3:$G$217)+SUMIF($B$3:$B$724,F682,$BQ$3:$BQ$724)</f>
        <v>0</v>
      </c>
      <c r="BJ682" s="30">
        <f>SUMIF(Ingredients!$B$3:$B$217,G682,Ingredients!$G$3:$G$217)+SUMIF($B$3:$B$724,G682,$BQ$3:$BQ$724)</f>
        <v>0</v>
      </c>
      <c r="BK682" s="30">
        <f>SUMIF(Ingredients!$B$3:$B$217,H682,Ingredients!$G$3:$G$217)+SUMIF($B$3:$B$724,H682,$BQ$3:$BQ$724)</f>
        <v>0</v>
      </c>
      <c r="BL682" s="30">
        <f>SUMIF(Ingredients!$B$3:$B$217,I682,Ingredients!$G$3:$G$217)+SUMIF($B$3:$B$724,I682,$BQ$3:$BQ$724)</f>
        <v>0</v>
      </c>
      <c r="BM682" s="30">
        <f>SUMIF(Ingredients!$B$3:$B$217,J682,Ingredients!$G$3:$G$217)+SUMIF($B$3:$B$724,J682,$BQ$3:$BQ$724)</f>
        <v>0.8</v>
      </c>
      <c r="BN682" s="30">
        <f>SUMIF(Ingredients!$B$3:$B$217,K682,Ingredients!$G$3:$G$217)+SUMIF($B$3:$B$724,K682,$BQ$3:$BQ$724)</f>
        <v>0</v>
      </c>
      <c r="BO682" s="30">
        <f>SUMIF(Ingredients!$B$3:$B$217,L682,Ingredients!$G$3:$G$217)+SUMIF($B$3:$B$724,L682,$BQ$3:$BQ$724)</f>
        <v>0</v>
      </c>
      <c r="BP682" s="30">
        <f>SUMIF(Ingredients!$B$3:$B$217,M682,Ingredients!$G$3:$G$217)+SUMIF($B$3:$B$724,M682,$BQ$3:$BQ$724)</f>
        <v>0</v>
      </c>
      <c r="BQ682" s="36">
        <f t="shared" si="136"/>
        <v>0.8</v>
      </c>
      <c r="BR682" s="30">
        <f>SUMIF(Ingredients!$B$3:$B$217,F682,Ingredients!$H$3:$H$217)+SUMIF($B$3:$B$724,F682,$BZ$3:$BZ$724)</f>
        <v>0</v>
      </c>
      <c r="BS682" s="30">
        <f>SUMIF(Ingredients!$B$3:$B$217,G682,Ingredients!$H$3:$H$217)+SUMIF($B$3:$B$724,G682,$BZ$3:$BZ$724)</f>
        <v>0</v>
      </c>
      <c r="BT682" s="30">
        <f>SUMIF(Ingredients!$B$3:$B$217,H682,Ingredients!$H$3:$H$217)+SUMIF($B$3:$B$724,H682,$BZ$3:$BZ$724)</f>
        <v>0</v>
      </c>
      <c r="BU682" s="30">
        <f>SUMIF(Ingredients!$B$3:$B$217,I682,Ingredients!$H$3:$H$217)+SUMIF($B$3:$B$724,I682,$BZ$3:$BZ$724)</f>
        <v>0</v>
      </c>
      <c r="BV682" s="30">
        <f>SUMIF(Ingredients!$B$3:$B$217,J682,Ingredients!$H$3:$H$217)+SUMIF($B$3:$B$724,J682,$BZ$3:$BZ$724)</f>
        <v>0</v>
      </c>
      <c r="BW682" s="30">
        <f>SUMIF(Ingredients!$B$3:$B$217,K682,Ingredients!$H$3:$H$217)+SUMIF($B$3:$B$724,K682,$BZ$3:$BZ$724)</f>
        <v>0</v>
      </c>
      <c r="BX682" s="30">
        <f>SUMIF(Ingredients!$B$3:$B$217,L682,Ingredients!$H$3:$H$217)+SUMIF($B$3:$B$724,L682,$BZ$3:$BZ$724)</f>
        <v>0</v>
      </c>
      <c r="BY682" s="30">
        <f>SUMIF(Ingredients!$B$3:$B$217,M682,Ingredients!$H$3:$H$217)+SUMIF($B$3:$B$724,M682,$BZ$3:$BZ$724)</f>
        <v>0</v>
      </c>
      <c r="BZ682" s="42">
        <f t="shared" si="137"/>
        <v>0</v>
      </c>
      <c r="CA682" s="30">
        <f>SUMIF(Ingredients!$B$3:$B$217,F682,Ingredients!$I$3:$I$217)+SUMIF($B$3:$B$724,F682,$CI$3:$CI$724)</f>
        <v>0</v>
      </c>
      <c r="CB682" s="30">
        <f>SUMIF(Ingredients!$B$3:$B$217,G682,Ingredients!$I$3:$I$217)+SUMIF($B$3:$B$724,G682,$CI$3:$CI$724)</f>
        <v>0</v>
      </c>
      <c r="CC682" s="30">
        <f>SUMIF(Ingredients!$B$3:$B$217,H682,Ingredients!$I$3:$I$217)+SUMIF($B$3:$B$724,H682,$CI$3:$CI$724)</f>
        <v>2.5</v>
      </c>
      <c r="CD682" s="30">
        <f>SUMIF(Ingredients!$B$3:$B$217,I682,Ingredients!$I$3:$I$217)+SUMIF($B$3:$B$724,I682,$CI$3:$CI$724)</f>
        <v>0</v>
      </c>
      <c r="CE682" s="30">
        <f>SUMIF(Ingredients!$B$3:$B$217,J682,Ingredients!$I$3:$I$217)+SUMIF($B$3:$B$724,J682,$CI$3:$CI$724)</f>
        <v>0</v>
      </c>
      <c r="CF682" s="30">
        <f>SUMIF(Ingredients!$B$3:$B$217,K682,Ingredients!$I$3:$I$217)+SUMIF($B$3:$B$724,K682,$CI$3:$CI$724)</f>
        <v>0</v>
      </c>
      <c r="CG682" s="30">
        <f>SUMIF(Ingredients!$B$3:$B$217,L682,Ingredients!$I$3:$I$217)+SUMIF($B$3:$B$724,L682,$CI$3:$CI$724)</f>
        <v>0</v>
      </c>
      <c r="CH682" s="30">
        <f>SUMIF(Ingredients!$B$3:$B$217,M682,Ingredients!$I$3:$I$217)+SUMIF($B$3:$B$724,M682,$CI$3:$CI$724)</f>
        <v>0</v>
      </c>
      <c r="CI682" s="38">
        <f t="shared" si="138"/>
        <v>2.5</v>
      </c>
      <c r="CJ682" s="30">
        <f>SUMIF(Ingredients!$B$3:$B$217,F682,Ingredients!$J$3:$J$217)+SUMIF($B$3:$B$724,F682,$CR$3:$CR$724)</f>
        <v>0</v>
      </c>
      <c r="CK682" s="30">
        <f>SUMIF(Ingredients!$B$3:$B$217,G682,Ingredients!$J$3:$J$217)+SUMIF($B$3:$B$724,G682,$CR$3:$CR$724)</f>
        <v>1</v>
      </c>
      <c r="CL682" s="30">
        <f>SUMIF(Ingredients!$B$3:$B$217,H682,Ingredients!$J$3:$J$217)+SUMIF($B$3:$B$724,H682,$CR$3:$CR$724)</f>
        <v>0</v>
      </c>
      <c r="CM682" s="30">
        <f>SUMIF(Ingredients!$B$3:$B$217,I682,Ingredients!$J$3:$J$217)+SUMIF($B$3:$B$724,I682,$CR$3:$CR$724)</f>
        <v>1</v>
      </c>
      <c r="CN682" s="30">
        <f>SUMIF(Ingredients!$B$3:$B$217,J682,Ingredients!$J$3:$J$217)+SUMIF($B$3:$B$724,J682,$CR$3:$CR$724)</f>
        <v>0</v>
      </c>
      <c r="CO682" s="30">
        <f>SUMIF(Ingredients!$B$3:$B$217,K682,Ingredients!$J$3:$J$217)+SUMIF($B$3:$B$724,K682,$CR$3:$CR$724)</f>
        <v>0</v>
      </c>
      <c r="CP682" s="30">
        <f>SUMIF(Ingredients!$B$3:$B$217,L682,Ingredients!$J$3:$J$217)+SUMIF($B$3:$B$724,L682,$CR$3:$CR$724)</f>
        <v>0</v>
      </c>
      <c r="CQ682" s="30">
        <f>SUMIF(Ingredients!$B$3:$B$217,M682,Ingredients!$J$3:$J$217)+SUMIF($B$3:$B$724,M682,$CR$3:$CR$724)</f>
        <v>0</v>
      </c>
      <c r="CR682" s="43">
        <f t="shared" si="139"/>
        <v>2</v>
      </c>
      <c r="CS682" s="34">
        <v>25</v>
      </c>
      <c r="CT682" s="30">
        <v>0</v>
      </c>
      <c r="CU682" s="30">
        <v>12.3</v>
      </c>
      <c r="CV682" s="35">
        <v>1</v>
      </c>
      <c r="CW682" s="36">
        <v>1</v>
      </c>
      <c r="CX682" s="37">
        <v>0</v>
      </c>
      <c r="CY682" s="38">
        <v>2.5</v>
      </c>
      <c r="CZ682" s="39">
        <v>2</v>
      </c>
      <c r="DA682" t="s">
        <v>202</v>
      </c>
      <c r="DB682" t="str">
        <f t="shared" ca="1" si="140"/>
        <v>-</v>
      </c>
      <c r="DD682" t="s">
        <v>200</v>
      </c>
      <c r="DE682" t="str">
        <f t="shared" ca="1" si="141"/>
        <v>EGGSBENEDICTITEM(MEAL, ItemRegistry.eggsbenedictItem, 4 ,5f,0f,1f,0f,1f,2.5f,2f,1.71f),</v>
      </c>
      <c r="DF682" t="s">
        <v>2673</v>
      </c>
    </row>
    <row r="683" spans="2:110" x14ac:dyDescent="0.3">
      <c r="B683" t="s">
        <v>1016</v>
      </c>
      <c r="C683" t="str">
        <f>INDEX('PH Itemnames'!$B$1:$B$723,MATCH(B683,'PH Itemnames'!$A$1:$A$723),1)</f>
        <v>glisteningsaladItem</v>
      </c>
      <c r="D683" t="s">
        <v>240</v>
      </c>
      <c r="E683" t="s">
        <v>1192</v>
      </c>
      <c r="F683" s="10" t="s">
        <v>1017</v>
      </c>
      <c r="G683" s="11" t="s">
        <v>1018</v>
      </c>
      <c r="H683" s="11" t="s">
        <v>1019</v>
      </c>
      <c r="I683" s="11"/>
      <c r="J683" s="11"/>
      <c r="K683" s="11"/>
      <c r="L683" s="11"/>
      <c r="M683" s="11"/>
      <c r="N683" s="46">
        <f ca="1">SUMIF(Ingredients!$B$3:$B$217,'PH complex foods'!F683,Ingredients!$A$3:$A$119)+SUMIF($B$3:$B$724,F683,$V$3:$V$723)</f>
        <v>0</v>
      </c>
      <c r="O683" s="11">
        <f ca="1">SUMIF(Ingredients!$B$3:$B$217,'PH complex foods'!G683,Ingredients!$A$3:$A$119)+SUMIF($B$3:$B$724,G683,$V$3:$V$723)</f>
        <v>0</v>
      </c>
      <c r="P683" s="11">
        <f ca="1">SUMIF(Ingredients!$B$3:$B$217,'PH complex foods'!H683,Ingredients!$A$3:$A$119)+SUMIF($B$3:$B$724,H683,$V$3:$V$723)</f>
        <v>0</v>
      </c>
      <c r="Q683" s="11">
        <f ca="1">SUMIF(Ingredients!$B$3:$B$217,'PH complex foods'!I683,Ingredients!$A$3:$A$119)+SUMIF($B$3:$B$724,I683,$V$3:$V$723)</f>
        <v>0</v>
      </c>
      <c r="R683" s="11">
        <f ca="1">SUMIF(Ingredients!$B$3:$B$217,'PH complex foods'!J683,Ingredients!$A$3:$A$119)+SUMIF($B$3:$B$724,J683,$V$3:$V$723)</f>
        <v>0</v>
      </c>
      <c r="S683" s="11">
        <f ca="1">SUMIF(Ingredients!$B$3:$B$217,'PH complex foods'!K683,Ingredients!$A$3:$A$119)+SUMIF($B$3:$B$724,K683,$V$3:$V$723)</f>
        <v>0</v>
      </c>
      <c r="T683" s="11">
        <f ca="1">SUMIF(Ingredients!$B$3:$B$217,'PH complex foods'!L683,Ingredients!$A$3:$A$119)+SUMIF($B$3:$B$724,L683,$V$3:$V$723)</f>
        <v>0</v>
      </c>
      <c r="U683" s="11">
        <f ca="1">SUMIF(Ingredients!$B$3:$B$217,'PH complex foods'!M683,Ingredients!$A$3:$A$119)+SUMIF($B$3:$B$724,M683,$V$3:$V$723)</f>
        <v>0</v>
      </c>
      <c r="V683" s="10">
        <f t="shared" ca="1" si="142"/>
        <v>-2</v>
      </c>
      <c r="W683" s="11">
        <f t="shared" si="131"/>
        <v>0</v>
      </c>
      <c r="X683" s="44" t="str">
        <f t="shared" ca="1" si="143"/>
        <v>No</v>
      </c>
      <c r="Y683" s="34">
        <f>SUMIF(Ingredients!$B$3:$B$217,F683,Ingredients!$C$3:$C$217)+SUMIF($B$3:$B$724,F683,$AG$3:$AG$724)</f>
        <v>0</v>
      </c>
      <c r="Z683" s="30">
        <f>SUMIF(Ingredients!$B$3:$B$217,G683,Ingredients!$C$3:$C$217)+SUMIF($B$3:$B$724,G683,$AG$3:$AG$724)</f>
        <v>0</v>
      </c>
      <c r="AA683" s="30">
        <f>SUMIF(Ingredients!$B$3:$B$217,H683,Ingredients!$C$3:$C$217)+SUMIF($B$3:$B$724,H683,$AG$3:$AG$724)</f>
        <v>0</v>
      </c>
      <c r="AB683" s="30">
        <f>SUMIF(Ingredients!$B$3:$B$217,I683,Ingredients!$C$3:$C$217)+SUMIF($B$3:$B$724,I683,$AG$3:$AG$724)</f>
        <v>0</v>
      </c>
      <c r="AC683" s="30">
        <f>SUMIF(Ingredients!$B$3:$B$217,J683,Ingredients!$C$3:$C$217)+SUMIF($B$3:$B$724,J683,$AG$3:$AG$724)</f>
        <v>0</v>
      </c>
      <c r="AD683" s="30">
        <f>SUMIF(Ingredients!$B$3:$B$217,K683,Ingredients!$C$3:$C$217)+SUMIF($B$3:$B$724,K683,$AG$3:$AG$724)</f>
        <v>0</v>
      </c>
      <c r="AE683" s="30">
        <f>SUMIF(Ingredients!$B$3:$B$217,L683,Ingredients!$C$3:$C$217)+SUMIF($B$3:$B$724,L683,$AG$3:$AG$724)</f>
        <v>0</v>
      </c>
      <c r="AF683" s="30">
        <f>SUMIF(Ingredients!$B$3:$B$217,M683,Ingredients!$C$3:$C$217)+SUMIF($B$3:$B$724,M683,$AG$3:$AG$724)</f>
        <v>0</v>
      </c>
      <c r="AG683" s="29">
        <f t="shared" si="132"/>
        <v>0</v>
      </c>
      <c r="AH683" s="30">
        <f>SUMIF(Ingredients!$B$3:$B$217,F683,Ingredients!$D$3:$D$217)+SUMIF($B$3:$B$724,F683,$AP$3:$AP$724)</f>
        <v>0</v>
      </c>
      <c r="AI683" s="30">
        <f>SUMIF(Ingredients!$B$3:$B$217,G683,Ingredients!$D$3:$D$217)+SUMIF($B$3:$B$724,G683,$AP$3:$AP$724)</f>
        <v>0</v>
      </c>
      <c r="AJ683" s="30">
        <f>SUMIF(Ingredients!$B$3:$B$217,H683,Ingredients!$D$3:$D$217)+SUMIF($B$3:$B$724,H683,$AP$3:$AP$724)</f>
        <v>0</v>
      </c>
      <c r="AK683" s="30">
        <f>SUMIF(Ingredients!$B$3:$B$217,I683,Ingredients!$D$3:$D$217)+SUMIF($B$3:$B$724,I683,$AP$3:$AP$724)</f>
        <v>0</v>
      </c>
      <c r="AL683" s="30">
        <f>SUMIF(Ingredients!$B$3:$B$217,J683,Ingredients!$D$3:$D$217)+SUMIF($B$3:$B$724,J683,$AP$3:$AP$724)</f>
        <v>0</v>
      </c>
      <c r="AM683" s="30">
        <f>SUMIF(Ingredients!$B$3:$B$217,K683,Ingredients!$D$3:$D$217)+SUMIF($B$3:$B$724,K683,$AP$3:$AP$724)</f>
        <v>0</v>
      </c>
      <c r="AN683" s="30">
        <f>SUMIF(Ingredients!$B$3:$B$217,L683,Ingredients!$D$3:$D$217)+SUMIF($B$3:$B$724,L683,$AP$3:$AP$724)</f>
        <v>0</v>
      </c>
      <c r="AO683" s="30">
        <f>SUMIF(Ingredients!$B$3:$B$217,M683,Ingredients!$D$3:$D$217)+SUMIF($B$3:$B$724,M683,$AP$3:$AP$724)</f>
        <v>0</v>
      </c>
      <c r="AP683" s="29">
        <f t="shared" si="133"/>
        <v>0</v>
      </c>
      <c r="AQ683" s="30">
        <f>SUMIF(Ingredients!$B$3:$B$217,F683,Ingredients!$E$3:$E$217)+SUMIF($B$3:$B$724,F683,$AY$3:$AY$727)</f>
        <v>0</v>
      </c>
      <c r="AR683" s="30">
        <f>SUMIF(Ingredients!$B$3:$B$217,G683,Ingredients!$E$3:$E$217)+SUMIF($B$3:$B$724,G683,$AY$3:$AY$727)</f>
        <v>0</v>
      </c>
      <c r="AS683" s="30">
        <f>SUMIF(Ingredients!$B$3:$B$217,H683,Ingredients!$E$3:$E$217)+SUMIF($B$3:$B$724,H683,$AY$3:$AY$727)</f>
        <v>0</v>
      </c>
      <c r="AT683" s="30">
        <f>SUMIF(Ingredients!$B$3:$B$217,I683,Ingredients!$E$3:$E$217)+SUMIF($B$3:$B$724,I683,$AY$3:$AY$727)</f>
        <v>0</v>
      </c>
      <c r="AU683" s="30">
        <f>SUMIF(Ingredients!$B$3:$B$217,J683,Ingredients!$E$3:$E$217)+SUMIF($B$3:$B$724,J683,$AY$3:$AY$727)</f>
        <v>0</v>
      </c>
      <c r="AV683" s="30">
        <f>SUMIF(Ingredients!$B$3:$B$217,K683,Ingredients!$E$3:$E$217)+SUMIF($B$3:$B$724,K683,$AY$3:$AY$727)</f>
        <v>0</v>
      </c>
      <c r="AW683" s="30">
        <f>SUMIF(Ingredients!$B$3:$B$217,L683,Ingredients!$E$3:$E$217)+SUMIF($B$3:$B$724,L683,$AY$3:$AY$727)</f>
        <v>0</v>
      </c>
      <c r="AX683" s="30">
        <f>SUMIF(Ingredients!$B$3:$B$217,M683,Ingredients!$E$3:$E$217)+SUMIF($B$3:$B$724,M683,$AY$3:$AY$727)</f>
        <v>0</v>
      </c>
      <c r="AY683" s="29">
        <f t="shared" si="134"/>
        <v>0</v>
      </c>
      <c r="AZ683" s="30">
        <f>SUMIF(Ingredients!$B$3:$B$217,F683,Ingredients!$F$3:$F$217)+SUMIF($B$3:$B$724,F683,$BH$3:$BH$724)</f>
        <v>0</v>
      </c>
      <c r="BA683" s="30">
        <f>SUMIF(Ingredients!$B$3:$B$217,G683,Ingredients!$F$3:$F$217)+SUMIF($B$3:$B$724,G683,$BH$3:$BH$724)</f>
        <v>0</v>
      </c>
      <c r="BB683" s="30">
        <f>SUMIF(Ingredients!$B$3:$B$217,H683,Ingredients!$F$3:$F$217)+SUMIF($B$3:$B$724,H683,$BH$3:$BH$724)</f>
        <v>0</v>
      </c>
      <c r="BC683" s="30">
        <f>SUMIF(Ingredients!$B$3:$B$217,I683,Ingredients!$F$3:$F$217)+SUMIF($B$3:$B$724,I683,$BH$3:$BH$724)</f>
        <v>0</v>
      </c>
      <c r="BD683" s="30">
        <f>SUMIF(Ingredients!$B$3:$B$217,J683,Ingredients!$F$3:$F$217)+SUMIF($B$3:$B$724,J683,$BH$3:$BH$724)</f>
        <v>0</v>
      </c>
      <c r="BE683" s="30">
        <f>SUMIF(Ingredients!$B$3:$B$217,K683,Ingredients!$F$3:$F$217)+SUMIF($B$3:$B$724,K683,$BH$3:$BH$724)</f>
        <v>0</v>
      </c>
      <c r="BF683" s="30">
        <f>SUMIF(Ingredients!$B$3:$B$217,L683,Ingredients!$F$3:$F$217)+SUMIF($B$3:$B$724,L683,$BH$3:$BH$724)</f>
        <v>0</v>
      </c>
      <c r="BG683" s="30">
        <f>SUMIF(Ingredients!$B$3:$B$217,M683,Ingredients!$F$3:$F$217)+SUMIF($B$3:$B$724,M683,$BH$3:$BH$724)</f>
        <v>0</v>
      </c>
      <c r="BH683" s="35">
        <f t="shared" si="135"/>
        <v>0</v>
      </c>
      <c r="BI683" s="30">
        <f>SUMIF(Ingredients!$B$3:$B$217,F683,Ingredients!$G$3:$G$217)+SUMIF($B$3:$B$724,F683,$BQ$3:$BQ$724)</f>
        <v>0</v>
      </c>
      <c r="BJ683" s="30">
        <f>SUMIF(Ingredients!$B$3:$B$217,G683,Ingredients!$G$3:$G$217)+SUMIF($B$3:$B$724,G683,$BQ$3:$BQ$724)</f>
        <v>0</v>
      </c>
      <c r="BK683" s="30">
        <f>SUMIF(Ingredients!$B$3:$B$217,H683,Ingredients!$G$3:$G$217)+SUMIF($B$3:$B$724,H683,$BQ$3:$BQ$724)</f>
        <v>0</v>
      </c>
      <c r="BL683" s="30">
        <f>SUMIF(Ingredients!$B$3:$B$217,I683,Ingredients!$G$3:$G$217)+SUMIF($B$3:$B$724,I683,$BQ$3:$BQ$724)</f>
        <v>0</v>
      </c>
      <c r="BM683" s="30">
        <f>SUMIF(Ingredients!$B$3:$B$217,J683,Ingredients!$G$3:$G$217)+SUMIF($B$3:$B$724,J683,$BQ$3:$BQ$724)</f>
        <v>0</v>
      </c>
      <c r="BN683" s="30">
        <f>SUMIF(Ingredients!$B$3:$B$217,K683,Ingredients!$G$3:$G$217)+SUMIF($B$3:$B$724,K683,$BQ$3:$BQ$724)</f>
        <v>0</v>
      </c>
      <c r="BO683" s="30">
        <f>SUMIF(Ingredients!$B$3:$B$217,L683,Ingredients!$G$3:$G$217)+SUMIF($B$3:$B$724,L683,$BQ$3:$BQ$724)</f>
        <v>0</v>
      </c>
      <c r="BP683" s="30">
        <f>SUMIF(Ingredients!$B$3:$B$217,M683,Ingredients!$G$3:$G$217)+SUMIF($B$3:$B$724,M683,$BQ$3:$BQ$724)</f>
        <v>0</v>
      </c>
      <c r="BQ683" s="36">
        <f t="shared" si="136"/>
        <v>0</v>
      </c>
      <c r="BR683" s="30">
        <f>SUMIF(Ingredients!$B$3:$B$217,F683,Ingredients!$H$3:$H$217)+SUMIF($B$3:$B$724,F683,$BZ$3:$BZ$724)</f>
        <v>0</v>
      </c>
      <c r="BS683" s="30">
        <f>SUMIF(Ingredients!$B$3:$B$217,G683,Ingredients!$H$3:$H$217)+SUMIF($B$3:$B$724,G683,$BZ$3:$BZ$724)</f>
        <v>0</v>
      </c>
      <c r="BT683" s="30">
        <f>SUMIF(Ingredients!$B$3:$B$217,H683,Ingredients!$H$3:$H$217)+SUMIF($B$3:$B$724,H683,$BZ$3:$BZ$724)</f>
        <v>0</v>
      </c>
      <c r="BU683" s="30">
        <f>SUMIF(Ingredients!$B$3:$B$217,I683,Ingredients!$H$3:$H$217)+SUMIF($B$3:$B$724,I683,$BZ$3:$BZ$724)</f>
        <v>0</v>
      </c>
      <c r="BV683" s="30">
        <f>SUMIF(Ingredients!$B$3:$B$217,J683,Ingredients!$H$3:$H$217)+SUMIF($B$3:$B$724,J683,$BZ$3:$BZ$724)</f>
        <v>0</v>
      </c>
      <c r="BW683" s="30">
        <f>SUMIF(Ingredients!$B$3:$B$217,K683,Ingredients!$H$3:$H$217)+SUMIF($B$3:$B$724,K683,$BZ$3:$BZ$724)</f>
        <v>0</v>
      </c>
      <c r="BX683" s="30">
        <f>SUMIF(Ingredients!$B$3:$B$217,L683,Ingredients!$H$3:$H$217)+SUMIF($B$3:$B$724,L683,$BZ$3:$BZ$724)</f>
        <v>0</v>
      </c>
      <c r="BY683" s="30">
        <f>SUMIF(Ingredients!$B$3:$B$217,M683,Ingredients!$H$3:$H$217)+SUMIF($B$3:$B$724,M683,$BZ$3:$BZ$724)</f>
        <v>0</v>
      </c>
      <c r="BZ683" s="42">
        <f t="shared" si="137"/>
        <v>0</v>
      </c>
      <c r="CA683" s="30">
        <f>SUMIF(Ingredients!$B$3:$B$217,F683,Ingredients!$I$3:$I$217)+SUMIF($B$3:$B$724,F683,$CI$3:$CI$724)</f>
        <v>0</v>
      </c>
      <c r="CB683" s="30">
        <f>SUMIF(Ingredients!$B$3:$B$217,G683,Ingredients!$I$3:$I$217)+SUMIF($B$3:$B$724,G683,$CI$3:$CI$724)</f>
        <v>0</v>
      </c>
      <c r="CC683" s="30">
        <f>SUMIF(Ingredients!$B$3:$B$217,H683,Ingredients!$I$3:$I$217)+SUMIF($B$3:$B$724,H683,$CI$3:$CI$724)</f>
        <v>0</v>
      </c>
      <c r="CD683" s="30">
        <f>SUMIF(Ingredients!$B$3:$B$217,I683,Ingredients!$I$3:$I$217)+SUMIF($B$3:$B$724,I683,$CI$3:$CI$724)</f>
        <v>0</v>
      </c>
      <c r="CE683" s="30">
        <f>SUMIF(Ingredients!$B$3:$B$217,J683,Ingredients!$I$3:$I$217)+SUMIF($B$3:$B$724,J683,$CI$3:$CI$724)</f>
        <v>0</v>
      </c>
      <c r="CF683" s="30">
        <f>SUMIF(Ingredients!$B$3:$B$217,K683,Ingredients!$I$3:$I$217)+SUMIF($B$3:$B$724,K683,$CI$3:$CI$724)</f>
        <v>0</v>
      </c>
      <c r="CG683" s="30">
        <f>SUMIF(Ingredients!$B$3:$B$217,L683,Ingredients!$I$3:$I$217)+SUMIF($B$3:$B$724,L683,$CI$3:$CI$724)</f>
        <v>0</v>
      </c>
      <c r="CH683" s="30">
        <f>SUMIF(Ingredients!$B$3:$B$217,M683,Ingredients!$I$3:$I$217)+SUMIF($B$3:$B$724,M683,$CI$3:$CI$724)</f>
        <v>0</v>
      </c>
      <c r="CI683" s="38">
        <f t="shared" si="138"/>
        <v>0</v>
      </c>
      <c r="CJ683" s="30">
        <f>SUMIF(Ingredients!$B$3:$B$217,F683,Ingredients!$J$3:$J$217)+SUMIF($B$3:$B$724,F683,$CR$3:$CR$724)</f>
        <v>0</v>
      </c>
      <c r="CK683" s="30">
        <f>SUMIF(Ingredients!$B$3:$B$217,G683,Ingredients!$J$3:$J$217)+SUMIF($B$3:$B$724,G683,$CR$3:$CR$724)</f>
        <v>0</v>
      </c>
      <c r="CL683" s="30">
        <f>SUMIF(Ingredients!$B$3:$B$217,H683,Ingredients!$J$3:$J$217)+SUMIF($B$3:$B$724,H683,$CR$3:$CR$724)</f>
        <v>0</v>
      </c>
      <c r="CM683" s="30">
        <f>SUMIF(Ingredients!$B$3:$B$217,I683,Ingredients!$J$3:$J$217)+SUMIF($B$3:$B$724,I683,$CR$3:$CR$724)</f>
        <v>0</v>
      </c>
      <c r="CN683" s="30">
        <f>SUMIF(Ingredients!$B$3:$B$217,J683,Ingredients!$J$3:$J$217)+SUMIF($B$3:$B$724,J683,$CR$3:$CR$724)</f>
        <v>0</v>
      </c>
      <c r="CO683" s="30">
        <f>SUMIF(Ingredients!$B$3:$B$217,K683,Ingredients!$J$3:$J$217)+SUMIF($B$3:$B$724,K683,$CR$3:$CR$724)</f>
        <v>0</v>
      </c>
      <c r="CP683" s="30">
        <f>SUMIF(Ingredients!$B$3:$B$217,L683,Ingredients!$J$3:$J$217)+SUMIF($B$3:$B$724,L683,$CR$3:$CR$724)</f>
        <v>0</v>
      </c>
      <c r="CQ683" s="30">
        <f>SUMIF(Ingredients!$B$3:$B$217,M683,Ingredients!$J$3:$J$217)+SUMIF($B$3:$B$724,M683,$CR$3:$CR$724)</f>
        <v>0</v>
      </c>
      <c r="CR683" s="43">
        <f t="shared" si="139"/>
        <v>0</v>
      </c>
      <c r="CS683" s="34">
        <v>0</v>
      </c>
      <c r="CT683" s="30">
        <v>0</v>
      </c>
      <c r="CU683" s="30">
        <v>0</v>
      </c>
      <c r="CV683" s="35">
        <v>0</v>
      </c>
      <c r="CW683" s="36">
        <v>0</v>
      </c>
      <c r="CX683" s="37">
        <v>0</v>
      </c>
      <c r="CY683" s="38">
        <v>0</v>
      </c>
      <c r="CZ683" s="39">
        <v>0</v>
      </c>
      <c r="DA683" t="s">
        <v>199</v>
      </c>
      <c r="DB683" t="str">
        <f t="shared" ca="1" si="140"/>
        <v>No</v>
      </c>
      <c r="DC683" t="s">
        <v>1020</v>
      </c>
      <c r="DD683" t="s">
        <v>200</v>
      </c>
      <c r="DE683" t="str">
        <f t="shared" ca="1" si="141"/>
        <v/>
      </c>
      <c r="DF683" t="s">
        <v>2272</v>
      </c>
    </row>
    <row r="684" spans="2:110" x14ac:dyDescent="0.3">
      <c r="B684" t="s">
        <v>1021</v>
      </c>
      <c r="C684" t="str">
        <f>INDEX('PH Itemnames'!$B$1:$B$723,MATCH(B684,'PH Itemnames'!$A$1:$A$723),1)</f>
        <v>meatloafsandwichItem</v>
      </c>
      <c r="D684" t="s">
        <v>240</v>
      </c>
      <c r="E684" t="s">
        <v>1192</v>
      </c>
      <c r="F684" s="10" t="s">
        <v>735</v>
      </c>
      <c r="G684" s="11" t="s">
        <v>246</v>
      </c>
      <c r="H684" s="11" t="s">
        <v>322</v>
      </c>
      <c r="I684" s="11"/>
      <c r="J684" s="11"/>
      <c r="K684" s="11"/>
      <c r="L684" s="11"/>
      <c r="M684" s="11"/>
      <c r="N684" s="46">
        <f ca="1">SUMIF(Ingredients!$B$3:$B$217,'PH complex foods'!F684,Ingredients!$A$3:$A$119)+SUMIF($B$3:$B$724,F684,$V$3:$V$723)</f>
        <v>1</v>
      </c>
      <c r="O684" s="11">
        <f ca="1">SUMIF(Ingredients!$B$3:$B$217,'PH complex foods'!G684,Ingredients!$A$3:$A$119)+SUMIF($B$3:$B$724,G684,$V$3:$V$723)</f>
        <v>1</v>
      </c>
      <c r="P684" s="11">
        <f ca="1">SUMIF(Ingredients!$B$3:$B$217,'PH complex foods'!H684,Ingredients!$A$3:$A$119)+SUMIF($B$3:$B$724,H684,$V$3:$V$723)</f>
        <v>1</v>
      </c>
      <c r="Q684" s="11">
        <f ca="1">SUMIF(Ingredients!$B$3:$B$217,'PH complex foods'!I684,Ingredients!$A$3:$A$119)+SUMIF($B$3:$B$724,I684,$V$3:$V$723)</f>
        <v>0</v>
      </c>
      <c r="R684" s="11">
        <f ca="1">SUMIF(Ingredients!$B$3:$B$217,'PH complex foods'!J684,Ingredients!$A$3:$A$119)+SUMIF($B$3:$B$724,J684,$V$3:$V$723)</f>
        <v>0</v>
      </c>
      <c r="S684" s="11">
        <f ca="1">SUMIF(Ingredients!$B$3:$B$217,'PH complex foods'!K684,Ingredients!$A$3:$A$119)+SUMIF($B$3:$B$724,K684,$V$3:$V$723)</f>
        <v>0</v>
      </c>
      <c r="T684" s="11">
        <f ca="1">SUMIF(Ingredients!$B$3:$B$217,'PH complex foods'!L684,Ingredients!$A$3:$A$119)+SUMIF($B$3:$B$724,L684,$V$3:$V$723)</f>
        <v>0</v>
      </c>
      <c r="U684" s="11">
        <f ca="1">SUMIF(Ingredients!$B$3:$B$217,'PH complex foods'!M684,Ingredients!$A$3:$A$119)+SUMIF($B$3:$B$724,M684,$V$3:$V$723)</f>
        <v>0</v>
      </c>
      <c r="V684" s="10">
        <f t="shared" ca="1" si="142"/>
        <v>1</v>
      </c>
      <c r="W684" s="11">
        <f t="shared" si="131"/>
        <v>0</v>
      </c>
      <c r="X684" s="44" t="str">
        <f t="shared" ca="1" si="143"/>
        <v>Yes</v>
      </c>
      <c r="Y684" s="34">
        <f>SUMIF(Ingredients!$B$3:$B$217,F684,Ingredients!$C$3:$C$217)+SUMIF($B$3:$B$724,F684,$AG$3:$AG$724)</f>
        <v>21</v>
      </c>
      <c r="Z684" s="30">
        <f>SUMIF(Ingredients!$B$3:$B$217,G684,Ingredients!$C$3:$C$217)+SUMIF($B$3:$B$724,G684,$AG$3:$AG$724)</f>
        <v>5</v>
      </c>
      <c r="AA684" s="30">
        <f>SUMIF(Ingredients!$B$3:$B$217,H684,Ingredients!$C$3:$C$217)+SUMIF($B$3:$B$724,H684,$AG$3:$AG$724)</f>
        <v>2</v>
      </c>
      <c r="AB684" s="30">
        <f>SUMIF(Ingredients!$B$3:$B$217,I684,Ingredients!$C$3:$C$217)+SUMIF($B$3:$B$724,I684,$AG$3:$AG$724)</f>
        <v>0</v>
      </c>
      <c r="AC684" s="30">
        <f>SUMIF(Ingredients!$B$3:$B$217,J684,Ingredients!$C$3:$C$217)+SUMIF($B$3:$B$724,J684,$AG$3:$AG$724)</f>
        <v>0</v>
      </c>
      <c r="AD684" s="30">
        <f>SUMIF(Ingredients!$B$3:$B$217,K684,Ingredients!$C$3:$C$217)+SUMIF($B$3:$B$724,K684,$AG$3:$AG$724)</f>
        <v>0</v>
      </c>
      <c r="AE684" s="30">
        <f>SUMIF(Ingredients!$B$3:$B$217,L684,Ingredients!$C$3:$C$217)+SUMIF($B$3:$B$724,L684,$AG$3:$AG$724)</f>
        <v>0</v>
      </c>
      <c r="AF684" s="30">
        <f>SUMIF(Ingredients!$B$3:$B$217,M684,Ingredients!$C$3:$C$217)+SUMIF($B$3:$B$724,M684,$AG$3:$AG$724)</f>
        <v>0</v>
      </c>
      <c r="AG684" s="29">
        <f t="shared" si="132"/>
        <v>28</v>
      </c>
      <c r="AH684" s="30">
        <f>SUMIF(Ingredients!$B$3:$B$217,F684,Ingredients!$D$3:$D$217)+SUMIF($B$3:$B$724,F684,$AP$3:$AP$724)</f>
        <v>5</v>
      </c>
      <c r="AI684" s="30">
        <f>SUMIF(Ingredients!$B$3:$B$217,G684,Ingredients!$D$3:$D$217)+SUMIF($B$3:$B$724,G684,$AP$3:$AP$724)</f>
        <v>0</v>
      </c>
      <c r="AJ684" s="30">
        <f>SUMIF(Ingredients!$B$3:$B$217,H684,Ingredients!$D$3:$D$217)+SUMIF($B$3:$B$724,H684,$AP$3:$AP$724)</f>
        <v>5</v>
      </c>
      <c r="AK684" s="30">
        <f>SUMIF(Ingredients!$B$3:$B$217,I684,Ingredients!$D$3:$D$217)+SUMIF($B$3:$B$724,I684,$AP$3:$AP$724)</f>
        <v>0</v>
      </c>
      <c r="AL684" s="30">
        <f>SUMIF(Ingredients!$B$3:$B$217,J684,Ingredients!$D$3:$D$217)+SUMIF($B$3:$B$724,J684,$AP$3:$AP$724)</f>
        <v>0</v>
      </c>
      <c r="AM684" s="30">
        <f>SUMIF(Ingredients!$B$3:$B$217,K684,Ingredients!$D$3:$D$217)+SUMIF($B$3:$B$724,K684,$AP$3:$AP$724)</f>
        <v>0</v>
      </c>
      <c r="AN684" s="30">
        <f>SUMIF(Ingredients!$B$3:$B$217,L684,Ingredients!$D$3:$D$217)+SUMIF($B$3:$B$724,L684,$AP$3:$AP$724)</f>
        <v>0</v>
      </c>
      <c r="AO684" s="30">
        <f>SUMIF(Ingredients!$B$3:$B$217,M684,Ingredients!$D$3:$D$217)+SUMIF($B$3:$B$724,M684,$AP$3:$AP$724)</f>
        <v>0</v>
      </c>
      <c r="AP684" s="29">
        <f t="shared" si="133"/>
        <v>10</v>
      </c>
      <c r="AQ684" s="30">
        <f>SUMIF(Ingredients!$B$3:$B$217,F684,Ingredients!$E$3:$E$217)+SUMIF($B$3:$B$724,F684,$AY$3:$AY$727)</f>
        <v>26.6</v>
      </c>
      <c r="AR684" s="30">
        <f>SUMIF(Ingredients!$B$3:$B$217,G684,Ingredients!$E$3:$E$217)+SUMIF($B$3:$B$724,G684,$AY$3:$AY$727)</f>
        <v>21</v>
      </c>
      <c r="AS684" s="30">
        <f>SUMIF(Ingredients!$B$3:$B$217,H684,Ingredients!$E$3:$E$217)+SUMIF($B$3:$B$724,H684,$AY$3:$AY$727)</f>
        <v>5</v>
      </c>
      <c r="AT684" s="30">
        <f>SUMIF(Ingredients!$B$3:$B$217,I684,Ingredients!$E$3:$E$217)+SUMIF($B$3:$B$724,I684,$AY$3:$AY$727)</f>
        <v>0</v>
      </c>
      <c r="AU684" s="30">
        <f>SUMIF(Ingredients!$B$3:$B$217,J684,Ingredients!$E$3:$E$217)+SUMIF($B$3:$B$724,J684,$AY$3:$AY$727)</f>
        <v>0</v>
      </c>
      <c r="AV684" s="30">
        <f>SUMIF(Ingredients!$B$3:$B$217,K684,Ingredients!$E$3:$E$217)+SUMIF($B$3:$B$724,K684,$AY$3:$AY$727)</f>
        <v>0</v>
      </c>
      <c r="AW684" s="30">
        <f>SUMIF(Ingredients!$B$3:$B$217,L684,Ingredients!$E$3:$E$217)+SUMIF($B$3:$B$724,L684,$AY$3:$AY$727)</f>
        <v>0</v>
      </c>
      <c r="AX684" s="30">
        <f>SUMIF(Ingredients!$B$3:$B$217,M684,Ingredients!$E$3:$E$217)+SUMIF($B$3:$B$724,M684,$AY$3:$AY$727)</f>
        <v>0</v>
      </c>
      <c r="AY684" s="29">
        <f t="shared" si="134"/>
        <v>17.533333333333335</v>
      </c>
      <c r="AZ684" s="30">
        <f>SUMIF(Ingredients!$B$3:$B$217,F684,Ingredients!$F$3:$F$217)+SUMIF($B$3:$B$724,F684,$BH$3:$BH$724)</f>
        <v>1.5</v>
      </c>
      <c r="BA684" s="30">
        <f>SUMIF(Ingredients!$B$3:$B$217,G684,Ingredients!$F$3:$F$217)+SUMIF($B$3:$B$724,G684,$BH$3:$BH$724)</f>
        <v>1.5</v>
      </c>
      <c r="BB684" s="30">
        <f>SUMIF(Ingredients!$B$3:$B$217,H684,Ingredients!$F$3:$F$217)+SUMIF($B$3:$B$724,H684,$BH$3:$BH$724)</f>
        <v>0</v>
      </c>
      <c r="BC684" s="30">
        <f>SUMIF(Ingredients!$B$3:$B$217,I684,Ingredients!$F$3:$F$217)+SUMIF($B$3:$B$724,I684,$BH$3:$BH$724)</f>
        <v>0</v>
      </c>
      <c r="BD684" s="30">
        <f>SUMIF(Ingredients!$B$3:$B$217,J684,Ingredients!$F$3:$F$217)+SUMIF($B$3:$B$724,J684,$BH$3:$BH$724)</f>
        <v>0</v>
      </c>
      <c r="BE684" s="30">
        <f>SUMIF(Ingredients!$B$3:$B$217,K684,Ingredients!$F$3:$F$217)+SUMIF($B$3:$B$724,K684,$BH$3:$BH$724)</f>
        <v>0</v>
      </c>
      <c r="BF684" s="30">
        <f>SUMIF(Ingredients!$B$3:$B$217,L684,Ingredients!$F$3:$F$217)+SUMIF($B$3:$B$724,L684,$BH$3:$BH$724)</f>
        <v>0</v>
      </c>
      <c r="BG684" s="30">
        <f>SUMIF(Ingredients!$B$3:$B$217,M684,Ingredients!$F$3:$F$217)+SUMIF($B$3:$B$724,M684,$BH$3:$BH$724)</f>
        <v>0</v>
      </c>
      <c r="BH684" s="35">
        <f t="shared" si="135"/>
        <v>3</v>
      </c>
      <c r="BI684" s="30">
        <f>SUMIF(Ingredients!$B$3:$B$217,F684,Ingredients!$G$3:$G$217)+SUMIF($B$3:$B$724,F684,$BQ$3:$BQ$724)</f>
        <v>0</v>
      </c>
      <c r="BJ684" s="30">
        <f>SUMIF(Ingredients!$B$3:$B$217,G684,Ingredients!$G$3:$G$217)+SUMIF($B$3:$B$724,G684,$BQ$3:$BQ$724)</f>
        <v>0</v>
      </c>
      <c r="BK684" s="30">
        <f>SUMIF(Ingredients!$B$3:$B$217,H684,Ingredients!$G$3:$G$217)+SUMIF($B$3:$B$724,H684,$BQ$3:$BQ$724)</f>
        <v>0</v>
      </c>
      <c r="BL684" s="30">
        <f>SUMIF(Ingredients!$B$3:$B$217,I684,Ingredients!$G$3:$G$217)+SUMIF($B$3:$B$724,I684,$BQ$3:$BQ$724)</f>
        <v>0</v>
      </c>
      <c r="BM684" s="30">
        <f>SUMIF(Ingredients!$B$3:$B$217,J684,Ingredients!$G$3:$G$217)+SUMIF($B$3:$B$724,J684,$BQ$3:$BQ$724)</f>
        <v>0</v>
      </c>
      <c r="BN684" s="30">
        <f>SUMIF(Ingredients!$B$3:$B$217,K684,Ingredients!$G$3:$G$217)+SUMIF($B$3:$B$724,K684,$BQ$3:$BQ$724)</f>
        <v>0</v>
      </c>
      <c r="BO684" s="30">
        <f>SUMIF(Ingredients!$B$3:$B$217,L684,Ingredients!$G$3:$G$217)+SUMIF($B$3:$B$724,L684,$BQ$3:$BQ$724)</f>
        <v>0</v>
      </c>
      <c r="BP684" s="30">
        <f>SUMIF(Ingredients!$B$3:$B$217,M684,Ingredients!$G$3:$G$217)+SUMIF($B$3:$B$724,M684,$BQ$3:$BQ$724)</f>
        <v>0</v>
      </c>
      <c r="BQ684" s="36">
        <f t="shared" si="136"/>
        <v>0</v>
      </c>
      <c r="BR684" s="30">
        <f>SUMIF(Ingredients!$B$3:$B$217,F684,Ingredients!$H$3:$H$217)+SUMIF($B$3:$B$724,F684,$BZ$3:$BZ$724)</f>
        <v>4.5</v>
      </c>
      <c r="BS684" s="30">
        <f>SUMIF(Ingredients!$B$3:$B$217,G684,Ingredients!$H$3:$H$217)+SUMIF($B$3:$B$724,G684,$BZ$3:$BZ$724)</f>
        <v>0</v>
      </c>
      <c r="BT684" s="30">
        <f>SUMIF(Ingredients!$B$3:$B$217,H684,Ingredients!$H$3:$H$217)+SUMIF($B$3:$B$724,H684,$BZ$3:$BZ$724)</f>
        <v>1.5</v>
      </c>
      <c r="BU684" s="30">
        <f>SUMIF(Ingredients!$B$3:$B$217,I684,Ingredients!$H$3:$H$217)+SUMIF($B$3:$B$724,I684,$BZ$3:$BZ$724)</f>
        <v>0</v>
      </c>
      <c r="BV684" s="30">
        <f>SUMIF(Ingredients!$B$3:$B$217,J684,Ingredients!$H$3:$H$217)+SUMIF($B$3:$B$724,J684,$BZ$3:$BZ$724)</f>
        <v>0</v>
      </c>
      <c r="BW684" s="30">
        <f>SUMIF(Ingredients!$B$3:$B$217,K684,Ingredients!$H$3:$H$217)+SUMIF($B$3:$B$724,K684,$BZ$3:$BZ$724)</f>
        <v>0</v>
      </c>
      <c r="BX684" s="30">
        <f>SUMIF(Ingredients!$B$3:$B$217,L684,Ingredients!$H$3:$H$217)+SUMIF($B$3:$B$724,L684,$BZ$3:$BZ$724)</f>
        <v>0</v>
      </c>
      <c r="BY684" s="30">
        <f>SUMIF(Ingredients!$B$3:$B$217,M684,Ingredients!$H$3:$H$217)+SUMIF($B$3:$B$724,M684,$BZ$3:$BZ$724)</f>
        <v>0</v>
      </c>
      <c r="BZ684" s="42">
        <f t="shared" si="137"/>
        <v>6</v>
      </c>
      <c r="CA684" s="30">
        <f>SUMIF(Ingredients!$B$3:$B$217,F684,Ingredients!$I$3:$I$217)+SUMIF($B$3:$B$724,F684,$CI$3:$CI$724)</f>
        <v>2</v>
      </c>
      <c r="CB684" s="30">
        <f>SUMIF(Ingredients!$B$3:$B$217,G684,Ingredients!$I$3:$I$217)+SUMIF($B$3:$B$724,G684,$CI$3:$CI$724)</f>
        <v>0</v>
      </c>
      <c r="CC684" s="30">
        <f>SUMIF(Ingredients!$B$3:$B$217,H684,Ingredients!$I$3:$I$217)+SUMIF($B$3:$B$724,H684,$CI$3:$CI$724)</f>
        <v>0</v>
      </c>
      <c r="CD684" s="30">
        <f>SUMIF(Ingredients!$B$3:$B$217,I684,Ingredients!$I$3:$I$217)+SUMIF($B$3:$B$724,I684,$CI$3:$CI$724)</f>
        <v>0</v>
      </c>
      <c r="CE684" s="30">
        <f>SUMIF(Ingredients!$B$3:$B$217,J684,Ingredients!$I$3:$I$217)+SUMIF($B$3:$B$724,J684,$CI$3:$CI$724)</f>
        <v>0</v>
      </c>
      <c r="CF684" s="30">
        <f>SUMIF(Ingredients!$B$3:$B$217,K684,Ingredients!$I$3:$I$217)+SUMIF($B$3:$B$724,K684,$CI$3:$CI$724)</f>
        <v>0</v>
      </c>
      <c r="CG684" s="30">
        <f>SUMIF(Ingredients!$B$3:$B$217,L684,Ingredients!$I$3:$I$217)+SUMIF($B$3:$B$724,L684,$CI$3:$CI$724)</f>
        <v>0</v>
      </c>
      <c r="CH684" s="30">
        <f>SUMIF(Ingredients!$B$3:$B$217,M684,Ingredients!$I$3:$I$217)+SUMIF($B$3:$B$724,M684,$CI$3:$CI$724)</f>
        <v>0</v>
      </c>
      <c r="CI684" s="38">
        <f t="shared" si="138"/>
        <v>2</v>
      </c>
      <c r="CJ684" s="30">
        <f>SUMIF(Ingredients!$B$3:$B$217,F684,Ingredients!$J$3:$J$217)+SUMIF($B$3:$B$724,F684,$CR$3:$CR$724)</f>
        <v>0</v>
      </c>
      <c r="CK684" s="30">
        <f>SUMIF(Ingredients!$B$3:$B$217,G684,Ingredients!$J$3:$J$217)+SUMIF($B$3:$B$724,G684,$CR$3:$CR$724)</f>
        <v>0</v>
      </c>
      <c r="CL684" s="30">
        <f>SUMIF(Ingredients!$B$3:$B$217,H684,Ingredients!$J$3:$J$217)+SUMIF($B$3:$B$724,H684,$CR$3:$CR$724)</f>
        <v>0</v>
      </c>
      <c r="CM684" s="30">
        <f>SUMIF(Ingredients!$B$3:$B$217,I684,Ingredients!$J$3:$J$217)+SUMIF($B$3:$B$724,I684,$CR$3:$CR$724)</f>
        <v>0</v>
      </c>
      <c r="CN684" s="30">
        <f>SUMIF(Ingredients!$B$3:$B$217,J684,Ingredients!$J$3:$J$217)+SUMIF($B$3:$B$724,J684,$CR$3:$CR$724)</f>
        <v>0</v>
      </c>
      <c r="CO684" s="30">
        <f>SUMIF(Ingredients!$B$3:$B$217,K684,Ingredients!$J$3:$J$217)+SUMIF($B$3:$B$724,K684,$CR$3:$CR$724)</f>
        <v>0</v>
      </c>
      <c r="CP684" s="30">
        <f>SUMIF(Ingredients!$B$3:$B$217,L684,Ingredients!$J$3:$J$217)+SUMIF($B$3:$B$724,L684,$CR$3:$CR$724)</f>
        <v>0</v>
      </c>
      <c r="CQ684" s="30">
        <f>SUMIF(Ingredients!$B$3:$B$217,M684,Ingredients!$J$3:$J$217)+SUMIF($B$3:$B$724,M684,$CR$3:$CR$724)</f>
        <v>0</v>
      </c>
      <c r="CR684" s="43">
        <f t="shared" si="139"/>
        <v>0</v>
      </c>
      <c r="CS684" s="34">
        <v>30</v>
      </c>
      <c r="CT684" s="30">
        <v>0</v>
      </c>
      <c r="CU684" s="30">
        <v>18</v>
      </c>
      <c r="CV684" s="35">
        <v>3</v>
      </c>
      <c r="CW684" s="36">
        <v>0</v>
      </c>
      <c r="CX684" s="37">
        <v>6</v>
      </c>
      <c r="CY684" s="38">
        <v>2</v>
      </c>
      <c r="CZ684" s="39">
        <v>0</v>
      </c>
      <c r="DA684" t="s">
        <v>202</v>
      </c>
      <c r="DB684" t="str">
        <f t="shared" ca="1" si="140"/>
        <v>-</v>
      </c>
      <c r="DD684" t="s">
        <v>200</v>
      </c>
      <c r="DE684" t="str">
        <f t="shared" ca="1" si="141"/>
        <v>MEATLOAFSANDWICHITEM(MEAL, ItemRegistry.meatloafsandwichItem, 4 ,6f,0f,3f,6f,0f,2f,0f,1.17f),</v>
      </c>
      <c r="DF684" t="s">
        <v>2674</v>
      </c>
    </row>
    <row r="685" spans="2:110" x14ac:dyDescent="0.3">
      <c r="B685" t="s">
        <v>1022</v>
      </c>
      <c r="C685" t="str">
        <f>INDEX('PH Itemnames'!$B$1:$B$723,MATCH(B685,'PH Itemnames'!$A$1:$A$723),1)</f>
        <v>mashedpotatoeschickenbiscuitItem</v>
      </c>
      <c r="D685" t="s">
        <v>245</v>
      </c>
      <c r="E685" t="s">
        <v>1192</v>
      </c>
      <c r="F685" s="10" t="s">
        <v>496</v>
      </c>
      <c r="G685" s="11" t="s">
        <v>346</v>
      </c>
      <c r="H685" s="11" t="s">
        <v>278</v>
      </c>
      <c r="I685" s="11" t="s">
        <v>287</v>
      </c>
      <c r="J685" s="11"/>
      <c r="K685" s="11"/>
      <c r="L685" s="11"/>
      <c r="M685" s="11"/>
      <c r="N685" s="46">
        <f ca="1">SUMIF(Ingredients!$B$3:$B$217,'PH complex foods'!F685,Ingredients!$A$3:$A$119)+SUMIF($B$3:$B$724,F685,$V$3:$V$723)</f>
        <v>1</v>
      </c>
      <c r="O685" s="11">
        <f ca="1">SUMIF(Ingredients!$B$3:$B$217,'PH complex foods'!G685,Ingredients!$A$3:$A$119)+SUMIF($B$3:$B$724,G685,$V$3:$V$723)</f>
        <v>1</v>
      </c>
      <c r="P685" s="11">
        <f ca="1">SUMIF(Ingredients!$B$3:$B$217,'PH complex foods'!H685,Ingredients!$A$3:$A$119)+SUMIF($B$3:$B$724,H685,$V$3:$V$723)</f>
        <v>1</v>
      </c>
      <c r="Q685" s="11">
        <f ca="1">SUMIF(Ingredients!$B$3:$B$217,'PH complex foods'!I685,Ingredients!$A$3:$A$119)+SUMIF($B$3:$B$724,I685,$V$3:$V$723)</f>
        <v>1</v>
      </c>
      <c r="R685" s="11">
        <f ca="1">SUMIF(Ingredients!$B$3:$B$217,'PH complex foods'!J685,Ingredients!$A$3:$A$119)+SUMIF($B$3:$B$724,J685,$V$3:$V$723)</f>
        <v>0</v>
      </c>
      <c r="S685" s="11">
        <f ca="1">SUMIF(Ingredients!$B$3:$B$217,'PH complex foods'!K685,Ingredients!$A$3:$A$119)+SUMIF($B$3:$B$724,K685,$V$3:$V$723)</f>
        <v>0</v>
      </c>
      <c r="T685" s="11">
        <f ca="1">SUMIF(Ingredients!$B$3:$B$217,'PH complex foods'!L685,Ingredients!$A$3:$A$119)+SUMIF($B$3:$B$724,L685,$V$3:$V$723)</f>
        <v>0</v>
      </c>
      <c r="U685" s="11">
        <f ca="1">SUMIF(Ingredients!$B$3:$B$217,'PH complex foods'!M685,Ingredients!$A$3:$A$119)+SUMIF($B$3:$B$724,M685,$V$3:$V$723)</f>
        <v>0</v>
      </c>
      <c r="V685" s="10">
        <f t="shared" ca="1" si="142"/>
        <v>1</v>
      </c>
      <c r="W685" s="11">
        <f t="shared" si="131"/>
        <v>0</v>
      </c>
      <c r="X685" s="44" t="str">
        <f t="shared" ca="1" si="143"/>
        <v>Yes</v>
      </c>
      <c r="Y685" s="34">
        <f>SUMIF(Ingredients!$B$3:$B$217,F685,Ingredients!$C$3:$C$217)+SUMIF($B$3:$B$724,F685,$AG$3:$AG$724)</f>
        <v>10</v>
      </c>
      <c r="Z685" s="30">
        <f>SUMIF(Ingredients!$B$3:$B$217,G685,Ingredients!$C$3:$C$217)+SUMIF($B$3:$B$724,G685,$AG$3:$AG$724)</f>
        <v>4</v>
      </c>
      <c r="AA685" s="30">
        <f>SUMIF(Ingredients!$B$3:$B$217,H685,Ingredients!$C$3:$C$217)+SUMIF($B$3:$B$724,H685,$AG$3:$AG$724)</f>
        <v>15</v>
      </c>
      <c r="AB685" s="30">
        <f>SUMIF(Ingredients!$B$3:$B$217,I685,Ingredients!$C$3:$C$217)+SUMIF($B$3:$B$724,I685,$AG$3:$AG$724)</f>
        <v>10</v>
      </c>
      <c r="AC685" s="30">
        <f>SUMIF(Ingredients!$B$3:$B$217,J685,Ingredients!$C$3:$C$217)+SUMIF($B$3:$B$724,J685,$AG$3:$AG$724)</f>
        <v>0</v>
      </c>
      <c r="AD685" s="30">
        <f>SUMIF(Ingredients!$B$3:$B$217,K685,Ingredients!$C$3:$C$217)+SUMIF($B$3:$B$724,K685,$AG$3:$AG$724)</f>
        <v>0</v>
      </c>
      <c r="AE685" s="30">
        <f>SUMIF(Ingredients!$B$3:$B$217,L685,Ingredients!$C$3:$C$217)+SUMIF($B$3:$B$724,L685,$AG$3:$AG$724)</f>
        <v>0</v>
      </c>
      <c r="AF685" s="30">
        <f>SUMIF(Ingredients!$B$3:$B$217,M685,Ingredients!$C$3:$C$217)+SUMIF($B$3:$B$724,M685,$AG$3:$AG$724)</f>
        <v>0</v>
      </c>
      <c r="AG685" s="29">
        <f t="shared" si="132"/>
        <v>39</v>
      </c>
      <c r="AH685" s="30">
        <f>SUMIF(Ingredients!$B$3:$B$217,F685,Ingredients!$D$3:$D$217)+SUMIF($B$3:$B$724,F685,$AP$3:$AP$724)</f>
        <v>0</v>
      </c>
      <c r="AI685" s="30">
        <f>SUMIF(Ingredients!$B$3:$B$217,G685,Ingredients!$D$3:$D$217)+SUMIF($B$3:$B$724,G685,$AP$3:$AP$724)</f>
        <v>0</v>
      </c>
      <c r="AJ685" s="30">
        <f>SUMIF(Ingredients!$B$3:$B$217,H685,Ingredients!$D$3:$D$217)+SUMIF($B$3:$B$724,H685,$AP$3:$AP$724)</f>
        <v>0</v>
      </c>
      <c r="AK685" s="30">
        <f>SUMIF(Ingredients!$B$3:$B$217,I685,Ingredients!$D$3:$D$217)+SUMIF($B$3:$B$724,I685,$AP$3:$AP$724)</f>
        <v>0</v>
      </c>
      <c r="AL685" s="30">
        <f>SUMIF(Ingredients!$B$3:$B$217,J685,Ingredients!$D$3:$D$217)+SUMIF($B$3:$B$724,J685,$AP$3:$AP$724)</f>
        <v>0</v>
      </c>
      <c r="AM685" s="30">
        <f>SUMIF(Ingredients!$B$3:$B$217,K685,Ingredients!$D$3:$D$217)+SUMIF($B$3:$B$724,K685,$AP$3:$AP$724)</f>
        <v>0</v>
      </c>
      <c r="AN685" s="30">
        <f>SUMIF(Ingredients!$B$3:$B$217,L685,Ingredients!$D$3:$D$217)+SUMIF($B$3:$B$724,L685,$AP$3:$AP$724)</f>
        <v>0</v>
      </c>
      <c r="AO685" s="30">
        <f>SUMIF(Ingredients!$B$3:$B$217,M685,Ingredients!$D$3:$D$217)+SUMIF($B$3:$B$724,M685,$AP$3:$AP$724)</f>
        <v>0</v>
      </c>
      <c r="AP685" s="29">
        <f t="shared" si="133"/>
        <v>0</v>
      </c>
      <c r="AQ685" s="30">
        <f>SUMIF(Ingredients!$B$3:$B$217,F685,Ingredients!$E$3:$E$217)+SUMIF($B$3:$B$724,F685,$AY$3:$AY$727)</f>
        <v>9.5</v>
      </c>
      <c r="AR685" s="30">
        <f>SUMIF(Ingredients!$B$3:$B$217,G685,Ingredients!$E$3:$E$217)+SUMIF($B$3:$B$724,G685,$AY$3:$AY$727)</f>
        <v>0</v>
      </c>
      <c r="AS685" s="30">
        <f>SUMIF(Ingredients!$B$3:$B$217,H685,Ingredients!$E$3:$E$217)+SUMIF($B$3:$B$724,H685,$AY$3:$AY$727)</f>
        <v>26</v>
      </c>
      <c r="AT685" s="30">
        <f>SUMIF(Ingredients!$B$3:$B$217,I685,Ingredients!$E$3:$E$217)+SUMIF($B$3:$B$724,I685,$AY$3:$AY$727)</f>
        <v>7</v>
      </c>
      <c r="AU685" s="30">
        <f>SUMIF(Ingredients!$B$3:$B$217,J685,Ingredients!$E$3:$E$217)+SUMIF($B$3:$B$724,J685,$AY$3:$AY$727)</f>
        <v>0</v>
      </c>
      <c r="AV685" s="30">
        <f>SUMIF(Ingredients!$B$3:$B$217,K685,Ingredients!$E$3:$E$217)+SUMIF($B$3:$B$724,K685,$AY$3:$AY$727)</f>
        <v>0</v>
      </c>
      <c r="AW685" s="30">
        <f>SUMIF(Ingredients!$B$3:$B$217,L685,Ingredients!$E$3:$E$217)+SUMIF($B$3:$B$724,L685,$AY$3:$AY$727)</f>
        <v>0</v>
      </c>
      <c r="AX685" s="30">
        <f>SUMIF(Ingredients!$B$3:$B$217,M685,Ingredients!$E$3:$E$217)+SUMIF($B$3:$B$724,M685,$AY$3:$AY$727)</f>
        <v>0</v>
      </c>
      <c r="AY685" s="29">
        <f t="shared" si="134"/>
        <v>10.625</v>
      </c>
      <c r="AZ685" s="30">
        <f>SUMIF(Ingredients!$B$3:$B$217,F685,Ingredients!$F$3:$F$217)+SUMIF($B$3:$B$724,F685,$BH$3:$BH$724)</f>
        <v>1</v>
      </c>
      <c r="BA685" s="30">
        <f>SUMIF(Ingredients!$B$3:$B$217,G685,Ingredients!$F$3:$F$217)+SUMIF($B$3:$B$724,G685,$BH$3:$BH$724)</f>
        <v>0</v>
      </c>
      <c r="BB685" s="30">
        <f>SUMIF(Ingredients!$B$3:$B$217,H685,Ingredients!$F$3:$F$217)+SUMIF($B$3:$B$724,H685,$BH$3:$BH$724)</f>
        <v>0</v>
      </c>
      <c r="BC685" s="30">
        <f>SUMIF(Ingredients!$B$3:$B$217,I685,Ingredients!$F$3:$F$217)+SUMIF($B$3:$B$724,I685,$BH$3:$BH$724)</f>
        <v>0</v>
      </c>
      <c r="BD685" s="30">
        <f>SUMIF(Ingredients!$B$3:$B$217,J685,Ingredients!$F$3:$F$217)+SUMIF($B$3:$B$724,J685,$BH$3:$BH$724)</f>
        <v>0</v>
      </c>
      <c r="BE685" s="30">
        <f>SUMIF(Ingredients!$B$3:$B$217,K685,Ingredients!$F$3:$F$217)+SUMIF($B$3:$B$724,K685,$BH$3:$BH$724)</f>
        <v>0</v>
      </c>
      <c r="BF685" s="30">
        <f>SUMIF(Ingredients!$B$3:$B$217,L685,Ingredients!$F$3:$F$217)+SUMIF($B$3:$B$724,L685,$BH$3:$BH$724)</f>
        <v>0</v>
      </c>
      <c r="BG685" s="30">
        <f>SUMIF(Ingredients!$B$3:$B$217,M685,Ingredients!$F$3:$F$217)+SUMIF($B$3:$B$724,M685,$BH$3:$BH$724)</f>
        <v>0</v>
      </c>
      <c r="BH685" s="35">
        <f t="shared" si="135"/>
        <v>1</v>
      </c>
      <c r="BI685" s="30">
        <f>SUMIF(Ingredients!$B$3:$B$217,F685,Ingredients!$G$3:$G$217)+SUMIF($B$3:$B$724,F685,$BQ$3:$BQ$724)</f>
        <v>0</v>
      </c>
      <c r="BJ685" s="30">
        <f>SUMIF(Ingredients!$B$3:$B$217,G685,Ingredients!$G$3:$G$217)+SUMIF($B$3:$B$724,G685,$BQ$3:$BQ$724)</f>
        <v>0</v>
      </c>
      <c r="BK685" s="30">
        <f>SUMIF(Ingredients!$B$3:$B$217,H685,Ingredients!$G$3:$G$217)+SUMIF($B$3:$B$724,H685,$BQ$3:$BQ$724)</f>
        <v>0</v>
      </c>
      <c r="BL685" s="30">
        <f>SUMIF(Ingredients!$B$3:$B$217,I685,Ingredients!$G$3:$G$217)+SUMIF($B$3:$B$724,I685,$BQ$3:$BQ$724)</f>
        <v>0</v>
      </c>
      <c r="BM685" s="30">
        <f>SUMIF(Ingredients!$B$3:$B$217,J685,Ingredients!$G$3:$G$217)+SUMIF($B$3:$B$724,J685,$BQ$3:$BQ$724)</f>
        <v>0</v>
      </c>
      <c r="BN685" s="30">
        <f>SUMIF(Ingredients!$B$3:$B$217,K685,Ingredients!$G$3:$G$217)+SUMIF($B$3:$B$724,K685,$BQ$3:$BQ$724)</f>
        <v>0</v>
      </c>
      <c r="BO685" s="30">
        <f>SUMIF(Ingredients!$B$3:$B$217,L685,Ingredients!$G$3:$G$217)+SUMIF($B$3:$B$724,L685,$BQ$3:$BQ$724)</f>
        <v>0</v>
      </c>
      <c r="BP685" s="30">
        <f>SUMIF(Ingredients!$B$3:$B$217,M685,Ingredients!$G$3:$G$217)+SUMIF($B$3:$B$724,M685,$BQ$3:$BQ$724)</f>
        <v>0</v>
      </c>
      <c r="BQ685" s="36">
        <f t="shared" si="136"/>
        <v>0</v>
      </c>
      <c r="BR685" s="30">
        <f>SUMIF(Ingredients!$B$3:$B$217,F685,Ingredients!$H$3:$H$217)+SUMIF($B$3:$B$724,F685,$BZ$3:$BZ$724)</f>
        <v>0</v>
      </c>
      <c r="BS685" s="30">
        <f>SUMIF(Ingredients!$B$3:$B$217,G685,Ingredients!$H$3:$H$217)+SUMIF($B$3:$B$724,G685,$BZ$3:$BZ$724)</f>
        <v>0</v>
      </c>
      <c r="BT685" s="30">
        <f>SUMIF(Ingredients!$B$3:$B$217,H685,Ingredients!$H$3:$H$217)+SUMIF($B$3:$B$724,H685,$BZ$3:$BZ$724)</f>
        <v>1.5</v>
      </c>
      <c r="BU685" s="30">
        <f>SUMIF(Ingredients!$B$3:$B$217,I685,Ingredients!$H$3:$H$217)+SUMIF($B$3:$B$724,I685,$BZ$3:$BZ$724)</f>
        <v>0</v>
      </c>
      <c r="BV685" s="30">
        <f>SUMIF(Ingredients!$B$3:$B$217,J685,Ingredients!$H$3:$H$217)+SUMIF($B$3:$B$724,J685,$BZ$3:$BZ$724)</f>
        <v>0</v>
      </c>
      <c r="BW685" s="30">
        <f>SUMIF(Ingredients!$B$3:$B$217,K685,Ingredients!$H$3:$H$217)+SUMIF($B$3:$B$724,K685,$BZ$3:$BZ$724)</f>
        <v>0</v>
      </c>
      <c r="BX685" s="30">
        <f>SUMIF(Ingredients!$B$3:$B$217,L685,Ingredients!$H$3:$H$217)+SUMIF($B$3:$B$724,L685,$BZ$3:$BZ$724)</f>
        <v>0</v>
      </c>
      <c r="BY685" s="30">
        <f>SUMIF(Ingredients!$B$3:$B$217,M685,Ingredients!$H$3:$H$217)+SUMIF($B$3:$B$724,M685,$BZ$3:$BZ$724)</f>
        <v>0</v>
      </c>
      <c r="BZ685" s="42">
        <f t="shared" si="137"/>
        <v>1.5</v>
      </c>
      <c r="CA685" s="30">
        <f>SUMIF(Ingredients!$B$3:$B$217,F685,Ingredients!$I$3:$I$217)+SUMIF($B$3:$B$724,F685,$CI$3:$CI$724)</f>
        <v>0</v>
      </c>
      <c r="CB685" s="30">
        <f>SUMIF(Ingredients!$B$3:$B$217,G685,Ingredients!$I$3:$I$217)+SUMIF($B$3:$B$724,G685,$CI$3:$CI$724)</f>
        <v>0</v>
      </c>
      <c r="CC685" s="30">
        <f>SUMIF(Ingredients!$B$3:$B$217,H685,Ingredients!$I$3:$I$217)+SUMIF($B$3:$B$724,H685,$CI$3:$CI$724)</f>
        <v>0</v>
      </c>
      <c r="CD685" s="30">
        <f>SUMIF(Ingredients!$B$3:$B$217,I685,Ingredients!$I$3:$I$217)+SUMIF($B$3:$B$724,I685,$CI$3:$CI$724)</f>
        <v>2.5</v>
      </c>
      <c r="CE685" s="30">
        <f>SUMIF(Ingredients!$B$3:$B$217,J685,Ingredients!$I$3:$I$217)+SUMIF($B$3:$B$724,J685,$CI$3:$CI$724)</f>
        <v>0</v>
      </c>
      <c r="CF685" s="30">
        <f>SUMIF(Ingredients!$B$3:$B$217,K685,Ingredients!$I$3:$I$217)+SUMIF($B$3:$B$724,K685,$CI$3:$CI$724)</f>
        <v>0</v>
      </c>
      <c r="CG685" s="30">
        <f>SUMIF(Ingredients!$B$3:$B$217,L685,Ingredients!$I$3:$I$217)+SUMIF($B$3:$B$724,L685,$CI$3:$CI$724)</f>
        <v>0</v>
      </c>
      <c r="CH685" s="30">
        <f>SUMIF(Ingredients!$B$3:$B$217,M685,Ingredients!$I$3:$I$217)+SUMIF($B$3:$B$724,M685,$CI$3:$CI$724)</f>
        <v>0</v>
      </c>
      <c r="CI685" s="38">
        <f t="shared" si="138"/>
        <v>2.5</v>
      </c>
      <c r="CJ685" s="30">
        <f>SUMIF(Ingredients!$B$3:$B$217,F685,Ingredients!$J$3:$J$217)+SUMIF($B$3:$B$724,F685,$CR$3:$CR$724)</f>
        <v>1</v>
      </c>
      <c r="CK685" s="30">
        <f>SUMIF(Ingredients!$B$3:$B$217,G685,Ingredients!$J$3:$J$217)+SUMIF($B$3:$B$724,G685,$CR$3:$CR$724)</f>
        <v>0</v>
      </c>
      <c r="CL685" s="30">
        <f>SUMIF(Ingredients!$B$3:$B$217,H685,Ingredients!$J$3:$J$217)+SUMIF($B$3:$B$724,H685,$CR$3:$CR$724)</f>
        <v>1</v>
      </c>
      <c r="CM685" s="30">
        <f>SUMIF(Ingredients!$B$3:$B$217,I685,Ingredients!$J$3:$J$217)+SUMIF($B$3:$B$724,I685,$CR$3:$CR$724)</f>
        <v>0</v>
      </c>
      <c r="CN685" s="30">
        <f>SUMIF(Ingredients!$B$3:$B$217,J685,Ingredients!$J$3:$J$217)+SUMIF($B$3:$B$724,J685,$CR$3:$CR$724)</f>
        <v>0</v>
      </c>
      <c r="CO685" s="30">
        <f>SUMIF(Ingredients!$B$3:$B$217,K685,Ingredients!$J$3:$J$217)+SUMIF($B$3:$B$724,K685,$CR$3:$CR$724)</f>
        <v>0</v>
      </c>
      <c r="CP685" s="30">
        <f>SUMIF(Ingredients!$B$3:$B$217,L685,Ingredients!$J$3:$J$217)+SUMIF($B$3:$B$724,L685,$CR$3:$CR$724)</f>
        <v>0</v>
      </c>
      <c r="CQ685" s="30">
        <f>SUMIF(Ingredients!$B$3:$B$217,M685,Ingredients!$J$3:$J$217)+SUMIF($B$3:$B$724,M685,$CR$3:$CR$724)</f>
        <v>0</v>
      </c>
      <c r="CR685" s="43">
        <f t="shared" si="139"/>
        <v>2</v>
      </c>
      <c r="CS685" s="34">
        <v>40</v>
      </c>
      <c r="CT685" s="30">
        <v>0</v>
      </c>
      <c r="CU685" s="30">
        <v>12</v>
      </c>
      <c r="CV685" s="35">
        <v>1</v>
      </c>
      <c r="CW685" s="36">
        <v>0</v>
      </c>
      <c r="CX685" s="37">
        <v>1.5</v>
      </c>
      <c r="CY685" s="38">
        <v>2.5</v>
      </c>
      <c r="CZ685" s="39">
        <v>2</v>
      </c>
      <c r="DA685" t="s">
        <v>202</v>
      </c>
      <c r="DB685" t="str">
        <f t="shared" ca="1" si="140"/>
        <v>-</v>
      </c>
      <c r="DD685" t="s">
        <v>200</v>
      </c>
      <c r="DE685" t="str">
        <f t="shared" ca="1" si="141"/>
        <v>MASHEDPOTATOESCHICKENBISCUITITEM(MEAL, ItemRegistry.mashedpotatoeschickenbiscuitItem, 4 ,8f,0f,1f,1.5f,0f,2.5f,2f,1.75f),</v>
      </c>
      <c r="DF685" t="s">
        <v>2675</v>
      </c>
    </row>
    <row r="686" spans="2:110" x14ac:dyDescent="0.3">
      <c r="B686" t="s">
        <v>1023</v>
      </c>
      <c r="C686" t="str">
        <f>INDEX('PH Itemnames'!$B$1:$B$723,MATCH(B686,'PH Itemnames'!$A$1:$A$723),1)</f>
        <v>cassouletItem</v>
      </c>
      <c r="D686" t="s">
        <v>245</v>
      </c>
      <c r="E686" t="s">
        <v>1192</v>
      </c>
      <c r="F686" s="10" t="s">
        <v>815</v>
      </c>
      <c r="G686" s="11" t="s">
        <v>665</v>
      </c>
      <c r="H686" s="11" t="s">
        <v>76</v>
      </c>
      <c r="I686" s="11" t="s">
        <v>131</v>
      </c>
      <c r="J686" s="11" t="s">
        <v>64</v>
      </c>
      <c r="K686" s="11" t="s">
        <v>122</v>
      </c>
      <c r="L686" s="11" t="s">
        <v>62</v>
      </c>
      <c r="M686" s="11" t="s">
        <v>61</v>
      </c>
      <c r="N686" s="46">
        <f ca="1">SUMIF(Ingredients!$B$3:$B$217,'PH complex foods'!F686,Ingredients!$A$3:$A$119)+SUMIF($B$3:$B$724,F686,$V$3:$V$723)</f>
        <v>1</v>
      </c>
      <c r="O686" s="11">
        <f ca="1">SUMIF(Ingredients!$B$3:$B$217,'PH complex foods'!G686,Ingredients!$A$3:$A$119)+SUMIF($B$3:$B$724,G686,$V$3:$V$723)</f>
        <v>1</v>
      </c>
      <c r="P686" s="11">
        <f ca="1">SUMIF(Ingredients!$B$3:$B$217,'PH complex foods'!H686,Ingredients!$A$3:$A$119)+SUMIF($B$3:$B$724,H686,$V$3:$V$723)</f>
        <v>1</v>
      </c>
      <c r="Q686" s="11">
        <f ca="1">SUMIF(Ingredients!$B$3:$B$217,'PH complex foods'!I686,Ingredients!$A$3:$A$119)+SUMIF($B$3:$B$724,I686,$V$3:$V$723)</f>
        <v>1</v>
      </c>
      <c r="R686" s="11">
        <f ca="1">SUMIF(Ingredients!$B$3:$B$217,'PH complex foods'!J686,Ingredients!$A$3:$A$119)+SUMIF($B$3:$B$724,J686,$V$3:$V$723)</f>
        <v>1</v>
      </c>
      <c r="S686" s="11">
        <f ca="1">SUMIF(Ingredients!$B$3:$B$217,'PH complex foods'!K686,Ingredients!$A$3:$A$119)+SUMIF($B$3:$B$724,K686,$V$3:$V$723)</f>
        <v>1</v>
      </c>
      <c r="T686" s="11">
        <f ca="1">SUMIF(Ingredients!$B$3:$B$217,'PH complex foods'!L686,Ingredients!$A$3:$A$119)+SUMIF($B$3:$B$724,L686,$V$3:$V$723)</f>
        <v>1</v>
      </c>
      <c r="U686" s="11">
        <f ca="1">SUMIF(Ingredients!$B$3:$B$217,'PH complex foods'!M686,Ingredients!$A$3:$A$119)+SUMIF($B$3:$B$724,M686,$V$3:$V$723)</f>
        <v>1</v>
      </c>
      <c r="V686" s="10">
        <f t="shared" ca="1" si="142"/>
        <v>1</v>
      </c>
      <c r="W686" s="11">
        <f t="shared" si="131"/>
        <v>0</v>
      </c>
      <c r="X686" s="44" t="str">
        <f t="shared" ca="1" si="143"/>
        <v>Yes</v>
      </c>
      <c r="Y686" s="34">
        <f>SUMIF(Ingredients!$B$3:$B$217,F686,Ingredients!$C$3:$C$217)+SUMIF($B$3:$B$724,F686,$AG$3:$AG$724)</f>
        <v>0</v>
      </c>
      <c r="Z686" s="30">
        <f>SUMIF(Ingredients!$B$3:$B$217,G686,Ingredients!$C$3:$C$217)+SUMIF($B$3:$B$724,G686,$AG$3:$AG$724)</f>
        <v>7.166666666666667</v>
      </c>
      <c r="AA686" s="30">
        <f>SUMIF(Ingredients!$B$3:$B$217,H686,Ingredients!$C$3:$C$217)+SUMIF($B$3:$B$724,H686,$AG$3:$AG$724)</f>
        <v>10</v>
      </c>
      <c r="AB686" s="30">
        <f>SUMIF(Ingredients!$B$3:$B$217,I686,Ingredients!$C$3:$C$217)+SUMIF($B$3:$B$724,I686,$AG$3:$AG$724)</f>
        <v>2</v>
      </c>
      <c r="AC686" s="30">
        <f>SUMIF(Ingredients!$B$3:$B$217,J686,Ingredients!$C$3:$C$217)+SUMIF($B$3:$B$724,J686,$AG$3:$AG$724)</f>
        <v>2</v>
      </c>
      <c r="AD686" s="30">
        <f>SUMIF(Ingredients!$B$3:$B$217,K686,Ingredients!$C$3:$C$217)+SUMIF($B$3:$B$724,K686,$AG$3:$AG$724)</f>
        <v>0</v>
      </c>
      <c r="AE686" s="30">
        <f>SUMIF(Ingredients!$B$3:$B$217,L686,Ingredients!$C$3:$C$217)+SUMIF($B$3:$B$724,L686,$AG$3:$AG$724)</f>
        <v>2</v>
      </c>
      <c r="AF686" s="30">
        <f>SUMIF(Ingredients!$B$3:$B$217,M686,Ingredients!$C$3:$C$217)+SUMIF($B$3:$B$724,M686,$AG$3:$AG$724)</f>
        <v>10</v>
      </c>
      <c r="AG686" s="29">
        <f t="shared" si="132"/>
        <v>33.166666666666671</v>
      </c>
      <c r="AH686" s="30">
        <f>SUMIF(Ingredients!$B$3:$B$217,F686,Ingredients!$D$3:$D$217)+SUMIF($B$3:$B$724,F686,$AP$3:$AP$724)</f>
        <v>0</v>
      </c>
      <c r="AI686" s="30">
        <f>SUMIF(Ingredients!$B$3:$B$217,G686,Ingredients!$D$3:$D$217)+SUMIF($B$3:$B$724,G686,$AP$3:$AP$724)</f>
        <v>0</v>
      </c>
      <c r="AJ686" s="30">
        <f>SUMIF(Ingredients!$B$3:$B$217,H686,Ingredients!$D$3:$D$217)+SUMIF($B$3:$B$724,H686,$AP$3:$AP$724)</f>
        <v>0</v>
      </c>
      <c r="AK686" s="30">
        <f>SUMIF(Ingredients!$B$3:$B$217,I686,Ingredients!$D$3:$D$217)+SUMIF($B$3:$B$724,I686,$AP$3:$AP$724)</f>
        <v>0</v>
      </c>
      <c r="AL686" s="30">
        <f>SUMIF(Ingredients!$B$3:$B$217,J686,Ingredients!$D$3:$D$217)+SUMIF($B$3:$B$724,J686,$AP$3:$AP$724)</f>
        <v>0</v>
      </c>
      <c r="AM686" s="30">
        <f>SUMIF(Ingredients!$B$3:$B$217,K686,Ingredients!$D$3:$D$217)+SUMIF($B$3:$B$724,K686,$AP$3:$AP$724)</f>
        <v>0</v>
      </c>
      <c r="AN686" s="30">
        <f>SUMIF(Ingredients!$B$3:$B$217,L686,Ingredients!$D$3:$D$217)+SUMIF($B$3:$B$724,L686,$AP$3:$AP$724)</f>
        <v>0</v>
      </c>
      <c r="AO686" s="30">
        <f>SUMIF(Ingredients!$B$3:$B$217,M686,Ingredients!$D$3:$D$217)+SUMIF($B$3:$B$724,M686,$AP$3:$AP$724)</f>
        <v>0</v>
      </c>
      <c r="AP686" s="29">
        <f t="shared" si="133"/>
        <v>0</v>
      </c>
      <c r="AQ686" s="30">
        <f>SUMIF(Ingredients!$B$3:$B$217,F686,Ingredients!$E$3:$E$217)+SUMIF($B$3:$B$724,F686,$AY$3:$AY$727)</f>
        <v>6</v>
      </c>
      <c r="AR686" s="30">
        <f>SUMIF(Ingredients!$B$3:$B$217,G686,Ingredients!$E$3:$E$217)+SUMIF($B$3:$B$724,G686,$AY$3:$AY$727)</f>
        <v>30</v>
      </c>
      <c r="AS686" s="30">
        <f>SUMIF(Ingredients!$B$3:$B$217,H686,Ingredients!$E$3:$E$217)+SUMIF($B$3:$B$724,H686,$AY$3:$AY$727)</f>
        <v>10</v>
      </c>
      <c r="AT686" s="30">
        <f>SUMIF(Ingredients!$B$3:$B$217,I686,Ingredients!$E$3:$E$217)+SUMIF($B$3:$B$724,I686,$AY$3:$AY$727)</f>
        <v>5</v>
      </c>
      <c r="AU686" s="30">
        <f>SUMIF(Ingredients!$B$3:$B$217,J686,Ingredients!$E$3:$E$217)+SUMIF($B$3:$B$724,J686,$AY$3:$AY$727)</f>
        <v>43</v>
      </c>
      <c r="AV686" s="30">
        <f>SUMIF(Ingredients!$B$3:$B$217,K686,Ingredients!$E$3:$E$217)+SUMIF($B$3:$B$724,K686,$AY$3:$AY$727)</f>
        <v>48</v>
      </c>
      <c r="AW686" s="30">
        <f>SUMIF(Ingredients!$B$3:$B$217,L686,Ingredients!$E$3:$E$217)+SUMIF($B$3:$B$724,L686,$AY$3:$AY$727)</f>
        <v>54</v>
      </c>
      <c r="AX686" s="30">
        <f>SUMIF(Ingredients!$B$3:$B$217,M686,Ingredients!$E$3:$E$217)+SUMIF($B$3:$B$724,M686,$AY$3:$AY$727)</f>
        <v>31</v>
      </c>
      <c r="AY686" s="29">
        <f t="shared" si="134"/>
        <v>28.375</v>
      </c>
      <c r="AZ686" s="30">
        <f>SUMIF(Ingredients!$B$3:$B$217,F686,Ingredients!$F$3:$F$217)+SUMIF($B$3:$B$724,F686,$BH$3:$BH$724)</f>
        <v>0</v>
      </c>
      <c r="BA686" s="30">
        <f>SUMIF(Ingredients!$B$3:$B$217,G686,Ingredients!$F$3:$F$217)+SUMIF($B$3:$B$724,G686,$BH$3:$BH$724)</f>
        <v>0</v>
      </c>
      <c r="BB686" s="30">
        <f>SUMIF(Ingredients!$B$3:$B$217,H686,Ingredients!$F$3:$F$217)+SUMIF($B$3:$B$724,H686,$BH$3:$BH$724)</f>
        <v>0</v>
      </c>
      <c r="BC686" s="30">
        <f>SUMIF(Ingredients!$B$3:$B$217,I686,Ingredients!$F$3:$F$217)+SUMIF($B$3:$B$724,I686,$BH$3:$BH$724)</f>
        <v>0</v>
      </c>
      <c r="BD686" s="30">
        <f>SUMIF(Ingredients!$B$3:$B$217,J686,Ingredients!$F$3:$F$217)+SUMIF($B$3:$B$724,J686,$BH$3:$BH$724)</f>
        <v>0</v>
      </c>
      <c r="BE686" s="30">
        <f>SUMIF(Ingredients!$B$3:$B$217,K686,Ingredients!$F$3:$F$217)+SUMIF($B$3:$B$724,K686,$BH$3:$BH$724)</f>
        <v>0</v>
      </c>
      <c r="BF686" s="30">
        <f>SUMIF(Ingredients!$B$3:$B$217,L686,Ingredients!$F$3:$F$217)+SUMIF($B$3:$B$724,L686,$BH$3:$BH$724)</f>
        <v>0</v>
      </c>
      <c r="BG686" s="30">
        <f>SUMIF(Ingredients!$B$3:$B$217,M686,Ingredients!$F$3:$F$217)+SUMIF($B$3:$B$724,M686,$BH$3:$BH$724)</f>
        <v>0</v>
      </c>
      <c r="BH686" s="35">
        <f t="shared" si="135"/>
        <v>0</v>
      </c>
      <c r="BI686" s="30">
        <f>SUMIF(Ingredients!$B$3:$B$217,F686,Ingredients!$G$3:$G$217)+SUMIF($B$3:$B$724,F686,$BQ$3:$BQ$724)</f>
        <v>0</v>
      </c>
      <c r="BJ686" s="30">
        <f>SUMIF(Ingredients!$B$3:$B$217,G686,Ingredients!$G$3:$G$217)+SUMIF($B$3:$B$724,G686,$BQ$3:$BQ$724)</f>
        <v>0</v>
      </c>
      <c r="BK686" s="30">
        <f>SUMIF(Ingredients!$B$3:$B$217,H686,Ingredients!$G$3:$G$217)+SUMIF($B$3:$B$724,H686,$BQ$3:$BQ$724)</f>
        <v>0</v>
      </c>
      <c r="BL686" s="30">
        <f>SUMIF(Ingredients!$B$3:$B$217,I686,Ingredients!$G$3:$G$217)+SUMIF($B$3:$B$724,I686,$BQ$3:$BQ$724)</f>
        <v>0</v>
      </c>
      <c r="BM686" s="30">
        <f>SUMIF(Ingredients!$B$3:$B$217,J686,Ingredients!$G$3:$G$217)+SUMIF($B$3:$B$724,J686,$BQ$3:$BQ$724)</f>
        <v>0</v>
      </c>
      <c r="BN686" s="30">
        <f>SUMIF(Ingredients!$B$3:$B$217,K686,Ingredients!$G$3:$G$217)+SUMIF($B$3:$B$724,K686,$BQ$3:$BQ$724)</f>
        <v>0</v>
      </c>
      <c r="BO686" s="30">
        <f>SUMIF(Ingredients!$B$3:$B$217,L686,Ingredients!$G$3:$G$217)+SUMIF($B$3:$B$724,L686,$BQ$3:$BQ$724)</f>
        <v>0</v>
      </c>
      <c r="BP686" s="30">
        <f>SUMIF(Ingredients!$B$3:$B$217,M686,Ingredients!$G$3:$G$217)+SUMIF($B$3:$B$724,M686,$BQ$3:$BQ$724)</f>
        <v>0</v>
      </c>
      <c r="BQ686" s="36">
        <f t="shared" si="136"/>
        <v>0</v>
      </c>
      <c r="BR686" s="30">
        <f>SUMIF(Ingredients!$B$3:$B$217,F686,Ingredients!$H$3:$H$217)+SUMIF($B$3:$B$724,F686,$BZ$3:$BZ$724)</f>
        <v>0</v>
      </c>
      <c r="BS686" s="30">
        <f>SUMIF(Ingredients!$B$3:$B$217,G686,Ingredients!$H$3:$H$217)+SUMIF($B$3:$B$724,G686,$BZ$3:$BZ$724)</f>
        <v>0</v>
      </c>
      <c r="BT686" s="30">
        <f>SUMIF(Ingredients!$B$3:$B$217,H686,Ingredients!$H$3:$H$217)+SUMIF($B$3:$B$724,H686,$BZ$3:$BZ$724)</f>
        <v>0</v>
      </c>
      <c r="BU686" s="30">
        <f>SUMIF(Ingredients!$B$3:$B$217,I686,Ingredients!$H$3:$H$217)+SUMIF($B$3:$B$724,I686,$BZ$3:$BZ$724)</f>
        <v>1</v>
      </c>
      <c r="BV686" s="30">
        <f>SUMIF(Ingredients!$B$3:$B$217,J686,Ingredients!$H$3:$H$217)+SUMIF($B$3:$B$724,J686,$BZ$3:$BZ$724)</f>
        <v>1</v>
      </c>
      <c r="BW686" s="30">
        <f>SUMIF(Ingredients!$B$3:$B$217,K686,Ingredients!$H$3:$H$217)+SUMIF($B$3:$B$724,K686,$BZ$3:$BZ$724)</f>
        <v>0</v>
      </c>
      <c r="BX686" s="30">
        <f>SUMIF(Ingredients!$B$3:$B$217,L686,Ingredients!$H$3:$H$217)+SUMIF($B$3:$B$724,L686,$BZ$3:$BZ$724)</f>
        <v>2</v>
      </c>
      <c r="BY686" s="30">
        <f>SUMIF(Ingredients!$B$3:$B$217,M686,Ingredients!$H$3:$H$217)+SUMIF($B$3:$B$724,M686,$BZ$3:$BZ$724)</f>
        <v>1</v>
      </c>
      <c r="BZ686" s="42">
        <f t="shared" si="137"/>
        <v>5</v>
      </c>
      <c r="CA686" s="30">
        <f>SUMIF(Ingredients!$B$3:$B$217,F686,Ingredients!$I$3:$I$217)+SUMIF($B$3:$B$724,F686,$CI$3:$CI$724)</f>
        <v>1.5</v>
      </c>
      <c r="CB686" s="30">
        <f>SUMIF(Ingredients!$B$3:$B$217,G686,Ingredients!$I$3:$I$217)+SUMIF($B$3:$B$724,G686,$CI$3:$CI$724)</f>
        <v>2</v>
      </c>
      <c r="CC686" s="30">
        <f>SUMIF(Ingredients!$B$3:$B$217,H686,Ingredients!$I$3:$I$217)+SUMIF($B$3:$B$724,H686,$CI$3:$CI$724)</f>
        <v>1.5</v>
      </c>
      <c r="CD686" s="30">
        <f>SUMIF(Ingredients!$B$3:$B$217,I686,Ingredients!$I$3:$I$217)+SUMIF($B$3:$B$724,I686,$CI$3:$CI$724)</f>
        <v>0</v>
      </c>
      <c r="CE686" s="30">
        <f>SUMIF(Ingredients!$B$3:$B$217,J686,Ingredients!$I$3:$I$217)+SUMIF($B$3:$B$724,J686,$CI$3:$CI$724)</f>
        <v>0</v>
      </c>
      <c r="CF686" s="30">
        <f>SUMIF(Ingredients!$B$3:$B$217,K686,Ingredients!$I$3:$I$217)+SUMIF($B$3:$B$724,K686,$CI$3:$CI$724)</f>
        <v>0</v>
      </c>
      <c r="CG686" s="30">
        <f>SUMIF(Ingredients!$B$3:$B$217,L686,Ingredients!$I$3:$I$217)+SUMIF($B$3:$B$724,L686,$CI$3:$CI$724)</f>
        <v>0</v>
      </c>
      <c r="CH686" s="30">
        <f>SUMIF(Ingredients!$B$3:$B$217,M686,Ingredients!$I$3:$I$217)+SUMIF($B$3:$B$724,M686,$CI$3:$CI$724)</f>
        <v>0</v>
      </c>
      <c r="CI686" s="38">
        <f t="shared" si="138"/>
        <v>5</v>
      </c>
      <c r="CJ686" s="30">
        <f>SUMIF(Ingredients!$B$3:$B$217,F686,Ingredients!$J$3:$J$217)+SUMIF($B$3:$B$724,F686,$CR$3:$CR$724)</f>
        <v>0</v>
      </c>
      <c r="CK686" s="30">
        <f>SUMIF(Ingredients!$B$3:$B$217,G686,Ingredients!$J$3:$J$217)+SUMIF($B$3:$B$724,G686,$CR$3:$CR$724)</f>
        <v>0</v>
      </c>
      <c r="CL686" s="30">
        <f>SUMIF(Ingredients!$B$3:$B$217,H686,Ingredients!$J$3:$J$217)+SUMIF($B$3:$B$724,H686,$CR$3:$CR$724)</f>
        <v>0</v>
      </c>
      <c r="CM686" s="30">
        <f>SUMIF(Ingredients!$B$3:$B$217,I686,Ingredients!$J$3:$J$217)+SUMIF($B$3:$B$724,I686,$CR$3:$CR$724)</f>
        <v>0</v>
      </c>
      <c r="CN686" s="30">
        <f>SUMIF(Ingredients!$B$3:$B$217,J686,Ingredients!$J$3:$J$217)+SUMIF($B$3:$B$724,J686,$CR$3:$CR$724)</f>
        <v>0</v>
      </c>
      <c r="CO686" s="30">
        <f>SUMIF(Ingredients!$B$3:$B$217,K686,Ingredients!$J$3:$J$217)+SUMIF($B$3:$B$724,K686,$CR$3:$CR$724)</f>
        <v>0</v>
      </c>
      <c r="CP686" s="30">
        <f>SUMIF(Ingredients!$B$3:$B$217,L686,Ingredients!$J$3:$J$217)+SUMIF($B$3:$B$724,L686,$CR$3:$CR$724)</f>
        <v>0</v>
      </c>
      <c r="CQ686" s="30">
        <f>SUMIF(Ingredients!$B$3:$B$217,M686,Ingredients!$J$3:$J$217)+SUMIF($B$3:$B$724,M686,$CR$3:$CR$724)</f>
        <v>0</v>
      </c>
      <c r="CR686" s="43">
        <f t="shared" si="139"/>
        <v>0</v>
      </c>
      <c r="CS686" s="34">
        <v>40</v>
      </c>
      <c r="CT686" s="30">
        <v>0</v>
      </c>
      <c r="CU686" s="30">
        <v>11</v>
      </c>
      <c r="CV686" s="35">
        <v>0</v>
      </c>
      <c r="CW686" s="36">
        <v>0</v>
      </c>
      <c r="CX686" s="37">
        <v>5</v>
      </c>
      <c r="CY686" s="38">
        <v>5</v>
      </c>
      <c r="CZ686" s="39">
        <v>0</v>
      </c>
      <c r="DA686" t="s">
        <v>202</v>
      </c>
      <c r="DB686" t="str">
        <f t="shared" ca="1" si="140"/>
        <v>-</v>
      </c>
      <c r="DD686" t="s">
        <v>200</v>
      </c>
      <c r="DE686" t="str">
        <f t="shared" ca="1" si="141"/>
        <v>CASSOULETITEM(MEAL, ItemRegistry.cassouletItem, 4 ,8f,0f,0f,5f,0f,5f,0f,1.91f),</v>
      </c>
      <c r="DF686" t="s">
        <v>2676</v>
      </c>
    </row>
    <row r="687" spans="2:110" x14ac:dyDescent="0.3">
      <c r="B687" t="s">
        <v>1024</v>
      </c>
      <c r="C687" t="str">
        <f>INDEX('PH Itemnames'!$B$1:$B$723,MATCH(B687,'PH Itemnames'!$A$1:$A$723),1)</f>
        <v>bratwurstItem</v>
      </c>
      <c r="D687" t="s">
        <v>240</v>
      </c>
      <c r="E687" t="s">
        <v>1192</v>
      </c>
      <c r="F687" s="10" t="s">
        <v>615</v>
      </c>
      <c r="G687" s="12" t="s">
        <v>246</v>
      </c>
      <c r="H687" s="11"/>
      <c r="I687" s="11"/>
      <c r="J687" s="11"/>
      <c r="K687" s="11"/>
      <c r="L687" s="11"/>
      <c r="M687" s="11"/>
      <c r="N687" s="46">
        <f ca="1">SUMIF(Ingredients!$B$3:$B$217,'PH complex foods'!F687,Ingredients!$A$3:$A$119)+SUMIF($B$3:$B$724,F687,$V$3:$V$723)</f>
        <v>1</v>
      </c>
      <c r="O687" s="11">
        <f ca="1">SUMIF(Ingredients!$B$3:$B$217,'PH complex foods'!G687,Ingredients!$A$3:$A$119)+SUMIF($B$3:$B$724,G687,$V$3:$V$723)</f>
        <v>1</v>
      </c>
      <c r="P687" s="11">
        <f ca="1">SUMIF(Ingredients!$B$3:$B$217,'PH complex foods'!H687,Ingredients!$A$3:$A$119)+SUMIF($B$3:$B$724,H687,$V$3:$V$723)</f>
        <v>0</v>
      </c>
      <c r="Q687" s="11">
        <f ca="1">SUMIF(Ingredients!$B$3:$B$217,'PH complex foods'!I687,Ingredients!$A$3:$A$119)+SUMIF($B$3:$B$724,I687,$V$3:$V$723)</f>
        <v>0</v>
      </c>
      <c r="R687" s="11">
        <f ca="1">SUMIF(Ingredients!$B$3:$B$217,'PH complex foods'!J687,Ingredients!$A$3:$A$119)+SUMIF($B$3:$B$724,J687,$V$3:$V$723)</f>
        <v>0</v>
      </c>
      <c r="S687" s="11">
        <f ca="1">SUMIF(Ingredients!$B$3:$B$217,'PH complex foods'!K687,Ingredients!$A$3:$A$119)+SUMIF($B$3:$B$724,K687,$V$3:$V$723)</f>
        <v>0</v>
      </c>
      <c r="T687" s="11">
        <f ca="1">SUMIF(Ingredients!$B$3:$B$217,'PH complex foods'!L687,Ingredients!$A$3:$A$119)+SUMIF($B$3:$B$724,L687,$V$3:$V$723)</f>
        <v>0</v>
      </c>
      <c r="U687" s="11">
        <f ca="1">SUMIF(Ingredients!$B$3:$B$217,'PH complex foods'!M687,Ingredients!$A$3:$A$119)+SUMIF($B$3:$B$724,M687,$V$3:$V$723)</f>
        <v>0</v>
      </c>
      <c r="V687" s="10">
        <f t="shared" ca="1" si="142"/>
        <v>1</v>
      </c>
      <c r="W687" s="11">
        <f t="shared" si="131"/>
        <v>0</v>
      </c>
      <c r="X687" s="44" t="str">
        <f t="shared" ca="1" si="143"/>
        <v>Yes</v>
      </c>
      <c r="Y687" s="34">
        <f>SUMIF(Ingredients!$B$3:$B$217,F687,Ingredients!$C$3:$C$217)+SUMIF($B$3:$B$724,F687,$AG$3:$AG$724)</f>
        <v>10</v>
      </c>
      <c r="Z687" s="30">
        <f>SUMIF(Ingredients!$B$3:$B$217,G687,Ingredients!$C$3:$C$217)+SUMIF($B$3:$B$724,G687,$AG$3:$AG$724)</f>
        <v>5</v>
      </c>
      <c r="AA687" s="30">
        <f>SUMIF(Ingredients!$B$3:$B$217,H687,Ingredients!$C$3:$C$217)+SUMIF($B$3:$B$724,H687,$AG$3:$AG$724)</f>
        <v>0</v>
      </c>
      <c r="AB687" s="30">
        <f>SUMIF(Ingredients!$B$3:$B$217,I687,Ingredients!$C$3:$C$217)+SUMIF($B$3:$B$724,I687,$AG$3:$AG$724)</f>
        <v>0</v>
      </c>
      <c r="AC687" s="30">
        <f>SUMIF(Ingredients!$B$3:$B$217,J687,Ingredients!$C$3:$C$217)+SUMIF($B$3:$B$724,J687,$AG$3:$AG$724)</f>
        <v>0</v>
      </c>
      <c r="AD687" s="30">
        <f>SUMIF(Ingredients!$B$3:$B$217,K687,Ingredients!$C$3:$C$217)+SUMIF($B$3:$B$724,K687,$AG$3:$AG$724)</f>
        <v>0</v>
      </c>
      <c r="AE687" s="30">
        <f>SUMIF(Ingredients!$B$3:$B$217,L687,Ingredients!$C$3:$C$217)+SUMIF($B$3:$B$724,L687,$AG$3:$AG$724)</f>
        <v>0</v>
      </c>
      <c r="AF687" s="30">
        <f>SUMIF(Ingredients!$B$3:$B$217,M687,Ingredients!$C$3:$C$217)+SUMIF($B$3:$B$724,M687,$AG$3:$AG$724)</f>
        <v>0</v>
      </c>
      <c r="AG687" s="29">
        <f t="shared" si="132"/>
        <v>15</v>
      </c>
      <c r="AH687" s="30">
        <f>SUMIF(Ingredients!$B$3:$B$217,F687,Ingredients!$D$3:$D$217)+SUMIF($B$3:$B$724,F687,$AP$3:$AP$724)</f>
        <v>0</v>
      </c>
      <c r="AI687" s="30">
        <f>SUMIF(Ingredients!$B$3:$B$217,G687,Ingredients!$D$3:$D$217)+SUMIF($B$3:$B$724,G687,$AP$3:$AP$724)</f>
        <v>0</v>
      </c>
      <c r="AJ687" s="30">
        <f>SUMIF(Ingredients!$B$3:$B$217,H687,Ingredients!$D$3:$D$217)+SUMIF($B$3:$B$724,H687,$AP$3:$AP$724)</f>
        <v>0</v>
      </c>
      <c r="AK687" s="30">
        <f>SUMIF(Ingredients!$B$3:$B$217,I687,Ingredients!$D$3:$D$217)+SUMIF($B$3:$B$724,I687,$AP$3:$AP$724)</f>
        <v>0</v>
      </c>
      <c r="AL687" s="30">
        <f>SUMIF(Ingredients!$B$3:$B$217,J687,Ingredients!$D$3:$D$217)+SUMIF($B$3:$B$724,J687,$AP$3:$AP$724)</f>
        <v>0</v>
      </c>
      <c r="AM687" s="30">
        <f>SUMIF(Ingredients!$B$3:$B$217,K687,Ingredients!$D$3:$D$217)+SUMIF($B$3:$B$724,K687,$AP$3:$AP$724)</f>
        <v>0</v>
      </c>
      <c r="AN687" s="30">
        <f>SUMIF(Ingredients!$B$3:$B$217,L687,Ingredients!$D$3:$D$217)+SUMIF($B$3:$B$724,L687,$AP$3:$AP$724)</f>
        <v>0</v>
      </c>
      <c r="AO687" s="30">
        <f>SUMIF(Ingredients!$B$3:$B$217,M687,Ingredients!$D$3:$D$217)+SUMIF($B$3:$B$724,M687,$AP$3:$AP$724)</f>
        <v>0</v>
      </c>
      <c r="AP687" s="29">
        <f t="shared" si="133"/>
        <v>0</v>
      </c>
      <c r="AQ687" s="30">
        <f>SUMIF(Ingredients!$B$3:$B$217,F687,Ingredients!$E$3:$E$217)+SUMIF($B$3:$B$724,F687,$AY$3:$AY$727)</f>
        <v>30.666666666666668</v>
      </c>
      <c r="AR687" s="30">
        <f>SUMIF(Ingredients!$B$3:$B$217,G687,Ingredients!$E$3:$E$217)+SUMIF($B$3:$B$724,G687,$AY$3:$AY$727)</f>
        <v>21</v>
      </c>
      <c r="AS687" s="30">
        <f>SUMIF(Ingredients!$B$3:$B$217,H687,Ingredients!$E$3:$E$217)+SUMIF($B$3:$B$724,H687,$AY$3:$AY$727)</f>
        <v>0</v>
      </c>
      <c r="AT687" s="30">
        <f>SUMIF(Ingredients!$B$3:$B$217,I687,Ingredients!$E$3:$E$217)+SUMIF($B$3:$B$724,I687,$AY$3:$AY$727)</f>
        <v>0</v>
      </c>
      <c r="AU687" s="30">
        <f>SUMIF(Ingredients!$B$3:$B$217,J687,Ingredients!$E$3:$E$217)+SUMIF($B$3:$B$724,J687,$AY$3:$AY$727)</f>
        <v>0</v>
      </c>
      <c r="AV687" s="30">
        <f>SUMIF(Ingredients!$B$3:$B$217,K687,Ingredients!$E$3:$E$217)+SUMIF($B$3:$B$724,K687,$AY$3:$AY$727)</f>
        <v>0</v>
      </c>
      <c r="AW687" s="30">
        <f>SUMIF(Ingredients!$B$3:$B$217,L687,Ingredients!$E$3:$E$217)+SUMIF($B$3:$B$724,L687,$AY$3:$AY$727)</f>
        <v>0</v>
      </c>
      <c r="AX687" s="30">
        <f>SUMIF(Ingredients!$B$3:$B$217,M687,Ingredients!$E$3:$E$217)+SUMIF($B$3:$B$724,M687,$AY$3:$AY$727)</f>
        <v>0</v>
      </c>
      <c r="AY687" s="29">
        <f t="shared" si="134"/>
        <v>25.833333333333336</v>
      </c>
      <c r="AZ687" s="30">
        <f>SUMIF(Ingredients!$B$3:$B$217,F687,Ingredients!$F$3:$F$217)+SUMIF($B$3:$B$724,F687,$BH$3:$BH$724)</f>
        <v>0</v>
      </c>
      <c r="BA687" s="30">
        <f>SUMIF(Ingredients!$B$3:$B$217,G687,Ingredients!$F$3:$F$217)+SUMIF($B$3:$B$724,G687,$BH$3:$BH$724)</f>
        <v>1.5</v>
      </c>
      <c r="BB687" s="30">
        <f>SUMIF(Ingredients!$B$3:$B$217,H687,Ingredients!$F$3:$F$217)+SUMIF($B$3:$B$724,H687,$BH$3:$BH$724)</f>
        <v>0</v>
      </c>
      <c r="BC687" s="30">
        <f>SUMIF(Ingredients!$B$3:$B$217,I687,Ingredients!$F$3:$F$217)+SUMIF($B$3:$B$724,I687,$BH$3:$BH$724)</f>
        <v>0</v>
      </c>
      <c r="BD687" s="30">
        <f>SUMIF(Ingredients!$B$3:$B$217,J687,Ingredients!$F$3:$F$217)+SUMIF($B$3:$B$724,J687,$BH$3:$BH$724)</f>
        <v>0</v>
      </c>
      <c r="BE687" s="30">
        <f>SUMIF(Ingredients!$B$3:$B$217,K687,Ingredients!$F$3:$F$217)+SUMIF($B$3:$B$724,K687,$BH$3:$BH$724)</f>
        <v>0</v>
      </c>
      <c r="BF687" s="30">
        <f>SUMIF(Ingredients!$B$3:$B$217,L687,Ingredients!$F$3:$F$217)+SUMIF($B$3:$B$724,L687,$BH$3:$BH$724)</f>
        <v>0</v>
      </c>
      <c r="BG687" s="30">
        <f>SUMIF(Ingredients!$B$3:$B$217,M687,Ingredients!$F$3:$F$217)+SUMIF($B$3:$B$724,M687,$BH$3:$BH$724)</f>
        <v>0</v>
      </c>
      <c r="BH687" s="35">
        <f t="shared" si="135"/>
        <v>1.5</v>
      </c>
      <c r="BI687" s="30">
        <f>SUMIF(Ingredients!$B$3:$B$217,F687,Ingredients!$G$3:$G$217)+SUMIF($B$3:$B$724,F687,$BQ$3:$BQ$724)</f>
        <v>0</v>
      </c>
      <c r="BJ687" s="30">
        <f>SUMIF(Ingredients!$B$3:$B$217,G687,Ingredients!$G$3:$G$217)+SUMIF($B$3:$B$724,G687,$BQ$3:$BQ$724)</f>
        <v>0</v>
      </c>
      <c r="BK687" s="30">
        <f>SUMIF(Ingredients!$B$3:$B$217,H687,Ingredients!$G$3:$G$217)+SUMIF($B$3:$B$724,H687,$BQ$3:$BQ$724)</f>
        <v>0</v>
      </c>
      <c r="BL687" s="30">
        <f>SUMIF(Ingredients!$B$3:$B$217,I687,Ingredients!$G$3:$G$217)+SUMIF($B$3:$B$724,I687,$BQ$3:$BQ$724)</f>
        <v>0</v>
      </c>
      <c r="BM687" s="30">
        <f>SUMIF(Ingredients!$B$3:$B$217,J687,Ingredients!$G$3:$G$217)+SUMIF($B$3:$B$724,J687,$BQ$3:$BQ$724)</f>
        <v>0</v>
      </c>
      <c r="BN687" s="30">
        <f>SUMIF(Ingredients!$B$3:$B$217,K687,Ingredients!$G$3:$G$217)+SUMIF($B$3:$B$724,K687,$BQ$3:$BQ$724)</f>
        <v>0</v>
      </c>
      <c r="BO687" s="30">
        <f>SUMIF(Ingredients!$B$3:$B$217,L687,Ingredients!$G$3:$G$217)+SUMIF($B$3:$B$724,L687,$BQ$3:$BQ$724)</f>
        <v>0</v>
      </c>
      <c r="BP687" s="30">
        <f>SUMIF(Ingredients!$B$3:$B$217,M687,Ingredients!$G$3:$G$217)+SUMIF($B$3:$B$724,M687,$BQ$3:$BQ$724)</f>
        <v>0</v>
      </c>
      <c r="BQ687" s="36">
        <f t="shared" si="136"/>
        <v>0</v>
      </c>
      <c r="BR687" s="30">
        <f>SUMIF(Ingredients!$B$3:$B$217,F687,Ingredients!$H$3:$H$217)+SUMIF($B$3:$B$724,F687,$BZ$3:$BZ$724)</f>
        <v>0</v>
      </c>
      <c r="BS687" s="30">
        <f>SUMIF(Ingredients!$B$3:$B$217,G687,Ingredients!$H$3:$H$217)+SUMIF($B$3:$B$724,G687,$BZ$3:$BZ$724)</f>
        <v>0</v>
      </c>
      <c r="BT687" s="30">
        <f>SUMIF(Ingredients!$B$3:$B$217,H687,Ingredients!$H$3:$H$217)+SUMIF($B$3:$B$724,H687,$BZ$3:$BZ$724)</f>
        <v>0</v>
      </c>
      <c r="BU687" s="30">
        <f>SUMIF(Ingredients!$B$3:$B$217,I687,Ingredients!$H$3:$H$217)+SUMIF($B$3:$B$724,I687,$BZ$3:$BZ$724)</f>
        <v>0</v>
      </c>
      <c r="BV687" s="30">
        <f>SUMIF(Ingredients!$B$3:$B$217,J687,Ingredients!$H$3:$H$217)+SUMIF($B$3:$B$724,J687,$BZ$3:$BZ$724)</f>
        <v>0</v>
      </c>
      <c r="BW687" s="30">
        <f>SUMIF(Ingredients!$B$3:$B$217,K687,Ingredients!$H$3:$H$217)+SUMIF($B$3:$B$724,K687,$BZ$3:$BZ$724)</f>
        <v>0</v>
      </c>
      <c r="BX687" s="30">
        <f>SUMIF(Ingredients!$B$3:$B$217,L687,Ingredients!$H$3:$H$217)+SUMIF($B$3:$B$724,L687,$BZ$3:$BZ$724)</f>
        <v>0</v>
      </c>
      <c r="BY687" s="30">
        <f>SUMIF(Ingredients!$B$3:$B$217,M687,Ingredients!$H$3:$H$217)+SUMIF($B$3:$B$724,M687,$BZ$3:$BZ$724)</f>
        <v>0</v>
      </c>
      <c r="BZ687" s="42">
        <f t="shared" si="137"/>
        <v>0</v>
      </c>
      <c r="CA687" s="30">
        <f>SUMIF(Ingredients!$B$3:$B$217,F687,Ingredients!$I$3:$I$217)+SUMIF($B$3:$B$724,F687,$CI$3:$CI$724)</f>
        <v>2.5</v>
      </c>
      <c r="CB687" s="30">
        <f>SUMIF(Ingredients!$B$3:$B$217,G687,Ingredients!$I$3:$I$217)+SUMIF($B$3:$B$724,G687,$CI$3:$CI$724)</f>
        <v>0</v>
      </c>
      <c r="CC687" s="30">
        <f>SUMIF(Ingredients!$B$3:$B$217,H687,Ingredients!$I$3:$I$217)+SUMIF($B$3:$B$724,H687,$CI$3:$CI$724)</f>
        <v>0</v>
      </c>
      <c r="CD687" s="30">
        <f>SUMIF(Ingredients!$B$3:$B$217,I687,Ingredients!$I$3:$I$217)+SUMIF($B$3:$B$724,I687,$CI$3:$CI$724)</f>
        <v>0</v>
      </c>
      <c r="CE687" s="30">
        <f>SUMIF(Ingredients!$B$3:$B$217,J687,Ingredients!$I$3:$I$217)+SUMIF($B$3:$B$724,J687,$CI$3:$CI$724)</f>
        <v>0</v>
      </c>
      <c r="CF687" s="30">
        <f>SUMIF(Ingredients!$B$3:$B$217,K687,Ingredients!$I$3:$I$217)+SUMIF($B$3:$B$724,K687,$CI$3:$CI$724)</f>
        <v>0</v>
      </c>
      <c r="CG687" s="30">
        <f>SUMIF(Ingredients!$B$3:$B$217,L687,Ingredients!$I$3:$I$217)+SUMIF($B$3:$B$724,L687,$CI$3:$CI$724)</f>
        <v>0</v>
      </c>
      <c r="CH687" s="30">
        <f>SUMIF(Ingredients!$B$3:$B$217,M687,Ingredients!$I$3:$I$217)+SUMIF($B$3:$B$724,M687,$CI$3:$CI$724)</f>
        <v>0</v>
      </c>
      <c r="CI687" s="38">
        <f t="shared" si="138"/>
        <v>2.5</v>
      </c>
      <c r="CJ687" s="30">
        <f>SUMIF(Ingredients!$B$3:$B$217,F687,Ingredients!$J$3:$J$217)+SUMIF($B$3:$B$724,F687,$CR$3:$CR$724)</f>
        <v>0</v>
      </c>
      <c r="CK687" s="30">
        <f>SUMIF(Ingredients!$B$3:$B$217,G687,Ingredients!$J$3:$J$217)+SUMIF($B$3:$B$724,G687,$CR$3:$CR$724)</f>
        <v>0</v>
      </c>
      <c r="CL687" s="30">
        <f>SUMIF(Ingredients!$B$3:$B$217,H687,Ingredients!$J$3:$J$217)+SUMIF($B$3:$B$724,H687,$CR$3:$CR$724)</f>
        <v>0</v>
      </c>
      <c r="CM687" s="30">
        <f>SUMIF(Ingredients!$B$3:$B$217,I687,Ingredients!$J$3:$J$217)+SUMIF($B$3:$B$724,I687,$CR$3:$CR$724)</f>
        <v>0</v>
      </c>
      <c r="CN687" s="30">
        <f>SUMIF(Ingredients!$B$3:$B$217,J687,Ingredients!$J$3:$J$217)+SUMIF($B$3:$B$724,J687,$CR$3:$CR$724)</f>
        <v>0</v>
      </c>
      <c r="CO687" s="30">
        <f>SUMIF(Ingredients!$B$3:$B$217,K687,Ingredients!$J$3:$J$217)+SUMIF($B$3:$B$724,K687,$CR$3:$CR$724)</f>
        <v>0</v>
      </c>
      <c r="CP687" s="30">
        <f>SUMIF(Ingredients!$B$3:$B$217,L687,Ingredients!$J$3:$J$217)+SUMIF($B$3:$B$724,L687,$CR$3:$CR$724)</f>
        <v>0</v>
      </c>
      <c r="CQ687" s="30">
        <f>SUMIF(Ingredients!$B$3:$B$217,M687,Ingredients!$J$3:$J$217)+SUMIF($B$3:$B$724,M687,$CR$3:$CR$724)</f>
        <v>0</v>
      </c>
      <c r="CR687" s="43">
        <f t="shared" si="139"/>
        <v>0</v>
      </c>
      <c r="CS687" s="34">
        <v>15</v>
      </c>
      <c r="CT687" s="30">
        <v>0</v>
      </c>
      <c r="CU687" s="30">
        <v>12</v>
      </c>
      <c r="CV687" s="35">
        <v>1.5</v>
      </c>
      <c r="CW687" s="36">
        <v>0</v>
      </c>
      <c r="CX687" s="37">
        <v>0</v>
      </c>
      <c r="CY687" s="38">
        <v>2.5</v>
      </c>
      <c r="CZ687" s="39">
        <v>0</v>
      </c>
      <c r="DA687" t="s">
        <v>202</v>
      </c>
      <c r="DB687" t="str">
        <f t="shared" ca="1" si="140"/>
        <v>-</v>
      </c>
      <c r="DC687" t="s">
        <v>1262</v>
      </c>
      <c r="DD687" t="s">
        <v>200</v>
      </c>
      <c r="DE687" t="str">
        <f t="shared" ca="1" si="141"/>
        <v>BRATWURSTITEM(MEAL, ItemRegistry.bratwurstItem, 4 ,3f,0f,1.5f,0f,0f,2.5f,0f,1.75f),</v>
      </c>
      <c r="DF687" t="s">
        <v>2677</v>
      </c>
    </row>
    <row r="688" spans="2:110" x14ac:dyDescent="0.3">
      <c r="B688" t="s">
        <v>1025</v>
      </c>
      <c r="C688" t="str">
        <f>INDEX('PH Itemnames'!$B$1:$B$723,MATCH(B688,'PH Itemnames'!$A$1:$A$723),1)</f>
        <v>chickenbiscuitItem</v>
      </c>
      <c r="D688" t="s">
        <v>240</v>
      </c>
      <c r="E688" t="s">
        <v>1192</v>
      </c>
      <c r="F688" s="10" t="s">
        <v>499</v>
      </c>
      <c r="G688" s="11" t="s">
        <v>496</v>
      </c>
      <c r="H688" s="11"/>
      <c r="I688" s="11"/>
      <c r="J688" s="11"/>
      <c r="K688" s="11"/>
      <c r="L688" s="11"/>
      <c r="M688" s="11"/>
      <c r="N688" s="46">
        <f ca="1">SUMIF(Ingredients!$B$3:$B$217,'PH complex foods'!F688,Ingredients!$A$3:$A$119)+SUMIF($B$3:$B$724,F688,$V$3:$V$723)</f>
        <v>1</v>
      </c>
      <c r="O688" s="11">
        <f ca="1">SUMIF(Ingredients!$B$3:$B$217,'PH complex foods'!G688,Ingredients!$A$3:$A$119)+SUMIF($B$3:$B$724,G688,$V$3:$V$723)</f>
        <v>1</v>
      </c>
      <c r="P688" s="11">
        <f ca="1">SUMIF(Ingredients!$B$3:$B$217,'PH complex foods'!H688,Ingredients!$A$3:$A$119)+SUMIF($B$3:$B$724,H688,$V$3:$V$723)</f>
        <v>0</v>
      </c>
      <c r="Q688" s="11">
        <f ca="1">SUMIF(Ingredients!$B$3:$B$217,'PH complex foods'!I688,Ingredients!$A$3:$A$119)+SUMIF($B$3:$B$724,I688,$V$3:$V$723)</f>
        <v>0</v>
      </c>
      <c r="R688" s="11">
        <f ca="1">SUMIF(Ingredients!$B$3:$B$217,'PH complex foods'!J688,Ingredients!$A$3:$A$119)+SUMIF($B$3:$B$724,J688,$V$3:$V$723)</f>
        <v>0</v>
      </c>
      <c r="S688" s="11">
        <f ca="1">SUMIF(Ingredients!$B$3:$B$217,'PH complex foods'!K688,Ingredients!$A$3:$A$119)+SUMIF($B$3:$B$724,K688,$V$3:$V$723)</f>
        <v>0</v>
      </c>
      <c r="T688" s="11">
        <f ca="1">SUMIF(Ingredients!$B$3:$B$217,'PH complex foods'!L688,Ingredients!$A$3:$A$119)+SUMIF($B$3:$B$724,L688,$V$3:$V$723)</f>
        <v>0</v>
      </c>
      <c r="U688" s="11">
        <f ca="1">SUMIF(Ingredients!$B$3:$B$217,'PH complex foods'!M688,Ingredients!$A$3:$A$119)+SUMIF($B$3:$B$724,M688,$V$3:$V$723)</f>
        <v>0</v>
      </c>
      <c r="V688" s="10">
        <f t="shared" ca="1" si="142"/>
        <v>1</v>
      </c>
      <c r="W688" s="11">
        <f t="shared" si="131"/>
        <v>1</v>
      </c>
      <c r="X688" s="44" t="str">
        <f t="shared" ca="1" si="143"/>
        <v>Yes</v>
      </c>
      <c r="Y688" s="34">
        <f>SUMIF(Ingredients!$B$3:$B$217,F688,Ingredients!$C$3:$C$217)+SUMIF($B$3:$B$724,F688,$AG$3:$AG$724)</f>
        <v>19</v>
      </c>
      <c r="Z688" s="30">
        <f>SUMIF(Ingredients!$B$3:$B$217,G688,Ingredients!$C$3:$C$217)+SUMIF($B$3:$B$724,G688,$AG$3:$AG$724)</f>
        <v>10</v>
      </c>
      <c r="AA688" s="30">
        <f>SUMIF(Ingredients!$B$3:$B$217,H688,Ingredients!$C$3:$C$217)+SUMIF($B$3:$B$724,H688,$AG$3:$AG$724)</f>
        <v>0</v>
      </c>
      <c r="AB688" s="30">
        <f>SUMIF(Ingredients!$B$3:$B$217,I688,Ingredients!$C$3:$C$217)+SUMIF($B$3:$B$724,I688,$AG$3:$AG$724)</f>
        <v>0</v>
      </c>
      <c r="AC688" s="30">
        <f>SUMIF(Ingredients!$B$3:$B$217,J688,Ingredients!$C$3:$C$217)+SUMIF($B$3:$B$724,J688,$AG$3:$AG$724)</f>
        <v>0</v>
      </c>
      <c r="AD688" s="30">
        <f>SUMIF(Ingredients!$B$3:$B$217,K688,Ingredients!$C$3:$C$217)+SUMIF($B$3:$B$724,K688,$AG$3:$AG$724)</f>
        <v>0</v>
      </c>
      <c r="AE688" s="30">
        <f>SUMIF(Ingredients!$B$3:$B$217,L688,Ingredients!$C$3:$C$217)+SUMIF($B$3:$B$724,L688,$AG$3:$AG$724)</f>
        <v>0</v>
      </c>
      <c r="AF688" s="30">
        <f>SUMIF(Ingredients!$B$3:$B$217,M688,Ingredients!$C$3:$C$217)+SUMIF($B$3:$B$724,M688,$AG$3:$AG$724)</f>
        <v>0</v>
      </c>
      <c r="AG688" s="29">
        <f t="shared" si="132"/>
        <v>29</v>
      </c>
      <c r="AH688" s="30">
        <f>SUMIF(Ingredients!$B$3:$B$217,F688,Ingredients!$D$3:$D$217)+SUMIF($B$3:$B$724,F688,$AP$3:$AP$724)</f>
        <v>0</v>
      </c>
      <c r="AI688" s="30">
        <f>SUMIF(Ingredients!$B$3:$B$217,G688,Ingredients!$D$3:$D$217)+SUMIF($B$3:$B$724,G688,$AP$3:$AP$724)</f>
        <v>0</v>
      </c>
      <c r="AJ688" s="30">
        <f>SUMIF(Ingredients!$B$3:$B$217,H688,Ingredients!$D$3:$D$217)+SUMIF($B$3:$B$724,H688,$AP$3:$AP$724)</f>
        <v>0</v>
      </c>
      <c r="AK688" s="30">
        <f>SUMIF(Ingredients!$B$3:$B$217,I688,Ingredients!$D$3:$D$217)+SUMIF($B$3:$B$724,I688,$AP$3:$AP$724)</f>
        <v>0</v>
      </c>
      <c r="AL688" s="30">
        <f>SUMIF(Ingredients!$B$3:$B$217,J688,Ingredients!$D$3:$D$217)+SUMIF($B$3:$B$724,J688,$AP$3:$AP$724)</f>
        <v>0</v>
      </c>
      <c r="AM688" s="30">
        <f>SUMIF(Ingredients!$B$3:$B$217,K688,Ingredients!$D$3:$D$217)+SUMIF($B$3:$B$724,K688,$AP$3:$AP$724)</f>
        <v>0</v>
      </c>
      <c r="AN688" s="30">
        <f>SUMIF(Ingredients!$B$3:$B$217,L688,Ingredients!$D$3:$D$217)+SUMIF($B$3:$B$724,L688,$AP$3:$AP$724)</f>
        <v>0</v>
      </c>
      <c r="AO688" s="30">
        <f>SUMIF(Ingredients!$B$3:$B$217,M688,Ingredients!$D$3:$D$217)+SUMIF($B$3:$B$724,M688,$AP$3:$AP$724)</f>
        <v>0</v>
      </c>
      <c r="AP688" s="29">
        <f t="shared" si="133"/>
        <v>0</v>
      </c>
      <c r="AQ688" s="30">
        <f>SUMIF(Ingredients!$B$3:$B$217,F688,Ingredients!$E$3:$E$217)+SUMIF($B$3:$B$724,F688,$AY$3:$AY$727)</f>
        <v>16.899999999999999</v>
      </c>
      <c r="AR688" s="30">
        <f>SUMIF(Ingredients!$B$3:$B$217,G688,Ingredients!$E$3:$E$217)+SUMIF($B$3:$B$724,G688,$AY$3:$AY$727)</f>
        <v>9.5</v>
      </c>
      <c r="AS688" s="30">
        <f>SUMIF(Ingredients!$B$3:$B$217,H688,Ingredients!$E$3:$E$217)+SUMIF($B$3:$B$724,H688,$AY$3:$AY$727)</f>
        <v>0</v>
      </c>
      <c r="AT688" s="30">
        <f>SUMIF(Ingredients!$B$3:$B$217,I688,Ingredients!$E$3:$E$217)+SUMIF($B$3:$B$724,I688,$AY$3:$AY$727)</f>
        <v>0</v>
      </c>
      <c r="AU688" s="30">
        <f>SUMIF(Ingredients!$B$3:$B$217,J688,Ingredients!$E$3:$E$217)+SUMIF($B$3:$B$724,J688,$AY$3:$AY$727)</f>
        <v>0</v>
      </c>
      <c r="AV688" s="30">
        <f>SUMIF(Ingredients!$B$3:$B$217,K688,Ingredients!$E$3:$E$217)+SUMIF($B$3:$B$724,K688,$AY$3:$AY$727)</f>
        <v>0</v>
      </c>
      <c r="AW688" s="30">
        <f>SUMIF(Ingredients!$B$3:$B$217,L688,Ingredients!$E$3:$E$217)+SUMIF($B$3:$B$724,L688,$AY$3:$AY$727)</f>
        <v>0</v>
      </c>
      <c r="AX688" s="30">
        <f>SUMIF(Ingredients!$B$3:$B$217,M688,Ingredients!$E$3:$E$217)+SUMIF($B$3:$B$724,M688,$AY$3:$AY$727)</f>
        <v>0</v>
      </c>
      <c r="AY688" s="29">
        <f t="shared" si="134"/>
        <v>13.2</v>
      </c>
      <c r="AZ688" s="30">
        <f>SUMIF(Ingredients!$B$3:$B$217,F688,Ingredients!$F$3:$F$217)+SUMIF($B$3:$B$724,F688,$BH$3:$BH$724)</f>
        <v>1</v>
      </c>
      <c r="BA688" s="30">
        <f>SUMIF(Ingredients!$B$3:$B$217,G688,Ingredients!$F$3:$F$217)+SUMIF($B$3:$B$724,G688,$BH$3:$BH$724)</f>
        <v>1</v>
      </c>
      <c r="BB688" s="30">
        <f>SUMIF(Ingredients!$B$3:$B$217,H688,Ingredients!$F$3:$F$217)+SUMIF($B$3:$B$724,H688,$BH$3:$BH$724)</f>
        <v>0</v>
      </c>
      <c r="BC688" s="30">
        <f>SUMIF(Ingredients!$B$3:$B$217,I688,Ingredients!$F$3:$F$217)+SUMIF($B$3:$B$724,I688,$BH$3:$BH$724)</f>
        <v>0</v>
      </c>
      <c r="BD688" s="30">
        <f>SUMIF(Ingredients!$B$3:$B$217,J688,Ingredients!$F$3:$F$217)+SUMIF($B$3:$B$724,J688,$BH$3:$BH$724)</f>
        <v>0</v>
      </c>
      <c r="BE688" s="30">
        <f>SUMIF(Ingredients!$B$3:$B$217,K688,Ingredients!$F$3:$F$217)+SUMIF($B$3:$B$724,K688,$BH$3:$BH$724)</f>
        <v>0</v>
      </c>
      <c r="BF688" s="30">
        <f>SUMIF(Ingredients!$B$3:$B$217,L688,Ingredients!$F$3:$F$217)+SUMIF($B$3:$B$724,L688,$BH$3:$BH$724)</f>
        <v>0</v>
      </c>
      <c r="BG688" s="30">
        <f>SUMIF(Ingredients!$B$3:$B$217,M688,Ingredients!$F$3:$F$217)+SUMIF($B$3:$B$724,M688,$BH$3:$BH$724)</f>
        <v>0</v>
      </c>
      <c r="BH688" s="35">
        <f t="shared" si="135"/>
        <v>2</v>
      </c>
      <c r="BI688" s="30">
        <f>SUMIF(Ingredients!$B$3:$B$217,F688,Ingredients!$G$3:$G$217)+SUMIF($B$3:$B$724,F688,$BQ$3:$BQ$724)</f>
        <v>0</v>
      </c>
      <c r="BJ688" s="30">
        <f>SUMIF(Ingredients!$B$3:$B$217,G688,Ingredients!$G$3:$G$217)+SUMIF($B$3:$B$724,G688,$BQ$3:$BQ$724)</f>
        <v>0</v>
      </c>
      <c r="BK688" s="30">
        <f>SUMIF(Ingredients!$B$3:$B$217,H688,Ingredients!$G$3:$G$217)+SUMIF($B$3:$B$724,H688,$BQ$3:$BQ$724)</f>
        <v>0</v>
      </c>
      <c r="BL688" s="30">
        <f>SUMIF(Ingredients!$B$3:$B$217,I688,Ingredients!$G$3:$G$217)+SUMIF($B$3:$B$724,I688,$BQ$3:$BQ$724)</f>
        <v>0</v>
      </c>
      <c r="BM688" s="30">
        <f>SUMIF(Ingredients!$B$3:$B$217,J688,Ingredients!$G$3:$G$217)+SUMIF($B$3:$B$724,J688,$BQ$3:$BQ$724)</f>
        <v>0</v>
      </c>
      <c r="BN688" s="30">
        <f>SUMIF(Ingredients!$B$3:$B$217,K688,Ingredients!$G$3:$G$217)+SUMIF($B$3:$B$724,K688,$BQ$3:$BQ$724)</f>
        <v>0</v>
      </c>
      <c r="BO688" s="30">
        <f>SUMIF(Ingredients!$B$3:$B$217,L688,Ingredients!$G$3:$G$217)+SUMIF($B$3:$B$724,L688,$BQ$3:$BQ$724)</f>
        <v>0</v>
      </c>
      <c r="BP688" s="30">
        <f>SUMIF(Ingredients!$B$3:$B$217,M688,Ingredients!$G$3:$G$217)+SUMIF($B$3:$B$724,M688,$BQ$3:$BQ$724)</f>
        <v>0</v>
      </c>
      <c r="BQ688" s="36">
        <f t="shared" si="136"/>
        <v>0</v>
      </c>
      <c r="BR688" s="30">
        <f>SUMIF(Ingredients!$B$3:$B$217,F688,Ingredients!$H$3:$H$217)+SUMIF($B$3:$B$724,F688,$BZ$3:$BZ$724)</f>
        <v>0</v>
      </c>
      <c r="BS688" s="30">
        <f>SUMIF(Ingredients!$B$3:$B$217,G688,Ingredients!$H$3:$H$217)+SUMIF($B$3:$B$724,G688,$BZ$3:$BZ$724)</f>
        <v>0</v>
      </c>
      <c r="BT688" s="30">
        <f>SUMIF(Ingredients!$B$3:$B$217,H688,Ingredients!$H$3:$H$217)+SUMIF($B$3:$B$724,H688,$BZ$3:$BZ$724)</f>
        <v>0</v>
      </c>
      <c r="BU688" s="30">
        <f>SUMIF(Ingredients!$B$3:$B$217,I688,Ingredients!$H$3:$H$217)+SUMIF($B$3:$B$724,I688,$BZ$3:$BZ$724)</f>
        <v>0</v>
      </c>
      <c r="BV688" s="30">
        <f>SUMIF(Ingredients!$B$3:$B$217,J688,Ingredients!$H$3:$H$217)+SUMIF($B$3:$B$724,J688,$BZ$3:$BZ$724)</f>
        <v>0</v>
      </c>
      <c r="BW688" s="30">
        <f>SUMIF(Ingredients!$B$3:$B$217,K688,Ingredients!$H$3:$H$217)+SUMIF($B$3:$B$724,K688,$BZ$3:$BZ$724)</f>
        <v>0</v>
      </c>
      <c r="BX688" s="30">
        <f>SUMIF(Ingredients!$B$3:$B$217,L688,Ingredients!$H$3:$H$217)+SUMIF($B$3:$B$724,L688,$BZ$3:$BZ$724)</f>
        <v>0</v>
      </c>
      <c r="BY688" s="30">
        <f>SUMIF(Ingredients!$B$3:$B$217,M688,Ingredients!$H$3:$H$217)+SUMIF($B$3:$B$724,M688,$BZ$3:$BZ$724)</f>
        <v>0</v>
      </c>
      <c r="BZ688" s="42">
        <f t="shared" si="137"/>
        <v>0</v>
      </c>
      <c r="CA688" s="30">
        <f>SUMIF(Ingredients!$B$3:$B$217,F688,Ingredients!$I$3:$I$217)+SUMIF($B$3:$B$724,F688,$CI$3:$CI$724)</f>
        <v>2.5</v>
      </c>
      <c r="CB688" s="30">
        <f>SUMIF(Ingredients!$B$3:$B$217,G688,Ingredients!$I$3:$I$217)+SUMIF($B$3:$B$724,G688,$CI$3:$CI$724)</f>
        <v>0</v>
      </c>
      <c r="CC688" s="30">
        <f>SUMIF(Ingredients!$B$3:$B$217,H688,Ingredients!$I$3:$I$217)+SUMIF($B$3:$B$724,H688,$CI$3:$CI$724)</f>
        <v>0</v>
      </c>
      <c r="CD688" s="30">
        <f>SUMIF(Ingredients!$B$3:$B$217,I688,Ingredients!$I$3:$I$217)+SUMIF($B$3:$B$724,I688,$CI$3:$CI$724)</f>
        <v>0</v>
      </c>
      <c r="CE688" s="30">
        <f>SUMIF(Ingredients!$B$3:$B$217,J688,Ingredients!$I$3:$I$217)+SUMIF($B$3:$B$724,J688,$CI$3:$CI$724)</f>
        <v>0</v>
      </c>
      <c r="CF688" s="30">
        <f>SUMIF(Ingredients!$B$3:$B$217,K688,Ingredients!$I$3:$I$217)+SUMIF($B$3:$B$724,K688,$CI$3:$CI$724)</f>
        <v>0</v>
      </c>
      <c r="CG688" s="30">
        <f>SUMIF(Ingredients!$B$3:$B$217,L688,Ingredients!$I$3:$I$217)+SUMIF($B$3:$B$724,L688,$CI$3:$CI$724)</f>
        <v>0</v>
      </c>
      <c r="CH688" s="30">
        <f>SUMIF(Ingredients!$B$3:$B$217,M688,Ingredients!$I$3:$I$217)+SUMIF($B$3:$B$724,M688,$CI$3:$CI$724)</f>
        <v>0</v>
      </c>
      <c r="CI688" s="38">
        <f t="shared" si="138"/>
        <v>2.5</v>
      </c>
      <c r="CJ688" s="30">
        <f>SUMIF(Ingredients!$B$3:$B$217,F688,Ingredients!$J$3:$J$217)+SUMIF($B$3:$B$724,F688,$CR$3:$CR$724)</f>
        <v>0</v>
      </c>
      <c r="CK688" s="30">
        <f>SUMIF(Ingredients!$B$3:$B$217,G688,Ingredients!$J$3:$J$217)+SUMIF($B$3:$B$724,G688,$CR$3:$CR$724)</f>
        <v>1</v>
      </c>
      <c r="CL688" s="30">
        <f>SUMIF(Ingredients!$B$3:$B$217,H688,Ingredients!$J$3:$J$217)+SUMIF($B$3:$B$724,H688,$CR$3:$CR$724)</f>
        <v>0</v>
      </c>
      <c r="CM688" s="30">
        <f>SUMIF(Ingredients!$B$3:$B$217,I688,Ingredients!$J$3:$J$217)+SUMIF($B$3:$B$724,I688,$CR$3:$CR$724)</f>
        <v>0</v>
      </c>
      <c r="CN688" s="30">
        <f>SUMIF(Ingredients!$B$3:$B$217,J688,Ingredients!$J$3:$J$217)+SUMIF($B$3:$B$724,J688,$CR$3:$CR$724)</f>
        <v>0</v>
      </c>
      <c r="CO688" s="30">
        <f>SUMIF(Ingredients!$B$3:$B$217,K688,Ingredients!$J$3:$J$217)+SUMIF($B$3:$B$724,K688,$CR$3:$CR$724)</f>
        <v>0</v>
      </c>
      <c r="CP688" s="30">
        <f>SUMIF(Ingredients!$B$3:$B$217,L688,Ingredients!$J$3:$J$217)+SUMIF($B$3:$B$724,L688,$CR$3:$CR$724)</f>
        <v>0</v>
      </c>
      <c r="CQ688" s="30">
        <f>SUMIF(Ingredients!$B$3:$B$217,M688,Ingredients!$J$3:$J$217)+SUMIF($B$3:$B$724,M688,$CR$3:$CR$724)</f>
        <v>0</v>
      </c>
      <c r="CR688" s="43">
        <f t="shared" si="139"/>
        <v>1</v>
      </c>
      <c r="CS688" s="34">
        <v>30</v>
      </c>
      <c r="CT688" s="30">
        <v>0</v>
      </c>
      <c r="CU688" s="30">
        <v>18</v>
      </c>
      <c r="CV688" s="35">
        <v>2</v>
      </c>
      <c r="CW688" s="36">
        <v>0</v>
      </c>
      <c r="CX688" s="37">
        <v>0</v>
      </c>
      <c r="CY688" s="38">
        <v>2.5</v>
      </c>
      <c r="CZ688" s="39">
        <v>1</v>
      </c>
      <c r="DA688" t="s">
        <v>202</v>
      </c>
      <c r="DB688" t="str">
        <f t="shared" ca="1" si="140"/>
        <v>-</v>
      </c>
      <c r="DD688" t="s">
        <v>200</v>
      </c>
      <c r="DE688" t="str">
        <f t="shared" ca="1" si="141"/>
        <v>CHICKENBISCUITITEM(MEAL, ItemRegistry.chickenbiscuitItem, 4 ,6f,0f,2f,0f,0f,2.5f,1f,1.17f),</v>
      </c>
      <c r="DF688" t="s">
        <v>2678</v>
      </c>
    </row>
    <row r="689" spans="2:110" x14ac:dyDescent="0.3">
      <c r="B689" t="s">
        <v>1026</v>
      </c>
      <c r="C689" t="str">
        <f>INDEX('PH Itemnames'!$B$1:$B$723,MATCH(B689,'PH Itemnames'!$A$1:$A$723),1)</f>
        <v>epicbltItem</v>
      </c>
      <c r="D689" t="s">
        <v>240</v>
      </c>
      <c r="E689" t="s">
        <v>1192</v>
      </c>
      <c r="F689" s="10" t="s">
        <v>128</v>
      </c>
      <c r="G689" s="11" t="s">
        <v>70</v>
      </c>
      <c r="H689" s="11" t="s">
        <v>590</v>
      </c>
      <c r="I689" s="11" t="s">
        <v>244</v>
      </c>
      <c r="J689" s="11"/>
      <c r="K689" s="11"/>
      <c r="L689" s="11"/>
      <c r="M689" s="11"/>
      <c r="N689" s="46">
        <f ca="1">SUMIF(Ingredients!$B$3:$B$217,'PH complex foods'!F689,Ingredients!$A$3:$A$119)+SUMIF($B$3:$B$724,F689,$V$3:$V$723)</f>
        <v>1</v>
      </c>
      <c r="O689" s="11">
        <f ca="1">SUMIF(Ingredients!$B$3:$B$217,'PH complex foods'!G689,Ingredients!$A$3:$A$119)+SUMIF($B$3:$B$724,G689,$V$3:$V$723)</f>
        <v>1</v>
      </c>
      <c r="P689" s="11">
        <f ca="1">SUMIF(Ingredients!$B$3:$B$217,'PH complex foods'!H689,Ingredients!$A$3:$A$119)+SUMIF($B$3:$B$724,H689,$V$3:$V$723)</f>
        <v>1</v>
      </c>
      <c r="Q689" s="11">
        <f ca="1">SUMIF(Ingredients!$B$3:$B$217,'PH complex foods'!I689,Ingredients!$A$3:$A$119)+SUMIF($B$3:$B$724,I689,$V$3:$V$723)</f>
        <v>1</v>
      </c>
      <c r="R689" s="11">
        <f ca="1">SUMIF(Ingredients!$B$3:$B$217,'PH complex foods'!J689,Ingredients!$A$3:$A$119)+SUMIF($B$3:$B$724,J689,$V$3:$V$723)</f>
        <v>0</v>
      </c>
      <c r="S689" s="11">
        <f ca="1">SUMIF(Ingredients!$B$3:$B$217,'PH complex foods'!K689,Ingredients!$A$3:$A$119)+SUMIF($B$3:$B$724,K689,$V$3:$V$723)</f>
        <v>0</v>
      </c>
      <c r="T689" s="11">
        <f ca="1">SUMIF(Ingredients!$B$3:$B$217,'PH complex foods'!L689,Ingredients!$A$3:$A$119)+SUMIF($B$3:$B$724,L689,$V$3:$V$723)</f>
        <v>0</v>
      </c>
      <c r="U689" s="11">
        <f ca="1">SUMIF(Ingredients!$B$3:$B$217,'PH complex foods'!M689,Ingredients!$A$3:$A$119)+SUMIF($B$3:$B$724,M689,$V$3:$V$723)</f>
        <v>0</v>
      </c>
      <c r="V689" s="10">
        <f t="shared" ca="1" si="142"/>
        <v>1</v>
      </c>
      <c r="W689" s="11">
        <f t="shared" si="131"/>
        <v>0</v>
      </c>
      <c r="X689" s="44" t="s">
        <v>199</v>
      </c>
      <c r="Y689" s="34">
        <f>SUMIF(Ingredients!$B$3:$B$217,F689,Ingredients!$C$3:$C$217)+SUMIF($B$3:$B$724,F689,$AG$3:$AG$724)</f>
        <v>2</v>
      </c>
      <c r="Z689" s="30">
        <f>SUMIF(Ingredients!$B$3:$B$217,G689,Ingredients!$C$3:$C$217)+SUMIF($B$3:$B$724,G689,$AG$3:$AG$724)</f>
        <v>2</v>
      </c>
      <c r="AA689" s="30">
        <f>SUMIF(Ingredients!$B$3:$B$217,H689,Ingredients!$C$3:$C$217)+SUMIF($B$3:$B$724,H689,$AG$3:$AG$724)</f>
        <v>10</v>
      </c>
      <c r="AB689" s="30">
        <f>SUMIF(Ingredients!$B$3:$B$217,I689,Ingredients!$C$3:$C$217)+SUMIF($B$3:$B$724,I689,$AG$3:$AG$724)</f>
        <v>10</v>
      </c>
      <c r="AC689" s="30">
        <f>SUMIF(Ingredients!$B$3:$B$217,J689,Ingredients!$C$3:$C$217)+SUMIF($B$3:$B$724,J689,$AG$3:$AG$724)</f>
        <v>0</v>
      </c>
      <c r="AD689" s="30">
        <f>SUMIF(Ingredients!$B$3:$B$217,K689,Ingredients!$C$3:$C$217)+SUMIF($B$3:$B$724,K689,$AG$3:$AG$724)</f>
        <v>0</v>
      </c>
      <c r="AE689" s="30">
        <f>SUMIF(Ingredients!$B$3:$B$217,L689,Ingredients!$C$3:$C$217)+SUMIF($B$3:$B$724,L689,$AG$3:$AG$724)</f>
        <v>0</v>
      </c>
      <c r="AF689" s="30">
        <f>SUMIF(Ingredients!$B$3:$B$217,M689,Ingredients!$C$3:$C$217)+SUMIF($B$3:$B$724,M689,$AG$3:$AG$724)</f>
        <v>0</v>
      </c>
      <c r="AG689" s="29">
        <f t="shared" si="132"/>
        <v>24</v>
      </c>
      <c r="AH689" s="30">
        <f>SUMIF(Ingredients!$B$3:$B$217,F689,Ingredients!$D$3:$D$217)+SUMIF($B$3:$B$724,F689,$AP$3:$AP$724)</f>
        <v>0</v>
      </c>
      <c r="AI689" s="30">
        <f>SUMIF(Ingredients!$B$3:$B$217,G689,Ingredients!$D$3:$D$217)+SUMIF($B$3:$B$724,G689,$AP$3:$AP$724)</f>
        <v>5</v>
      </c>
      <c r="AJ689" s="30">
        <f>SUMIF(Ingredients!$B$3:$B$217,H689,Ingredients!$D$3:$D$217)+SUMIF($B$3:$B$724,H689,$AP$3:$AP$724)</f>
        <v>0</v>
      </c>
      <c r="AK689" s="30">
        <f>SUMIF(Ingredients!$B$3:$B$217,I689,Ingredients!$D$3:$D$217)+SUMIF($B$3:$B$724,I689,$AP$3:$AP$724)</f>
        <v>0</v>
      </c>
      <c r="AL689" s="30">
        <f>SUMIF(Ingredients!$B$3:$B$217,J689,Ingredients!$D$3:$D$217)+SUMIF($B$3:$B$724,J689,$AP$3:$AP$724)</f>
        <v>0</v>
      </c>
      <c r="AM689" s="30">
        <f>SUMIF(Ingredients!$B$3:$B$217,K689,Ingredients!$D$3:$D$217)+SUMIF($B$3:$B$724,K689,$AP$3:$AP$724)</f>
        <v>0</v>
      </c>
      <c r="AN689" s="30">
        <f>SUMIF(Ingredients!$B$3:$B$217,L689,Ingredients!$D$3:$D$217)+SUMIF($B$3:$B$724,L689,$AP$3:$AP$724)</f>
        <v>0</v>
      </c>
      <c r="AO689" s="30">
        <f>SUMIF(Ingredients!$B$3:$B$217,M689,Ingredients!$D$3:$D$217)+SUMIF($B$3:$B$724,M689,$AP$3:$AP$724)</f>
        <v>0</v>
      </c>
      <c r="AP689" s="29">
        <f t="shared" si="133"/>
        <v>5</v>
      </c>
      <c r="AQ689" s="30">
        <f>SUMIF(Ingredients!$B$3:$B$217,F689,Ingredients!$E$3:$E$217)+SUMIF($B$3:$B$724,F689,$AY$3:$AY$727)</f>
        <v>18</v>
      </c>
      <c r="AR689" s="30">
        <f>SUMIF(Ingredients!$B$3:$B$217,G689,Ingredients!$E$3:$E$217)+SUMIF($B$3:$B$724,G689,$AY$3:$AY$727)</f>
        <v>5</v>
      </c>
      <c r="AS689" s="30">
        <f>SUMIF(Ingredients!$B$3:$B$217,H689,Ingredients!$E$3:$E$217)+SUMIF($B$3:$B$724,H689,$AY$3:$AY$727)</f>
        <v>1.75</v>
      </c>
      <c r="AT689" s="30">
        <f>SUMIF(Ingredients!$B$3:$B$217,I689,Ingredients!$E$3:$E$217)+SUMIF($B$3:$B$724,I689,$AY$3:$AY$727)</f>
        <v>16.5</v>
      </c>
      <c r="AU689" s="30">
        <f>SUMIF(Ingredients!$B$3:$B$217,J689,Ingredients!$E$3:$E$217)+SUMIF($B$3:$B$724,J689,$AY$3:$AY$727)</f>
        <v>0</v>
      </c>
      <c r="AV689" s="30">
        <f>SUMIF(Ingredients!$B$3:$B$217,K689,Ingredients!$E$3:$E$217)+SUMIF($B$3:$B$724,K689,$AY$3:$AY$727)</f>
        <v>0</v>
      </c>
      <c r="AW689" s="30">
        <f>SUMIF(Ingredients!$B$3:$B$217,L689,Ingredients!$E$3:$E$217)+SUMIF($B$3:$B$724,L689,$AY$3:$AY$727)</f>
        <v>0</v>
      </c>
      <c r="AX689" s="30">
        <f>SUMIF(Ingredients!$B$3:$B$217,M689,Ingredients!$E$3:$E$217)+SUMIF($B$3:$B$724,M689,$AY$3:$AY$727)</f>
        <v>0</v>
      </c>
      <c r="AY689" s="29">
        <f t="shared" si="134"/>
        <v>10.3125</v>
      </c>
      <c r="AZ689" s="30">
        <f>SUMIF(Ingredients!$B$3:$B$217,F689,Ingredients!$F$3:$F$217)+SUMIF($B$3:$B$724,F689,$BH$3:$BH$724)</f>
        <v>0</v>
      </c>
      <c r="BA689" s="30">
        <f>SUMIF(Ingredients!$B$3:$B$217,G689,Ingredients!$F$3:$F$217)+SUMIF($B$3:$B$724,G689,$BH$3:$BH$724)</f>
        <v>0</v>
      </c>
      <c r="BB689" s="30">
        <f>SUMIF(Ingredients!$B$3:$B$217,H689,Ingredients!$F$3:$F$217)+SUMIF($B$3:$B$724,H689,$BH$3:$BH$724)</f>
        <v>0</v>
      </c>
      <c r="BC689" s="30">
        <f>SUMIF(Ingredients!$B$3:$B$217,I689,Ingredients!$F$3:$F$217)+SUMIF($B$3:$B$724,I689,$BH$3:$BH$724)</f>
        <v>1.5</v>
      </c>
      <c r="BD689" s="30">
        <f>SUMIF(Ingredients!$B$3:$B$217,J689,Ingredients!$F$3:$F$217)+SUMIF($B$3:$B$724,J689,$BH$3:$BH$724)</f>
        <v>0</v>
      </c>
      <c r="BE689" s="30">
        <f>SUMIF(Ingredients!$B$3:$B$217,K689,Ingredients!$F$3:$F$217)+SUMIF($B$3:$B$724,K689,$BH$3:$BH$724)</f>
        <v>0</v>
      </c>
      <c r="BF689" s="30">
        <f>SUMIF(Ingredients!$B$3:$B$217,L689,Ingredients!$F$3:$F$217)+SUMIF($B$3:$B$724,L689,$BH$3:$BH$724)</f>
        <v>0</v>
      </c>
      <c r="BG689" s="30">
        <f>SUMIF(Ingredients!$B$3:$B$217,M689,Ingredients!$F$3:$F$217)+SUMIF($B$3:$B$724,M689,$BH$3:$BH$724)</f>
        <v>0</v>
      </c>
      <c r="BH689" s="35">
        <f t="shared" si="135"/>
        <v>1.5</v>
      </c>
      <c r="BI689" s="30">
        <f>SUMIF(Ingredients!$B$3:$B$217,F689,Ingredients!$G$3:$G$217)+SUMIF($B$3:$B$724,F689,$BQ$3:$BQ$724)</f>
        <v>0</v>
      </c>
      <c r="BJ689" s="30">
        <f>SUMIF(Ingredients!$B$3:$B$217,G689,Ingredients!$G$3:$G$217)+SUMIF($B$3:$B$724,G689,$BQ$3:$BQ$724)</f>
        <v>0</v>
      </c>
      <c r="BK689" s="30">
        <f>SUMIF(Ingredients!$B$3:$B$217,H689,Ingredients!$G$3:$G$217)+SUMIF($B$3:$B$724,H689,$BQ$3:$BQ$724)</f>
        <v>0</v>
      </c>
      <c r="BL689" s="30">
        <f>SUMIF(Ingredients!$B$3:$B$217,I689,Ingredients!$G$3:$G$217)+SUMIF($B$3:$B$724,I689,$BQ$3:$BQ$724)</f>
        <v>0</v>
      </c>
      <c r="BM689" s="30">
        <f>SUMIF(Ingredients!$B$3:$B$217,J689,Ingredients!$G$3:$G$217)+SUMIF($B$3:$B$724,J689,$BQ$3:$BQ$724)</f>
        <v>0</v>
      </c>
      <c r="BN689" s="30">
        <f>SUMIF(Ingredients!$B$3:$B$217,K689,Ingredients!$G$3:$G$217)+SUMIF($B$3:$B$724,K689,$BQ$3:$BQ$724)</f>
        <v>0</v>
      </c>
      <c r="BO689" s="30">
        <f>SUMIF(Ingredients!$B$3:$B$217,L689,Ingredients!$G$3:$G$217)+SUMIF($B$3:$B$724,L689,$BQ$3:$BQ$724)</f>
        <v>0</v>
      </c>
      <c r="BP689" s="30">
        <f>SUMIF(Ingredients!$B$3:$B$217,M689,Ingredients!$G$3:$G$217)+SUMIF($B$3:$B$724,M689,$BQ$3:$BQ$724)</f>
        <v>0</v>
      </c>
      <c r="BQ689" s="36">
        <f t="shared" si="136"/>
        <v>0</v>
      </c>
      <c r="BR689" s="30">
        <f>SUMIF(Ingredients!$B$3:$B$217,F689,Ingredients!$H$3:$H$217)+SUMIF($B$3:$B$724,F689,$BZ$3:$BZ$724)</f>
        <v>1</v>
      </c>
      <c r="BS689" s="30">
        <f>SUMIF(Ingredients!$B$3:$B$217,G689,Ingredients!$H$3:$H$217)+SUMIF($B$3:$B$724,G689,$BZ$3:$BZ$724)</f>
        <v>1.5</v>
      </c>
      <c r="BT689" s="30">
        <f>SUMIF(Ingredients!$B$3:$B$217,H689,Ingredients!$H$3:$H$217)+SUMIF($B$3:$B$724,H689,$BZ$3:$BZ$724)</f>
        <v>0</v>
      </c>
      <c r="BU689" s="30">
        <f>SUMIF(Ingredients!$B$3:$B$217,I689,Ingredients!$H$3:$H$217)+SUMIF($B$3:$B$724,I689,$BZ$3:$BZ$724)</f>
        <v>0</v>
      </c>
      <c r="BV689" s="30">
        <f>SUMIF(Ingredients!$B$3:$B$217,J689,Ingredients!$H$3:$H$217)+SUMIF($B$3:$B$724,J689,$BZ$3:$BZ$724)</f>
        <v>0</v>
      </c>
      <c r="BW689" s="30">
        <f>SUMIF(Ingredients!$B$3:$B$217,K689,Ingredients!$H$3:$H$217)+SUMIF($B$3:$B$724,K689,$BZ$3:$BZ$724)</f>
        <v>0</v>
      </c>
      <c r="BX689" s="30">
        <f>SUMIF(Ingredients!$B$3:$B$217,L689,Ingredients!$H$3:$H$217)+SUMIF($B$3:$B$724,L689,$BZ$3:$BZ$724)</f>
        <v>0</v>
      </c>
      <c r="BY689" s="30">
        <f>SUMIF(Ingredients!$B$3:$B$217,M689,Ingredients!$H$3:$H$217)+SUMIF($B$3:$B$724,M689,$BZ$3:$BZ$724)</f>
        <v>0</v>
      </c>
      <c r="BZ689" s="42">
        <f t="shared" si="137"/>
        <v>2.5</v>
      </c>
      <c r="CA689" s="30">
        <f>SUMIF(Ingredients!$B$3:$B$217,F689,Ingredients!$I$3:$I$217)+SUMIF($B$3:$B$724,F689,$CI$3:$CI$724)</f>
        <v>0</v>
      </c>
      <c r="CB689" s="30">
        <f>SUMIF(Ingredients!$B$3:$B$217,G689,Ingredients!$I$3:$I$217)+SUMIF($B$3:$B$724,G689,$CI$3:$CI$724)</f>
        <v>0</v>
      </c>
      <c r="CC689" s="30">
        <f>SUMIF(Ingredients!$B$3:$B$217,H689,Ingredients!$I$3:$I$217)+SUMIF($B$3:$B$724,H689,$CI$3:$CI$724)</f>
        <v>2.5</v>
      </c>
      <c r="CD689" s="30">
        <f>SUMIF(Ingredients!$B$3:$B$217,I689,Ingredients!$I$3:$I$217)+SUMIF($B$3:$B$724,I689,$CI$3:$CI$724)</f>
        <v>0</v>
      </c>
      <c r="CE689" s="30">
        <f>SUMIF(Ingredients!$B$3:$B$217,J689,Ingredients!$I$3:$I$217)+SUMIF($B$3:$B$724,J689,$CI$3:$CI$724)</f>
        <v>0</v>
      </c>
      <c r="CF689" s="30">
        <f>SUMIF(Ingredients!$B$3:$B$217,K689,Ingredients!$I$3:$I$217)+SUMIF($B$3:$B$724,K689,$CI$3:$CI$724)</f>
        <v>0</v>
      </c>
      <c r="CG689" s="30">
        <f>SUMIF(Ingredients!$B$3:$B$217,L689,Ingredients!$I$3:$I$217)+SUMIF($B$3:$B$724,L689,$CI$3:$CI$724)</f>
        <v>0</v>
      </c>
      <c r="CH689" s="30">
        <f>SUMIF(Ingredients!$B$3:$B$217,M689,Ingredients!$I$3:$I$217)+SUMIF($B$3:$B$724,M689,$CI$3:$CI$724)</f>
        <v>0</v>
      </c>
      <c r="CI689" s="38">
        <f t="shared" si="138"/>
        <v>2.5</v>
      </c>
      <c r="CJ689" s="30">
        <f>SUMIF(Ingredients!$B$3:$B$217,F689,Ingredients!$J$3:$J$217)+SUMIF($B$3:$B$724,F689,$CR$3:$CR$724)</f>
        <v>0</v>
      </c>
      <c r="CK689" s="30">
        <f>SUMIF(Ingredients!$B$3:$B$217,G689,Ingredients!$J$3:$J$217)+SUMIF($B$3:$B$724,G689,$CR$3:$CR$724)</f>
        <v>0</v>
      </c>
      <c r="CL689" s="30">
        <f>SUMIF(Ingredients!$B$3:$B$217,H689,Ingredients!$J$3:$J$217)+SUMIF($B$3:$B$724,H689,$CR$3:$CR$724)</f>
        <v>0</v>
      </c>
      <c r="CM689" s="30">
        <f>SUMIF(Ingredients!$B$3:$B$217,I689,Ingredients!$J$3:$J$217)+SUMIF($B$3:$B$724,I689,$CR$3:$CR$724)</f>
        <v>1</v>
      </c>
      <c r="CN689" s="30">
        <f>SUMIF(Ingredients!$B$3:$B$217,J689,Ingredients!$J$3:$J$217)+SUMIF($B$3:$B$724,J689,$CR$3:$CR$724)</f>
        <v>0</v>
      </c>
      <c r="CO689" s="30">
        <f>SUMIF(Ingredients!$B$3:$B$217,K689,Ingredients!$J$3:$J$217)+SUMIF($B$3:$B$724,K689,$CR$3:$CR$724)</f>
        <v>0</v>
      </c>
      <c r="CP689" s="30">
        <f>SUMIF(Ingredients!$B$3:$B$217,L689,Ingredients!$J$3:$J$217)+SUMIF($B$3:$B$724,L689,$CR$3:$CR$724)</f>
        <v>0</v>
      </c>
      <c r="CQ689" s="30">
        <f>SUMIF(Ingredients!$B$3:$B$217,M689,Ingredients!$J$3:$J$217)+SUMIF($B$3:$B$724,M689,$CR$3:$CR$724)</f>
        <v>0</v>
      </c>
      <c r="CR689" s="43">
        <f t="shared" si="139"/>
        <v>1</v>
      </c>
      <c r="CS689" s="34">
        <v>24</v>
      </c>
      <c r="CT689" s="30">
        <v>5</v>
      </c>
      <c r="CU689" s="30">
        <v>10.3125</v>
      </c>
      <c r="CV689" s="35">
        <v>1.5</v>
      </c>
      <c r="CW689" s="36">
        <v>0</v>
      </c>
      <c r="CX689" s="37">
        <v>2.5</v>
      </c>
      <c r="CY689" s="38">
        <v>2.5</v>
      </c>
      <c r="CZ689" s="39">
        <v>1</v>
      </c>
      <c r="DA689" t="s">
        <v>199</v>
      </c>
      <c r="DB689" t="str">
        <f t="shared" si="140"/>
        <v>No</v>
      </c>
      <c r="DC689" t="s">
        <v>1164</v>
      </c>
      <c r="DD689" t="s">
        <v>200</v>
      </c>
      <c r="DE689" t="str">
        <f t="shared" si="141"/>
        <v/>
      </c>
      <c r="DF689" t="s">
        <v>2272</v>
      </c>
    </row>
    <row r="690" spans="2:110" x14ac:dyDescent="0.3">
      <c r="B690" t="s">
        <v>1027</v>
      </c>
      <c r="C690" t="str">
        <f>INDEX('PH Itemnames'!$B$1:$B$723,MATCH(B690,'PH Itemnames'!$A$1:$A$723),1)</f>
        <v>kohlundpinkelItem</v>
      </c>
      <c r="D690" t="s">
        <v>245</v>
      </c>
      <c r="E690" t="s">
        <v>1192</v>
      </c>
      <c r="F690" s="10" t="s">
        <v>76</v>
      </c>
      <c r="G690" s="11" t="s">
        <v>873</v>
      </c>
      <c r="H690" s="11" t="s">
        <v>65</v>
      </c>
      <c r="I690" s="11" t="s">
        <v>401</v>
      </c>
      <c r="J690" s="11" t="s">
        <v>615</v>
      </c>
      <c r="K690" s="11" t="s">
        <v>144</v>
      </c>
      <c r="L690" s="11"/>
      <c r="M690" s="11"/>
      <c r="N690" s="46">
        <f ca="1">SUMIF(Ingredients!$B$3:$B$217,'PH complex foods'!F690,Ingredients!$A$3:$A$119)+SUMIF($B$3:$B$724,F690,$V$3:$V$723)</f>
        <v>1</v>
      </c>
      <c r="O690" s="11">
        <f ca="1">SUMIF(Ingredients!$B$3:$B$217,'PH complex foods'!G690,Ingredients!$A$3:$A$119)+SUMIF($B$3:$B$724,G690,$V$3:$V$723)</f>
        <v>1</v>
      </c>
      <c r="P690" s="11">
        <f ca="1">SUMIF(Ingredients!$B$3:$B$217,'PH complex foods'!H690,Ingredients!$A$3:$A$119)+SUMIF($B$3:$B$724,H690,$V$3:$V$723)</f>
        <v>1</v>
      </c>
      <c r="Q690" s="11">
        <f ca="1">SUMIF(Ingredients!$B$3:$B$217,'PH complex foods'!I690,Ingredients!$A$3:$A$119)+SUMIF($B$3:$B$724,I690,$V$3:$V$723)</f>
        <v>1</v>
      </c>
      <c r="R690" s="11">
        <f ca="1">SUMIF(Ingredients!$B$3:$B$217,'PH complex foods'!J690,Ingredients!$A$3:$A$119)+SUMIF($B$3:$B$724,J690,$V$3:$V$723)</f>
        <v>1</v>
      </c>
      <c r="S690" s="11">
        <f ca="1">SUMIF(Ingredients!$B$3:$B$217,'PH complex foods'!K690,Ingredients!$A$3:$A$119)+SUMIF($B$3:$B$724,K690,$V$3:$V$723)</f>
        <v>0</v>
      </c>
      <c r="T690" s="11">
        <f ca="1">SUMIF(Ingredients!$B$3:$B$217,'PH complex foods'!L690,Ingredients!$A$3:$A$119)+SUMIF($B$3:$B$724,L690,$V$3:$V$723)</f>
        <v>0</v>
      </c>
      <c r="U690" s="11">
        <f ca="1">SUMIF(Ingredients!$B$3:$B$217,'PH complex foods'!M690,Ingredients!$A$3:$A$119)+SUMIF($B$3:$B$724,M690,$V$3:$V$723)</f>
        <v>0</v>
      </c>
      <c r="V690" s="10">
        <f t="shared" ca="1" si="142"/>
        <v>0</v>
      </c>
      <c r="W690" s="11">
        <f t="shared" si="131"/>
        <v>0</v>
      </c>
      <c r="X690" s="44" t="str">
        <f t="shared" ca="1" si="143"/>
        <v>No</v>
      </c>
      <c r="Y690" s="34">
        <f>SUMIF(Ingredients!$B$3:$B$217,F690,Ingredients!$C$3:$C$217)+SUMIF($B$3:$B$724,F690,$AG$3:$AG$724)</f>
        <v>10</v>
      </c>
      <c r="Z690" s="30">
        <f>SUMIF(Ingredients!$B$3:$B$217,G690,Ingredients!$C$3:$C$217)+SUMIF($B$3:$B$724,G690,$AG$3:$AG$724)</f>
        <v>12</v>
      </c>
      <c r="AA690" s="30">
        <f>SUMIF(Ingredients!$B$3:$B$217,H690,Ingredients!$C$3:$C$217)+SUMIF($B$3:$B$724,H690,$AG$3:$AG$724)</f>
        <v>10</v>
      </c>
      <c r="AB690" s="30">
        <f>SUMIF(Ingredients!$B$3:$B$217,I690,Ingredients!$C$3:$C$217)+SUMIF($B$3:$B$724,I690,$AG$3:$AG$724)</f>
        <v>0</v>
      </c>
      <c r="AC690" s="30">
        <f>SUMIF(Ingredients!$B$3:$B$217,J690,Ingredients!$C$3:$C$217)+SUMIF($B$3:$B$724,J690,$AG$3:$AG$724)</f>
        <v>10</v>
      </c>
      <c r="AD690" s="30">
        <f>SUMIF(Ingredients!$B$3:$B$217,K690,Ingredients!$C$3:$C$217)+SUMIF($B$3:$B$724,K690,$AG$3:$AG$724)</f>
        <v>0</v>
      </c>
      <c r="AE690" s="30">
        <f>SUMIF(Ingredients!$B$3:$B$217,L690,Ingredients!$C$3:$C$217)+SUMIF($B$3:$B$724,L690,$AG$3:$AG$724)</f>
        <v>0</v>
      </c>
      <c r="AF690" s="30">
        <f>SUMIF(Ingredients!$B$3:$B$217,M690,Ingredients!$C$3:$C$217)+SUMIF($B$3:$B$724,M690,$AG$3:$AG$724)</f>
        <v>0</v>
      </c>
      <c r="AG690" s="29">
        <f t="shared" si="132"/>
        <v>42</v>
      </c>
      <c r="AH690" s="30">
        <f>SUMIF(Ingredients!$B$3:$B$217,F690,Ingredients!$D$3:$D$217)+SUMIF($B$3:$B$724,F690,$AP$3:$AP$724)</f>
        <v>0</v>
      </c>
      <c r="AI690" s="30">
        <f>SUMIF(Ingredients!$B$3:$B$217,G690,Ingredients!$D$3:$D$217)+SUMIF($B$3:$B$724,G690,$AP$3:$AP$724)</f>
        <v>0</v>
      </c>
      <c r="AJ690" s="30">
        <f>SUMIF(Ingredients!$B$3:$B$217,H690,Ingredients!$D$3:$D$217)+SUMIF($B$3:$B$724,H690,$AP$3:$AP$724)</f>
        <v>0</v>
      </c>
      <c r="AK690" s="30">
        <f>SUMIF(Ingredients!$B$3:$B$217,I690,Ingredients!$D$3:$D$217)+SUMIF($B$3:$B$724,I690,$AP$3:$AP$724)</f>
        <v>0</v>
      </c>
      <c r="AL690" s="30">
        <f>SUMIF(Ingredients!$B$3:$B$217,J690,Ingredients!$D$3:$D$217)+SUMIF($B$3:$B$724,J690,$AP$3:$AP$724)</f>
        <v>0</v>
      </c>
      <c r="AM690" s="30">
        <f>SUMIF(Ingredients!$B$3:$B$217,K690,Ingredients!$D$3:$D$217)+SUMIF($B$3:$B$724,K690,$AP$3:$AP$724)</f>
        <v>0</v>
      </c>
      <c r="AN690" s="30">
        <f>SUMIF(Ingredients!$B$3:$B$217,L690,Ingredients!$D$3:$D$217)+SUMIF($B$3:$B$724,L690,$AP$3:$AP$724)</f>
        <v>0</v>
      </c>
      <c r="AO690" s="30">
        <f>SUMIF(Ingredients!$B$3:$B$217,M690,Ingredients!$D$3:$D$217)+SUMIF($B$3:$B$724,M690,$AP$3:$AP$724)</f>
        <v>0</v>
      </c>
      <c r="AP690" s="29">
        <f t="shared" si="133"/>
        <v>0</v>
      </c>
      <c r="AQ690" s="30">
        <f>SUMIF(Ingredients!$B$3:$B$217,F690,Ingredients!$E$3:$E$217)+SUMIF($B$3:$B$724,F690,$AY$3:$AY$727)</f>
        <v>10</v>
      </c>
      <c r="AR690" s="30">
        <f>SUMIF(Ingredients!$B$3:$B$217,G690,Ingredients!$E$3:$E$217)+SUMIF($B$3:$B$724,G690,$AY$3:$AY$727)</f>
        <v>21</v>
      </c>
      <c r="AS690" s="30">
        <f>SUMIF(Ingredients!$B$3:$B$217,H690,Ingredients!$E$3:$E$217)+SUMIF($B$3:$B$724,H690,$AY$3:$AY$727)</f>
        <v>32</v>
      </c>
      <c r="AT690" s="30">
        <f>SUMIF(Ingredients!$B$3:$B$217,I690,Ingredients!$E$3:$E$217)+SUMIF($B$3:$B$724,I690,$AY$3:$AY$727)</f>
        <v>0</v>
      </c>
      <c r="AU690" s="30">
        <f>SUMIF(Ingredients!$B$3:$B$217,J690,Ingredients!$E$3:$E$217)+SUMIF($B$3:$B$724,J690,$AY$3:$AY$727)</f>
        <v>30.666666666666668</v>
      </c>
      <c r="AV690" s="30">
        <f>SUMIF(Ingredients!$B$3:$B$217,K690,Ingredients!$E$3:$E$217)+SUMIF($B$3:$B$724,K690,$AY$3:$AY$727)</f>
        <v>0</v>
      </c>
      <c r="AW690" s="30">
        <f>SUMIF(Ingredients!$B$3:$B$217,L690,Ingredients!$E$3:$E$217)+SUMIF($B$3:$B$724,L690,$AY$3:$AY$727)</f>
        <v>0</v>
      </c>
      <c r="AX690" s="30">
        <f>SUMIF(Ingredients!$B$3:$B$217,M690,Ingredients!$E$3:$E$217)+SUMIF($B$3:$B$724,M690,$AY$3:$AY$727)</f>
        <v>0</v>
      </c>
      <c r="AY690" s="29">
        <f t="shared" si="134"/>
        <v>15.611111111111112</v>
      </c>
      <c r="AZ690" s="30">
        <f>SUMIF(Ingredients!$B$3:$B$217,F690,Ingredients!$F$3:$F$217)+SUMIF($B$3:$B$724,F690,$BH$3:$BH$724)</f>
        <v>0</v>
      </c>
      <c r="BA690" s="30">
        <f>SUMIF(Ingredients!$B$3:$B$217,G690,Ingredients!$F$3:$F$217)+SUMIF($B$3:$B$724,G690,$BH$3:$BH$724)</f>
        <v>0</v>
      </c>
      <c r="BB690" s="30">
        <f>SUMIF(Ingredients!$B$3:$B$217,H690,Ingredients!$F$3:$F$217)+SUMIF($B$3:$B$724,H690,$BH$3:$BH$724)</f>
        <v>0</v>
      </c>
      <c r="BC690" s="30">
        <f>SUMIF(Ingredients!$B$3:$B$217,I690,Ingredients!$F$3:$F$217)+SUMIF($B$3:$B$724,I690,$BH$3:$BH$724)</f>
        <v>0</v>
      </c>
      <c r="BD690" s="30">
        <f>SUMIF(Ingredients!$B$3:$B$217,J690,Ingredients!$F$3:$F$217)+SUMIF($B$3:$B$724,J690,$BH$3:$BH$724)</f>
        <v>0</v>
      </c>
      <c r="BE690" s="30">
        <f>SUMIF(Ingredients!$B$3:$B$217,K690,Ingredients!$F$3:$F$217)+SUMIF($B$3:$B$724,K690,$BH$3:$BH$724)</f>
        <v>0</v>
      </c>
      <c r="BF690" s="30">
        <f>SUMIF(Ingredients!$B$3:$B$217,L690,Ingredients!$F$3:$F$217)+SUMIF($B$3:$B$724,L690,$BH$3:$BH$724)</f>
        <v>0</v>
      </c>
      <c r="BG690" s="30">
        <f>SUMIF(Ingredients!$B$3:$B$217,M690,Ingredients!$F$3:$F$217)+SUMIF($B$3:$B$724,M690,$BH$3:$BH$724)</f>
        <v>0</v>
      </c>
      <c r="BH690" s="35">
        <f t="shared" si="135"/>
        <v>0</v>
      </c>
      <c r="BI690" s="30">
        <f>SUMIF(Ingredients!$B$3:$B$217,F690,Ingredients!$G$3:$G$217)+SUMIF($B$3:$B$724,F690,$BQ$3:$BQ$724)</f>
        <v>0</v>
      </c>
      <c r="BJ690" s="30">
        <f>SUMIF(Ingredients!$B$3:$B$217,G690,Ingredients!$G$3:$G$217)+SUMIF($B$3:$B$724,G690,$BQ$3:$BQ$724)</f>
        <v>0</v>
      </c>
      <c r="BK690" s="30">
        <f>SUMIF(Ingredients!$B$3:$B$217,H690,Ingredients!$G$3:$G$217)+SUMIF($B$3:$B$724,H690,$BQ$3:$BQ$724)</f>
        <v>0</v>
      </c>
      <c r="BL690" s="30">
        <f>SUMIF(Ingredients!$B$3:$B$217,I690,Ingredients!$G$3:$G$217)+SUMIF($B$3:$B$724,I690,$BQ$3:$BQ$724)</f>
        <v>0</v>
      </c>
      <c r="BM690" s="30">
        <f>SUMIF(Ingredients!$B$3:$B$217,J690,Ingredients!$G$3:$G$217)+SUMIF($B$3:$B$724,J690,$BQ$3:$BQ$724)</f>
        <v>0</v>
      </c>
      <c r="BN690" s="30">
        <f>SUMIF(Ingredients!$B$3:$B$217,K690,Ingredients!$G$3:$G$217)+SUMIF($B$3:$B$724,K690,$BQ$3:$BQ$724)</f>
        <v>0</v>
      </c>
      <c r="BO690" s="30">
        <f>SUMIF(Ingredients!$B$3:$B$217,L690,Ingredients!$G$3:$G$217)+SUMIF($B$3:$B$724,L690,$BQ$3:$BQ$724)</f>
        <v>0</v>
      </c>
      <c r="BP690" s="30">
        <f>SUMIF(Ingredients!$B$3:$B$217,M690,Ingredients!$G$3:$G$217)+SUMIF($B$3:$B$724,M690,$BQ$3:$BQ$724)</f>
        <v>0</v>
      </c>
      <c r="BQ690" s="36">
        <f t="shared" si="136"/>
        <v>0</v>
      </c>
      <c r="BR690" s="30">
        <f>SUMIF(Ingredients!$B$3:$B$217,F690,Ingredients!$H$3:$H$217)+SUMIF($B$3:$B$724,F690,$BZ$3:$BZ$724)</f>
        <v>0</v>
      </c>
      <c r="BS690" s="30">
        <f>SUMIF(Ingredients!$B$3:$B$217,G690,Ingredients!$H$3:$H$217)+SUMIF($B$3:$B$724,G690,$BZ$3:$BZ$724)</f>
        <v>1</v>
      </c>
      <c r="BT690" s="30">
        <f>SUMIF(Ingredients!$B$3:$B$217,H690,Ingredients!$H$3:$H$217)+SUMIF($B$3:$B$724,H690,$BZ$3:$BZ$724)</f>
        <v>1.5</v>
      </c>
      <c r="BU690" s="30">
        <f>SUMIF(Ingredients!$B$3:$B$217,I690,Ingredients!$H$3:$H$217)+SUMIF($B$3:$B$724,I690,$BZ$3:$BZ$724)</f>
        <v>0</v>
      </c>
      <c r="BV690" s="30">
        <f>SUMIF(Ingredients!$B$3:$B$217,J690,Ingredients!$H$3:$H$217)+SUMIF($B$3:$B$724,J690,$BZ$3:$BZ$724)</f>
        <v>0</v>
      </c>
      <c r="BW690" s="30">
        <f>SUMIF(Ingredients!$B$3:$B$217,K690,Ingredients!$H$3:$H$217)+SUMIF($B$3:$B$724,K690,$BZ$3:$BZ$724)</f>
        <v>0</v>
      </c>
      <c r="BX690" s="30">
        <f>SUMIF(Ingredients!$B$3:$B$217,L690,Ingredients!$H$3:$H$217)+SUMIF($B$3:$B$724,L690,$BZ$3:$BZ$724)</f>
        <v>0</v>
      </c>
      <c r="BY690" s="30">
        <f>SUMIF(Ingredients!$B$3:$B$217,M690,Ingredients!$H$3:$H$217)+SUMIF($B$3:$B$724,M690,$BZ$3:$BZ$724)</f>
        <v>0</v>
      </c>
      <c r="BZ690" s="42">
        <f t="shared" si="137"/>
        <v>2.5</v>
      </c>
      <c r="CA690" s="30">
        <f>SUMIF(Ingredients!$B$3:$B$217,F690,Ingredients!$I$3:$I$217)+SUMIF($B$3:$B$724,F690,$CI$3:$CI$724)</f>
        <v>1.5</v>
      </c>
      <c r="CB690" s="30">
        <f>SUMIF(Ingredients!$B$3:$B$217,G690,Ingredients!$I$3:$I$217)+SUMIF($B$3:$B$724,G690,$CI$3:$CI$724)</f>
        <v>1.5</v>
      </c>
      <c r="CC690" s="30">
        <f>SUMIF(Ingredients!$B$3:$B$217,H690,Ingredients!$I$3:$I$217)+SUMIF($B$3:$B$724,H690,$CI$3:$CI$724)</f>
        <v>0</v>
      </c>
      <c r="CD690" s="30">
        <f>SUMIF(Ingredients!$B$3:$B$217,I690,Ingredients!$I$3:$I$217)+SUMIF($B$3:$B$724,I690,$CI$3:$CI$724)</f>
        <v>0</v>
      </c>
      <c r="CE690" s="30">
        <f>SUMIF(Ingredients!$B$3:$B$217,J690,Ingredients!$I$3:$I$217)+SUMIF($B$3:$B$724,J690,$CI$3:$CI$724)</f>
        <v>2.5</v>
      </c>
      <c r="CF690" s="30">
        <f>SUMIF(Ingredients!$B$3:$B$217,K690,Ingredients!$I$3:$I$217)+SUMIF($B$3:$B$724,K690,$CI$3:$CI$724)</f>
        <v>0</v>
      </c>
      <c r="CG690" s="30">
        <f>SUMIF(Ingredients!$B$3:$B$217,L690,Ingredients!$I$3:$I$217)+SUMIF($B$3:$B$724,L690,$CI$3:$CI$724)</f>
        <v>0</v>
      </c>
      <c r="CH690" s="30">
        <f>SUMIF(Ingredients!$B$3:$B$217,M690,Ingredients!$I$3:$I$217)+SUMIF($B$3:$B$724,M690,$CI$3:$CI$724)</f>
        <v>0</v>
      </c>
      <c r="CI690" s="38">
        <f t="shared" si="138"/>
        <v>5.5</v>
      </c>
      <c r="CJ690" s="30">
        <f>SUMIF(Ingredients!$B$3:$B$217,F690,Ingredients!$J$3:$J$217)+SUMIF($B$3:$B$724,F690,$CR$3:$CR$724)</f>
        <v>0</v>
      </c>
      <c r="CK690" s="30">
        <f>SUMIF(Ingredients!$B$3:$B$217,G690,Ingredients!$J$3:$J$217)+SUMIF($B$3:$B$724,G690,$CR$3:$CR$724)</f>
        <v>0</v>
      </c>
      <c r="CL690" s="30">
        <f>SUMIF(Ingredients!$B$3:$B$217,H690,Ingredients!$J$3:$J$217)+SUMIF($B$3:$B$724,H690,$CR$3:$CR$724)</f>
        <v>0</v>
      </c>
      <c r="CM690" s="30">
        <f>SUMIF(Ingredients!$B$3:$B$217,I690,Ingredients!$J$3:$J$217)+SUMIF($B$3:$B$724,I690,$CR$3:$CR$724)</f>
        <v>0</v>
      </c>
      <c r="CN690" s="30">
        <f>SUMIF(Ingredients!$B$3:$B$217,J690,Ingredients!$J$3:$J$217)+SUMIF($B$3:$B$724,J690,$CR$3:$CR$724)</f>
        <v>0</v>
      </c>
      <c r="CO690" s="30">
        <f>SUMIF(Ingredients!$B$3:$B$217,K690,Ingredients!$J$3:$J$217)+SUMIF($B$3:$B$724,K690,$CR$3:$CR$724)</f>
        <v>0</v>
      </c>
      <c r="CP690" s="30">
        <f>SUMIF(Ingredients!$B$3:$B$217,L690,Ingredients!$J$3:$J$217)+SUMIF($B$3:$B$724,L690,$CR$3:$CR$724)</f>
        <v>0</v>
      </c>
      <c r="CQ690" s="30">
        <f>SUMIF(Ingredients!$B$3:$B$217,M690,Ingredients!$J$3:$J$217)+SUMIF($B$3:$B$724,M690,$CR$3:$CR$724)</f>
        <v>0</v>
      </c>
      <c r="CR690" s="43">
        <f t="shared" si="139"/>
        <v>0</v>
      </c>
      <c r="CS690" s="34">
        <v>42</v>
      </c>
      <c r="CT690" s="30">
        <v>0</v>
      </c>
      <c r="CU690" s="30">
        <v>12.944444444444445</v>
      </c>
      <c r="CV690" s="35">
        <v>0</v>
      </c>
      <c r="CW690" s="36">
        <v>0</v>
      </c>
      <c r="CX690" s="37">
        <v>2.5</v>
      </c>
      <c r="CY690" s="38">
        <v>5.5</v>
      </c>
      <c r="CZ690" s="39">
        <v>0</v>
      </c>
      <c r="DA690" t="s">
        <v>199</v>
      </c>
      <c r="DB690" t="str">
        <f t="shared" ca="1" si="140"/>
        <v>No</v>
      </c>
      <c r="DD690" t="s">
        <v>200</v>
      </c>
      <c r="DE690" t="str">
        <f t="shared" ca="1" si="141"/>
        <v/>
      </c>
      <c r="DF690" t="s">
        <v>2272</v>
      </c>
    </row>
    <row r="691" spans="2:110" x14ac:dyDescent="0.3">
      <c r="B691" t="s">
        <v>1028</v>
      </c>
      <c r="C691" t="str">
        <f>INDEX('PH Itemnames'!$B$1:$B$723,MATCH(B691,'PH Itemnames'!$A$1:$A$723),1)</f>
        <v>beetburgerItem</v>
      </c>
      <c r="D691" t="s">
        <v>240</v>
      </c>
      <c r="E691" t="s">
        <v>1192</v>
      </c>
      <c r="F691" s="10" t="s">
        <v>319</v>
      </c>
      <c r="G691" s="11" t="s">
        <v>59</v>
      </c>
      <c r="H691" s="11" t="s">
        <v>1029</v>
      </c>
      <c r="I691" s="11" t="s">
        <v>77</v>
      </c>
      <c r="J691" s="11" t="s">
        <v>138</v>
      </c>
      <c r="K691" s="11" t="s">
        <v>244</v>
      </c>
      <c r="L691" s="11"/>
      <c r="M691" s="11"/>
      <c r="N691" s="46">
        <f ca="1">SUMIF(Ingredients!$B$3:$B$217,'PH complex foods'!F691,Ingredients!$A$3:$A$119)+SUMIF($B$3:$B$724,F691,$V$3:$V$723)</f>
        <v>1</v>
      </c>
      <c r="O691" s="11">
        <f ca="1">SUMIF(Ingredients!$B$3:$B$217,'PH complex foods'!G691,Ingredients!$A$3:$A$119)+SUMIF($B$3:$B$724,G691,$V$3:$V$723)</f>
        <v>1</v>
      </c>
      <c r="P691" s="11">
        <f ca="1">SUMIF(Ingredients!$B$3:$B$217,'PH complex foods'!H691,Ingredients!$A$3:$A$119)+SUMIF($B$3:$B$724,H691,$V$3:$V$723)</f>
        <v>1</v>
      </c>
      <c r="Q691" s="11">
        <f ca="1">SUMIF(Ingredients!$B$3:$B$217,'PH complex foods'!I691,Ingredients!$A$3:$A$119)+SUMIF($B$3:$B$724,I691,$V$3:$V$723)</f>
        <v>1</v>
      </c>
      <c r="R691" s="11">
        <f ca="1">SUMIF(Ingredients!$B$3:$B$217,'PH complex foods'!J691,Ingredients!$A$3:$A$119)+SUMIF($B$3:$B$724,J691,$V$3:$V$723)</f>
        <v>0</v>
      </c>
      <c r="S691" s="11">
        <f ca="1">SUMIF(Ingredients!$B$3:$B$217,'PH complex foods'!K691,Ingredients!$A$3:$A$119)+SUMIF($B$3:$B$724,K691,$V$3:$V$723)</f>
        <v>1</v>
      </c>
      <c r="T691" s="11">
        <f ca="1">SUMIF(Ingredients!$B$3:$B$217,'PH complex foods'!L691,Ingredients!$A$3:$A$119)+SUMIF($B$3:$B$724,L691,$V$3:$V$723)</f>
        <v>0</v>
      </c>
      <c r="U691" s="11">
        <f ca="1">SUMIF(Ingredients!$B$3:$B$217,'PH complex foods'!M691,Ingredients!$A$3:$A$119)+SUMIF($B$3:$B$724,M691,$V$3:$V$723)</f>
        <v>0</v>
      </c>
      <c r="V691" s="10">
        <f t="shared" ca="1" si="142"/>
        <v>0</v>
      </c>
      <c r="W691" s="11">
        <f t="shared" si="131"/>
        <v>0</v>
      </c>
      <c r="X691" s="44" t="str">
        <f t="shared" ca="1" si="143"/>
        <v>No</v>
      </c>
      <c r="Y691" s="34">
        <f>SUMIF(Ingredients!$B$3:$B$217,F691,Ingredients!$C$3:$C$217)+SUMIF($B$3:$B$724,F691,$AG$3:$AG$724)</f>
        <v>10</v>
      </c>
      <c r="Z691" s="30">
        <f>SUMIF(Ingredients!$B$3:$B$217,G691,Ingredients!$C$3:$C$217)+SUMIF($B$3:$B$724,G691,$AG$3:$AG$724)</f>
        <v>10</v>
      </c>
      <c r="AA691" s="30">
        <f>SUMIF(Ingredients!$B$3:$B$217,H691,Ingredients!$C$3:$C$217)+SUMIF($B$3:$B$724,H691,$AG$3:$AG$724)</f>
        <v>2</v>
      </c>
      <c r="AB691" s="30">
        <f>SUMIF(Ingredients!$B$3:$B$217,I691,Ingredients!$C$3:$C$217)+SUMIF($B$3:$B$724,I691,$AG$3:$AG$724)</f>
        <v>10</v>
      </c>
      <c r="AC691" s="30">
        <f>SUMIF(Ingredients!$B$3:$B$217,J691,Ingredients!$C$3:$C$217)+SUMIF($B$3:$B$724,J691,$AG$3:$AG$724)</f>
        <v>0</v>
      </c>
      <c r="AD691" s="30">
        <f>SUMIF(Ingredients!$B$3:$B$217,K691,Ingredients!$C$3:$C$217)+SUMIF($B$3:$B$724,K691,$AG$3:$AG$724)</f>
        <v>10</v>
      </c>
      <c r="AE691" s="30">
        <f>SUMIF(Ingredients!$B$3:$B$217,L691,Ingredients!$C$3:$C$217)+SUMIF($B$3:$B$724,L691,$AG$3:$AG$724)</f>
        <v>0</v>
      </c>
      <c r="AF691" s="30">
        <f>SUMIF(Ingredients!$B$3:$B$217,M691,Ingredients!$C$3:$C$217)+SUMIF($B$3:$B$724,M691,$AG$3:$AG$724)</f>
        <v>0</v>
      </c>
      <c r="AG691" s="29">
        <f t="shared" si="132"/>
        <v>42</v>
      </c>
      <c r="AH691" s="30">
        <f>SUMIF(Ingredients!$B$3:$B$217,F691,Ingredients!$D$3:$D$217)+SUMIF($B$3:$B$724,F691,$AP$3:$AP$724)</f>
        <v>0</v>
      </c>
      <c r="AI691" s="30">
        <f>SUMIF(Ingredients!$B$3:$B$217,G691,Ingredients!$D$3:$D$217)+SUMIF($B$3:$B$724,G691,$AP$3:$AP$724)</f>
        <v>0</v>
      </c>
      <c r="AJ691" s="30">
        <f>SUMIF(Ingredients!$B$3:$B$217,H691,Ingredients!$D$3:$D$217)+SUMIF($B$3:$B$724,H691,$AP$3:$AP$724)</f>
        <v>0</v>
      </c>
      <c r="AK691" s="30">
        <f>SUMIF(Ingredients!$B$3:$B$217,I691,Ingredients!$D$3:$D$217)+SUMIF($B$3:$B$724,I691,$AP$3:$AP$724)</f>
        <v>0</v>
      </c>
      <c r="AL691" s="30">
        <f>SUMIF(Ingredients!$B$3:$B$217,J691,Ingredients!$D$3:$D$217)+SUMIF($B$3:$B$724,J691,$AP$3:$AP$724)</f>
        <v>0</v>
      </c>
      <c r="AM691" s="30">
        <f>SUMIF(Ingredients!$B$3:$B$217,K691,Ingredients!$D$3:$D$217)+SUMIF($B$3:$B$724,K691,$AP$3:$AP$724)</f>
        <v>0</v>
      </c>
      <c r="AN691" s="30">
        <f>SUMIF(Ingredients!$B$3:$B$217,L691,Ingredients!$D$3:$D$217)+SUMIF($B$3:$B$724,L691,$AP$3:$AP$724)</f>
        <v>0</v>
      </c>
      <c r="AO691" s="30">
        <f>SUMIF(Ingredients!$B$3:$B$217,M691,Ingredients!$D$3:$D$217)+SUMIF($B$3:$B$724,M691,$AP$3:$AP$724)</f>
        <v>0</v>
      </c>
      <c r="AP691" s="29">
        <f t="shared" si="133"/>
        <v>0</v>
      </c>
      <c r="AQ691" s="30">
        <f>SUMIF(Ingredients!$B$3:$B$217,F691,Ingredients!$E$3:$E$217)+SUMIF($B$3:$B$724,F691,$AY$3:$AY$727)</f>
        <v>14</v>
      </c>
      <c r="AR691" s="30">
        <f>SUMIF(Ingredients!$B$3:$B$217,G691,Ingredients!$E$3:$E$217)+SUMIF($B$3:$B$724,G691,$AY$3:$AY$727)</f>
        <v>31</v>
      </c>
      <c r="AS691" s="30">
        <f>SUMIF(Ingredients!$B$3:$B$217,H691,Ingredients!$E$3:$E$217)+SUMIF($B$3:$B$724,H691,$AY$3:$AY$727)</f>
        <v>5</v>
      </c>
      <c r="AT691" s="30">
        <f>SUMIF(Ingredients!$B$3:$B$217,I691,Ingredients!$E$3:$E$217)+SUMIF($B$3:$B$724,I691,$AY$3:$AY$727)</f>
        <v>14</v>
      </c>
      <c r="AU691" s="30">
        <f>SUMIF(Ingredients!$B$3:$B$217,J691,Ingredients!$E$3:$E$217)+SUMIF($B$3:$B$724,J691,$AY$3:$AY$727)</f>
        <v>0</v>
      </c>
      <c r="AV691" s="30">
        <f>SUMIF(Ingredients!$B$3:$B$217,K691,Ingredients!$E$3:$E$217)+SUMIF($B$3:$B$724,K691,$AY$3:$AY$727)</f>
        <v>16.5</v>
      </c>
      <c r="AW691" s="30">
        <f>SUMIF(Ingredients!$B$3:$B$217,L691,Ingredients!$E$3:$E$217)+SUMIF($B$3:$B$724,L691,$AY$3:$AY$727)</f>
        <v>0</v>
      </c>
      <c r="AX691" s="30">
        <f>SUMIF(Ingredients!$B$3:$B$217,M691,Ingredients!$E$3:$E$217)+SUMIF($B$3:$B$724,M691,$AY$3:$AY$727)</f>
        <v>0</v>
      </c>
      <c r="AY691" s="29">
        <f t="shared" si="134"/>
        <v>13.416666666666666</v>
      </c>
      <c r="AZ691" s="30">
        <f>SUMIF(Ingredients!$B$3:$B$217,F691,Ingredients!$F$3:$F$217)+SUMIF($B$3:$B$724,F691,$BH$3:$BH$724)</f>
        <v>0</v>
      </c>
      <c r="BA691" s="30">
        <f>SUMIF(Ingredients!$B$3:$B$217,G691,Ingredients!$F$3:$F$217)+SUMIF($B$3:$B$724,G691,$BH$3:$BH$724)</f>
        <v>0</v>
      </c>
      <c r="BB691" s="30">
        <f>SUMIF(Ingredients!$B$3:$B$217,H691,Ingredients!$F$3:$F$217)+SUMIF($B$3:$B$724,H691,$BH$3:$BH$724)</f>
        <v>0</v>
      </c>
      <c r="BC691" s="30">
        <f>SUMIF(Ingredients!$B$3:$B$217,I691,Ingredients!$F$3:$F$217)+SUMIF($B$3:$B$724,I691,$BH$3:$BH$724)</f>
        <v>0</v>
      </c>
      <c r="BD691" s="30">
        <f>SUMIF(Ingredients!$B$3:$B$217,J691,Ingredients!$F$3:$F$217)+SUMIF($B$3:$B$724,J691,$BH$3:$BH$724)</f>
        <v>0</v>
      </c>
      <c r="BE691" s="30">
        <f>SUMIF(Ingredients!$B$3:$B$217,K691,Ingredients!$F$3:$F$217)+SUMIF($B$3:$B$724,K691,$BH$3:$BH$724)</f>
        <v>1.5</v>
      </c>
      <c r="BF691" s="30">
        <f>SUMIF(Ingredients!$B$3:$B$217,L691,Ingredients!$F$3:$F$217)+SUMIF($B$3:$B$724,L691,$BH$3:$BH$724)</f>
        <v>0</v>
      </c>
      <c r="BG691" s="30">
        <f>SUMIF(Ingredients!$B$3:$B$217,M691,Ingredients!$F$3:$F$217)+SUMIF($B$3:$B$724,M691,$BH$3:$BH$724)</f>
        <v>0</v>
      </c>
      <c r="BH691" s="35">
        <f t="shared" si="135"/>
        <v>1.5</v>
      </c>
      <c r="BI691" s="30">
        <f>SUMIF(Ingredients!$B$3:$B$217,F691,Ingredients!$G$3:$G$217)+SUMIF($B$3:$B$724,F691,$BQ$3:$BQ$724)</f>
        <v>0</v>
      </c>
      <c r="BJ691" s="30">
        <f>SUMIF(Ingredients!$B$3:$B$217,G691,Ingredients!$G$3:$G$217)+SUMIF($B$3:$B$724,G691,$BQ$3:$BQ$724)</f>
        <v>0</v>
      </c>
      <c r="BK691" s="30">
        <f>SUMIF(Ingredients!$B$3:$B$217,H691,Ingredients!$G$3:$G$217)+SUMIF($B$3:$B$724,H691,$BQ$3:$BQ$724)</f>
        <v>0</v>
      </c>
      <c r="BL691" s="30">
        <f>SUMIF(Ingredients!$B$3:$B$217,I691,Ingredients!$G$3:$G$217)+SUMIF($B$3:$B$724,I691,$BQ$3:$BQ$724)</f>
        <v>0</v>
      </c>
      <c r="BM691" s="30">
        <f>SUMIF(Ingredients!$B$3:$B$217,J691,Ingredients!$G$3:$G$217)+SUMIF($B$3:$B$724,J691,$BQ$3:$BQ$724)</f>
        <v>0</v>
      </c>
      <c r="BN691" s="30">
        <f>SUMIF(Ingredients!$B$3:$B$217,K691,Ingredients!$G$3:$G$217)+SUMIF($B$3:$B$724,K691,$BQ$3:$BQ$724)</f>
        <v>0</v>
      </c>
      <c r="BO691" s="30">
        <f>SUMIF(Ingredients!$B$3:$B$217,L691,Ingredients!$G$3:$G$217)+SUMIF($B$3:$B$724,L691,$BQ$3:$BQ$724)</f>
        <v>0</v>
      </c>
      <c r="BP691" s="30">
        <f>SUMIF(Ingredients!$B$3:$B$217,M691,Ingredients!$G$3:$G$217)+SUMIF($B$3:$B$724,M691,$BQ$3:$BQ$724)</f>
        <v>0</v>
      </c>
      <c r="BQ691" s="36">
        <f t="shared" si="136"/>
        <v>0</v>
      </c>
      <c r="BR691" s="30">
        <f>SUMIF(Ingredients!$B$3:$B$217,F691,Ingredients!$H$3:$H$217)+SUMIF($B$3:$B$724,F691,$BZ$3:$BZ$724)</f>
        <v>0</v>
      </c>
      <c r="BS691" s="30">
        <f>SUMIF(Ingredients!$B$3:$B$217,G691,Ingredients!$H$3:$H$217)+SUMIF($B$3:$B$724,G691,$BZ$3:$BZ$724)</f>
        <v>1</v>
      </c>
      <c r="BT691" s="30">
        <f>SUMIF(Ingredients!$B$3:$B$217,H691,Ingredients!$H$3:$H$217)+SUMIF($B$3:$B$724,H691,$BZ$3:$BZ$724)</f>
        <v>0</v>
      </c>
      <c r="BU691" s="30">
        <f>SUMIF(Ingredients!$B$3:$B$217,I691,Ingredients!$H$3:$H$217)+SUMIF($B$3:$B$724,I691,$BZ$3:$BZ$724)</f>
        <v>0</v>
      </c>
      <c r="BV691" s="30">
        <f>SUMIF(Ingredients!$B$3:$B$217,J691,Ingredients!$H$3:$H$217)+SUMIF($B$3:$B$724,J691,$BZ$3:$BZ$724)</f>
        <v>0</v>
      </c>
      <c r="BW691" s="30">
        <f>SUMIF(Ingredients!$B$3:$B$217,K691,Ingredients!$H$3:$H$217)+SUMIF($B$3:$B$724,K691,$BZ$3:$BZ$724)</f>
        <v>0</v>
      </c>
      <c r="BX691" s="30">
        <f>SUMIF(Ingredients!$B$3:$B$217,L691,Ingredients!$H$3:$H$217)+SUMIF($B$3:$B$724,L691,$BZ$3:$BZ$724)</f>
        <v>0</v>
      </c>
      <c r="BY691" s="30">
        <f>SUMIF(Ingredients!$B$3:$B$217,M691,Ingredients!$H$3:$H$217)+SUMIF($B$3:$B$724,M691,$BZ$3:$BZ$724)</f>
        <v>0</v>
      </c>
      <c r="BZ691" s="42">
        <f t="shared" si="137"/>
        <v>1</v>
      </c>
      <c r="CA691" s="30">
        <f>SUMIF(Ingredients!$B$3:$B$217,F691,Ingredients!$I$3:$I$217)+SUMIF($B$3:$B$724,F691,$CI$3:$CI$724)</f>
        <v>2.5</v>
      </c>
      <c r="CB691" s="30">
        <f>SUMIF(Ingredients!$B$3:$B$217,G691,Ingredients!$I$3:$I$217)+SUMIF($B$3:$B$724,G691,$CI$3:$CI$724)</f>
        <v>0</v>
      </c>
      <c r="CC691" s="30">
        <f>SUMIF(Ingredients!$B$3:$B$217,H691,Ingredients!$I$3:$I$217)+SUMIF($B$3:$B$724,H691,$CI$3:$CI$724)</f>
        <v>0.8</v>
      </c>
      <c r="CD691" s="30">
        <f>SUMIF(Ingredients!$B$3:$B$217,I691,Ingredients!$I$3:$I$217)+SUMIF($B$3:$B$724,I691,$CI$3:$CI$724)</f>
        <v>2.5</v>
      </c>
      <c r="CE691" s="30">
        <f>SUMIF(Ingredients!$B$3:$B$217,J691,Ingredients!$I$3:$I$217)+SUMIF($B$3:$B$724,J691,$CI$3:$CI$724)</f>
        <v>0</v>
      </c>
      <c r="CF691" s="30">
        <f>SUMIF(Ingredients!$B$3:$B$217,K691,Ingredients!$I$3:$I$217)+SUMIF($B$3:$B$724,K691,$CI$3:$CI$724)</f>
        <v>0</v>
      </c>
      <c r="CG691" s="30">
        <f>SUMIF(Ingredients!$B$3:$B$217,L691,Ingredients!$I$3:$I$217)+SUMIF($B$3:$B$724,L691,$CI$3:$CI$724)</f>
        <v>0</v>
      </c>
      <c r="CH691" s="30">
        <f>SUMIF(Ingredients!$B$3:$B$217,M691,Ingredients!$I$3:$I$217)+SUMIF($B$3:$B$724,M691,$CI$3:$CI$724)</f>
        <v>0</v>
      </c>
      <c r="CI691" s="38">
        <f t="shared" si="138"/>
        <v>5.8</v>
      </c>
      <c r="CJ691" s="30">
        <f>SUMIF(Ingredients!$B$3:$B$217,F691,Ingredients!$J$3:$J$217)+SUMIF($B$3:$B$724,F691,$CR$3:$CR$724)</f>
        <v>0</v>
      </c>
      <c r="CK691" s="30">
        <f>SUMIF(Ingredients!$B$3:$B$217,G691,Ingredients!$J$3:$J$217)+SUMIF($B$3:$B$724,G691,$CR$3:$CR$724)</f>
        <v>0</v>
      </c>
      <c r="CL691" s="30">
        <f>SUMIF(Ingredients!$B$3:$B$217,H691,Ingredients!$J$3:$J$217)+SUMIF($B$3:$B$724,H691,$CR$3:$CR$724)</f>
        <v>0.3</v>
      </c>
      <c r="CM691" s="30">
        <f>SUMIF(Ingredients!$B$3:$B$217,I691,Ingredients!$J$3:$J$217)+SUMIF($B$3:$B$724,I691,$CR$3:$CR$724)</f>
        <v>0</v>
      </c>
      <c r="CN691" s="30">
        <f>SUMIF(Ingredients!$B$3:$B$217,J691,Ingredients!$J$3:$J$217)+SUMIF($B$3:$B$724,J691,$CR$3:$CR$724)</f>
        <v>0</v>
      </c>
      <c r="CO691" s="30">
        <f>SUMIF(Ingredients!$B$3:$B$217,K691,Ingredients!$J$3:$J$217)+SUMIF($B$3:$B$724,K691,$CR$3:$CR$724)</f>
        <v>1</v>
      </c>
      <c r="CP691" s="30">
        <f>SUMIF(Ingredients!$B$3:$B$217,L691,Ingredients!$J$3:$J$217)+SUMIF($B$3:$B$724,L691,$CR$3:$CR$724)</f>
        <v>0</v>
      </c>
      <c r="CQ691" s="30">
        <f>SUMIF(Ingredients!$B$3:$B$217,M691,Ingredients!$J$3:$J$217)+SUMIF($B$3:$B$724,M691,$CR$3:$CR$724)</f>
        <v>0</v>
      </c>
      <c r="CR691" s="43">
        <f t="shared" si="139"/>
        <v>1.3</v>
      </c>
      <c r="CS691" s="34">
        <v>42</v>
      </c>
      <c r="CT691" s="30">
        <v>0</v>
      </c>
      <c r="CU691" s="30">
        <v>13.416666666666666</v>
      </c>
      <c r="CV691" s="35">
        <v>1.5</v>
      </c>
      <c r="CW691" s="36">
        <v>0</v>
      </c>
      <c r="CX691" s="37">
        <v>1</v>
      </c>
      <c r="CY691" s="38">
        <v>5.8</v>
      </c>
      <c r="CZ691" s="39">
        <v>1.3</v>
      </c>
      <c r="DA691" t="s">
        <v>199</v>
      </c>
      <c r="DB691" t="str">
        <f t="shared" ca="1" si="140"/>
        <v>No</v>
      </c>
      <c r="DD691" t="s">
        <v>200</v>
      </c>
      <c r="DE691" t="str">
        <f t="shared" ca="1" si="141"/>
        <v/>
      </c>
      <c r="DF691" t="s">
        <v>2272</v>
      </c>
    </row>
    <row r="692" spans="2:110" x14ac:dyDescent="0.3">
      <c r="B692" t="s">
        <v>1030</v>
      </c>
      <c r="C692" t="str">
        <f>INDEX('PH Itemnames'!$B$1:$B$723,MATCH(B692,'PH Itemnames'!$A$1:$A$723),1)</f>
        <v>anchovypepperonipizzaItem</v>
      </c>
      <c r="D692" t="s">
        <v>245</v>
      </c>
      <c r="E692" t="s">
        <v>1192</v>
      </c>
      <c r="F692" s="10" t="s">
        <v>209</v>
      </c>
      <c r="G692" s="11" t="s">
        <v>70</v>
      </c>
      <c r="H692" s="11" t="s">
        <v>73</v>
      </c>
      <c r="I692" s="11" t="s">
        <v>624</v>
      </c>
      <c r="J692" s="11" t="s">
        <v>1031</v>
      </c>
      <c r="K692" s="11"/>
      <c r="L692" s="11"/>
      <c r="M692" s="11"/>
      <c r="N692" s="46">
        <f ca="1">SUMIF(Ingredients!$B$3:$B$217,'PH complex foods'!F692,Ingredients!$A$3:$A$119)+SUMIF($B$3:$B$724,F692,$V$3:$V$723)</f>
        <v>1</v>
      </c>
      <c r="O692" s="11">
        <f ca="1">SUMIF(Ingredients!$B$3:$B$217,'PH complex foods'!G692,Ingredients!$A$3:$A$119)+SUMIF($B$3:$B$724,G692,$V$3:$V$723)</f>
        <v>1</v>
      </c>
      <c r="P692" s="11">
        <f ca="1">SUMIF(Ingredients!$B$3:$B$217,'PH complex foods'!H692,Ingredients!$A$3:$A$119)+SUMIF($B$3:$B$724,H692,$V$3:$V$723)</f>
        <v>1</v>
      </c>
      <c r="Q692" s="11">
        <f ca="1">SUMIF(Ingredients!$B$3:$B$217,'PH complex foods'!I692,Ingredients!$A$3:$A$119)+SUMIF($B$3:$B$724,I692,$V$3:$V$723)</f>
        <v>1</v>
      </c>
      <c r="R692" s="11">
        <f ca="1">SUMIF(Ingredients!$B$3:$B$217,'PH complex foods'!J692,Ingredients!$A$3:$A$119)+SUMIF($B$3:$B$724,J692,$V$3:$V$723)</f>
        <v>0</v>
      </c>
      <c r="S692" s="11">
        <f ca="1">SUMIF(Ingredients!$B$3:$B$217,'PH complex foods'!K692,Ingredients!$A$3:$A$119)+SUMIF($B$3:$B$724,K692,$V$3:$V$723)</f>
        <v>0</v>
      </c>
      <c r="T692" s="11">
        <f ca="1">SUMIF(Ingredients!$B$3:$B$217,'PH complex foods'!L692,Ingredients!$A$3:$A$119)+SUMIF($B$3:$B$724,L692,$V$3:$V$723)</f>
        <v>0</v>
      </c>
      <c r="U692" s="11">
        <f ca="1">SUMIF(Ingredients!$B$3:$B$217,'PH complex foods'!M692,Ingredients!$A$3:$A$119)+SUMIF($B$3:$B$724,M692,$V$3:$V$723)</f>
        <v>0</v>
      </c>
      <c r="V692" s="10">
        <f t="shared" ca="1" si="142"/>
        <v>0</v>
      </c>
      <c r="W692" s="11">
        <f t="shared" si="131"/>
        <v>0</v>
      </c>
      <c r="X692" s="44" t="str">
        <f t="shared" ca="1" si="143"/>
        <v>No</v>
      </c>
      <c r="Y692" s="34">
        <f>SUMIF(Ingredients!$B$3:$B$217,F692,Ingredients!$C$3:$C$217)+SUMIF($B$3:$B$724,F692,$AG$3:$AG$724)</f>
        <v>5</v>
      </c>
      <c r="Z692" s="30">
        <f>SUMIF(Ingredients!$B$3:$B$217,G692,Ingredients!$C$3:$C$217)+SUMIF($B$3:$B$724,G692,$AG$3:$AG$724)</f>
        <v>2</v>
      </c>
      <c r="AA692" s="30">
        <f>SUMIF(Ingredients!$B$3:$B$217,H692,Ingredients!$C$3:$C$217)+SUMIF($B$3:$B$724,H692,$AG$3:$AG$724)</f>
        <v>10</v>
      </c>
      <c r="AB692" s="30">
        <f>SUMIF(Ingredients!$B$3:$B$217,I692,Ingredients!$C$3:$C$217)+SUMIF($B$3:$B$724,I692,$AG$3:$AG$724)</f>
        <v>14</v>
      </c>
      <c r="AC692" s="30">
        <f>SUMIF(Ingredients!$B$3:$B$217,J692,Ingredients!$C$3:$C$217)+SUMIF($B$3:$B$724,J692,$AG$3:$AG$724)</f>
        <v>5</v>
      </c>
      <c r="AD692" s="30">
        <f>SUMIF(Ingredients!$B$3:$B$217,K692,Ingredients!$C$3:$C$217)+SUMIF($B$3:$B$724,K692,$AG$3:$AG$724)</f>
        <v>0</v>
      </c>
      <c r="AE692" s="30">
        <f>SUMIF(Ingredients!$B$3:$B$217,L692,Ingredients!$C$3:$C$217)+SUMIF($B$3:$B$724,L692,$AG$3:$AG$724)</f>
        <v>0</v>
      </c>
      <c r="AF692" s="30">
        <f>SUMIF(Ingredients!$B$3:$B$217,M692,Ingredients!$C$3:$C$217)+SUMIF($B$3:$B$724,M692,$AG$3:$AG$724)</f>
        <v>0</v>
      </c>
      <c r="AG692" s="29">
        <f t="shared" si="132"/>
        <v>36</v>
      </c>
      <c r="AH692" s="30">
        <f>SUMIF(Ingredients!$B$3:$B$217,F692,Ingredients!$D$3:$D$217)+SUMIF($B$3:$B$724,F692,$AP$3:$AP$724)</f>
        <v>0</v>
      </c>
      <c r="AI692" s="30">
        <f>SUMIF(Ingredients!$B$3:$B$217,G692,Ingredients!$D$3:$D$217)+SUMIF($B$3:$B$724,G692,$AP$3:$AP$724)</f>
        <v>5</v>
      </c>
      <c r="AJ692" s="30">
        <f>SUMIF(Ingredients!$B$3:$B$217,H692,Ingredients!$D$3:$D$217)+SUMIF($B$3:$B$724,H692,$AP$3:$AP$724)</f>
        <v>0</v>
      </c>
      <c r="AK692" s="30">
        <f>SUMIF(Ingredients!$B$3:$B$217,I692,Ingredients!$D$3:$D$217)+SUMIF($B$3:$B$724,I692,$AP$3:$AP$724)</f>
        <v>0</v>
      </c>
      <c r="AL692" s="30">
        <f>SUMIF(Ingredients!$B$3:$B$217,J692,Ingredients!$D$3:$D$217)+SUMIF($B$3:$B$724,J692,$AP$3:$AP$724)</f>
        <v>0</v>
      </c>
      <c r="AM692" s="30">
        <f>SUMIF(Ingredients!$B$3:$B$217,K692,Ingredients!$D$3:$D$217)+SUMIF($B$3:$B$724,K692,$AP$3:$AP$724)</f>
        <v>0</v>
      </c>
      <c r="AN692" s="30">
        <f>SUMIF(Ingredients!$B$3:$B$217,L692,Ingredients!$D$3:$D$217)+SUMIF($B$3:$B$724,L692,$AP$3:$AP$724)</f>
        <v>0</v>
      </c>
      <c r="AO692" s="30">
        <f>SUMIF(Ingredients!$B$3:$B$217,M692,Ingredients!$D$3:$D$217)+SUMIF($B$3:$B$724,M692,$AP$3:$AP$724)</f>
        <v>0</v>
      </c>
      <c r="AP692" s="29">
        <f t="shared" si="133"/>
        <v>5</v>
      </c>
      <c r="AQ692" s="30">
        <f>SUMIF(Ingredients!$B$3:$B$217,F692,Ingredients!$E$3:$E$217)+SUMIF($B$3:$B$724,F692,$AY$3:$AY$727)</f>
        <v>7</v>
      </c>
      <c r="AR692" s="30">
        <f>SUMIF(Ingredients!$B$3:$B$217,G692,Ingredients!$E$3:$E$217)+SUMIF($B$3:$B$724,G692,$AY$3:$AY$727)</f>
        <v>5</v>
      </c>
      <c r="AS692" s="30">
        <f>SUMIF(Ingredients!$B$3:$B$217,H692,Ingredients!$E$3:$E$217)+SUMIF($B$3:$B$724,H692,$AY$3:$AY$727)</f>
        <v>73</v>
      </c>
      <c r="AT692" s="30">
        <f>SUMIF(Ingredients!$B$3:$B$217,I692,Ingredients!$E$3:$E$217)+SUMIF($B$3:$B$724,I692,$AY$3:$AY$727)</f>
        <v>24.916666666666668</v>
      </c>
      <c r="AU692" s="30">
        <f>SUMIF(Ingredients!$B$3:$B$217,J692,Ingredients!$E$3:$E$217)+SUMIF($B$3:$B$724,J692,$AY$3:$AY$727)</f>
        <v>7</v>
      </c>
      <c r="AV692" s="30">
        <f>SUMIF(Ingredients!$B$3:$B$217,K692,Ingredients!$E$3:$E$217)+SUMIF($B$3:$B$724,K692,$AY$3:$AY$727)</f>
        <v>0</v>
      </c>
      <c r="AW692" s="30">
        <f>SUMIF(Ingredients!$B$3:$B$217,L692,Ingredients!$E$3:$E$217)+SUMIF($B$3:$B$724,L692,$AY$3:$AY$727)</f>
        <v>0</v>
      </c>
      <c r="AX692" s="30">
        <f>SUMIF(Ingredients!$B$3:$B$217,M692,Ingredients!$E$3:$E$217)+SUMIF($B$3:$B$724,M692,$AY$3:$AY$727)</f>
        <v>0</v>
      </c>
      <c r="AY692" s="29">
        <f t="shared" si="134"/>
        <v>23.383333333333333</v>
      </c>
      <c r="AZ692" s="30">
        <f>SUMIF(Ingredients!$B$3:$B$217,F692,Ingredients!$F$3:$F$217)+SUMIF($B$3:$B$724,F692,$BH$3:$BH$724)</f>
        <v>1</v>
      </c>
      <c r="BA692" s="30">
        <f>SUMIF(Ingredients!$B$3:$B$217,G692,Ingredients!$F$3:$F$217)+SUMIF($B$3:$B$724,G692,$BH$3:$BH$724)</f>
        <v>0</v>
      </c>
      <c r="BB692" s="30">
        <f>SUMIF(Ingredients!$B$3:$B$217,H692,Ingredients!$F$3:$F$217)+SUMIF($B$3:$B$724,H692,$BH$3:$BH$724)</f>
        <v>0</v>
      </c>
      <c r="BC692" s="30">
        <f>SUMIF(Ingredients!$B$3:$B$217,I692,Ingredients!$F$3:$F$217)+SUMIF($B$3:$B$724,I692,$BH$3:$BH$724)</f>
        <v>0</v>
      </c>
      <c r="BD692" s="30">
        <f>SUMIF(Ingredients!$B$3:$B$217,J692,Ingredients!$F$3:$F$217)+SUMIF($B$3:$B$724,J692,$BH$3:$BH$724)</f>
        <v>0</v>
      </c>
      <c r="BE692" s="30">
        <f>SUMIF(Ingredients!$B$3:$B$217,K692,Ingredients!$F$3:$F$217)+SUMIF($B$3:$B$724,K692,$BH$3:$BH$724)</f>
        <v>0</v>
      </c>
      <c r="BF692" s="30">
        <f>SUMIF(Ingredients!$B$3:$B$217,L692,Ingredients!$F$3:$F$217)+SUMIF($B$3:$B$724,L692,$BH$3:$BH$724)</f>
        <v>0</v>
      </c>
      <c r="BG692" s="30">
        <f>SUMIF(Ingredients!$B$3:$B$217,M692,Ingredients!$F$3:$F$217)+SUMIF($B$3:$B$724,M692,$BH$3:$BH$724)</f>
        <v>0</v>
      </c>
      <c r="BH692" s="35">
        <f t="shared" si="135"/>
        <v>1</v>
      </c>
      <c r="BI692" s="30">
        <f>SUMIF(Ingredients!$B$3:$B$217,F692,Ingredients!$G$3:$G$217)+SUMIF($B$3:$B$724,F692,$BQ$3:$BQ$724)</f>
        <v>0</v>
      </c>
      <c r="BJ692" s="30">
        <f>SUMIF(Ingredients!$B$3:$B$217,G692,Ingredients!$G$3:$G$217)+SUMIF($B$3:$B$724,G692,$BQ$3:$BQ$724)</f>
        <v>0</v>
      </c>
      <c r="BK692" s="30">
        <f>SUMIF(Ingredients!$B$3:$B$217,H692,Ingredients!$G$3:$G$217)+SUMIF($B$3:$B$724,H692,$BQ$3:$BQ$724)</f>
        <v>0</v>
      </c>
      <c r="BL692" s="30">
        <f>SUMIF(Ingredients!$B$3:$B$217,I692,Ingredients!$G$3:$G$217)+SUMIF($B$3:$B$724,I692,$BQ$3:$BQ$724)</f>
        <v>0</v>
      </c>
      <c r="BM692" s="30">
        <f>SUMIF(Ingredients!$B$3:$B$217,J692,Ingredients!$G$3:$G$217)+SUMIF($B$3:$B$724,J692,$BQ$3:$BQ$724)</f>
        <v>0</v>
      </c>
      <c r="BN692" s="30">
        <f>SUMIF(Ingredients!$B$3:$B$217,K692,Ingredients!$G$3:$G$217)+SUMIF($B$3:$B$724,K692,$BQ$3:$BQ$724)</f>
        <v>0</v>
      </c>
      <c r="BO692" s="30">
        <f>SUMIF(Ingredients!$B$3:$B$217,L692,Ingredients!$G$3:$G$217)+SUMIF($B$3:$B$724,L692,$BQ$3:$BQ$724)</f>
        <v>0</v>
      </c>
      <c r="BP692" s="30">
        <f>SUMIF(Ingredients!$B$3:$B$217,M692,Ingredients!$G$3:$G$217)+SUMIF($B$3:$B$724,M692,$BQ$3:$BQ$724)</f>
        <v>0</v>
      </c>
      <c r="BQ692" s="36">
        <f t="shared" si="136"/>
        <v>0</v>
      </c>
      <c r="BR692" s="30">
        <f>SUMIF(Ingredients!$B$3:$B$217,F692,Ingredients!$H$3:$H$217)+SUMIF($B$3:$B$724,F692,$BZ$3:$BZ$724)</f>
        <v>0</v>
      </c>
      <c r="BS692" s="30">
        <f>SUMIF(Ingredients!$B$3:$B$217,G692,Ingredients!$H$3:$H$217)+SUMIF($B$3:$B$724,G692,$BZ$3:$BZ$724)</f>
        <v>1.5</v>
      </c>
      <c r="BT692" s="30">
        <f>SUMIF(Ingredients!$B$3:$B$217,H692,Ingredients!$H$3:$H$217)+SUMIF($B$3:$B$724,H692,$BZ$3:$BZ$724)</f>
        <v>0</v>
      </c>
      <c r="BU692" s="30">
        <f>SUMIF(Ingredients!$B$3:$B$217,I692,Ingredients!$H$3:$H$217)+SUMIF($B$3:$B$724,I692,$BZ$3:$BZ$724)</f>
        <v>1</v>
      </c>
      <c r="BV692" s="30">
        <f>SUMIF(Ingredients!$B$3:$B$217,J692,Ingredients!$H$3:$H$217)+SUMIF($B$3:$B$724,J692,$BZ$3:$BZ$724)</f>
        <v>0</v>
      </c>
      <c r="BW692" s="30">
        <f>SUMIF(Ingredients!$B$3:$B$217,K692,Ingredients!$H$3:$H$217)+SUMIF($B$3:$B$724,K692,$BZ$3:$BZ$724)</f>
        <v>0</v>
      </c>
      <c r="BX692" s="30">
        <f>SUMIF(Ingredients!$B$3:$B$217,L692,Ingredients!$H$3:$H$217)+SUMIF($B$3:$B$724,L692,$BZ$3:$BZ$724)</f>
        <v>0</v>
      </c>
      <c r="BY692" s="30">
        <f>SUMIF(Ingredients!$B$3:$B$217,M692,Ingredients!$H$3:$H$217)+SUMIF($B$3:$B$724,M692,$BZ$3:$BZ$724)</f>
        <v>0</v>
      </c>
      <c r="BZ692" s="42">
        <f t="shared" si="137"/>
        <v>2.5</v>
      </c>
      <c r="CA692" s="30">
        <f>SUMIF(Ingredients!$B$3:$B$217,F692,Ingredients!$I$3:$I$217)+SUMIF($B$3:$B$724,F692,$CI$3:$CI$724)</f>
        <v>0</v>
      </c>
      <c r="CB692" s="30">
        <f>SUMIF(Ingredients!$B$3:$B$217,G692,Ingredients!$I$3:$I$217)+SUMIF($B$3:$B$724,G692,$CI$3:$CI$724)</f>
        <v>0</v>
      </c>
      <c r="CC692" s="30">
        <f>SUMIF(Ingredients!$B$3:$B$217,H692,Ingredients!$I$3:$I$217)+SUMIF($B$3:$B$724,H692,$CI$3:$CI$724)</f>
        <v>0</v>
      </c>
      <c r="CD692" s="30">
        <f>SUMIF(Ingredients!$B$3:$B$217,I692,Ingredients!$I$3:$I$217)+SUMIF($B$3:$B$724,I692,$CI$3:$CI$724)</f>
        <v>2.5</v>
      </c>
      <c r="CE692" s="30">
        <f>SUMIF(Ingredients!$B$3:$B$217,J692,Ingredients!$I$3:$I$217)+SUMIF($B$3:$B$724,J692,$CI$3:$CI$724)</f>
        <v>1</v>
      </c>
      <c r="CF692" s="30">
        <f>SUMIF(Ingredients!$B$3:$B$217,K692,Ingredients!$I$3:$I$217)+SUMIF($B$3:$B$724,K692,$CI$3:$CI$724)</f>
        <v>0</v>
      </c>
      <c r="CG692" s="30">
        <f>SUMIF(Ingredients!$B$3:$B$217,L692,Ingredients!$I$3:$I$217)+SUMIF($B$3:$B$724,L692,$CI$3:$CI$724)</f>
        <v>0</v>
      </c>
      <c r="CH692" s="30">
        <f>SUMIF(Ingredients!$B$3:$B$217,M692,Ingredients!$I$3:$I$217)+SUMIF($B$3:$B$724,M692,$CI$3:$CI$724)</f>
        <v>0</v>
      </c>
      <c r="CI692" s="38">
        <f t="shared" si="138"/>
        <v>3.5</v>
      </c>
      <c r="CJ692" s="30">
        <f>SUMIF(Ingredients!$B$3:$B$217,F692,Ingredients!$J$3:$J$217)+SUMIF($B$3:$B$724,F692,$CR$3:$CR$724)</f>
        <v>0</v>
      </c>
      <c r="CK692" s="30">
        <f>SUMIF(Ingredients!$B$3:$B$217,G692,Ingredients!$J$3:$J$217)+SUMIF($B$3:$B$724,G692,$CR$3:$CR$724)</f>
        <v>0</v>
      </c>
      <c r="CL692" s="30">
        <f>SUMIF(Ingredients!$B$3:$B$217,H692,Ingredients!$J$3:$J$217)+SUMIF($B$3:$B$724,H692,$CR$3:$CR$724)</f>
        <v>3</v>
      </c>
      <c r="CM692" s="30">
        <f>SUMIF(Ingredients!$B$3:$B$217,I692,Ingredients!$J$3:$J$217)+SUMIF($B$3:$B$724,I692,$CR$3:$CR$724)</f>
        <v>0</v>
      </c>
      <c r="CN692" s="30">
        <f>SUMIF(Ingredients!$B$3:$B$217,J692,Ingredients!$J$3:$J$217)+SUMIF($B$3:$B$724,J692,$CR$3:$CR$724)</f>
        <v>0</v>
      </c>
      <c r="CO692" s="30">
        <f>SUMIF(Ingredients!$B$3:$B$217,K692,Ingredients!$J$3:$J$217)+SUMIF($B$3:$B$724,K692,$CR$3:$CR$724)</f>
        <v>0</v>
      </c>
      <c r="CP692" s="30">
        <f>SUMIF(Ingredients!$B$3:$B$217,L692,Ingredients!$J$3:$J$217)+SUMIF($B$3:$B$724,L692,$CR$3:$CR$724)</f>
        <v>0</v>
      </c>
      <c r="CQ692" s="30">
        <f>SUMIF(Ingredients!$B$3:$B$217,M692,Ingredients!$J$3:$J$217)+SUMIF($B$3:$B$724,M692,$CR$3:$CR$724)</f>
        <v>0</v>
      </c>
      <c r="CR692" s="43">
        <f t="shared" si="139"/>
        <v>3</v>
      </c>
      <c r="CS692" s="34">
        <v>35</v>
      </c>
      <c r="CT692" s="30">
        <v>0</v>
      </c>
      <c r="CU692" s="30">
        <v>12</v>
      </c>
      <c r="CV692" s="35">
        <v>1</v>
      </c>
      <c r="CW692" s="36">
        <v>0</v>
      </c>
      <c r="CX692" s="37">
        <v>2.5</v>
      </c>
      <c r="CY692" s="38">
        <v>3.5</v>
      </c>
      <c r="CZ692" s="39">
        <v>3</v>
      </c>
      <c r="DA692" t="s">
        <v>202</v>
      </c>
      <c r="DB692" t="str">
        <f t="shared" ca="1" si="140"/>
        <v>No</v>
      </c>
      <c r="DC692" t="s">
        <v>1177</v>
      </c>
      <c r="DD692" t="s">
        <v>200</v>
      </c>
      <c r="DE692" t="str">
        <f t="shared" ca="1" si="141"/>
        <v/>
      </c>
      <c r="DF692" t="s">
        <v>2272</v>
      </c>
    </row>
    <row r="693" spans="2:110" x14ac:dyDescent="0.3">
      <c r="B693" t="s">
        <v>1032</v>
      </c>
      <c r="C693" t="str">
        <f>INDEX('PH Itemnames'!$B$1:$B$723,MATCH(B693,'PH Itemnames'!$A$1:$A$723),1)</f>
        <v>spaghettidinnerItem</v>
      </c>
      <c r="D693" t="s">
        <v>245</v>
      </c>
      <c r="E693" t="s">
        <v>1192</v>
      </c>
      <c r="F693" s="10" t="s">
        <v>318</v>
      </c>
      <c r="G693" s="11" t="s">
        <v>434</v>
      </c>
      <c r="H693" s="11" t="s">
        <v>238</v>
      </c>
      <c r="I693" s="11"/>
      <c r="J693" s="11"/>
      <c r="K693" s="11"/>
      <c r="L693" s="11"/>
      <c r="M693" s="11"/>
      <c r="N693" s="46">
        <f ca="1">SUMIF(Ingredients!$B$3:$B$217,'PH complex foods'!F693,Ingredients!$A$3:$A$119)+SUMIF($B$3:$B$724,F693,$V$3:$V$723)</f>
        <v>1</v>
      </c>
      <c r="O693" s="11">
        <f ca="1">SUMIF(Ingredients!$B$3:$B$217,'PH complex foods'!G693,Ingredients!$A$3:$A$119)+SUMIF($B$3:$B$724,G693,$V$3:$V$723)</f>
        <v>1</v>
      </c>
      <c r="P693" s="11">
        <f ca="1">SUMIF(Ingredients!$B$3:$B$217,'PH complex foods'!H693,Ingredients!$A$3:$A$119)+SUMIF($B$3:$B$724,H693,$V$3:$V$723)</f>
        <v>1</v>
      </c>
      <c r="Q693" s="11">
        <f ca="1">SUMIF(Ingredients!$B$3:$B$217,'PH complex foods'!I693,Ingredients!$A$3:$A$119)+SUMIF($B$3:$B$724,I693,$V$3:$V$723)</f>
        <v>0</v>
      </c>
      <c r="R693" s="11">
        <f ca="1">SUMIF(Ingredients!$B$3:$B$217,'PH complex foods'!J693,Ingredients!$A$3:$A$119)+SUMIF($B$3:$B$724,J693,$V$3:$V$723)</f>
        <v>0</v>
      </c>
      <c r="S693" s="11">
        <f ca="1">SUMIF(Ingredients!$B$3:$B$217,'PH complex foods'!K693,Ingredients!$A$3:$A$119)+SUMIF($B$3:$B$724,K693,$V$3:$V$723)</f>
        <v>0</v>
      </c>
      <c r="T693" s="11">
        <f ca="1">SUMIF(Ingredients!$B$3:$B$217,'PH complex foods'!L693,Ingredients!$A$3:$A$119)+SUMIF($B$3:$B$724,L693,$V$3:$V$723)</f>
        <v>0</v>
      </c>
      <c r="U693" s="11">
        <f ca="1">SUMIF(Ingredients!$B$3:$B$217,'PH complex foods'!M693,Ingredients!$A$3:$A$119)+SUMIF($B$3:$B$724,M693,$V$3:$V$723)</f>
        <v>0</v>
      </c>
      <c r="V693" s="10">
        <f t="shared" ca="1" si="142"/>
        <v>1</v>
      </c>
      <c r="W693" s="11">
        <f t="shared" si="131"/>
        <v>0</v>
      </c>
      <c r="X693" s="44" t="str">
        <f t="shared" ca="1" si="143"/>
        <v>Yes</v>
      </c>
      <c r="Y693" s="34">
        <f>SUMIF(Ingredients!$B$3:$B$217,F693,Ingredients!$C$3:$C$217)+SUMIF($B$3:$B$724,F693,$AG$3:$AG$724)</f>
        <v>22</v>
      </c>
      <c r="Z693" s="30">
        <f>SUMIF(Ingredients!$B$3:$B$217,G693,Ingredients!$C$3:$C$217)+SUMIF($B$3:$B$724,G693,$AG$3:$AG$724)</f>
        <v>17</v>
      </c>
      <c r="AA693" s="30">
        <f>SUMIF(Ingredients!$B$3:$B$217,H693,Ingredients!$C$3:$C$217)+SUMIF($B$3:$B$724,H693,$AG$3:$AG$724)</f>
        <v>5</v>
      </c>
      <c r="AB693" s="30">
        <f>SUMIF(Ingredients!$B$3:$B$217,I693,Ingredients!$C$3:$C$217)+SUMIF($B$3:$B$724,I693,$AG$3:$AG$724)</f>
        <v>0</v>
      </c>
      <c r="AC693" s="30">
        <f>SUMIF(Ingredients!$B$3:$B$217,J693,Ingredients!$C$3:$C$217)+SUMIF($B$3:$B$724,J693,$AG$3:$AG$724)</f>
        <v>0</v>
      </c>
      <c r="AD693" s="30">
        <f>SUMIF(Ingredients!$B$3:$B$217,K693,Ingredients!$C$3:$C$217)+SUMIF($B$3:$B$724,K693,$AG$3:$AG$724)</f>
        <v>0</v>
      </c>
      <c r="AE693" s="30">
        <f>SUMIF(Ingredients!$B$3:$B$217,L693,Ingredients!$C$3:$C$217)+SUMIF($B$3:$B$724,L693,$AG$3:$AG$724)</f>
        <v>0</v>
      </c>
      <c r="AF693" s="30">
        <f>SUMIF(Ingredients!$B$3:$B$217,M693,Ingredients!$C$3:$C$217)+SUMIF($B$3:$B$724,M693,$AG$3:$AG$724)</f>
        <v>0</v>
      </c>
      <c r="AG693" s="29">
        <f t="shared" si="132"/>
        <v>44</v>
      </c>
      <c r="AH693" s="30">
        <f>SUMIF(Ingredients!$B$3:$B$217,F693,Ingredients!$D$3:$D$217)+SUMIF($B$3:$B$724,F693,$AP$3:$AP$724)</f>
        <v>5</v>
      </c>
      <c r="AI693" s="30">
        <f>SUMIF(Ingredients!$B$3:$B$217,G693,Ingredients!$D$3:$D$217)+SUMIF($B$3:$B$724,G693,$AP$3:$AP$724)</f>
        <v>0</v>
      </c>
      <c r="AJ693" s="30">
        <f>SUMIF(Ingredients!$B$3:$B$217,H693,Ingredients!$D$3:$D$217)+SUMIF($B$3:$B$724,H693,$AP$3:$AP$724)</f>
        <v>5</v>
      </c>
      <c r="AK693" s="30">
        <f>SUMIF(Ingredients!$B$3:$B$217,I693,Ingredients!$D$3:$D$217)+SUMIF($B$3:$B$724,I693,$AP$3:$AP$724)</f>
        <v>0</v>
      </c>
      <c r="AL693" s="30">
        <f>SUMIF(Ingredients!$B$3:$B$217,J693,Ingredients!$D$3:$D$217)+SUMIF($B$3:$B$724,J693,$AP$3:$AP$724)</f>
        <v>0</v>
      </c>
      <c r="AM693" s="30">
        <f>SUMIF(Ingredients!$B$3:$B$217,K693,Ingredients!$D$3:$D$217)+SUMIF($B$3:$B$724,K693,$AP$3:$AP$724)</f>
        <v>0</v>
      </c>
      <c r="AN693" s="30">
        <f>SUMIF(Ingredients!$B$3:$B$217,L693,Ingredients!$D$3:$D$217)+SUMIF($B$3:$B$724,L693,$AP$3:$AP$724)</f>
        <v>0</v>
      </c>
      <c r="AO693" s="30">
        <f>SUMIF(Ingredients!$B$3:$B$217,M693,Ingredients!$D$3:$D$217)+SUMIF($B$3:$B$724,M693,$AP$3:$AP$724)</f>
        <v>0</v>
      </c>
      <c r="AP693" s="29">
        <f t="shared" si="133"/>
        <v>10</v>
      </c>
      <c r="AQ693" s="30">
        <f>SUMIF(Ingredients!$B$3:$B$217,F693,Ingredients!$E$3:$E$217)+SUMIF($B$3:$B$724,F693,$AY$3:$AY$727)</f>
        <v>17.416666666666664</v>
      </c>
      <c r="AR693" s="30">
        <f>SUMIF(Ingredients!$B$3:$B$217,G693,Ingredients!$E$3:$E$217)+SUMIF($B$3:$B$724,G693,$AY$3:$AY$727)</f>
        <v>27.5</v>
      </c>
      <c r="AS693" s="30">
        <f>SUMIF(Ingredients!$B$3:$B$217,H693,Ingredients!$E$3:$E$217)+SUMIF($B$3:$B$724,H693,$AY$3:$AY$727)</f>
        <v>23</v>
      </c>
      <c r="AT693" s="30">
        <f>SUMIF(Ingredients!$B$3:$B$217,I693,Ingredients!$E$3:$E$217)+SUMIF($B$3:$B$724,I693,$AY$3:$AY$727)</f>
        <v>0</v>
      </c>
      <c r="AU693" s="30">
        <f>SUMIF(Ingredients!$B$3:$B$217,J693,Ingredients!$E$3:$E$217)+SUMIF($B$3:$B$724,J693,$AY$3:$AY$727)</f>
        <v>0</v>
      </c>
      <c r="AV693" s="30">
        <f>SUMIF(Ingredients!$B$3:$B$217,K693,Ingredients!$E$3:$E$217)+SUMIF($B$3:$B$724,K693,$AY$3:$AY$727)</f>
        <v>0</v>
      </c>
      <c r="AW693" s="30">
        <f>SUMIF(Ingredients!$B$3:$B$217,L693,Ingredients!$E$3:$E$217)+SUMIF($B$3:$B$724,L693,$AY$3:$AY$727)</f>
        <v>0</v>
      </c>
      <c r="AX693" s="30">
        <f>SUMIF(Ingredients!$B$3:$B$217,M693,Ingredients!$E$3:$E$217)+SUMIF($B$3:$B$724,M693,$AY$3:$AY$727)</f>
        <v>0</v>
      </c>
      <c r="AY693" s="29">
        <f t="shared" si="134"/>
        <v>22.638888888888886</v>
      </c>
      <c r="AZ693" s="30">
        <f>SUMIF(Ingredients!$B$3:$B$217,F693,Ingredients!$F$3:$F$217)+SUMIF($B$3:$B$724,F693,$BH$3:$BH$724)</f>
        <v>1</v>
      </c>
      <c r="BA693" s="30">
        <f>SUMIF(Ingredients!$B$3:$B$217,G693,Ingredients!$F$3:$F$217)+SUMIF($B$3:$B$724,G693,$BH$3:$BH$724)</f>
        <v>1.5</v>
      </c>
      <c r="BB693" s="30">
        <f>SUMIF(Ingredients!$B$3:$B$217,H693,Ingredients!$F$3:$F$217)+SUMIF($B$3:$B$724,H693,$BH$3:$BH$724)</f>
        <v>0</v>
      </c>
      <c r="BC693" s="30">
        <f>SUMIF(Ingredients!$B$3:$B$217,I693,Ingredients!$F$3:$F$217)+SUMIF($B$3:$B$724,I693,$BH$3:$BH$724)</f>
        <v>0</v>
      </c>
      <c r="BD693" s="30">
        <f>SUMIF(Ingredients!$B$3:$B$217,J693,Ingredients!$F$3:$F$217)+SUMIF($B$3:$B$724,J693,$BH$3:$BH$724)</f>
        <v>0</v>
      </c>
      <c r="BE693" s="30">
        <f>SUMIF(Ingredients!$B$3:$B$217,K693,Ingredients!$F$3:$F$217)+SUMIF($B$3:$B$724,K693,$BH$3:$BH$724)</f>
        <v>0</v>
      </c>
      <c r="BF693" s="30">
        <f>SUMIF(Ingredients!$B$3:$B$217,L693,Ingredients!$F$3:$F$217)+SUMIF($B$3:$B$724,L693,$BH$3:$BH$724)</f>
        <v>0</v>
      </c>
      <c r="BG693" s="30">
        <f>SUMIF(Ingredients!$B$3:$B$217,M693,Ingredients!$F$3:$F$217)+SUMIF($B$3:$B$724,M693,$BH$3:$BH$724)</f>
        <v>0</v>
      </c>
      <c r="BH693" s="35">
        <f t="shared" si="135"/>
        <v>2.5</v>
      </c>
      <c r="BI693" s="30">
        <f>SUMIF(Ingredients!$B$3:$B$217,F693,Ingredients!$G$3:$G$217)+SUMIF($B$3:$B$724,F693,$BQ$3:$BQ$724)</f>
        <v>0</v>
      </c>
      <c r="BJ693" s="30">
        <f>SUMIF(Ingredients!$B$3:$B$217,G693,Ingredients!$G$3:$G$217)+SUMIF($B$3:$B$724,G693,$BQ$3:$BQ$724)</f>
        <v>0</v>
      </c>
      <c r="BK693" s="30">
        <f>SUMIF(Ingredients!$B$3:$B$217,H693,Ingredients!$G$3:$G$217)+SUMIF($B$3:$B$724,H693,$BQ$3:$BQ$724)</f>
        <v>0</v>
      </c>
      <c r="BL693" s="30">
        <f>SUMIF(Ingredients!$B$3:$B$217,I693,Ingredients!$G$3:$G$217)+SUMIF($B$3:$B$724,I693,$BQ$3:$BQ$724)</f>
        <v>0</v>
      </c>
      <c r="BM693" s="30">
        <f>SUMIF(Ingredients!$B$3:$B$217,J693,Ingredients!$G$3:$G$217)+SUMIF($B$3:$B$724,J693,$BQ$3:$BQ$724)</f>
        <v>0</v>
      </c>
      <c r="BN693" s="30">
        <f>SUMIF(Ingredients!$B$3:$B$217,K693,Ingredients!$G$3:$G$217)+SUMIF($B$3:$B$724,K693,$BQ$3:$BQ$724)</f>
        <v>0</v>
      </c>
      <c r="BO693" s="30">
        <f>SUMIF(Ingredients!$B$3:$B$217,L693,Ingredients!$G$3:$G$217)+SUMIF($B$3:$B$724,L693,$BQ$3:$BQ$724)</f>
        <v>0</v>
      </c>
      <c r="BP693" s="30">
        <f>SUMIF(Ingredients!$B$3:$B$217,M693,Ingredients!$G$3:$G$217)+SUMIF($B$3:$B$724,M693,$BQ$3:$BQ$724)</f>
        <v>0</v>
      </c>
      <c r="BQ693" s="36">
        <f t="shared" si="136"/>
        <v>0</v>
      </c>
      <c r="BR693" s="30">
        <f>SUMIF(Ingredients!$B$3:$B$217,F693,Ingredients!$H$3:$H$217)+SUMIF($B$3:$B$724,F693,$BZ$3:$BZ$724)</f>
        <v>1.5</v>
      </c>
      <c r="BS693" s="30">
        <f>SUMIF(Ingredients!$B$3:$B$217,G693,Ingredients!$H$3:$H$217)+SUMIF($B$3:$B$724,G693,$BZ$3:$BZ$724)</f>
        <v>2</v>
      </c>
      <c r="BT693" s="30">
        <f>SUMIF(Ingredients!$B$3:$B$217,H693,Ingredients!$H$3:$H$217)+SUMIF($B$3:$B$724,H693,$BZ$3:$BZ$724)</f>
        <v>0</v>
      </c>
      <c r="BU693" s="30">
        <f>SUMIF(Ingredients!$B$3:$B$217,I693,Ingredients!$H$3:$H$217)+SUMIF($B$3:$B$724,I693,$BZ$3:$BZ$724)</f>
        <v>0</v>
      </c>
      <c r="BV693" s="30">
        <f>SUMIF(Ingredients!$B$3:$B$217,J693,Ingredients!$H$3:$H$217)+SUMIF($B$3:$B$724,J693,$BZ$3:$BZ$724)</f>
        <v>0</v>
      </c>
      <c r="BW693" s="30">
        <f>SUMIF(Ingredients!$B$3:$B$217,K693,Ingredients!$H$3:$H$217)+SUMIF($B$3:$B$724,K693,$BZ$3:$BZ$724)</f>
        <v>0</v>
      </c>
      <c r="BX693" s="30">
        <f>SUMIF(Ingredients!$B$3:$B$217,L693,Ingredients!$H$3:$H$217)+SUMIF($B$3:$B$724,L693,$BZ$3:$BZ$724)</f>
        <v>0</v>
      </c>
      <c r="BY693" s="30">
        <f>SUMIF(Ingredients!$B$3:$B$217,M693,Ingredients!$H$3:$H$217)+SUMIF($B$3:$B$724,M693,$BZ$3:$BZ$724)</f>
        <v>0</v>
      </c>
      <c r="BZ693" s="42">
        <f t="shared" si="137"/>
        <v>3.5</v>
      </c>
      <c r="CA693" s="30">
        <f>SUMIF(Ingredients!$B$3:$B$217,F693,Ingredients!$I$3:$I$217)+SUMIF($B$3:$B$724,F693,$CI$3:$CI$724)</f>
        <v>2.5</v>
      </c>
      <c r="CB693" s="30">
        <f>SUMIF(Ingredients!$B$3:$B$217,G693,Ingredients!$I$3:$I$217)+SUMIF($B$3:$B$724,G693,$CI$3:$CI$724)</f>
        <v>0</v>
      </c>
      <c r="CC693" s="30">
        <f>SUMIF(Ingredients!$B$3:$B$217,H693,Ingredients!$I$3:$I$217)+SUMIF($B$3:$B$724,H693,$CI$3:$CI$724)</f>
        <v>0</v>
      </c>
      <c r="CD693" s="30">
        <f>SUMIF(Ingredients!$B$3:$B$217,I693,Ingredients!$I$3:$I$217)+SUMIF($B$3:$B$724,I693,$CI$3:$CI$724)</f>
        <v>0</v>
      </c>
      <c r="CE693" s="30">
        <f>SUMIF(Ingredients!$B$3:$B$217,J693,Ingredients!$I$3:$I$217)+SUMIF($B$3:$B$724,J693,$CI$3:$CI$724)</f>
        <v>0</v>
      </c>
      <c r="CF693" s="30">
        <f>SUMIF(Ingredients!$B$3:$B$217,K693,Ingredients!$I$3:$I$217)+SUMIF($B$3:$B$724,K693,$CI$3:$CI$724)</f>
        <v>0</v>
      </c>
      <c r="CG693" s="30">
        <f>SUMIF(Ingredients!$B$3:$B$217,L693,Ingredients!$I$3:$I$217)+SUMIF($B$3:$B$724,L693,$CI$3:$CI$724)</f>
        <v>0</v>
      </c>
      <c r="CH693" s="30">
        <f>SUMIF(Ingredients!$B$3:$B$217,M693,Ingredients!$I$3:$I$217)+SUMIF($B$3:$B$724,M693,$CI$3:$CI$724)</f>
        <v>0</v>
      </c>
      <c r="CI693" s="38">
        <f t="shared" si="138"/>
        <v>2.5</v>
      </c>
      <c r="CJ693" s="30">
        <f>SUMIF(Ingredients!$B$3:$B$217,F693,Ingredients!$J$3:$J$217)+SUMIF($B$3:$B$724,F693,$CR$3:$CR$724)</f>
        <v>1</v>
      </c>
      <c r="CK693" s="30">
        <f>SUMIF(Ingredients!$B$3:$B$217,G693,Ingredients!$J$3:$J$217)+SUMIF($B$3:$B$724,G693,$CR$3:$CR$724)</f>
        <v>2</v>
      </c>
      <c r="CL693" s="30">
        <f>SUMIF(Ingredients!$B$3:$B$217,H693,Ingredients!$J$3:$J$217)+SUMIF($B$3:$B$724,H693,$CR$3:$CR$724)</f>
        <v>2</v>
      </c>
      <c r="CM693" s="30">
        <f>SUMIF(Ingredients!$B$3:$B$217,I693,Ingredients!$J$3:$J$217)+SUMIF($B$3:$B$724,I693,$CR$3:$CR$724)</f>
        <v>0</v>
      </c>
      <c r="CN693" s="30">
        <f>SUMIF(Ingredients!$B$3:$B$217,J693,Ingredients!$J$3:$J$217)+SUMIF($B$3:$B$724,J693,$CR$3:$CR$724)</f>
        <v>0</v>
      </c>
      <c r="CO693" s="30">
        <f>SUMIF(Ingredients!$B$3:$B$217,K693,Ingredients!$J$3:$J$217)+SUMIF($B$3:$B$724,K693,$CR$3:$CR$724)</f>
        <v>0</v>
      </c>
      <c r="CP693" s="30">
        <f>SUMIF(Ingredients!$B$3:$B$217,L693,Ingredients!$J$3:$J$217)+SUMIF($B$3:$B$724,L693,$CR$3:$CR$724)</f>
        <v>0</v>
      </c>
      <c r="CQ693" s="30">
        <f>SUMIF(Ingredients!$B$3:$B$217,M693,Ingredients!$J$3:$J$217)+SUMIF($B$3:$B$724,M693,$CR$3:$CR$724)</f>
        <v>0</v>
      </c>
      <c r="CR693" s="43">
        <f t="shared" si="139"/>
        <v>5</v>
      </c>
      <c r="CS693" s="34">
        <v>45</v>
      </c>
      <c r="CT693" s="30">
        <v>10</v>
      </c>
      <c r="CU693" s="30">
        <v>12</v>
      </c>
      <c r="CV693" s="35">
        <v>2.5</v>
      </c>
      <c r="CW693" s="36">
        <v>0</v>
      </c>
      <c r="CX693" s="37">
        <v>3.5</v>
      </c>
      <c r="CY693" s="38">
        <v>2.5</v>
      </c>
      <c r="CZ693" s="39">
        <v>5</v>
      </c>
      <c r="DA693" t="s">
        <v>202</v>
      </c>
      <c r="DB693" t="str">
        <f t="shared" ca="1" si="140"/>
        <v>-</v>
      </c>
      <c r="DD693" t="s">
        <v>200</v>
      </c>
      <c r="DE693" t="str">
        <f t="shared" ca="1" si="141"/>
        <v>SPAGHETTIDINNERITEM(MEAL, ItemRegistry.spaghettidinnerItem, 4 ,9f,10f,2.5f,3.5f,0f,2.5f,5f,1.75f),</v>
      </c>
      <c r="DF693" t="s">
        <v>2679</v>
      </c>
    </row>
    <row r="694" spans="2:110" x14ac:dyDescent="0.3">
      <c r="B694" t="s">
        <v>1033</v>
      </c>
      <c r="C694" t="str">
        <f>INDEX('PH Itemnames'!$B$1:$B$723,MATCH(B694,'PH Itemnames'!$A$1:$A$723),1)</f>
        <v>gumboItem</v>
      </c>
      <c r="D694" t="s">
        <v>245</v>
      </c>
      <c r="E694" t="s">
        <v>1192</v>
      </c>
      <c r="F694" s="10" t="s">
        <v>9</v>
      </c>
      <c r="G694" s="11" t="s">
        <v>665</v>
      </c>
      <c r="H694" s="11" t="s">
        <v>70</v>
      </c>
      <c r="I694" s="11" t="s">
        <v>1034</v>
      </c>
      <c r="J694" s="11" t="s">
        <v>377</v>
      </c>
      <c r="K694" s="11" t="s">
        <v>472</v>
      </c>
      <c r="L694" s="11" t="s">
        <v>122</v>
      </c>
      <c r="M694" s="11" t="s">
        <v>128</v>
      </c>
      <c r="N694" s="46">
        <f ca="1">SUMIF(Ingredients!$B$3:$B$217,'PH complex foods'!F694,Ingredients!$A$3:$A$119)+SUMIF($B$3:$B$724,F694,$V$3:$V$723)</f>
        <v>1</v>
      </c>
      <c r="O694" s="11">
        <f ca="1">SUMIF(Ingredients!$B$3:$B$217,'PH complex foods'!G694,Ingredients!$A$3:$A$119)+SUMIF($B$3:$B$724,G694,$V$3:$V$723)</f>
        <v>1</v>
      </c>
      <c r="P694" s="11">
        <f ca="1">SUMIF(Ingredients!$B$3:$B$217,'PH complex foods'!H694,Ingredients!$A$3:$A$119)+SUMIF($B$3:$B$724,H694,$V$3:$V$723)</f>
        <v>1</v>
      </c>
      <c r="Q694" s="11">
        <f ca="1">SUMIF(Ingredients!$B$3:$B$217,'PH complex foods'!I694,Ingredients!$A$3:$A$119)+SUMIF($B$3:$B$724,I694,$V$3:$V$723)</f>
        <v>0</v>
      </c>
      <c r="R694" s="11">
        <f ca="1">SUMIF(Ingredients!$B$3:$B$217,'PH complex foods'!J694,Ingredients!$A$3:$A$119)+SUMIF($B$3:$B$724,J694,$V$3:$V$723)</f>
        <v>1</v>
      </c>
      <c r="S694" s="11">
        <f ca="1">SUMIF(Ingredients!$B$3:$B$217,'PH complex foods'!K694,Ingredients!$A$3:$A$119)+SUMIF($B$3:$B$724,K694,$V$3:$V$723)</f>
        <v>0</v>
      </c>
      <c r="T694" s="11">
        <f ca="1">SUMIF(Ingredients!$B$3:$B$217,'PH complex foods'!L694,Ingredients!$A$3:$A$119)+SUMIF($B$3:$B$724,L694,$V$3:$V$723)</f>
        <v>1</v>
      </c>
      <c r="U694" s="11">
        <f ca="1">SUMIF(Ingredients!$B$3:$B$217,'PH complex foods'!M694,Ingredients!$A$3:$A$119)+SUMIF($B$3:$B$724,M694,$V$3:$V$723)</f>
        <v>1</v>
      </c>
      <c r="V694" s="10">
        <f t="shared" ca="1" si="142"/>
        <v>-1</v>
      </c>
      <c r="W694" s="11">
        <f t="shared" si="131"/>
        <v>0</v>
      </c>
      <c r="X694" s="44" t="str">
        <f t="shared" ca="1" si="143"/>
        <v>No</v>
      </c>
      <c r="Y694" s="34">
        <f>SUMIF(Ingredients!$B$3:$B$217,F694,Ingredients!$C$3:$C$217)+SUMIF($B$3:$B$724,F694,$AG$3:$AG$724)</f>
        <v>0</v>
      </c>
      <c r="Z694" s="30">
        <f>SUMIF(Ingredients!$B$3:$B$217,G694,Ingredients!$C$3:$C$217)+SUMIF($B$3:$B$724,G694,$AG$3:$AG$724)</f>
        <v>7.166666666666667</v>
      </c>
      <c r="AA694" s="30">
        <f>SUMIF(Ingredients!$B$3:$B$217,H694,Ingredients!$C$3:$C$217)+SUMIF($B$3:$B$724,H694,$AG$3:$AG$724)</f>
        <v>2</v>
      </c>
      <c r="AB694" s="30">
        <f>SUMIF(Ingredients!$B$3:$B$217,I694,Ingredients!$C$3:$C$217)+SUMIF($B$3:$B$724,I694,$AG$3:$AG$724)</f>
        <v>0</v>
      </c>
      <c r="AC694" s="30">
        <f>SUMIF(Ingredients!$B$3:$B$217,J694,Ingredients!$C$3:$C$217)+SUMIF($B$3:$B$724,J694,$AG$3:$AG$724)</f>
        <v>3</v>
      </c>
      <c r="AD694" s="30">
        <f>SUMIF(Ingredients!$B$3:$B$217,K694,Ingredients!$C$3:$C$217)+SUMIF($B$3:$B$724,K694,$AG$3:$AG$724)</f>
        <v>0</v>
      </c>
      <c r="AE694" s="30">
        <f>SUMIF(Ingredients!$B$3:$B$217,L694,Ingredients!$C$3:$C$217)+SUMIF($B$3:$B$724,L694,$AG$3:$AG$724)</f>
        <v>0</v>
      </c>
      <c r="AF694" s="30">
        <f>SUMIF(Ingredients!$B$3:$B$217,M694,Ingredients!$C$3:$C$217)+SUMIF($B$3:$B$724,M694,$AG$3:$AG$724)</f>
        <v>2</v>
      </c>
      <c r="AG694" s="29">
        <f t="shared" si="132"/>
        <v>14.166666666666668</v>
      </c>
      <c r="AH694" s="30">
        <f>SUMIF(Ingredients!$B$3:$B$217,F694,Ingredients!$D$3:$D$217)+SUMIF($B$3:$B$724,F694,$AP$3:$AP$724)</f>
        <v>10</v>
      </c>
      <c r="AI694" s="30">
        <f>SUMIF(Ingredients!$B$3:$B$217,G694,Ingredients!$D$3:$D$217)+SUMIF($B$3:$B$724,G694,$AP$3:$AP$724)</f>
        <v>0</v>
      </c>
      <c r="AJ694" s="30">
        <f>SUMIF(Ingredients!$B$3:$B$217,H694,Ingredients!$D$3:$D$217)+SUMIF($B$3:$B$724,H694,$AP$3:$AP$724)</f>
        <v>5</v>
      </c>
      <c r="AK694" s="30">
        <f>SUMIF(Ingredients!$B$3:$B$217,I694,Ingredients!$D$3:$D$217)+SUMIF($B$3:$B$724,I694,$AP$3:$AP$724)</f>
        <v>0</v>
      </c>
      <c r="AL694" s="30">
        <f>SUMIF(Ingredients!$B$3:$B$217,J694,Ingredients!$D$3:$D$217)+SUMIF($B$3:$B$724,J694,$AP$3:$AP$724)</f>
        <v>10</v>
      </c>
      <c r="AM694" s="30">
        <f>SUMIF(Ingredients!$B$3:$B$217,K694,Ingredients!$D$3:$D$217)+SUMIF($B$3:$B$724,K694,$AP$3:$AP$724)</f>
        <v>0</v>
      </c>
      <c r="AN694" s="30">
        <f>SUMIF(Ingredients!$B$3:$B$217,L694,Ingredients!$D$3:$D$217)+SUMIF($B$3:$B$724,L694,$AP$3:$AP$724)</f>
        <v>0</v>
      </c>
      <c r="AO694" s="30">
        <f>SUMIF(Ingredients!$B$3:$B$217,M694,Ingredients!$D$3:$D$217)+SUMIF($B$3:$B$724,M694,$AP$3:$AP$724)</f>
        <v>0</v>
      </c>
      <c r="AP694" s="29">
        <f t="shared" si="133"/>
        <v>25</v>
      </c>
      <c r="AQ694" s="30">
        <f>SUMIF(Ingredients!$B$3:$B$217,F694,Ingredients!$E$3:$E$217)+SUMIF($B$3:$B$724,F694,$AY$3:$AY$727)</f>
        <v>0</v>
      </c>
      <c r="AR694" s="30">
        <f>SUMIF(Ingredients!$B$3:$B$217,G694,Ingredients!$E$3:$E$217)+SUMIF($B$3:$B$724,G694,$AY$3:$AY$727)</f>
        <v>30</v>
      </c>
      <c r="AS694" s="30">
        <f>SUMIF(Ingredients!$B$3:$B$217,H694,Ingredients!$E$3:$E$217)+SUMIF($B$3:$B$724,H694,$AY$3:$AY$727)</f>
        <v>5</v>
      </c>
      <c r="AT694" s="30">
        <f>SUMIF(Ingredients!$B$3:$B$217,I694,Ingredients!$E$3:$E$217)+SUMIF($B$3:$B$724,I694,$AY$3:$AY$727)</f>
        <v>0</v>
      </c>
      <c r="AU694" s="30">
        <f>SUMIF(Ingredients!$B$3:$B$217,J694,Ingredients!$E$3:$E$217)+SUMIF($B$3:$B$724,J694,$AY$3:$AY$727)</f>
        <v>29.2</v>
      </c>
      <c r="AV694" s="30">
        <f>SUMIF(Ingredients!$B$3:$B$217,K694,Ingredients!$E$3:$E$217)+SUMIF($B$3:$B$724,K694,$AY$3:$AY$727)</f>
        <v>0</v>
      </c>
      <c r="AW694" s="30">
        <f>SUMIF(Ingredients!$B$3:$B$217,L694,Ingredients!$E$3:$E$217)+SUMIF($B$3:$B$724,L694,$AY$3:$AY$727)</f>
        <v>48</v>
      </c>
      <c r="AX694" s="30">
        <f>SUMIF(Ingredients!$B$3:$B$217,M694,Ingredients!$E$3:$E$217)+SUMIF($B$3:$B$724,M694,$AY$3:$AY$727)</f>
        <v>18</v>
      </c>
      <c r="AY694" s="29">
        <f t="shared" si="134"/>
        <v>16.274999999999999</v>
      </c>
      <c r="AZ694" s="30">
        <f>SUMIF(Ingredients!$B$3:$B$217,F694,Ingredients!$F$3:$F$217)+SUMIF($B$3:$B$724,F694,$BH$3:$BH$724)</f>
        <v>0</v>
      </c>
      <c r="BA694" s="30">
        <f>SUMIF(Ingredients!$B$3:$B$217,G694,Ingredients!$F$3:$F$217)+SUMIF($B$3:$B$724,G694,$BH$3:$BH$724)</f>
        <v>0</v>
      </c>
      <c r="BB694" s="30">
        <f>SUMIF(Ingredients!$B$3:$B$217,H694,Ingredients!$F$3:$F$217)+SUMIF($B$3:$B$724,H694,$BH$3:$BH$724)</f>
        <v>0</v>
      </c>
      <c r="BC694" s="30">
        <f>SUMIF(Ingredients!$B$3:$B$217,I694,Ingredients!$F$3:$F$217)+SUMIF($B$3:$B$724,I694,$BH$3:$BH$724)</f>
        <v>0</v>
      </c>
      <c r="BD694" s="30">
        <f>SUMIF(Ingredients!$B$3:$B$217,J694,Ingredients!$F$3:$F$217)+SUMIF($B$3:$B$724,J694,$BH$3:$BH$724)</f>
        <v>0</v>
      </c>
      <c r="BE694" s="30">
        <f>SUMIF(Ingredients!$B$3:$B$217,K694,Ingredients!$F$3:$F$217)+SUMIF($B$3:$B$724,K694,$BH$3:$BH$724)</f>
        <v>0</v>
      </c>
      <c r="BF694" s="30">
        <f>SUMIF(Ingredients!$B$3:$B$217,L694,Ingredients!$F$3:$F$217)+SUMIF($B$3:$B$724,L694,$BH$3:$BH$724)</f>
        <v>0</v>
      </c>
      <c r="BG694" s="30">
        <f>SUMIF(Ingredients!$B$3:$B$217,M694,Ingredients!$F$3:$F$217)+SUMIF($B$3:$B$724,M694,$BH$3:$BH$724)</f>
        <v>0</v>
      </c>
      <c r="BH694" s="35">
        <f t="shared" si="135"/>
        <v>0</v>
      </c>
      <c r="BI694" s="30">
        <f>SUMIF(Ingredients!$B$3:$B$217,F694,Ingredients!$G$3:$G$217)+SUMIF($B$3:$B$724,F694,$BQ$3:$BQ$724)</f>
        <v>0</v>
      </c>
      <c r="BJ694" s="30">
        <f>SUMIF(Ingredients!$B$3:$B$217,G694,Ingredients!$G$3:$G$217)+SUMIF($B$3:$B$724,G694,$BQ$3:$BQ$724)</f>
        <v>0</v>
      </c>
      <c r="BK694" s="30">
        <f>SUMIF(Ingredients!$B$3:$B$217,H694,Ingredients!$G$3:$G$217)+SUMIF($B$3:$B$724,H694,$BQ$3:$BQ$724)</f>
        <v>0</v>
      </c>
      <c r="BL694" s="30">
        <f>SUMIF(Ingredients!$B$3:$B$217,I694,Ingredients!$G$3:$G$217)+SUMIF($B$3:$B$724,I694,$BQ$3:$BQ$724)</f>
        <v>0</v>
      </c>
      <c r="BM694" s="30">
        <f>SUMIF(Ingredients!$B$3:$B$217,J694,Ingredients!$G$3:$G$217)+SUMIF($B$3:$B$724,J694,$BQ$3:$BQ$724)</f>
        <v>0</v>
      </c>
      <c r="BN694" s="30">
        <f>SUMIF(Ingredients!$B$3:$B$217,K694,Ingredients!$G$3:$G$217)+SUMIF($B$3:$B$724,K694,$BQ$3:$BQ$724)</f>
        <v>0</v>
      </c>
      <c r="BO694" s="30">
        <f>SUMIF(Ingredients!$B$3:$B$217,L694,Ingredients!$G$3:$G$217)+SUMIF($B$3:$B$724,L694,$BQ$3:$BQ$724)</f>
        <v>0</v>
      </c>
      <c r="BP694" s="30">
        <f>SUMIF(Ingredients!$B$3:$B$217,M694,Ingredients!$G$3:$G$217)+SUMIF($B$3:$B$724,M694,$BQ$3:$BQ$724)</f>
        <v>0</v>
      </c>
      <c r="BQ694" s="36">
        <f t="shared" si="136"/>
        <v>0</v>
      </c>
      <c r="BR694" s="30">
        <f>SUMIF(Ingredients!$B$3:$B$217,F694,Ingredients!$H$3:$H$217)+SUMIF($B$3:$B$724,F694,$BZ$3:$BZ$724)</f>
        <v>0</v>
      </c>
      <c r="BS694" s="30">
        <f>SUMIF(Ingredients!$B$3:$B$217,G694,Ingredients!$H$3:$H$217)+SUMIF($B$3:$B$724,G694,$BZ$3:$BZ$724)</f>
        <v>0</v>
      </c>
      <c r="BT694" s="30">
        <f>SUMIF(Ingredients!$B$3:$B$217,H694,Ingredients!$H$3:$H$217)+SUMIF($B$3:$B$724,H694,$BZ$3:$BZ$724)</f>
        <v>1.5</v>
      </c>
      <c r="BU694" s="30">
        <f>SUMIF(Ingredients!$B$3:$B$217,I694,Ingredients!$H$3:$H$217)+SUMIF($B$3:$B$724,I694,$BZ$3:$BZ$724)</f>
        <v>0</v>
      </c>
      <c r="BV694" s="30">
        <f>SUMIF(Ingredients!$B$3:$B$217,J694,Ingredients!$H$3:$H$217)+SUMIF($B$3:$B$724,J694,$BZ$3:$BZ$724)</f>
        <v>2.5</v>
      </c>
      <c r="BW694" s="30">
        <f>SUMIF(Ingredients!$B$3:$B$217,K694,Ingredients!$H$3:$H$217)+SUMIF($B$3:$B$724,K694,$BZ$3:$BZ$724)</f>
        <v>0</v>
      </c>
      <c r="BX694" s="30">
        <f>SUMIF(Ingredients!$B$3:$B$217,L694,Ingredients!$H$3:$H$217)+SUMIF($B$3:$B$724,L694,$BZ$3:$BZ$724)</f>
        <v>0</v>
      </c>
      <c r="BY694" s="30">
        <f>SUMIF(Ingredients!$B$3:$B$217,M694,Ingredients!$H$3:$H$217)+SUMIF($B$3:$B$724,M694,$BZ$3:$BZ$724)</f>
        <v>1</v>
      </c>
      <c r="BZ694" s="42">
        <f t="shared" si="137"/>
        <v>5</v>
      </c>
      <c r="CA694" s="30">
        <f>SUMIF(Ingredients!$B$3:$B$217,F694,Ingredients!$I$3:$I$217)+SUMIF($B$3:$B$724,F694,$CI$3:$CI$724)</f>
        <v>0</v>
      </c>
      <c r="CB694" s="30">
        <f>SUMIF(Ingredients!$B$3:$B$217,G694,Ingredients!$I$3:$I$217)+SUMIF($B$3:$B$724,G694,$CI$3:$CI$724)</f>
        <v>2</v>
      </c>
      <c r="CC694" s="30">
        <f>SUMIF(Ingredients!$B$3:$B$217,H694,Ingredients!$I$3:$I$217)+SUMIF($B$3:$B$724,H694,$CI$3:$CI$724)</f>
        <v>0</v>
      </c>
      <c r="CD694" s="30">
        <f>SUMIF(Ingredients!$B$3:$B$217,I694,Ingredients!$I$3:$I$217)+SUMIF($B$3:$B$724,I694,$CI$3:$CI$724)</f>
        <v>0</v>
      </c>
      <c r="CE694" s="30">
        <f>SUMIF(Ingredients!$B$3:$B$217,J694,Ingredients!$I$3:$I$217)+SUMIF($B$3:$B$724,J694,$CI$3:$CI$724)</f>
        <v>0</v>
      </c>
      <c r="CF694" s="30">
        <f>SUMIF(Ingredients!$B$3:$B$217,K694,Ingredients!$I$3:$I$217)+SUMIF($B$3:$B$724,K694,$CI$3:$CI$724)</f>
        <v>0</v>
      </c>
      <c r="CG694" s="30">
        <f>SUMIF(Ingredients!$B$3:$B$217,L694,Ingredients!$I$3:$I$217)+SUMIF($B$3:$B$724,L694,$CI$3:$CI$724)</f>
        <v>0</v>
      </c>
      <c r="CH694" s="30">
        <f>SUMIF(Ingredients!$B$3:$B$217,M694,Ingredients!$I$3:$I$217)+SUMIF($B$3:$B$724,M694,$CI$3:$CI$724)</f>
        <v>0</v>
      </c>
      <c r="CI694" s="38">
        <f t="shared" si="138"/>
        <v>2</v>
      </c>
      <c r="CJ694" s="30">
        <f>SUMIF(Ingredients!$B$3:$B$217,F694,Ingredients!$J$3:$J$217)+SUMIF($B$3:$B$724,F694,$CR$3:$CR$724)</f>
        <v>0</v>
      </c>
      <c r="CK694" s="30">
        <f>SUMIF(Ingredients!$B$3:$B$217,G694,Ingredients!$J$3:$J$217)+SUMIF($B$3:$B$724,G694,$CR$3:$CR$724)</f>
        <v>0</v>
      </c>
      <c r="CL694" s="30">
        <f>SUMIF(Ingredients!$B$3:$B$217,H694,Ingredients!$J$3:$J$217)+SUMIF($B$3:$B$724,H694,$CR$3:$CR$724)</f>
        <v>0</v>
      </c>
      <c r="CM694" s="30">
        <f>SUMIF(Ingredients!$B$3:$B$217,I694,Ingredients!$J$3:$J$217)+SUMIF($B$3:$B$724,I694,$CR$3:$CR$724)</f>
        <v>0</v>
      </c>
      <c r="CN694" s="30">
        <f>SUMIF(Ingredients!$B$3:$B$217,J694,Ingredients!$J$3:$J$217)+SUMIF($B$3:$B$724,J694,$CR$3:$CR$724)</f>
        <v>0</v>
      </c>
      <c r="CO694" s="30">
        <f>SUMIF(Ingredients!$B$3:$B$217,K694,Ingredients!$J$3:$J$217)+SUMIF($B$3:$B$724,K694,$CR$3:$CR$724)</f>
        <v>0</v>
      </c>
      <c r="CP694" s="30">
        <f>SUMIF(Ingredients!$B$3:$B$217,L694,Ingredients!$J$3:$J$217)+SUMIF($B$3:$B$724,L694,$CR$3:$CR$724)</f>
        <v>0</v>
      </c>
      <c r="CQ694" s="30">
        <f>SUMIF(Ingredients!$B$3:$B$217,M694,Ingredients!$J$3:$J$217)+SUMIF($B$3:$B$724,M694,$CR$3:$CR$724)</f>
        <v>0</v>
      </c>
      <c r="CR694" s="43">
        <f t="shared" si="139"/>
        <v>0</v>
      </c>
      <c r="CS694" s="34">
        <v>14.166666666666668</v>
      </c>
      <c r="CT694" s="30">
        <v>25</v>
      </c>
      <c r="CU694" s="30">
        <v>8.2750000000000004</v>
      </c>
      <c r="CV694" s="35">
        <v>0</v>
      </c>
      <c r="CW694" s="36">
        <v>0</v>
      </c>
      <c r="CX694" s="37">
        <v>5</v>
      </c>
      <c r="CY694" s="38">
        <v>2</v>
      </c>
      <c r="CZ694" s="39">
        <v>0</v>
      </c>
      <c r="DA694" t="s">
        <v>199</v>
      </c>
      <c r="DB694" t="str">
        <f t="shared" ca="1" si="140"/>
        <v>No</v>
      </c>
      <c r="DD694" t="s">
        <v>200</v>
      </c>
      <c r="DE694" t="str">
        <f t="shared" ca="1" si="141"/>
        <v/>
      </c>
      <c r="DF694" t="s">
        <v>2272</v>
      </c>
    </row>
    <row r="695" spans="2:110" x14ac:dyDescent="0.3">
      <c r="B695" t="s">
        <v>1035</v>
      </c>
      <c r="C695" t="str">
        <f>INDEX('PH Itemnames'!$B$1:$B$723,MATCH(B695,'PH Itemnames'!$A$1:$A$723),1)</f>
        <v>jambalayaItem</v>
      </c>
      <c r="D695" t="s">
        <v>245</v>
      </c>
      <c r="E695" t="s">
        <v>1192</v>
      </c>
      <c r="F695" s="10" t="s">
        <v>270</v>
      </c>
      <c r="G695" s="11" t="s">
        <v>665</v>
      </c>
      <c r="H695" s="11" t="s">
        <v>287</v>
      </c>
      <c r="I695" s="11" t="s">
        <v>64</v>
      </c>
      <c r="J695" s="11" t="s">
        <v>132</v>
      </c>
      <c r="K695" s="11" t="s">
        <v>70</v>
      </c>
      <c r="L695" s="11" t="s">
        <v>122</v>
      </c>
      <c r="M695" s="11" t="s">
        <v>401</v>
      </c>
      <c r="N695" s="46">
        <f ca="1">SUMIF(Ingredients!$B$3:$B$217,'PH complex foods'!F695,Ingredients!$A$3:$A$119)+SUMIF($B$3:$B$724,F695,$V$3:$V$723)</f>
        <v>1</v>
      </c>
      <c r="O695" s="11">
        <f ca="1">SUMIF(Ingredients!$B$3:$B$217,'PH complex foods'!G695,Ingredients!$A$3:$A$119)+SUMIF($B$3:$B$724,G695,$V$3:$V$723)</f>
        <v>1</v>
      </c>
      <c r="P695" s="11">
        <f ca="1">SUMIF(Ingredients!$B$3:$B$217,'PH complex foods'!H695,Ingredients!$A$3:$A$119)+SUMIF($B$3:$B$724,H695,$V$3:$V$723)</f>
        <v>1</v>
      </c>
      <c r="Q695" s="11">
        <f ca="1">SUMIF(Ingredients!$B$3:$B$217,'PH complex foods'!I695,Ingredients!$A$3:$A$119)+SUMIF($B$3:$B$724,I695,$V$3:$V$723)</f>
        <v>1</v>
      </c>
      <c r="R695" s="11">
        <f ca="1">SUMIF(Ingredients!$B$3:$B$217,'PH complex foods'!J695,Ingredients!$A$3:$A$119)+SUMIF($B$3:$B$724,J695,$V$3:$V$723)</f>
        <v>1</v>
      </c>
      <c r="S695" s="11">
        <f ca="1">SUMIF(Ingredients!$B$3:$B$217,'PH complex foods'!K695,Ingredients!$A$3:$A$119)+SUMIF($B$3:$B$724,K695,$V$3:$V$723)</f>
        <v>1</v>
      </c>
      <c r="T695" s="11">
        <f ca="1">SUMIF(Ingredients!$B$3:$B$217,'PH complex foods'!L695,Ingredients!$A$3:$A$119)+SUMIF($B$3:$B$724,L695,$V$3:$V$723)</f>
        <v>1</v>
      </c>
      <c r="U695" s="11">
        <f ca="1">SUMIF(Ingredients!$B$3:$B$217,'PH complex foods'!M695,Ingredients!$A$3:$A$119)+SUMIF($B$3:$B$724,M695,$V$3:$V$723)</f>
        <v>1</v>
      </c>
      <c r="V695" s="10">
        <f t="shared" ca="1" si="142"/>
        <v>1</v>
      </c>
      <c r="W695" s="11">
        <f t="shared" si="131"/>
        <v>0</v>
      </c>
      <c r="X695" s="44" t="str">
        <f t="shared" ca="1" si="143"/>
        <v>Yes</v>
      </c>
      <c r="Y695" s="34">
        <f>SUMIF(Ingredients!$B$3:$B$217,F695,Ingredients!$C$3:$C$217)+SUMIF($B$3:$B$724,F695,$AG$3:$AG$724)</f>
        <v>12.30952380952381</v>
      </c>
      <c r="Z695" s="30">
        <f>SUMIF(Ingredients!$B$3:$B$217,G695,Ingredients!$C$3:$C$217)+SUMIF($B$3:$B$724,G695,$AG$3:$AG$724)</f>
        <v>7.166666666666667</v>
      </c>
      <c r="AA695" s="30">
        <f>SUMIF(Ingredients!$B$3:$B$217,H695,Ingredients!$C$3:$C$217)+SUMIF($B$3:$B$724,H695,$AG$3:$AG$724)</f>
        <v>10</v>
      </c>
      <c r="AB695" s="30">
        <f>SUMIF(Ingredients!$B$3:$B$217,I695,Ingredients!$C$3:$C$217)+SUMIF($B$3:$B$724,I695,$AG$3:$AG$724)</f>
        <v>2</v>
      </c>
      <c r="AC695" s="30">
        <f>SUMIF(Ingredients!$B$3:$B$217,J695,Ingredients!$C$3:$C$217)+SUMIF($B$3:$B$724,J695,$AG$3:$AG$724)</f>
        <v>4</v>
      </c>
      <c r="AD695" s="30">
        <f>SUMIF(Ingredients!$B$3:$B$217,K695,Ingredients!$C$3:$C$217)+SUMIF($B$3:$B$724,K695,$AG$3:$AG$724)</f>
        <v>2</v>
      </c>
      <c r="AE695" s="30">
        <f>SUMIF(Ingredients!$B$3:$B$217,L695,Ingredients!$C$3:$C$217)+SUMIF($B$3:$B$724,L695,$AG$3:$AG$724)</f>
        <v>0</v>
      </c>
      <c r="AF695" s="30">
        <f>SUMIF(Ingredients!$B$3:$B$217,M695,Ingredients!$C$3:$C$217)+SUMIF($B$3:$B$724,M695,$AG$3:$AG$724)</f>
        <v>0</v>
      </c>
      <c r="AG695" s="29">
        <f t="shared" si="132"/>
        <v>37.476190476190482</v>
      </c>
      <c r="AH695" s="30">
        <f>SUMIF(Ingredients!$B$3:$B$217,F695,Ingredients!$D$3:$D$217)+SUMIF($B$3:$B$724,F695,$AP$3:$AP$724)</f>
        <v>0.35714285714285715</v>
      </c>
      <c r="AI695" s="30">
        <f>SUMIF(Ingredients!$B$3:$B$217,G695,Ingredients!$D$3:$D$217)+SUMIF($B$3:$B$724,G695,$AP$3:$AP$724)</f>
        <v>0</v>
      </c>
      <c r="AJ695" s="30">
        <f>SUMIF(Ingredients!$B$3:$B$217,H695,Ingredients!$D$3:$D$217)+SUMIF($B$3:$B$724,H695,$AP$3:$AP$724)</f>
        <v>0</v>
      </c>
      <c r="AK695" s="30">
        <f>SUMIF(Ingredients!$B$3:$B$217,I695,Ingredients!$D$3:$D$217)+SUMIF($B$3:$B$724,I695,$AP$3:$AP$724)</f>
        <v>0</v>
      </c>
      <c r="AL695" s="30">
        <f>SUMIF(Ingredients!$B$3:$B$217,J695,Ingredients!$D$3:$D$217)+SUMIF($B$3:$B$724,J695,$AP$3:$AP$724)</f>
        <v>0</v>
      </c>
      <c r="AM695" s="30">
        <f>SUMIF(Ingredients!$B$3:$B$217,K695,Ingredients!$D$3:$D$217)+SUMIF($B$3:$B$724,K695,$AP$3:$AP$724)</f>
        <v>5</v>
      </c>
      <c r="AN695" s="30">
        <f>SUMIF(Ingredients!$B$3:$B$217,L695,Ingredients!$D$3:$D$217)+SUMIF($B$3:$B$724,L695,$AP$3:$AP$724)</f>
        <v>0</v>
      </c>
      <c r="AO695" s="30">
        <f>SUMIF(Ingredients!$B$3:$B$217,M695,Ingredients!$D$3:$D$217)+SUMIF($B$3:$B$724,M695,$AP$3:$AP$724)</f>
        <v>0</v>
      </c>
      <c r="AP695" s="29">
        <f t="shared" si="133"/>
        <v>5.3571428571428568</v>
      </c>
      <c r="AQ695" s="30">
        <f>SUMIF(Ingredients!$B$3:$B$217,F695,Ingredients!$E$3:$E$217)+SUMIF($B$3:$B$724,F695,$AY$3:$AY$727)</f>
        <v>10.428571428571429</v>
      </c>
      <c r="AR695" s="30">
        <f>SUMIF(Ingredients!$B$3:$B$217,G695,Ingredients!$E$3:$E$217)+SUMIF($B$3:$B$724,G695,$AY$3:$AY$727)</f>
        <v>30</v>
      </c>
      <c r="AS695" s="30">
        <f>SUMIF(Ingredients!$B$3:$B$217,H695,Ingredients!$E$3:$E$217)+SUMIF($B$3:$B$724,H695,$AY$3:$AY$727)</f>
        <v>7</v>
      </c>
      <c r="AT695" s="30">
        <f>SUMIF(Ingredients!$B$3:$B$217,I695,Ingredients!$E$3:$E$217)+SUMIF($B$3:$B$724,I695,$AY$3:$AY$727)</f>
        <v>43</v>
      </c>
      <c r="AU695" s="30">
        <f>SUMIF(Ingredients!$B$3:$B$217,J695,Ingredients!$E$3:$E$217)+SUMIF($B$3:$B$724,J695,$AY$3:$AY$727)</f>
        <v>7.666666666666667</v>
      </c>
      <c r="AV695" s="30">
        <f>SUMIF(Ingredients!$B$3:$B$217,K695,Ingredients!$E$3:$E$217)+SUMIF($B$3:$B$724,K695,$AY$3:$AY$727)</f>
        <v>5</v>
      </c>
      <c r="AW695" s="30">
        <f>SUMIF(Ingredients!$B$3:$B$217,L695,Ingredients!$E$3:$E$217)+SUMIF($B$3:$B$724,L695,$AY$3:$AY$727)</f>
        <v>48</v>
      </c>
      <c r="AX695" s="30">
        <f>SUMIF(Ingredients!$B$3:$B$217,M695,Ingredients!$E$3:$E$217)+SUMIF($B$3:$B$724,M695,$AY$3:$AY$727)</f>
        <v>0</v>
      </c>
      <c r="AY695" s="29">
        <f t="shared" si="134"/>
        <v>18.886904761904763</v>
      </c>
      <c r="AZ695" s="30">
        <f>SUMIF(Ingredients!$B$3:$B$217,F695,Ingredients!$F$3:$F$217)+SUMIF($B$3:$B$724,F695,$BH$3:$BH$724)</f>
        <v>0</v>
      </c>
      <c r="BA695" s="30">
        <f>SUMIF(Ingredients!$B$3:$B$217,G695,Ingredients!$F$3:$F$217)+SUMIF($B$3:$B$724,G695,$BH$3:$BH$724)</f>
        <v>0</v>
      </c>
      <c r="BB695" s="30">
        <f>SUMIF(Ingredients!$B$3:$B$217,H695,Ingredients!$F$3:$F$217)+SUMIF($B$3:$B$724,H695,$BH$3:$BH$724)</f>
        <v>0</v>
      </c>
      <c r="BC695" s="30">
        <f>SUMIF(Ingredients!$B$3:$B$217,I695,Ingredients!$F$3:$F$217)+SUMIF($B$3:$B$724,I695,$BH$3:$BH$724)</f>
        <v>0</v>
      </c>
      <c r="BD695" s="30">
        <f>SUMIF(Ingredients!$B$3:$B$217,J695,Ingredients!$F$3:$F$217)+SUMIF($B$3:$B$724,J695,$BH$3:$BH$724)</f>
        <v>0</v>
      </c>
      <c r="BE695" s="30">
        <f>SUMIF(Ingredients!$B$3:$B$217,K695,Ingredients!$F$3:$F$217)+SUMIF($B$3:$B$724,K695,$BH$3:$BH$724)</f>
        <v>0</v>
      </c>
      <c r="BF695" s="30">
        <f>SUMIF(Ingredients!$B$3:$B$217,L695,Ingredients!$F$3:$F$217)+SUMIF($B$3:$B$724,L695,$BH$3:$BH$724)</f>
        <v>0</v>
      </c>
      <c r="BG695" s="30">
        <f>SUMIF(Ingredients!$B$3:$B$217,M695,Ingredients!$F$3:$F$217)+SUMIF($B$3:$B$724,M695,$BH$3:$BH$724)</f>
        <v>0</v>
      </c>
      <c r="BH695" s="35">
        <f t="shared" si="135"/>
        <v>0</v>
      </c>
      <c r="BI695" s="30">
        <f>SUMIF(Ingredients!$B$3:$B$217,F695,Ingredients!$G$3:$G$217)+SUMIF($B$3:$B$724,F695,$BQ$3:$BQ$724)</f>
        <v>0</v>
      </c>
      <c r="BJ695" s="30">
        <f>SUMIF(Ingredients!$B$3:$B$217,G695,Ingredients!$G$3:$G$217)+SUMIF($B$3:$B$724,G695,$BQ$3:$BQ$724)</f>
        <v>0</v>
      </c>
      <c r="BK695" s="30">
        <f>SUMIF(Ingredients!$B$3:$B$217,H695,Ingredients!$G$3:$G$217)+SUMIF($B$3:$B$724,H695,$BQ$3:$BQ$724)</f>
        <v>0</v>
      </c>
      <c r="BL695" s="30">
        <f>SUMIF(Ingredients!$B$3:$B$217,I695,Ingredients!$G$3:$G$217)+SUMIF($B$3:$B$724,I695,$BQ$3:$BQ$724)</f>
        <v>0</v>
      </c>
      <c r="BM695" s="30">
        <f>SUMIF(Ingredients!$B$3:$B$217,J695,Ingredients!$G$3:$G$217)+SUMIF($B$3:$B$724,J695,$BQ$3:$BQ$724)</f>
        <v>0</v>
      </c>
      <c r="BN695" s="30">
        <f>SUMIF(Ingredients!$B$3:$B$217,K695,Ingredients!$G$3:$G$217)+SUMIF($B$3:$B$724,K695,$BQ$3:$BQ$724)</f>
        <v>0</v>
      </c>
      <c r="BO695" s="30">
        <f>SUMIF(Ingredients!$B$3:$B$217,L695,Ingredients!$G$3:$G$217)+SUMIF($B$3:$B$724,L695,$BQ$3:$BQ$724)</f>
        <v>0</v>
      </c>
      <c r="BP695" s="30">
        <f>SUMIF(Ingredients!$B$3:$B$217,M695,Ingredients!$G$3:$G$217)+SUMIF($B$3:$B$724,M695,$BQ$3:$BQ$724)</f>
        <v>0</v>
      </c>
      <c r="BQ695" s="36">
        <f t="shared" si="136"/>
        <v>0</v>
      </c>
      <c r="BR695" s="30">
        <f>SUMIF(Ingredients!$B$3:$B$217,F695,Ingredients!$H$3:$H$217)+SUMIF($B$3:$B$724,F695,$BZ$3:$BZ$724)</f>
        <v>1.1428571428571428</v>
      </c>
      <c r="BS695" s="30">
        <f>SUMIF(Ingredients!$B$3:$B$217,G695,Ingredients!$H$3:$H$217)+SUMIF($B$3:$B$724,G695,$BZ$3:$BZ$724)</f>
        <v>0</v>
      </c>
      <c r="BT695" s="30">
        <f>SUMIF(Ingredients!$B$3:$B$217,H695,Ingredients!$H$3:$H$217)+SUMIF($B$3:$B$724,H695,$BZ$3:$BZ$724)</f>
        <v>0</v>
      </c>
      <c r="BU695" s="30">
        <f>SUMIF(Ingredients!$B$3:$B$217,I695,Ingredients!$H$3:$H$217)+SUMIF($B$3:$B$724,I695,$BZ$3:$BZ$724)</f>
        <v>1</v>
      </c>
      <c r="BV695" s="30">
        <f>SUMIF(Ingredients!$B$3:$B$217,J695,Ingredients!$H$3:$H$217)+SUMIF($B$3:$B$724,J695,$BZ$3:$BZ$724)</f>
        <v>1</v>
      </c>
      <c r="BW695" s="30">
        <f>SUMIF(Ingredients!$B$3:$B$217,K695,Ingredients!$H$3:$H$217)+SUMIF($B$3:$B$724,K695,$BZ$3:$BZ$724)</f>
        <v>1.5</v>
      </c>
      <c r="BX695" s="30">
        <f>SUMIF(Ingredients!$B$3:$B$217,L695,Ingredients!$H$3:$H$217)+SUMIF($B$3:$B$724,L695,$BZ$3:$BZ$724)</f>
        <v>0</v>
      </c>
      <c r="BY695" s="30">
        <f>SUMIF(Ingredients!$B$3:$B$217,M695,Ingredients!$H$3:$H$217)+SUMIF($B$3:$B$724,M695,$BZ$3:$BZ$724)</f>
        <v>0</v>
      </c>
      <c r="BZ695" s="42">
        <f t="shared" si="137"/>
        <v>4.6428571428571423</v>
      </c>
      <c r="CA695" s="30">
        <f>SUMIF(Ingredients!$B$3:$B$217,F695,Ingredients!$I$3:$I$217)+SUMIF($B$3:$B$724,F695,$CI$3:$CI$724)</f>
        <v>2.5</v>
      </c>
      <c r="CB695" s="30">
        <f>SUMIF(Ingredients!$B$3:$B$217,G695,Ingredients!$I$3:$I$217)+SUMIF($B$3:$B$724,G695,$CI$3:$CI$724)</f>
        <v>2</v>
      </c>
      <c r="CC695" s="30">
        <f>SUMIF(Ingredients!$B$3:$B$217,H695,Ingredients!$I$3:$I$217)+SUMIF($B$3:$B$724,H695,$CI$3:$CI$724)</f>
        <v>2.5</v>
      </c>
      <c r="CD695" s="30">
        <f>SUMIF(Ingredients!$B$3:$B$217,I695,Ingredients!$I$3:$I$217)+SUMIF($B$3:$B$724,I695,$CI$3:$CI$724)</f>
        <v>0</v>
      </c>
      <c r="CE695" s="30">
        <f>SUMIF(Ingredients!$B$3:$B$217,J695,Ingredients!$I$3:$I$217)+SUMIF($B$3:$B$724,J695,$CI$3:$CI$724)</f>
        <v>0</v>
      </c>
      <c r="CF695" s="30">
        <f>SUMIF(Ingredients!$B$3:$B$217,K695,Ingredients!$I$3:$I$217)+SUMIF($B$3:$B$724,K695,$CI$3:$CI$724)</f>
        <v>0</v>
      </c>
      <c r="CG695" s="30">
        <f>SUMIF(Ingredients!$B$3:$B$217,L695,Ingredients!$I$3:$I$217)+SUMIF($B$3:$B$724,L695,$CI$3:$CI$724)</f>
        <v>0</v>
      </c>
      <c r="CH695" s="30">
        <f>SUMIF(Ingredients!$B$3:$B$217,M695,Ingredients!$I$3:$I$217)+SUMIF($B$3:$B$724,M695,$CI$3:$CI$724)</f>
        <v>0</v>
      </c>
      <c r="CI695" s="38">
        <f t="shared" si="138"/>
        <v>7</v>
      </c>
      <c r="CJ695" s="30">
        <f>SUMIF(Ingredients!$B$3:$B$217,F695,Ingredients!$J$3:$J$217)+SUMIF($B$3:$B$724,F695,$CR$3:$CR$724)</f>
        <v>0</v>
      </c>
      <c r="CK695" s="30">
        <f>SUMIF(Ingredients!$B$3:$B$217,G695,Ingredients!$J$3:$J$217)+SUMIF($B$3:$B$724,G695,$CR$3:$CR$724)</f>
        <v>0</v>
      </c>
      <c r="CL695" s="30">
        <f>SUMIF(Ingredients!$B$3:$B$217,H695,Ingredients!$J$3:$J$217)+SUMIF($B$3:$B$724,H695,$CR$3:$CR$724)</f>
        <v>0</v>
      </c>
      <c r="CM695" s="30">
        <f>SUMIF(Ingredients!$B$3:$B$217,I695,Ingredients!$J$3:$J$217)+SUMIF($B$3:$B$724,I695,$CR$3:$CR$724)</f>
        <v>0</v>
      </c>
      <c r="CN695" s="30">
        <f>SUMIF(Ingredients!$B$3:$B$217,J695,Ingredients!$J$3:$J$217)+SUMIF($B$3:$B$724,J695,$CR$3:$CR$724)</f>
        <v>0</v>
      </c>
      <c r="CO695" s="30">
        <f>SUMIF(Ingredients!$B$3:$B$217,K695,Ingredients!$J$3:$J$217)+SUMIF($B$3:$B$724,K695,$CR$3:$CR$724)</f>
        <v>0</v>
      </c>
      <c r="CP695" s="30">
        <f>SUMIF(Ingredients!$B$3:$B$217,L695,Ingredients!$J$3:$J$217)+SUMIF($B$3:$B$724,L695,$CR$3:$CR$724)</f>
        <v>0</v>
      </c>
      <c r="CQ695" s="30">
        <f>SUMIF(Ingredients!$B$3:$B$217,M695,Ingredients!$J$3:$J$217)+SUMIF($B$3:$B$724,M695,$CR$3:$CR$724)</f>
        <v>0</v>
      </c>
      <c r="CR695" s="43">
        <f t="shared" si="139"/>
        <v>0</v>
      </c>
      <c r="CS695" s="34">
        <v>35</v>
      </c>
      <c r="CT695" s="30">
        <v>0</v>
      </c>
      <c r="CU695" s="30">
        <v>10.886904761904763</v>
      </c>
      <c r="CV695" s="35">
        <v>0</v>
      </c>
      <c r="CW695" s="36">
        <v>0</v>
      </c>
      <c r="CX695" s="37">
        <v>4.5</v>
      </c>
      <c r="CY695" s="38">
        <v>5</v>
      </c>
      <c r="CZ695" s="39">
        <v>0</v>
      </c>
      <c r="DA695" t="s">
        <v>202</v>
      </c>
      <c r="DB695" t="str">
        <f t="shared" ca="1" si="140"/>
        <v>-</v>
      </c>
      <c r="DD695" t="s">
        <v>200</v>
      </c>
      <c r="DE695" t="str">
        <f t="shared" ca="1" si="141"/>
        <v>JAMBALAYAITEM(MEAL, ItemRegistry.jambalayaItem, 4 ,7f,0f,0f,4.5f,0f,5f,0f,1.93f),</v>
      </c>
      <c r="DF695" t="s">
        <v>2680</v>
      </c>
    </row>
    <row r="696" spans="2:110" x14ac:dyDescent="0.3">
      <c r="B696" t="s">
        <v>1036</v>
      </c>
      <c r="C696" t="str">
        <f>INDEX('PH Itemnames'!$B$1:$B$723,MATCH(B696,'PH Itemnames'!$A$1:$A$723),1)</f>
        <v>supremepizzaItem</v>
      </c>
      <c r="D696" t="s">
        <v>245</v>
      </c>
      <c r="E696" t="s">
        <v>1192</v>
      </c>
      <c r="F696" s="10" t="s">
        <v>963</v>
      </c>
      <c r="G696" s="11" t="s">
        <v>132</v>
      </c>
      <c r="H696" s="11" t="s">
        <v>64</v>
      </c>
      <c r="I696" s="11" t="s">
        <v>122</v>
      </c>
      <c r="J696" s="11"/>
      <c r="K696" s="11"/>
      <c r="L696" s="11"/>
      <c r="M696" s="11"/>
      <c r="N696" s="46">
        <f ca="1">SUMIF(Ingredients!$B$3:$B$217,'PH complex foods'!F696,Ingredients!$A$3:$A$119)+SUMIF($B$3:$B$724,F696,$V$3:$V$723)</f>
        <v>1</v>
      </c>
      <c r="O696" s="11">
        <f ca="1">SUMIF(Ingredients!$B$3:$B$217,'PH complex foods'!G696,Ingredients!$A$3:$A$119)+SUMIF($B$3:$B$724,G696,$V$3:$V$723)</f>
        <v>1</v>
      </c>
      <c r="P696" s="11">
        <f ca="1">SUMIF(Ingredients!$B$3:$B$217,'PH complex foods'!H696,Ingredients!$A$3:$A$119)+SUMIF($B$3:$B$724,H696,$V$3:$V$723)</f>
        <v>1</v>
      </c>
      <c r="Q696" s="11">
        <f ca="1">SUMIF(Ingredients!$B$3:$B$217,'PH complex foods'!I696,Ingredients!$A$3:$A$119)+SUMIF($B$3:$B$724,I696,$V$3:$V$723)</f>
        <v>1</v>
      </c>
      <c r="R696" s="11">
        <f ca="1">SUMIF(Ingredients!$B$3:$B$217,'PH complex foods'!J696,Ingredients!$A$3:$A$119)+SUMIF($B$3:$B$724,J696,$V$3:$V$723)</f>
        <v>0</v>
      </c>
      <c r="S696" s="11">
        <f ca="1">SUMIF(Ingredients!$B$3:$B$217,'PH complex foods'!K696,Ingredients!$A$3:$A$119)+SUMIF($B$3:$B$724,K696,$V$3:$V$723)</f>
        <v>0</v>
      </c>
      <c r="T696" s="11">
        <f ca="1">SUMIF(Ingredients!$B$3:$B$217,'PH complex foods'!L696,Ingredients!$A$3:$A$119)+SUMIF($B$3:$B$724,L696,$V$3:$V$723)</f>
        <v>0</v>
      </c>
      <c r="U696" s="11">
        <f ca="1">SUMIF(Ingredients!$B$3:$B$217,'PH complex foods'!M696,Ingredients!$A$3:$A$119)+SUMIF($B$3:$B$724,M696,$V$3:$V$723)</f>
        <v>0</v>
      </c>
      <c r="V696" s="10">
        <f t="shared" ca="1" si="142"/>
        <v>1</v>
      </c>
      <c r="W696" s="11">
        <f t="shared" si="131"/>
        <v>0</v>
      </c>
      <c r="X696" s="44" t="str">
        <f t="shared" ca="1" si="143"/>
        <v>Yes</v>
      </c>
      <c r="Y696" s="34">
        <f>SUMIF(Ingredients!$B$3:$B$217,F696,Ingredients!$C$3:$C$217)+SUMIF($B$3:$B$724,F696,$AG$3:$AG$724)</f>
        <v>31</v>
      </c>
      <c r="Z696" s="30">
        <f>SUMIF(Ingredients!$B$3:$B$217,G696,Ingredients!$C$3:$C$217)+SUMIF($B$3:$B$724,G696,$AG$3:$AG$724)</f>
        <v>4</v>
      </c>
      <c r="AA696" s="30">
        <f>SUMIF(Ingredients!$B$3:$B$217,H696,Ingredients!$C$3:$C$217)+SUMIF($B$3:$B$724,H696,$AG$3:$AG$724)</f>
        <v>2</v>
      </c>
      <c r="AB696" s="30">
        <f>SUMIF(Ingredients!$B$3:$B$217,I696,Ingredients!$C$3:$C$217)+SUMIF($B$3:$B$724,I696,$AG$3:$AG$724)</f>
        <v>0</v>
      </c>
      <c r="AC696" s="30">
        <f>SUMIF(Ingredients!$B$3:$B$217,J696,Ingredients!$C$3:$C$217)+SUMIF($B$3:$B$724,J696,$AG$3:$AG$724)</f>
        <v>0</v>
      </c>
      <c r="AD696" s="30">
        <f>SUMIF(Ingredients!$B$3:$B$217,K696,Ingredients!$C$3:$C$217)+SUMIF($B$3:$B$724,K696,$AG$3:$AG$724)</f>
        <v>0</v>
      </c>
      <c r="AE696" s="30">
        <f>SUMIF(Ingredients!$B$3:$B$217,L696,Ingredients!$C$3:$C$217)+SUMIF($B$3:$B$724,L696,$AG$3:$AG$724)</f>
        <v>0</v>
      </c>
      <c r="AF696" s="30">
        <f>SUMIF(Ingredients!$B$3:$B$217,M696,Ingredients!$C$3:$C$217)+SUMIF($B$3:$B$724,M696,$AG$3:$AG$724)</f>
        <v>0</v>
      </c>
      <c r="AG696" s="29">
        <f t="shared" si="132"/>
        <v>37</v>
      </c>
      <c r="AH696" s="30">
        <f>SUMIF(Ingredients!$B$3:$B$217,F696,Ingredients!$D$3:$D$217)+SUMIF($B$3:$B$724,F696,$AP$3:$AP$724)</f>
        <v>5</v>
      </c>
      <c r="AI696" s="30">
        <f>SUMIF(Ingredients!$B$3:$B$217,G696,Ingredients!$D$3:$D$217)+SUMIF($B$3:$B$724,G696,$AP$3:$AP$724)</f>
        <v>0</v>
      </c>
      <c r="AJ696" s="30">
        <f>SUMIF(Ingredients!$B$3:$B$217,H696,Ingredients!$D$3:$D$217)+SUMIF($B$3:$B$724,H696,$AP$3:$AP$724)</f>
        <v>0</v>
      </c>
      <c r="AK696" s="30">
        <f>SUMIF(Ingredients!$B$3:$B$217,I696,Ingredients!$D$3:$D$217)+SUMIF($B$3:$B$724,I696,$AP$3:$AP$724)</f>
        <v>0</v>
      </c>
      <c r="AL696" s="30">
        <f>SUMIF(Ingredients!$B$3:$B$217,J696,Ingredients!$D$3:$D$217)+SUMIF($B$3:$B$724,J696,$AP$3:$AP$724)</f>
        <v>0</v>
      </c>
      <c r="AM696" s="30">
        <f>SUMIF(Ingredients!$B$3:$B$217,K696,Ingredients!$D$3:$D$217)+SUMIF($B$3:$B$724,K696,$AP$3:$AP$724)</f>
        <v>0</v>
      </c>
      <c r="AN696" s="30">
        <f>SUMIF(Ingredients!$B$3:$B$217,L696,Ingredients!$D$3:$D$217)+SUMIF($B$3:$B$724,L696,$AP$3:$AP$724)</f>
        <v>0</v>
      </c>
      <c r="AO696" s="30">
        <f>SUMIF(Ingredients!$B$3:$B$217,M696,Ingredients!$D$3:$D$217)+SUMIF($B$3:$B$724,M696,$AP$3:$AP$724)</f>
        <v>0</v>
      </c>
      <c r="AP696" s="29">
        <f t="shared" si="133"/>
        <v>5</v>
      </c>
      <c r="AQ696" s="30">
        <f>SUMIF(Ingredients!$B$3:$B$217,F696,Ingredients!$E$3:$E$217)+SUMIF($B$3:$B$724,F696,$AY$3:$AY$727)</f>
        <v>27.479166666666668</v>
      </c>
      <c r="AR696" s="30">
        <f>SUMIF(Ingredients!$B$3:$B$217,G696,Ingredients!$E$3:$E$217)+SUMIF($B$3:$B$724,G696,$AY$3:$AY$727)</f>
        <v>7.666666666666667</v>
      </c>
      <c r="AS696" s="30">
        <f>SUMIF(Ingredients!$B$3:$B$217,H696,Ingredients!$E$3:$E$217)+SUMIF($B$3:$B$724,H696,$AY$3:$AY$727)</f>
        <v>43</v>
      </c>
      <c r="AT696" s="30">
        <f>SUMIF(Ingredients!$B$3:$B$217,I696,Ingredients!$E$3:$E$217)+SUMIF($B$3:$B$724,I696,$AY$3:$AY$727)</f>
        <v>48</v>
      </c>
      <c r="AU696" s="30">
        <f>SUMIF(Ingredients!$B$3:$B$217,J696,Ingredients!$E$3:$E$217)+SUMIF($B$3:$B$724,J696,$AY$3:$AY$727)</f>
        <v>0</v>
      </c>
      <c r="AV696" s="30">
        <f>SUMIF(Ingredients!$B$3:$B$217,K696,Ingredients!$E$3:$E$217)+SUMIF($B$3:$B$724,K696,$AY$3:$AY$727)</f>
        <v>0</v>
      </c>
      <c r="AW696" s="30">
        <f>SUMIF(Ingredients!$B$3:$B$217,L696,Ingredients!$E$3:$E$217)+SUMIF($B$3:$B$724,L696,$AY$3:$AY$727)</f>
        <v>0</v>
      </c>
      <c r="AX696" s="30">
        <f>SUMIF(Ingredients!$B$3:$B$217,M696,Ingredients!$E$3:$E$217)+SUMIF($B$3:$B$724,M696,$AY$3:$AY$727)</f>
        <v>0</v>
      </c>
      <c r="AY696" s="29">
        <f t="shared" si="134"/>
        <v>31.536458333333336</v>
      </c>
      <c r="AZ696" s="30">
        <f>SUMIF(Ingredients!$B$3:$B$217,F696,Ingredients!$F$3:$F$217)+SUMIF($B$3:$B$724,F696,$BH$3:$BH$724)</f>
        <v>1</v>
      </c>
      <c r="BA696" s="30">
        <f>SUMIF(Ingredients!$B$3:$B$217,G696,Ingredients!$F$3:$F$217)+SUMIF($B$3:$B$724,G696,$BH$3:$BH$724)</f>
        <v>0</v>
      </c>
      <c r="BB696" s="30">
        <f>SUMIF(Ingredients!$B$3:$B$217,H696,Ingredients!$F$3:$F$217)+SUMIF($B$3:$B$724,H696,$BH$3:$BH$724)</f>
        <v>0</v>
      </c>
      <c r="BC696" s="30">
        <f>SUMIF(Ingredients!$B$3:$B$217,I696,Ingredients!$F$3:$F$217)+SUMIF($B$3:$B$724,I696,$BH$3:$BH$724)</f>
        <v>0</v>
      </c>
      <c r="BD696" s="30">
        <f>SUMIF(Ingredients!$B$3:$B$217,J696,Ingredients!$F$3:$F$217)+SUMIF($B$3:$B$724,J696,$BH$3:$BH$724)</f>
        <v>0</v>
      </c>
      <c r="BE696" s="30">
        <f>SUMIF(Ingredients!$B$3:$B$217,K696,Ingredients!$F$3:$F$217)+SUMIF($B$3:$B$724,K696,$BH$3:$BH$724)</f>
        <v>0</v>
      </c>
      <c r="BF696" s="30">
        <f>SUMIF(Ingredients!$B$3:$B$217,L696,Ingredients!$F$3:$F$217)+SUMIF($B$3:$B$724,L696,$BH$3:$BH$724)</f>
        <v>0</v>
      </c>
      <c r="BG696" s="30">
        <f>SUMIF(Ingredients!$B$3:$B$217,M696,Ingredients!$F$3:$F$217)+SUMIF($B$3:$B$724,M696,$BH$3:$BH$724)</f>
        <v>0</v>
      </c>
      <c r="BH696" s="35">
        <f t="shared" si="135"/>
        <v>1</v>
      </c>
      <c r="BI696" s="30">
        <f>SUMIF(Ingredients!$B$3:$B$217,F696,Ingredients!$G$3:$G$217)+SUMIF($B$3:$B$724,F696,$BQ$3:$BQ$724)</f>
        <v>0</v>
      </c>
      <c r="BJ696" s="30">
        <f>SUMIF(Ingredients!$B$3:$B$217,G696,Ingredients!$G$3:$G$217)+SUMIF($B$3:$B$724,G696,$BQ$3:$BQ$724)</f>
        <v>0</v>
      </c>
      <c r="BK696" s="30">
        <f>SUMIF(Ingredients!$B$3:$B$217,H696,Ingredients!$G$3:$G$217)+SUMIF($B$3:$B$724,H696,$BQ$3:$BQ$724)</f>
        <v>0</v>
      </c>
      <c r="BL696" s="30">
        <f>SUMIF(Ingredients!$B$3:$B$217,I696,Ingredients!$G$3:$G$217)+SUMIF($B$3:$B$724,I696,$BQ$3:$BQ$724)</f>
        <v>0</v>
      </c>
      <c r="BM696" s="30">
        <f>SUMIF(Ingredients!$B$3:$B$217,J696,Ingredients!$G$3:$G$217)+SUMIF($B$3:$B$724,J696,$BQ$3:$BQ$724)</f>
        <v>0</v>
      </c>
      <c r="BN696" s="30">
        <f>SUMIF(Ingredients!$B$3:$B$217,K696,Ingredients!$G$3:$G$217)+SUMIF($B$3:$B$724,K696,$BQ$3:$BQ$724)</f>
        <v>0</v>
      </c>
      <c r="BO696" s="30">
        <f>SUMIF(Ingredients!$B$3:$B$217,L696,Ingredients!$G$3:$G$217)+SUMIF($B$3:$B$724,L696,$BQ$3:$BQ$724)</f>
        <v>0</v>
      </c>
      <c r="BP696" s="30">
        <f>SUMIF(Ingredients!$B$3:$B$217,M696,Ingredients!$G$3:$G$217)+SUMIF($B$3:$B$724,M696,$BQ$3:$BQ$724)</f>
        <v>0</v>
      </c>
      <c r="BQ696" s="36">
        <f t="shared" si="136"/>
        <v>0</v>
      </c>
      <c r="BR696" s="30">
        <f>SUMIF(Ingredients!$B$3:$B$217,F696,Ingredients!$H$3:$H$217)+SUMIF($B$3:$B$724,F696,$BZ$3:$BZ$724)</f>
        <v>2.5</v>
      </c>
      <c r="BS696" s="30">
        <f>SUMIF(Ingredients!$B$3:$B$217,G696,Ingredients!$H$3:$H$217)+SUMIF($B$3:$B$724,G696,$BZ$3:$BZ$724)</f>
        <v>1</v>
      </c>
      <c r="BT696" s="30">
        <f>SUMIF(Ingredients!$B$3:$B$217,H696,Ingredients!$H$3:$H$217)+SUMIF($B$3:$B$724,H696,$BZ$3:$BZ$724)</f>
        <v>1</v>
      </c>
      <c r="BU696" s="30">
        <f>SUMIF(Ingredients!$B$3:$B$217,I696,Ingredients!$H$3:$H$217)+SUMIF($B$3:$B$724,I696,$BZ$3:$BZ$724)</f>
        <v>0</v>
      </c>
      <c r="BV696" s="30">
        <f>SUMIF(Ingredients!$B$3:$B$217,J696,Ingredients!$H$3:$H$217)+SUMIF($B$3:$B$724,J696,$BZ$3:$BZ$724)</f>
        <v>0</v>
      </c>
      <c r="BW696" s="30">
        <f>SUMIF(Ingredients!$B$3:$B$217,K696,Ingredients!$H$3:$H$217)+SUMIF($B$3:$B$724,K696,$BZ$3:$BZ$724)</f>
        <v>0</v>
      </c>
      <c r="BX696" s="30">
        <f>SUMIF(Ingredients!$B$3:$B$217,L696,Ingredients!$H$3:$H$217)+SUMIF($B$3:$B$724,L696,$BZ$3:$BZ$724)</f>
        <v>0</v>
      </c>
      <c r="BY696" s="30">
        <f>SUMIF(Ingredients!$B$3:$B$217,M696,Ingredients!$H$3:$H$217)+SUMIF($B$3:$B$724,M696,$BZ$3:$BZ$724)</f>
        <v>0</v>
      </c>
      <c r="BZ696" s="42">
        <f t="shared" si="137"/>
        <v>4.5</v>
      </c>
      <c r="CA696" s="30">
        <f>SUMIF(Ingredients!$B$3:$B$217,F696,Ingredients!$I$3:$I$217)+SUMIF($B$3:$B$724,F696,$CI$3:$CI$724)</f>
        <v>2.5</v>
      </c>
      <c r="CB696" s="30">
        <f>SUMIF(Ingredients!$B$3:$B$217,G696,Ingredients!$I$3:$I$217)+SUMIF($B$3:$B$724,G696,$CI$3:$CI$724)</f>
        <v>0</v>
      </c>
      <c r="CC696" s="30">
        <f>SUMIF(Ingredients!$B$3:$B$217,H696,Ingredients!$I$3:$I$217)+SUMIF($B$3:$B$724,H696,$CI$3:$CI$724)</f>
        <v>0</v>
      </c>
      <c r="CD696" s="30">
        <f>SUMIF(Ingredients!$B$3:$B$217,I696,Ingredients!$I$3:$I$217)+SUMIF($B$3:$B$724,I696,$CI$3:$CI$724)</f>
        <v>0</v>
      </c>
      <c r="CE696" s="30">
        <f>SUMIF(Ingredients!$B$3:$B$217,J696,Ingredients!$I$3:$I$217)+SUMIF($B$3:$B$724,J696,$CI$3:$CI$724)</f>
        <v>0</v>
      </c>
      <c r="CF696" s="30">
        <f>SUMIF(Ingredients!$B$3:$B$217,K696,Ingredients!$I$3:$I$217)+SUMIF($B$3:$B$724,K696,$CI$3:$CI$724)</f>
        <v>0</v>
      </c>
      <c r="CG696" s="30">
        <f>SUMIF(Ingredients!$B$3:$B$217,L696,Ingredients!$I$3:$I$217)+SUMIF($B$3:$B$724,L696,$CI$3:$CI$724)</f>
        <v>0</v>
      </c>
      <c r="CH696" s="30">
        <f>SUMIF(Ingredients!$B$3:$B$217,M696,Ingredients!$I$3:$I$217)+SUMIF($B$3:$B$724,M696,$CI$3:$CI$724)</f>
        <v>0</v>
      </c>
      <c r="CI696" s="38">
        <f t="shared" si="138"/>
        <v>2.5</v>
      </c>
      <c r="CJ696" s="30">
        <f>SUMIF(Ingredients!$B$3:$B$217,F696,Ingredients!$J$3:$J$217)+SUMIF($B$3:$B$724,F696,$CR$3:$CR$724)</f>
        <v>3</v>
      </c>
      <c r="CK696" s="30">
        <f>SUMIF(Ingredients!$B$3:$B$217,G696,Ingredients!$J$3:$J$217)+SUMIF($B$3:$B$724,G696,$CR$3:$CR$724)</f>
        <v>0</v>
      </c>
      <c r="CL696" s="30">
        <f>SUMIF(Ingredients!$B$3:$B$217,H696,Ingredients!$J$3:$J$217)+SUMIF($B$3:$B$724,H696,$CR$3:$CR$724)</f>
        <v>0</v>
      </c>
      <c r="CM696" s="30">
        <f>SUMIF(Ingredients!$B$3:$B$217,I696,Ingredients!$J$3:$J$217)+SUMIF($B$3:$B$724,I696,$CR$3:$CR$724)</f>
        <v>0</v>
      </c>
      <c r="CN696" s="30">
        <f>SUMIF(Ingredients!$B$3:$B$217,J696,Ingredients!$J$3:$J$217)+SUMIF($B$3:$B$724,J696,$CR$3:$CR$724)</f>
        <v>0</v>
      </c>
      <c r="CO696" s="30">
        <f>SUMIF(Ingredients!$B$3:$B$217,K696,Ingredients!$J$3:$J$217)+SUMIF($B$3:$B$724,K696,$CR$3:$CR$724)</f>
        <v>0</v>
      </c>
      <c r="CP696" s="30">
        <f>SUMIF(Ingredients!$B$3:$B$217,L696,Ingredients!$J$3:$J$217)+SUMIF($B$3:$B$724,L696,$CR$3:$CR$724)</f>
        <v>0</v>
      </c>
      <c r="CQ696" s="30">
        <f>SUMIF(Ingredients!$B$3:$B$217,M696,Ingredients!$J$3:$J$217)+SUMIF($B$3:$B$724,M696,$CR$3:$CR$724)</f>
        <v>0</v>
      </c>
      <c r="CR696" s="43">
        <f t="shared" si="139"/>
        <v>3</v>
      </c>
      <c r="CS696" s="34">
        <v>35</v>
      </c>
      <c r="CT696" s="30">
        <v>0</v>
      </c>
      <c r="CU696" s="30">
        <v>12</v>
      </c>
      <c r="CV696" s="35">
        <v>1</v>
      </c>
      <c r="CW696" s="36">
        <v>0</v>
      </c>
      <c r="CX696" s="37">
        <v>4.5</v>
      </c>
      <c r="CY696" s="38">
        <v>2.5</v>
      </c>
      <c r="CZ696" s="39">
        <v>3</v>
      </c>
      <c r="DA696" t="s">
        <v>202</v>
      </c>
      <c r="DB696" t="str">
        <f t="shared" ca="1" si="140"/>
        <v>-</v>
      </c>
      <c r="DC696" t="s">
        <v>1177</v>
      </c>
      <c r="DD696" t="s">
        <v>200</v>
      </c>
      <c r="DE696" t="str">
        <f t="shared" ca="1" si="141"/>
        <v>SUPREMEPIZZAITEM(MEAL, ItemRegistry.supremepizzaItem, 4 ,7f,0f,1f,4.5f,0f,2.5f,3f,1.75f),</v>
      </c>
      <c r="DF696" t="s">
        <v>2681</v>
      </c>
    </row>
    <row r="697" spans="2:110" x14ac:dyDescent="0.3">
      <c r="B697" t="s">
        <v>1037</v>
      </c>
      <c r="C697" t="str">
        <f>INDEX('PH Itemnames'!$B$1:$B$723,MATCH(B697,'PH Itemnames'!$A$1:$A$723),1)</f>
        <v>bbqplatterItem</v>
      </c>
      <c r="D697" t="s">
        <v>245</v>
      </c>
      <c r="E697" t="s">
        <v>1192</v>
      </c>
      <c r="F697" s="10" t="s">
        <v>293</v>
      </c>
      <c r="G697" s="11" t="s">
        <v>291</v>
      </c>
      <c r="H697" s="11" t="s">
        <v>1038</v>
      </c>
      <c r="I697" s="11"/>
      <c r="J697" s="11"/>
      <c r="K697" s="11"/>
      <c r="L697" s="11"/>
      <c r="M697" s="11"/>
      <c r="N697" s="46">
        <f ca="1">SUMIF(Ingredients!$B$3:$B$217,'PH complex foods'!F697,Ingredients!$A$3:$A$119)+SUMIF($B$3:$B$724,F697,$V$3:$V$723)</f>
        <v>1</v>
      </c>
      <c r="O697" s="11">
        <f ca="1">SUMIF(Ingredients!$B$3:$B$217,'PH complex foods'!G697,Ingredients!$A$3:$A$119)+SUMIF($B$3:$B$724,G697,$V$3:$V$723)</f>
        <v>1</v>
      </c>
      <c r="P697" s="11">
        <f ca="1">SUMIF(Ingredients!$B$3:$B$217,'PH complex foods'!H697,Ingredients!$A$3:$A$119)+SUMIF($B$3:$B$724,H697,$V$3:$V$723)</f>
        <v>1</v>
      </c>
      <c r="Q697" s="11">
        <f ca="1">SUMIF(Ingredients!$B$3:$B$217,'PH complex foods'!I697,Ingredients!$A$3:$A$119)+SUMIF($B$3:$B$724,I697,$V$3:$V$723)</f>
        <v>0</v>
      </c>
      <c r="R697" s="11">
        <f ca="1">SUMIF(Ingredients!$B$3:$B$217,'PH complex foods'!J697,Ingredients!$A$3:$A$119)+SUMIF($B$3:$B$724,J697,$V$3:$V$723)</f>
        <v>0</v>
      </c>
      <c r="S697" s="11">
        <f ca="1">SUMIF(Ingredients!$B$3:$B$217,'PH complex foods'!K697,Ingredients!$A$3:$A$119)+SUMIF($B$3:$B$724,K697,$V$3:$V$723)</f>
        <v>0</v>
      </c>
      <c r="T697" s="11">
        <f ca="1">SUMIF(Ingredients!$B$3:$B$217,'PH complex foods'!L697,Ingredients!$A$3:$A$119)+SUMIF($B$3:$B$724,L697,$V$3:$V$723)</f>
        <v>0</v>
      </c>
      <c r="U697" s="11">
        <f ca="1">SUMIF(Ingredients!$B$3:$B$217,'PH complex foods'!M697,Ingredients!$A$3:$A$119)+SUMIF($B$3:$B$724,M697,$V$3:$V$723)</f>
        <v>0</v>
      </c>
      <c r="V697" s="10">
        <f t="shared" ca="1" si="142"/>
        <v>1</v>
      </c>
      <c r="W697" s="11">
        <f t="shared" si="131"/>
        <v>0</v>
      </c>
      <c r="X697" s="44" t="str">
        <f t="shared" ca="1" si="143"/>
        <v>Yes</v>
      </c>
      <c r="Y697" s="34">
        <f>SUMIF(Ingredients!$B$3:$B$217,F697,Ingredients!$C$3:$C$217)+SUMIF($B$3:$B$724,F697,$AG$3:$AG$724)</f>
        <v>20</v>
      </c>
      <c r="Z697" s="30">
        <f>SUMIF(Ingredients!$B$3:$B$217,G697,Ingredients!$C$3:$C$217)+SUMIF($B$3:$B$724,G697,$AG$3:$AG$724)</f>
        <v>15</v>
      </c>
      <c r="AA697" s="30">
        <f>SUMIF(Ingredients!$B$3:$B$217,H697,Ingredients!$C$3:$C$217)+SUMIF($B$3:$B$724,H697,$AG$3:$AG$724)</f>
        <v>0</v>
      </c>
      <c r="AB697" s="30">
        <f>SUMIF(Ingredients!$B$3:$B$217,I697,Ingredients!$C$3:$C$217)+SUMIF($B$3:$B$724,I697,$AG$3:$AG$724)</f>
        <v>0</v>
      </c>
      <c r="AC697" s="30">
        <f>SUMIF(Ingredients!$B$3:$B$217,J697,Ingredients!$C$3:$C$217)+SUMIF($B$3:$B$724,J697,$AG$3:$AG$724)</f>
        <v>0</v>
      </c>
      <c r="AD697" s="30">
        <f>SUMIF(Ingredients!$B$3:$B$217,K697,Ingredients!$C$3:$C$217)+SUMIF($B$3:$B$724,K697,$AG$3:$AG$724)</f>
        <v>0</v>
      </c>
      <c r="AE697" s="30">
        <f>SUMIF(Ingredients!$B$3:$B$217,L697,Ingredients!$C$3:$C$217)+SUMIF($B$3:$B$724,L697,$AG$3:$AG$724)</f>
        <v>0</v>
      </c>
      <c r="AF697" s="30">
        <f>SUMIF(Ingredients!$B$3:$B$217,M697,Ingredients!$C$3:$C$217)+SUMIF($B$3:$B$724,M697,$AG$3:$AG$724)</f>
        <v>0</v>
      </c>
      <c r="AG697" s="29">
        <f t="shared" si="132"/>
        <v>35</v>
      </c>
      <c r="AH697" s="30">
        <f>SUMIF(Ingredients!$B$3:$B$217,F697,Ingredients!$D$3:$D$217)+SUMIF($B$3:$B$724,F697,$AP$3:$AP$724)</f>
        <v>0</v>
      </c>
      <c r="AI697" s="30">
        <f>SUMIF(Ingredients!$B$3:$B$217,G697,Ingredients!$D$3:$D$217)+SUMIF($B$3:$B$724,G697,$AP$3:$AP$724)</f>
        <v>0</v>
      </c>
      <c r="AJ697" s="30">
        <f>SUMIF(Ingredients!$B$3:$B$217,H697,Ingredients!$D$3:$D$217)+SUMIF($B$3:$B$724,H697,$AP$3:$AP$724)</f>
        <v>20</v>
      </c>
      <c r="AK697" s="30">
        <f>SUMIF(Ingredients!$B$3:$B$217,I697,Ingredients!$D$3:$D$217)+SUMIF($B$3:$B$724,I697,$AP$3:$AP$724)</f>
        <v>0</v>
      </c>
      <c r="AL697" s="30">
        <f>SUMIF(Ingredients!$B$3:$B$217,J697,Ingredients!$D$3:$D$217)+SUMIF($B$3:$B$724,J697,$AP$3:$AP$724)</f>
        <v>0</v>
      </c>
      <c r="AM697" s="30">
        <f>SUMIF(Ingredients!$B$3:$B$217,K697,Ingredients!$D$3:$D$217)+SUMIF($B$3:$B$724,K697,$AP$3:$AP$724)</f>
        <v>0</v>
      </c>
      <c r="AN697" s="30">
        <f>SUMIF(Ingredients!$B$3:$B$217,L697,Ingredients!$D$3:$D$217)+SUMIF($B$3:$B$724,L697,$AP$3:$AP$724)</f>
        <v>0</v>
      </c>
      <c r="AO697" s="30">
        <f>SUMIF(Ingredients!$B$3:$B$217,M697,Ingredients!$D$3:$D$217)+SUMIF($B$3:$B$724,M697,$AP$3:$AP$724)</f>
        <v>0</v>
      </c>
      <c r="AP697" s="29">
        <f t="shared" si="133"/>
        <v>20</v>
      </c>
      <c r="AQ697" s="30">
        <f>SUMIF(Ingredients!$B$3:$B$217,F697,Ingredients!$E$3:$E$217)+SUMIF($B$3:$B$724,F697,$AY$3:$AY$727)</f>
        <v>13.25</v>
      </c>
      <c r="AR697" s="30">
        <f>SUMIF(Ingredients!$B$3:$B$217,G697,Ingredients!$E$3:$E$217)+SUMIF($B$3:$B$724,G697,$AY$3:$AY$727)</f>
        <v>15.5</v>
      </c>
      <c r="AS697" s="30">
        <f>SUMIF(Ingredients!$B$3:$B$217,H697,Ingredients!$E$3:$E$217)+SUMIF($B$3:$B$724,H697,$AY$3:$AY$727)</f>
        <v>30</v>
      </c>
      <c r="AT697" s="30">
        <f>SUMIF(Ingredients!$B$3:$B$217,I697,Ingredients!$E$3:$E$217)+SUMIF($B$3:$B$724,I697,$AY$3:$AY$727)</f>
        <v>0</v>
      </c>
      <c r="AU697" s="30">
        <f>SUMIF(Ingredients!$B$3:$B$217,J697,Ingredients!$E$3:$E$217)+SUMIF($B$3:$B$724,J697,$AY$3:$AY$727)</f>
        <v>0</v>
      </c>
      <c r="AV697" s="30">
        <f>SUMIF(Ingredients!$B$3:$B$217,K697,Ingredients!$E$3:$E$217)+SUMIF($B$3:$B$724,K697,$AY$3:$AY$727)</f>
        <v>0</v>
      </c>
      <c r="AW697" s="30">
        <f>SUMIF(Ingredients!$B$3:$B$217,L697,Ingredients!$E$3:$E$217)+SUMIF($B$3:$B$724,L697,$AY$3:$AY$727)</f>
        <v>0</v>
      </c>
      <c r="AX697" s="30">
        <f>SUMIF(Ingredients!$B$3:$B$217,M697,Ingredients!$E$3:$E$217)+SUMIF($B$3:$B$724,M697,$AY$3:$AY$727)</f>
        <v>0</v>
      </c>
      <c r="AY697" s="29">
        <f t="shared" si="134"/>
        <v>19.583333333333332</v>
      </c>
      <c r="AZ697" s="30">
        <f>SUMIF(Ingredients!$B$3:$B$217,F697,Ingredients!$F$3:$F$217)+SUMIF($B$3:$B$724,F697,$BH$3:$BH$724)</f>
        <v>1.5</v>
      </c>
      <c r="BA697" s="30">
        <f>SUMIF(Ingredients!$B$3:$B$217,G697,Ingredients!$F$3:$F$217)+SUMIF($B$3:$B$724,G697,$BH$3:$BH$724)</f>
        <v>1.5</v>
      </c>
      <c r="BB697" s="30">
        <f>SUMIF(Ingredients!$B$3:$B$217,H697,Ingredients!$F$3:$F$217)+SUMIF($B$3:$B$724,H697,$BH$3:$BH$724)</f>
        <v>0</v>
      </c>
      <c r="BC697" s="30">
        <f>SUMIF(Ingredients!$B$3:$B$217,I697,Ingredients!$F$3:$F$217)+SUMIF($B$3:$B$724,I697,$BH$3:$BH$724)</f>
        <v>0</v>
      </c>
      <c r="BD697" s="30">
        <f>SUMIF(Ingredients!$B$3:$B$217,J697,Ingredients!$F$3:$F$217)+SUMIF($B$3:$B$724,J697,$BH$3:$BH$724)</f>
        <v>0</v>
      </c>
      <c r="BE697" s="30">
        <f>SUMIF(Ingredients!$B$3:$B$217,K697,Ingredients!$F$3:$F$217)+SUMIF($B$3:$B$724,K697,$BH$3:$BH$724)</f>
        <v>0</v>
      </c>
      <c r="BF697" s="30">
        <f>SUMIF(Ingredients!$B$3:$B$217,L697,Ingredients!$F$3:$F$217)+SUMIF($B$3:$B$724,L697,$BH$3:$BH$724)</f>
        <v>0</v>
      </c>
      <c r="BG697" s="30">
        <f>SUMIF(Ingredients!$B$3:$B$217,M697,Ingredients!$F$3:$F$217)+SUMIF($B$3:$B$724,M697,$BH$3:$BH$724)</f>
        <v>0</v>
      </c>
      <c r="BH697" s="35">
        <f t="shared" si="135"/>
        <v>3</v>
      </c>
      <c r="BI697" s="30">
        <f>SUMIF(Ingredients!$B$3:$B$217,F697,Ingredients!$G$3:$G$217)+SUMIF($B$3:$B$724,F697,$BQ$3:$BQ$724)</f>
        <v>0</v>
      </c>
      <c r="BJ697" s="30">
        <f>SUMIF(Ingredients!$B$3:$B$217,G697,Ingredients!$G$3:$G$217)+SUMIF($B$3:$B$724,G697,$BQ$3:$BQ$724)</f>
        <v>0</v>
      </c>
      <c r="BK697" s="30">
        <f>SUMIF(Ingredients!$B$3:$B$217,H697,Ingredients!$G$3:$G$217)+SUMIF($B$3:$B$724,H697,$BQ$3:$BQ$724)</f>
        <v>0</v>
      </c>
      <c r="BL697" s="30">
        <f>SUMIF(Ingredients!$B$3:$B$217,I697,Ingredients!$G$3:$G$217)+SUMIF($B$3:$B$724,I697,$BQ$3:$BQ$724)</f>
        <v>0</v>
      </c>
      <c r="BM697" s="30">
        <f>SUMIF(Ingredients!$B$3:$B$217,J697,Ingredients!$G$3:$G$217)+SUMIF($B$3:$B$724,J697,$BQ$3:$BQ$724)</f>
        <v>0</v>
      </c>
      <c r="BN697" s="30">
        <f>SUMIF(Ingredients!$B$3:$B$217,K697,Ingredients!$G$3:$G$217)+SUMIF($B$3:$B$724,K697,$BQ$3:$BQ$724)</f>
        <v>0</v>
      </c>
      <c r="BO697" s="30">
        <f>SUMIF(Ingredients!$B$3:$B$217,L697,Ingredients!$G$3:$G$217)+SUMIF($B$3:$B$724,L697,$BQ$3:$BQ$724)</f>
        <v>0</v>
      </c>
      <c r="BP697" s="30">
        <f>SUMIF(Ingredients!$B$3:$B$217,M697,Ingredients!$G$3:$G$217)+SUMIF($B$3:$B$724,M697,$BQ$3:$BQ$724)</f>
        <v>0</v>
      </c>
      <c r="BQ697" s="36">
        <f t="shared" si="136"/>
        <v>0</v>
      </c>
      <c r="BR697" s="30">
        <f>SUMIF(Ingredients!$B$3:$B$217,F697,Ingredients!$H$3:$H$217)+SUMIF($B$3:$B$724,F697,$BZ$3:$BZ$724)</f>
        <v>0</v>
      </c>
      <c r="BS697" s="30">
        <f>SUMIF(Ingredients!$B$3:$B$217,G697,Ingredients!$H$3:$H$217)+SUMIF($B$3:$B$724,G697,$BZ$3:$BZ$724)</f>
        <v>0</v>
      </c>
      <c r="BT697" s="30">
        <f>SUMIF(Ingredients!$B$3:$B$217,H697,Ingredients!$H$3:$H$217)+SUMIF($B$3:$B$724,H697,$BZ$3:$BZ$724)</f>
        <v>0</v>
      </c>
      <c r="BU697" s="30">
        <f>SUMIF(Ingredients!$B$3:$B$217,I697,Ingredients!$H$3:$H$217)+SUMIF($B$3:$B$724,I697,$BZ$3:$BZ$724)</f>
        <v>0</v>
      </c>
      <c r="BV697" s="30">
        <f>SUMIF(Ingredients!$B$3:$B$217,J697,Ingredients!$H$3:$H$217)+SUMIF($B$3:$B$724,J697,$BZ$3:$BZ$724)</f>
        <v>0</v>
      </c>
      <c r="BW697" s="30">
        <f>SUMIF(Ingredients!$B$3:$B$217,K697,Ingredients!$H$3:$H$217)+SUMIF($B$3:$B$724,K697,$BZ$3:$BZ$724)</f>
        <v>0</v>
      </c>
      <c r="BX697" s="30">
        <f>SUMIF(Ingredients!$B$3:$B$217,L697,Ingredients!$H$3:$H$217)+SUMIF($B$3:$B$724,L697,$BZ$3:$BZ$724)</f>
        <v>0</v>
      </c>
      <c r="BY697" s="30">
        <f>SUMIF(Ingredients!$B$3:$B$217,M697,Ingredients!$H$3:$H$217)+SUMIF($B$3:$B$724,M697,$BZ$3:$BZ$724)</f>
        <v>0</v>
      </c>
      <c r="BZ697" s="42">
        <f t="shared" si="137"/>
        <v>0</v>
      </c>
      <c r="CA697" s="30">
        <f>SUMIF(Ingredients!$B$3:$B$217,F697,Ingredients!$I$3:$I$217)+SUMIF($B$3:$B$724,F697,$CI$3:$CI$724)</f>
        <v>2</v>
      </c>
      <c r="CB697" s="30">
        <f>SUMIF(Ingredients!$B$3:$B$217,G697,Ingredients!$I$3:$I$217)+SUMIF($B$3:$B$724,G697,$CI$3:$CI$724)</f>
        <v>1.5</v>
      </c>
      <c r="CC697" s="30">
        <f>SUMIF(Ingredients!$B$3:$B$217,H697,Ingredients!$I$3:$I$217)+SUMIF($B$3:$B$724,H697,$CI$3:$CI$724)</f>
        <v>0</v>
      </c>
      <c r="CD697" s="30">
        <f>SUMIF(Ingredients!$B$3:$B$217,I697,Ingredients!$I$3:$I$217)+SUMIF($B$3:$B$724,I697,$CI$3:$CI$724)</f>
        <v>0</v>
      </c>
      <c r="CE697" s="30">
        <f>SUMIF(Ingredients!$B$3:$B$217,J697,Ingredients!$I$3:$I$217)+SUMIF($B$3:$B$724,J697,$CI$3:$CI$724)</f>
        <v>0</v>
      </c>
      <c r="CF697" s="30">
        <f>SUMIF(Ingredients!$B$3:$B$217,K697,Ingredients!$I$3:$I$217)+SUMIF($B$3:$B$724,K697,$CI$3:$CI$724)</f>
        <v>0</v>
      </c>
      <c r="CG697" s="30">
        <f>SUMIF(Ingredients!$B$3:$B$217,L697,Ingredients!$I$3:$I$217)+SUMIF($B$3:$B$724,L697,$CI$3:$CI$724)</f>
        <v>0</v>
      </c>
      <c r="CH697" s="30">
        <f>SUMIF(Ingredients!$B$3:$B$217,M697,Ingredients!$I$3:$I$217)+SUMIF($B$3:$B$724,M697,$CI$3:$CI$724)</f>
        <v>0</v>
      </c>
      <c r="CI697" s="38">
        <f t="shared" si="138"/>
        <v>3.5</v>
      </c>
      <c r="CJ697" s="30">
        <f>SUMIF(Ingredients!$B$3:$B$217,F697,Ingredients!$J$3:$J$217)+SUMIF($B$3:$B$724,F697,$CR$3:$CR$724)</f>
        <v>1</v>
      </c>
      <c r="CK697" s="30">
        <f>SUMIF(Ingredients!$B$3:$B$217,G697,Ingredients!$J$3:$J$217)+SUMIF($B$3:$B$724,G697,$CR$3:$CR$724)</f>
        <v>0</v>
      </c>
      <c r="CL697" s="30">
        <f>SUMIF(Ingredients!$B$3:$B$217,H697,Ingredients!$J$3:$J$217)+SUMIF($B$3:$B$724,H697,$CR$3:$CR$724)</f>
        <v>0</v>
      </c>
      <c r="CM697" s="30">
        <f>SUMIF(Ingredients!$B$3:$B$217,I697,Ingredients!$J$3:$J$217)+SUMIF($B$3:$B$724,I697,$CR$3:$CR$724)</f>
        <v>0</v>
      </c>
      <c r="CN697" s="30">
        <f>SUMIF(Ingredients!$B$3:$B$217,J697,Ingredients!$J$3:$J$217)+SUMIF($B$3:$B$724,J697,$CR$3:$CR$724)</f>
        <v>0</v>
      </c>
      <c r="CO697" s="30">
        <f>SUMIF(Ingredients!$B$3:$B$217,K697,Ingredients!$J$3:$J$217)+SUMIF($B$3:$B$724,K697,$CR$3:$CR$724)</f>
        <v>0</v>
      </c>
      <c r="CP697" s="30">
        <f>SUMIF(Ingredients!$B$3:$B$217,L697,Ingredients!$J$3:$J$217)+SUMIF($B$3:$B$724,L697,$CR$3:$CR$724)</f>
        <v>0</v>
      </c>
      <c r="CQ697" s="30">
        <f>SUMIF(Ingredients!$B$3:$B$217,M697,Ingredients!$J$3:$J$217)+SUMIF($B$3:$B$724,M697,$CR$3:$CR$724)</f>
        <v>0</v>
      </c>
      <c r="CR697" s="43">
        <f t="shared" si="139"/>
        <v>1</v>
      </c>
      <c r="CS697" s="34">
        <v>35</v>
      </c>
      <c r="CT697" s="30">
        <v>20</v>
      </c>
      <c r="CU697" s="30">
        <v>14</v>
      </c>
      <c r="CV697" s="35">
        <v>3</v>
      </c>
      <c r="CW697" s="36">
        <v>0</v>
      </c>
      <c r="CX697" s="37">
        <v>0</v>
      </c>
      <c r="CY697" s="38">
        <v>3.5</v>
      </c>
      <c r="CZ697" s="39">
        <v>1</v>
      </c>
      <c r="DA697" t="s">
        <v>202</v>
      </c>
      <c r="DB697" t="str">
        <f t="shared" ca="1" si="140"/>
        <v>-</v>
      </c>
      <c r="DD697" t="s">
        <v>200</v>
      </c>
      <c r="DE697" t="str">
        <f t="shared" ca="1" si="141"/>
        <v>BBQPLATTERITEM(MEAL, ItemRegistry.bbqplatterItem, 4 ,7f,20f,3f,0f,0f,3.5f,1f,1.5f),</v>
      </c>
      <c r="DF697" t="s">
        <v>2682</v>
      </c>
    </row>
    <row r="698" spans="2:110" x14ac:dyDescent="0.3">
      <c r="B698" t="s">
        <v>1039</v>
      </c>
      <c r="C698" t="str">
        <f>INDEX('PH Itemnames'!$B$1:$B$723,MATCH(B698,'PH Itemnames'!$A$1:$A$723),1)</f>
        <v>chickenandwafflesItem</v>
      </c>
      <c r="D698" t="s">
        <v>245</v>
      </c>
      <c r="E698" t="s">
        <v>1192</v>
      </c>
      <c r="F698" s="10" t="s">
        <v>499</v>
      </c>
      <c r="G698" s="11" t="s">
        <v>493</v>
      </c>
      <c r="H698" s="11"/>
      <c r="I698" s="11"/>
      <c r="J698" s="11"/>
      <c r="K698" s="11"/>
      <c r="L698" s="11"/>
      <c r="M698" s="11"/>
      <c r="N698" s="46">
        <f ca="1">SUMIF(Ingredients!$B$3:$B$217,'PH complex foods'!F698,Ingredients!$A$3:$A$119)+SUMIF($B$3:$B$724,F698,$V$3:$V$723)</f>
        <v>1</v>
      </c>
      <c r="O698" s="11">
        <f ca="1">SUMIF(Ingredients!$B$3:$B$217,'PH complex foods'!G698,Ingredients!$A$3:$A$119)+SUMIF($B$3:$B$724,G698,$V$3:$V$723)</f>
        <v>1</v>
      </c>
      <c r="P698" s="11">
        <f ca="1">SUMIF(Ingredients!$B$3:$B$217,'PH complex foods'!H698,Ingredients!$A$3:$A$119)+SUMIF($B$3:$B$724,H698,$V$3:$V$723)</f>
        <v>0</v>
      </c>
      <c r="Q698" s="11">
        <f ca="1">SUMIF(Ingredients!$B$3:$B$217,'PH complex foods'!I698,Ingredients!$A$3:$A$119)+SUMIF($B$3:$B$724,I698,$V$3:$V$723)</f>
        <v>0</v>
      </c>
      <c r="R698" s="11">
        <f ca="1">SUMIF(Ingredients!$B$3:$B$217,'PH complex foods'!J698,Ingredients!$A$3:$A$119)+SUMIF($B$3:$B$724,J698,$V$3:$V$723)</f>
        <v>0</v>
      </c>
      <c r="S698" s="11">
        <f ca="1">SUMIF(Ingredients!$B$3:$B$217,'PH complex foods'!K698,Ingredients!$A$3:$A$119)+SUMIF($B$3:$B$724,K698,$V$3:$V$723)</f>
        <v>0</v>
      </c>
      <c r="T698" s="11">
        <f ca="1">SUMIF(Ingredients!$B$3:$B$217,'PH complex foods'!L698,Ingredients!$A$3:$A$119)+SUMIF($B$3:$B$724,L698,$V$3:$V$723)</f>
        <v>0</v>
      </c>
      <c r="U698" s="11">
        <f ca="1">SUMIF(Ingredients!$B$3:$B$217,'PH complex foods'!M698,Ingredients!$A$3:$A$119)+SUMIF($B$3:$B$724,M698,$V$3:$V$723)</f>
        <v>0</v>
      </c>
      <c r="V698" s="10">
        <f t="shared" ca="1" si="142"/>
        <v>1</v>
      </c>
      <c r="W698" s="11">
        <f t="shared" si="131"/>
        <v>0</v>
      </c>
      <c r="X698" s="44" t="str">
        <f t="shared" ca="1" si="143"/>
        <v>Yes</v>
      </c>
      <c r="Y698" s="34">
        <f>SUMIF(Ingredients!$B$3:$B$217,F698,Ingredients!$C$3:$C$217)+SUMIF($B$3:$B$724,F698,$AG$3:$AG$724)</f>
        <v>19</v>
      </c>
      <c r="Z698" s="30">
        <f>SUMIF(Ingredients!$B$3:$B$217,G698,Ingredients!$C$3:$C$217)+SUMIF($B$3:$B$724,G698,$AG$3:$AG$724)</f>
        <v>15</v>
      </c>
      <c r="AA698" s="30">
        <f>SUMIF(Ingredients!$B$3:$B$217,H698,Ingredients!$C$3:$C$217)+SUMIF($B$3:$B$724,H698,$AG$3:$AG$724)</f>
        <v>0</v>
      </c>
      <c r="AB698" s="30">
        <f>SUMIF(Ingredients!$B$3:$B$217,I698,Ingredients!$C$3:$C$217)+SUMIF($B$3:$B$724,I698,$AG$3:$AG$724)</f>
        <v>0</v>
      </c>
      <c r="AC698" s="30">
        <f>SUMIF(Ingredients!$B$3:$B$217,J698,Ingredients!$C$3:$C$217)+SUMIF($B$3:$B$724,J698,$AG$3:$AG$724)</f>
        <v>0</v>
      </c>
      <c r="AD698" s="30">
        <f>SUMIF(Ingredients!$B$3:$B$217,K698,Ingredients!$C$3:$C$217)+SUMIF($B$3:$B$724,K698,$AG$3:$AG$724)</f>
        <v>0</v>
      </c>
      <c r="AE698" s="30">
        <f>SUMIF(Ingredients!$B$3:$B$217,L698,Ingredients!$C$3:$C$217)+SUMIF($B$3:$B$724,L698,$AG$3:$AG$724)</f>
        <v>0</v>
      </c>
      <c r="AF698" s="30">
        <f>SUMIF(Ingredients!$B$3:$B$217,M698,Ingredients!$C$3:$C$217)+SUMIF($B$3:$B$724,M698,$AG$3:$AG$724)</f>
        <v>0</v>
      </c>
      <c r="AG698" s="29">
        <f t="shared" si="132"/>
        <v>34</v>
      </c>
      <c r="AH698" s="30">
        <f>SUMIF(Ingredients!$B$3:$B$217,F698,Ingredients!$D$3:$D$217)+SUMIF($B$3:$B$724,F698,$AP$3:$AP$724)</f>
        <v>0</v>
      </c>
      <c r="AI698" s="30">
        <f>SUMIF(Ingredients!$B$3:$B$217,G698,Ingredients!$D$3:$D$217)+SUMIF($B$3:$B$724,G698,$AP$3:$AP$724)</f>
        <v>5</v>
      </c>
      <c r="AJ698" s="30">
        <f>SUMIF(Ingredients!$B$3:$B$217,H698,Ingredients!$D$3:$D$217)+SUMIF($B$3:$B$724,H698,$AP$3:$AP$724)</f>
        <v>0</v>
      </c>
      <c r="AK698" s="30">
        <f>SUMIF(Ingredients!$B$3:$B$217,I698,Ingredients!$D$3:$D$217)+SUMIF($B$3:$B$724,I698,$AP$3:$AP$724)</f>
        <v>0</v>
      </c>
      <c r="AL698" s="30">
        <f>SUMIF(Ingredients!$B$3:$B$217,J698,Ingredients!$D$3:$D$217)+SUMIF($B$3:$B$724,J698,$AP$3:$AP$724)</f>
        <v>0</v>
      </c>
      <c r="AM698" s="30">
        <f>SUMIF(Ingredients!$B$3:$B$217,K698,Ingredients!$D$3:$D$217)+SUMIF($B$3:$B$724,K698,$AP$3:$AP$724)</f>
        <v>0</v>
      </c>
      <c r="AN698" s="30">
        <f>SUMIF(Ingredients!$B$3:$B$217,L698,Ingredients!$D$3:$D$217)+SUMIF($B$3:$B$724,L698,$AP$3:$AP$724)</f>
        <v>0</v>
      </c>
      <c r="AO698" s="30">
        <f>SUMIF(Ingredients!$B$3:$B$217,M698,Ingredients!$D$3:$D$217)+SUMIF($B$3:$B$724,M698,$AP$3:$AP$724)</f>
        <v>0</v>
      </c>
      <c r="AP698" s="29">
        <f t="shared" si="133"/>
        <v>5</v>
      </c>
      <c r="AQ698" s="30">
        <f>SUMIF(Ingredients!$B$3:$B$217,F698,Ingredients!$E$3:$E$217)+SUMIF($B$3:$B$724,F698,$AY$3:$AY$727)</f>
        <v>16.899999999999999</v>
      </c>
      <c r="AR698" s="30">
        <f>SUMIF(Ingredients!$B$3:$B$217,G698,Ingredients!$E$3:$E$217)+SUMIF($B$3:$B$724,G698,$AY$3:$AY$727)</f>
        <v>21.5</v>
      </c>
      <c r="AS698" s="30">
        <f>SUMIF(Ingredients!$B$3:$B$217,H698,Ingredients!$E$3:$E$217)+SUMIF($B$3:$B$724,H698,$AY$3:$AY$727)</f>
        <v>0</v>
      </c>
      <c r="AT698" s="30">
        <f>SUMIF(Ingredients!$B$3:$B$217,I698,Ingredients!$E$3:$E$217)+SUMIF($B$3:$B$724,I698,$AY$3:$AY$727)</f>
        <v>0</v>
      </c>
      <c r="AU698" s="30">
        <f>SUMIF(Ingredients!$B$3:$B$217,J698,Ingredients!$E$3:$E$217)+SUMIF($B$3:$B$724,J698,$AY$3:$AY$727)</f>
        <v>0</v>
      </c>
      <c r="AV698" s="30">
        <f>SUMIF(Ingredients!$B$3:$B$217,K698,Ingredients!$E$3:$E$217)+SUMIF($B$3:$B$724,K698,$AY$3:$AY$727)</f>
        <v>0</v>
      </c>
      <c r="AW698" s="30">
        <f>SUMIF(Ingredients!$B$3:$B$217,L698,Ingredients!$E$3:$E$217)+SUMIF($B$3:$B$724,L698,$AY$3:$AY$727)</f>
        <v>0</v>
      </c>
      <c r="AX698" s="30">
        <f>SUMIF(Ingredients!$B$3:$B$217,M698,Ingredients!$E$3:$E$217)+SUMIF($B$3:$B$724,M698,$AY$3:$AY$727)</f>
        <v>0</v>
      </c>
      <c r="AY698" s="29">
        <f t="shared" si="134"/>
        <v>19.2</v>
      </c>
      <c r="AZ698" s="30">
        <f>SUMIF(Ingredients!$B$3:$B$217,F698,Ingredients!$F$3:$F$217)+SUMIF($B$3:$B$724,F698,$BH$3:$BH$724)</f>
        <v>1</v>
      </c>
      <c r="BA698" s="30">
        <f>SUMIF(Ingredients!$B$3:$B$217,G698,Ingredients!$F$3:$F$217)+SUMIF($B$3:$B$724,G698,$BH$3:$BH$724)</f>
        <v>1</v>
      </c>
      <c r="BB698" s="30">
        <f>SUMIF(Ingredients!$B$3:$B$217,H698,Ingredients!$F$3:$F$217)+SUMIF($B$3:$B$724,H698,$BH$3:$BH$724)</f>
        <v>0</v>
      </c>
      <c r="BC698" s="30">
        <f>SUMIF(Ingredients!$B$3:$B$217,I698,Ingredients!$F$3:$F$217)+SUMIF($B$3:$B$724,I698,$BH$3:$BH$724)</f>
        <v>0</v>
      </c>
      <c r="BD698" s="30">
        <f>SUMIF(Ingredients!$B$3:$B$217,J698,Ingredients!$F$3:$F$217)+SUMIF($B$3:$B$724,J698,$BH$3:$BH$724)</f>
        <v>0</v>
      </c>
      <c r="BE698" s="30">
        <f>SUMIF(Ingredients!$B$3:$B$217,K698,Ingredients!$F$3:$F$217)+SUMIF($B$3:$B$724,K698,$BH$3:$BH$724)</f>
        <v>0</v>
      </c>
      <c r="BF698" s="30">
        <f>SUMIF(Ingredients!$B$3:$B$217,L698,Ingredients!$F$3:$F$217)+SUMIF($B$3:$B$724,L698,$BH$3:$BH$724)</f>
        <v>0</v>
      </c>
      <c r="BG698" s="30">
        <f>SUMIF(Ingredients!$B$3:$B$217,M698,Ingredients!$F$3:$F$217)+SUMIF($B$3:$B$724,M698,$BH$3:$BH$724)</f>
        <v>0</v>
      </c>
      <c r="BH698" s="35">
        <f t="shared" si="135"/>
        <v>2</v>
      </c>
      <c r="BI698" s="30">
        <f>SUMIF(Ingredients!$B$3:$B$217,F698,Ingredients!$G$3:$G$217)+SUMIF($B$3:$B$724,F698,$BQ$3:$BQ$724)</f>
        <v>0</v>
      </c>
      <c r="BJ698" s="30">
        <f>SUMIF(Ingredients!$B$3:$B$217,G698,Ingredients!$G$3:$G$217)+SUMIF($B$3:$B$724,G698,$BQ$3:$BQ$724)</f>
        <v>0</v>
      </c>
      <c r="BK698" s="30">
        <f>SUMIF(Ingredients!$B$3:$B$217,H698,Ingredients!$G$3:$G$217)+SUMIF($B$3:$B$724,H698,$BQ$3:$BQ$724)</f>
        <v>0</v>
      </c>
      <c r="BL698" s="30">
        <f>SUMIF(Ingredients!$B$3:$B$217,I698,Ingredients!$G$3:$G$217)+SUMIF($B$3:$B$724,I698,$BQ$3:$BQ$724)</f>
        <v>0</v>
      </c>
      <c r="BM698" s="30">
        <f>SUMIF(Ingredients!$B$3:$B$217,J698,Ingredients!$G$3:$G$217)+SUMIF($B$3:$B$724,J698,$BQ$3:$BQ$724)</f>
        <v>0</v>
      </c>
      <c r="BN698" s="30">
        <f>SUMIF(Ingredients!$B$3:$B$217,K698,Ingredients!$G$3:$G$217)+SUMIF($B$3:$B$724,K698,$BQ$3:$BQ$724)</f>
        <v>0</v>
      </c>
      <c r="BO698" s="30">
        <f>SUMIF(Ingredients!$B$3:$B$217,L698,Ingredients!$G$3:$G$217)+SUMIF($B$3:$B$724,L698,$BQ$3:$BQ$724)</f>
        <v>0</v>
      </c>
      <c r="BP698" s="30">
        <f>SUMIF(Ingredients!$B$3:$B$217,M698,Ingredients!$G$3:$G$217)+SUMIF($B$3:$B$724,M698,$BQ$3:$BQ$724)</f>
        <v>0</v>
      </c>
      <c r="BQ698" s="36">
        <f t="shared" si="136"/>
        <v>0</v>
      </c>
      <c r="BR698" s="30">
        <f>SUMIF(Ingredients!$B$3:$B$217,F698,Ingredients!$H$3:$H$217)+SUMIF($B$3:$B$724,F698,$BZ$3:$BZ$724)</f>
        <v>0</v>
      </c>
      <c r="BS698" s="30">
        <f>SUMIF(Ingredients!$B$3:$B$217,G698,Ingredients!$H$3:$H$217)+SUMIF($B$3:$B$724,G698,$BZ$3:$BZ$724)</f>
        <v>0</v>
      </c>
      <c r="BT698" s="30">
        <f>SUMIF(Ingredients!$B$3:$B$217,H698,Ingredients!$H$3:$H$217)+SUMIF($B$3:$B$724,H698,$BZ$3:$BZ$724)</f>
        <v>0</v>
      </c>
      <c r="BU698" s="30">
        <f>SUMIF(Ingredients!$B$3:$B$217,I698,Ingredients!$H$3:$H$217)+SUMIF($B$3:$B$724,I698,$BZ$3:$BZ$724)</f>
        <v>0</v>
      </c>
      <c r="BV698" s="30">
        <f>SUMIF(Ingredients!$B$3:$B$217,J698,Ingredients!$H$3:$H$217)+SUMIF($B$3:$B$724,J698,$BZ$3:$BZ$724)</f>
        <v>0</v>
      </c>
      <c r="BW698" s="30">
        <f>SUMIF(Ingredients!$B$3:$B$217,K698,Ingredients!$H$3:$H$217)+SUMIF($B$3:$B$724,K698,$BZ$3:$BZ$724)</f>
        <v>0</v>
      </c>
      <c r="BX698" s="30">
        <f>SUMIF(Ingredients!$B$3:$B$217,L698,Ingredients!$H$3:$H$217)+SUMIF($B$3:$B$724,L698,$BZ$3:$BZ$724)</f>
        <v>0</v>
      </c>
      <c r="BY698" s="30">
        <f>SUMIF(Ingredients!$B$3:$B$217,M698,Ingredients!$H$3:$H$217)+SUMIF($B$3:$B$724,M698,$BZ$3:$BZ$724)</f>
        <v>0</v>
      </c>
      <c r="BZ698" s="42">
        <f t="shared" si="137"/>
        <v>0</v>
      </c>
      <c r="CA698" s="30">
        <f>SUMIF(Ingredients!$B$3:$B$217,F698,Ingredients!$I$3:$I$217)+SUMIF($B$3:$B$724,F698,$CI$3:$CI$724)</f>
        <v>2.5</v>
      </c>
      <c r="CB698" s="30">
        <f>SUMIF(Ingredients!$B$3:$B$217,G698,Ingredients!$I$3:$I$217)+SUMIF($B$3:$B$724,G698,$CI$3:$CI$724)</f>
        <v>0</v>
      </c>
      <c r="CC698" s="30">
        <f>SUMIF(Ingredients!$B$3:$B$217,H698,Ingredients!$I$3:$I$217)+SUMIF($B$3:$B$724,H698,$CI$3:$CI$724)</f>
        <v>0</v>
      </c>
      <c r="CD698" s="30">
        <f>SUMIF(Ingredients!$B$3:$B$217,I698,Ingredients!$I$3:$I$217)+SUMIF($B$3:$B$724,I698,$CI$3:$CI$724)</f>
        <v>0</v>
      </c>
      <c r="CE698" s="30">
        <f>SUMIF(Ingredients!$B$3:$B$217,J698,Ingredients!$I$3:$I$217)+SUMIF($B$3:$B$724,J698,$CI$3:$CI$724)</f>
        <v>0</v>
      </c>
      <c r="CF698" s="30">
        <f>SUMIF(Ingredients!$B$3:$B$217,K698,Ingredients!$I$3:$I$217)+SUMIF($B$3:$B$724,K698,$CI$3:$CI$724)</f>
        <v>0</v>
      </c>
      <c r="CG698" s="30">
        <f>SUMIF(Ingredients!$B$3:$B$217,L698,Ingredients!$I$3:$I$217)+SUMIF($B$3:$B$724,L698,$CI$3:$CI$724)</f>
        <v>0</v>
      </c>
      <c r="CH698" s="30">
        <f>SUMIF(Ingredients!$B$3:$B$217,M698,Ingredients!$I$3:$I$217)+SUMIF($B$3:$B$724,M698,$CI$3:$CI$724)</f>
        <v>0</v>
      </c>
      <c r="CI698" s="38">
        <f t="shared" si="138"/>
        <v>2.5</v>
      </c>
      <c r="CJ698" s="30">
        <f>SUMIF(Ingredients!$B$3:$B$217,F698,Ingredients!$J$3:$J$217)+SUMIF($B$3:$B$724,F698,$CR$3:$CR$724)</f>
        <v>0</v>
      </c>
      <c r="CK698" s="30">
        <f>SUMIF(Ingredients!$B$3:$B$217,G698,Ingredients!$J$3:$J$217)+SUMIF($B$3:$B$724,G698,$CR$3:$CR$724)</f>
        <v>3</v>
      </c>
      <c r="CL698" s="30">
        <f>SUMIF(Ingredients!$B$3:$B$217,H698,Ingredients!$J$3:$J$217)+SUMIF($B$3:$B$724,H698,$CR$3:$CR$724)</f>
        <v>0</v>
      </c>
      <c r="CM698" s="30">
        <f>SUMIF(Ingredients!$B$3:$B$217,I698,Ingredients!$J$3:$J$217)+SUMIF($B$3:$B$724,I698,$CR$3:$CR$724)</f>
        <v>0</v>
      </c>
      <c r="CN698" s="30">
        <f>SUMIF(Ingredients!$B$3:$B$217,J698,Ingredients!$J$3:$J$217)+SUMIF($B$3:$B$724,J698,$CR$3:$CR$724)</f>
        <v>0</v>
      </c>
      <c r="CO698" s="30">
        <f>SUMIF(Ingredients!$B$3:$B$217,K698,Ingredients!$J$3:$J$217)+SUMIF($B$3:$B$724,K698,$CR$3:$CR$724)</f>
        <v>0</v>
      </c>
      <c r="CP698" s="30">
        <f>SUMIF(Ingredients!$B$3:$B$217,L698,Ingredients!$J$3:$J$217)+SUMIF($B$3:$B$724,L698,$CR$3:$CR$724)</f>
        <v>0</v>
      </c>
      <c r="CQ698" s="30">
        <f>SUMIF(Ingredients!$B$3:$B$217,M698,Ingredients!$J$3:$J$217)+SUMIF($B$3:$B$724,M698,$CR$3:$CR$724)</f>
        <v>0</v>
      </c>
      <c r="CR698" s="43">
        <f t="shared" si="139"/>
        <v>3</v>
      </c>
      <c r="CS698" s="34">
        <v>30</v>
      </c>
      <c r="CT698" s="30">
        <v>0</v>
      </c>
      <c r="CU698" s="30">
        <v>14.4</v>
      </c>
      <c r="CV698" s="35">
        <v>2</v>
      </c>
      <c r="CW698" s="36">
        <v>0</v>
      </c>
      <c r="CX698" s="37">
        <v>0</v>
      </c>
      <c r="CY698" s="38">
        <v>2.5</v>
      </c>
      <c r="CZ698" s="39">
        <v>3</v>
      </c>
      <c r="DA698" t="s">
        <v>202</v>
      </c>
      <c r="DB698" t="str">
        <f t="shared" ca="1" si="140"/>
        <v>-</v>
      </c>
      <c r="DD698" t="s">
        <v>200</v>
      </c>
      <c r="DE698" t="str">
        <f t="shared" ca="1" si="141"/>
        <v>CHICKENANDWAFFLESITEM(MEAL, ItemRegistry.chickenandwafflesItem, 4 ,6f,0f,2f,0f,0f,2.5f,3f,1.46f),</v>
      </c>
      <c r="DF698" t="s">
        <v>2683</v>
      </c>
    </row>
    <row r="699" spans="2:110" x14ac:dyDescent="0.3">
      <c r="B699" t="s">
        <v>1040</v>
      </c>
      <c r="C699" t="str">
        <f>INDEX('PH Itemnames'!$B$1:$B$723,MATCH(B699,'PH Itemnames'!$A$1:$A$723),1)</f>
        <v>gourmetporkburgerItem</v>
      </c>
      <c r="D699" t="s">
        <v>245</v>
      </c>
      <c r="E699" t="s">
        <v>1192</v>
      </c>
      <c r="F699" s="10" t="s">
        <v>1122</v>
      </c>
      <c r="G699" s="11" t="s">
        <v>858</v>
      </c>
      <c r="H699" s="11" t="s">
        <v>70</v>
      </c>
      <c r="I699" s="11" t="s">
        <v>128</v>
      </c>
      <c r="J699" s="11" t="s">
        <v>175</v>
      </c>
      <c r="K699" s="11" t="s">
        <v>621</v>
      </c>
      <c r="L699" s="11"/>
      <c r="M699" s="11"/>
      <c r="N699" s="46">
        <f ca="1">SUMIF(Ingredients!$B$3:$B$217,'PH complex foods'!F699,Ingredients!$A$3:$A$119)+SUMIF($B$3:$B$724,F699,$V$3:$V$723)</f>
        <v>1</v>
      </c>
      <c r="O699" s="11">
        <f ca="1">SUMIF(Ingredients!$B$3:$B$217,'PH complex foods'!G699,Ingredients!$A$3:$A$119)+SUMIF($B$3:$B$724,G699,$V$3:$V$723)</f>
        <v>1</v>
      </c>
      <c r="P699" s="11">
        <f ca="1">SUMIF(Ingredients!$B$3:$B$217,'PH complex foods'!H699,Ingredients!$A$3:$A$119)+SUMIF($B$3:$B$724,H699,$V$3:$V$723)</f>
        <v>1</v>
      </c>
      <c r="Q699" s="11">
        <f ca="1">SUMIF(Ingredients!$B$3:$B$217,'PH complex foods'!I699,Ingredients!$A$3:$A$119)+SUMIF($B$3:$B$724,I699,$V$3:$V$723)</f>
        <v>1</v>
      </c>
      <c r="R699" s="11">
        <f ca="1">SUMIF(Ingredients!$B$3:$B$217,'PH complex foods'!J699,Ingredients!$A$3:$A$119)+SUMIF($B$3:$B$724,J699,$V$3:$V$723)</f>
        <v>0</v>
      </c>
      <c r="S699" s="11">
        <f ca="1">SUMIF(Ingredients!$B$3:$B$217,'PH complex foods'!K699,Ingredients!$A$3:$A$119)+SUMIF($B$3:$B$724,K699,$V$3:$V$723)</f>
        <v>1</v>
      </c>
      <c r="T699" s="11">
        <f ca="1">SUMIF(Ingredients!$B$3:$B$217,'PH complex foods'!L699,Ingredients!$A$3:$A$119)+SUMIF($B$3:$B$724,L699,$V$3:$V$723)</f>
        <v>0</v>
      </c>
      <c r="U699" s="11">
        <f ca="1">SUMIF(Ingredients!$B$3:$B$217,'PH complex foods'!M699,Ingredients!$A$3:$A$119)+SUMIF($B$3:$B$724,M699,$V$3:$V$723)</f>
        <v>0</v>
      </c>
      <c r="V699" s="10">
        <f t="shared" ca="1" si="142"/>
        <v>0</v>
      </c>
      <c r="W699" s="11">
        <f t="shared" si="131"/>
        <v>0</v>
      </c>
      <c r="X699" s="44" t="str">
        <f t="shared" ca="1" si="143"/>
        <v>No</v>
      </c>
      <c r="Y699" s="34">
        <f>SUMIF(Ingredients!$B$3:$B$217,F699,Ingredients!$C$3:$C$217)+SUMIF($B$3:$B$724,F699,$AG$3:$AG$724)</f>
        <v>10</v>
      </c>
      <c r="Z699" s="30">
        <f>SUMIF(Ingredients!$B$3:$B$217,G699,Ingredients!$C$3:$C$217)+SUMIF($B$3:$B$724,G699,$AG$3:$AG$724)</f>
        <v>20</v>
      </c>
      <c r="AA699" s="30">
        <f>SUMIF(Ingredients!$B$3:$B$217,H699,Ingredients!$C$3:$C$217)+SUMIF($B$3:$B$724,H699,$AG$3:$AG$724)</f>
        <v>2</v>
      </c>
      <c r="AB699" s="30">
        <f>SUMIF(Ingredients!$B$3:$B$217,I699,Ingredients!$C$3:$C$217)+SUMIF($B$3:$B$724,I699,$AG$3:$AG$724)</f>
        <v>2</v>
      </c>
      <c r="AC699" s="30">
        <f>SUMIF(Ingredients!$B$3:$B$217,J699,Ingredients!$C$3:$C$217)+SUMIF($B$3:$B$724,J699,$AG$3:$AG$724)</f>
        <v>0</v>
      </c>
      <c r="AD699" s="30">
        <f>SUMIF(Ingredients!$B$3:$B$217,K699,Ingredients!$C$3:$C$217)+SUMIF($B$3:$B$724,K699,$AG$3:$AG$724)</f>
        <v>6</v>
      </c>
      <c r="AE699" s="30">
        <f>SUMIF(Ingredients!$B$3:$B$217,L699,Ingredients!$C$3:$C$217)+SUMIF($B$3:$B$724,L699,$AG$3:$AG$724)</f>
        <v>0</v>
      </c>
      <c r="AF699" s="30">
        <f>SUMIF(Ingredients!$B$3:$B$217,M699,Ingredients!$C$3:$C$217)+SUMIF($B$3:$B$724,M699,$AG$3:$AG$724)</f>
        <v>0</v>
      </c>
      <c r="AG699" s="29">
        <f t="shared" si="132"/>
        <v>40</v>
      </c>
      <c r="AH699" s="30">
        <f>SUMIF(Ingredients!$B$3:$B$217,F699,Ingredients!$D$3:$D$217)+SUMIF($B$3:$B$724,F699,$AP$3:$AP$724)</f>
        <v>0</v>
      </c>
      <c r="AI699" s="30">
        <f>SUMIF(Ingredients!$B$3:$B$217,G699,Ingredients!$D$3:$D$217)+SUMIF($B$3:$B$724,G699,$AP$3:$AP$724)</f>
        <v>15</v>
      </c>
      <c r="AJ699" s="30">
        <f>SUMIF(Ingredients!$B$3:$B$217,H699,Ingredients!$D$3:$D$217)+SUMIF($B$3:$B$724,H699,$AP$3:$AP$724)</f>
        <v>5</v>
      </c>
      <c r="AK699" s="30">
        <f>SUMIF(Ingredients!$B$3:$B$217,I699,Ingredients!$D$3:$D$217)+SUMIF($B$3:$B$724,I699,$AP$3:$AP$724)</f>
        <v>0</v>
      </c>
      <c r="AL699" s="30">
        <f>SUMIF(Ingredients!$B$3:$B$217,J699,Ingredients!$D$3:$D$217)+SUMIF($B$3:$B$724,J699,$AP$3:$AP$724)</f>
        <v>0</v>
      </c>
      <c r="AM699" s="30">
        <f>SUMIF(Ingredients!$B$3:$B$217,K699,Ingredients!$D$3:$D$217)+SUMIF($B$3:$B$724,K699,$AP$3:$AP$724)</f>
        <v>0</v>
      </c>
      <c r="AN699" s="30">
        <f>SUMIF(Ingredients!$B$3:$B$217,L699,Ingredients!$D$3:$D$217)+SUMIF($B$3:$B$724,L699,$AP$3:$AP$724)</f>
        <v>0</v>
      </c>
      <c r="AO699" s="30">
        <f>SUMIF(Ingredients!$B$3:$B$217,M699,Ingredients!$D$3:$D$217)+SUMIF($B$3:$B$724,M699,$AP$3:$AP$724)</f>
        <v>0</v>
      </c>
      <c r="AP699" s="29">
        <f t="shared" si="133"/>
        <v>20</v>
      </c>
      <c r="AQ699" s="30">
        <f>SUMIF(Ingredients!$B$3:$B$217,F699,Ingredients!$E$3:$E$217)+SUMIF($B$3:$B$724,F699,$AY$3:$AY$727)</f>
        <v>14</v>
      </c>
      <c r="AR699" s="30">
        <f>SUMIF(Ingredients!$B$3:$B$217,G699,Ingredients!$E$3:$E$217)+SUMIF($B$3:$B$724,G699,$AY$3:$AY$727)</f>
        <v>18.714285714285715</v>
      </c>
      <c r="AS699" s="30">
        <f>SUMIF(Ingredients!$B$3:$B$217,H699,Ingredients!$E$3:$E$217)+SUMIF($B$3:$B$724,H699,$AY$3:$AY$727)</f>
        <v>5</v>
      </c>
      <c r="AT699" s="30">
        <f>SUMIF(Ingredients!$B$3:$B$217,I699,Ingredients!$E$3:$E$217)+SUMIF($B$3:$B$724,I699,$AY$3:$AY$727)</f>
        <v>18</v>
      </c>
      <c r="AU699" s="30">
        <f>SUMIF(Ingredients!$B$3:$B$217,J699,Ingredients!$E$3:$E$217)+SUMIF($B$3:$B$724,J699,$AY$3:$AY$727)</f>
        <v>0</v>
      </c>
      <c r="AV699" s="30">
        <f>SUMIF(Ingredients!$B$3:$B$217,K699,Ingredients!$E$3:$E$217)+SUMIF($B$3:$B$724,K699,$AY$3:$AY$727)</f>
        <v>21.5</v>
      </c>
      <c r="AW699" s="30">
        <f>SUMIF(Ingredients!$B$3:$B$217,L699,Ingredients!$E$3:$E$217)+SUMIF($B$3:$B$724,L699,$AY$3:$AY$727)</f>
        <v>0</v>
      </c>
      <c r="AX699" s="30">
        <f>SUMIF(Ingredients!$B$3:$B$217,M699,Ingredients!$E$3:$E$217)+SUMIF($B$3:$B$724,M699,$AY$3:$AY$727)</f>
        <v>0</v>
      </c>
      <c r="AY699" s="29">
        <f t="shared" si="134"/>
        <v>12.86904761904762</v>
      </c>
      <c r="AZ699" s="30">
        <f>SUMIF(Ingredients!$B$3:$B$217,F699,Ingredients!$F$3:$F$217)+SUMIF($B$3:$B$724,F699,$BH$3:$BH$724)</f>
        <v>0</v>
      </c>
      <c r="BA699" s="30">
        <f>SUMIF(Ingredients!$B$3:$B$217,G699,Ingredients!$F$3:$F$217)+SUMIF($B$3:$B$724,G699,$BH$3:$BH$724)</f>
        <v>1</v>
      </c>
      <c r="BB699" s="30">
        <f>SUMIF(Ingredients!$B$3:$B$217,H699,Ingredients!$F$3:$F$217)+SUMIF($B$3:$B$724,H699,$BH$3:$BH$724)</f>
        <v>0</v>
      </c>
      <c r="BC699" s="30">
        <f>SUMIF(Ingredients!$B$3:$B$217,I699,Ingredients!$F$3:$F$217)+SUMIF($B$3:$B$724,I699,$BH$3:$BH$724)</f>
        <v>0</v>
      </c>
      <c r="BD699" s="30">
        <f>SUMIF(Ingredients!$B$3:$B$217,J699,Ingredients!$F$3:$F$217)+SUMIF($B$3:$B$724,J699,$BH$3:$BH$724)</f>
        <v>0</v>
      </c>
      <c r="BE699" s="30">
        <f>SUMIF(Ingredients!$B$3:$B$217,K699,Ingredients!$F$3:$F$217)+SUMIF($B$3:$B$724,K699,$BH$3:$BH$724)</f>
        <v>0</v>
      </c>
      <c r="BF699" s="30">
        <f>SUMIF(Ingredients!$B$3:$B$217,L699,Ingredients!$F$3:$F$217)+SUMIF($B$3:$B$724,L699,$BH$3:$BH$724)</f>
        <v>0</v>
      </c>
      <c r="BG699" s="30">
        <f>SUMIF(Ingredients!$B$3:$B$217,M699,Ingredients!$F$3:$F$217)+SUMIF($B$3:$B$724,M699,$BH$3:$BH$724)</f>
        <v>0</v>
      </c>
      <c r="BH699" s="35">
        <f t="shared" si="135"/>
        <v>1</v>
      </c>
      <c r="BI699" s="30">
        <f>SUMIF(Ingredients!$B$3:$B$217,F699,Ingredients!$G$3:$G$217)+SUMIF($B$3:$B$724,F699,$BQ$3:$BQ$724)</f>
        <v>0</v>
      </c>
      <c r="BJ699" s="30">
        <f>SUMIF(Ingredients!$B$3:$B$217,G699,Ingredients!$G$3:$G$217)+SUMIF($B$3:$B$724,G699,$BQ$3:$BQ$724)</f>
        <v>0</v>
      </c>
      <c r="BK699" s="30">
        <f>SUMIF(Ingredients!$B$3:$B$217,H699,Ingredients!$G$3:$G$217)+SUMIF($B$3:$B$724,H699,$BQ$3:$BQ$724)</f>
        <v>0</v>
      </c>
      <c r="BL699" s="30">
        <f>SUMIF(Ingredients!$B$3:$B$217,I699,Ingredients!$G$3:$G$217)+SUMIF($B$3:$B$724,I699,$BQ$3:$BQ$724)</f>
        <v>0</v>
      </c>
      <c r="BM699" s="30">
        <f>SUMIF(Ingredients!$B$3:$B$217,J699,Ingredients!$G$3:$G$217)+SUMIF($B$3:$B$724,J699,$BQ$3:$BQ$724)</f>
        <v>0</v>
      </c>
      <c r="BN699" s="30">
        <f>SUMIF(Ingredients!$B$3:$B$217,K699,Ingredients!$G$3:$G$217)+SUMIF($B$3:$B$724,K699,$BQ$3:$BQ$724)</f>
        <v>0</v>
      </c>
      <c r="BO699" s="30">
        <f>SUMIF(Ingredients!$B$3:$B$217,L699,Ingredients!$G$3:$G$217)+SUMIF($B$3:$B$724,L699,$BQ$3:$BQ$724)</f>
        <v>0</v>
      </c>
      <c r="BP699" s="30">
        <f>SUMIF(Ingredients!$B$3:$B$217,M699,Ingredients!$G$3:$G$217)+SUMIF($B$3:$B$724,M699,$BQ$3:$BQ$724)</f>
        <v>0</v>
      </c>
      <c r="BQ699" s="36">
        <f t="shared" si="136"/>
        <v>0</v>
      </c>
      <c r="BR699" s="30">
        <f>SUMIF(Ingredients!$B$3:$B$217,F699,Ingredients!$H$3:$H$217)+SUMIF($B$3:$B$724,F699,$BZ$3:$BZ$724)</f>
        <v>0</v>
      </c>
      <c r="BS699" s="30">
        <f>SUMIF(Ingredients!$B$3:$B$217,G699,Ingredients!$H$3:$H$217)+SUMIF($B$3:$B$724,G699,$BZ$3:$BZ$724)</f>
        <v>0</v>
      </c>
      <c r="BT699" s="30">
        <f>SUMIF(Ingredients!$B$3:$B$217,H699,Ingredients!$H$3:$H$217)+SUMIF($B$3:$B$724,H699,$BZ$3:$BZ$724)</f>
        <v>1.5</v>
      </c>
      <c r="BU699" s="30">
        <f>SUMIF(Ingredients!$B$3:$B$217,I699,Ingredients!$H$3:$H$217)+SUMIF($B$3:$B$724,I699,$BZ$3:$BZ$724)</f>
        <v>1</v>
      </c>
      <c r="BV699" s="30">
        <f>SUMIF(Ingredients!$B$3:$B$217,J699,Ingredients!$H$3:$H$217)+SUMIF($B$3:$B$724,J699,$BZ$3:$BZ$724)</f>
        <v>0</v>
      </c>
      <c r="BW699" s="30">
        <f>SUMIF(Ingredients!$B$3:$B$217,K699,Ingredients!$H$3:$H$217)+SUMIF($B$3:$B$724,K699,$BZ$3:$BZ$724)</f>
        <v>1</v>
      </c>
      <c r="BX699" s="30">
        <f>SUMIF(Ingredients!$B$3:$B$217,L699,Ingredients!$H$3:$H$217)+SUMIF($B$3:$B$724,L699,$BZ$3:$BZ$724)</f>
        <v>0</v>
      </c>
      <c r="BY699" s="30">
        <f>SUMIF(Ingredients!$B$3:$B$217,M699,Ingredients!$H$3:$H$217)+SUMIF($B$3:$B$724,M699,$BZ$3:$BZ$724)</f>
        <v>0</v>
      </c>
      <c r="BZ699" s="42">
        <f t="shared" si="137"/>
        <v>3.5</v>
      </c>
      <c r="CA699" s="30">
        <f>SUMIF(Ingredients!$B$3:$B$217,F699,Ingredients!$I$3:$I$217)+SUMIF($B$3:$B$724,F699,$CI$3:$CI$724)</f>
        <v>1.5</v>
      </c>
      <c r="CB699" s="30">
        <f>SUMIF(Ingredients!$B$3:$B$217,G699,Ingredients!$I$3:$I$217)+SUMIF($B$3:$B$724,G699,$CI$3:$CI$724)</f>
        <v>0</v>
      </c>
      <c r="CC699" s="30">
        <f>SUMIF(Ingredients!$B$3:$B$217,H699,Ingredients!$I$3:$I$217)+SUMIF($B$3:$B$724,H699,$CI$3:$CI$724)</f>
        <v>0</v>
      </c>
      <c r="CD699" s="30">
        <f>SUMIF(Ingredients!$B$3:$B$217,I699,Ingredients!$I$3:$I$217)+SUMIF($B$3:$B$724,I699,$CI$3:$CI$724)</f>
        <v>0</v>
      </c>
      <c r="CE699" s="30">
        <f>SUMIF(Ingredients!$B$3:$B$217,J699,Ingredients!$I$3:$I$217)+SUMIF($B$3:$B$724,J699,$CI$3:$CI$724)</f>
        <v>0</v>
      </c>
      <c r="CF699" s="30">
        <f>SUMIF(Ingredients!$B$3:$B$217,K699,Ingredients!$I$3:$I$217)+SUMIF($B$3:$B$724,K699,$CI$3:$CI$724)</f>
        <v>0</v>
      </c>
      <c r="CG699" s="30">
        <f>SUMIF(Ingredients!$B$3:$B$217,L699,Ingredients!$I$3:$I$217)+SUMIF($B$3:$B$724,L699,$CI$3:$CI$724)</f>
        <v>0</v>
      </c>
      <c r="CH699" s="30">
        <f>SUMIF(Ingredients!$B$3:$B$217,M699,Ingredients!$I$3:$I$217)+SUMIF($B$3:$B$724,M699,$CI$3:$CI$724)</f>
        <v>0</v>
      </c>
      <c r="CI699" s="38">
        <f t="shared" si="138"/>
        <v>1.5</v>
      </c>
      <c r="CJ699" s="30">
        <f>SUMIF(Ingredients!$B$3:$B$217,F699,Ingredients!$J$3:$J$217)+SUMIF($B$3:$B$724,F699,$CR$3:$CR$724)</f>
        <v>0</v>
      </c>
      <c r="CK699" s="30">
        <f>SUMIF(Ingredients!$B$3:$B$217,G699,Ingredients!$J$3:$J$217)+SUMIF($B$3:$B$724,G699,$CR$3:$CR$724)</f>
        <v>4</v>
      </c>
      <c r="CL699" s="30">
        <f>SUMIF(Ingredients!$B$3:$B$217,H699,Ingredients!$J$3:$J$217)+SUMIF($B$3:$B$724,H699,$CR$3:$CR$724)</f>
        <v>0</v>
      </c>
      <c r="CM699" s="30">
        <f>SUMIF(Ingredients!$B$3:$B$217,I699,Ingredients!$J$3:$J$217)+SUMIF($B$3:$B$724,I699,$CR$3:$CR$724)</f>
        <v>0</v>
      </c>
      <c r="CN699" s="30">
        <f>SUMIF(Ingredients!$B$3:$B$217,J699,Ingredients!$J$3:$J$217)+SUMIF($B$3:$B$724,J699,$CR$3:$CR$724)</f>
        <v>0</v>
      </c>
      <c r="CO699" s="30">
        <f>SUMIF(Ingredients!$B$3:$B$217,K699,Ingredients!$J$3:$J$217)+SUMIF($B$3:$B$724,K699,$CR$3:$CR$724)</f>
        <v>0</v>
      </c>
      <c r="CP699" s="30">
        <f>SUMIF(Ingredients!$B$3:$B$217,L699,Ingredients!$J$3:$J$217)+SUMIF($B$3:$B$724,L699,$CR$3:$CR$724)</f>
        <v>0</v>
      </c>
      <c r="CQ699" s="30">
        <f>SUMIF(Ingredients!$B$3:$B$217,M699,Ingredients!$J$3:$J$217)+SUMIF($B$3:$B$724,M699,$CR$3:$CR$724)</f>
        <v>0</v>
      </c>
      <c r="CR699" s="43">
        <f t="shared" si="139"/>
        <v>4</v>
      </c>
      <c r="CS699" s="34">
        <v>40</v>
      </c>
      <c r="CT699" s="30">
        <v>20</v>
      </c>
      <c r="CU699" s="30">
        <v>12.86904761904762</v>
      </c>
      <c r="CV699" s="35">
        <v>1</v>
      </c>
      <c r="CW699" s="36">
        <v>0</v>
      </c>
      <c r="CX699" s="37">
        <v>3.5</v>
      </c>
      <c r="CY699" s="38">
        <v>1.5</v>
      </c>
      <c r="CZ699" s="39">
        <v>4</v>
      </c>
      <c r="DA699" t="s">
        <v>199</v>
      </c>
      <c r="DB699" t="str">
        <f t="shared" ca="1" si="140"/>
        <v>No</v>
      </c>
      <c r="DD699" t="s">
        <v>200</v>
      </c>
      <c r="DE699" t="str">
        <f t="shared" ca="1" si="141"/>
        <v/>
      </c>
      <c r="DF699" t="s">
        <v>2272</v>
      </c>
    </row>
    <row r="700" spans="2:110" x14ac:dyDescent="0.3">
      <c r="B700" t="s">
        <v>1041</v>
      </c>
      <c r="C700" t="str">
        <f>INDEX('PH Itemnames'!$B$1:$B$723,MATCH(B700,'PH Itemnames'!$A$1:$A$723),1)</f>
        <v>bbqchickenbiscuitItem</v>
      </c>
      <c r="D700" t="s">
        <v>240</v>
      </c>
      <c r="E700" t="s">
        <v>1192</v>
      </c>
      <c r="F700" s="10" t="s">
        <v>1025</v>
      </c>
      <c r="G700" s="11" t="s">
        <v>884</v>
      </c>
      <c r="H700" s="11"/>
      <c r="I700" s="11"/>
      <c r="J700" s="11"/>
      <c r="K700" s="11"/>
      <c r="L700" s="11"/>
      <c r="M700" s="11"/>
      <c r="N700" s="46">
        <f ca="1">SUMIF(Ingredients!$B$3:$B$217,'PH complex foods'!F700,Ingredients!$A$3:$A$119)+SUMIF($B$3:$B$724,F700,$V$3:$V$723)</f>
        <v>1</v>
      </c>
      <c r="O700" s="11">
        <f ca="1">SUMIF(Ingredients!$B$3:$B$217,'PH complex foods'!G700,Ingredients!$A$3:$A$119)+SUMIF($B$3:$B$724,G700,$V$3:$V$723)</f>
        <v>1</v>
      </c>
      <c r="P700" s="11">
        <f ca="1">SUMIF(Ingredients!$B$3:$B$217,'PH complex foods'!H700,Ingredients!$A$3:$A$119)+SUMIF($B$3:$B$724,H700,$V$3:$V$723)</f>
        <v>0</v>
      </c>
      <c r="Q700" s="11">
        <f ca="1">SUMIF(Ingredients!$B$3:$B$217,'PH complex foods'!I700,Ingredients!$A$3:$A$119)+SUMIF($B$3:$B$724,I700,$V$3:$V$723)</f>
        <v>0</v>
      </c>
      <c r="R700" s="11">
        <f ca="1">SUMIF(Ingredients!$B$3:$B$217,'PH complex foods'!J700,Ingredients!$A$3:$A$119)+SUMIF($B$3:$B$724,J700,$V$3:$V$723)</f>
        <v>0</v>
      </c>
      <c r="S700" s="11">
        <f ca="1">SUMIF(Ingredients!$B$3:$B$217,'PH complex foods'!K700,Ingredients!$A$3:$A$119)+SUMIF($B$3:$B$724,K700,$V$3:$V$723)</f>
        <v>0</v>
      </c>
      <c r="T700" s="11">
        <f ca="1">SUMIF(Ingredients!$B$3:$B$217,'PH complex foods'!L700,Ingredients!$A$3:$A$119)+SUMIF($B$3:$B$724,L700,$V$3:$V$723)</f>
        <v>0</v>
      </c>
      <c r="U700" s="11">
        <f ca="1">SUMIF(Ingredients!$B$3:$B$217,'PH complex foods'!M700,Ingredients!$A$3:$A$119)+SUMIF($B$3:$B$724,M700,$V$3:$V$723)</f>
        <v>0</v>
      </c>
      <c r="V700" s="10">
        <f t="shared" ca="1" si="142"/>
        <v>1</v>
      </c>
      <c r="W700" s="11">
        <f t="shared" si="131"/>
        <v>0</v>
      </c>
      <c r="X700" s="44" t="str">
        <f t="shared" ca="1" si="143"/>
        <v>Yes</v>
      </c>
      <c r="Y700" s="34">
        <f>SUMIF(Ingredients!$B$3:$B$217,F700,Ingredients!$C$3:$C$217)+SUMIF($B$3:$B$724,F700,$AG$3:$AG$724)</f>
        <v>29</v>
      </c>
      <c r="Z700" s="30">
        <f>SUMIF(Ingredients!$B$3:$B$217,G700,Ingredients!$C$3:$C$217)+SUMIF($B$3:$B$724,G700,$AG$3:$AG$724)</f>
        <v>2</v>
      </c>
      <c r="AA700" s="30">
        <f>SUMIF(Ingredients!$B$3:$B$217,H700,Ingredients!$C$3:$C$217)+SUMIF($B$3:$B$724,H700,$AG$3:$AG$724)</f>
        <v>0</v>
      </c>
      <c r="AB700" s="30">
        <f>SUMIF(Ingredients!$B$3:$B$217,I700,Ingredients!$C$3:$C$217)+SUMIF($B$3:$B$724,I700,$AG$3:$AG$724)</f>
        <v>0</v>
      </c>
      <c r="AC700" s="30">
        <f>SUMIF(Ingredients!$B$3:$B$217,J700,Ingredients!$C$3:$C$217)+SUMIF($B$3:$B$724,J700,$AG$3:$AG$724)</f>
        <v>0</v>
      </c>
      <c r="AD700" s="30">
        <f>SUMIF(Ingredients!$B$3:$B$217,K700,Ingredients!$C$3:$C$217)+SUMIF($B$3:$B$724,K700,$AG$3:$AG$724)</f>
        <v>0</v>
      </c>
      <c r="AE700" s="30">
        <f>SUMIF(Ingredients!$B$3:$B$217,L700,Ingredients!$C$3:$C$217)+SUMIF($B$3:$B$724,L700,$AG$3:$AG$724)</f>
        <v>0</v>
      </c>
      <c r="AF700" s="30">
        <f>SUMIF(Ingredients!$B$3:$B$217,M700,Ingredients!$C$3:$C$217)+SUMIF($B$3:$B$724,M700,$AG$3:$AG$724)</f>
        <v>0</v>
      </c>
      <c r="AG700" s="29">
        <f t="shared" si="132"/>
        <v>31</v>
      </c>
      <c r="AH700" s="30">
        <f>SUMIF(Ingredients!$B$3:$B$217,F700,Ingredients!$D$3:$D$217)+SUMIF($B$3:$B$724,F700,$AP$3:$AP$724)</f>
        <v>0</v>
      </c>
      <c r="AI700" s="30">
        <f>SUMIF(Ingredients!$B$3:$B$217,G700,Ingredients!$D$3:$D$217)+SUMIF($B$3:$B$724,G700,$AP$3:$AP$724)</f>
        <v>5</v>
      </c>
      <c r="AJ700" s="30">
        <f>SUMIF(Ingredients!$B$3:$B$217,H700,Ingredients!$D$3:$D$217)+SUMIF($B$3:$B$724,H700,$AP$3:$AP$724)</f>
        <v>0</v>
      </c>
      <c r="AK700" s="30">
        <f>SUMIF(Ingredients!$B$3:$B$217,I700,Ingredients!$D$3:$D$217)+SUMIF($B$3:$B$724,I700,$AP$3:$AP$724)</f>
        <v>0</v>
      </c>
      <c r="AL700" s="30">
        <f>SUMIF(Ingredients!$B$3:$B$217,J700,Ingredients!$D$3:$D$217)+SUMIF($B$3:$B$724,J700,$AP$3:$AP$724)</f>
        <v>0</v>
      </c>
      <c r="AM700" s="30">
        <f>SUMIF(Ingredients!$B$3:$B$217,K700,Ingredients!$D$3:$D$217)+SUMIF($B$3:$B$724,K700,$AP$3:$AP$724)</f>
        <v>0</v>
      </c>
      <c r="AN700" s="30">
        <f>SUMIF(Ingredients!$B$3:$B$217,L700,Ingredients!$D$3:$D$217)+SUMIF($B$3:$B$724,L700,$AP$3:$AP$724)</f>
        <v>0</v>
      </c>
      <c r="AO700" s="30">
        <f>SUMIF(Ingredients!$B$3:$B$217,M700,Ingredients!$D$3:$D$217)+SUMIF($B$3:$B$724,M700,$AP$3:$AP$724)</f>
        <v>0</v>
      </c>
      <c r="AP700" s="29">
        <f t="shared" si="133"/>
        <v>5</v>
      </c>
      <c r="AQ700" s="30">
        <f>SUMIF(Ingredients!$B$3:$B$217,F700,Ingredients!$E$3:$E$217)+SUMIF($B$3:$B$724,F700,$AY$3:$AY$727)</f>
        <v>13.2</v>
      </c>
      <c r="AR700" s="30">
        <f>SUMIF(Ingredients!$B$3:$B$217,G700,Ingredients!$E$3:$E$217)+SUMIF($B$3:$B$724,G700,$AY$3:$AY$727)</f>
        <v>22.6</v>
      </c>
      <c r="AS700" s="30">
        <f>SUMIF(Ingredients!$B$3:$B$217,H700,Ingredients!$E$3:$E$217)+SUMIF($B$3:$B$724,H700,$AY$3:$AY$727)</f>
        <v>0</v>
      </c>
      <c r="AT700" s="30">
        <f>SUMIF(Ingredients!$B$3:$B$217,I700,Ingredients!$E$3:$E$217)+SUMIF($B$3:$B$724,I700,$AY$3:$AY$727)</f>
        <v>0</v>
      </c>
      <c r="AU700" s="30">
        <f>SUMIF(Ingredients!$B$3:$B$217,J700,Ingredients!$E$3:$E$217)+SUMIF($B$3:$B$724,J700,$AY$3:$AY$727)</f>
        <v>0</v>
      </c>
      <c r="AV700" s="30">
        <f>SUMIF(Ingredients!$B$3:$B$217,K700,Ingredients!$E$3:$E$217)+SUMIF($B$3:$B$724,K700,$AY$3:$AY$727)</f>
        <v>0</v>
      </c>
      <c r="AW700" s="30">
        <f>SUMIF(Ingredients!$B$3:$B$217,L700,Ingredients!$E$3:$E$217)+SUMIF($B$3:$B$724,L700,$AY$3:$AY$727)</f>
        <v>0</v>
      </c>
      <c r="AX700" s="30">
        <f>SUMIF(Ingredients!$B$3:$B$217,M700,Ingredients!$E$3:$E$217)+SUMIF($B$3:$B$724,M700,$AY$3:$AY$727)</f>
        <v>0</v>
      </c>
      <c r="AY700" s="29">
        <f t="shared" si="134"/>
        <v>17.899999999999999</v>
      </c>
      <c r="AZ700" s="30">
        <f>SUMIF(Ingredients!$B$3:$B$217,F700,Ingredients!$F$3:$F$217)+SUMIF($B$3:$B$724,F700,$BH$3:$BH$724)</f>
        <v>2</v>
      </c>
      <c r="BA700" s="30">
        <f>SUMIF(Ingredients!$B$3:$B$217,G700,Ingredients!$F$3:$F$217)+SUMIF($B$3:$B$724,G700,$BH$3:$BH$724)</f>
        <v>0</v>
      </c>
      <c r="BB700" s="30">
        <f>SUMIF(Ingredients!$B$3:$B$217,H700,Ingredients!$F$3:$F$217)+SUMIF($B$3:$B$724,H700,$BH$3:$BH$724)</f>
        <v>0</v>
      </c>
      <c r="BC700" s="30">
        <f>SUMIF(Ingredients!$B$3:$B$217,I700,Ingredients!$F$3:$F$217)+SUMIF($B$3:$B$724,I700,$BH$3:$BH$724)</f>
        <v>0</v>
      </c>
      <c r="BD700" s="30">
        <f>SUMIF(Ingredients!$B$3:$B$217,J700,Ingredients!$F$3:$F$217)+SUMIF($B$3:$B$724,J700,$BH$3:$BH$724)</f>
        <v>0</v>
      </c>
      <c r="BE700" s="30">
        <f>SUMIF(Ingredients!$B$3:$B$217,K700,Ingredients!$F$3:$F$217)+SUMIF($B$3:$B$724,K700,$BH$3:$BH$724)</f>
        <v>0</v>
      </c>
      <c r="BF700" s="30">
        <f>SUMIF(Ingredients!$B$3:$B$217,L700,Ingredients!$F$3:$F$217)+SUMIF($B$3:$B$724,L700,$BH$3:$BH$724)</f>
        <v>0</v>
      </c>
      <c r="BG700" s="30">
        <f>SUMIF(Ingredients!$B$3:$B$217,M700,Ingredients!$F$3:$F$217)+SUMIF($B$3:$B$724,M700,$BH$3:$BH$724)</f>
        <v>0</v>
      </c>
      <c r="BH700" s="35">
        <f t="shared" si="135"/>
        <v>2</v>
      </c>
      <c r="BI700" s="30">
        <f>SUMIF(Ingredients!$B$3:$B$217,F700,Ingredients!$G$3:$G$217)+SUMIF($B$3:$B$724,F700,$BQ$3:$BQ$724)</f>
        <v>0</v>
      </c>
      <c r="BJ700" s="30">
        <f>SUMIF(Ingredients!$B$3:$B$217,G700,Ingredients!$G$3:$G$217)+SUMIF($B$3:$B$724,G700,$BQ$3:$BQ$724)</f>
        <v>0</v>
      </c>
      <c r="BK700" s="30">
        <f>SUMIF(Ingredients!$B$3:$B$217,H700,Ingredients!$G$3:$G$217)+SUMIF($B$3:$B$724,H700,$BQ$3:$BQ$724)</f>
        <v>0</v>
      </c>
      <c r="BL700" s="30">
        <f>SUMIF(Ingredients!$B$3:$B$217,I700,Ingredients!$G$3:$G$217)+SUMIF($B$3:$B$724,I700,$BQ$3:$BQ$724)</f>
        <v>0</v>
      </c>
      <c r="BM700" s="30">
        <f>SUMIF(Ingredients!$B$3:$B$217,J700,Ingredients!$G$3:$G$217)+SUMIF($B$3:$B$724,J700,$BQ$3:$BQ$724)</f>
        <v>0</v>
      </c>
      <c r="BN700" s="30">
        <f>SUMIF(Ingredients!$B$3:$B$217,K700,Ingredients!$G$3:$G$217)+SUMIF($B$3:$B$724,K700,$BQ$3:$BQ$724)</f>
        <v>0</v>
      </c>
      <c r="BO700" s="30">
        <f>SUMIF(Ingredients!$B$3:$B$217,L700,Ingredients!$G$3:$G$217)+SUMIF($B$3:$B$724,L700,$BQ$3:$BQ$724)</f>
        <v>0</v>
      </c>
      <c r="BP700" s="30">
        <f>SUMIF(Ingredients!$B$3:$B$217,M700,Ingredients!$G$3:$G$217)+SUMIF($B$3:$B$724,M700,$BQ$3:$BQ$724)</f>
        <v>0</v>
      </c>
      <c r="BQ700" s="36">
        <f t="shared" si="136"/>
        <v>0</v>
      </c>
      <c r="BR700" s="30">
        <f>SUMIF(Ingredients!$B$3:$B$217,F700,Ingredients!$H$3:$H$217)+SUMIF($B$3:$B$724,F700,$BZ$3:$BZ$724)</f>
        <v>0</v>
      </c>
      <c r="BS700" s="30">
        <f>SUMIF(Ingredients!$B$3:$B$217,G700,Ingredients!$H$3:$H$217)+SUMIF($B$3:$B$724,G700,$BZ$3:$BZ$724)</f>
        <v>1.5</v>
      </c>
      <c r="BT700" s="30">
        <f>SUMIF(Ingredients!$B$3:$B$217,H700,Ingredients!$H$3:$H$217)+SUMIF($B$3:$B$724,H700,$BZ$3:$BZ$724)</f>
        <v>0</v>
      </c>
      <c r="BU700" s="30">
        <f>SUMIF(Ingredients!$B$3:$B$217,I700,Ingredients!$H$3:$H$217)+SUMIF($B$3:$B$724,I700,$BZ$3:$BZ$724)</f>
        <v>0</v>
      </c>
      <c r="BV700" s="30">
        <f>SUMIF(Ingredients!$B$3:$B$217,J700,Ingredients!$H$3:$H$217)+SUMIF($B$3:$B$724,J700,$BZ$3:$BZ$724)</f>
        <v>0</v>
      </c>
      <c r="BW700" s="30">
        <f>SUMIF(Ingredients!$B$3:$B$217,K700,Ingredients!$H$3:$H$217)+SUMIF($B$3:$B$724,K700,$BZ$3:$BZ$724)</f>
        <v>0</v>
      </c>
      <c r="BX700" s="30">
        <f>SUMIF(Ingredients!$B$3:$B$217,L700,Ingredients!$H$3:$H$217)+SUMIF($B$3:$B$724,L700,$BZ$3:$BZ$724)</f>
        <v>0</v>
      </c>
      <c r="BY700" s="30">
        <f>SUMIF(Ingredients!$B$3:$B$217,M700,Ingredients!$H$3:$H$217)+SUMIF($B$3:$B$724,M700,$BZ$3:$BZ$724)</f>
        <v>0</v>
      </c>
      <c r="BZ700" s="42">
        <f t="shared" si="137"/>
        <v>1.5</v>
      </c>
      <c r="CA700" s="30">
        <f>SUMIF(Ingredients!$B$3:$B$217,F700,Ingredients!$I$3:$I$217)+SUMIF($B$3:$B$724,F700,$CI$3:$CI$724)</f>
        <v>2.5</v>
      </c>
      <c r="CB700" s="30">
        <f>SUMIF(Ingredients!$B$3:$B$217,G700,Ingredients!$I$3:$I$217)+SUMIF($B$3:$B$724,G700,$CI$3:$CI$724)</f>
        <v>0</v>
      </c>
      <c r="CC700" s="30">
        <f>SUMIF(Ingredients!$B$3:$B$217,H700,Ingredients!$I$3:$I$217)+SUMIF($B$3:$B$724,H700,$CI$3:$CI$724)</f>
        <v>0</v>
      </c>
      <c r="CD700" s="30">
        <f>SUMIF(Ingredients!$B$3:$B$217,I700,Ingredients!$I$3:$I$217)+SUMIF($B$3:$B$724,I700,$CI$3:$CI$724)</f>
        <v>0</v>
      </c>
      <c r="CE700" s="30">
        <f>SUMIF(Ingredients!$B$3:$B$217,J700,Ingredients!$I$3:$I$217)+SUMIF($B$3:$B$724,J700,$CI$3:$CI$724)</f>
        <v>0</v>
      </c>
      <c r="CF700" s="30">
        <f>SUMIF(Ingredients!$B$3:$B$217,K700,Ingredients!$I$3:$I$217)+SUMIF($B$3:$B$724,K700,$CI$3:$CI$724)</f>
        <v>0</v>
      </c>
      <c r="CG700" s="30">
        <f>SUMIF(Ingredients!$B$3:$B$217,L700,Ingredients!$I$3:$I$217)+SUMIF($B$3:$B$724,L700,$CI$3:$CI$724)</f>
        <v>0</v>
      </c>
      <c r="CH700" s="30">
        <f>SUMIF(Ingredients!$B$3:$B$217,M700,Ingredients!$I$3:$I$217)+SUMIF($B$3:$B$724,M700,$CI$3:$CI$724)</f>
        <v>0</v>
      </c>
      <c r="CI700" s="38">
        <f t="shared" si="138"/>
        <v>2.5</v>
      </c>
      <c r="CJ700" s="30">
        <f>SUMIF(Ingredients!$B$3:$B$217,F700,Ingredients!$J$3:$J$217)+SUMIF($B$3:$B$724,F700,$CR$3:$CR$724)</f>
        <v>1</v>
      </c>
      <c r="CK700" s="30">
        <f>SUMIF(Ingredients!$B$3:$B$217,G700,Ingredients!$J$3:$J$217)+SUMIF($B$3:$B$724,G700,$CR$3:$CR$724)</f>
        <v>0</v>
      </c>
      <c r="CL700" s="30">
        <f>SUMIF(Ingredients!$B$3:$B$217,H700,Ingredients!$J$3:$J$217)+SUMIF($B$3:$B$724,H700,$CR$3:$CR$724)</f>
        <v>0</v>
      </c>
      <c r="CM700" s="30">
        <f>SUMIF(Ingredients!$B$3:$B$217,I700,Ingredients!$J$3:$J$217)+SUMIF($B$3:$B$724,I700,$CR$3:$CR$724)</f>
        <v>0</v>
      </c>
      <c r="CN700" s="30">
        <f>SUMIF(Ingredients!$B$3:$B$217,J700,Ingredients!$J$3:$J$217)+SUMIF($B$3:$B$724,J700,$CR$3:$CR$724)</f>
        <v>0</v>
      </c>
      <c r="CO700" s="30">
        <f>SUMIF(Ingredients!$B$3:$B$217,K700,Ingredients!$J$3:$J$217)+SUMIF($B$3:$B$724,K700,$CR$3:$CR$724)</f>
        <v>0</v>
      </c>
      <c r="CP700" s="30">
        <f>SUMIF(Ingredients!$B$3:$B$217,L700,Ingredients!$J$3:$J$217)+SUMIF($B$3:$B$724,L700,$CR$3:$CR$724)</f>
        <v>0</v>
      </c>
      <c r="CQ700" s="30">
        <f>SUMIF(Ingredients!$B$3:$B$217,M700,Ingredients!$J$3:$J$217)+SUMIF($B$3:$B$724,M700,$CR$3:$CR$724)</f>
        <v>0</v>
      </c>
      <c r="CR700" s="43">
        <f t="shared" si="139"/>
        <v>1</v>
      </c>
      <c r="CS700" s="34">
        <v>30</v>
      </c>
      <c r="CT700" s="30">
        <v>0</v>
      </c>
      <c r="CU700" s="30">
        <v>10.7</v>
      </c>
      <c r="CV700" s="35">
        <v>2</v>
      </c>
      <c r="CW700" s="36">
        <v>0</v>
      </c>
      <c r="CX700" s="37">
        <v>1.5</v>
      </c>
      <c r="CY700" s="38">
        <v>2.5</v>
      </c>
      <c r="CZ700" s="39">
        <v>1</v>
      </c>
      <c r="DA700" t="s">
        <v>202</v>
      </c>
      <c r="DB700" t="str">
        <f t="shared" ca="1" si="140"/>
        <v>-</v>
      </c>
      <c r="DD700" t="s">
        <v>200</v>
      </c>
      <c r="DE700" t="str">
        <f t="shared" ca="1" si="141"/>
        <v>BBQCHICKENBISCUITITEM(MEAL, ItemRegistry.bbqchickenbiscuitItem, 4 ,6f,0f,2f,1.5f,0f,2.5f,1f,1.96f),</v>
      </c>
      <c r="DF700" t="s">
        <v>2684</v>
      </c>
    </row>
    <row r="701" spans="2:110" x14ac:dyDescent="0.3">
      <c r="B701" t="s">
        <v>1042</v>
      </c>
      <c r="C701" t="str">
        <f>INDEX('PH Itemnames'!$B$1:$B$723,MATCH(B701,'PH Itemnames'!$A$1:$A$723),1)</f>
        <v>delightedmealItem</v>
      </c>
      <c r="D701" t="s">
        <v>245</v>
      </c>
      <c r="E701" t="s">
        <v>1192</v>
      </c>
      <c r="F701" s="10" t="s">
        <v>968</v>
      </c>
      <c r="G701" s="11" t="s">
        <v>282</v>
      </c>
      <c r="H701" s="11" t="s">
        <v>1043</v>
      </c>
      <c r="I701" s="11"/>
      <c r="J701" s="11"/>
      <c r="K701" s="11"/>
      <c r="L701" s="11"/>
      <c r="M701" s="11"/>
      <c r="N701" s="46">
        <f ca="1">SUMIF(Ingredients!$B$3:$B$217,'PH complex foods'!F701,Ingredients!$A$3:$A$119)+SUMIF($B$3:$B$724,F701,$V$3:$V$723)</f>
        <v>1</v>
      </c>
      <c r="O701" s="11">
        <f ca="1">SUMIF(Ingredients!$B$3:$B$217,'PH complex foods'!G701,Ingredients!$A$3:$A$119)+SUMIF($B$3:$B$724,G701,$V$3:$V$723)</f>
        <v>1</v>
      </c>
      <c r="P701" s="11">
        <f ca="1">SUMIF(Ingredients!$B$3:$B$217,'PH complex foods'!H701,Ingredients!$A$3:$A$119)+SUMIF($B$3:$B$724,H701,$V$3:$V$723)</f>
        <v>1</v>
      </c>
      <c r="Q701" s="11">
        <f ca="1">SUMIF(Ingredients!$B$3:$B$217,'PH complex foods'!I701,Ingredients!$A$3:$A$119)+SUMIF($B$3:$B$724,I701,$V$3:$V$723)</f>
        <v>0</v>
      </c>
      <c r="R701" s="11">
        <f ca="1">SUMIF(Ingredients!$B$3:$B$217,'PH complex foods'!J701,Ingredients!$A$3:$A$119)+SUMIF($B$3:$B$724,J701,$V$3:$V$723)</f>
        <v>0</v>
      </c>
      <c r="S701" s="11">
        <f ca="1">SUMIF(Ingredients!$B$3:$B$217,'PH complex foods'!K701,Ingredients!$A$3:$A$119)+SUMIF($B$3:$B$724,K701,$V$3:$V$723)</f>
        <v>0</v>
      </c>
      <c r="T701" s="11">
        <f ca="1">SUMIF(Ingredients!$B$3:$B$217,'PH complex foods'!L701,Ingredients!$A$3:$A$119)+SUMIF($B$3:$B$724,L701,$V$3:$V$723)</f>
        <v>0</v>
      </c>
      <c r="U701" s="11">
        <f ca="1">SUMIF(Ingredients!$B$3:$B$217,'PH complex foods'!M701,Ingredients!$A$3:$A$119)+SUMIF($B$3:$B$724,M701,$V$3:$V$723)</f>
        <v>0</v>
      </c>
      <c r="V701" s="10">
        <f t="shared" ca="1" si="142"/>
        <v>1</v>
      </c>
      <c r="W701" s="11">
        <f t="shared" si="131"/>
        <v>0</v>
      </c>
      <c r="X701" s="44" t="str">
        <f t="shared" ca="1" si="143"/>
        <v>Yes</v>
      </c>
      <c r="Y701" s="34">
        <f>SUMIF(Ingredients!$B$3:$B$217,F701,Ingredients!$C$3:$C$217)+SUMIF($B$3:$B$724,F701,$AG$3:$AG$724)</f>
        <v>34</v>
      </c>
      <c r="Z701" s="30">
        <f>SUMIF(Ingredients!$B$3:$B$217,G701,Ingredients!$C$3:$C$217)+SUMIF($B$3:$B$724,G701,$AG$3:$AG$724)</f>
        <v>10</v>
      </c>
      <c r="AA701" s="30">
        <f>SUMIF(Ingredients!$B$3:$B$217,H701,Ingredients!$C$3:$C$217)+SUMIF($B$3:$B$724,H701,$AG$3:$AG$724)</f>
        <v>3</v>
      </c>
      <c r="AB701" s="30">
        <f>SUMIF(Ingredients!$B$3:$B$217,I701,Ingredients!$C$3:$C$217)+SUMIF($B$3:$B$724,I701,$AG$3:$AG$724)</f>
        <v>0</v>
      </c>
      <c r="AC701" s="30">
        <f>SUMIF(Ingredients!$B$3:$B$217,J701,Ingredients!$C$3:$C$217)+SUMIF($B$3:$B$724,J701,$AG$3:$AG$724)</f>
        <v>0</v>
      </c>
      <c r="AD701" s="30">
        <f>SUMIF(Ingredients!$B$3:$B$217,K701,Ingredients!$C$3:$C$217)+SUMIF($B$3:$B$724,K701,$AG$3:$AG$724)</f>
        <v>0</v>
      </c>
      <c r="AE701" s="30">
        <f>SUMIF(Ingredients!$B$3:$B$217,L701,Ingredients!$C$3:$C$217)+SUMIF($B$3:$B$724,L701,$AG$3:$AG$724)</f>
        <v>0</v>
      </c>
      <c r="AF701" s="30">
        <f>SUMIF(Ingredients!$B$3:$B$217,M701,Ingredients!$C$3:$C$217)+SUMIF($B$3:$B$724,M701,$AG$3:$AG$724)</f>
        <v>0</v>
      </c>
      <c r="AG701" s="29">
        <f t="shared" si="132"/>
        <v>47</v>
      </c>
      <c r="AH701" s="30">
        <f>SUMIF(Ingredients!$B$3:$B$217,F701,Ingredients!$D$3:$D$217)+SUMIF($B$3:$B$724,F701,$AP$3:$AP$724)</f>
        <v>5</v>
      </c>
      <c r="AI701" s="30">
        <f>SUMIF(Ingredients!$B$3:$B$217,G701,Ingredients!$D$3:$D$217)+SUMIF($B$3:$B$724,G701,$AP$3:$AP$724)</f>
        <v>0</v>
      </c>
      <c r="AJ701" s="30">
        <f>SUMIF(Ingredients!$B$3:$B$217,H701,Ingredients!$D$3:$D$217)+SUMIF($B$3:$B$724,H701,$AP$3:$AP$724)</f>
        <v>14.5</v>
      </c>
      <c r="AK701" s="30">
        <f>SUMIF(Ingredients!$B$3:$B$217,I701,Ingredients!$D$3:$D$217)+SUMIF($B$3:$B$724,I701,$AP$3:$AP$724)</f>
        <v>0</v>
      </c>
      <c r="AL701" s="30">
        <f>SUMIF(Ingredients!$B$3:$B$217,J701,Ingredients!$D$3:$D$217)+SUMIF($B$3:$B$724,J701,$AP$3:$AP$724)</f>
        <v>0</v>
      </c>
      <c r="AM701" s="30">
        <f>SUMIF(Ingredients!$B$3:$B$217,K701,Ingredients!$D$3:$D$217)+SUMIF($B$3:$B$724,K701,$AP$3:$AP$724)</f>
        <v>0</v>
      </c>
      <c r="AN701" s="30">
        <f>SUMIF(Ingredients!$B$3:$B$217,L701,Ingredients!$D$3:$D$217)+SUMIF($B$3:$B$724,L701,$AP$3:$AP$724)</f>
        <v>0</v>
      </c>
      <c r="AO701" s="30">
        <f>SUMIF(Ingredients!$B$3:$B$217,M701,Ingredients!$D$3:$D$217)+SUMIF($B$3:$B$724,M701,$AP$3:$AP$724)</f>
        <v>0</v>
      </c>
      <c r="AP701" s="29">
        <f t="shared" si="133"/>
        <v>19.5</v>
      </c>
      <c r="AQ701" s="30">
        <f>SUMIF(Ingredients!$B$3:$B$217,F701,Ingredients!$E$3:$E$217)+SUMIF($B$3:$B$724,F701,$AY$3:$AY$727)</f>
        <v>22.041666666666668</v>
      </c>
      <c r="AR701" s="30">
        <f>SUMIF(Ingredients!$B$3:$B$217,G701,Ingredients!$E$3:$E$217)+SUMIF($B$3:$B$724,G701,$AY$3:$AY$727)</f>
        <v>31</v>
      </c>
      <c r="AS701" s="30">
        <f>SUMIF(Ingredients!$B$3:$B$217,H701,Ingredients!$E$3:$E$217)+SUMIF($B$3:$B$724,H701,$AY$3:$AY$727)</f>
        <v>4.4333333333333336</v>
      </c>
      <c r="AT701" s="30">
        <f>SUMIF(Ingredients!$B$3:$B$217,I701,Ingredients!$E$3:$E$217)+SUMIF($B$3:$B$724,I701,$AY$3:$AY$727)</f>
        <v>0</v>
      </c>
      <c r="AU701" s="30">
        <f>SUMIF(Ingredients!$B$3:$B$217,J701,Ingredients!$E$3:$E$217)+SUMIF($B$3:$B$724,J701,$AY$3:$AY$727)</f>
        <v>0</v>
      </c>
      <c r="AV701" s="30">
        <f>SUMIF(Ingredients!$B$3:$B$217,K701,Ingredients!$E$3:$E$217)+SUMIF($B$3:$B$724,K701,$AY$3:$AY$727)</f>
        <v>0</v>
      </c>
      <c r="AW701" s="30">
        <f>SUMIF(Ingredients!$B$3:$B$217,L701,Ingredients!$E$3:$E$217)+SUMIF($B$3:$B$724,L701,$AY$3:$AY$727)</f>
        <v>0</v>
      </c>
      <c r="AX701" s="30">
        <f>SUMIF(Ingredients!$B$3:$B$217,M701,Ingredients!$E$3:$E$217)+SUMIF($B$3:$B$724,M701,$AY$3:$AY$727)</f>
        <v>0</v>
      </c>
      <c r="AY701" s="29">
        <f t="shared" si="134"/>
        <v>19.158333333333335</v>
      </c>
      <c r="AZ701" s="30">
        <f>SUMIF(Ingredients!$B$3:$B$217,F701,Ingredients!$F$3:$F$217)+SUMIF($B$3:$B$724,F701,$BH$3:$BH$724)</f>
        <v>1.5</v>
      </c>
      <c r="BA701" s="30">
        <f>SUMIF(Ingredients!$B$3:$B$217,G701,Ingredients!$F$3:$F$217)+SUMIF($B$3:$B$724,G701,$BH$3:$BH$724)</f>
        <v>0</v>
      </c>
      <c r="BB701" s="30">
        <f>SUMIF(Ingredients!$B$3:$B$217,H701,Ingredients!$F$3:$F$217)+SUMIF($B$3:$B$724,H701,$BH$3:$BH$724)</f>
        <v>0</v>
      </c>
      <c r="BC701" s="30">
        <f>SUMIF(Ingredients!$B$3:$B$217,I701,Ingredients!$F$3:$F$217)+SUMIF($B$3:$B$724,I701,$BH$3:$BH$724)</f>
        <v>0</v>
      </c>
      <c r="BD701" s="30">
        <f>SUMIF(Ingredients!$B$3:$B$217,J701,Ingredients!$F$3:$F$217)+SUMIF($B$3:$B$724,J701,$BH$3:$BH$724)</f>
        <v>0</v>
      </c>
      <c r="BE701" s="30">
        <f>SUMIF(Ingredients!$B$3:$B$217,K701,Ingredients!$F$3:$F$217)+SUMIF($B$3:$B$724,K701,$BH$3:$BH$724)</f>
        <v>0</v>
      </c>
      <c r="BF701" s="30">
        <f>SUMIF(Ingredients!$B$3:$B$217,L701,Ingredients!$F$3:$F$217)+SUMIF($B$3:$B$724,L701,$BH$3:$BH$724)</f>
        <v>0</v>
      </c>
      <c r="BG701" s="30">
        <f>SUMIF(Ingredients!$B$3:$B$217,M701,Ingredients!$F$3:$F$217)+SUMIF($B$3:$B$724,M701,$BH$3:$BH$724)</f>
        <v>0</v>
      </c>
      <c r="BH701" s="35">
        <f t="shared" si="135"/>
        <v>1.5</v>
      </c>
      <c r="BI701" s="30">
        <f>SUMIF(Ingredients!$B$3:$B$217,F701,Ingredients!$G$3:$G$217)+SUMIF($B$3:$B$724,F701,$BQ$3:$BQ$724)</f>
        <v>0</v>
      </c>
      <c r="BJ701" s="30">
        <f>SUMIF(Ingredients!$B$3:$B$217,G701,Ingredients!$G$3:$G$217)+SUMIF($B$3:$B$724,G701,$BQ$3:$BQ$724)</f>
        <v>0</v>
      </c>
      <c r="BK701" s="30">
        <f>SUMIF(Ingredients!$B$3:$B$217,H701,Ingredients!$G$3:$G$217)+SUMIF($B$3:$B$724,H701,$BQ$3:$BQ$724)</f>
        <v>1.6900000000000002</v>
      </c>
      <c r="BL701" s="30">
        <f>SUMIF(Ingredients!$B$3:$B$217,I701,Ingredients!$G$3:$G$217)+SUMIF($B$3:$B$724,I701,$BQ$3:$BQ$724)</f>
        <v>0</v>
      </c>
      <c r="BM701" s="30">
        <f>SUMIF(Ingredients!$B$3:$B$217,J701,Ingredients!$G$3:$G$217)+SUMIF($B$3:$B$724,J701,$BQ$3:$BQ$724)</f>
        <v>0</v>
      </c>
      <c r="BN701" s="30">
        <f>SUMIF(Ingredients!$B$3:$B$217,K701,Ingredients!$G$3:$G$217)+SUMIF($B$3:$B$724,K701,$BQ$3:$BQ$724)</f>
        <v>0</v>
      </c>
      <c r="BO701" s="30">
        <f>SUMIF(Ingredients!$B$3:$B$217,L701,Ingredients!$G$3:$G$217)+SUMIF($B$3:$B$724,L701,$BQ$3:$BQ$724)</f>
        <v>0</v>
      </c>
      <c r="BP701" s="30">
        <f>SUMIF(Ingredients!$B$3:$B$217,M701,Ingredients!$G$3:$G$217)+SUMIF($B$3:$B$724,M701,$BQ$3:$BQ$724)</f>
        <v>0</v>
      </c>
      <c r="BQ701" s="36">
        <f t="shared" si="136"/>
        <v>1.6900000000000002</v>
      </c>
      <c r="BR701" s="30">
        <f>SUMIF(Ingredients!$B$3:$B$217,F701,Ingredients!$H$3:$H$217)+SUMIF($B$3:$B$724,F701,$BZ$3:$BZ$724)</f>
        <v>2.5</v>
      </c>
      <c r="BS701" s="30">
        <f>SUMIF(Ingredients!$B$3:$B$217,G701,Ingredients!$H$3:$H$217)+SUMIF($B$3:$B$724,G701,$BZ$3:$BZ$724)</f>
        <v>1.5</v>
      </c>
      <c r="BT701" s="30">
        <f>SUMIF(Ingredients!$B$3:$B$217,H701,Ingredients!$H$3:$H$217)+SUMIF($B$3:$B$724,H701,$BZ$3:$BZ$724)</f>
        <v>0</v>
      </c>
      <c r="BU701" s="30">
        <f>SUMIF(Ingredients!$B$3:$B$217,I701,Ingredients!$H$3:$H$217)+SUMIF($B$3:$B$724,I701,$BZ$3:$BZ$724)</f>
        <v>0</v>
      </c>
      <c r="BV701" s="30">
        <f>SUMIF(Ingredients!$B$3:$B$217,J701,Ingredients!$H$3:$H$217)+SUMIF($B$3:$B$724,J701,$BZ$3:$BZ$724)</f>
        <v>0</v>
      </c>
      <c r="BW701" s="30">
        <f>SUMIF(Ingredients!$B$3:$B$217,K701,Ingredients!$H$3:$H$217)+SUMIF($B$3:$B$724,K701,$BZ$3:$BZ$724)</f>
        <v>0</v>
      </c>
      <c r="BX701" s="30">
        <f>SUMIF(Ingredients!$B$3:$B$217,L701,Ingredients!$H$3:$H$217)+SUMIF($B$3:$B$724,L701,$BZ$3:$BZ$724)</f>
        <v>0</v>
      </c>
      <c r="BY701" s="30">
        <f>SUMIF(Ingredients!$B$3:$B$217,M701,Ingredients!$H$3:$H$217)+SUMIF($B$3:$B$724,M701,$BZ$3:$BZ$724)</f>
        <v>0</v>
      </c>
      <c r="BZ701" s="42">
        <f t="shared" si="137"/>
        <v>4</v>
      </c>
      <c r="CA701" s="30">
        <f>SUMIF(Ingredients!$B$3:$B$217,F701,Ingredients!$I$3:$I$217)+SUMIF($B$3:$B$724,F701,$CI$3:$CI$724)</f>
        <v>2</v>
      </c>
      <c r="CB701" s="30">
        <f>SUMIF(Ingredients!$B$3:$B$217,G701,Ingredients!$I$3:$I$217)+SUMIF($B$3:$B$724,G701,$CI$3:$CI$724)</f>
        <v>0</v>
      </c>
      <c r="CC701" s="30">
        <f>SUMIF(Ingredients!$B$3:$B$217,H701,Ingredients!$I$3:$I$217)+SUMIF($B$3:$B$724,H701,$CI$3:$CI$724)</f>
        <v>0</v>
      </c>
      <c r="CD701" s="30">
        <f>SUMIF(Ingredients!$B$3:$B$217,I701,Ingredients!$I$3:$I$217)+SUMIF($B$3:$B$724,I701,$CI$3:$CI$724)</f>
        <v>0</v>
      </c>
      <c r="CE701" s="30">
        <f>SUMIF(Ingredients!$B$3:$B$217,J701,Ingredients!$I$3:$I$217)+SUMIF($B$3:$B$724,J701,$CI$3:$CI$724)</f>
        <v>0</v>
      </c>
      <c r="CF701" s="30">
        <f>SUMIF(Ingredients!$B$3:$B$217,K701,Ingredients!$I$3:$I$217)+SUMIF($B$3:$B$724,K701,$CI$3:$CI$724)</f>
        <v>0</v>
      </c>
      <c r="CG701" s="30">
        <f>SUMIF(Ingredients!$B$3:$B$217,L701,Ingredients!$I$3:$I$217)+SUMIF($B$3:$B$724,L701,$CI$3:$CI$724)</f>
        <v>0</v>
      </c>
      <c r="CH701" s="30">
        <f>SUMIF(Ingredients!$B$3:$B$217,M701,Ingredients!$I$3:$I$217)+SUMIF($B$3:$B$724,M701,$CI$3:$CI$724)</f>
        <v>0</v>
      </c>
      <c r="CI701" s="38">
        <f t="shared" si="138"/>
        <v>2</v>
      </c>
      <c r="CJ701" s="30">
        <f>SUMIF(Ingredients!$B$3:$B$217,F701,Ingredients!$J$3:$J$217)+SUMIF($B$3:$B$724,F701,$CR$3:$CR$724)</f>
        <v>4</v>
      </c>
      <c r="CK701" s="30">
        <f>SUMIF(Ingredients!$B$3:$B$217,G701,Ingredients!$J$3:$J$217)+SUMIF($B$3:$B$724,G701,$CR$3:$CR$724)</f>
        <v>0</v>
      </c>
      <c r="CL701" s="30">
        <f>SUMIF(Ingredients!$B$3:$B$217,H701,Ingredients!$J$3:$J$217)+SUMIF($B$3:$B$724,H701,$CR$3:$CR$724)</f>
        <v>0</v>
      </c>
      <c r="CM701" s="30">
        <f>SUMIF(Ingredients!$B$3:$B$217,I701,Ingredients!$J$3:$J$217)+SUMIF($B$3:$B$724,I701,$CR$3:$CR$724)</f>
        <v>0</v>
      </c>
      <c r="CN701" s="30">
        <f>SUMIF(Ingredients!$B$3:$B$217,J701,Ingredients!$J$3:$J$217)+SUMIF($B$3:$B$724,J701,$CR$3:$CR$724)</f>
        <v>0</v>
      </c>
      <c r="CO701" s="30">
        <f>SUMIF(Ingredients!$B$3:$B$217,K701,Ingredients!$J$3:$J$217)+SUMIF($B$3:$B$724,K701,$CR$3:$CR$724)</f>
        <v>0</v>
      </c>
      <c r="CP701" s="30">
        <f>SUMIF(Ingredients!$B$3:$B$217,L701,Ingredients!$J$3:$J$217)+SUMIF($B$3:$B$724,L701,$CR$3:$CR$724)</f>
        <v>0</v>
      </c>
      <c r="CQ701" s="30">
        <f>SUMIF(Ingredients!$B$3:$B$217,M701,Ingredients!$J$3:$J$217)+SUMIF($B$3:$B$724,M701,$CR$3:$CR$724)</f>
        <v>0</v>
      </c>
      <c r="CR701" s="43">
        <f t="shared" si="139"/>
        <v>4</v>
      </c>
      <c r="CS701" s="34">
        <v>45</v>
      </c>
      <c r="CT701" s="30">
        <v>19.5</v>
      </c>
      <c r="CU701" s="30">
        <v>9</v>
      </c>
      <c r="CV701" s="35">
        <v>1.5</v>
      </c>
      <c r="CW701" s="36">
        <v>1.5</v>
      </c>
      <c r="CX701" s="37">
        <v>4</v>
      </c>
      <c r="CY701" s="38">
        <v>2</v>
      </c>
      <c r="CZ701" s="39">
        <v>4</v>
      </c>
      <c r="DA701" t="s">
        <v>202</v>
      </c>
      <c r="DB701" t="str">
        <f t="shared" ca="1" si="140"/>
        <v>-</v>
      </c>
      <c r="DC701" t="s">
        <v>1178</v>
      </c>
      <c r="DD701" t="s">
        <v>200</v>
      </c>
      <c r="DE701" t="str">
        <f t="shared" ca="1" si="141"/>
        <v>DELIGHTEDMEALITEM(MEAL, ItemRegistry.delightedmealItem, 4 ,9f,19.5f,1.5f,4f,1.5f,2f,4f,2.33f),</v>
      </c>
      <c r="DF701" t="s">
        <v>2685</v>
      </c>
    </row>
    <row r="702" spans="2:110" x14ac:dyDescent="0.3">
      <c r="B702" t="s">
        <v>1044</v>
      </c>
      <c r="C702" t="str">
        <f>INDEX('PH Itemnames'!$B$1:$B$723,MATCH(B702,'PH Itemnames'!$A$1:$A$723),1)</f>
        <v>heartybreakfastItem</v>
      </c>
      <c r="D702" t="s">
        <v>245</v>
      </c>
      <c r="E702" t="s">
        <v>1192</v>
      </c>
      <c r="F702" s="10" t="s">
        <v>77</v>
      </c>
      <c r="G702" s="11" t="s">
        <v>1029</v>
      </c>
      <c r="H702" s="11" t="s">
        <v>244</v>
      </c>
      <c r="I702" s="11" t="s">
        <v>331</v>
      </c>
      <c r="J702" s="11" t="s">
        <v>502</v>
      </c>
      <c r="K702" s="11"/>
      <c r="L702" s="11"/>
      <c r="M702" s="11"/>
      <c r="N702" s="46">
        <f ca="1">SUMIF(Ingredients!$B$3:$B$217,'PH complex foods'!F702,Ingredients!$A$3:$A$119)+SUMIF($B$3:$B$724,F702,$V$3:$V$723)</f>
        <v>1</v>
      </c>
      <c r="O702" s="11">
        <f ca="1">SUMIF(Ingredients!$B$3:$B$217,'PH complex foods'!G702,Ingredients!$A$3:$A$119)+SUMIF($B$3:$B$724,G702,$V$3:$V$723)</f>
        <v>1</v>
      </c>
      <c r="P702" s="11">
        <f ca="1">SUMIF(Ingredients!$B$3:$B$217,'PH complex foods'!H702,Ingredients!$A$3:$A$119)+SUMIF($B$3:$B$724,H702,$V$3:$V$723)</f>
        <v>1</v>
      </c>
      <c r="Q702" s="11">
        <f ca="1">SUMIF(Ingredients!$B$3:$B$217,'PH complex foods'!I702,Ingredients!$A$3:$A$119)+SUMIF($B$3:$B$724,I702,$V$3:$V$723)</f>
        <v>1</v>
      </c>
      <c r="R702" s="11">
        <f ca="1">SUMIF(Ingredients!$B$3:$B$217,'PH complex foods'!J702,Ingredients!$A$3:$A$119)+SUMIF($B$3:$B$724,J702,$V$3:$V$723)</f>
        <v>0</v>
      </c>
      <c r="S702" s="11">
        <f ca="1">SUMIF(Ingredients!$B$3:$B$217,'PH complex foods'!K702,Ingredients!$A$3:$A$119)+SUMIF($B$3:$B$724,K702,$V$3:$V$723)</f>
        <v>0</v>
      </c>
      <c r="T702" s="11">
        <f ca="1">SUMIF(Ingredients!$B$3:$B$217,'PH complex foods'!L702,Ingredients!$A$3:$A$119)+SUMIF($B$3:$B$724,L702,$V$3:$V$723)</f>
        <v>0</v>
      </c>
      <c r="U702" s="11">
        <f ca="1">SUMIF(Ingredients!$B$3:$B$217,'PH complex foods'!M702,Ingredients!$A$3:$A$119)+SUMIF($B$3:$B$724,M702,$V$3:$V$723)</f>
        <v>0</v>
      </c>
      <c r="V702" s="10">
        <f t="shared" ca="1" si="142"/>
        <v>0</v>
      </c>
      <c r="W702" s="11">
        <f t="shared" si="131"/>
        <v>0</v>
      </c>
      <c r="X702" s="44" t="str">
        <f t="shared" ca="1" si="143"/>
        <v>No</v>
      </c>
      <c r="Y702" s="34">
        <f>SUMIF(Ingredients!$B$3:$B$217,F702,Ingredients!$C$3:$C$217)+SUMIF($B$3:$B$724,F702,$AG$3:$AG$724)</f>
        <v>10</v>
      </c>
      <c r="Z702" s="30">
        <f>SUMIF(Ingredients!$B$3:$B$217,G702,Ingredients!$C$3:$C$217)+SUMIF($B$3:$B$724,G702,$AG$3:$AG$724)</f>
        <v>2</v>
      </c>
      <c r="AA702" s="30">
        <f>SUMIF(Ingredients!$B$3:$B$217,H702,Ingredients!$C$3:$C$217)+SUMIF($B$3:$B$724,H702,$AG$3:$AG$724)</f>
        <v>10</v>
      </c>
      <c r="AB702" s="30">
        <f>SUMIF(Ingredients!$B$3:$B$217,I702,Ingredients!$C$3:$C$217)+SUMIF($B$3:$B$724,I702,$AG$3:$AG$724)</f>
        <v>17</v>
      </c>
      <c r="AC702" s="30">
        <f>SUMIF(Ingredients!$B$3:$B$217,J702,Ingredients!$C$3:$C$217)+SUMIF($B$3:$B$724,J702,$AG$3:$AG$724)</f>
        <v>5</v>
      </c>
      <c r="AD702" s="30">
        <f>SUMIF(Ingredients!$B$3:$B$217,K702,Ingredients!$C$3:$C$217)+SUMIF($B$3:$B$724,K702,$AG$3:$AG$724)</f>
        <v>0</v>
      </c>
      <c r="AE702" s="30">
        <f>SUMIF(Ingredients!$B$3:$B$217,L702,Ingredients!$C$3:$C$217)+SUMIF($B$3:$B$724,L702,$AG$3:$AG$724)</f>
        <v>0</v>
      </c>
      <c r="AF702" s="30">
        <f>SUMIF(Ingredients!$B$3:$B$217,M702,Ingredients!$C$3:$C$217)+SUMIF($B$3:$B$724,M702,$AG$3:$AG$724)</f>
        <v>0</v>
      </c>
      <c r="AG702" s="29">
        <f t="shared" si="132"/>
        <v>44</v>
      </c>
      <c r="AH702" s="30">
        <f>SUMIF(Ingredients!$B$3:$B$217,F702,Ingredients!$D$3:$D$217)+SUMIF($B$3:$B$724,F702,$AP$3:$AP$724)</f>
        <v>0</v>
      </c>
      <c r="AI702" s="30">
        <f>SUMIF(Ingredients!$B$3:$B$217,G702,Ingredients!$D$3:$D$217)+SUMIF($B$3:$B$724,G702,$AP$3:$AP$724)</f>
        <v>0</v>
      </c>
      <c r="AJ702" s="30">
        <f>SUMIF(Ingredients!$B$3:$B$217,H702,Ingredients!$D$3:$D$217)+SUMIF($B$3:$B$724,H702,$AP$3:$AP$724)</f>
        <v>0</v>
      </c>
      <c r="AK702" s="30">
        <f>SUMIF(Ingredients!$B$3:$B$217,I702,Ingredients!$D$3:$D$217)+SUMIF($B$3:$B$724,I702,$AP$3:$AP$724)</f>
        <v>0</v>
      </c>
      <c r="AL702" s="30">
        <f>SUMIF(Ingredients!$B$3:$B$217,J702,Ingredients!$D$3:$D$217)+SUMIF($B$3:$B$724,J702,$AP$3:$AP$724)</f>
        <v>5</v>
      </c>
      <c r="AM702" s="30">
        <f>SUMIF(Ingredients!$B$3:$B$217,K702,Ingredients!$D$3:$D$217)+SUMIF($B$3:$B$724,K702,$AP$3:$AP$724)</f>
        <v>0</v>
      </c>
      <c r="AN702" s="30">
        <f>SUMIF(Ingredients!$B$3:$B$217,L702,Ingredients!$D$3:$D$217)+SUMIF($B$3:$B$724,L702,$AP$3:$AP$724)</f>
        <v>0</v>
      </c>
      <c r="AO702" s="30">
        <f>SUMIF(Ingredients!$B$3:$B$217,M702,Ingredients!$D$3:$D$217)+SUMIF($B$3:$B$724,M702,$AP$3:$AP$724)</f>
        <v>0</v>
      </c>
      <c r="AP702" s="29">
        <f t="shared" si="133"/>
        <v>5</v>
      </c>
      <c r="AQ702" s="30">
        <f>SUMIF(Ingredients!$B$3:$B$217,F702,Ingredients!$E$3:$E$217)+SUMIF($B$3:$B$724,F702,$AY$3:$AY$727)</f>
        <v>14</v>
      </c>
      <c r="AR702" s="30">
        <f>SUMIF(Ingredients!$B$3:$B$217,G702,Ingredients!$E$3:$E$217)+SUMIF($B$3:$B$724,G702,$AY$3:$AY$727)</f>
        <v>5</v>
      </c>
      <c r="AS702" s="30">
        <f>SUMIF(Ingredients!$B$3:$B$217,H702,Ingredients!$E$3:$E$217)+SUMIF($B$3:$B$724,H702,$AY$3:$AY$727)</f>
        <v>16.5</v>
      </c>
      <c r="AT702" s="30">
        <f>SUMIF(Ingredients!$B$3:$B$217,I702,Ingredients!$E$3:$E$217)+SUMIF($B$3:$B$724,I702,$AY$3:$AY$727)</f>
        <v>29</v>
      </c>
      <c r="AU702" s="30">
        <f>SUMIF(Ingredients!$B$3:$B$217,J702,Ingredients!$E$3:$E$217)+SUMIF($B$3:$B$724,J702,$AY$3:$AY$727)</f>
        <v>11.5</v>
      </c>
      <c r="AV702" s="30">
        <f>SUMIF(Ingredients!$B$3:$B$217,K702,Ingredients!$E$3:$E$217)+SUMIF($B$3:$B$724,K702,$AY$3:$AY$727)</f>
        <v>0</v>
      </c>
      <c r="AW702" s="30">
        <f>SUMIF(Ingredients!$B$3:$B$217,L702,Ingredients!$E$3:$E$217)+SUMIF($B$3:$B$724,L702,$AY$3:$AY$727)</f>
        <v>0</v>
      </c>
      <c r="AX702" s="30">
        <f>SUMIF(Ingredients!$B$3:$B$217,M702,Ingredients!$E$3:$E$217)+SUMIF($B$3:$B$724,M702,$AY$3:$AY$727)</f>
        <v>0</v>
      </c>
      <c r="AY702" s="29">
        <f t="shared" si="134"/>
        <v>15.2</v>
      </c>
      <c r="AZ702" s="30">
        <f>SUMIF(Ingredients!$B$3:$B$217,F702,Ingredients!$F$3:$F$217)+SUMIF($B$3:$B$724,F702,$BH$3:$BH$724)</f>
        <v>0</v>
      </c>
      <c r="BA702" s="30">
        <f>SUMIF(Ingredients!$B$3:$B$217,G702,Ingredients!$F$3:$F$217)+SUMIF($B$3:$B$724,G702,$BH$3:$BH$724)</f>
        <v>0</v>
      </c>
      <c r="BB702" s="30">
        <f>SUMIF(Ingredients!$B$3:$B$217,H702,Ingredients!$F$3:$F$217)+SUMIF($B$3:$B$724,H702,$BH$3:$BH$724)</f>
        <v>1.5</v>
      </c>
      <c r="BC702" s="30">
        <f>SUMIF(Ingredients!$B$3:$B$217,I702,Ingredients!$F$3:$F$217)+SUMIF($B$3:$B$724,I702,$BH$3:$BH$724)</f>
        <v>0</v>
      </c>
      <c r="BD702" s="30">
        <f>SUMIF(Ingredients!$B$3:$B$217,J702,Ingredients!$F$3:$F$217)+SUMIF($B$3:$B$724,J702,$BH$3:$BH$724)</f>
        <v>0</v>
      </c>
      <c r="BE702" s="30">
        <f>SUMIF(Ingredients!$B$3:$B$217,K702,Ingredients!$F$3:$F$217)+SUMIF($B$3:$B$724,K702,$BH$3:$BH$724)</f>
        <v>0</v>
      </c>
      <c r="BF702" s="30">
        <f>SUMIF(Ingredients!$B$3:$B$217,L702,Ingredients!$F$3:$F$217)+SUMIF($B$3:$B$724,L702,$BH$3:$BH$724)</f>
        <v>0</v>
      </c>
      <c r="BG702" s="30">
        <f>SUMIF(Ingredients!$B$3:$B$217,M702,Ingredients!$F$3:$F$217)+SUMIF($B$3:$B$724,M702,$BH$3:$BH$724)</f>
        <v>0</v>
      </c>
      <c r="BH702" s="35">
        <f t="shared" si="135"/>
        <v>1.5</v>
      </c>
      <c r="BI702" s="30">
        <f>SUMIF(Ingredients!$B$3:$B$217,F702,Ingredients!$G$3:$G$217)+SUMIF($B$3:$B$724,F702,$BQ$3:$BQ$724)</f>
        <v>0</v>
      </c>
      <c r="BJ702" s="30">
        <f>SUMIF(Ingredients!$B$3:$B$217,G702,Ingredients!$G$3:$G$217)+SUMIF($B$3:$B$724,G702,$BQ$3:$BQ$724)</f>
        <v>0</v>
      </c>
      <c r="BK702" s="30">
        <f>SUMIF(Ingredients!$B$3:$B$217,H702,Ingredients!$G$3:$G$217)+SUMIF($B$3:$B$724,H702,$BQ$3:$BQ$724)</f>
        <v>0</v>
      </c>
      <c r="BL702" s="30">
        <f>SUMIF(Ingredients!$B$3:$B$217,I702,Ingredients!$G$3:$G$217)+SUMIF($B$3:$B$724,I702,$BQ$3:$BQ$724)</f>
        <v>0</v>
      </c>
      <c r="BM702" s="30">
        <f>SUMIF(Ingredients!$B$3:$B$217,J702,Ingredients!$G$3:$G$217)+SUMIF($B$3:$B$724,J702,$BQ$3:$BQ$724)</f>
        <v>0</v>
      </c>
      <c r="BN702" s="30">
        <f>SUMIF(Ingredients!$B$3:$B$217,K702,Ingredients!$G$3:$G$217)+SUMIF($B$3:$B$724,K702,$BQ$3:$BQ$724)</f>
        <v>0</v>
      </c>
      <c r="BO702" s="30">
        <f>SUMIF(Ingredients!$B$3:$B$217,L702,Ingredients!$G$3:$G$217)+SUMIF($B$3:$B$724,L702,$BQ$3:$BQ$724)</f>
        <v>0</v>
      </c>
      <c r="BP702" s="30">
        <f>SUMIF(Ingredients!$B$3:$B$217,M702,Ingredients!$G$3:$G$217)+SUMIF($B$3:$B$724,M702,$BQ$3:$BQ$724)</f>
        <v>0</v>
      </c>
      <c r="BQ702" s="36">
        <f t="shared" si="136"/>
        <v>0</v>
      </c>
      <c r="BR702" s="30">
        <f>SUMIF(Ingredients!$B$3:$B$217,F702,Ingredients!$H$3:$H$217)+SUMIF($B$3:$B$724,F702,$BZ$3:$BZ$724)</f>
        <v>0</v>
      </c>
      <c r="BS702" s="30">
        <f>SUMIF(Ingredients!$B$3:$B$217,G702,Ingredients!$H$3:$H$217)+SUMIF($B$3:$B$724,G702,$BZ$3:$BZ$724)</f>
        <v>0</v>
      </c>
      <c r="BT702" s="30">
        <f>SUMIF(Ingredients!$B$3:$B$217,H702,Ingredients!$H$3:$H$217)+SUMIF($B$3:$B$724,H702,$BZ$3:$BZ$724)</f>
        <v>0</v>
      </c>
      <c r="BU702" s="30">
        <f>SUMIF(Ingredients!$B$3:$B$217,I702,Ingredients!$H$3:$H$217)+SUMIF($B$3:$B$724,I702,$BZ$3:$BZ$724)</f>
        <v>2.5</v>
      </c>
      <c r="BV702" s="30">
        <f>SUMIF(Ingredients!$B$3:$B$217,J702,Ingredients!$H$3:$H$217)+SUMIF($B$3:$B$724,J702,$BZ$3:$BZ$724)</f>
        <v>0</v>
      </c>
      <c r="BW702" s="30">
        <f>SUMIF(Ingredients!$B$3:$B$217,K702,Ingredients!$H$3:$H$217)+SUMIF($B$3:$B$724,K702,$BZ$3:$BZ$724)</f>
        <v>0</v>
      </c>
      <c r="BX702" s="30">
        <f>SUMIF(Ingredients!$B$3:$B$217,L702,Ingredients!$H$3:$H$217)+SUMIF($B$3:$B$724,L702,$BZ$3:$BZ$724)</f>
        <v>0</v>
      </c>
      <c r="BY702" s="30">
        <f>SUMIF(Ingredients!$B$3:$B$217,M702,Ingredients!$H$3:$H$217)+SUMIF($B$3:$B$724,M702,$BZ$3:$BZ$724)</f>
        <v>0</v>
      </c>
      <c r="BZ702" s="42">
        <f t="shared" si="137"/>
        <v>2.5</v>
      </c>
      <c r="CA702" s="30">
        <f>SUMIF(Ingredients!$B$3:$B$217,F702,Ingredients!$I$3:$I$217)+SUMIF($B$3:$B$724,F702,$CI$3:$CI$724)</f>
        <v>2.5</v>
      </c>
      <c r="CB702" s="30">
        <f>SUMIF(Ingredients!$B$3:$B$217,G702,Ingredients!$I$3:$I$217)+SUMIF($B$3:$B$724,G702,$CI$3:$CI$724)</f>
        <v>0.8</v>
      </c>
      <c r="CC702" s="30">
        <f>SUMIF(Ingredients!$B$3:$B$217,H702,Ingredients!$I$3:$I$217)+SUMIF($B$3:$B$724,H702,$CI$3:$CI$724)</f>
        <v>0</v>
      </c>
      <c r="CD702" s="30">
        <f>SUMIF(Ingredients!$B$3:$B$217,I702,Ingredients!$I$3:$I$217)+SUMIF($B$3:$B$724,I702,$CI$3:$CI$724)</f>
        <v>0</v>
      </c>
      <c r="CE702" s="30">
        <f>SUMIF(Ingredients!$B$3:$B$217,J702,Ingredients!$I$3:$I$217)+SUMIF($B$3:$B$724,J702,$CI$3:$CI$724)</f>
        <v>0</v>
      </c>
      <c r="CF702" s="30">
        <f>SUMIF(Ingredients!$B$3:$B$217,K702,Ingredients!$I$3:$I$217)+SUMIF($B$3:$B$724,K702,$CI$3:$CI$724)</f>
        <v>0</v>
      </c>
      <c r="CG702" s="30">
        <f>SUMIF(Ingredients!$B$3:$B$217,L702,Ingredients!$I$3:$I$217)+SUMIF($B$3:$B$724,L702,$CI$3:$CI$724)</f>
        <v>0</v>
      </c>
      <c r="CH702" s="30">
        <f>SUMIF(Ingredients!$B$3:$B$217,M702,Ingredients!$I$3:$I$217)+SUMIF($B$3:$B$724,M702,$CI$3:$CI$724)</f>
        <v>0</v>
      </c>
      <c r="CI702" s="38">
        <f t="shared" si="138"/>
        <v>3.3</v>
      </c>
      <c r="CJ702" s="30">
        <f>SUMIF(Ingredients!$B$3:$B$217,F702,Ingredients!$J$3:$J$217)+SUMIF($B$3:$B$724,F702,$CR$3:$CR$724)</f>
        <v>0</v>
      </c>
      <c r="CK702" s="30">
        <f>SUMIF(Ingredients!$B$3:$B$217,G702,Ingredients!$J$3:$J$217)+SUMIF($B$3:$B$724,G702,$CR$3:$CR$724)</f>
        <v>0.3</v>
      </c>
      <c r="CL702" s="30">
        <f>SUMIF(Ingredients!$B$3:$B$217,H702,Ingredients!$J$3:$J$217)+SUMIF($B$3:$B$724,H702,$CR$3:$CR$724)</f>
        <v>1</v>
      </c>
      <c r="CM702" s="30">
        <f>SUMIF(Ingredients!$B$3:$B$217,I702,Ingredients!$J$3:$J$217)+SUMIF($B$3:$B$724,I702,$CR$3:$CR$724)</f>
        <v>1</v>
      </c>
      <c r="CN702" s="30">
        <f>SUMIF(Ingredients!$B$3:$B$217,J702,Ingredients!$J$3:$J$217)+SUMIF($B$3:$B$724,J702,$CR$3:$CR$724)</f>
        <v>2</v>
      </c>
      <c r="CO702" s="30">
        <f>SUMIF(Ingredients!$B$3:$B$217,K702,Ingredients!$J$3:$J$217)+SUMIF($B$3:$B$724,K702,$CR$3:$CR$724)</f>
        <v>0</v>
      </c>
      <c r="CP702" s="30">
        <f>SUMIF(Ingredients!$B$3:$B$217,L702,Ingredients!$J$3:$J$217)+SUMIF($B$3:$B$724,L702,$CR$3:$CR$724)</f>
        <v>0</v>
      </c>
      <c r="CQ702" s="30">
        <f>SUMIF(Ingredients!$B$3:$B$217,M702,Ingredients!$J$3:$J$217)+SUMIF($B$3:$B$724,M702,$CR$3:$CR$724)</f>
        <v>0</v>
      </c>
      <c r="CR702" s="43">
        <f t="shared" si="139"/>
        <v>4.3</v>
      </c>
      <c r="CS702" s="34">
        <v>44</v>
      </c>
      <c r="CT702" s="30">
        <v>5</v>
      </c>
      <c r="CU702" s="30">
        <v>15.2</v>
      </c>
      <c r="CV702" s="35">
        <v>1.5</v>
      </c>
      <c r="CW702" s="36">
        <v>0</v>
      </c>
      <c r="CX702" s="37">
        <v>2.5</v>
      </c>
      <c r="CY702" s="38">
        <v>3.3</v>
      </c>
      <c r="CZ702" s="39">
        <v>4.3</v>
      </c>
      <c r="DA702" t="s">
        <v>199</v>
      </c>
      <c r="DB702" t="str">
        <f t="shared" ca="1" si="140"/>
        <v>No</v>
      </c>
      <c r="DD702" t="s">
        <v>200</v>
      </c>
      <c r="DE702" t="str">
        <f t="shared" ca="1" si="141"/>
        <v/>
      </c>
      <c r="DF702" t="s">
        <v>2272</v>
      </c>
    </row>
    <row r="703" spans="2:110" x14ac:dyDescent="0.3">
      <c r="B703" t="s">
        <v>1045</v>
      </c>
      <c r="C703" t="str">
        <f>INDEX('PH Itemnames'!$B$1:$B$723,MATCH(B703,'PH Itemnames'!$A$1:$A$723),1)</f>
        <v>mcpamItem</v>
      </c>
      <c r="D703" t="s">
        <v>240</v>
      </c>
      <c r="E703" t="s">
        <v>1192</v>
      </c>
      <c r="F703" s="10" t="s">
        <v>319</v>
      </c>
      <c r="G703" s="11" t="s">
        <v>128</v>
      </c>
      <c r="H703" s="11" t="s">
        <v>350</v>
      </c>
      <c r="I703" s="11" t="s">
        <v>64</v>
      </c>
      <c r="J703" s="11" t="s">
        <v>244</v>
      </c>
      <c r="K703" s="11" t="s">
        <v>518</v>
      </c>
      <c r="L703" s="11"/>
      <c r="M703" s="11"/>
      <c r="N703" s="46">
        <f ca="1">SUMIF(Ingredients!$B$3:$B$217,'PH complex foods'!F703,Ingredients!$A$3:$A$119)+SUMIF($B$3:$B$724,F703,$V$3:$V$723)</f>
        <v>1</v>
      </c>
      <c r="O703" s="11">
        <f ca="1">SUMIF(Ingredients!$B$3:$B$217,'PH complex foods'!G703,Ingredients!$A$3:$A$119)+SUMIF($B$3:$B$724,G703,$V$3:$V$723)</f>
        <v>1</v>
      </c>
      <c r="P703" s="11">
        <f ca="1">SUMIF(Ingredients!$B$3:$B$217,'PH complex foods'!H703,Ingredients!$A$3:$A$119)+SUMIF($B$3:$B$724,H703,$V$3:$V$723)</f>
        <v>1</v>
      </c>
      <c r="Q703" s="11">
        <f ca="1">SUMIF(Ingredients!$B$3:$B$217,'PH complex foods'!I703,Ingredients!$A$3:$A$119)+SUMIF($B$3:$B$724,I703,$V$3:$V$723)</f>
        <v>1</v>
      </c>
      <c r="R703" s="11">
        <f ca="1">SUMIF(Ingredients!$B$3:$B$217,'PH complex foods'!J703,Ingredients!$A$3:$A$119)+SUMIF($B$3:$B$724,J703,$V$3:$V$723)</f>
        <v>1</v>
      </c>
      <c r="S703" s="11">
        <f ca="1">SUMIF(Ingredients!$B$3:$B$217,'PH complex foods'!K703,Ingredients!$A$3:$A$119)+SUMIF($B$3:$B$724,K703,$V$3:$V$723)</f>
        <v>1</v>
      </c>
      <c r="T703" s="11">
        <f ca="1">SUMIF(Ingredients!$B$3:$B$217,'PH complex foods'!L703,Ingredients!$A$3:$A$119)+SUMIF($B$3:$B$724,L703,$V$3:$V$723)</f>
        <v>0</v>
      </c>
      <c r="U703" s="11">
        <f ca="1">SUMIF(Ingredients!$B$3:$B$217,'PH complex foods'!M703,Ingredients!$A$3:$A$119)+SUMIF($B$3:$B$724,M703,$V$3:$V$723)</f>
        <v>0</v>
      </c>
      <c r="V703" s="10">
        <f t="shared" ca="1" si="142"/>
        <v>1</v>
      </c>
      <c r="W703" s="11">
        <f t="shared" si="131"/>
        <v>0</v>
      </c>
      <c r="X703" s="44" t="str">
        <f t="shared" ca="1" si="143"/>
        <v>Yes</v>
      </c>
      <c r="Y703" s="34">
        <f>SUMIF(Ingredients!$B$3:$B$217,F703,Ingredients!$C$3:$C$217)+SUMIF($B$3:$B$724,F703,$AG$3:$AG$724)</f>
        <v>10</v>
      </c>
      <c r="Z703" s="30">
        <f>SUMIF(Ingredients!$B$3:$B$217,G703,Ingredients!$C$3:$C$217)+SUMIF($B$3:$B$724,G703,$AG$3:$AG$724)</f>
        <v>2</v>
      </c>
      <c r="AA703" s="30">
        <f>SUMIF(Ingredients!$B$3:$B$217,H703,Ingredients!$C$3:$C$217)+SUMIF($B$3:$B$724,H703,$AG$3:$AG$724)</f>
        <v>2</v>
      </c>
      <c r="AB703" s="30">
        <f>SUMIF(Ingredients!$B$3:$B$217,I703,Ingredients!$C$3:$C$217)+SUMIF($B$3:$B$724,I703,$AG$3:$AG$724)</f>
        <v>2</v>
      </c>
      <c r="AC703" s="30">
        <f>SUMIF(Ingredients!$B$3:$B$217,J703,Ingredients!$C$3:$C$217)+SUMIF($B$3:$B$724,J703,$AG$3:$AG$724)</f>
        <v>10</v>
      </c>
      <c r="AD703" s="30">
        <f>SUMIF(Ingredients!$B$3:$B$217,K703,Ingredients!$C$3:$C$217)+SUMIF($B$3:$B$724,K703,$AG$3:$AG$724)</f>
        <v>4</v>
      </c>
      <c r="AE703" s="30">
        <f>SUMIF(Ingredients!$B$3:$B$217,L703,Ingredients!$C$3:$C$217)+SUMIF($B$3:$B$724,L703,$AG$3:$AG$724)</f>
        <v>0</v>
      </c>
      <c r="AF703" s="30">
        <f>SUMIF(Ingredients!$B$3:$B$217,M703,Ingredients!$C$3:$C$217)+SUMIF($B$3:$B$724,M703,$AG$3:$AG$724)</f>
        <v>0</v>
      </c>
      <c r="AG703" s="29">
        <f t="shared" si="132"/>
        <v>30</v>
      </c>
      <c r="AH703" s="30">
        <f>SUMIF(Ingredients!$B$3:$B$217,F703,Ingredients!$D$3:$D$217)+SUMIF($B$3:$B$724,F703,$AP$3:$AP$724)</f>
        <v>0</v>
      </c>
      <c r="AI703" s="30">
        <f>SUMIF(Ingredients!$B$3:$B$217,G703,Ingredients!$D$3:$D$217)+SUMIF($B$3:$B$724,G703,$AP$3:$AP$724)</f>
        <v>0</v>
      </c>
      <c r="AJ703" s="30">
        <f>SUMIF(Ingredients!$B$3:$B$217,H703,Ingredients!$D$3:$D$217)+SUMIF($B$3:$B$724,H703,$AP$3:$AP$724)</f>
        <v>5</v>
      </c>
      <c r="AK703" s="30">
        <f>SUMIF(Ingredients!$B$3:$B$217,I703,Ingredients!$D$3:$D$217)+SUMIF($B$3:$B$724,I703,$AP$3:$AP$724)</f>
        <v>0</v>
      </c>
      <c r="AL703" s="30">
        <f>SUMIF(Ingredients!$B$3:$B$217,J703,Ingredients!$D$3:$D$217)+SUMIF($B$3:$B$724,J703,$AP$3:$AP$724)</f>
        <v>0</v>
      </c>
      <c r="AM703" s="30">
        <f>SUMIF(Ingredients!$B$3:$B$217,K703,Ingredients!$D$3:$D$217)+SUMIF($B$3:$B$724,K703,$AP$3:$AP$724)</f>
        <v>0</v>
      </c>
      <c r="AN703" s="30">
        <f>SUMIF(Ingredients!$B$3:$B$217,L703,Ingredients!$D$3:$D$217)+SUMIF($B$3:$B$724,L703,$AP$3:$AP$724)</f>
        <v>0</v>
      </c>
      <c r="AO703" s="30">
        <f>SUMIF(Ingredients!$B$3:$B$217,M703,Ingredients!$D$3:$D$217)+SUMIF($B$3:$B$724,M703,$AP$3:$AP$724)</f>
        <v>0</v>
      </c>
      <c r="AP703" s="29">
        <f t="shared" si="133"/>
        <v>5</v>
      </c>
      <c r="AQ703" s="30">
        <f>SUMIF(Ingredients!$B$3:$B$217,F703,Ingredients!$E$3:$E$217)+SUMIF($B$3:$B$724,F703,$AY$3:$AY$727)</f>
        <v>14</v>
      </c>
      <c r="AR703" s="30">
        <f>SUMIF(Ingredients!$B$3:$B$217,G703,Ingredients!$E$3:$E$217)+SUMIF($B$3:$B$724,G703,$AY$3:$AY$727)</f>
        <v>18</v>
      </c>
      <c r="AS703" s="30">
        <f>SUMIF(Ingredients!$B$3:$B$217,H703,Ingredients!$E$3:$E$217)+SUMIF($B$3:$B$724,H703,$AY$3:$AY$727)</f>
        <v>22.333333333333332</v>
      </c>
      <c r="AT703" s="30">
        <f>SUMIF(Ingredients!$B$3:$B$217,I703,Ingredients!$E$3:$E$217)+SUMIF($B$3:$B$724,I703,$AY$3:$AY$727)</f>
        <v>43</v>
      </c>
      <c r="AU703" s="30">
        <f>SUMIF(Ingredients!$B$3:$B$217,J703,Ingredients!$E$3:$E$217)+SUMIF($B$3:$B$724,J703,$AY$3:$AY$727)</f>
        <v>16.5</v>
      </c>
      <c r="AV703" s="30">
        <f>SUMIF(Ingredients!$B$3:$B$217,K703,Ingredients!$E$3:$E$217)+SUMIF($B$3:$B$724,K703,$AY$3:$AY$727)</f>
        <v>20</v>
      </c>
      <c r="AW703" s="30">
        <f>SUMIF(Ingredients!$B$3:$B$217,L703,Ingredients!$E$3:$E$217)+SUMIF($B$3:$B$724,L703,$AY$3:$AY$727)</f>
        <v>0</v>
      </c>
      <c r="AX703" s="30">
        <f>SUMIF(Ingredients!$B$3:$B$217,M703,Ingredients!$E$3:$E$217)+SUMIF($B$3:$B$724,M703,$AY$3:$AY$727)</f>
        <v>0</v>
      </c>
      <c r="AY703" s="29">
        <f t="shared" si="134"/>
        <v>22.305555555555554</v>
      </c>
      <c r="AZ703" s="30">
        <f>SUMIF(Ingredients!$B$3:$B$217,F703,Ingredients!$F$3:$F$217)+SUMIF($B$3:$B$724,F703,$BH$3:$BH$724)</f>
        <v>0</v>
      </c>
      <c r="BA703" s="30">
        <f>SUMIF(Ingredients!$B$3:$B$217,G703,Ingredients!$F$3:$F$217)+SUMIF($B$3:$B$724,G703,$BH$3:$BH$724)</f>
        <v>0</v>
      </c>
      <c r="BB703" s="30">
        <f>SUMIF(Ingredients!$B$3:$B$217,H703,Ingredients!$F$3:$F$217)+SUMIF($B$3:$B$724,H703,$BH$3:$BH$724)</f>
        <v>0</v>
      </c>
      <c r="BC703" s="30">
        <f>SUMIF(Ingredients!$B$3:$B$217,I703,Ingredients!$F$3:$F$217)+SUMIF($B$3:$B$724,I703,$BH$3:$BH$724)</f>
        <v>0</v>
      </c>
      <c r="BD703" s="30">
        <f>SUMIF(Ingredients!$B$3:$B$217,J703,Ingredients!$F$3:$F$217)+SUMIF($B$3:$B$724,J703,$BH$3:$BH$724)</f>
        <v>1.5</v>
      </c>
      <c r="BE703" s="30">
        <f>SUMIF(Ingredients!$B$3:$B$217,K703,Ingredients!$F$3:$F$217)+SUMIF($B$3:$B$724,K703,$BH$3:$BH$724)</f>
        <v>0</v>
      </c>
      <c r="BF703" s="30">
        <f>SUMIF(Ingredients!$B$3:$B$217,L703,Ingredients!$F$3:$F$217)+SUMIF($B$3:$B$724,L703,$BH$3:$BH$724)</f>
        <v>0</v>
      </c>
      <c r="BG703" s="30">
        <f>SUMIF(Ingredients!$B$3:$B$217,M703,Ingredients!$F$3:$F$217)+SUMIF($B$3:$B$724,M703,$BH$3:$BH$724)</f>
        <v>0</v>
      </c>
      <c r="BH703" s="35">
        <f t="shared" si="135"/>
        <v>1.5</v>
      </c>
      <c r="BI703" s="30">
        <f>SUMIF(Ingredients!$B$3:$B$217,F703,Ingredients!$G$3:$G$217)+SUMIF($B$3:$B$724,F703,$BQ$3:$BQ$724)</f>
        <v>0</v>
      </c>
      <c r="BJ703" s="30">
        <f>SUMIF(Ingredients!$B$3:$B$217,G703,Ingredients!$G$3:$G$217)+SUMIF($B$3:$B$724,G703,$BQ$3:$BQ$724)</f>
        <v>0</v>
      </c>
      <c r="BK703" s="30">
        <f>SUMIF(Ingredients!$B$3:$B$217,H703,Ingredients!$G$3:$G$217)+SUMIF($B$3:$B$724,H703,$BQ$3:$BQ$724)</f>
        <v>0</v>
      </c>
      <c r="BL703" s="30">
        <f>SUMIF(Ingredients!$B$3:$B$217,I703,Ingredients!$G$3:$G$217)+SUMIF($B$3:$B$724,I703,$BQ$3:$BQ$724)</f>
        <v>0</v>
      </c>
      <c r="BM703" s="30">
        <f>SUMIF(Ingredients!$B$3:$B$217,J703,Ingredients!$G$3:$G$217)+SUMIF($B$3:$B$724,J703,$BQ$3:$BQ$724)</f>
        <v>0</v>
      </c>
      <c r="BN703" s="30">
        <f>SUMIF(Ingredients!$B$3:$B$217,K703,Ingredients!$G$3:$G$217)+SUMIF($B$3:$B$724,K703,$BQ$3:$BQ$724)</f>
        <v>0</v>
      </c>
      <c r="BO703" s="30">
        <f>SUMIF(Ingredients!$B$3:$B$217,L703,Ingredients!$G$3:$G$217)+SUMIF($B$3:$B$724,L703,$BQ$3:$BQ$724)</f>
        <v>0</v>
      </c>
      <c r="BP703" s="30">
        <f>SUMIF(Ingredients!$B$3:$B$217,M703,Ingredients!$G$3:$G$217)+SUMIF($B$3:$B$724,M703,$BQ$3:$BQ$724)</f>
        <v>0</v>
      </c>
      <c r="BQ703" s="36">
        <f t="shared" si="136"/>
        <v>0</v>
      </c>
      <c r="BR703" s="30">
        <f>SUMIF(Ingredients!$B$3:$B$217,F703,Ingredients!$H$3:$H$217)+SUMIF($B$3:$B$724,F703,$BZ$3:$BZ$724)</f>
        <v>0</v>
      </c>
      <c r="BS703" s="30">
        <f>SUMIF(Ingredients!$B$3:$B$217,G703,Ingredients!$H$3:$H$217)+SUMIF($B$3:$B$724,G703,$BZ$3:$BZ$724)</f>
        <v>1</v>
      </c>
      <c r="BT703" s="30">
        <f>SUMIF(Ingredients!$B$3:$B$217,H703,Ingredients!$H$3:$H$217)+SUMIF($B$3:$B$724,H703,$BZ$3:$BZ$724)</f>
        <v>1.5</v>
      </c>
      <c r="BU703" s="30">
        <f>SUMIF(Ingredients!$B$3:$B$217,I703,Ingredients!$H$3:$H$217)+SUMIF($B$3:$B$724,I703,$BZ$3:$BZ$724)</f>
        <v>1</v>
      </c>
      <c r="BV703" s="30">
        <f>SUMIF(Ingredients!$B$3:$B$217,J703,Ingredients!$H$3:$H$217)+SUMIF($B$3:$B$724,J703,$BZ$3:$BZ$724)</f>
        <v>0</v>
      </c>
      <c r="BW703" s="30">
        <f>SUMIF(Ingredients!$B$3:$B$217,K703,Ingredients!$H$3:$H$217)+SUMIF($B$3:$B$724,K703,$BZ$3:$BZ$724)</f>
        <v>0</v>
      </c>
      <c r="BX703" s="30">
        <f>SUMIF(Ingredients!$B$3:$B$217,L703,Ingredients!$H$3:$H$217)+SUMIF($B$3:$B$724,L703,$BZ$3:$BZ$724)</f>
        <v>0</v>
      </c>
      <c r="BY703" s="30">
        <f>SUMIF(Ingredients!$B$3:$B$217,M703,Ingredients!$H$3:$H$217)+SUMIF($B$3:$B$724,M703,$BZ$3:$BZ$724)</f>
        <v>0</v>
      </c>
      <c r="BZ703" s="42">
        <f t="shared" si="137"/>
        <v>3.5</v>
      </c>
      <c r="CA703" s="30">
        <f>SUMIF(Ingredients!$B$3:$B$217,F703,Ingredients!$I$3:$I$217)+SUMIF($B$3:$B$724,F703,$CI$3:$CI$724)</f>
        <v>2.5</v>
      </c>
      <c r="CB703" s="30">
        <f>SUMIF(Ingredients!$B$3:$B$217,G703,Ingredients!$I$3:$I$217)+SUMIF($B$3:$B$724,G703,$CI$3:$CI$724)</f>
        <v>0</v>
      </c>
      <c r="CC703" s="30">
        <f>SUMIF(Ingredients!$B$3:$B$217,H703,Ingredients!$I$3:$I$217)+SUMIF($B$3:$B$724,H703,$CI$3:$CI$724)</f>
        <v>0</v>
      </c>
      <c r="CD703" s="30">
        <f>SUMIF(Ingredients!$B$3:$B$217,I703,Ingredients!$I$3:$I$217)+SUMIF($B$3:$B$724,I703,$CI$3:$CI$724)</f>
        <v>0</v>
      </c>
      <c r="CE703" s="30">
        <f>SUMIF(Ingredients!$B$3:$B$217,J703,Ingredients!$I$3:$I$217)+SUMIF($B$3:$B$724,J703,$CI$3:$CI$724)</f>
        <v>0</v>
      </c>
      <c r="CF703" s="30">
        <f>SUMIF(Ingredients!$B$3:$B$217,K703,Ingredients!$I$3:$I$217)+SUMIF($B$3:$B$724,K703,$CI$3:$CI$724)</f>
        <v>0</v>
      </c>
      <c r="CG703" s="30">
        <f>SUMIF(Ingredients!$B$3:$B$217,L703,Ingredients!$I$3:$I$217)+SUMIF($B$3:$B$724,L703,$CI$3:$CI$724)</f>
        <v>0</v>
      </c>
      <c r="CH703" s="30">
        <f>SUMIF(Ingredients!$B$3:$B$217,M703,Ingredients!$I$3:$I$217)+SUMIF($B$3:$B$724,M703,$CI$3:$CI$724)</f>
        <v>0</v>
      </c>
      <c r="CI703" s="38">
        <f t="shared" si="138"/>
        <v>2.5</v>
      </c>
      <c r="CJ703" s="30">
        <f>SUMIF(Ingredients!$B$3:$B$217,F703,Ingredients!$J$3:$J$217)+SUMIF($B$3:$B$724,F703,$CR$3:$CR$724)</f>
        <v>0</v>
      </c>
      <c r="CK703" s="30">
        <f>SUMIF(Ingredients!$B$3:$B$217,G703,Ingredients!$J$3:$J$217)+SUMIF($B$3:$B$724,G703,$CR$3:$CR$724)</f>
        <v>0</v>
      </c>
      <c r="CL703" s="30">
        <f>SUMIF(Ingredients!$B$3:$B$217,H703,Ingredients!$J$3:$J$217)+SUMIF($B$3:$B$724,H703,$CR$3:$CR$724)</f>
        <v>0</v>
      </c>
      <c r="CM703" s="30">
        <f>SUMIF(Ingredients!$B$3:$B$217,I703,Ingredients!$J$3:$J$217)+SUMIF($B$3:$B$724,I703,$CR$3:$CR$724)</f>
        <v>0</v>
      </c>
      <c r="CN703" s="30">
        <f>SUMIF(Ingredients!$B$3:$B$217,J703,Ingredients!$J$3:$J$217)+SUMIF($B$3:$B$724,J703,$CR$3:$CR$724)</f>
        <v>1</v>
      </c>
      <c r="CO703" s="30">
        <f>SUMIF(Ingredients!$B$3:$B$217,K703,Ingredients!$J$3:$J$217)+SUMIF($B$3:$B$724,K703,$CR$3:$CR$724)</f>
        <v>0</v>
      </c>
      <c r="CP703" s="30">
        <f>SUMIF(Ingredients!$B$3:$B$217,L703,Ingredients!$J$3:$J$217)+SUMIF($B$3:$B$724,L703,$CR$3:$CR$724)</f>
        <v>0</v>
      </c>
      <c r="CQ703" s="30">
        <f>SUMIF(Ingredients!$B$3:$B$217,M703,Ingredients!$J$3:$J$217)+SUMIF($B$3:$B$724,M703,$CR$3:$CR$724)</f>
        <v>0</v>
      </c>
      <c r="CR703" s="43">
        <f t="shared" si="139"/>
        <v>1</v>
      </c>
      <c r="CS703" s="34">
        <v>30</v>
      </c>
      <c r="CT703" s="30">
        <v>0</v>
      </c>
      <c r="CU703" s="30">
        <v>12</v>
      </c>
      <c r="CV703" s="35">
        <v>1.5</v>
      </c>
      <c r="CW703" s="36">
        <v>0</v>
      </c>
      <c r="CX703" s="37">
        <v>3.5</v>
      </c>
      <c r="CY703" s="38">
        <v>2.5</v>
      </c>
      <c r="CZ703" s="39">
        <v>1</v>
      </c>
      <c r="DA703" t="s">
        <v>202</v>
      </c>
      <c r="DB703" t="str">
        <f t="shared" ca="1" si="140"/>
        <v>-</v>
      </c>
      <c r="DD703" t="s">
        <v>200</v>
      </c>
      <c r="DE703" t="str">
        <f t="shared" ca="1" si="141"/>
        <v>MCPAMITEM(MEAL, ItemRegistry.mcpamItem, 4 ,6f,0f,1.5f,3.5f,0f,2.5f,1f,1.75f),</v>
      </c>
      <c r="DF703" t="s">
        <v>2686</v>
      </c>
    </row>
    <row r="704" spans="2:110" x14ac:dyDescent="0.3">
      <c r="B704" t="s">
        <v>1046</v>
      </c>
      <c r="C704" t="str">
        <f>INDEX('PH Itemnames'!$B$1:$B$723,MATCH(B704,'PH Itemnames'!$A$1:$A$723),1)</f>
        <v>deluxenachoesItem</v>
      </c>
      <c r="D704" t="s">
        <v>245</v>
      </c>
      <c r="E704" t="s">
        <v>1192</v>
      </c>
      <c r="F704" s="10" t="s">
        <v>1047</v>
      </c>
      <c r="G704" s="11" t="s">
        <v>737</v>
      </c>
      <c r="H704" s="11" t="s">
        <v>73</v>
      </c>
      <c r="I704" s="11" t="s">
        <v>212</v>
      </c>
      <c r="J704" s="11" t="s">
        <v>133</v>
      </c>
      <c r="K704" s="11" t="s">
        <v>217</v>
      </c>
      <c r="L704" s="11"/>
      <c r="M704" s="11"/>
      <c r="N704" s="46">
        <f ca="1">SUMIF(Ingredients!$B$3:$B$217,'PH complex foods'!F704,Ingredients!$A$3:$A$119)+SUMIF($B$3:$B$724,F704,$V$3:$V$723)</f>
        <v>0</v>
      </c>
      <c r="O704" s="11">
        <f ca="1">SUMIF(Ingredients!$B$3:$B$217,'PH complex foods'!G704,Ingredients!$A$3:$A$119)+SUMIF($B$3:$B$724,G704,$V$3:$V$723)</f>
        <v>0</v>
      </c>
      <c r="P704" s="11">
        <f ca="1">SUMIF(Ingredients!$B$3:$B$217,'PH complex foods'!H704,Ingredients!$A$3:$A$119)+SUMIF($B$3:$B$724,H704,$V$3:$V$723)</f>
        <v>1</v>
      </c>
      <c r="Q704" s="11">
        <f ca="1">SUMIF(Ingredients!$B$3:$B$217,'PH complex foods'!I704,Ingredients!$A$3:$A$119)+SUMIF($B$3:$B$724,I704,$V$3:$V$723)</f>
        <v>1</v>
      </c>
      <c r="R704" s="11">
        <f ca="1">SUMIF(Ingredients!$B$3:$B$217,'PH complex foods'!J704,Ingredients!$A$3:$A$119)+SUMIF($B$3:$B$724,J704,$V$3:$V$723)</f>
        <v>1</v>
      </c>
      <c r="S704" s="11">
        <f ca="1">SUMIF(Ingredients!$B$3:$B$217,'PH complex foods'!K704,Ingredients!$A$3:$A$119)+SUMIF($B$3:$B$724,K704,$V$3:$V$723)</f>
        <v>1</v>
      </c>
      <c r="T704" s="11">
        <f ca="1">SUMIF(Ingredients!$B$3:$B$217,'PH complex foods'!L704,Ingredients!$A$3:$A$119)+SUMIF($B$3:$B$724,L704,$V$3:$V$723)</f>
        <v>0</v>
      </c>
      <c r="U704" s="11">
        <f ca="1">SUMIF(Ingredients!$B$3:$B$217,'PH complex foods'!M704,Ingredients!$A$3:$A$119)+SUMIF($B$3:$B$724,M704,$V$3:$V$723)</f>
        <v>0</v>
      </c>
      <c r="V704" s="10">
        <f t="shared" ca="1" si="142"/>
        <v>-1</v>
      </c>
      <c r="W704" s="11">
        <f t="shared" si="131"/>
        <v>0</v>
      </c>
      <c r="X704" s="44" t="str">
        <f t="shared" ca="1" si="143"/>
        <v>No</v>
      </c>
      <c r="Y704" s="34">
        <f>SUMIF(Ingredients!$B$3:$B$217,F704,Ingredients!$C$3:$C$217)+SUMIF($B$3:$B$724,F704,$AG$3:$AG$724)</f>
        <v>1</v>
      </c>
      <c r="Z704" s="30">
        <f>SUMIF(Ingredients!$B$3:$B$217,G704,Ingredients!$C$3:$C$217)+SUMIF($B$3:$B$724,G704,$AG$3:$AG$724)</f>
        <v>7</v>
      </c>
      <c r="AA704" s="30">
        <f>SUMIF(Ingredients!$B$3:$B$217,H704,Ingredients!$C$3:$C$217)+SUMIF($B$3:$B$724,H704,$AG$3:$AG$724)</f>
        <v>10</v>
      </c>
      <c r="AB704" s="30">
        <f>SUMIF(Ingredients!$B$3:$B$217,I704,Ingredients!$C$3:$C$217)+SUMIF($B$3:$B$724,I704,$AG$3:$AG$724)</f>
        <v>7.166666666666667</v>
      </c>
      <c r="AC704" s="30">
        <f>SUMIF(Ingredients!$B$3:$B$217,J704,Ingredients!$C$3:$C$217)+SUMIF($B$3:$B$724,J704,$AG$3:$AG$724)</f>
        <v>1</v>
      </c>
      <c r="AD704" s="30">
        <f>SUMIF(Ingredients!$B$3:$B$217,K704,Ingredients!$C$3:$C$217)+SUMIF($B$3:$B$724,K704,$AG$3:$AG$724)</f>
        <v>5</v>
      </c>
      <c r="AE704" s="30">
        <f>SUMIF(Ingredients!$B$3:$B$217,L704,Ingredients!$C$3:$C$217)+SUMIF($B$3:$B$724,L704,$AG$3:$AG$724)</f>
        <v>0</v>
      </c>
      <c r="AF704" s="30">
        <f>SUMIF(Ingredients!$B$3:$B$217,M704,Ingredients!$C$3:$C$217)+SUMIF($B$3:$B$724,M704,$AG$3:$AG$724)</f>
        <v>0</v>
      </c>
      <c r="AG704" s="29">
        <f t="shared" si="132"/>
        <v>31.166666666666668</v>
      </c>
      <c r="AH704" s="30">
        <f>SUMIF(Ingredients!$B$3:$B$217,F704,Ingredients!$D$3:$D$217)+SUMIF($B$3:$B$724,F704,$AP$3:$AP$724)</f>
        <v>15</v>
      </c>
      <c r="AI704" s="30">
        <f>SUMIF(Ingredients!$B$3:$B$217,G704,Ingredients!$D$3:$D$217)+SUMIF($B$3:$B$724,G704,$AP$3:$AP$724)</f>
        <v>10</v>
      </c>
      <c r="AJ704" s="30">
        <f>SUMIF(Ingredients!$B$3:$B$217,H704,Ingredients!$D$3:$D$217)+SUMIF($B$3:$B$724,H704,$AP$3:$AP$724)</f>
        <v>0</v>
      </c>
      <c r="AK704" s="30">
        <f>SUMIF(Ingredients!$B$3:$B$217,I704,Ingredients!$D$3:$D$217)+SUMIF($B$3:$B$724,I704,$AP$3:$AP$724)</f>
        <v>0</v>
      </c>
      <c r="AL704" s="30">
        <f>SUMIF(Ingredients!$B$3:$B$217,J704,Ingredients!$D$3:$D$217)+SUMIF($B$3:$B$724,J704,$AP$3:$AP$724)</f>
        <v>0</v>
      </c>
      <c r="AM704" s="30">
        <f>SUMIF(Ingredients!$B$3:$B$217,K704,Ingredients!$D$3:$D$217)+SUMIF($B$3:$B$724,K704,$AP$3:$AP$724)</f>
        <v>0</v>
      </c>
      <c r="AN704" s="30">
        <f>SUMIF(Ingredients!$B$3:$B$217,L704,Ingredients!$D$3:$D$217)+SUMIF($B$3:$B$724,L704,$AP$3:$AP$724)</f>
        <v>0</v>
      </c>
      <c r="AO704" s="30">
        <f>SUMIF(Ingredients!$B$3:$B$217,M704,Ingredients!$D$3:$D$217)+SUMIF($B$3:$B$724,M704,$AP$3:$AP$724)</f>
        <v>0</v>
      </c>
      <c r="AP704" s="29">
        <f t="shared" si="133"/>
        <v>25</v>
      </c>
      <c r="AQ704" s="30">
        <f>SUMIF(Ingredients!$B$3:$B$217,F704,Ingredients!$E$3:$E$217)+SUMIF($B$3:$B$724,F704,$AY$3:$AY$727)</f>
        <v>20.5</v>
      </c>
      <c r="AR704" s="30">
        <f>SUMIF(Ingredients!$B$3:$B$217,G704,Ingredients!$E$3:$E$217)+SUMIF($B$3:$B$724,G704,$AY$3:$AY$727)</f>
        <v>32</v>
      </c>
      <c r="AS704" s="30">
        <f>SUMIF(Ingredients!$B$3:$B$217,H704,Ingredients!$E$3:$E$217)+SUMIF($B$3:$B$724,H704,$AY$3:$AY$727)</f>
        <v>73</v>
      </c>
      <c r="AT704" s="30">
        <f>SUMIF(Ingredients!$B$3:$B$217,I704,Ingredients!$E$3:$E$217)+SUMIF($B$3:$B$724,I704,$AY$3:$AY$727)</f>
        <v>12</v>
      </c>
      <c r="AU704" s="30">
        <f>SUMIF(Ingredients!$B$3:$B$217,J704,Ingredients!$E$3:$E$217)+SUMIF($B$3:$B$724,J704,$AY$3:$AY$727)</f>
        <v>32</v>
      </c>
      <c r="AV704" s="30">
        <f>SUMIF(Ingredients!$B$3:$B$217,K704,Ingredients!$E$3:$E$217)+SUMIF($B$3:$B$724,K704,$AY$3:$AY$727)</f>
        <v>7</v>
      </c>
      <c r="AW704" s="30">
        <f>SUMIF(Ingredients!$B$3:$B$217,L704,Ingredients!$E$3:$E$217)+SUMIF($B$3:$B$724,L704,$AY$3:$AY$727)</f>
        <v>0</v>
      </c>
      <c r="AX704" s="30">
        <f>SUMIF(Ingredients!$B$3:$B$217,M704,Ingredients!$E$3:$E$217)+SUMIF($B$3:$B$724,M704,$AY$3:$AY$727)</f>
        <v>0</v>
      </c>
      <c r="AY704" s="29">
        <f t="shared" si="134"/>
        <v>29.416666666666668</v>
      </c>
      <c r="AZ704" s="30">
        <f>SUMIF(Ingredients!$B$3:$B$217,F704,Ingredients!$F$3:$F$217)+SUMIF($B$3:$B$724,F704,$BH$3:$BH$724)</f>
        <v>0</v>
      </c>
      <c r="BA704" s="30">
        <f>SUMIF(Ingredients!$B$3:$B$217,G704,Ingredients!$F$3:$F$217)+SUMIF($B$3:$B$724,G704,$BH$3:$BH$724)</f>
        <v>0</v>
      </c>
      <c r="BB704" s="30">
        <f>SUMIF(Ingredients!$B$3:$B$217,H704,Ingredients!$F$3:$F$217)+SUMIF($B$3:$B$724,H704,$BH$3:$BH$724)</f>
        <v>0</v>
      </c>
      <c r="BC704" s="30">
        <f>SUMIF(Ingredients!$B$3:$B$217,I704,Ingredients!$F$3:$F$217)+SUMIF($B$3:$B$724,I704,$BH$3:$BH$724)</f>
        <v>0</v>
      </c>
      <c r="BD704" s="30">
        <f>SUMIF(Ingredients!$B$3:$B$217,J704,Ingredients!$F$3:$F$217)+SUMIF($B$3:$B$724,J704,$BH$3:$BH$724)</f>
        <v>0</v>
      </c>
      <c r="BE704" s="30">
        <f>SUMIF(Ingredients!$B$3:$B$217,K704,Ingredients!$F$3:$F$217)+SUMIF($B$3:$B$724,K704,$BH$3:$BH$724)</f>
        <v>0</v>
      </c>
      <c r="BF704" s="30">
        <f>SUMIF(Ingredients!$B$3:$B$217,L704,Ingredients!$F$3:$F$217)+SUMIF($B$3:$B$724,L704,$BH$3:$BH$724)</f>
        <v>0</v>
      </c>
      <c r="BG704" s="30">
        <f>SUMIF(Ingredients!$B$3:$B$217,M704,Ingredients!$F$3:$F$217)+SUMIF($B$3:$B$724,M704,$BH$3:$BH$724)</f>
        <v>0</v>
      </c>
      <c r="BH704" s="35">
        <f t="shared" si="135"/>
        <v>0</v>
      </c>
      <c r="BI704" s="30">
        <f>SUMIF(Ingredients!$B$3:$B$217,F704,Ingredients!$G$3:$G$217)+SUMIF($B$3:$B$724,F704,$BQ$3:$BQ$724)</f>
        <v>0.8</v>
      </c>
      <c r="BJ704" s="30">
        <f>SUMIF(Ingredients!$B$3:$B$217,G704,Ingredients!$G$3:$G$217)+SUMIF($B$3:$B$724,G704,$BQ$3:$BQ$724)</f>
        <v>0.8</v>
      </c>
      <c r="BK704" s="30">
        <f>SUMIF(Ingredients!$B$3:$B$217,H704,Ingredients!$G$3:$G$217)+SUMIF($B$3:$B$724,H704,$BQ$3:$BQ$724)</f>
        <v>0</v>
      </c>
      <c r="BL704" s="30">
        <f>SUMIF(Ingredients!$B$3:$B$217,I704,Ingredients!$G$3:$G$217)+SUMIF($B$3:$B$724,I704,$BQ$3:$BQ$724)</f>
        <v>0</v>
      </c>
      <c r="BM704" s="30">
        <f>SUMIF(Ingredients!$B$3:$B$217,J704,Ingredients!$G$3:$G$217)+SUMIF($B$3:$B$724,J704,$BQ$3:$BQ$724)</f>
        <v>0</v>
      </c>
      <c r="BN704" s="30">
        <f>SUMIF(Ingredients!$B$3:$B$217,K704,Ingredients!$G$3:$G$217)+SUMIF($B$3:$B$724,K704,$BQ$3:$BQ$724)</f>
        <v>0</v>
      </c>
      <c r="BO704" s="30">
        <f>SUMIF(Ingredients!$B$3:$B$217,L704,Ingredients!$G$3:$G$217)+SUMIF($B$3:$B$724,L704,$BQ$3:$BQ$724)</f>
        <v>0</v>
      </c>
      <c r="BP704" s="30">
        <f>SUMIF(Ingredients!$B$3:$B$217,M704,Ingredients!$G$3:$G$217)+SUMIF($B$3:$B$724,M704,$BQ$3:$BQ$724)</f>
        <v>0</v>
      </c>
      <c r="BQ704" s="36">
        <f t="shared" si="136"/>
        <v>1.6</v>
      </c>
      <c r="BR704" s="30">
        <f>SUMIF(Ingredients!$B$3:$B$217,F704,Ingredients!$H$3:$H$217)+SUMIF($B$3:$B$724,F704,$BZ$3:$BZ$724)</f>
        <v>0</v>
      </c>
      <c r="BS704" s="30">
        <f>SUMIF(Ingredients!$B$3:$B$217,G704,Ingredients!$H$3:$H$217)+SUMIF($B$3:$B$724,G704,$BZ$3:$BZ$724)</f>
        <v>4.5</v>
      </c>
      <c r="BT704" s="30">
        <f>SUMIF(Ingredients!$B$3:$B$217,H704,Ingredients!$H$3:$H$217)+SUMIF($B$3:$B$724,H704,$BZ$3:$BZ$724)</f>
        <v>0</v>
      </c>
      <c r="BU704" s="30">
        <f>SUMIF(Ingredients!$B$3:$B$217,I704,Ingredients!$H$3:$H$217)+SUMIF($B$3:$B$724,I704,$BZ$3:$BZ$724)</f>
        <v>0</v>
      </c>
      <c r="BV704" s="30">
        <f>SUMIF(Ingredients!$B$3:$B$217,J704,Ingredients!$H$3:$H$217)+SUMIF($B$3:$B$724,J704,$BZ$3:$BZ$724)</f>
        <v>0.5</v>
      </c>
      <c r="BW704" s="30">
        <f>SUMIF(Ingredients!$B$3:$B$217,K704,Ingredients!$H$3:$H$217)+SUMIF($B$3:$B$724,K704,$BZ$3:$BZ$724)</f>
        <v>0</v>
      </c>
      <c r="BX704" s="30">
        <f>SUMIF(Ingredients!$B$3:$B$217,L704,Ingredients!$H$3:$H$217)+SUMIF($B$3:$B$724,L704,$BZ$3:$BZ$724)</f>
        <v>0</v>
      </c>
      <c r="BY704" s="30">
        <f>SUMIF(Ingredients!$B$3:$B$217,M704,Ingredients!$H$3:$H$217)+SUMIF($B$3:$B$724,M704,$BZ$3:$BZ$724)</f>
        <v>0</v>
      </c>
      <c r="BZ704" s="42">
        <f t="shared" si="137"/>
        <v>5</v>
      </c>
      <c r="CA704" s="30">
        <f>SUMIF(Ingredients!$B$3:$B$217,F704,Ingredients!$I$3:$I$217)+SUMIF($B$3:$B$724,F704,$CI$3:$CI$724)</f>
        <v>0</v>
      </c>
      <c r="CB704" s="30">
        <f>SUMIF(Ingredients!$B$3:$B$217,G704,Ingredients!$I$3:$I$217)+SUMIF($B$3:$B$724,G704,$CI$3:$CI$724)</f>
        <v>0</v>
      </c>
      <c r="CC704" s="30">
        <f>SUMIF(Ingredients!$B$3:$B$217,H704,Ingredients!$I$3:$I$217)+SUMIF($B$3:$B$724,H704,$CI$3:$CI$724)</f>
        <v>0</v>
      </c>
      <c r="CD704" s="30">
        <f>SUMIF(Ingredients!$B$3:$B$217,I704,Ingredients!$I$3:$I$217)+SUMIF($B$3:$B$724,I704,$CI$3:$CI$724)</f>
        <v>2</v>
      </c>
      <c r="CE704" s="30">
        <f>SUMIF(Ingredients!$B$3:$B$217,J704,Ingredients!$I$3:$I$217)+SUMIF($B$3:$B$724,J704,$CI$3:$CI$724)</f>
        <v>0</v>
      </c>
      <c r="CF704" s="30">
        <f>SUMIF(Ingredients!$B$3:$B$217,K704,Ingredients!$I$3:$I$217)+SUMIF($B$3:$B$724,K704,$CI$3:$CI$724)</f>
        <v>0</v>
      </c>
      <c r="CG704" s="30">
        <f>SUMIF(Ingredients!$B$3:$B$217,L704,Ingredients!$I$3:$I$217)+SUMIF($B$3:$B$724,L704,$CI$3:$CI$724)</f>
        <v>0</v>
      </c>
      <c r="CH704" s="30">
        <f>SUMIF(Ingredients!$B$3:$B$217,M704,Ingredients!$I$3:$I$217)+SUMIF($B$3:$B$724,M704,$CI$3:$CI$724)</f>
        <v>0</v>
      </c>
      <c r="CI704" s="38">
        <f t="shared" si="138"/>
        <v>2</v>
      </c>
      <c r="CJ704" s="30">
        <f>SUMIF(Ingredients!$B$3:$B$217,F704,Ingredients!$J$3:$J$217)+SUMIF($B$3:$B$724,F704,$CR$3:$CR$724)</f>
        <v>0</v>
      </c>
      <c r="CK704" s="30">
        <f>SUMIF(Ingredients!$B$3:$B$217,G704,Ingredients!$J$3:$J$217)+SUMIF($B$3:$B$724,G704,$CR$3:$CR$724)</f>
        <v>0</v>
      </c>
      <c r="CL704" s="30">
        <f>SUMIF(Ingredients!$B$3:$B$217,H704,Ingredients!$J$3:$J$217)+SUMIF($B$3:$B$724,H704,$CR$3:$CR$724)</f>
        <v>3</v>
      </c>
      <c r="CM704" s="30">
        <f>SUMIF(Ingredients!$B$3:$B$217,I704,Ingredients!$J$3:$J$217)+SUMIF($B$3:$B$724,I704,$CR$3:$CR$724)</f>
        <v>0</v>
      </c>
      <c r="CN704" s="30">
        <f>SUMIF(Ingredients!$B$3:$B$217,J704,Ingredients!$J$3:$J$217)+SUMIF($B$3:$B$724,J704,$CR$3:$CR$724)</f>
        <v>0</v>
      </c>
      <c r="CO704" s="30">
        <f>SUMIF(Ingredients!$B$3:$B$217,K704,Ingredients!$J$3:$J$217)+SUMIF($B$3:$B$724,K704,$CR$3:$CR$724)</f>
        <v>1</v>
      </c>
      <c r="CP704" s="30">
        <f>SUMIF(Ingredients!$B$3:$B$217,L704,Ingredients!$J$3:$J$217)+SUMIF($B$3:$B$724,L704,$CR$3:$CR$724)</f>
        <v>0</v>
      </c>
      <c r="CQ704" s="30">
        <f>SUMIF(Ingredients!$B$3:$B$217,M704,Ingredients!$J$3:$J$217)+SUMIF($B$3:$B$724,M704,$CR$3:$CR$724)</f>
        <v>0</v>
      </c>
      <c r="CR704" s="43">
        <f t="shared" si="139"/>
        <v>4</v>
      </c>
      <c r="CS704" s="34">
        <v>30</v>
      </c>
      <c r="CT704" s="30">
        <v>0</v>
      </c>
      <c r="CU704" s="30">
        <v>14</v>
      </c>
      <c r="CV704" s="35">
        <v>0</v>
      </c>
      <c r="CW704" s="36">
        <v>1.6</v>
      </c>
      <c r="CX704" s="37">
        <v>5</v>
      </c>
      <c r="CY704" s="38">
        <v>2</v>
      </c>
      <c r="CZ704" s="39">
        <v>4</v>
      </c>
      <c r="DA704" t="s">
        <v>202</v>
      </c>
      <c r="DB704" t="str">
        <f t="shared" ca="1" si="140"/>
        <v>No</v>
      </c>
      <c r="DC704" t="s">
        <v>1048</v>
      </c>
      <c r="DD704" t="s">
        <v>200</v>
      </c>
      <c r="DE704" t="str">
        <f t="shared" ca="1" si="141"/>
        <v/>
      </c>
      <c r="DF704" t="s">
        <v>2687</v>
      </c>
    </row>
    <row r="705" spans="2:110" x14ac:dyDescent="0.3">
      <c r="B705" t="s">
        <v>1049</v>
      </c>
      <c r="C705" t="str">
        <f>INDEX('PH Itemnames'!$B$1:$B$723,MATCH(B705,'PH Itemnames'!$A$1:$A$723),1)</f>
        <v>gourmetmuttonburgerItem</v>
      </c>
      <c r="D705" t="s">
        <v>245</v>
      </c>
      <c r="E705" t="s">
        <v>1192</v>
      </c>
      <c r="F705" s="10" t="s">
        <v>1050</v>
      </c>
      <c r="G705" s="11" t="s">
        <v>858</v>
      </c>
      <c r="H705" s="11" t="s">
        <v>122</v>
      </c>
      <c r="I705" s="11" t="s">
        <v>73</v>
      </c>
      <c r="J705" s="11" t="s">
        <v>70</v>
      </c>
      <c r="K705" s="11" t="s">
        <v>433</v>
      </c>
      <c r="L705" s="11" t="s">
        <v>283</v>
      </c>
      <c r="M705" s="11"/>
      <c r="N705" s="46">
        <f ca="1">SUMIF(Ingredients!$B$3:$B$217,'PH complex foods'!F705,Ingredients!$A$3:$A$119)+SUMIF($B$3:$B$724,F705,$V$3:$V$723)</f>
        <v>1</v>
      </c>
      <c r="O705" s="11">
        <f ca="1">SUMIF(Ingredients!$B$3:$B$217,'PH complex foods'!G705,Ingredients!$A$3:$A$119)+SUMIF($B$3:$B$724,G705,$V$3:$V$723)</f>
        <v>1</v>
      </c>
      <c r="P705" s="11">
        <f ca="1">SUMIF(Ingredients!$B$3:$B$217,'PH complex foods'!H705,Ingredients!$A$3:$A$119)+SUMIF($B$3:$B$724,H705,$V$3:$V$723)</f>
        <v>1</v>
      </c>
      <c r="Q705" s="11">
        <f ca="1">SUMIF(Ingredients!$B$3:$B$217,'PH complex foods'!I705,Ingredients!$A$3:$A$119)+SUMIF($B$3:$B$724,I705,$V$3:$V$723)</f>
        <v>1</v>
      </c>
      <c r="R705" s="11">
        <f ca="1">SUMIF(Ingredients!$B$3:$B$217,'PH complex foods'!J705,Ingredients!$A$3:$A$119)+SUMIF($B$3:$B$724,J705,$V$3:$V$723)</f>
        <v>1</v>
      </c>
      <c r="S705" s="11">
        <f ca="1">SUMIF(Ingredients!$B$3:$B$217,'PH complex foods'!K705,Ingredients!$A$3:$A$119)+SUMIF($B$3:$B$724,K705,$V$3:$V$723)</f>
        <v>1</v>
      </c>
      <c r="T705" s="11">
        <f ca="1">SUMIF(Ingredients!$B$3:$B$217,'PH complex foods'!L705,Ingredients!$A$3:$A$119)+SUMIF($B$3:$B$724,L705,$V$3:$V$723)</f>
        <v>1</v>
      </c>
      <c r="U705" s="11">
        <f ca="1">SUMIF(Ingredients!$B$3:$B$217,'PH complex foods'!M705,Ingredients!$A$3:$A$119)+SUMIF($B$3:$B$724,M705,$V$3:$V$723)</f>
        <v>0</v>
      </c>
      <c r="V705" s="10">
        <f t="shared" ca="1" si="142"/>
        <v>1</v>
      </c>
      <c r="W705" s="11">
        <f t="shared" si="131"/>
        <v>0</v>
      </c>
      <c r="X705" s="44" t="str">
        <f t="shared" ca="1" si="143"/>
        <v>Yes</v>
      </c>
      <c r="Y705" s="34">
        <f>SUMIF(Ingredients!$B$3:$B$217,F705,Ingredients!$C$3:$C$217)+SUMIF($B$3:$B$724,F705,$AG$3:$AG$724)</f>
        <v>10</v>
      </c>
      <c r="Z705" s="30">
        <f>SUMIF(Ingredients!$B$3:$B$217,G705,Ingredients!$C$3:$C$217)+SUMIF($B$3:$B$724,G705,$AG$3:$AG$724)</f>
        <v>20</v>
      </c>
      <c r="AA705" s="30">
        <f>SUMIF(Ingredients!$B$3:$B$217,H705,Ingredients!$C$3:$C$217)+SUMIF($B$3:$B$724,H705,$AG$3:$AG$724)</f>
        <v>0</v>
      </c>
      <c r="AB705" s="30">
        <f>SUMIF(Ingredients!$B$3:$B$217,I705,Ingredients!$C$3:$C$217)+SUMIF($B$3:$B$724,I705,$AG$3:$AG$724)</f>
        <v>10</v>
      </c>
      <c r="AC705" s="30">
        <f>SUMIF(Ingredients!$B$3:$B$217,J705,Ingredients!$C$3:$C$217)+SUMIF($B$3:$B$724,J705,$AG$3:$AG$724)</f>
        <v>2</v>
      </c>
      <c r="AD705" s="30">
        <f>SUMIF(Ingredients!$B$3:$B$217,K705,Ingredients!$C$3:$C$217)+SUMIF($B$3:$B$724,K705,$AG$3:$AG$724)</f>
        <v>2</v>
      </c>
      <c r="AE705" s="30">
        <f>SUMIF(Ingredients!$B$3:$B$217,L705,Ingredients!$C$3:$C$217)+SUMIF($B$3:$B$724,L705,$AG$3:$AG$724)</f>
        <v>2</v>
      </c>
      <c r="AF705" s="30">
        <f>SUMIF(Ingredients!$B$3:$B$217,M705,Ingredients!$C$3:$C$217)+SUMIF($B$3:$B$724,M705,$AG$3:$AG$724)</f>
        <v>0</v>
      </c>
      <c r="AG705" s="29">
        <f t="shared" si="132"/>
        <v>46</v>
      </c>
      <c r="AH705" s="30">
        <f>SUMIF(Ingredients!$B$3:$B$217,F705,Ingredients!$D$3:$D$217)+SUMIF($B$3:$B$724,F705,$AP$3:$AP$724)</f>
        <v>0</v>
      </c>
      <c r="AI705" s="30">
        <f>SUMIF(Ingredients!$B$3:$B$217,G705,Ingredients!$D$3:$D$217)+SUMIF($B$3:$B$724,G705,$AP$3:$AP$724)</f>
        <v>15</v>
      </c>
      <c r="AJ705" s="30">
        <f>SUMIF(Ingredients!$B$3:$B$217,H705,Ingredients!$D$3:$D$217)+SUMIF($B$3:$B$724,H705,$AP$3:$AP$724)</f>
        <v>0</v>
      </c>
      <c r="AK705" s="30">
        <f>SUMIF(Ingredients!$B$3:$B$217,I705,Ingredients!$D$3:$D$217)+SUMIF($B$3:$B$724,I705,$AP$3:$AP$724)</f>
        <v>0</v>
      </c>
      <c r="AL705" s="30">
        <f>SUMIF(Ingredients!$B$3:$B$217,J705,Ingredients!$D$3:$D$217)+SUMIF($B$3:$B$724,J705,$AP$3:$AP$724)</f>
        <v>5</v>
      </c>
      <c r="AM705" s="30">
        <f>SUMIF(Ingredients!$B$3:$B$217,K705,Ingredients!$D$3:$D$217)+SUMIF($B$3:$B$724,K705,$AP$3:$AP$724)</f>
        <v>0</v>
      </c>
      <c r="AN705" s="30">
        <f>SUMIF(Ingredients!$B$3:$B$217,L705,Ingredients!$D$3:$D$217)+SUMIF($B$3:$B$724,L705,$AP$3:$AP$724)</f>
        <v>0</v>
      </c>
      <c r="AO705" s="30">
        <f>SUMIF(Ingredients!$B$3:$B$217,M705,Ingredients!$D$3:$D$217)+SUMIF($B$3:$B$724,M705,$AP$3:$AP$724)</f>
        <v>0</v>
      </c>
      <c r="AP705" s="29">
        <f t="shared" si="133"/>
        <v>20</v>
      </c>
      <c r="AQ705" s="30">
        <f>SUMIF(Ingredients!$B$3:$B$217,F705,Ingredients!$E$3:$E$217)+SUMIF($B$3:$B$724,F705,$AY$3:$AY$727)</f>
        <v>14</v>
      </c>
      <c r="AR705" s="30">
        <f>SUMIF(Ingredients!$B$3:$B$217,G705,Ingredients!$E$3:$E$217)+SUMIF($B$3:$B$724,G705,$AY$3:$AY$727)</f>
        <v>18.714285714285715</v>
      </c>
      <c r="AS705" s="30">
        <f>SUMIF(Ingredients!$B$3:$B$217,H705,Ingredients!$E$3:$E$217)+SUMIF($B$3:$B$724,H705,$AY$3:$AY$727)</f>
        <v>48</v>
      </c>
      <c r="AT705" s="30">
        <f>SUMIF(Ingredients!$B$3:$B$217,I705,Ingredients!$E$3:$E$217)+SUMIF($B$3:$B$724,I705,$AY$3:$AY$727)</f>
        <v>73</v>
      </c>
      <c r="AU705" s="30">
        <f>SUMIF(Ingredients!$B$3:$B$217,J705,Ingredients!$E$3:$E$217)+SUMIF($B$3:$B$724,J705,$AY$3:$AY$727)</f>
        <v>5</v>
      </c>
      <c r="AV705" s="30">
        <f>SUMIF(Ingredients!$B$3:$B$217,K705,Ingredients!$E$3:$E$217)+SUMIF($B$3:$B$724,K705,$AY$3:$AY$727)</f>
        <v>7</v>
      </c>
      <c r="AW705" s="30">
        <f>SUMIF(Ingredients!$B$3:$B$217,L705,Ingredients!$E$3:$E$217)+SUMIF($B$3:$B$724,L705,$AY$3:$AY$727)</f>
        <v>24</v>
      </c>
      <c r="AX705" s="30">
        <f>SUMIF(Ingredients!$B$3:$B$217,M705,Ingredients!$E$3:$E$217)+SUMIF($B$3:$B$724,M705,$AY$3:$AY$727)</f>
        <v>0</v>
      </c>
      <c r="AY705" s="29">
        <f t="shared" si="134"/>
        <v>27.102040816326532</v>
      </c>
      <c r="AZ705" s="30">
        <f>SUMIF(Ingredients!$B$3:$B$217,F705,Ingredients!$F$3:$F$217)+SUMIF($B$3:$B$724,F705,$BH$3:$BH$724)</f>
        <v>0</v>
      </c>
      <c r="BA705" s="30">
        <f>SUMIF(Ingredients!$B$3:$B$217,G705,Ingredients!$F$3:$F$217)+SUMIF($B$3:$B$724,G705,$BH$3:$BH$724)</f>
        <v>1</v>
      </c>
      <c r="BB705" s="30">
        <f>SUMIF(Ingredients!$B$3:$B$217,H705,Ingredients!$F$3:$F$217)+SUMIF($B$3:$B$724,H705,$BH$3:$BH$724)</f>
        <v>0</v>
      </c>
      <c r="BC705" s="30">
        <f>SUMIF(Ingredients!$B$3:$B$217,I705,Ingredients!$F$3:$F$217)+SUMIF($B$3:$B$724,I705,$BH$3:$BH$724)</f>
        <v>0</v>
      </c>
      <c r="BD705" s="30">
        <f>SUMIF(Ingredients!$B$3:$B$217,J705,Ingredients!$F$3:$F$217)+SUMIF($B$3:$B$724,J705,$BH$3:$BH$724)</f>
        <v>0</v>
      </c>
      <c r="BE705" s="30">
        <f>SUMIF(Ingredients!$B$3:$B$217,K705,Ingredients!$F$3:$F$217)+SUMIF($B$3:$B$724,K705,$BH$3:$BH$724)</f>
        <v>0</v>
      </c>
      <c r="BF705" s="30">
        <f>SUMIF(Ingredients!$B$3:$B$217,L705,Ingredients!$F$3:$F$217)+SUMIF($B$3:$B$724,L705,$BH$3:$BH$724)</f>
        <v>0</v>
      </c>
      <c r="BG705" s="30">
        <f>SUMIF(Ingredients!$B$3:$B$217,M705,Ingredients!$F$3:$F$217)+SUMIF($B$3:$B$724,M705,$BH$3:$BH$724)</f>
        <v>0</v>
      </c>
      <c r="BH705" s="35">
        <f t="shared" si="135"/>
        <v>1</v>
      </c>
      <c r="BI705" s="30">
        <f>SUMIF(Ingredients!$B$3:$B$217,F705,Ingredients!$G$3:$G$217)+SUMIF($B$3:$B$724,F705,$BQ$3:$BQ$724)</f>
        <v>0</v>
      </c>
      <c r="BJ705" s="30">
        <f>SUMIF(Ingredients!$B$3:$B$217,G705,Ingredients!$G$3:$G$217)+SUMIF($B$3:$B$724,G705,$BQ$3:$BQ$724)</f>
        <v>0</v>
      </c>
      <c r="BK705" s="30">
        <f>SUMIF(Ingredients!$B$3:$B$217,H705,Ingredients!$G$3:$G$217)+SUMIF($B$3:$B$724,H705,$BQ$3:$BQ$724)</f>
        <v>0</v>
      </c>
      <c r="BL705" s="30">
        <f>SUMIF(Ingredients!$B$3:$B$217,I705,Ingredients!$G$3:$G$217)+SUMIF($B$3:$B$724,I705,$BQ$3:$BQ$724)</f>
        <v>0</v>
      </c>
      <c r="BM705" s="30">
        <f>SUMIF(Ingredients!$B$3:$B$217,J705,Ingredients!$G$3:$G$217)+SUMIF($B$3:$B$724,J705,$BQ$3:$BQ$724)</f>
        <v>0</v>
      </c>
      <c r="BN705" s="30">
        <f>SUMIF(Ingredients!$B$3:$B$217,K705,Ingredients!$G$3:$G$217)+SUMIF($B$3:$B$724,K705,$BQ$3:$BQ$724)</f>
        <v>0</v>
      </c>
      <c r="BO705" s="30">
        <f>SUMIF(Ingredients!$B$3:$B$217,L705,Ingredients!$G$3:$G$217)+SUMIF($B$3:$B$724,L705,$BQ$3:$BQ$724)</f>
        <v>0</v>
      </c>
      <c r="BP705" s="30">
        <f>SUMIF(Ingredients!$B$3:$B$217,M705,Ingredients!$G$3:$G$217)+SUMIF($B$3:$B$724,M705,$BQ$3:$BQ$724)</f>
        <v>0</v>
      </c>
      <c r="BQ705" s="36">
        <f t="shared" si="136"/>
        <v>0</v>
      </c>
      <c r="BR705" s="30">
        <f>SUMIF(Ingredients!$B$3:$B$217,F705,Ingredients!$H$3:$H$217)+SUMIF($B$3:$B$724,F705,$BZ$3:$BZ$724)</f>
        <v>0</v>
      </c>
      <c r="BS705" s="30">
        <f>SUMIF(Ingredients!$B$3:$B$217,G705,Ingredients!$H$3:$H$217)+SUMIF($B$3:$B$724,G705,$BZ$3:$BZ$724)</f>
        <v>0</v>
      </c>
      <c r="BT705" s="30">
        <f>SUMIF(Ingredients!$B$3:$B$217,H705,Ingredients!$H$3:$H$217)+SUMIF($B$3:$B$724,H705,$BZ$3:$BZ$724)</f>
        <v>0</v>
      </c>
      <c r="BU705" s="30">
        <f>SUMIF(Ingredients!$B$3:$B$217,I705,Ingredients!$H$3:$H$217)+SUMIF($B$3:$B$724,I705,$BZ$3:$BZ$724)</f>
        <v>0</v>
      </c>
      <c r="BV705" s="30">
        <f>SUMIF(Ingredients!$B$3:$B$217,J705,Ingredients!$H$3:$H$217)+SUMIF($B$3:$B$724,J705,$BZ$3:$BZ$724)</f>
        <v>1.5</v>
      </c>
      <c r="BW705" s="30">
        <f>SUMIF(Ingredients!$B$3:$B$217,K705,Ingredients!$H$3:$H$217)+SUMIF($B$3:$B$724,K705,$BZ$3:$BZ$724)</f>
        <v>1</v>
      </c>
      <c r="BX705" s="30">
        <f>SUMIF(Ingredients!$B$3:$B$217,L705,Ingredients!$H$3:$H$217)+SUMIF($B$3:$B$724,L705,$BZ$3:$BZ$724)</f>
        <v>0</v>
      </c>
      <c r="BY705" s="30">
        <f>SUMIF(Ingredients!$B$3:$B$217,M705,Ingredients!$H$3:$H$217)+SUMIF($B$3:$B$724,M705,$BZ$3:$BZ$724)</f>
        <v>0</v>
      </c>
      <c r="BZ705" s="42">
        <f t="shared" si="137"/>
        <v>2.5</v>
      </c>
      <c r="CA705" s="30">
        <f>SUMIF(Ingredients!$B$3:$B$217,F705,Ingredients!$I$3:$I$217)+SUMIF($B$3:$B$724,F705,$CI$3:$CI$724)</f>
        <v>1.5</v>
      </c>
      <c r="CB705" s="30">
        <f>SUMIF(Ingredients!$B$3:$B$217,G705,Ingredients!$I$3:$I$217)+SUMIF($B$3:$B$724,G705,$CI$3:$CI$724)</f>
        <v>0</v>
      </c>
      <c r="CC705" s="30">
        <f>SUMIF(Ingredients!$B$3:$B$217,H705,Ingredients!$I$3:$I$217)+SUMIF($B$3:$B$724,H705,$CI$3:$CI$724)</f>
        <v>0</v>
      </c>
      <c r="CD705" s="30">
        <f>SUMIF(Ingredients!$B$3:$B$217,I705,Ingredients!$I$3:$I$217)+SUMIF($B$3:$B$724,I705,$CI$3:$CI$724)</f>
        <v>0</v>
      </c>
      <c r="CE705" s="30">
        <f>SUMIF(Ingredients!$B$3:$B$217,J705,Ingredients!$I$3:$I$217)+SUMIF($B$3:$B$724,J705,$CI$3:$CI$724)</f>
        <v>0</v>
      </c>
      <c r="CF705" s="30">
        <f>SUMIF(Ingredients!$B$3:$B$217,K705,Ingredients!$I$3:$I$217)+SUMIF($B$3:$B$724,K705,$CI$3:$CI$724)</f>
        <v>0</v>
      </c>
      <c r="CG705" s="30">
        <f>SUMIF(Ingredients!$B$3:$B$217,L705,Ingredients!$I$3:$I$217)+SUMIF($B$3:$B$724,L705,$CI$3:$CI$724)</f>
        <v>0.5</v>
      </c>
      <c r="CH705" s="30">
        <f>SUMIF(Ingredients!$B$3:$B$217,M705,Ingredients!$I$3:$I$217)+SUMIF($B$3:$B$724,M705,$CI$3:$CI$724)</f>
        <v>0</v>
      </c>
      <c r="CI705" s="38">
        <f t="shared" si="138"/>
        <v>2</v>
      </c>
      <c r="CJ705" s="30">
        <f>SUMIF(Ingredients!$B$3:$B$217,F705,Ingredients!$J$3:$J$217)+SUMIF($B$3:$B$724,F705,$CR$3:$CR$724)</f>
        <v>0</v>
      </c>
      <c r="CK705" s="30">
        <f>SUMIF(Ingredients!$B$3:$B$217,G705,Ingredients!$J$3:$J$217)+SUMIF($B$3:$B$724,G705,$CR$3:$CR$724)</f>
        <v>4</v>
      </c>
      <c r="CL705" s="30">
        <f>SUMIF(Ingredients!$B$3:$B$217,H705,Ingredients!$J$3:$J$217)+SUMIF($B$3:$B$724,H705,$CR$3:$CR$724)</f>
        <v>0</v>
      </c>
      <c r="CM705" s="30">
        <f>SUMIF(Ingredients!$B$3:$B$217,I705,Ingredients!$J$3:$J$217)+SUMIF($B$3:$B$724,I705,$CR$3:$CR$724)</f>
        <v>3</v>
      </c>
      <c r="CN705" s="30">
        <f>SUMIF(Ingredients!$B$3:$B$217,J705,Ingredients!$J$3:$J$217)+SUMIF($B$3:$B$724,J705,$CR$3:$CR$724)</f>
        <v>0</v>
      </c>
      <c r="CO705" s="30">
        <f>SUMIF(Ingredients!$B$3:$B$217,K705,Ingredients!$J$3:$J$217)+SUMIF($B$3:$B$724,K705,$CR$3:$CR$724)</f>
        <v>0</v>
      </c>
      <c r="CP705" s="30">
        <f>SUMIF(Ingredients!$B$3:$B$217,L705,Ingredients!$J$3:$J$217)+SUMIF($B$3:$B$724,L705,$CR$3:$CR$724)</f>
        <v>0</v>
      </c>
      <c r="CQ705" s="30">
        <f>SUMIF(Ingredients!$B$3:$B$217,M705,Ingredients!$J$3:$J$217)+SUMIF($B$3:$B$724,M705,$CR$3:$CR$724)</f>
        <v>0</v>
      </c>
      <c r="CR705" s="43">
        <f t="shared" si="139"/>
        <v>7</v>
      </c>
      <c r="CS705" s="34">
        <v>45</v>
      </c>
      <c r="CT705" s="30">
        <v>0</v>
      </c>
      <c r="CU705" s="30">
        <v>12</v>
      </c>
      <c r="CV705" s="35">
        <v>1</v>
      </c>
      <c r="CW705" s="36">
        <v>0</v>
      </c>
      <c r="CX705" s="37">
        <v>2.5</v>
      </c>
      <c r="CY705" s="38">
        <v>2</v>
      </c>
      <c r="CZ705" s="39">
        <v>7</v>
      </c>
      <c r="DA705" t="s">
        <v>202</v>
      </c>
      <c r="DB705" t="str">
        <f t="shared" ca="1" si="140"/>
        <v>-</v>
      </c>
      <c r="DD705" t="s">
        <v>200</v>
      </c>
      <c r="DE705" t="str">
        <f t="shared" ca="1" si="141"/>
        <v>GOURMETMUTTONBURGERITEM(MEAL, ItemRegistry.gourmetmuttonburgerItem, 4 ,9f,0f,1f,2.5f,0f,2f,7f,1.75f),</v>
      </c>
      <c r="DF705" t="s">
        <v>2688</v>
      </c>
    </row>
    <row r="706" spans="2:110" x14ac:dyDescent="0.3">
      <c r="B706" t="s">
        <v>1051</v>
      </c>
      <c r="C706" t="str">
        <f>INDEX('PH Itemnames'!$B$1:$B$723,MATCH(B706,'PH Itemnames'!$A$1:$A$723),1)</f>
        <v>netherstartoastItem</v>
      </c>
      <c r="D706" t="s">
        <v>240</v>
      </c>
      <c r="E706" t="s">
        <v>1192</v>
      </c>
      <c r="F706" s="10" t="s">
        <v>244</v>
      </c>
      <c r="G706" s="11" t="s">
        <v>1052</v>
      </c>
      <c r="H706" s="11" t="s">
        <v>247</v>
      </c>
      <c r="I706" s="11"/>
      <c r="J706" s="11"/>
      <c r="K706" s="11"/>
      <c r="L706" s="11"/>
      <c r="M706" s="11"/>
      <c r="N706" s="46">
        <f ca="1">SUMIF(Ingredients!$B$3:$B$217,'PH complex foods'!F706,Ingredients!$A$3:$A$119)+SUMIF($B$3:$B$724,F706,$V$3:$V$723)</f>
        <v>1</v>
      </c>
      <c r="O706" s="11">
        <f ca="1">SUMIF(Ingredients!$B$3:$B$217,'PH complex foods'!G706,Ingredients!$A$3:$A$119)+SUMIF($B$3:$B$724,G706,$V$3:$V$723)</f>
        <v>0</v>
      </c>
      <c r="P706" s="11">
        <f ca="1">SUMIF(Ingredients!$B$3:$B$217,'PH complex foods'!H706,Ingredients!$A$3:$A$119)+SUMIF($B$3:$B$724,H706,$V$3:$V$723)</f>
        <v>1</v>
      </c>
      <c r="Q706" s="11">
        <f ca="1">SUMIF(Ingredients!$B$3:$B$217,'PH complex foods'!I706,Ingredients!$A$3:$A$119)+SUMIF($B$3:$B$724,I706,$V$3:$V$723)</f>
        <v>0</v>
      </c>
      <c r="R706" s="11">
        <f ca="1">SUMIF(Ingredients!$B$3:$B$217,'PH complex foods'!J706,Ingredients!$A$3:$A$119)+SUMIF($B$3:$B$724,J706,$V$3:$V$723)</f>
        <v>0</v>
      </c>
      <c r="S706" s="11">
        <f ca="1">SUMIF(Ingredients!$B$3:$B$217,'PH complex foods'!K706,Ingredients!$A$3:$A$119)+SUMIF($B$3:$B$724,K706,$V$3:$V$723)</f>
        <v>0</v>
      </c>
      <c r="T706" s="11">
        <f ca="1">SUMIF(Ingredients!$B$3:$B$217,'PH complex foods'!L706,Ingredients!$A$3:$A$119)+SUMIF($B$3:$B$724,L706,$V$3:$V$723)</f>
        <v>0</v>
      </c>
      <c r="U706" s="11">
        <f ca="1">SUMIF(Ingredients!$B$3:$B$217,'PH complex foods'!M706,Ingredients!$A$3:$A$119)+SUMIF($B$3:$B$724,M706,$V$3:$V$723)</f>
        <v>0</v>
      </c>
      <c r="V706" s="10">
        <f t="shared" ca="1" si="142"/>
        <v>0</v>
      </c>
      <c r="W706" s="11">
        <f t="shared" si="131"/>
        <v>0</v>
      </c>
      <c r="X706" s="44" t="str">
        <f t="shared" ca="1" si="143"/>
        <v>No</v>
      </c>
      <c r="Y706" s="34">
        <f>SUMIF(Ingredients!$B$3:$B$217,F706,Ingredients!$C$3:$C$217)+SUMIF($B$3:$B$724,F706,$AG$3:$AG$724)</f>
        <v>10</v>
      </c>
      <c r="Z706" s="30">
        <f>SUMIF(Ingredients!$B$3:$B$217,G706,Ingredients!$C$3:$C$217)+SUMIF($B$3:$B$724,G706,$AG$3:$AG$724)</f>
        <v>0</v>
      </c>
      <c r="AA706" s="30">
        <f>SUMIF(Ingredients!$B$3:$B$217,H706,Ingredients!$C$3:$C$217)+SUMIF($B$3:$B$724,H706,$AG$3:$AG$724)</f>
        <v>5</v>
      </c>
      <c r="AB706" s="30">
        <f>SUMIF(Ingredients!$B$3:$B$217,I706,Ingredients!$C$3:$C$217)+SUMIF($B$3:$B$724,I706,$AG$3:$AG$724)</f>
        <v>0</v>
      </c>
      <c r="AC706" s="30">
        <f>SUMIF(Ingredients!$B$3:$B$217,J706,Ingredients!$C$3:$C$217)+SUMIF($B$3:$B$724,J706,$AG$3:$AG$724)</f>
        <v>0</v>
      </c>
      <c r="AD706" s="30">
        <f>SUMIF(Ingredients!$B$3:$B$217,K706,Ingredients!$C$3:$C$217)+SUMIF($B$3:$B$724,K706,$AG$3:$AG$724)</f>
        <v>0</v>
      </c>
      <c r="AE706" s="30">
        <f>SUMIF(Ingredients!$B$3:$B$217,L706,Ingredients!$C$3:$C$217)+SUMIF($B$3:$B$724,L706,$AG$3:$AG$724)</f>
        <v>0</v>
      </c>
      <c r="AF706" s="30">
        <f>SUMIF(Ingredients!$B$3:$B$217,M706,Ingredients!$C$3:$C$217)+SUMIF($B$3:$B$724,M706,$AG$3:$AG$724)</f>
        <v>0</v>
      </c>
      <c r="AG706" s="29">
        <f t="shared" si="132"/>
        <v>15</v>
      </c>
      <c r="AH706" s="30">
        <f>SUMIF(Ingredients!$B$3:$B$217,F706,Ingredients!$D$3:$D$217)+SUMIF($B$3:$B$724,F706,$AP$3:$AP$724)</f>
        <v>0</v>
      </c>
      <c r="AI706" s="30">
        <f>SUMIF(Ingredients!$B$3:$B$217,G706,Ingredients!$D$3:$D$217)+SUMIF($B$3:$B$724,G706,$AP$3:$AP$724)</f>
        <v>0</v>
      </c>
      <c r="AJ706" s="30">
        <f>SUMIF(Ingredients!$B$3:$B$217,H706,Ingredients!$D$3:$D$217)+SUMIF($B$3:$B$724,H706,$AP$3:$AP$724)</f>
        <v>0</v>
      </c>
      <c r="AK706" s="30">
        <f>SUMIF(Ingredients!$B$3:$B$217,I706,Ingredients!$D$3:$D$217)+SUMIF($B$3:$B$724,I706,$AP$3:$AP$724)</f>
        <v>0</v>
      </c>
      <c r="AL706" s="30">
        <f>SUMIF(Ingredients!$B$3:$B$217,J706,Ingredients!$D$3:$D$217)+SUMIF($B$3:$B$724,J706,$AP$3:$AP$724)</f>
        <v>0</v>
      </c>
      <c r="AM706" s="30">
        <f>SUMIF(Ingredients!$B$3:$B$217,K706,Ingredients!$D$3:$D$217)+SUMIF($B$3:$B$724,K706,$AP$3:$AP$724)</f>
        <v>0</v>
      </c>
      <c r="AN706" s="30">
        <f>SUMIF(Ingredients!$B$3:$B$217,L706,Ingredients!$D$3:$D$217)+SUMIF($B$3:$B$724,L706,$AP$3:$AP$724)</f>
        <v>0</v>
      </c>
      <c r="AO706" s="30">
        <f>SUMIF(Ingredients!$B$3:$B$217,M706,Ingredients!$D$3:$D$217)+SUMIF($B$3:$B$724,M706,$AP$3:$AP$724)</f>
        <v>0</v>
      </c>
      <c r="AP706" s="29">
        <f t="shared" si="133"/>
        <v>0</v>
      </c>
      <c r="AQ706" s="30">
        <f>SUMIF(Ingredients!$B$3:$B$217,F706,Ingredients!$E$3:$E$217)+SUMIF($B$3:$B$724,F706,$AY$3:$AY$727)</f>
        <v>16.5</v>
      </c>
      <c r="AR706" s="30">
        <f>SUMIF(Ingredients!$B$3:$B$217,G706,Ingredients!$E$3:$E$217)+SUMIF($B$3:$B$724,G706,$AY$3:$AY$727)</f>
        <v>0</v>
      </c>
      <c r="AS706" s="30">
        <f>SUMIF(Ingredients!$B$3:$B$217,H706,Ingredients!$E$3:$E$217)+SUMIF($B$3:$B$724,H706,$AY$3:$AY$727)</f>
        <v>12</v>
      </c>
      <c r="AT706" s="30">
        <f>SUMIF(Ingredients!$B$3:$B$217,I706,Ingredients!$E$3:$E$217)+SUMIF($B$3:$B$724,I706,$AY$3:$AY$727)</f>
        <v>0</v>
      </c>
      <c r="AU706" s="30">
        <f>SUMIF(Ingredients!$B$3:$B$217,J706,Ingredients!$E$3:$E$217)+SUMIF($B$3:$B$724,J706,$AY$3:$AY$727)</f>
        <v>0</v>
      </c>
      <c r="AV706" s="30">
        <f>SUMIF(Ingredients!$B$3:$B$217,K706,Ingredients!$E$3:$E$217)+SUMIF($B$3:$B$724,K706,$AY$3:$AY$727)</f>
        <v>0</v>
      </c>
      <c r="AW706" s="30">
        <f>SUMIF(Ingredients!$B$3:$B$217,L706,Ingredients!$E$3:$E$217)+SUMIF($B$3:$B$724,L706,$AY$3:$AY$727)</f>
        <v>0</v>
      </c>
      <c r="AX706" s="30">
        <f>SUMIF(Ingredients!$B$3:$B$217,M706,Ingredients!$E$3:$E$217)+SUMIF($B$3:$B$724,M706,$AY$3:$AY$727)</f>
        <v>0</v>
      </c>
      <c r="AY706" s="29">
        <f t="shared" si="134"/>
        <v>9.5</v>
      </c>
      <c r="AZ706" s="30">
        <f>SUMIF(Ingredients!$B$3:$B$217,F706,Ingredients!$F$3:$F$217)+SUMIF($B$3:$B$724,F706,$BH$3:$BH$724)</f>
        <v>1.5</v>
      </c>
      <c r="BA706" s="30">
        <f>SUMIF(Ingredients!$B$3:$B$217,G706,Ingredients!$F$3:$F$217)+SUMIF($B$3:$B$724,G706,$BH$3:$BH$724)</f>
        <v>0</v>
      </c>
      <c r="BB706" s="30">
        <f>SUMIF(Ingredients!$B$3:$B$217,H706,Ingredients!$F$3:$F$217)+SUMIF($B$3:$B$724,H706,$BH$3:$BH$724)</f>
        <v>0</v>
      </c>
      <c r="BC706" s="30">
        <f>SUMIF(Ingredients!$B$3:$B$217,I706,Ingredients!$F$3:$F$217)+SUMIF($B$3:$B$724,I706,$BH$3:$BH$724)</f>
        <v>0</v>
      </c>
      <c r="BD706" s="30">
        <f>SUMIF(Ingredients!$B$3:$B$217,J706,Ingredients!$F$3:$F$217)+SUMIF($B$3:$B$724,J706,$BH$3:$BH$724)</f>
        <v>0</v>
      </c>
      <c r="BE706" s="30">
        <f>SUMIF(Ingredients!$B$3:$B$217,K706,Ingredients!$F$3:$F$217)+SUMIF($B$3:$B$724,K706,$BH$3:$BH$724)</f>
        <v>0</v>
      </c>
      <c r="BF706" s="30">
        <f>SUMIF(Ingredients!$B$3:$B$217,L706,Ingredients!$F$3:$F$217)+SUMIF($B$3:$B$724,L706,$BH$3:$BH$724)</f>
        <v>0</v>
      </c>
      <c r="BG706" s="30">
        <f>SUMIF(Ingredients!$B$3:$B$217,M706,Ingredients!$F$3:$F$217)+SUMIF($B$3:$B$724,M706,$BH$3:$BH$724)</f>
        <v>0</v>
      </c>
      <c r="BH706" s="35">
        <f t="shared" si="135"/>
        <v>1.5</v>
      </c>
      <c r="BI706" s="30">
        <f>SUMIF(Ingredients!$B$3:$B$217,F706,Ingredients!$G$3:$G$217)+SUMIF($B$3:$B$724,F706,$BQ$3:$BQ$724)</f>
        <v>0</v>
      </c>
      <c r="BJ706" s="30">
        <f>SUMIF(Ingredients!$B$3:$B$217,G706,Ingredients!$G$3:$G$217)+SUMIF($B$3:$B$724,G706,$BQ$3:$BQ$724)</f>
        <v>0</v>
      </c>
      <c r="BK706" s="30">
        <f>SUMIF(Ingredients!$B$3:$B$217,H706,Ingredients!$G$3:$G$217)+SUMIF($B$3:$B$724,H706,$BQ$3:$BQ$724)</f>
        <v>0</v>
      </c>
      <c r="BL706" s="30">
        <f>SUMIF(Ingredients!$B$3:$B$217,I706,Ingredients!$G$3:$G$217)+SUMIF($B$3:$B$724,I706,$BQ$3:$BQ$724)</f>
        <v>0</v>
      </c>
      <c r="BM706" s="30">
        <f>SUMIF(Ingredients!$B$3:$B$217,J706,Ingredients!$G$3:$G$217)+SUMIF($B$3:$B$724,J706,$BQ$3:$BQ$724)</f>
        <v>0</v>
      </c>
      <c r="BN706" s="30">
        <f>SUMIF(Ingredients!$B$3:$B$217,K706,Ingredients!$G$3:$G$217)+SUMIF($B$3:$B$724,K706,$BQ$3:$BQ$724)</f>
        <v>0</v>
      </c>
      <c r="BO706" s="30">
        <f>SUMIF(Ingredients!$B$3:$B$217,L706,Ingredients!$G$3:$G$217)+SUMIF($B$3:$B$724,L706,$BQ$3:$BQ$724)</f>
        <v>0</v>
      </c>
      <c r="BP706" s="30">
        <f>SUMIF(Ingredients!$B$3:$B$217,M706,Ingredients!$G$3:$G$217)+SUMIF($B$3:$B$724,M706,$BQ$3:$BQ$724)</f>
        <v>0</v>
      </c>
      <c r="BQ706" s="36">
        <f t="shared" si="136"/>
        <v>0</v>
      </c>
      <c r="BR706" s="30">
        <f>SUMIF(Ingredients!$B$3:$B$217,F706,Ingredients!$H$3:$H$217)+SUMIF($B$3:$B$724,F706,$BZ$3:$BZ$724)</f>
        <v>0</v>
      </c>
      <c r="BS706" s="30">
        <f>SUMIF(Ingredients!$B$3:$B$217,G706,Ingredients!$H$3:$H$217)+SUMIF($B$3:$B$724,G706,$BZ$3:$BZ$724)</f>
        <v>0</v>
      </c>
      <c r="BT706" s="30">
        <f>SUMIF(Ingredients!$B$3:$B$217,H706,Ingredients!$H$3:$H$217)+SUMIF($B$3:$B$724,H706,$BZ$3:$BZ$724)</f>
        <v>0</v>
      </c>
      <c r="BU706" s="30">
        <f>SUMIF(Ingredients!$B$3:$B$217,I706,Ingredients!$H$3:$H$217)+SUMIF($B$3:$B$724,I706,$BZ$3:$BZ$724)</f>
        <v>0</v>
      </c>
      <c r="BV706" s="30">
        <f>SUMIF(Ingredients!$B$3:$B$217,J706,Ingredients!$H$3:$H$217)+SUMIF($B$3:$B$724,J706,$BZ$3:$BZ$724)</f>
        <v>0</v>
      </c>
      <c r="BW706" s="30">
        <f>SUMIF(Ingredients!$B$3:$B$217,K706,Ingredients!$H$3:$H$217)+SUMIF($B$3:$B$724,K706,$BZ$3:$BZ$724)</f>
        <v>0</v>
      </c>
      <c r="BX706" s="30">
        <f>SUMIF(Ingredients!$B$3:$B$217,L706,Ingredients!$H$3:$H$217)+SUMIF($B$3:$B$724,L706,$BZ$3:$BZ$724)</f>
        <v>0</v>
      </c>
      <c r="BY706" s="30">
        <f>SUMIF(Ingredients!$B$3:$B$217,M706,Ingredients!$H$3:$H$217)+SUMIF($B$3:$B$724,M706,$BZ$3:$BZ$724)</f>
        <v>0</v>
      </c>
      <c r="BZ706" s="42">
        <f t="shared" si="137"/>
        <v>0</v>
      </c>
      <c r="CA706" s="30">
        <f>SUMIF(Ingredients!$B$3:$B$217,F706,Ingredients!$I$3:$I$217)+SUMIF($B$3:$B$724,F706,$CI$3:$CI$724)</f>
        <v>0</v>
      </c>
      <c r="CB706" s="30">
        <f>SUMIF(Ingredients!$B$3:$B$217,G706,Ingredients!$I$3:$I$217)+SUMIF($B$3:$B$724,G706,$CI$3:$CI$724)</f>
        <v>0</v>
      </c>
      <c r="CC706" s="30">
        <f>SUMIF(Ingredients!$B$3:$B$217,H706,Ingredients!$I$3:$I$217)+SUMIF($B$3:$B$724,H706,$CI$3:$CI$724)</f>
        <v>0</v>
      </c>
      <c r="CD706" s="30">
        <f>SUMIF(Ingredients!$B$3:$B$217,I706,Ingredients!$I$3:$I$217)+SUMIF($B$3:$B$724,I706,$CI$3:$CI$724)</f>
        <v>0</v>
      </c>
      <c r="CE706" s="30">
        <f>SUMIF(Ingredients!$B$3:$B$217,J706,Ingredients!$I$3:$I$217)+SUMIF($B$3:$B$724,J706,$CI$3:$CI$724)</f>
        <v>0</v>
      </c>
      <c r="CF706" s="30">
        <f>SUMIF(Ingredients!$B$3:$B$217,K706,Ingredients!$I$3:$I$217)+SUMIF($B$3:$B$724,K706,$CI$3:$CI$724)</f>
        <v>0</v>
      </c>
      <c r="CG706" s="30">
        <f>SUMIF(Ingredients!$B$3:$B$217,L706,Ingredients!$I$3:$I$217)+SUMIF($B$3:$B$724,L706,$CI$3:$CI$724)</f>
        <v>0</v>
      </c>
      <c r="CH706" s="30">
        <f>SUMIF(Ingredients!$B$3:$B$217,M706,Ingredients!$I$3:$I$217)+SUMIF($B$3:$B$724,M706,$CI$3:$CI$724)</f>
        <v>0</v>
      </c>
      <c r="CI706" s="38">
        <f t="shared" si="138"/>
        <v>0</v>
      </c>
      <c r="CJ706" s="30">
        <f>SUMIF(Ingredients!$B$3:$B$217,F706,Ingredients!$J$3:$J$217)+SUMIF($B$3:$B$724,F706,$CR$3:$CR$724)</f>
        <v>1</v>
      </c>
      <c r="CK706" s="30">
        <f>SUMIF(Ingredients!$B$3:$B$217,G706,Ingredients!$J$3:$J$217)+SUMIF($B$3:$B$724,G706,$CR$3:$CR$724)</f>
        <v>0</v>
      </c>
      <c r="CL706" s="30">
        <f>SUMIF(Ingredients!$B$3:$B$217,H706,Ingredients!$J$3:$J$217)+SUMIF($B$3:$B$724,H706,$CR$3:$CR$724)</f>
        <v>1</v>
      </c>
      <c r="CM706" s="30">
        <f>SUMIF(Ingredients!$B$3:$B$217,I706,Ingredients!$J$3:$J$217)+SUMIF($B$3:$B$724,I706,$CR$3:$CR$724)</f>
        <v>0</v>
      </c>
      <c r="CN706" s="30">
        <f>SUMIF(Ingredients!$B$3:$B$217,J706,Ingredients!$J$3:$J$217)+SUMIF($B$3:$B$724,J706,$CR$3:$CR$724)</f>
        <v>0</v>
      </c>
      <c r="CO706" s="30">
        <f>SUMIF(Ingredients!$B$3:$B$217,K706,Ingredients!$J$3:$J$217)+SUMIF($B$3:$B$724,K706,$CR$3:$CR$724)</f>
        <v>0</v>
      </c>
      <c r="CP706" s="30">
        <f>SUMIF(Ingredients!$B$3:$B$217,L706,Ingredients!$J$3:$J$217)+SUMIF($B$3:$B$724,L706,$CR$3:$CR$724)</f>
        <v>0</v>
      </c>
      <c r="CQ706" s="30">
        <f>SUMIF(Ingredients!$B$3:$B$217,M706,Ingredients!$J$3:$J$217)+SUMIF($B$3:$B$724,M706,$CR$3:$CR$724)</f>
        <v>0</v>
      </c>
      <c r="CR706" s="43">
        <f t="shared" si="139"/>
        <v>2</v>
      </c>
      <c r="CS706" s="34">
        <v>15</v>
      </c>
      <c r="CT706" s="30">
        <v>0</v>
      </c>
      <c r="CU706" s="30">
        <v>9.5</v>
      </c>
      <c r="CV706" s="35">
        <v>1.5</v>
      </c>
      <c r="CW706" s="36">
        <v>0</v>
      </c>
      <c r="CX706" s="37">
        <v>0</v>
      </c>
      <c r="CY706" s="38">
        <v>0</v>
      </c>
      <c r="CZ706" s="39">
        <v>2</v>
      </c>
      <c r="DA706" t="s">
        <v>199</v>
      </c>
      <c r="DB706" t="str">
        <f t="shared" ca="1" si="140"/>
        <v>No</v>
      </c>
      <c r="DC706" t="s">
        <v>1053</v>
      </c>
      <c r="DD706" t="s">
        <v>200</v>
      </c>
      <c r="DE706" t="str">
        <f t="shared" ca="1" si="141"/>
        <v/>
      </c>
      <c r="DF706" t="s">
        <v>2272</v>
      </c>
    </row>
    <row r="707" spans="2:110" x14ac:dyDescent="0.3">
      <c r="B707" t="s">
        <v>1054</v>
      </c>
      <c r="C707" t="str">
        <f>INDEX('PH Itemnames'!$B$1:$B$723,MATCH(B707,'PH Itemnames'!$A$1:$A$723),1)</f>
        <v>paradiseburgerItem</v>
      </c>
      <c r="D707" t="s">
        <v>245</v>
      </c>
      <c r="E707" t="s">
        <v>1192</v>
      </c>
      <c r="F707" s="10" t="s">
        <v>75</v>
      </c>
      <c r="G707" s="11" t="s">
        <v>73</v>
      </c>
      <c r="H707" s="11" t="s">
        <v>350</v>
      </c>
      <c r="I707" s="11" t="s">
        <v>246</v>
      </c>
      <c r="J707" s="11" t="s">
        <v>128</v>
      </c>
      <c r="K707" s="11" t="s">
        <v>70</v>
      </c>
      <c r="L707" s="11" t="s">
        <v>322</v>
      </c>
      <c r="M707" s="11"/>
      <c r="N707" s="46">
        <f ca="1">SUMIF(Ingredients!$B$3:$B$217,'PH complex foods'!F707,Ingredients!$A$3:$A$119)+SUMIF($B$3:$B$724,F707,$V$3:$V$723)</f>
        <v>1</v>
      </c>
      <c r="O707" s="11">
        <f ca="1">SUMIF(Ingredients!$B$3:$B$217,'PH complex foods'!G707,Ingredients!$A$3:$A$119)+SUMIF($B$3:$B$724,G707,$V$3:$V$723)</f>
        <v>1</v>
      </c>
      <c r="P707" s="11">
        <f ca="1">SUMIF(Ingredients!$B$3:$B$217,'PH complex foods'!H707,Ingredients!$A$3:$A$119)+SUMIF($B$3:$B$724,H707,$V$3:$V$723)</f>
        <v>1</v>
      </c>
      <c r="Q707" s="11">
        <f ca="1">SUMIF(Ingredients!$B$3:$B$217,'PH complex foods'!I707,Ingredients!$A$3:$A$119)+SUMIF($B$3:$B$724,I707,$V$3:$V$723)</f>
        <v>1</v>
      </c>
      <c r="R707" s="11">
        <f ca="1">SUMIF(Ingredients!$B$3:$B$217,'PH complex foods'!J707,Ingredients!$A$3:$A$119)+SUMIF($B$3:$B$724,J707,$V$3:$V$723)</f>
        <v>1</v>
      </c>
      <c r="S707" s="11">
        <f ca="1">SUMIF(Ingredients!$B$3:$B$217,'PH complex foods'!K707,Ingredients!$A$3:$A$119)+SUMIF($B$3:$B$724,K707,$V$3:$V$723)</f>
        <v>1</v>
      </c>
      <c r="T707" s="11">
        <f ca="1">SUMIF(Ingredients!$B$3:$B$217,'PH complex foods'!L707,Ingredients!$A$3:$A$119)+SUMIF($B$3:$B$724,L707,$V$3:$V$723)</f>
        <v>1</v>
      </c>
      <c r="U707" s="11">
        <f ca="1">SUMIF(Ingredients!$B$3:$B$217,'PH complex foods'!M707,Ingredients!$A$3:$A$119)+SUMIF($B$3:$B$724,M707,$V$3:$V$723)</f>
        <v>0</v>
      </c>
      <c r="V707" s="10">
        <f t="shared" ca="1" si="142"/>
        <v>1</v>
      </c>
      <c r="W707" s="11">
        <f t="shared" si="131"/>
        <v>0</v>
      </c>
      <c r="X707" s="44" t="str">
        <f t="shared" ca="1" si="143"/>
        <v>Yes</v>
      </c>
      <c r="Y707" s="34">
        <f>SUMIF(Ingredients!$B$3:$B$217,F707,Ingredients!$C$3:$C$217)+SUMIF($B$3:$B$724,F707,$AG$3:$AG$724)</f>
        <v>10</v>
      </c>
      <c r="Z707" s="30">
        <f>SUMIF(Ingredients!$B$3:$B$217,G707,Ingredients!$C$3:$C$217)+SUMIF($B$3:$B$724,G707,$AG$3:$AG$724)</f>
        <v>10</v>
      </c>
      <c r="AA707" s="30">
        <f>SUMIF(Ingredients!$B$3:$B$217,H707,Ingredients!$C$3:$C$217)+SUMIF($B$3:$B$724,H707,$AG$3:$AG$724)</f>
        <v>2</v>
      </c>
      <c r="AB707" s="30">
        <f>SUMIF(Ingredients!$B$3:$B$217,I707,Ingredients!$C$3:$C$217)+SUMIF($B$3:$B$724,I707,$AG$3:$AG$724)</f>
        <v>5</v>
      </c>
      <c r="AC707" s="30">
        <f>SUMIF(Ingredients!$B$3:$B$217,J707,Ingredients!$C$3:$C$217)+SUMIF($B$3:$B$724,J707,$AG$3:$AG$724)</f>
        <v>2</v>
      </c>
      <c r="AD707" s="30">
        <f>SUMIF(Ingredients!$B$3:$B$217,K707,Ingredients!$C$3:$C$217)+SUMIF($B$3:$B$724,K707,$AG$3:$AG$724)</f>
        <v>2</v>
      </c>
      <c r="AE707" s="30">
        <f>SUMIF(Ingredients!$B$3:$B$217,L707,Ingredients!$C$3:$C$217)+SUMIF($B$3:$B$724,L707,$AG$3:$AG$724)</f>
        <v>2</v>
      </c>
      <c r="AF707" s="30">
        <f>SUMIF(Ingredients!$B$3:$B$217,M707,Ingredients!$C$3:$C$217)+SUMIF($B$3:$B$724,M707,$AG$3:$AG$724)</f>
        <v>0</v>
      </c>
      <c r="AG707" s="29">
        <f t="shared" si="132"/>
        <v>33</v>
      </c>
      <c r="AH707" s="30">
        <f>SUMIF(Ingredients!$B$3:$B$217,F707,Ingredients!$D$3:$D$217)+SUMIF($B$3:$B$724,F707,$AP$3:$AP$724)</f>
        <v>0</v>
      </c>
      <c r="AI707" s="30">
        <f>SUMIF(Ingredients!$B$3:$B$217,G707,Ingredients!$D$3:$D$217)+SUMIF($B$3:$B$724,G707,$AP$3:$AP$724)</f>
        <v>0</v>
      </c>
      <c r="AJ707" s="30">
        <f>SUMIF(Ingredients!$B$3:$B$217,H707,Ingredients!$D$3:$D$217)+SUMIF($B$3:$B$724,H707,$AP$3:$AP$724)</f>
        <v>5</v>
      </c>
      <c r="AK707" s="30">
        <f>SUMIF(Ingredients!$B$3:$B$217,I707,Ingredients!$D$3:$D$217)+SUMIF($B$3:$B$724,I707,$AP$3:$AP$724)</f>
        <v>0</v>
      </c>
      <c r="AL707" s="30">
        <f>SUMIF(Ingredients!$B$3:$B$217,J707,Ingredients!$D$3:$D$217)+SUMIF($B$3:$B$724,J707,$AP$3:$AP$724)</f>
        <v>0</v>
      </c>
      <c r="AM707" s="30">
        <f>SUMIF(Ingredients!$B$3:$B$217,K707,Ingredients!$D$3:$D$217)+SUMIF($B$3:$B$724,K707,$AP$3:$AP$724)</f>
        <v>5</v>
      </c>
      <c r="AN707" s="30">
        <f>SUMIF(Ingredients!$B$3:$B$217,L707,Ingredients!$D$3:$D$217)+SUMIF($B$3:$B$724,L707,$AP$3:$AP$724)</f>
        <v>5</v>
      </c>
      <c r="AO707" s="30">
        <f>SUMIF(Ingredients!$B$3:$B$217,M707,Ingredients!$D$3:$D$217)+SUMIF($B$3:$B$724,M707,$AP$3:$AP$724)</f>
        <v>0</v>
      </c>
      <c r="AP707" s="29">
        <f t="shared" si="133"/>
        <v>15</v>
      </c>
      <c r="AQ707" s="30">
        <f>SUMIF(Ingredients!$B$3:$B$217,F707,Ingredients!$E$3:$E$217)+SUMIF($B$3:$B$724,F707,$AY$3:$AY$727)</f>
        <v>10</v>
      </c>
      <c r="AR707" s="30">
        <f>SUMIF(Ingredients!$B$3:$B$217,G707,Ingredients!$E$3:$E$217)+SUMIF($B$3:$B$724,G707,$AY$3:$AY$727)</f>
        <v>73</v>
      </c>
      <c r="AS707" s="30">
        <f>SUMIF(Ingredients!$B$3:$B$217,H707,Ingredients!$E$3:$E$217)+SUMIF($B$3:$B$724,H707,$AY$3:$AY$727)</f>
        <v>22.333333333333332</v>
      </c>
      <c r="AT707" s="30">
        <f>SUMIF(Ingredients!$B$3:$B$217,I707,Ingredients!$E$3:$E$217)+SUMIF($B$3:$B$724,I707,$AY$3:$AY$727)</f>
        <v>21</v>
      </c>
      <c r="AU707" s="30">
        <f>SUMIF(Ingredients!$B$3:$B$217,J707,Ingredients!$E$3:$E$217)+SUMIF($B$3:$B$724,J707,$AY$3:$AY$727)</f>
        <v>18</v>
      </c>
      <c r="AV707" s="30">
        <f>SUMIF(Ingredients!$B$3:$B$217,K707,Ingredients!$E$3:$E$217)+SUMIF($B$3:$B$724,K707,$AY$3:$AY$727)</f>
        <v>5</v>
      </c>
      <c r="AW707" s="30">
        <f>SUMIF(Ingredients!$B$3:$B$217,L707,Ingredients!$E$3:$E$217)+SUMIF($B$3:$B$724,L707,$AY$3:$AY$727)</f>
        <v>5</v>
      </c>
      <c r="AX707" s="30">
        <f>SUMIF(Ingredients!$B$3:$B$217,M707,Ingredients!$E$3:$E$217)+SUMIF($B$3:$B$724,M707,$AY$3:$AY$727)</f>
        <v>0</v>
      </c>
      <c r="AY707" s="29">
        <f t="shared" si="134"/>
        <v>22.047619047619044</v>
      </c>
      <c r="AZ707" s="30">
        <f>SUMIF(Ingredients!$B$3:$B$217,F707,Ingredients!$F$3:$F$217)+SUMIF($B$3:$B$724,F707,$BH$3:$BH$724)</f>
        <v>0</v>
      </c>
      <c r="BA707" s="30">
        <f>SUMIF(Ingredients!$B$3:$B$217,G707,Ingredients!$F$3:$F$217)+SUMIF($B$3:$B$724,G707,$BH$3:$BH$724)</f>
        <v>0</v>
      </c>
      <c r="BB707" s="30">
        <f>SUMIF(Ingredients!$B$3:$B$217,H707,Ingredients!$F$3:$F$217)+SUMIF($B$3:$B$724,H707,$BH$3:$BH$724)</f>
        <v>0</v>
      </c>
      <c r="BC707" s="30">
        <f>SUMIF(Ingredients!$B$3:$B$217,I707,Ingredients!$F$3:$F$217)+SUMIF($B$3:$B$724,I707,$BH$3:$BH$724)</f>
        <v>1.5</v>
      </c>
      <c r="BD707" s="30">
        <f>SUMIF(Ingredients!$B$3:$B$217,J707,Ingredients!$F$3:$F$217)+SUMIF($B$3:$B$724,J707,$BH$3:$BH$724)</f>
        <v>0</v>
      </c>
      <c r="BE707" s="30">
        <f>SUMIF(Ingredients!$B$3:$B$217,K707,Ingredients!$F$3:$F$217)+SUMIF($B$3:$B$724,K707,$BH$3:$BH$724)</f>
        <v>0</v>
      </c>
      <c r="BF707" s="30">
        <f>SUMIF(Ingredients!$B$3:$B$217,L707,Ingredients!$F$3:$F$217)+SUMIF($B$3:$B$724,L707,$BH$3:$BH$724)</f>
        <v>0</v>
      </c>
      <c r="BG707" s="30">
        <f>SUMIF(Ingredients!$B$3:$B$217,M707,Ingredients!$F$3:$F$217)+SUMIF($B$3:$B$724,M707,$BH$3:$BH$724)</f>
        <v>0</v>
      </c>
      <c r="BH707" s="35">
        <f t="shared" si="135"/>
        <v>1.5</v>
      </c>
      <c r="BI707" s="30">
        <f>SUMIF(Ingredients!$B$3:$B$217,F707,Ingredients!$G$3:$G$217)+SUMIF($B$3:$B$724,F707,$BQ$3:$BQ$724)</f>
        <v>0</v>
      </c>
      <c r="BJ707" s="30">
        <f>SUMIF(Ingredients!$B$3:$B$217,G707,Ingredients!$G$3:$G$217)+SUMIF($B$3:$B$724,G707,$BQ$3:$BQ$724)</f>
        <v>0</v>
      </c>
      <c r="BK707" s="30">
        <f>SUMIF(Ingredients!$B$3:$B$217,H707,Ingredients!$G$3:$G$217)+SUMIF($B$3:$B$724,H707,$BQ$3:$BQ$724)</f>
        <v>0</v>
      </c>
      <c r="BL707" s="30">
        <f>SUMIF(Ingredients!$B$3:$B$217,I707,Ingredients!$G$3:$G$217)+SUMIF($B$3:$B$724,I707,$BQ$3:$BQ$724)</f>
        <v>0</v>
      </c>
      <c r="BM707" s="30">
        <f>SUMIF(Ingredients!$B$3:$B$217,J707,Ingredients!$G$3:$G$217)+SUMIF($B$3:$B$724,J707,$BQ$3:$BQ$724)</f>
        <v>0</v>
      </c>
      <c r="BN707" s="30">
        <f>SUMIF(Ingredients!$B$3:$B$217,K707,Ingredients!$G$3:$G$217)+SUMIF($B$3:$B$724,K707,$BQ$3:$BQ$724)</f>
        <v>0</v>
      </c>
      <c r="BO707" s="30">
        <f>SUMIF(Ingredients!$B$3:$B$217,L707,Ingredients!$G$3:$G$217)+SUMIF($B$3:$B$724,L707,$BQ$3:$BQ$724)</f>
        <v>0</v>
      </c>
      <c r="BP707" s="30">
        <f>SUMIF(Ingredients!$B$3:$B$217,M707,Ingredients!$G$3:$G$217)+SUMIF($B$3:$B$724,M707,$BQ$3:$BQ$724)</f>
        <v>0</v>
      </c>
      <c r="BQ707" s="36">
        <f t="shared" si="136"/>
        <v>0</v>
      </c>
      <c r="BR707" s="30">
        <f>SUMIF(Ingredients!$B$3:$B$217,F707,Ingredients!$H$3:$H$217)+SUMIF($B$3:$B$724,F707,$BZ$3:$BZ$724)</f>
        <v>0</v>
      </c>
      <c r="BS707" s="30">
        <f>SUMIF(Ingredients!$B$3:$B$217,G707,Ingredients!$H$3:$H$217)+SUMIF($B$3:$B$724,G707,$BZ$3:$BZ$724)</f>
        <v>0</v>
      </c>
      <c r="BT707" s="30">
        <f>SUMIF(Ingredients!$B$3:$B$217,H707,Ingredients!$H$3:$H$217)+SUMIF($B$3:$B$724,H707,$BZ$3:$BZ$724)</f>
        <v>1.5</v>
      </c>
      <c r="BU707" s="30">
        <f>SUMIF(Ingredients!$B$3:$B$217,I707,Ingredients!$H$3:$H$217)+SUMIF($B$3:$B$724,I707,$BZ$3:$BZ$724)</f>
        <v>0</v>
      </c>
      <c r="BV707" s="30">
        <f>SUMIF(Ingredients!$B$3:$B$217,J707,Ingredients!$H$3:$H$217)+SUMIF($B$3:$B$724,J707,$BZ$3:$BZ$724)</f>
        <v>1</v>
      </c>
      <c r="BW707" s="30">
        <f>SUMIF(Ingredients!$B$3:$B$217,K707,Ingredients!$H$3:$H$217)+SUMIF($B$3:$B$724,K707,$BZ$3:$BZ$724)</f>
        <v>1.5</v>
      </c>
      <c r="BX707" s="30">
        <f>SUMIF(Ingredients!$B$3:$B$217,L707,Ingredients!$H$3:$H$217)+SUMIF($B$3:$B$724,L707,$BZ$3:$BZ$724)</f>
        <v>1.5</v>
      </c>
      <c r="BY707" s="30">
        <f>SUMIF(Ingredients!$B$3:$B$217,M707,Ingredients!$H$3:$H$217)+SUMIF($B$3:$B$724,M707,$BZ$3:$BZ$724)</f>
        <v>0</v>
      </c>
      <c r="BZ707" s="42">
        <f t="shared" si="137"/>
        <v>5.5</v>
      </c>
      <c r="CA707" s="30">
        <f>SUMIF(Ingredients!$B$3:$B$217,F707,Ingredients!$I$3:$I$217)+SUMIF($B$3:$B$724,F707,$CI$3:$CI$724)</f>
        <v>2</v>
      </c>
      <c r="CB707" s="30">
        <f>SUMIF(Ingredients!$B$3:$B$217,G707,Ingredients!$I$3:$I$217)+SUMIF($B$3:$B$724,G707,$CI$3:$CI$724)</f>
        <v>0</v>
      </c>
      <c r="CC707" s="30">
        <f>SUMIF(Ingredients!$B$3:$B$217,H707,Ingredients!$I$3:$I$217)+SUMIF($B$3:$B$724,H707,$CI$3:$CI$724)</f>
        <v>0</v>
      </c>
      <c r="CD707" s="30">
        <f>SUMIF(Ingredients!$B$3:$B$217,I707,Ingredients!$I$3:$I$217)+SUMIF($B$3:$B$724,I707,$CI$3:$CI$724)</f>
        <v>0</v>
      </c>
      <c r="CE707" s="30">
        <f>SUMIF(Ingredients!$B$3:$B$217,J707,Ingredients!$I$3:$I$217)+SUMIF($B$3:$B$724,J707,$CI$3:$CI$724)</f>
        <v>0</v>
      </c>
      <c r="CF707" s="30">
        <f>SUMIF(Ingredients!$B$3:$B$217,K707,Ingredients!$I$3:$I$217)+SUMIF($B$3:$B$724,K707,$CI$3:$CI$724)</f>
        <v>0</v>
      </c>
      <c r="CG707" s="30">
        <f>SUMIF(Ingredients!$B$3:$B$217,L707,Ingredients!$I$3:$I$217)+SUMIF($B$3:$B$724,L707,$CI$3:$CI$724)</f>
        <v>0</v>
      </c>
      <c r="CH707" s="30">
        <f>SUMIF(Ingredients!$B$3:$B$217,M707,Ingredients!$I$3:$I$217)+SUMIF($B$3:$B$724,M707,$CI$3:$CI$724)</f>
        <v>0</v>
      </c>
      <c r="CI707" s="38">
        <f t="shared" si="138"/>
        <v>2</v>
      </c>
      <c r="CJ707" s="30">
        <f>SUMIF(Ingredients!$B$3:$B$217,F707,Ingredients!$J$3:$J$217)+SUMIF($B$3:$B$724,F707,$CR$3:$CR$724)</f>
        <v>0</v>
      </c>
      <c r="CK707" s="30">
        <f>SUMIF(Ingredients!$B$3:$B$217,G707,Ingredients!$J$3:$J$217)+SUMIF($B$3:$B$724,G707,$CR$3:$CR$724)</f>
        <v>3</v>
      </c>
      <c r="CL707" s="30">
        <f>SUMIF(Ingredients!$B$3:$B$217,H707,Ingredients!$J$3:$J$217)+SUMIF($B$3:$B$724,H707,$CR$3:$CR$724)</f>
        <v>0</v>
      </c>
      <c r="CM707" s="30">
        <f>SUMIF(Ingredients!$B$3:$B$217,I707,Ingredients!$J$3:$J$217)+SUMIF($B$3:$B$724,I707,$CR$3:$CR$724)</f>
        <v>0</v>
      </c>
      <c r="CN707" s="30">
        <f>SUMIF(Ingredients!$B$3:$B$217,J707,Ingredients!$J$3:$J$217)+SUMIF($B$3:$B$724,J707,$CR$3:$CR$724)</f>
        <v>0</v>
      </c>
      <c r="CO707" s="30">
        <f>SUMIF(Ingredients!$B$3:$B$217,K707,Ingredients!$J$3:$J$217)+SUMIF($B$3:$B$724,K707,$CR$3:$CR$724)</f>
        <v>0</v>
      </c>
      <c r="CP707" s="30">
        <f>SUMIF(Ingredients!$B$3:$B$217,L707,Ingredients!$J$3:$J$217)+SUMIF($B$3:$B$724,L707,$CR$3:$CR$724)</f>
        <v>0</v>
      </c>
      <c r="CQ707" s="30">
        <f>SUMIF(Ingredients!$B$3:$B$217,M707,Ingredients!$J$3:$J$217)+SUMIF($B$3:$B$724,M707,$CR$3:$CR$724)</f>
        <v>0</v>
      </c>
      <c r="CR707" s="43">
        <f t="shared" si="139"/>
        <v>3</v>
      </c>
      <c r="CS707" s="34">
        <v>35</v>
      </c>
      <c r="CT707" s="30">
        <v>0</v>
      </c>
      <c r="CU707" s="30">
        <v>12</v>
      </c>
      <c r="CV707" s="35">
        <v>1.5</v>
      </c>
      <c r="CW707" s="36">
        <v>0</v>
      </c>
      <c r="CX707" s="37">
        <v>5.5</v>
      </c>
      <c r="CY707" s="38">
        <v>2</v>
      </c>
      <c r="CZ707" s="39">
        <v>3</v>
      </c>
      <c r="DA707" t="s">
        <v>202</v>
      </c>
      <c r="DB707" t="str">
        <f t="shared" ca="1" si="140"/>
        <v>-</v>
      </c>
      <c r="DD707" t="s">
        <v>200</v>
      </c>
      <c r="DE707" t="str">
        <f t="shared" ca="1" si="141"/>
        <v>PARADISEBURGERITEM(MEAL, ItemRegistry.paradiseburgerItem, 4 ,7f,0f,1.5f,5.5f,0f,2f,3f,1.75f),</v>
      </c>
      <c r="DF707" t="s">
        <v>2689</v>
      </c>
    </row>
    <row r="708" spans="2:110" x14ac:dyDescent="0.3">
      <c r="B708" t="s">
        <v>1055</v>
      </c>
      <c r="C708" t="str">
        <f>INDEX('PH Itemnames'!$B$1:$B$723,MATCH(B708,'PH Itemnames'!$A$1:$A$723),1)</f>
        <v>chimichangaItem</v>
      </c>
      <c r="D708" t="s">
        <v>245</v>
      </c>
      <c r="E708" t="s">
        <v>1192</v>
      </c>
      <c r="F708" s="10" t="s">
        <v>346</v>
      </c>
      <c r="G708" s="11" t="s">
        <v>338</v>
      </c>
      <c r="H708" s="11" t="s">
        <v>44</v>
      </c>
      <c r="I708" s="11" t="s">
        <v>73</v>
      </c>
      <c r="J708" s="11" t="s">
        <v>737</v>
      </c>
      <c r="K708" s="11" t="s">
        <v>217</v>
      </c>
      <c r="L708" s="11"/>
      <c r="M708" s="11"/>
      <c r="N708" s="46">
        <f ca="1">SUMIF(Ingredients!$B$3:$B$217,'PH complex foods'!F708,Ingredients!$A$3:$A$119)+SUMIF($B$3:$B$724,F708,$V$3:$V$723)</f>
        <v>1</v>
      </c>
      <c r="O708" s="11">
        <f ca="1">SUMIF(Ingredients!$B$3:$B$217,'PH complex foods'!G708,Ingredients!$A$3:$A$119)+SUMIF($B$3:$B$724,G708,$V$3:$V$723)</f>
        <v>1</v>
      </c>
      <c r="P708" s="11">
        <f ca="1">SUMIF(Ingredients!$B$3:$B$217,'PH complex foods'!H708,Ingredients!$A$3:$A$119)+SUMIF($B$3:$B$724,H708,$V$3:$V$723)</f>
        <v>1</v>
      </c>
      <c r="Q708" s="11">
        <f ca="1">SUMIF(Ingredients!$B$3:$B$217,'PH complex foods'!I708,Ingredients!$A$3:$A$119)+SUMIF($B$3:$B$724,I708,$V$3:$V$723)</f>
        <v>1</v>
      </c>
      <c r="R708" s="11">
        <f ca="1">SUMIF(Ingredients!$B$3:$B$217,'PH complex foods'!J708,Ingredients!$A$3:$A$119)+SUMIF($B$3:$B$724,J708,$V$3:$V$723)</f>
        <v>0</v>
      </c>
      <c r="S708" s="11">
        <f ca="1">SUMIF(Ingredients!$B$3:$B$217,'PH complex foods'!K708,Ingredients!$A$3:$A$119)+SUMIF($B$3:$B$724,K708,$V$3:$V$723)</f>
        <v>1</v>
      </c>
      <c r="T708" s="11">
        <f ca="1">SUMIF(Ingredients!$B$3:$B$217,'PH complex foods'!L708,Ingredients!$A$3:$A$119)+SUMIF($B$3:$B$724,L708,$V$3:$V$723)</f>
        <v>0</v>
      </c>
      <c r="U708" s="11">
        <f ca="1">SUMIF(Ingredients!$B$3:$B$217,'PH complex foods'!M708,Ingredients!$A$3:$A$119)+SUMIF($B$3:$B$724,M708,$V$3:$V$723)</f>
        <v>0</v>
      </c>
      <c r="V708" s="10">
        <f t="shared" ca="1" si="142"/>
        <v>0</v>
      </c>
      <c r="W708" s="11">
        <f t="shared" ref="W708:W725" si="144">COUNTIF(F708:M1430,B708)</f>
        <v>0</v>
      </c>
      <c r="X708" s="44" t="str">
        <f t="shared" ca="1" si="143"/>
        <v>No</v>
      </c>
      <c r="Y708" s="34">
        <f>SUMIF(Ingredients!$B$3:$B$217,F708,Ingredients!$C$3:$C$217)+SUMIF($B$3:$B$724,F708,$AG$3:$AG$724)</f>
        <v>4</v>
      </c>
      <c r="Z708" s="30">
        <f>SUMIF(Ingredients!$B$3:$B$217,G708,Ingredients!$C$3:$C$217)+SUMIF($B$3:$B$724,G708,$AG$3:$AG$724)</f>
        <v>19.166666666666668</v>
      </c>
      <c r="AA708" s="30">
        <f>SUMIF(Ingredients!$B$3:$B$217,H708,Ingredients!$C$3:$C$217)+SUMIF($B$3:$B$724,H708,$AG$3:$AG$724)</f>
        <v>0</v>
      </c>
      <c r="AB708" s="30">
        <f>SUMIF(Ingredients!$B$3:$B$217,I708,Ingredients!$C$3:$C$217)+SUMIF($B$3:$B$724,I708,$AG$3:$AG$724)</f>
        <v>10</v>
      </c>
      <c r="AC708" s="30">
        <f>SUMIF(Ingredients!$B$3:$B$217,J708,Ingredients!$C$3:$C$217)+SUMIF($B$3:$B$724,J708,$AG$3:$AG$724)</f>
        <v>7</v>
      </c>
      <c r="AD708" s="30">
        <f>SUMIF(Ingredients!$B$3:$B$217,K708,Ingredients!$C$3:$C$217)+SUMIF($B$3:$B$724,K708,$AG$3:$AG$724)</f>
        <v>5</v>
      </c>
      <c r="AE708" s="30">
        <f>SUMIF(Ingredients!$B$3:$B$217,L708,Ingredients!$C$3:$C$217)+SUMIF($B$3:$B$724,L708,$AG$3:$AG$724)</f>
        <v>0</v>
      </c>
      <c r="AF708" s="30">
        <f>SUMIF(Ingredients!$B$3:$B$217,M708,Ingredients!$C$3:$C$217)+SUMIF($B$3:$B$724,M708,$AG$3:$AG$724)</f>
        <v>0</v>
      </c>
      <c r="AG708" s="29">
        <f t="shared" ref="AG708:AG724" si="145">SUM(Y708:AF708)</f>
        <v>45.166666666666671</v>
      </c>
      <c r="AH708" s="30">
        <f>SUMIF(Ingredients!$B$3:$B$217,F708,Ingredients!$D$3:$D$217)+SUMIF($B$3:$B$724,F708,$AP$3:$AP$724)</f>
        <v>0</v>
      </c>
      <c r="AI708" s="30">
        <f>SUMIF(Ingredients!$B$3:$B$217,G708,Ingredients!$D$3:$D$217)+SUMIF($B$3:$B$724,G708,$AP$3:$AP$724)</f>
        <v>10</v>
      </c>
      <c r="AJ708" s="30">
        <f>SUMIF(Ingredients!$B$3:$B$217,H708,Ingredients!$D$3:$D$217)+SUMIF($B$3:$B$724,H708,$AP$3:$AP$724)</f>
        <v>0</v>
      </c>
      <c r="AK708" s="30">
        <f>SUMIF(Ingredients!$B$3:$B$217,I708,Ingredients!$D$3:$D$217)+SUMIF($B$3:$B$724,I708,$AP$3:$AP$724)</f>
        <v>0</v>
      </c>
      <c r="AL708" s="30">
        <f>SUMIF(Ingredients!$B$3:$B$217,J708,Ingredients!$D$3:$D$217)+SUMIF($B$3:$B$724,J708,$AP$3:$AP$724)</f>
        <v>10</v>
      </c>
      <c r="AM708" s="30">
        <f>SUMIF(Ingredients!$B$3:$B$217,K708,Ingredients!$D$3:$D$217)+SUMIF($B$3:$B$724,K708,$AP$3:$AP$724)</f>
        <v>0</v>
      </c>
      <c r="AN708" s="30">
        <f>SUMIF(Ingredients!$B$3:$B$217,L708,Ingredients!$D$3:$D$217)+SUMIF($B$3:$B$724,L708,$AP$3:$AP$724)</f>
        <v>0</v>
      </c>
      <c r="AO708" s="30">
        <f>SUMIF(Ingredients!$B$3:$B$217,M708,Ingredients!$D$3:$D$217)+SUMIF($B$3:$B$724,M708,$AP$3:$AP$724)</f>
        <v>0</v>
      </c>
      <c r="AP708" s="29">
        <f t="shared" ref="AP708:AP724" si="146">SUM(AH708:AO708)</f>
        <v>20</v>
      </c>
      <c r="AQ708" s="30">
        <f>SUMIF(Ingredients!$B$3:$B$217,F708,Ingredients!$E$3:$E$217)+SUMIF($B$3:$B$724,F708,$AY$3:$AY$727)</f>
        <v>0</v>
      </c>
      <c r="AR708" s="30">
        <f>SUMIF(Ingredients!$B$3:$B$217,G708,Ingredients!$E$3:$E$217)+SUMIF($B$3:$B$724,G708,$AY$3:$AY$727)</f>
        <v>31.125</v>
      </c>
      <c r="AS708" s="30">
        <f>SUMIF(Ingredients!$B$3:$B$217,H708,Ingredients!$E$3:$E$217)+SUMIF($B$3:$B$724,H708,$AY$3:$AY$727)</f>
        <v>10</v>
      </c>
      <c r="AT708" s="30">
        <f>SUMIF(Ingredients!$B$3:$B$217,I708,Ingredients!$E$3:$E$217)+SUMIF($B$3:$B$724,I708,$AY$3:$AY$727)</f>
        <v>73</v>
      </c>
      <c r="AU708" s="30">
        <f>SUMIF(Ingredients!$B$3:$B$217,J708,Ingredients!$E$3:$E$217)+SUMIF($B$3:$B$724,J708,$AY$3:$AY$727)</f>
        <v>32</v>
      </c>
      <c r="AV708" s="30">
        <f>SUMIF(Ingredients!$B$3:$B$217,K708,Ingredients!$E$3:$E$217)+SUMIF($B$3:$B$724,K708,$AY$3:$AY$727)</f>
        <v>7</v>
      </c>
      <c r="AW708" s="30">
        <f>SUMIF(Ingredients!$B$3:$B$217,L708,Ingredients!$E$3:$E$217)+SUMIF($B$3:$B$724,L708,$AY$3:$AY$727)</f>
        <v>0</v>
      </c>
      <c r="AX708" s="30">
        <f>SUMIF(Ingredients!$B$3:$B$217,M708,Ingredients!$E$3:$E$217)+SUMIF($B$3:$B$724,M708,$AY$3:$AY$727)</f>
        <v>0</v>
      </c>
      <c r="AY708" s="29">
        <f t="shared" ref="AY708:AY724" si="147">SUM(AQ708:AX708)/COUNTA(F708:M708)</f>
        <v>25.520833333333332</v>
      </c>
      <c r="AZ708" s="30">
        <f>SUMIF(Ingredients!$B$3:$B$217,F708,Ingredients!$F$3:$F$217)+SUMIF($B$3:$B$724,F708,$BH$3:$BH$724)</f>
        <v>0</v>
      </c>
      <c r="BA708" s="30">
        <f>SUMIF(Ingredients!$B$3:$B$217,G708,Ingredients!$F$3:$F$217)+SUMIF($B$3:$B$724,G708,$BH$3:$BH$724)</f>
        <v>0</v>
      </c>
      <c r="BB708" s="30">
        <f>SUMIF(Ingredients!$B$3:$B$217,H708,Ingredients!$F$3:$F$217)+SUMIF($B$3:$B$724,H708,$BH$3:$BH$724)</f>
        <v>0</v>
      </c>
      <c r="BC708" s="30">
        <f>SUMIF(Ingredients!$B$3:$B$217,I708,Ingredients!$F$3:$F$217)+SUMIF($B$3:$B$724,I708,$BH$3:$BH$724)</f>
        <v>0</v>
      </c>
      <c r="BD708" s="30">
        <f>SUMIF(Ingredients!$B$3:$B$217,J708,Ingredients!$F$3:$F$217)+SUMIF($B$3:$B$724,J708,$BH$3:$BH$724)</f>
        <v>0</v>
      </c>
      <c r="BE708" s="30">
        <f>SUMIF(Ingredients!$B$3:$B$217,K708,Ingredients!$F$3:$F$217)+SUMIF($B$3:$B$724,K708,$BH$3:$BH$724)</f>
        <v>0</v>
      </c>
      <c r="BF708" s="30">
        <f>SUMIF(Ingredients!$B$3:$B$217,L708,Ingredients!$F$3:$F$217)+SUMIF($B$3:$B$724,L708,$BH$3:$BH$724)</f>
        <v>0</v>
      </c>
      <c r="BG708" s="30">
        <f>SUMIF(Ingredients!$B$3:$B$217,M708,Ingredients!$F$3:$F$217)+SUMIF($B$3:$B$724,M708,$BH$3:$BH$724)</f>
        <v>0</v>
      </c>
      <c r="BH708" s="35">
        <f t="shared" ref="BH708:BH724" si="148">SUM(AZ708:BG708)</f>
        <v>0</v>
      </c>
      <c r="BI708" s="30">
        <f>SUMIF(Ingredients!$B$3:$B$217,F708,Ingredients!$G$3:$G$217)+SUMIF($B$3:$B$724,F708,$BQ$3:$BQ$724)</f>
        <v>0</v>
      </c>
      <c r="BJ708" s="30">
        <f>SUMIF(Ingredients!$B$3:$B$217,G708,Ingredients!$G$3:$G$217)+SUMIF($B$3:$B$724,G708,$BQ$3:$BQ$724)</f>
        <v>0</v>
      </c>
      <c r="BK708" s="30">
        <f>SUMIF(Ingredients!$B$3:$B$217,H708,Ingredients!$G$3:$G$217)+SUMIF($B$3:$B$724,H708,$BQ$3:$BQ$724)</f>
        <v>0</v>
      </c>
      <c r="BL708" s="30">
        <f>SUMIF(Ingredients!$B$3:$B$217,I708,Ingredients!$G$3:$G$217)+SUMIF($B$3:$B$724,I708,$BQ$3:$BQ$724)</f>
        <v>0</v>
      </c>
      <c r="BM708" s="30">
        <f>SUMIF(Ingredients!$B$3:$B$217,J708,Ingredients!$G$3:$G$217)+SUMIF($B$3:$B$724,J708,$BQ$3:$BQ$724)</f>
        <v>0.8</v>
      </c>
      <c r="BN708" s="30">
        <f>SUMIF(Ingredients!$B$3:$B$217,K708,Ingredients!$G$3:$G$217)+SUMIF($B$3:$B$724,K708,$BQ$3:$BQ$724)</f>
        <v>0</v>
      </c>
      <c r="BO708" s="30">
        <f>SUMIF(Ingredients!$B$3:$B$217,L708,Ingredients!$G$3:$G$217)+SUMIF($B$3:$B$724,L708,$BQ$3:$BQ$724)</f>
        <v>0</v>
      </c>
      <c r="BP708" s="30">
        <f>SUMIF(Ingredients!$B$3:$B$217,M708,Ingredients!$G$3:$G$217)+SUMIF($B$3:$B$724,M708,$BQ$3:$BQ$724)</f>
        <v>0</v>
      </c>
      <c r="BQ708" s="36">
        <f t="shared" ref="BQ708:BQ724" si="149">SUM(BI708:BP708)</f>
        <v>0.8</v>
      </c>
      <c r="BR708" s="30">
        <f>SUMIF(Ingredients!$B$3:$B$217,F708,Ingredients!$H$3:$H$217)+SUMIF($B$3:$B$724,F708,$BZ$3:$BZ$724)</f>
        <v>0</v>
      </c>
      <c r="BS708" s="30">
        <f>SUMIF(Ingredients!$B$3:$B$217,G708,Ingredients!$H$3:$H$217)+SUMIF($B$3:$B$724,G708,$BZ$3:$BZ$724)</f>
        <v>1</v>
      </c>
      <c r="BT708" s="30">
        <f>SUMIF(Ingredients!$B$3:$B$217,H708,Ingredients!$H$3:$H$217)+SUMIF($B$3:$B$724,H708,$BZ$3:$BZ$724)</f>
        <v>0</v>
      </c>
      <c r="BU708" s="30">
        <f>SUMIF(Ingredients!$B$3:$B$217,I708,Ingredients!$H$3:$H$217)+SUMIF($B$3:$B$724,I708,$BZ$3:$BZ$724)</f>
        <v>0</v>
      </c>
      <c r="BV708" s="30">
        <f>SUMIF(Ingredients!$B$3:$B$217,J708,Ingredients!$H$3:$H$217)+SUMIF($B$3:$B$724,J708,$BZ$3:$BZ$724)</f>
        <v>4.5</v>
      </c>
      <c r="BW708" s="30">
        <f>SUMIF(Ingredients!$B$3:$B$217,K708,Ingredients!$H$3:$H$217)+SUMIF($B$3:$B$724,K708,$BZ$3:$BZ$724)</f>
        <v>0</v>
      </c>
      <c r="BX708" s="30">
        <f>SUMIF(Ingredients!$B$3:$B$217,L708,Ingredients!$H$3:$H$217)+SUMIF($B$3:$B$724,L708,$BZ$3:$BZ$724)</f>
        <v>0</v>
      </c>
      <c r="BY708" s="30">
        <f>SUMIF(Ingredients!$B$3:$B$217,M708,Ingredients!$H$3:$H$217)+SUMIF($B$3:$B$724,M708,$BZ$3:$BZ$724)</f>
        <v>0</v>
      </c>
      <c r="BZ708" s="42">
        <f t="shared" ref="BZ708:BZ724" si="150">SUM(BR708:BY708)</f>
        <v>5.5</v>
      </c>
      <c r="CA708" s="30">
        <f>SUMIF(Ingredients!$B$3:$B$217,F708,Ingredients!$I$3:$I$217)+SUMIF($B$3:$B$724,F708,$CI$3:$CI$724)</f>
        <v>0</v>
      </c>
      <c r="CB708" s="30">
        <f>SUMIF(Ingredients!$B$3:$B$217,G708,Ingredients!$I$3:$I$217)+SUMIF($B$3:$B$724,G708,$CI$3:$CI$724)</f>
        <v>2</v>
      </c>
      <c r="CC708" s="30">
        <f>SUMIF(Ingredients!$B$3:$B$217,H708,Ingredients!$I$3:$I$217)+SUMIF($B$3:$B$724,H708,$CI$3:$CI$724)</f>
        <v>0</v>
      </c>
      <c r="CD708" s="30">
        <f>SUMIF(Ingredients!$B$3:$B$217,I708,Ingredients!$I$3:$I$217)+SUMIF($B$3:$B$724,I708,$CI$3:$CI$724)</f>
        <v>0</v>
      </c>
      <c r="CE708" s="30">
        <f>SUMIF(Ingredients!$B$3:$B$217,J708,Ingredients!$I$3:$I$217)+SUMIF($B$3:$B$724,J708,$CI$3:$CI$724)</f>
        <v>0</v>
      </c>
      <c r="CF708" s="30">
        <f>SUMIF(Ingredients!$B$3:$B$217,K708,Ingredients!$I$3:$I$217)+SUMIF($B$3:$B$724,K708,$CI$3:$CI$724)</f>
        <v>0</v>
      </c>
      <c r="CG708" s="30">
        <f>SUMIF(Ingredients!$B$3:$B$217,L708,Ingredients!$I$3:$I$217)+SUMIF($B$3:$B$724,L708,$CI$3:$CI$724)</f>
        <v>0</v>
      </c>
      <c r="CH708" s="30">
        <f>SUMIF(Ingredients!$B$3:$B$217,M708,Ingredients!$I$3:$I$217)+SUMIF($B$3:$B$724,M708,$CI$3:$CI$724)</f>
        <v>0</v>
      </c>
      <c r="CI708" s="38">
        <f t="shared" ref="CI708:CI724" si="151">SUM(CA708:CH708)</f>
        <v>2</v>
      </c>
      <c r="CJ708" s="30">
        <f>SUMIF(Ingredients!$B$3:$B$217,F708,Ingredients!$J$3:$J$217)+SUMIF($B$3:$B$724,F708,$CR$3:$CR$724)</f>
        <v>0</v>
      </c>
      <c r="CK708" s="30">
        <f>SUMIF(Ingredients!$B$3:$B$217,G708,Ingredients!$J$3:$J$217)+SUMIF($B$3:$B$724,G708,$CR$3:$CR$724)</f>
        <v>3</v>
      </c>
      <c r="CL708" s="30">
        <f>SUMIF(Ingredients!$B$3:$B$217,H708,Ingredients!$J$3:$J$217)+SUMIF($B$3:$B$724,H708,$CR$3:$CR$724)</f>
        <v>0</v>
      </c>
      <c r="CM708" s="30">
        <f>SUMIF(Ingredients!$B$3:$B$217,I708,Ingredients!$J$3:$J$217)+SUMIF($B$3:$B$724,I708,$CR$3:$CR$724)</f>
        <v>3</v>
      </c>
      <c r="CN708" s="30">
        <f>SUMIF(Ingredients!$B$3:$B$217,J708,Ingredients!$J$3:$J$217)+SUMIF($B$3:$B$724,J708,$CR$3:$CR$724)</f>
        <v>0</v>
      </c>
      <c r="CO708" s="30">
        <f>SUMIF(Ingredients!$B$3:$B$217,K708,Ingredients!$J$3:$J$217)+SUMIF($B$3:$B$724,K708,$CR$3:$CR$724)</f>
        <v>1</v>
      </c>
      <c r="CP708" s="30">
        <f>SUMIF(Ingredients!$B$3:$B$217,L708,Ingredients!$J$3:$J$217)+SUMIF($B$3:$B$724,L708,$CR$3:$CR$724)</f>
        <v>0</v>
      </c>
      <c r="CQ708" s="30">
        <f>SUMIF(Ingredients!$B$3:$B$217,M708,Ingredients!$J$3:$J$217)+SUMIF($B$3:$B$724,M708,$CR$3:$CR$724)</f>
        <v>0</v>
      </c>
      <c r="CR708" s="43">
        <f t="shared" ref="CR708:CR724" si="152">SUM(CJ708:CQ708)</f>
        <v>7</v>
      </c>
      <c r="CS708" s="34">
        <v>45.166666666666671</v>
      </c>
      <c r="CT708" s="30">
        <v>0</v>
      </c>
      <c r="CU708" s="30">
        <v>12</v>
      </c>
      <c r="CV708" s="35">
        <v>0</v>
      </c>
      <c r="CW708" s="36">
        <v>1</v>
      </c>
      <c r="CX708" s="37">
        <v>5.5</v>
      </c>
      <c r="CY708" s="38">
        <v>2</v>
      </c>
      <c r="CZ708" s="39">
        <v>7</v>
      </c>
      <c r="DA708" t="s">
        <v>202</v>
      </c>
      <c r="DB708" t="str">
        <f t="shared" ref="DB708:DB725" ca="1" si="153">IF(X708="No", "No", "-")</f>
        <v>No</v>
      </c>
      <c r="DD708" t="s">
        <v>200</v>
      </c>
      <c r="DE708" t="str">
        <f t="shared" ref="DE708:DE725" ca="1" si="154">IF(AND(X708="Yes",NOT(DD708="No")),CONCATENATE(UPPER(C708), "(", E708, ", ItemRegistry.",C708,", ",4," ,", ROUND(CS708/5,2),"f,",ROUND(CT708,2),"f,",ROUND(CV708,2),"f,",ROUND(CX708,2),"f,",ROUND(CW708,2),"f,",ROUND(CY708,2),"f,",ROUND(CZ708,2),"f,",ROUND(21/CU708,2), "f),"),"")</f>
        <v/>
      </c>
      <c r="DF708" t="s">
        <v>2690</v>
      </c>
    </row>
    <row r="709" spans="2:110" x14ac:dyDescent="0.3">
      <c r="B709" t="s">
        <v>1056</v>
      </c>
      <c r="C709" t="str">
        <f>INDEX('PH Itemnames'!$B$1:$B$723,MATCH(B709,'PH Itemnames'!$A$1:$A$723),1)</f>
        <v>salisburysteakItem</v>
      </c>
      <c r="D709" t="s">
        <v>245</v>
      </c>
      <c r="E709" t="s">
        <v>1192</v>
      </c>
      <c r="F709" s="10" t="s">
        <v>75</v>
      </c>
      <c r="G709" s="11" t="s">
        <v>1003</v>
      </c>
      <c r="H709" s="11" t="s">
        <v>264</v>
      </c>
      <c r="I709" s="11" t="s">
        <v>226</v>
      </c>
      <c r="J709" s="11" t="s">
        <v>401</v>
      </c>
      <c r="K709" s="11"/>
      <c r="L709" s="11"/>
      <c r="M709" s="11"/>
      <c r="N709" s="46">
        <f ca="1">SUMIF(Ingredients!$B$3:$B$217,'PH complex foods'!F709,Ingredients!$A$3:$A$119)+SUMIF($B$3:$B$724,F709,$V$3:$V$723)</f>
        <v>1</v>
      </c>
      <c r="O709" s="11">
        <f ca="1">SUMIF(Ingredients!$B$3:$B$217,'PH complex foods'!G709,Ingredients!$A$3:$A$119)+SUMIF($B$3:$B$724,G709,$V$3:$V$723)</f>
        <v>1</v>
      </c>
      <c r="P709" s="11">
        <f ca="1">SUMIF(Ingredients!$B$3:$B$217,'PH complex foods'!H709,Ingredients!$A$3:$A$119)+SUMIF($B$3:$B$724,H709,$V$3:$V$723)</f>
        <v>1</v>
      </c>
      <c r="Q709" s="11">
        <f ca="1">SUMIF(Ingredients!$B$3:$B$217,'PH complex foods'!I709,Ingredients!$A$3:$A$119)+SUMIF($B$3:$B$724,I709,$V$3:$V$723)</f>
        <v>1</v>
      </c>
      <c r="R709" s="11">
        <f ca="1">SUMIF(Ingredients!$B$3:$B$217,'PH complex foods'!J709,Ingredients!$A$3:$A$119)+SUMIF($B$3:$B$724,J709,$V$3:$V$723)</f>
        <v>1</v>
      </c>
      <c r="S709" s="11">
        <f ca="1">SUMIF(Ingredients!$B$3:$B$217,'PH complex foods'!K709,Ingredients!$A$3:$A$119)+SUMIF($B$3:$B$724,K709,$V$3:$V$723)</f>
        <v>0</v>
      </c>
      <c r="T709" s="11">
        <f ca="1">SUMIF(Ingredients!$B$3:$B$217,'PH complex foods'!L709,Ingredients!$A$3:$A$119)+SUMIF($B$3:$B$724,L709,$V$3:$V$723)</f>
        <v>0</v>
      </c>
      <c r="U709" s="11">
        <f ca="1">SUMIF(Ingredients!$B$3:$B$217,'PH complex foods'!M709,Ingredients!$A$3:$A$119)+SUMIF($B$3:$B$724,M709,$V$3:$V$723)</f>
        <v>0</v>
      </c>
      <c r="V709" s="10">
        <f t="shared" ca="1" si="142"/>
        <v>1</v>
      </c>
      <c r="W709" s="11">
        <f t="shared" si="144"/>
        <v>0</v>
      </c>
      <c r="X709" s="44" t="str">
        <f t="shared" ca="1" si="143"/>
        <v>Yes</v>
      </c>
      <c r="Y709" s="34">
        <f>SUMIF(Ingredients!$B$3:$B$217,F709,Ingredients!$C$3:$C$217)+SUMIF($B$3:$B$724,F709,$AG$3:$AG$724)</f>
        <v>10</v>
      </c>
      <c r="Z709" s="30">
        <f>SUMIF(Ingredients!$B$3:$B$217,G709,Ingredients!$C$3:$C$217)+SUMIF($B$3:$B$724,G709,$AG$3:$AG$724)</f>
        <v>39.30952380952381</v>
      </c>
      <c r="AA709" s="30">
        <f>SUMIF(Ingredients!$B$3:$B$217,H709,Ingredients!$C$3:$C$217)+SUMIF($B$3:$B$724,H709,$AG$3:$AG$724)</f>
        <v>5</v>
      </c>
      <c r="AB709" s="30">
        <f>SUMIF(Ingredients!$B$3:$B$217,I709,Ingredients!$C$3:$C$217)+SUMIF($B$3:$B$724,I709,$AG$3:$AG$724)</f>
        <v>0</v>
      </c>
      <c r="AC709" s="30">
        <f>SUMIF(Ingredients!$B$3:$B$217,J709,Ingredients!$C$3:$C$217)+SUMIF($B$3:$B$724,J709,$AG$3:$AG$724)</f>
        <v>0</v>
      </c>
      <c r="AD709" s="30">
        <f>SUMIF(Ingredients!$B$3:$B$217,K709,Ingredients!$C$3:$C$217)+SUMIF($B$3:$B$724,K709,$AG$3:$AG$724)</f>
        <v>0</v>
      </c>
      <c r="AE709" s="30">
        <f>SUMIF(Ingredients!$B$3:$B$217,L709,Ingredients!$C$3:$C$217)+SUMIF($B$3:$B$724,L709,$AG$3:$AG$724)</f>
        <v>0</v>
      </c>
      <c r="AF709" s="30">
        <f>SUMIF(Ingredients!$B$3:$B$217,M709,Ingredients!$C$3:$C$217)+SUMIF($B$3:$B$724,M709,$AG$3:$AG$724)</f>
        <v>0</v>
      </c>
      <c r="AG709" s="29">
        <f t="shared" si="145"/>
        <v>54.30952380952381</v>
      </c>
      <c r="AH709" s="30">
        <f>SUMIF(Ingredients!$B$3:$B$217,F709,Ingredients!$D$3:$D$217)+SUMIF($B$3:$B$724,F709,$AP$3:$AP$724)</f>
        <v>0</v>
      </c>
      <c r="AI709" s="30">
        <f>SUMIF(Ingredients!$B$3:$B$217,G709,Ingredients!$D$3:$D$217)+SUMIF($B$3:$B$724,G709,$AP$3:$AP$724)</f>
        <v>0.35714285714285715</v>
      </c>
      <c r="AJ709" s="30">
        <f>SUMIF(Ingredients!$B$3:$B$217,H709,Ingredients!$D$3:$D$217)+SUMIF($B$3:$B$724,H709,$AP$3:$AP$724)</f>
        <v>0</v>
      </c>
      <c r="AK709" s="30">
        <f>SUMIF(Ingredients!$B$3:$B$217,I709,Ingredients!$D$3:$D$217)+SUMIF($B$3:$B$724,I709,$AP$3:$AP$724)</f>
        <v>0</v>
      </c>
      <c r="AL709" s="30">
        <f>SUMIF(Ingredients!$B$3:$B$217,J709,Ingredients!$D$3:$D$217)+SUMIF($B$3:$B$724,J709,$AP$3:$AP$724)</f>
        <v>0</v>
      </c>
      <c r="AM709" s="30">
        <f>SUMIF(Ingredients!$B$3:$B$217,K709,Ingredients!$D$3:$D$217)+SUMIF($B$3:$B$724,K709,$AP$3:$AP$724)</f>
        <v>0</v>
      </c>
      <c r="AN709" s="30">
        <f>SUMIF(Ingredients!$B$3:$B$217,L709,Ingredients!$D$3:$D$217)+SUMIF($B$3:$B$724,L709,$AP$3:$AP$724)</f>
        <v>0</v>
      </c>
      <c r="AO709" s="30">
        <f>SUMIF(Ingredients!$B$3:$B$217,M709,Ingredients!$D$3:$D$217)+SUMIF($B$3:$B$724,M709,$AP$3:$AP$724)</f>
        <v>0</v>
      </c>
      <c r="AP709" s="29">
        <f t="shared" si="146"/>
        <v>0.35714285714285715</v>
      </c>
      <c r="AQ709" s="30">
        <f>SUMIF(Ingredients!$B$3:$B$217,F709,Ingredients!$E$3:$E$217)+SUMIF($B$3:$B$724,F709,$AY$3:$AY$727)</f>
        <v>10</v>
      </c>
      <c r="AR709" s="30">
        <f>SUMIF(Ingredients!$B$3:$B$217,G709,Ingredients!$E$3:$E$217)+SUMIF($B$3:$B$724,G709,$AY$3:$AY$727)</f>
        <v>29.087301587301585</v>
      </c>
      <c r="AS709" s="30">
        <f>SUMIF(Ingredients!$B$3:$B$217,H709,Ingredients!$E$3:$E$217)+SUMIF($B$3:$B$724,H709,$AY$3:$AY$727)</f>
        <v>43</v>
      </c>
      <c r="AT709" s="30">
        <f>SUMIF(Ingredients!$B$3:$B$217,I709,Ingredients!$E$3:$E$217)+SUMIF($B$3:$B$724,I709,$AY$3:$AY$727)</f>
        <v>16</v>
      </c>
      <c r="AU709" s="30">
        <f>SUMIF(Ingredients!$B$3:$B$217,J709,Ingredients!$E$3:$E$217)+SUMIF($B$3:$B$724,J709,$AY$3:$AY$727)</f>
        <v>0</v>
      </c>
      <c r="AV709" s="30">
        <f>SUMIF(Ingredients!$B$3:$B$217,K709,Ingredients!$E$3:$E$217)+SUMIF($B$3:$B$724,K709,$AY$3:$AY$727)</f>
        <v>0</v>
      </c>
      <c r="AW709" s="30">
        <f>SUMIF(Ingredients!$B$3:$B$217,L709,Ingredients!$E$3:$E$217)+SUMIF($B$3:$B$724,L709,$AY$3:$AY$727)</f>
        <v>0</v>
      </c>
      <c r="AX709" s="30">
        <f>SUMIF(Ingredients!$B$3:$B$217,M709,Ingredients!$E$3:$E$217)+SUMIF($B$3:$B$724,M709,$AY$3:$AY$727)</f>
        <v>0</v>
      </c>
      <c r="AY709" s="29">
        <f t="shared" si="147"/>
        <v>19.617460317460317</v>
      </c>
      <c r="AZ709" s="30">
        <f>SUMIF(Ingredients!$B$3:$B$217,F709,Ingredients!$F$3:$F$217)+SUMIF($B$3:$B$724,F709,$BH$3:$BH$724)</f>
        <v>0</v>
      </c>
      <c r="BA709" s="30">
        <f>SUMIF(Ingredients!$B$3:$B$217,G709,Ingredients!$F$3:$F$217)+SUMIF($B$3:$B$724,G709,$BH$3:$BH$724)</f>
        <v>1.5</v>
      </c>
      <c r="BB709" s="30">
        <f>SUMIF(Ingredients!$B$3:$B$217,H709,Ingredients!$F$3:$F$217)+SUMIF($B$3:$B$724,H709,$BH$3:$BH$724)</f>
        <v>1</v>
      </c>
      <c r="BC709" s="30">
        <f>SUMIF(Ingredients!$B$3:$B$217,I709,Ingredients!$F$3:$F$217)+SUMIF($B$3:$B$724,I709,$BH$3:$BH$724)</f>
        <v>0</v>
      </c>
      <c r="BD709" s="30">
        <f>SUMIF(Ingredients!$B$3:$B$217,J709,Ingredients!$F$3:$F$217)+SUMIF($B$3:$B$724,J709,$BH$3:$BH$724)</f>
        <v>0</v>
      </c>
      <c r="BE709" s="30">
        <f>SUMIF(Ingredients!$B$3:$B$217,K709,Ingredients!$F$3:$F$217)+SUMIF($B$3:$B$724,K709,$BH$3:$BH$724)</f>
        <v>0</v>
      </c>
      <c r="BF709" s="30">
        <f>SUMIF(Ingredients!$B$3:$B$217,L709,Ingredients!$F$3:$F$217)+SUMIF($B$3:$B$724,L709,$BH$3:$BH$724)</f>
        <v>0</v>
      </c>
      <c r="BG709" s="30">
        <f>SUMIF(Ingredients!$B$3:$B$217,M709,Ingredients!$F$3:$F$217)+SUMIF($B$3:$B$724,M709,$BH$3:$BH$724)</f>
        <v>0</v>
      </c>
      <c r="BH709" s="35">
        <f t="shared" si="148"/>
        <v>2.5</v>
      </c>
      <c r="BI709" s="30">
        <f>SUMIF(Ingredients!$B$3:$B$217,F709,Ingredients!$G$3:$G$217)+SUMIF($B$3:$B$724,F709,$BQ$3:$BQ$724)</f>
        <v>0</v>
      </c>
      <c r="BJ709" s="30">
        <f>SUMIF(Ingredients!$B$3:$B$217,G709,Ingredients!$G$3:$G$217)+SUMIF($B$3:$B$724,G709,$BQ$3:$BQ$724)</f>
        <v>0</v>
      </c>
      <c r="BK709" s="30">
        <f>SUMIF(Ingredients!$B$3:$B$217,H709,Ingredients!$G$3:$G$217)+SUMIF($B$3:$B$724,H709,$BQ$3:$BQ$724)</f>
        <v>0</v>
      </c>
      <c r="BL709" s="30">
        <f>SUMIF(Ingredients!$B$3:$B$217,I709,Ingredients!$G$3:$G$217)+SUMIF($B$3:$B$724,I709,$BQ$3:$BQ$724)</f>
        <v>0</v>
      </c>
      <c r="BM709" s="30">
        <f>SUMIF(Ingredients!$B$3:$B$217,J709,Ingredients!$G$3:$G$217)+SUMIF($B$3:$B$724,J709,$BQ$3:$BQ$724)</f>
        <v>0</v>
      </c>
      <c r="BN709" s="30">
        <f>SUMIF(Ingredients!$B$3:$B$217,K709,Ingredients!$G$3:$G$217)+SUMIF($B$3:$B$724,K709,$BQ$3:$BQ$724)</f>
        <v>0</v>
      </c>
      <c r="BO709" s="30">
        <f>SUMIF(Ingredients!$B$3:$B$217,L709,Ingredients!$G$3:$G$217)+SUMIF($B$3:$B$724,L709,$BQ$3:$BQ$724)</f>
        <v>0</v>
      </c>
      <c r="BP709" s="30">
        <f>SUMIF(Ingredients!$B$3:$B$217,M709,Ingredients!$G$3:$G$217)+SUMIF($B$3:$B$724,M709,$BQ$3:$BQ$724)</f>
        <v>0</v>
      </c>
      <c r="BQ709" s="36">
        <f t="shared" si="149"/>
        <v>0</v>
      </c>
      <c r="BR709" s="30">
        <f>SUMIF(Ingredients!$B$3:$B$217,F709,Ingredients!$H$3:$H$217)+SUMIF($B$3:$B$724,F709,$BZ$3:$BZ$724)</f>
        <v>0</v>
      </c>
      <c r="BS709" s="30">
        <f>SUMIF(Ingredients!$B$3:$B$217,G709,Ingredients!$H$3:$H$217)+SUMIF($B$3:$B$724,G709,$BZ$3:$BZ$724)</f>
        <v>2.1428571428571428</v>
      </c>
      <c r="BT709" s="30">
        <f>SUMIF(Ingredients!$B$3:$B$217,H709,Ingredients!$H$3:$H$217)+SUMIF($B$3:$B$724,H709,$BZ$3:$BZ$724)</f>
        <v>0</v>
      </c>
      <c r="BU709" s="30">
        <f>SUMIF(Ingredients!$B$3:$B$217,I709,Ingredients!$H$3:$H$217)+SUMIF($B$3:$B$724,I709,$BZ$3:$BZ$724)</f>
        <v>0</v>
      </c>
      <c r="BV709" s="30">
        <f>SUMIF(Ingredients!$B$3:$B$217,J709,Ingredients!$H$3:$H$217)+SUMIF($B$3:$B$724,J709,$BZ$3:$BZ$724)</f>
        <v>0</v>
      </c>
      <c r="BW709" s="30">
        <f>SUMIF(Ingredients!$B$3:$B$217,K709,Ingredients!$H$3:$H$217)+SUMIF($B$3:$B$724,K709,$BZ$3:$BZ$724)</f>
        <v>0</v>
      </c>
      <c r="BX709" s="30">
        <f>SUMIF(Ingredients!$B$3:$B$217,L709,Ingredients!$H$3:$H$217)+SUMIF($B$3:$B$724,L709,$BZ$3:$BZ$724)</f>
        <v>0</v>
      </c>
      <c r="BY709" s="30">
        <f>SUMIF(Ingredients!$B$3:$B$217,M709,Ingredients!$H$3:$H$217)+SUMIF($B$3:$B$724,M709,$BZ$3:$BZ$724)</f>
        <v>0</v>
      </c>
      <c r="BZ709" s="42">
        <f t="shared" si="150"/>
        <v>2.1428571428571428</v>
      </c>
      <c r="CA709" s="30">
        <f>SUMIF(Ingredients!$B$3:$B$217,F709,Ingredients!$I$3:$I$217)+SUMIF($B$3:$B$724,F709,$CI$3:$CI$724)</f>
        <v>2</v>
      </c>
      <c r="CB709" s="30">
        <f>SUMIF(Ingredients!$B$3:$B$217,G709,Ingredients!$I$3:$I$217)+SUMIF($B$3:$B$724,G709,$CI$3:$CI$724)</f>
        <v>2.5</v>
      </c>
      <c r="CC709" s="30">
        <f>SUMIF(Ingredients!$B$3:$B$217,H709,Ingredients!$I$3:$I$217)+SUMIF($B$3:$B$724,H709,$CI$3:$CI$724)</f>
        <v>0</v>
      </c>
      <c r="CD709" s="30">
        <f>SUMIF(Ingredients!$B$3:$B$217,I709,Ingredients!$I$3:$I$217)+SUMIF($B$3:$B$724,I709,$CI$3:$CI$724)</f>
        <v>0</v>
      </c>
      <c r="CE709" s="30">
        <f>SUMIF(Ingredients!$B$3:$B$217,J709,Ingredients!$I$3:$I$217)+SUMIF($B$3:$B$724,J709,$CI$3:$CI$724)</f>
        <v>0</v>
      </c>
      <c r="CF709" s="30">
        <f>SUMIF(Ingredients!$B$3:$B$217,K709,Ingredients!$I$3:$I$217)+SUMIF($B$3:$B$724,K709,$CI$3:$CI$724)</f>
        <v>0</v>
      </c>
      <c r="CG709" s="30">
        <f>SUMIF(Ingredients!$B$3:$B$217,L709,Ingredients!$I$3:$I$217)+SUMIF($B$3:$B$724,L709,$CI$3:$CI$724)</f>
        <v>0</v>
      </c>
      <c r="CH709" s="30">
        <f>SUMIF(Ingredients!$B$3:$B$217,M709,Ingredients!$I$3:$I$217)+SUMIF($B$3:$B$724,M709,$CI$3:$CI$724)</f>
        <v>0</v>
      </c>
      <c r="CI709" s="38">
        <f t="shared" si="151"/>
        <v>4.5</v>
      </c>
      <c r="CJ709" s="30">
        <f>SUMIF(Ingredients!$B$3:$B$217,F709,Ingredients!$J$3:$J$217)+SUMIF($B$3:$B$724,F709,$CR$3:$CR$724)</f>
        <v>0</v>
      </c>
      <c r="CK709" s="30">
        <f>SUMIF(Ingredients!$B$3:$B$217,G709,Ingredients!$J$3:$J$217)+SUMIF($B$3:$B$724,G709,$CR$3:$CR$724)</f>
        <v>5</v>
      </c>
      <c r="CL709" s="30">
        <f>SUMIF(Ingredients!$B$3:$B$217,H709,Ingredients!$J$3:$J$217)+SUMIF($B$3:$B$724,H709,$CR$3:$CR$724)</f>
        <v>0</v>
      </c>
      <c r="CM709" s="30">
        <f>SUMIF(Ingredients!$B$3:$B$217,I709,Ingredients!$J$3:$J$217)+SUMIF($B$3:$B$724,I709,$CR$3:$CR$724)</f>
        <v>0</v>
      </c>
      <c r="CN709" s="30">
        <f>SUMIF(Ingredients!$B$3:$B$217,J709,Ingredients!$J$3:$J$217)+SUMIF($B$3:$B$724,J709,$CR$3:$CR$724)</f>
        <v>0</v>
      </c>
      <c r="CO709" s="30">
        <f>SUMIF(Ingredients!$B$3:$B$217,K709,Ingredients!$J$3:$J$217)+SUMIF($B$3:$B$724,K709,$CR$3:$CR$724)</f>
        <v>0</v>
      </c>
      <c r="CP709" s="30">
        <f>SUMIF(Ingredients!$B$3:$B$217,L709,Ingredients!$J$3:$J$217)+SUMIF($B$3:$B$724,L709,$CR$3:$CR$724)</f>
        <v>0</v>
      </c>
      <c r="CQ709" s="30">
        <f>SUMIF(Ingredients!$B$3:$B$217,M709,Ingredients!$J$3:$J$217)+SUMIF($B$3:$B$724,M709,$CR$3:$CR$724)</f>
        <v>0</v>
      </c>
      <c r="CR709" s="43">
        <f t="shared" si="152"/>
        <v>5</v>
      </c>
      <c r="CS709" s="34">
        <v>50</v>
      </c>
      <c r="CT709" s="30">
        <v>0.35714285714285715</v>
      </c>
      <c r="CU709" s="30">
        <v>14</v>
      </c>
      <c r="CV709" s="35">
        <v>2.5</v>
      </c>
      <c r="CW709" s="36">
        <v>0</v>
      </c>
      <c r="CX709" s="37">
        <v>2</v>
      </c>
      <c r="CY709" s="38">
        <v>4.5</v>
      </c>
      <c r="CZ709" s="39">
        <v>5</v>
      </c>
      <c r="DA709" t="s">
        <v>202</v>
      </c>
      <c r="DB709" t="str">
        <f t="shared" ca="1" si="153"/>
        <v>-</v>
      </c>
      <c r="DD709" t="s">
        <v>200</v>
      </c>
      <c r="DE709" t="str">
        <f t="shared" ca="1" si="154"/>
        <v>SALISBURYSTEAKITEM(MEAL, ItemRegistry.salisburysteakItem, 4 ,10f,0.36f,2.5f,2f,0f,4.5f,5f,1.5f),</v>
      </c>
      <c r="DF709" t="s">
        <v>2691</v>
      </c>
    </row>
    <row r="710" spans="2:110" x14ac:dyDescent="0.3">
      <c r="B710" t="s">
        <v>1057</v>
      </c>
      <c r="C710" t="str">
        <f>INDEX('PH Itemnames'!$B$1:$B$723,MATCH(B710,'PH Itemnames'!$A$1:$A$723),1)</f>
        <v>ploughmanslunchItem</v>
      </c>
      <c r="D710" t="s">
        <v>245</v>
      </c>
      <c r="E710" t="s">
        <v>1192</v>
      </c>
      <c r="F710" s="10" t="s">
        <v>246</v>
      </c>
      <c r="G710" s="11" t="s">
        <v>168</v>
      </c>
      <c r="H710" s="11" t="s">
        <v>73</v>
      </c>
      <c r="I710" s="11" t="s">
        <v>672</v>
      </c>
      <c r="J710" s="11" t="s">
        <v>64</v>
      </c>
      <c r="K710" s="11" t="s">
        <v>77</v>
      </c>
      <c r="L710" s="11" t="s">
        <v>299</v>
      </c>
      <c r="M710" s="11"/>
      <c r="N710" s="46">
        <f ca="1">SUMIF(Ingredients!$B$3:$B$217,'PH complex foods'!F710,Ingredients!$A$3:$A$119)+SUMIF($B$3:$B$724,F710,$V$3:$V$723)</f>
        <v>1</v>
      </c>
      <c r="O710" s="11">
        <f ca="1">SUMIF(Ingredients!$B$3:$B$217,'PH complex foods'!G710,Ingredients!$A$3:$A$119)+SUMIF($B$3:$B$724,G710,$V$3:$V$723)</f>
        <v>1</v>
      </c>
      <c r="P710" s="11">
        <f ca="1">SUMIF(Ingredients!$B$3:$B$217,'PH complex foods'!H710,Ingredients!$A$3:$A$119)+SUMIF($B$3:$B$724,H710,$V$3:$V$723)</f>
        <v>1</v>
      </c>
      <c r="Q710" s="11">
        <f ca="1">SUMIF(Ingredients!$B$3:$B$217,'PH complex foods'!I710,Ingredients!$A$3:$A$119)+SUMIF($B$3:$B$724,I710,$V$3:$V$723)</f>
        <v>1</v>
      </c>
      <c r="R710" s="11">
        <f ca="1">SUMIF(Ingredients!$B$3:$B$217,'PH complex foods'!J710,Ingredients!$A$3:$A$119)+SUMIF($B$3:$B$724,J710,$V$3:$V$723)</f>
        <v>1</v>
      </c>
      <c r="S710" s="11">
        <f ca="1">SUMIF(Ingredients!$B$3:$B$217,'PH complex foods'!K710,Ingredients!$A$3:$A$119)+SUMIF($B$3:$B$724,K710,$V$3:$V$723)</f>
        <v>1</v>
      </c>
      <c r="T710" s="11">
        <f ca="1">SUMIF(Ingredients!$B$3:$B$217,'PH complex foods'!L710,Ingredients!$A$3:$A$119)+SUMIF($B$3:$B$724,L710,$V$3:$V$723)</f>
        <v>1</v>
      </c>
      <c r="U710" s="11">
        <f ca="1">SUMIF(Ingredients!$B$3:$B$217,'PH complex foods'!M710,Ingredients!$A$3:$A$119)+SUMIF($B$3:$B$724,M710,$V$3:$V$723)</f>
        <v>0</v>
      </c>
      <c r="V710" s="10">
        <f t="shared" ref="V710:V725" ca="1" si="155">SUM(N710:U710)-COUNTA(F710:M710)+1</f>
        <v>1</v>
      </c>
      <c r="W710" s="11">
        <f t="shared" si="144"/>
        <v>0</v>
      </c>
      <c r="X710" s="44" t="str">
        <f t="shared" ca="1" si="143"/>
        <v>Yes</v>
      </c>
      <c r="Y710" s="34">
        <f>SUMIF(Ingredients!$B$3:$B$217,F710,Ingredients!$C$3:$C$217)+SUMIF($B$3:$B$724,F710,$AG$3:$AG$724)</f>
        <v>5</v>
      </c>
      <c r="Z710" s="30">
        <f>SUMIF(Ingredients!$B$3:$B$217,G710,Ingredients!$C$3:$C$217)+SUMIF($B$3:$B$724,G710,$AG$3:$AG$724)</f>
        <v>2</v>
      </c>
      <c r="AA710" s="30">
        <f>SUMIF(Ingredients!$B$3:$B$217,H710,Ingredients!$C$3:$C$217)+SUMIF($B$3:$B$724,H710,$AG$3:$AG$724)</f>
        <v>10</v>
      </c>
      <c r="AB710" s="30">
        <f>SUMIF(Ingredients!$B$3:$B$217,I710,Ingredients!$C$3:$C$217)+SUMIF($B$3:$B$724,I710,$AG$3:$AG$724)</f>
        <v>2</v>
      </c>
      <c r="AC710" s="30">
        <f>SUMIF(Ingredients!$B$3:$B$217,J710,Ingredients!$C$3:$C$217)+SUMIF($B$3:$B$724,J710,$AG$3:$AG$724)</f>
        <v>2</v>
      </c>
      <c r="AD710" s="30">
        <f>SUMIF(Ingredients!$B$3:$B$217,K710,Ingredients!$C$3:$C$217)+SUMIF($B$3:$B$724,K710,$AG$3:$AG$724)</f>
        <v>10</v>
      </c>
      <c r="AE710" s="30">
        <f>SUMIF(Ingredients!$B$3:$B$217,L710,Ingredients!$C$3:$C$217)+SUMIF($B$3:$B$724,L710,$AG$3:$AG$724)</f>
        <v>0</v>
      </c>
      <c r="AF710" s="30">
        <f>SUMIF(Ingredients!$B$3:$B$217,M710,Ingredients!$C$3:$C$217)+SUMIF($B$3:$B$724,M710,$AG$3:$AG$724)</f>
        <v>0</v>
      </c>
      <c r="AG710" s="29">
        <f t="shared" si="145"/>
        <v>31</v>
      </c>
      <c r="AH710" s="30">
        <f>SUMIF(Ingredients!$B$3:$B$217,F710,Ingredients!$D$3:$D$217)+SUMIF($B$3:$B$724,F710,$AP$3:$AP$724)</f>
        <v>0</v>
      </c>
      <c r="AI710" s="30">
        <f>SUMIF(Ingredients!$B$3:$B$217,G710,Ingredients!$D$3:$D$217)+SUMIF($B$3:$B$724,G710,$AP$3:$AP$724)</f>
        <v>0</v>
      </c>
      <c r="AJ710" s="30">
        <f>SUMIF(Ingredients!$B$3:$B$217,H710,Ingredients!$D$3:$D$217)+SUMIF($B$3:$B$724,H710,$AP$3:$AP$724)</f>
        <v>0</v>
      </c>
      <c r="AK710" s="30">
        <f>SUMIF(Ingredients!$B$3:$B$217,I710,Ingredients!$D$3:$D$217)+SUMIF($B$3:$B$724,I710,$AP$3:$AP$724)</f>
        <v>5</v>
      </c>
      <c r="AL710" s="30">
        <f>SUMIF(Ingredients!$B$3:$B$217,J710,Ingredients!$D$3:$D$217)+SUMIF($B$3:$B$724,J710,$AP$3:$AP$724)</f>
        <v>0</v>
      </c>
      <c r="AM710" s="30">
        <f>SUMIF(Ingredients!$B$3:$B$217,K710,Ingredients!$D$3:$D$217)+SUMIF($B$3:$B$724,K710,$AP$3:$AP$724)</f>
        <v>0</v>
      </c>
      <c r="AN710" s="30">
        <f>SUMIF(Ingredients!$B$3:$B$217,L710,Ingredients!$D$3:$D$217)+SUMIF($B$3:$B$724,L710,$AP$3:$AP$724)</f>
        <v>0</v>
      </c>
      <c r="AO710" s="30">
        <f>SUMIF(Ingredients!$B$3:$B$217,M710,Ingredients!$D$3:$D$217)+SUMIF($B$3:$B$724,M710,$AP$3:$AP$724)</f>
        <v>0</v>
      </c>
      <c r="AP710" s="29">
        <f t="shared" si="146"/>
        <v>5</v>
      </c>
      <c r="AQ710" s="30">
        <f>SUMIF(Ingredients!$B$3:$B$217,F710,Ingredients!$E$3:$E$217)+SUMIF($B$3:$B$724,F710,$AY$3:$AY$727)</f>
        <v>21</v>
      </c>
      <c r="AR710" s="30">
        <f>SUMIF(Ingredients!$B$3:$B$217,G710,Ingredients!$E$3:$E$217)+SUMIF($B$3:$B$724,G710,$AY$3:$AY$727)</f>
        <v>10</v>
      </c>
      <c r="AS710" s="30">
        <f>SUMIF(Ingredients!$B$3:$B$217,H710,Ingredients!$E$3:$E$217)+SUMIF($B$3:$B$724,H710,$AY$3:$AY$727)</f>
        <v>73</v>
      </c>
      <c r="AT710" s="30">
        <f>SUMIF(Ingredients!$B$3:$B$217,I710,Ingredients!$E$3:$E$217)+SUMIF($B$3:$B$724,I710,$AY$3:$AY$727)</f>
        <v>22.333333333333332</v>
      </c>
      <c r="AU710" s="30">
        <f>SUMIF(Ingredients!$B$3:$B$217,J710,Ingredients!$E$3:$E$217)+SUMIF($B$3:$B$724,J710,$AY$3:$AY$727)</f>
        <v>43</v>
      </c>
      <c r="AV710" s="30">
        <f>SUMIF(Ingredients!$B$3:$B$217,K710,Ingredients!$E$3:$E$217)+SUMIF($B$3:$B$724,K710,$AY$3:$AY$727)</f>
        <v>14</v>
      </c>
      <c r="AW710" s="30">
        <f>SUMIF(Ingredients!$B$3:$B$217,L710,Ingredients!$E$3:$E$217)+SUMIF($B$3:$B$724,L710,$AY$3:$AY$727)</f>
        <v>16</v>
      </c>
      <c r="AX710" s="30">
        <f>SUMIF(Ingredients!$B$3:$B$217,M710,Ingredients!$E$3:$E$217)+SUMIF($B$3:$B$724,M710,$AY$3:$AY$727)</f>
        <v>0</v>
      </c>
      <c r="AY710" s="29">
        <f t="shared" si="147"/>
        <v>28.476190476190474</v>
      </c>
      <c r="AZ710" s="30">
        <f>SUMIF(Ingredients!$B$3:$B$217,F710,Ingredients!$F$3:$F$217)+SUMIF($B$3:$B$724,F710,$BH$3:$BH$724)</f>
        <v>1.5</v>
      </c>
      <c r="BA710" s="30">
        <f>SUMIF(Ingredients!$B$3:$B$217,G710,Ingredients!$F$3:$F$217)+SUMIF($B$3:$B$724,G710,$BH$3:$BH$724)</f>
        <v>0</v>
      </c>
      <c r="BB710" s="30">
        <f>SUMIF(Ingredients!$B$3:$B$217,H710,Ingredients!$F$3:$F$217)+SUMIF($B$3:$B$724,H710,$BH$3:$BH$724)</f>
        <v>0</v>
      </c>
      <c r="BC710" s="30">
        <f>SUMIF(Ingredients!$B$3:$B$217,I710,Ingredients!$F$3:$F$217)+SUMIF($B$3:$B$724,I710,$BH$3:$BH$724)</f>
        <v>0</v>
      </c>
      <c r="BD710" s="30">
        <f>SUMIF(Ingredients!$B$3:$B$217,J710,Ingredients!$F$3:$F$217)+SUMIF($B$3:$B$724,J710,$BH$3:$BH$724)</f>
        <v>0</v>
      </c>
      <c r="BE710" s="30">
        <f>SUMIF(Ingredients!$B$3:$B$217,K710,Ingredients!$F$3:$F$217)+SUMIF($B$3:$B$724,K710,$BH$3:$BH$724)</f>
        <v>0</v>
      </c>
      <c r="BF710" s="30">
        <f>SUMIF(Ingredients!$B$3:$B$217,L710,Ingredients!$F$3:$F$217)+SUMIF($B$3:$B$724,L710,$BH$3:$BH$724)</f>
        <v>0</v>
      </c>
      <c r="BG710" s="30">
        <f>SUMIF(Ingredients!$B$3:$B$217,M710,Ingredients!$F$3:$F$217)+SUMIF($B$3:$B$724,M710,$BH$3:$BH$724)</f>
        <v>0</v>
      </c>
      <c r="BH710" s="35">
        <f t="shared" si="148"/>
        <v>1.5</v>
      </c>
      <c r="BI710" s="30">
        <f>SUMIF(Ingredients!$B$3:$B$217,F710,Ingredients!$G$3:$G$217)+SUMIF($B$3:$B$724,F710,$BQ$3:$BQ$724)</f>
        <v>0</v>
      </c>
      <c r="BJ710" s="30">
        <f>SUMIF(Ingredients!$B$3:$B$217,G710,Ingredients!$G$3:$G$217)+SUMIF($B$3:$B$724,G710,$BQ$3:$BQ$724)</f>
        <v>1</v>
      </c>
      <c r="BK710" s="30">
        <f>SUMIF(Ingredients!$B$3:$B$217,H710,Ingredients!$G$3:$G$217)+SUMIF($B$3:$B$724,H710,$BQ$3:$BQ$724)</f>
        <v>0</v>
      </c>
      <c r="BL710" s="30">
        <f>SUMIF(Ingredients!$B$3:$B$217,I710,Ingredients!$G$3:$G$217)+SUMIF($B$3:$B$724,I710,$BQ$3:$BQ$724)</f>
        <v>0</v>
      </c>
      <c r="BM710" s="30">
        <f>SUMIF(Ingredients!$B$3:$B$217,J710,Ingredients!$G$3:$G$217)+SUMIF($B$3:$B$724,J710,$BQ$3:$BQ$724)</f>
        <v>0</v>
      </c>
      <c r="BN710" s="30">
        <f>SUMIF(Ingredients!$B$3:$B$217,K710,Ingredients!$G$3:$G$217)+SUMIF($B$3:$B$724,K710,$BQ$3:$BQ$724)</f>
        <v>0</v>
      </c>
      <c r="BO710" s="30">
        <f>SUMIF(Ingredients!$B$3:$B$217,L710,Ingredients!$G$3:$G$217)+SUMIF($B$3:$B$724,L710,$BQ$3:$BQ$724)</f>
        <v>0</v>
      </c>
      <c r="BP710" s="30">
        <f>SUMIF(Ingredients!$B$3:$B$217,M710,Ingredients!$G$3:$G$217)+SUMIF($B$3:$B$724,M710,$BQ$3:$BQ$724)</f>
        <v>0</v>
      </c>
      <c r="BQ710" s="36">
        <f t="shared" si="149"/>
        <v>1</v>
      </c>
      <c r="BR710" s="30">
        <f>SUMIF(Ingredients!$B$3:$B$217,F710,Ingredients!$H$3:$H$217)+SUMIF($B$3:$B$724,F710,$BZ$3:$BZ$724)</f>
        <v>0</v>
      </c>
      <c r="BS710" s="30">
        <f>SUMIF(Ingredients!$B$3:$B$217,G710,Ingredients!$H$3:$H$217)+SUMIF($B$3:$B$724,G710,$BZ$3:$BZ$724)</f>
        <v>0</v>
      </c>
      <c r="BT710" s="30">
        <f>SUMIF(Ingredients!$B$3:$B$217,H710,Ingredients!$H$3:$H$217)+SUMIF($B$3:$B$724,H710,$BZ$3:$BZ$724)</f>
        <v>0</v>
      </c>
      <c r="BU710" s="30">
        <f>SUMIF(Ingredients!$B$3:$B$217,I710,Ingredients!$H$3:$H$217)+SUMIF($B$3:$B$724,I710,$BZ$3:$BZ$724)</f>
        <v>1.5</v>
      </c>
      <c r="BV710" s="30">
        <f>SUMIF(Ingredients!$B$3:$B$217,J710,Ingredients!$H$3:$H$217)+SUMIF($B$3:$B$724,J710,$BZ$3:$BZ$724)</f>
        <v>1</v>
      </c>
      <c r="BW710" s="30">
        <f>SUMIF(Ingredients!$B$3:$B$217,K710,Ingredients!$H$3:$H$217)+SUMIF($B$3:$B$724,K710,$BZ$3:$BZ$724)</f>
        <v>0</v>
      </c>
      <c r="BX710" s="30">
        <f>SUMIF(Ingredients!$B$3:$B$217,L710,Ingredients!$H$3:$H$217)+SUMIF($B$3:$B$724,L710,$BZ$3:$BZ$724)</f>
        <v>0</v>
      </c>
      <c r="BY710" s="30">
        <f>SUMIF(Ingredients!$B$3:$B$217,M710,Ingredients!$H$3:$H$217)+SUMIF($B$3:$B$724,M710,$BZ$3:$BZ$724)</f>
        <v>0</v>
      </c>
      <c r="BZ710" s="42">
        <f t="shared" si="150"/>
        <v>2.5</v>
      </c>
      <c r="CA710" s="30">
        <f>SUMIF(Ingredients!$B$3:$B$217,F710,Ingredients!$I$3:$I$217)+SUMIF($B$3:$B$724,F710,$CI$3:$CI$724)</f>
        <v>0</v>
      </c>
      <c r="CB710" s="30">
        <f>SUMIF(Ingredients!$B$3:$B$217,G710,Ingredients!$I$3:$I$217)+SUMIF($B$3:$B$724,G710,$CI$3:$CI$724)</f>
        <v>0</v>
      </c>
      <c r="CC710" s="30">
        <f>SUMIF(Ingredients!$B$3:$B$217,H710,Ingredients!$I$3:$I$217)+SUMIF($B$3:$B$724,H710,$CI$3:$CI$724)</f>
        <v>0</v>
      </c>
      <c r="CD710" s="30">
        <f>SUMIF(Ingredients!$B$3:$B$217,I710,Ingredients!$I$3:$I$217)+SUMIF($B$3:$B$724,I710,$CI$3:$CI$724)</f>
        <v>0</v>
      </c>
      <c r="CE710" s="30">
        <f>SUMIF(Ingredients!$B$3:$B$217,J710,Ingredients!$I$3:$I$217)+SUMIF($B$3:$B$724,J710,$CI$3:$CI$724)</f>
        <v>0</v>
      </c>
      <c r="CF710" s="30">
        <f>SUMIF(Ingredients!$B$3:$B$217,K710,Ingredients!$I$3:$I$217)+SUMIF($B$3:$B$724,K710,$CI$3:$CI$724)</f>
        <v>2.5</v>
      </c>
      <c r="CG710" s="30">
        <f>SUMIF(Ingredients!$B$3:$B$217,L710,Ingredients!$I$3:$I$217)+SUMIF($B$3:$B$724,L710,$CI$3:$CI$724)</f>
        <v>0</v>
      </c>
      <c r="CH710" s="30">
        <f>SUMIF(Ingredients!$B$3:$B$217,M710,Ingredients!$I$3:$I$217)+SUMIF($B$3:$B$724,M710,$CI$3:$CI$724)</f>
        <v>0</v>
      </c>
      <c r="CI710" s="38">
        <f t="shared" si="151"/>
        <v>2.5</v>
      </c>
      <c r="CJ710" s="30">
        <f>SUMIF(Ingredients!$B$3:$B$217,F710,Ingredients!$J$3:$J$217)+SUMIF($B$3:$B$724,F710,$CR$3:$CR$724)</f>
        <v>0</v>
      </c>
      <c r="CK710" s="30">
        <f>SUMIF(Ingredients!$B$3:$B$217,G710,Ingredients!$J$3:$J$217)+SUMIF($B$3:$B$724,G710,$CR$3:$CR$724)</f>
        <v>0</v>
      </c>
      <c r="CL710" s="30">
        <f>SUMIF(Ingredients!$B$3:$B$217,H710,Ingredients!$J$3:$J$217)+SUMIF($B$3:$B$724,H710,$CR$3:$CR$724)</f>
        <v>3</v>
      </c>
      <c r="CM710" s="30">
        <f>SUMIF(Ingredients!$B$3:$B$217,I710,Ingredients!$J$3:$J$217)+SUMIF($B$3:$B$724,I710,$CR$3:$CR$724)</f>
        <v>0</v>
      </c>
      <c r="CN710" s="30">
        <f>SUMIF(Ingredients!$B$3:$B$217,J710,Ingredients!$J$3:$J$217)+SUMIF($B$3:$B$724,J710,$CR$3:$CR$724)</f>
        <v>0</v>
      </c>
      <c r="CO710" s="30">
        <f>SUMIF(Ingredients!$B$3:$B$217,K710,Ingredients!$J$3:$J$217)+SUMIF($B$3:$B$724,K710,$CR$3:$CR$724)</f>
        <v>0</v>
      </c>
      <c r="CP710" s="30">
        <f>SUMIF(Ingredients!$B$3:$B$217,L710,Ingredients!$J$3:$J$217)+SUMIF($B$3:$B$724,L710,$CR$3:$CR$724)</f>
        <v>0</v>
      </c>
      <c r="CQ710" s="30">
        <f>SUMIF(Ingredients!$B$3:$B$217,M710,Ingredients!$J$3:$J$217)+SUMIF($B$3:$B$724,M710,$CR$3:$CR$724)</f>
        <v>0</v>
      </c>
      <c r="CR710" s="43">
        <f t="shared" si="152"/>
        <v>3</v>
      </c>
      <c r="CS710" s="34">
        <v>30</v>
      </c>
      <c r="CT710" s="30">
        <v>0</v>
      </c>
      <c r="CU710" s="30">
        <v>14</v>
      </c>
      <c r="CV710" s="35">
        <v>1.5</v>
      </c>
      <c r="CW710" s="36">
        <v>1</v>
      </c>
      <c r="CX710" s="37">
        <v>2.5</v>
      </c>
      <c r="CY710" s="38">
        <v>2.5</v>
      </c>
      <c r="CZ710" s="39">
        <v>3</v>
      </c>
      <c r="DA710" t="s">
        <v>202</v>
      </c>
      <c r="DB710" t="str">
        <f t="shared" ca="1" si="153"/>
        <v>-</v>
      </c>
      <c r="DD710" t="s">
        <v>200</v>
      </c>
      <c r="DE710" t="str">
        <f t="shared" ca="1" si="154"/>
        <v>PLOUGHMANSLUNCHITEM(MEAL, ItemRegistry.ploughmanslunchItem, 4 ,6f,0f,1.5f,2.5f,1f,2.5f,3f,1.5f),</v>
      </c>
      <c r="DF710" t="s">
        <v>2692</v>
      </c>
    </row>
    <row r="711" spans="2:110" x14ac:dyDescent="0.3">
      <c r="B711" t="s">
        <v>1058</v>
      </c>
      <c r="C711" t="str">
        <f>INDEX('PH Itemnames'!$B$1:$B$723,MATCH(B711,'PH Itemnames'!$A$1:$A$723),1)</f>
        <v>cornedbeefhashItem</v>
      </c>
      <c r="D711" t="s">
        <v>245</v>
      </c>
      <c r="E711" t="s">
        <v>1192</v>
      </c>
      <c r="F711" s="10" t="s">
        <v>714</v>
      </c>
      <c r="G711" s="11" t="s">
        <v>64</v>
      </c>
      <c r="H711" s="11" t="s">
        <v>132</v>
      </c>
      <c r="I711" s="11" t="s">
        <v>65</v>
      </c>
      <c r="J711" s="11" t="s">
        <v>226</v>
      </c>
      <c r="K711" s="11" t="s">
        <v>247</v>
      </c>
      <c r="L711" s="11" t="s">
        <v>73</v>
      </c>
      <c r="M711" s="11"/>
      <c r="N711" s="46">
        <f ca="1">SUMIF(Ingredients!$B$3:$B$217,'PH complex foods'!F711,Ingredients!$A$3:$A$119)+SUMIF($B$3:$B$724,F711,$V$3:$V$723)</f>
        <v>0</v>
      </c>
      <c r="O711" s="11">
        <f ca="1">SUMIF(Ingredients!$B$3:$B$217,'PH complex foods'!G711,Ingredients!$A$3:$A$119)+SUMIF($B$3:$B$724,G711,$V$3:$V$723)</f>
        <v>1</v>
      </c>
      <c r="P711" s="11">
        <f ca="1">SUMIF(Ingredients!$B$3:$B$217,'PH complex foods'!H711,Ingredients!$A$3:$A$119)+SUMIF($B$3:$B$724,H711,$V$3:$V$723)</f>
        <v>1</v>
      </c>
      <c r="Q711" s="11">
        <f ca="1">SUMIF(Ingredients!$B$3:$B$217,'PH complex foods'!I711,Ingredients!$A$3:$A$119)+SUMIF($B$3:$B$724,I711,$V$3:$V$723)</f>
        <v>1</v>
      </c>
      <c r="R711" s="11">
        <f ca="1">SUMIF(Ingredients!$B$3:$B$217,'PH complex foods'!J711,Ingredients!$A$3:$A$119)+SUMIF($B$3:$B$724,J711,$V$3:$V$723)</f>
        <v>1</v>
      </c>
      <c r="S711" s="11">
        <f ca="1">SUMIF(Ingredients!$B$3:$B$217,'PH complex foods'!K711,Ingredients!$A$3:$A$119)+SUMIF($B$3:$B$724,K711,$V$3:$V$723)</f>
        <v>1</v>
      </c>
      <c r="T711" s="11">
        <f ca="1">SUMIF(Ingredients!$B$3:$B$217,'PH complex foods'!L711,Ingredients!$A$3:$A$119)+SUMIF($B$3:$B$724,L711,$V$3:$V$723)</f>
        <v>1</v>
      </c>
      <c r="U711" s="11">
        <f ca="1">SUMIF(Ingredients!$B$3:$B$217,'PH complex foods'!M711,Ingredients!$A$3:$A$119)+SUMIF($B$3:$B$724,M711,$V$3:$V$723)</f>
        <v>0</v>
      </c>
      <c r="V711" s="10">
        <f t="shared" ca="1" si="155"/>
        <v>0</v>
      </c>
      <c r="W711" s="11">
        <f t="shared" si="144"/>
        <v>1</v>
      </c>
      <c r="X711" s="44" t="str">
        <f t="shared" ref="X711:X725" ca="1" si="156">IF(V711=1,"Yes","No")</f>
        <v>No</v>
      </c>
      <c r="Y711" s="34">
        <f>SUMIF(Ingredients!$B$3:$B$217,F711,Ingredients!$C$3:$C$217)+SUMIF($B$3:$B$724,F711,$AG$3:$AG$724)</f>
        <v>12</v>
      </c>
      <c r="Z711" s="30">
        <f>SUMIF(Ingredients!$B$3:$B$217,G711,Ingredients!$C$3:$C$217)+SUMIF($B$3:$B$724,G711,$AG$3:$AG$724)</f>
        <v>2</v>
      </c>
      <c r="AA711" s="30">
        <f>SUMIF(Ingredients!$B$3:$B$217,H711,Ingredients!$C$3:$C$217)+SUMIF($B$3:$B$724,H711,$AG$3:$AG$724)</f>
        <v>4</v>
      </c>
      <c r="AB711" s="30">
        <f>SUMIF(Ingredients!$B$3:$B$217,I711,Ingredients!$C$3:$C$217)+SUMIF($B$3:$B$724,I711,$AG$3:$AG$724)</f>
        <v>10</v>
      </c>
      <c r="AC711" s="30">
        <f>SUMIF(Ingredients!$B$3:$B$217,J711,Ingredients!$C$3:$C$217)+SUMIF($B$3:$B$724,J711,$AG$3:$AG$724)</f>
        <v>0</v>
      </c>
      <c r="AD711" s="30">
        <f>SUMIF(Ingredients!$B$3:$B$217,K711,Ingredients!$C$3:$C$217)+SUMIF($B$3:$B$724,K711,$AG$3:$AG$724)</f>
        <v>5</v>
      </c>
      <c r="AE711" s="30">
        <f>SUMIF(Ingredients!$B$3:$B$217,L711,Ingredients!$C$3:$C$217)+SUMIF($B$3:$B$724,L711,$AG$3:$AG$724)</f>
        <v>10</v>
      </c>
      <c r="AF711" s="30">
        <f>SUMIF(Ingredients!$B$3:$B$217,M711,Ingredients!$C$3:$C$217)+SUMIF($B$3:$B$724,M711,$AG$3:$AG$724)</f>
        <v>0</v>
      </c>
      <c r="AG711" s="29">
        <f t="shared" si="145"/>
        <v>43</v>
      </c>
      <c r="AH711" s="30">
        <f>SUMIF(Ingredients!$B$3:$B$217,F711,Ingredients!$D$3:$D$217)+SUMIF($B$3:$B$724,F711,$AP$3:$AP$724)</f>
        <v>0</v>
      </c>
      <c r="AI711" s="30">
        <f>SUMIF(Ingredients!$B$3:$B$217,G711,Ingredients!$D$3:$D$217)+SUMIF($B$3:$B$724,G711,$AP$3:$AP$724)</f>
        <v>0</v>
      </c>
      <c r="AJ711" s="30">
        <f>SUMIF(Ingredients!$B$3:$B$217,H711,Ingredients!$D$3:$D$217)+SUMIF($B$3:$B$724,H711,$AP$3:$AP$724)</f>
        <v>0</v>
      </c>
      <c r="AK711" s="30">
        <f>SUMIF(Ingredients!$B$3:$B$217,I711,Ingredients!$D$3:$D$217)+SUMIF($B$3:$B$724,I711,$AP$3:$AP$724)</f>
        <v>0</v>
      </c>
      <c r="AL711" s="30">
        <f>SUMIF(Ingredients!$B$3:$B$217,J711,Ingredients!$D$3:$D$217)+SUMIF($B$3:$B$724,J711,$AP$3:$AP$724)</f>
        <v>0</v>
      </c>
      <c r="AM711" s="30">
        <f>SUMIF(Ingredients!$B$3:$B$217,K711,Ingredients!$D$3:$D$217)+SUMIF($B$3:$B$724,K711,$AP$3:$AP$724)</f>
        <v>0</v>
      </c>
      <c r="AN711" s="30">
        <f>SUMIF(Ingredients!$B$3:$B$217,L711,Ingredients!$D$3:$D$217)+SUMIF($B$3:$B$724,L711,$AP$3:$AP$724)</f>
        <v>0</v>
      </c>
      <c r="AO711" s="30">
        <f>SUMIF(Ingredients!$B$3:$B$217,M711,Ingredients!$D$3:$D$217)+SUMIF($B$3:$B$724,M711,$AP$3:$AP$724)</f>
        <v>0</v>
      </c>
      <c r="AP711" s="29">
        <f t="shared" si="146"/>
        <v>0</v>
      </c>
      <c r="AQ711" s="30">
        <f>SUMIF(Ingredients!$B$3:$B$217,F711,Ingredients!$E$3:$E$217)+SUMIF($B$3:$B$724,F711,$AY$3:$AY$727)</f>
        <v>29.75</v>
      </c>
      <c r="AR711" s="30">
        <f>SUMIF(Ingredients!$B$3:$B$217,G711,Ingredients!$E$3:$E$217)+SUMIF($B$3:$B$724,G711,$AY$3:$AY$727)</f>
        <v>43</v>
      </c>
      <c r="AS711" s="30">
        <f>SUMIF(Ingredients!$B$3:$B$217,H711,Ingredients!$E$3:$E$217)+SUMIF($B$3:$B$724,H711,$AY$3:$AY$727)</f>
        <v>7.666666666666667</v>
      </c>
      <c r="AT711" s="30">
        <f>SUMIF(Ingredients!$B$3:$B$217,I711,Ingredients!$E$3:$E$217)+SUMIF($B$3:$B$724,I711,$AY$3:$AY$727)</f>
        <v>32</v>
      </c>
      <c r="AU711" s="30">
        <f>SUMIF(Ingredients!$B$3:$B$217,J711,Ingredients!$E$3:$E$217)+SUMIF($B$3:$B$724,J711,$AY$3:$AY$727)</f>
        <v>16</v>
      </c>
      <c r="AV711" s="30">
        <f>SUMIF(Ingredients!$B$3:$B$217,K711,Ingredients!$E$3:$E$217)+SUMIF($B$3:$B$724,K711,$AY$3:$AY$727)</f>
        <v>12</v>
      </c>
      <c r="AW711" s="30">
        <f>SUMIF(Ingredients!$B$3:$B$217,L711,Ingredients!$E$3:$E$217)+SUMIF($B$3:$B$724,L711,$AY$3:$AY$727)</f>
        <v>73</v>
      </c>
      <c r="AX711" s="30">
        <f>SUMIF(Ingredients!$B$3:$B$217,M711,Ingredients!$E$3:$E$217)+SUMIF($B$3:$B$724,M711,$AY$3:$AY$727)</f>
        <v>0</v>
      </c>
      <c r="AY711" s="29">
        <f t="shared" si="147"/>
        <v>30.488095238095241</v>
      </c>
      <c r="AZ711" s="30">
        <f>SUMIF(Ingredients!$B$3:$B$217,F711,Ingredients!$F$3:$F$217)+SUMIF($B$3:$B$724,F711,$BH$3:$BH$724)</f>
        <v>0</v>
      </c>
      <c r="BA711" s="30">
        <f>SUMIF(Ingredients!$B$3:$B$217,G711,Ingredients!$F$3:$F$217)+SUMIF($B$3:$B$724,G711,$BH$3:$BH$724)</f>
        <v>0</v>
      </c>
      <c r="BB711" s="30">
        <f>SUMIF(Ingredients!$B$3:$B$217,H711,Ingredients!$F$3:$F$217)+SUMIF($B$3:$B$724,H711,$BH$3:$BH$724)</f>
        <v>0</v>
      </c>
      <c r="BC711" s="30">
        <f>SUMIF(Ingredients!$B$3:$B$217,I711,Ingredients!$F$3:$F$217)+SUMIF($B$3:$B$724,I711,$BH$3:$BH$724)</f>
        <v>0</v>
      </c>
      <c r="BD711" s="30">
        <f>SUMIF(Ingredients!$B$3:$B$217,J711,Ingredients!$F$3:$F$217)+SUMIF($B$3:$B$724,J711,$BH$3:$BH$724)</f>
        <v>0</v>
      </c>
      <c r="BE711" s="30">
        <f>SUMIF(Ingredients!$B$3:$B$217,K711,Ingredients!$F$3:$F$217)+SUMIF($B$3:$B$724,K711,$BH$3:$BH$724)</f>
        <v>0</v>
      </c>
      <c r="BF711" s="30">
        <f>SUMIF(Ingredients!$B$3:$B$217,L711,Ingredients!$F$3:$F$217)+SUMIF($B$3:$B$724,L711,$BH$3:$BH$724)</f>
        <v>0</v>
      </c>
      <c r="BG711" s="30">
        <f>SUMIF(Ingredients!$B$3:$B$217,M711,Ingredients!$F$3:$F$217)+SUMIF($B$3:$B$724,M711,$BH$3:$BH$724)</f>
        <v>0</v>
      </c>
      <c r="BH711" s="35">
        <f t="shared" si="148"/>
        <v>0</v>
      </c>
      <c r="BI711" s="30">
        <f>SUMIF(Ingredients!$B$3:$B$217,F711,Ingredients!$G$3:$G$217)+SUMIF($B$3:$B$724,F711,$BQ$3:$BQ$724)</f>
        <v>0</v>
      </c>
      <c r="BJ711" s="30">
        <f>SUMIF(Ingredients!$B$3:$B$217,G711,Ingredients!$G$3:$G$217)+SUMIF($B$3:$B$724,G711,$BQ$3:$BQ$724)</f>
        <v>0</v>
      </c>
      <c r="BK711" s="30">
        <f>SUMIF(Ingredients!$B$3:$B$217,H711,Ingredients!$G$3:$G$217)+SUMIF($B$3:$B$724,H711,$BQ$3:$BQ$724)</f>
        <v>0</v>
      </c>
      <c r="BL711" s="30">
        <f>SUMIF(Ingredients!$B$3:$B$217,I711,Ingredients!$G$3:$G$217)+SUMIF($B$3:$B$724,I711,$BQ$3:$BQ$724)</f>
        <v>0</v>
      </c>
      <c r="BM711" s="30">
        <f>SUMIF(Ingredients!$B$3:$B$217,J711,Ingredients!$G$3:$G$217)+SUMIF($B$3:$B$724,J711,$BQ$3:$BQ$724)</f>
        <v>0</v>
      </c>
      <c r="BN711" s="30">
        <f>SUMIF(Ingredients!$B$3:$B$217,K711,Ingredients!$G$3:$G$217)+SUMIF($B$3:$B$724,K711,$BQ$3:$BQ$724)</f>
        <v>0</v>
      </c>
      <c r="BO711" s="30">
        <f>SUMIF(Ingredients!$B$3:$B$217,L711,Ingredients!$G$3:$G$217)+SUMIF($B$3:$B$724,L711,$BQ$3:$BQ$724)</f>
        <v>0</v>
      </c>
      <c r="BP711" s="30">
        <f>SUMIF(Ingredients!$B$3:$B$217,M711,Ingredients!$G$3:$G$217)+SUMIF($B$3:$B$724,M711,$BQ$3:$BQ$724)</f>
        <v>0</v>
      </c>
      <c r="BQ711" s="36">
        <f t="shared" si="149"/>
        <v>0</v>
      </c>
      <c r="BR711" s="30">
        <f>SUMIF(Ingredients!$B$3:$B$217,F711,Ingredients!$H$3:$H$217)+SUMIF($B$3:$B$724,F711,$BZ$3:$BZ$724)</f>
        <v>0</v>
      </c>
      <c r="BS711" s="30">
        <f>SUMIF(Ingredients!$B$3:$B$217,G711,Ingredients!$H$3:$H$217)+SUMIF($B$3:$B$724,G711,$BZ$3:$BZ$724)</f>
        <v>1</v>
      </c>
      <c r="BT711" s="30">
        <f>SUMIF(Ingredients!$B$3:$B$217,H711,Ingredients!$H$3:$H$217)+SUMIF($B$3:$B$724,H711,$BZ$3:$BZ$724)</f>
        <v>1</v>
      </c>
      <c r="BU711" s="30">
        <f>SUMIF(Ingredients!$B$3:$B$217,I711,Ingredients!$H$3:$H$217)+SUMIF($B$3:$B$724,I711,$BZ$3:$BZ$724)</f>
        <v>1.5</v>
      </c>
      <c r="BV711" s="30">
        <f>SUMIF(Ingredients!$B$3:$B$217,J711,Ingredients!$H$3:$H$217)+SUMIF($B$3:$B$724,J711,$BZ$3:$BZ$724)</f>
        <v>0</v>
      </c>
      <c r="BW711" s="30">
        <f>SUMIF(Ingredients!$B$3:$B$217,K711,Ingredients!$H$3:$H$217)+SUMIF($B$3:$B$724,K711,$BZ$3:$BZ$724)</f>
        <v>0</v>
      </c>
      <c r="BX711" s="30">
        <f>SUMIF(Ingredients!$B$3:$B$217,L711,Ingredients!$H$3:$H$217)+SUMIF($B$3:$B$724,L711,$BZ$3:$BZ$724)</f>
        <v>0</v>
      </c>
      <c r="BY711" s="30">
        <f>SUMIF(Ingredients!$B$3:$B$217,M711,Ingredients!$H$3:$H$217)+SUMIF($B$3:$B$724,M711,$BZ$3:$BZ$724)</f>
        <v>0</v>
      </c>
      <c r="BZ711" s="42">
        <f t="shared" si="150"/>
        <v>3.5</v>
      </c>
      <c r="CA711" s="30">
        <f>SUMIF(Ingredients!$B$3:$B$217,F711,Ingredients!$I$3:$I$217)+SUMIF($B$3:$B$724,F711,$CI$3:$CI$724)</f>
        <v>2</v>
      </c>
      <c r="CB711" s="30">
        <f>SUMIF(Ingredients!$B$3:$B$217,G711,Ingredients!$I$3:$I$217)+SUMIF($B$3:$B$724,G711,$CI$3:$CI$724)</f>
        <v>0</v>
      </c>
      <c r="CC711" s="30">
        <f>SUMIF(Ingredients!$B$3:$B$217,H711,Ingredients!$I$3:$I$217)+SUMIF($B$3:$B$724,H711,$CI$3:$CI$724)</f>
        <v>0</v>
      </c>
      <c r="CD711" s="30">
        <f>SUMIF(Ingredients!$B$3:$B$217,I711,Ingredients!$I$3:$I$217)+SUMIF($B$3:$B$724,I711,$CI$3:$CI$724)</f>
        <v>0</v>
      </c>
      <c r="CE711" s="30">
        <f>SUMIF(Ingredients!$B$3:$B$217,J711,Ingredients!$I$3:$I$217)+SUMIF($B$3:$B$724,J711,$CI$3:$CI$724)</f>
        <v>0</v>
      </c>
      <c r="CF711" s="30">
        <f>SUMIF(Ingredients!$B$3:$B$217,K711,Ingredients!$I$3:$I$217)+SUMIF($B$3:$B$724,K711,$CI$3:$CI$724)</f>
        <v>0</v>
      </c>
      <c r="CG711" s="30">
        <f>SUMIF(Ingredients!$B$3:$B$217,L711,Ingredients!$I$3:$I$217)+SUMIF($B$3:$B$724,L711,$CI$3:$CI$724)</f>
        <v>0</v>
      </c>
      <c r="CH711" s="30">
        <f>SUMIF(Ingredients!$B$3:$B$217,M711,Ingredients!$I$3:$I$217)+SUMIF($B$3:$B$724,M711,$CI$3:$CI$724)</f>
        <v>0</v>
      </c>
      <c r="CI711" s="38">
        <f t="shared" si="151"/>
        <v>2</v>
      </c>
      <c r="CJ711" s="30">
        <f>SUMIF(Ingredients!$B$3:$B$217,F711,Ingredients!$J$3:$J$217)+SUMIF($B$3:$B$724,F711,$CR$3:$CR$724)</f>
        <v>0</v>
      </c>
      <c r="CK711" s="30">
        <f>SUMIF(Ingredients!$B$3:$B$217,G711,Ingredients!$J$3:$J$217)+SUMIF($B$3:$B$724,G711,$CR$3:$CR$724)</f>
        <v>0</v>
      </c>
      <c r="CL711" s="30">
        <f>SUMIF(Ingredients!$B$3:$B$217,H711,Ingredients!$J$3:$J$217)+SUMIF($B$3:$B$724,H711,$CR$3:$CR$724)</f>
        <v>0</v>
      </c>
      <c r="CM711" s="30">
        <f>SUMIF(Ingredients!$B$3:$B$217,I711,Ingredients!$J$3:$J$217)+SUMIF($B$3:$B$724,I711,$CR$3:$CR$724)</f>
        <v>0</v>
      </c>
      <c r="CN711" s="30">
        <f>SUMIF(Ingredients!$B$3:$B$217,J711,Ingredients!$J$3:$J$217)+SUMIF($B$3:$B$724,J711,$CR$3:$CR$724)</f>
        <v>0</v>
      </c>
      <c r="CO711" s="30">
        <f>SUMIF(Ingredients!$B$3:$B$217,K711,Ingredients!$J$3:$J$217)+SUMIF($B$3:$B$724,K711,$CR$3:$CR$724)</f>
        <v>1</v>
      </c>
      <c r="CP711" s="30">
        <f>SUMIF(Ingredients!$B$3:$B$217,L711,Ingredients!$J$3:$J$217)+SUMIF($B$3:$B$724,L711,$CR$3:$CR$724)</f>
        <v>3</v>
      </c>
      <c r="CQ711" s="30">
        <f>SUMIF(Ingredients!$B$3:$B$217,M711,Ingredients!$J$3:$J$217)+SUMIF($B$3:$B$724,M711,$CR$3:$CR$724)</f>
        <v>0</v>
      </c>
      <c r="CR711" s="43">
        <f t="shared" si="152"/>
        <v>4</v>
      </c>
      <c r="CS711" s="34">
        <v>43</v>
      </c>
      <c r="CT711" s="30">
        <v>0</v>
      </c>
      <c r="CU711" s="30">
        <v>27.916666666666664</v>
      </c>
      <c r="CV711" s="35">
        <v>0</v>
      </c>
      <c r="CW711" s="36">
        <v>0</v>
      </c>
      <c r="CX711" s="37">
        <v>3.5</v>
      </c>
      <c r="CY711" s="38">
        <v>2</v>
      </c>
      <c r="CZ711" s="39">
        <v>4</v>
      </c>
      <c r="DA711" t="s">
        <v>199</v>
      </c>
      <c r="DB711" t="str">
        <f t="shared" ca="1" si="153"/>
        <v>No</v>
      </c>
      <c r="DD711" t="s">
        <v>200</v>
      </c>
      <c r="DE711" t="str">
        <f t="shared" ca="1" si="154"/>
        <v/>
      </c>
      <c r="DF711" t="s">
        <v>2272</v>
      </c>
    </row>
    <row r="712" spans="2:110" x14ac:dyDescent="0.3">
      <c r="B712" t="s">
        <v>1059</v>
      </c>
      <c r="C712" t="str">
        <f>INDEX('PH Itemnames'!$B$1:$B$723,MATCH(B712,'PH Itemnames'!$A$1:$A$723),1)</f>
        <v>beetsoupItem</v>
      </c>
      <c r="D712" t="s">
        <v>245</v>
      </c>
      <c r="E712" t="s">
        <v>1192</v>
      </c>
      <c r="F712" s="10" t="s">
        <v>559</v>
      </c>
      <c r="G712" s="11" t="s">
        <v>405</v>
      </c>
      <c r="H712" s="11" t="s">
        <v>1060</v>
      </c>
      <c r="I712" s="11" t="s">
        <v>523</v>
      </c>
      <c r="J712" s="11"/>
      <c r="K712" s="11"/>
      <c r="L712" s="11"/>
      <c r="M712" s="11"/>
      <c r="N712" s="46">
        <f ca="1">SUMIF(Ingredients!$B$3:$B$217,'PH complex foods'!F712,Ingredients!$A$3:$A$119)+SUMIF($B$3:$B$724,F712,$V$3:$V$723)</f>
        <v>0</v>
      </c>
      <c r="O712" s="11">
        <f ca="1">SUMIF(Ingredients!$B$3:$B$217,'PH complex foods'!G712,Ingredients!$A$3:$A$119)+SUMIF($B$3:$B$724,G712,$V$3:$V$723)</f>
        <v>1</v>
      </c>
      <c r="P712" s="11">
        <f ca="1">SUMIF(Ingredients!$B$3:$B$217,'PH complex foods'!H712,Ingredients!$A$3:$A$119)+SUMIF($B$3:$B$724,H712,$V$3:$V$723)</f>
        <v>1</v>
      </c>
      <c r="Q712" s="11">
        <f ca="1">SUMIF(Ingredients!$B$3:$B$217,'PH complex foods'!I712,Ingredients!$A$3:$A$119)+SUMIF($B$3:$B$724,I712,$V$3:$V$723)</f>
        <v>1</v>
      </c>
      <c r="R712" s="11">
        <f ca="1">SUMIF(Ingredients!$B$3:$B$217,'PH complex foods'!J712,Ingredients!$A$3:$A$119)+SUMIF($B$3:$B$724,J712,$V$3:$V$723)</f>
        <v>0</v>
      </c>
      <c r="S712" s="11">
        <f ca="1">SUMIF(Ingredients!$B$3:$B$217,'PH complex foods'!K712,Ingredients!$A$3:$A$119)+SUMIF($B$3:$B$724,K712,$V$3:$V$723)</f>
        <v>0</v>
      </c>
      <c r="T712" s="11">
        <f ca="1">SUMIF(Ingredients!$B$3:$B$217,'PH complex foods'!L712,Ingredients!$A$3:$A$119)+SUMIF($B$3:$B$724,L712,$V$3:$V$723)</f>
        <v>0</v>
      </c>
      <c r="U712" s="11">
        <f ca="1">SUMIF(Ingredients!$B$3:$B$217,'PH complex foods'!M712,Ingredients!$A$3:$A$119)+SUMIF($B$3:$B$724,M712,$V$3:$V$723)</f>
        <v>0</v>
      </c>
      <c r="V712" s="10">
        <f t="shared" ca="1" si="155"/>
        <v>0</v>
      </c>
      <c r="W712" s="11">
        <f t="shared" si="144"/>
        <v>0</v>
      </c>
      <c r="X712" s="44" t="str">
        <f t="shared" ca="1" si="156"/>
        <v>No</v>
      </c>
      <c r="Y712" s="34">
        <f>SUMIF(Ingredients!$B$3:$B$217,F712,Ingredients!$C$3:$C$217)+SUMIF($B$3:$B$724,F712,$AG$3:$AG$724)</f>
        <v>0</v>
      </c>
      <c r="Z712" s="30">
        <f>SUMIF(Ingredients!$B$3:$B$217,G712,Ingredients!$C$3:$C$217)+SUMIF($B$3:$B$724,G712,$AG$3:$AG$724)</f>
        <v>10</v>
      </c>
      <c r="AA712" s="30">
        <f>SUMIF(Ingredients!$B$3:$B$217,H712,Ingredients!$C$3:$C$217)+SUMIF($B$3:$B$724,H712,$AG$3:$AG$724)</f>
        <v>27</v>
      </c>
      <c r="AB712" s="30">
        <f>SUMIF(Ingredients!$B$3:$B$217,I712,Ingredients!$C$3:$C$217)+SUMIF($B$3:$B$724,I712,$AG$3:$AG$724)</f>
        <v>10</v>
      </c>
      <c r="AC712" s="30">
        <f>SUMIF(Ingredients!$B$3:$B$217,J712,Ingredients!$C$3:$C$217)+SUMIF($B$3:$B$724,J712,$AG$3:$AG$724)</f>
        <v>0</v>
      </c>
      <c r="AD712" s="30">
        <f>SUMIF(Ingredients!$B$3:$B$217,K712,Ingredients!$C$3:$C$217)+SUMIF($B$3:$B$724,K712,$AG$3:$AG$724)</f>
        <v>0</v>
      </c>
      <c r="AE712" s="30">
        <f>SUMIF(Ingredients!$B$3:$B$217,L712,Ingredients!$C$3:$C$217)+SUMIF($B$3:$B$724,L712,$AG$3:$AG$724)</f>
        <v>0</v>
      </c>
      <c r="AF712" s="30">
        <f>SUMIF(Ingredients!$B$3:$B$217,M712,Ingredients!$C$3:$C$217)+SUMIF($B$3:$B$724,M712,$AG$3:$AG$724)</f>
        <v>0</v>
      </c>
      <c r="AG712" s="29">
        <f t="shared" si="145"/>
        <v>47</v>
      </c>
      <c r="AH712" s="30">
        <f>SUMIF(Ingredients!$B$3:$B$217,F712,Ingredients!$D$3:$D$217)+SUMIF($B$3:$B$724,F712,$AP$3:$AP$724)</f>
        <v>0</v>
      </c>
      <c r="AI712" s="30">
        <f>SUMIF(Ingredients!$B$3:$B$217,G712,Ingredients!$D$3:$D$217)+SUMIF($B$3:$B$724,G712,$AP$3:$AP$724)</f>
        <v>0</v>
      </c>
      <c r="AJ712" s="30">
        <f>SUMIF(Ingredients!$B$3:$B$217,H712,Ingredients!$D$3:$D$217)+SUMIF($B$3:$B$724,H712,$AP$3:$AP$724)</f>
        <v>10</v>
      </c>
      <c r="AK712" s="30">
        <f>SUMIF(Ingredients!$B$3:$B$217,I712,Ingredients!$D$3:$D$217)+SUMIF($B$3:$B$724,I712,$AP$3:$AP$724)</f>
        <v>0</v>
      </c>
      <c r="AL712" s="30">
        <f>SUMIF(Ingredients!$B$3:$B$217,J712,Ingredients!$D$3:$D$217)+SUMIF($B$3:$B$724,J712,$AP$3:$AP$724)</f>
        <v>0</v>
      </c>
      <c r="AM712" s="30">
        <f>SUMIF(Ingredients!$B$3:$B$217,K712,Ingredients!$D$3:$D$217)+SUMIF($B$3:$B$724,K712,$AP$3:$AP$724)</f>
        <v>0</v>
      </c>
      <c r="AN712" s="30">
        <f>SUMIF(Ingredients!$B$3:$B$217,L712,Ingredients!$D$3:$D$217)+SUMIF($B$3:$B$724,L712,$AP$3:$AP$724)</f>
        <v>0</v>
      </c>
      <c r="AO712" s="30">
        <f>SUMIF(Ingredients!$B$3:$B$217,M712,Ingredients!$D$3:$D$217)+SUMIF($B$3:$B$724,M712,$AP$3:$AP$724)</f>
        <v>0</v>
      </c>
      <c r="AP712" s="29">
        <f t="shared" si="146"/>
        <v>10</v>
      </c>
      <c r="AQ712" s="30">
        <f>SUMIF(Ingredients!$B$3:$B$217,F712,Ingredients!$E$3:$E$217)+SUMIF($B$3:$B$724,F712,$AY$3:$AY$727)</f>
        <v>5</v>
      </c>
      <c r="AR712" s="30">
        <f>SUMIF(Ingredients!$B$3:$B$217,G712,Ingredients!$E$3:$E$217)+SUMIF($B$3:$B$724,G712,$AY$3:$AY$727)</f>
        <v>30.333333333333332</v>
      </c>
      <c r="AS712" s="30">
        <f>SUMIF(Ingredients!$B$3:$B$217,H712,Ingredients!$E$3:$E$217)+SUMIF($B$3:$B$724,H712,$AY$3:$AY$727)</f>
        <v>11.944444444444443</v>
      </c>
      <c r="AT712" s="30">
        <f>SUMIF(Ingredients!$B$3:$B$217,I712,Ingredients!$E$3:$E$217)+SUMIF($B$3:$B$724,I712,$AY$3:$AY$727)</f>
        <v>8.3333333333333339</v>
      </c>
      <c r="AU712" s="30">
        <f>SUMIF(Ingredients!$B$3:$B$217,J712,Ingredients!$E$3:$E$217)+SUMIF($B$3:$B$724,J712,$AY$3:$AY$727)</f>
        <v>0</v>
      </c>
      <c r="AV712" s="30">
        <f>SUMIF(Ingredients!$B$3:$B$217,K712,Ingredients!$E$3:$E$217)+SUMIF($B$3:$B$724,K712,$AY$3:$AY$727)</f>
        <v>0</v>
      </c>
      <c r="AW712" s="30">
        <f>SUMIF(Ingredients!$B$3:$B$217,L712,Ingredients!$E$3:$E$217)+SUMIF($B$3:$B$724,L712,$AY$3:$AY$727)</f>
        <v>0</v>
      </c>
      <c r="AX712" s="30">
        <f>SUMIF(Ingredients!$B$3:$B$217,M712,Ingredients!$E$3:$E$217)+SUMIF($B$3:$B$724,M712,$AY$3:$AY$727)</f>
        <v>0</v>
      </c>
      <c r="AY712" s="29">
        <f t="shared" si="147"/>
        <v>13.902777777777777</v>
      </c>
      <c r="AZ712" s="30">
        <f>SUMIF(Ingredients!$B$3:$B$217,F712,Ingredients!$F$3:$F$217)+SUMIF($B$3:$B$724,F712,$BH$3:$BH$724)</f>
        <v>0</v>
      </c>
      <c r="BA712" s="30">
        <f>SUMIF(Ingredients!$B$3:$B$217,G712,Ingredients!$F$3:$F$217)+SUMIF($B$3:$B$724,G712,$BH$3:$BH$724)</f>
        <v>0</v>
      </c>
      <c r="BB712" s="30">
        <f>SUMIF(Ingredients!$B$3:$B$217,H712,Ingredients!$F$3:$F$217)+SUMIF($B$3:$B$724,H712,$BH$3:$BH$724)</f>
        <v>0</v>
      </c>
      <c r="BC712" s="30">
        <f>SUMIF(Ingredients!$B$3:$B$217,I712,Ingredients!$F$3:$F$217)+SUMIF($B$3:$B$724,I712,$BH$3:$BH$724)</f>
        <v>0</v>
      </c>
      <c r="BD712" s="30">
        <f>SUMIF(Ingredients!$B$3:$B$217,J712,Ingredients!$F$3:$F$217)+SUMIF($B$3:$B$724,J712,$BH$3:$BH$724)</f>
        <v>0</v>
      </c>
      <c r="BE712" s="30">
        <f>SUMIF(Ingredients!$B$3:$B$217,K712,Ingredients!$F$3:$F$217)+SUMIF($B$3:$B$724,K712,$BH$3:$BH$724)</f>
        <v>0</v>
      </c>
      <c r="BF712" s="30">
        <f>SUMIF(Ingredients!$B$3:$B$217,L712,Ingredients!$F$3:$F$217)+SUMIF($B$3:$B$724,L712,$BH$3:$BH$724)</f>
        <v>0</v>
      </c>
      <c r="BG712" s="30">
        <f>SUMIF(Ingredients!$B$3:$B$217,M712,Ingredients!$F$3:$F$217)+SUMIF($B$3:$B$724,M712,$BH$3:$BH$724)</f>
        <v>0</v>
      </c>
      <c r="BH712" s="35">
        <f t="shared" si="148"/>
        <v>0</v>
      </c>
      <c r="BI712" s="30">
        <f>SUMIF(Ingredients!$B$3:$B$217,F712,Ingredients!$G$3:$G$217)+SUMIF($B$3:$B$724,F712,$BQ$3:$BQ$724)</f>
        <v>0</v>
      </c>
      <c r="BJ712" s="30">
        <f>SUMIF(Ingredients!$B$3:$B$217,G712,Ingredients!$G$3:$G$217)+SUMIF($B$3:$B$724,G712,$BQ$3:$BQ$724)</f>
        <v>0</v>
      </c>
      <c r="BK712" s="30">
        <f>SUMIF(Ingredients!$B$3:$B$217,H712,Ingredients!$G$3:$G$217)+SUMIF($B$3:$B$724,H712,$BQ$3:$BQ$724)</f>
        <v>0</v>
      </c>
      <c r="BL712" s="30">
        <f>SUMIF(Ingredients!$B$3:$B$217,I712,Ingredients!$G$3:$G$217)+SUMIF($B$3:$B$724,I712,$BQ$3:$BQ$724)</f>
        <v>0</v>
      </c>
      <c r="BM712" s="30">
        <f>SUMIF(Ingredients!$B$3:$B$217,J712,Ingredients!$G$3:$G$217)+SUMIF($B$3:$B$724,J712,$BQ$3:$BQ$724)</f>
        <v>0</v>
      </c>
      <c r="BN712" s="30">
        <f>SUMIF(Ingredients!$B$3:$B$217,K712,Ingredients!$G$3:$G$217)+SUMIF($B$3:$B$724,K712,$BQ$3:$BQ$724)</f>
        <v>0</v>
      </c>
      <c r="BO712" s="30">
        <f>SUMIF(Ingredients!$B$3:$B$217,L712,Ingredients!$G$3:$G$217)+SUMIF($B$3:$B$724,L712,$BQ$3:$BQ$724)</f>
        <v>0</v>
      </c>
      <c r="BP712" s="30">
        <f>SUMIF(Ingredients!$B$3:$B$217,M712,Ingredients!$G$3:$G$217)+SUMIF($B$3:$B$724,M712,$BQ$3:$BQ$724)</f>
        <v>0</v>
      </c>
      <c r="BQ712" s="36">
        <f t="shared" si="149"/>
        <v>0</v>
      </c>
      <c r="BR712" s="30">
        <f>SUMIF(Ingredients!$B$3:$B$217,F712,Ingredients!$H$3:$H$217)+SUMIF($B$3:$B$724,F712,$BZ$3:$BZ$724)</f>
        <v>0</v>
      </c>
      <c r="BS712" s="30">
        <f>SUMIF(Ingredients!$B$3:$B$217,G712,Ingredients!$H$3:$H$217)+SUMIF($B$3:$B$724,G712,$BZ$3:$BZ$724)</f>
        <v>1</v>
      </c>
      <c r="BT712" s="30">
        <f>SUMIF(Ingredients!$B$3:$B$217,H712,Ingredients!$H$3:$H$217)+SUMIF($B$3:$B$724,H712,$BZ$3:$BZ$724)</f>
        <v>1.5</v>
      </c>
      <c r="BU712" s="30">
        <f>SUMIF(Ingredients!$B$3:$B$217,I712,Ingredients!$H$3:$H$217)+SUMIF($B$3:$B$724,I712,$BZ$3:$BZ$724)</f>
        <v>1</v>
      </c>
      <c r="BV712" s="30">
        <f>SUMIF(Ingredients!$B$3:$B$217,J712,Ingredients!$H$3:$H$217)+SUMIF($B$3:$B$724,J712,$BZ$3:$BZ$724)</f>
        <v>0</v>
      </c>
      <c r="BW712" s="30">
        <f>SUMIF(Ingredients!$B$3:$B$217,K712,Ingredients!$H$3:$H$217)+SUMIF($B$3:$B$724,K712,$BZ$3:$BZ$724)</f>
        <v>0</v>
      </c>
      <c r="BX712" s="30">
        <f>SUMIF(Ingredients!$B$3:$B$217,L712,Ingredients!$H$3:$H$217)+SUMIF($B$3:$B$724,L712,$BZ$3:$BZ$724)</f>
        <v>0</v>
      </c>
      <c r="BY712" s="30">
        <f>SUMIF(Ingredients!$B$3:$B$217,M712,Ingredients!$H$3:$H$217)+SUMIF($B$3:$B$724,M712,$BZ$3:$BZ$724)</f>
        <v>0</v>
      </c>
      <c r="BZ712" s="42">
        <f t="shared" si="150"/>
        <v>3.5</v>
      </c>
      <c r="CA712" s="30">
        <f>SUMIF(Ingredients!$B$3:$B$217,F712,Ingredients!$I$3:$I$217)+SUMIF($B$3:$B$724,F712,$CI$3:$CI$724)</f>
        <v>0</v>
      </c>
      <c r="CB712" s="30">
        <f>SUMIF(Ingredients!$B$3:$B$217,G712,Ingredients!$I$3:$I$217)+SUMIF($B$3:$B$724,G712,$CI$3:$CI$724)</f>
        <v>0</v>
      </c>
      <c r="CC712" s="30">
        <f>SUMIF(Ingredients!$B$3:$B$217,H712,Ingredients!$I$3:$I$217)+SUMIF($B$3:$B$724,H712,$CI$3:$CI$724)</f>
        <v>3.5</v>
      </c>
      <c r="CD712" s="30">
        <f>SUMIF(Ingredients!$B$3:$B$217,I712,Ingredients!$I$3:$I$217)+SUMIF($B$3:$B$724,I712,$CI$3:$CI$724)</f>
        <v>1</v>
      </c>
      <c r="CE712" s="30">
        <f>SUMIF(Ingredients!$B$3:$B$217,J712,Ingredients!$I$3:$I$217)+SUMIF($B$3:$B$724,J712,$CI$3:$CI$724)</f>
        <v>0</v>
      </c>
      <c r="CF712" s="30">
        <f>SUMIF(Ingredients!$B$3:$B$217,K712,Ingredients!$I$3:$I$217)+SUMIF($B$3:$B$724,K712,$CI$3:$CI$724)</f>
        <v>0</v>
      </c>
      <c r="CG712" s="30">
        <f>SUMIF(Ingredients!$B$3:$B$217,L712,Ingredients!$I$3:$I$217)+SUMIF($B$3:$B$724,L712,$CI$3:$CI$724)</f>
        <v>0</v>
      </c>
      <c r="CH712" s="30">
        <f>SUMIF(Ingredients!$B$3:$B$217,M712,Ingredients!$I$3:$I$217)+SUMIF($B$3:$B$724,M712,$CI$3:$CI$724)</f>
        <v>0</v>
      </c>
      <c r="CI712" s="38">
        <f t="shared" si="151"/>
        <v>4.5</v>
      </c>
      <c r="CJ712" s="30">
        <f>SUMIF(Ingredients!$B$3:$B$217,F712,Ingredients!$J$3:$J$217)+SUMIF($B$3:$B$724,F712,$CR$3:$CR$724)</f>
        <v>0</v>
      </c>
      <c r="CK712" s="30">
        <f>SUMIF(Ingredients!$B$3:$B$217,G712,Ingredients!$J$3:$J$217)+SUMIF($B$3:$B$724,G712,$CR$3:$CR$724)</f>
        <v>0</v>
      </c>
      <c r="CL712" s="30">
        <f>SUMIF(Ingredients!$B$3:$B$217,H712,Ingredients!$J$3:$J$217)+SUMIF($B$3:$B$724,H712,$CR$3:$CR$724)</f>
        <v>0</v>
      </c>
      <c r="CM712" s="30">
        <f>SUMIF(Ingredients!$B$3:$B$217,I712,Ingredients!$J$3:$J$217)+SUMIF($B$3:$B$724,I712,$CR$3:$CR$724)</f>
        <v>0</v>
      </c>
      <c r="CN712" s="30">
        <f>SUMIF(Ingredients!$B$3:$B$217,J712,Ingredients!$J$3:$J$217)+SUMIF($B$3:$B$724,J712,$CR$3:$CR$724)</f>
        <v>0</v>
      </c>
      <c r="CO712" s="30">
        <f>SUMIF(Ingredients!$B$3:$B$217,K712,Ingredients!$J$3:$J$217)+SUMIF($B$3:$B$724,K712,$CR$3:$CR$724)</f>
        <v>0</v>
      </c>
      <c r="CP712" s="30">
        <f>SUMIF(Ingredients!$B$3:$B$217,L712,Ingredients!$J$3:$J$217)+SUMIF($B$3:$B$724,L712,$CR$3:$CR$724)</f>
        <v>0</v>
      </c>
      <c r="CQ712" s="30">
        <f>SUMIF(Ingredients!$B$3:$B$217,M712,Ingredients!$J$3:$J$217)+SUMIF($B$3:$B$724,M712,$CR$3:$CR$724)</f>
        <v>0</v>
      </c>
      <c r="CR712" s="43">
        <f t="shared" si="152"/>
        <v>0</v>
      </c>
      <c r="CS712" s="34">
        <v>47</v>
      </c>
      <c r="CT712" s="30">
        <v>10</v>
      </c>
      <c r="CU712" s="30">
        <v>13.902777777777777</v>
      </c>
      <c r="CV712" s="35">
        <v>0</v>
      </c>
      <c r="CW712" s="36">
        <v>0</v>
      </c>
      <c r="CX712" s="37">
        <v>3.5</v>
      </c>
      <c r="CY712" s="38">
        <v>4.5</v>
      </c>
      <c r="CZ712" s="39">
        <v>0</v>
      </c>
      <c r="DA712" t="s">
        <v>199</v>
      </c>
      <c r="DB712" t="str">
        <f t="shared" ca="1" si="153"/>
        <v>No</v>
      </c>
      <c r="DD712" t="s">
        <v>200</v>
      </c>
      <c r="DE712" t="str">
        <f t="shared" ca="1" si="154"/>
        <v/>
      </c>
      <c r="DF712" t="s">
        <v>2272</v>
      </c>
    </row>
    <row r="713" spans="2:110" x14ac:dyDescent="0.3">
      <c r="B713" t="s">
        <v>1061</v>
      </c>
      <c r="C713" t="str">
        <f>INDEX('PH Itemnames'!$B$1:$B$723,MATCH(B713,'PH Itemnames'!$A$1:$A$723),1)</f>
        <v>friedfeastItem</v>
      </c>
      <c r="D713" t="s">
        <v>245</v>
      </c>
      <c r="E713" t="s">
        <v>1192</v>
      </c>
      <c r="F713" s="10" t="s">
        <v>499</v>
      </c>
      <c r="G713" s="11" t="s">
        <v>282</v>
      </c>
      <c r="H713" s="11" t="s">
        <v>1062</v>
      </c>
      <c r="I713" s="11" t="s">
        <v>744</v>
      </c>
      <c r="J713" s="11"/>
      <c r="K713" s="11"/>
      <c r="L713" s="11"/>
      <c r="M713" s="11"/>
      <c r="N713" s="46">
        <f ca="1">SUMIF(Ingredients!$B$3:$B$217,'PH complex foods'!F713,Ingredients!$A$3:$A$119)+SUMIF($B$3:$B$724,F713,$V$3:$V$723)</f>
        <v>1</v>
      </c>
      <c r="O713" s="11">
        <f ca="1">SUMIF(Ingredients!$B$3:$B$217,'PH complex foods'!G713,Ingredients!$A$3:$A$119)+SUMIF($B$3:$B$724,G713,$V$3:$V$723)</f>
        <v>1</v>
      </c>
      <c r="P713" s="11">
        <f ca="1">SUMIF(Ingredients!$B$3:$B$217,'PH complex foods'!H713,Ingredients!$A$3:$A$119)+SUMIF($B$3:$B$724,H713,$V$3:$V$723)</f>
        <v>1</v>
      </c>
      <c r="Q713" s="11">
        <f ca="1">SUMIF(Ingredients!$B$3:$B$217,'PH complex foods'!I713,Ingredients!$A$3:$A$119)+SUMIF($B$3:$B$724,I713,$V$3:$V$723)</f>
        <v>1</v>
      </c>
      <c r="R713" s="11">
        <f ca="1">SUMIF(Ingredients!$B$3:$B$217,'PH complex foods'!J713,Ingredients!$A$3:$A$119)+SUMIF($B$3:$B$724,J713,$V$3:$V$723)</f>
        <v>0</v>
      </c>
      <c r="S713" s="11">
        <f ca="1">SUMIF(Ingredients!$B$3:$B$217,'PH complex foods'!K713,Ingredients!$A$3:$A$119)+SUMIF($B$3:$B$724,K713,$V$3:$V$723)</f>
        <v>0</v>
      </c>
      <c r="T713" s="11">
        <f ca="1">SUMIF(Ingredients!$B$3:$B$217,'PH complex foods'!L713,Ingredients!$A$3:$A$119)+SUMIF($B$3:$B$724,L713,$V$3:$V$723)</f>
        <v>0</v>
      </c>
      <c r="U713" s="11">
        <f ca="1">SUMIF(Ingredients!$B$3:$B$217,'PH complex foods'!M713,Ingredients!$A$3:$A$119)+SUMIF($B$3:$B$724,M713,$V$3:$V$723)</f>
        <v>0</v>
      </c>
      <c r="V713" s="10">
        <f t="shared" ca="1" si="155"/>
        <v>1</v>
      </c>
      <c r="W713" s="11">
        <f t="shared" si="144"/>
        <v>0</v>
      </c>
      <c r="X713" s="44" t="str">
        <f t="shared" ca="1" si="156"/>
        <v>Yes</v>
      </c>
      <c r="Y713" s="34">
        <f>SUMIF(Ingredients!$B$3:$B$217,F713,Ingredients!$C$3:$C$217)+SUMIF($B$3:$B$724,F713,$AG$3:$AG$724)</f>
        <v>19</v>
      </c>
      <c r="Z713" s="30">
        <f>SUMIF(Ingredients!$B$3:$B$217,G713,Ingredients!$C$3:$C$217)+SUMIF($B$3:$B$724,G713,$AG$3:$AG$724)</f>
        <v>10</v>
      </c>
      <c r="AA713" s="30">
        <f>SUMIF(Ingredients!$B$3:$B$217,H713,Ingredients!$C$3:$C$217)+SUMIF($B$3:$B$724,H713,$AG$3:$AG$724)</f>
        <v>15</v>
      </c>
      <c r="AB713" s="30">
        <f>SUMIF(Ingredients!$B$3:$B$217,I713,Ingredients!$C$3:$C$217)+SUMIF($B$3:$B$724,I713,$AG$3:$AG$724)</f>
        <v>0</v>
      </c>
      <c r="AC713" s="30">
        <f>SUMIF(Ingredients!$B$3:$B$217,J713,Ingredients!$C$3:$C$217)+SUMIF($B$3:$B$724,J713,$AG$3:$AG$724)</f>
        <v>0</v>
      </c>
      <c r="AD713" s="30">
        <f>SUMIF(Ingredients!$B$3:$B$217,K713,Ingredients!$C$3:$C$217)+SUMIF($B$3:$B$724,K713,$AG$3:$AG$724)</f>
        <v>0</v>
      </c>
      <c r="AE713" s="30">
        <f>SUMIF(Ingredients!$B$3:$B$217,L713,Ingredients!$C$3:$C$217)+SUMIF($B$3:$B$724,L713,$AG$3:$AG$724)</f>
        <v>0</v>
      </c>
      <c r="AF713" s="30">
        <f>SUMIF(Ingredients!$B$3:$B$217,M713,Ingredients!$C$3:$C$217)+SUMIF($B$3:$B$724,M713,$AG$3:$AG$724)</f>
        <v>0</v>
      </c>
      <c r="AG713" s="29">
        <f t="shared" si="145"/>
        <v>44</v>
      </c>
      <c r="AH713" s="30">
        <f>SUMIF(Ingredients!$B$3:$B$217,F713,Ingredients!$D$3:$D$217)+SUMIF($B$3:$B$724,F713,$AP$3:$AP$724)</f>
        <v>0</v>
      </c>
      <c r="AI713" s="30">
        <f>SUMIF(Ingredients!$B$3:$B$217,G713,Ingredients!$D$3:$D$217)+SUMIF($B$3:$B$724,G713,$AP$3:$AP$724)</f>
        <v>0</v>
      </c>
      <c r="AJ713" s="30">
        <f>SUMIF(Ingredients!$B$3:$B$217,H713,Ingredients!$D$3:$D$217)+SUMIF($B$3:$B$724,H713,$AP$3:$AP$724)</f>
        <v>0</v>
      </c>
      <c r="AK713" s="30">
        <f>SUMIF(Ingredients!$B$3:$B$217,I713,Ingredients!$D$3:$D$217)+SUMIF($B$3:$B$724,I713,$AP$3:$AP$724)</f>
        <v>20</v>
      </c>
      <c r="AL713" s="30">
        <f>SUMIF(Ingredients!$B$3:$B$217,J713,Ingredients!$D$3:$D$217)+SUMIF($B$3:$B$724,J713,$AP$3:$AP$724)</f>
        <v>0</v>
      </c>
      <c r="AM713" s="30">
        <f>SUMIF(Ingredients!$B$3:$B$217,K713,Ingredients!$D$3:$D$217)+SUMIF($B$3:$B$724,K713,$AP$3:$AP$724)</f>
        <v>0</v>
      </c>
      <c r="AN713" s="30">
        <f>SUMIF(Ingredients!$B$3:$B$217,L713,Ingredients!$D$3:$D$217)+SUMIF($B$3:$B$724,L713,$AP$3:$AP$724)</f>
        <v>0</v>
      </c>
      <c r="AO713" s="30">
        <f>SUMIF(Ingredients!$B$3:$B$217,M713,Ingredients!$D$3:$D$217)+SUMIF($B$3:$B$724,M713,$AP$3:$AP$724)</f>
        <v>0</v>
      </c>
      <c r="AP713" s="29">
        <f t="shared" si="146"/>
        <v>20</v>
      </c>
      <c r="AQ713" s="30">
        <f>SUMIF(Ingredients!$B$3:$B$217,F713,Ingredients!$E$3:$E$217)+SUMIF($B$3:$B$724,F713,$AY$3:$AY$727)</f>
        <v>16.899999999999999</v>
      </c>
      <c r="AR713" s="30">
        <f>SUMIF(Ingredients!$B$3:$B$217,G713,Ingredients!$E$3:$E$217)+SUMIF($B$3:$B$724,G713,$AY$3:$AY$727)</f>
        <v>31</v>
      </c>
      <c r="AS713" s="30">
        <f>SUMIF(Ingredients!$B$3:$B$217,H713,Ingredients!$E$3:$E$217)+SUMIF($B$3:$B$724,H713,$AY$3:$AY$727)</f>
        <v>26</v>
      </c>
      <c r="AT713" s="30">
        <f>SUMIF(Ingredients!$B$3:$B$217,I713,Ingredients!$E$3:$E$217)+SUMIF($B$3:$B$724,I713,$AY$3:$AY$727)</f>
        <v>30</v>
      </c>
      <c r="AU713" s="30">
        <f>SUMIF(Ingredients!$B$3:$B$217,J713,Ingredients!$E$3:$E$217)+SUMIF($B$3:$B$724,J713,$AY$3:$AY$727)</f>
        <v>0</v>
      </c>
      <c r="AV713" s="30">
        <f>SUMIF(Ingredients!$B$3:$B$217,K713,Ingredients!$E$3:$E$217)+SUMIF($B$3:$B$724,K713,$AY$3:$AY$727)</f>
        <v>0</v>
      </c>
      <c r="AW713" s="30">
        <f>SUMIF(Ingredients!$B$3:$B$217,L713,Ingredients!$E$3:$E$217)+SUMIF($B$3:$B$724,L713,$AY$3:$AY$727)</f>
        <v>0</v>
      </c>
      <c r="AX713" s="30">
        <f>SUMIF(Ingredients!$B$3:$B$217,M713,Ingredients!$E$3:$E$217)+SUMIF($B$3:$B$724,M713,$AY$3:$AY$727)</f>
        <v>0</v>
      </c>
      <c r="AY713" s="29">
        <f t="shared" si="147"/>
        <v>25.975000000000001</v>
      </c>
      <c r="AZ713" s="30">
        <f>SUMIF(Ingredients!$B$3:$B$217,F713,Ingredients!$F$3:$F$217)+SUMIF($B$3:$B$724,F713,$BH$3:$BH$724)</f>
        <v>1</v>
      </c>
      <c r="BA713" s="30">
        <f>SUMIF(Ingredients!$B$3:$B$217,G713,Ingredients!$F$3:$F$217)+SUMIF($B$3:$B$724,G713,$BH$3:$BH$724)</f>
        <v>0</v>
      </c>
      <c r="BB713" s="30">
        <f>SUMIF(Ingredients!$B$3:$B$217,H713,Ingredients!$F$3:$F$217)+SUMIF($B$3:$B$724,H713,$BH$3:$BH$724)</f>
        <v>0</v>
      </c>
      <c r="BC713" s="30">
        <f>SUMIF(Ingredients!$B$3:$B$217,I713,Ingredients!$F$3:$F$217)+SUMIF($B$3:$B$724,I713,$BH$3:$BH$724)</f>
        <v>0</v>
      </c>
      <c r="BD713" s="30">
        <f>SUMIF(Ingredients!$B$3:$B$217,J713,Ingredients!$F$3:$F$217)+SUMIF($B$3:$B$724,J713,$BH$3:$BH$724)</f>
        <v>0</v>
      </c>
      <c r="BE713" s="30">
        <f>SUMIF(Ingredients!$B$3:$B$217,K713,Ingredients!$F$3:$F$217)+SUMIF($B$3:$B$724,K713,$BH$3:$BH$724)</f>
        <v>0</v>
      </c>
      <c r="BF713" s="30">
        <f>SUMIF(Ingredients!$B$3:$B$217,L713,Ingredients!$F$3:$F$217)+SUMIF($B$3:$B$724,L713,$BH$3:$BH$724)</f>
        <v>0</v>
      </c>
      <c r="BG713" s="30">
        <f>SUMIF(Ingredients!$B$3:$B$217,M713,Ingredients!$F$3:$F$217)+SUMIF($B$3:$B$724,M713,$BH$3:$BH$724)</f>
        <v>0</v>
      </c>
      <c r="BH713" s="35">
        <f t="shared" si="148"/>
        <v>1</v>
      </c>
      <c r="BI713" s="30">
        <f>SUMIF(Ingredients!$B$3:$B$217,F713,Ingredients!$G$3:$G$217)+SUMIF($B$3:$B$724,F713,$BQ$3:$BQ$724)</f>
        <v>0</v>
      </c>
      <c r="BJ713" s="30">
        <f>SUMIF(Ingredients!$B$3:$B$217,G713,Ingredients!$G$3:$G$217)+SUMIF($B$3:$B$724,G713,$BQ$3:$BQ$724)</f>
        <v>0</v>
      </c>
      <c r="BK713" s="30">
        <f>SUMIF(Ingredients!$B$3:$B$217,H713,Ingredients!$G$3:$G$217)+SUMIF($B$3:$B$724,H713,$BQ$3:$BQ$724)</f>
        <v>0</v>
      </c>
      <c r="BL713" s="30">
        <f>SUMIF(Ingredients!$B$3:$B$217,I713,Ingredients!$G$3:$G$217)+SUMIF($B$3:$B$724,I713,$BQ$3:$BQ$724)</f>
        <v>0</v>
      </c>
      <c r="BM713" s="30">
        <f>SUMIF(Ingredients!$B$3:$B$217,J713,Ingredients!$G$3:$G$217)+SUMIF($B$3:$B$724,J713,$BQ$3:$BQ$724)</f>
        <v>0</v>
      </c>
      <c r="BN713" s="30">
        <f>SUMIF(Ingredients!$B$3:$B$217,K713,Ingredients!$G$3:$G$217)+SUMIF($B$3:$B$724,K713,$BQ$3:$BQ$724)</f>
        <v>0</v>
      </c>
      <c r="BO713" s="30">
        <f>SUMIF(Ingredients!$B$3:$B$217,L713,Ingredients!$G$3:$G$217)+SUMIF($B$3:$B$724,L713,$BQ$3:$BQ$724)</f>
        <v>0</v>
      </c>
      <c r="BP713" s="30">
        <f>SUMIF(Ingredients!$B$3:$B$217,M713,Ingredients!$G$3:$G$217)+SUMIF($B$3:$B$724,M713,$BQ$3:$BQ$724)</f>
        <v>0</v>
      </c>
      <c r="BQ713" s="36">
        <f t="shared" si="149"/>
        <v>0</v>
      </c>
      <c r="BR713" s="30">
        <f>SUMIF(Ingredients!$B$3:$B$217,F713,Ingredients!$H$3:$H$217)+SUMIF($B$3:$B$724,F713,$BZ$3:$BZ$724)</f>
        <v>0</v>
      </c>
      <c r="BS713" s="30">
        <f>SUMIF(Ingredients!$B$3:$B$217,G713,Ingredients!$H$3:$H$217)+SUMIF($B$3:$B$724,G713,$BZ$3:$BZ$724)</f>
        <v>1.5</v>
      </c>
      <c r="BT713" s="30">
        <f>SUMIF(Ingredients!$B$3:$B$217,H713,Ingredients!$H$3:$H$217)+SUMIF($B$3:$B$724,H713,$BZ$3:$BZ$724)</f>
        <v>1.5</v>
      </c>
      <c r="BU713" s="30">
        <f>SUMIF(Ingredients!$B$3:$B$217,I713,Ingredients!$H$3:$H$217)+SUMIF($B$3:$B$724,I713,$BZ$3:$BZ$724)</f>
        <v>0</v>
      </c>
      <c r="BV713" s="30">
        <f>SUMIF(Ingredients!$B$3:$B$217,J713,Ingredients!$H$3:$H$217)+SUMIF($B$3:$B$724,J713,$BZ$3:$BZ$724)</f>
        <v>0</v>
      </c>
      <c r="BW713" s="30">
        <f>SUMIF(Ingredients!$B$3:$B$217,K713,Ingredients!$H$3:$H$217)+SUMIF($B$3:$B$724,K713,$BZ$3:$BZ$724)</f>
        <v>0</v>
      </c>
      <c r="BX713" s="30">
        <f>SUMIF(Ingredients!$B$3:$B$217,L713,Ingredients!$H$3:$H$217)+SUMIF($B$3:$B$724,L713,$BZ$3:$BZ$724)</f>
        <v>0</v>
      </c>
      <c r="BY713" s="30">
        <f>SUMIF(Ingredients!$B$3:$B$217,M713,Ingredients!$H$3:$H$217)+SUMIF($B$3:$B$724,M713,$BZ$3:$BZ$724)</f>
        <v>0</v>
      </c>
      <c r="BZ713" s="42">
        <f t="shared" si="150"/>
        <v>3</v>
      </c>
      <c r="CA713" s="30">
        <f>SUMIF(Ingredients!$B$3:$B$217,F713,Ingredients!$I$3:$I$217)+SUMIF($B$3:$B$724,F713,$CI$3:$CI$724)</f>
        <v>2.5</v>
      </c>
      <c r="CB713" s="30">
        <f>SUMIF(Ingredients!$B$3:$B$217,G713,Ingredients!$I$3:$I$217)+SUMIF($B$3:$B$724,G713,$CI$3:$CI$724)</f>
        <v>0</v>
      </c>
      <c r="CC713" s="30">
        <f>SUMIF(Ingredients!$B$3:$B$217,H713,Ingredients!$I$3:$I$217)+SUMIF($B$3:$B$724,H713,$CI$3:$CI$724)</f>
        <v>0</v>
      </c>
      <c r="CD713" s="30">
        <f>SUMIF(Ingredients!$B$3:$B$217,I713,Ingredients!$I$3:$I$217)+SUMIF($B$3:$B$724,I713,$CI$3:$CI$724)</f>
        <v>0</v>
      </c>
      <c r="CE713" s="30">
        <f>SUMIF(Ingredients!$B$3:$B$217,J713,Ingredients!$I$3:$I$217)+SUMIF($B$3:$B$724,J713,$CI$3:$CI$724)</f>
        <v>0</v>
      </c>
      <c r="CF713" s="30">
        <f>SUMIF(Ingredients!$B$3:$B$217,K713,Ingredients!$I$3:$I$217)+SUMIF($B$3:$B$724,K713,$CI$3:$CI$724)</f>
        <v>0</v>
      </c>
      <c r="CG713" s="30">
        <f>SUMIF(Ingredients!$B$3:$B$217,L713,Ingredients!$I$3:$I$217)+SUMIF($B$3:$B$724,L713,$CI$3:$CI$724)</f>
        <v>0</v>
      </c>
      <c r="CH713" s="30">
        <f>SUMIF(Ingredients!$B$3:$B$217,M713,Ingredients!$I$3:$I$217)+SUMIF($B$3:$B$724,M713,$CI$3:$CI$724)</f>
        <v>0</v>
      </c>
      <c r="CI713" s="38">
        <f t="shared" si="151"/>
        <v>2.5</v>
      </c>
      <c r="CJ713" s="30">
        <f>SUMIF(Ingredients!$B$3:$B$217,F713,Ingredients!$J$3:$J$217)+SUMIF($B$3:$B$724,F713,$CR$3:$CR$724)</f>
        <v>0</v>
      </c>
      <c r="CK713" s="30">
        <f>SUMIF(Ingredients!$B$3:$B$217,G713,Ingredients!$J$3:$J$217)+SUMIF($B$3:$B$724,G713,$CR$3:$CR$724)</f>
        <v>0</v>
      </c>
      <c r="CL713" s="30">
        <f>SUMIF(Ingredients!$B$3:$B$217,H713,Ingredients!$J$3:$J$217)+SUMIF($B$3:$B$724,H713,$CR$3:$CR$724)</f>
        <v>1</v>
      </c>
      <c r="CM713" s="30">
        <f>SUMIF(Ingredients!$B$3:$B$217,I713,Ingredients!$J$3:$J$217)+SUMIF($B$3:$B$724,I713,$CR$3:$CR$724)</f>
        <v>0</v>
      </c>
      <c r="CN713" s="30">
        <f>SUMIF(Ingredients!$B$3:$B$217,J713,Ingredients!$J$3:$J$217)+SUMIF($B$3:$B$724,J713,$CR$3:$CR$724)</f>
        <v>0</v>
      </c>
      <c r="CO713" s="30">
        <f>SUMIF(Ingredients!$B$3:$B$217,K713,Ingredients!$J$3:$J$217)+SUMIF($B$3:$B$724,K713,$CR$3:$CR$724)</f>
        <v>0</v>
      </c>
      <c r="CP713" s="30">
        <f>SUMIF(Ingredients!$B$3:$B$217,L713,Ingredients!$J$3:$J$217)+SUMIF($B$3:$B$724,L713,$CR$3:$CR$724)</f>
        <v>0</v>
      </c>
      <c r="CQ713" s="30">
        <f>SUMIF(Ingredients!$B$3:$B$217,M713,Ingredients!$J$3:$J$217)+SUMIF($B$3:$B$724,M713,$CR$3:$CR$724)</f>
        <v>0</v>
      </c>
      <c r="CR713" s="43">
        <f t="shared" si="152"/>
        <v>1</v>
      </c>
      <c r="CS713" s="34">
        <v>45</v>
      </c>
      <c r="CT713" s="30">
        <v>20</v>
      </c>
      <c r="CU713" s="30">
        <v>14</v>
      </c>
      <c r="CV713" s="35">
        <v>1</v>
      </c>
      <c r="CW713" s="36">
        <v>0</v>
      </c>
      <c r="CX713" s="37">
        <v>3</v>
      </c>
      <c r="CY713" s="38">
        <v>2.5</v>
      </c>
      <c r="CZ713" s="39">
        <v>1</v>
      </c>
      <c r="DA713" t="s">
        <v>202</v>
      </c>
      <c r="DB713" t="str">
        <f t="shared" ca="1" si="153"/>
        <v>-</v>
      </c>
      <c r="DD713" t="s">
        <v>200</v>
      </c>
      <c r="DE713" t="str">
        <f t="shared" ca="1" si="154"/>
        <v>FRIEDFEASTITEM(MEAL, ItemRegistry.friedfeastItem, 4 ,9f,20f,1f,3f,0f,2.5f,1f,1.5f),</v>
      </c>
      <c r="DF713" t="s">
        <v>2693</v>
      </c>
    </row>
    <row r="714" spans="2:110" x14ac:dyDescent="0.3">
      <c r="B714" t="s">
        <v>1063</v>
      </c>
      <c r="C714" t="str">
        <f>INDEX('PH Itemnames'!$B$1:$B$723,MATCH(B714,'PH Itemnames'!$A$1:$A$723),1)</f>
        <v>timpanoItem</v>
      </c>
      <c r="D714" t="s">
        <v>245</v>
      </c>
      <c r="E714" t="s">
        <v>1192</v>
      </c>
      <c r="F714" s="10" t="s">
        <v>209</v>
      </c>
      <c r="G714" s="11" t="s">
        <v>318</v>
      </c>
      <c r="H714" s="11" t="s">
        <v>765</v>
      </c>
      <c r="I714" s="11" t="s">
        <v>665</v>
      </c>
      <c r="J714" s="11"/>
      <c r="K714" s="11"/>
      <c r="L714" s="11"/>
      <c r="M714" s="11"/>
      <c r="N714" s="46">
        <f ca="1">SUMIF(Ingredients!$B$3:$B$217,'PH complex foods'!F714,Ingredients!$A$3:$A$119)+SUMIF($B$3:$B$724,F714,$V$3:$V$723)</f>
        <v>1</v>
      </c>
      <c r="O714" s="11">
        <f ca="1">SUMIF(Ingredients!$B$3:$B$217,'PH complex foods'!G714,Ingredients!$A$3:$A$119)+SUMIF($B$3:$B$724,G714,$V$3:$V$723)</f>
        <v>1</v>
      </c>
      <c r="P714" s="11">
        <f ca="1">SUMIF(Ingredients!$B$3:$B$217,'PH complex foods'!H714,Ingredients!$A$3:$A$119)+SUMIF($B$3:$B$724,H714,$V$3:$V$723)</f>
        <v>1</v>
      </c>
      <c r="Q714" s="11">
        <f ca="1">SUMIF(Ingredients!$B$3:$B$217,'PH complex foods'!I714,Ingredients!$A$3:$A$119)+SUMIF($B$3:$B$724,I714,$V$3:$V$723)</f>
        <v>1</v>
      </c>
      <c r="R714" s="11">
        <f ca="1">SUMIF(Ingredients!$B$3:$B$217,'PH complex foods'!J714,Ingredients!$A$3:$A$119)+SUMIF($B$3:$B$724,J714,$V$3:$V$723)</f>
        <v>0</v>
      </c>
      <c r="S714" s="11">
        <f ca="1">SUMIF(Ingredients!$B$3:$B$217,'PH complex foods'!K714,Ingredients!$A$3:$A$119)+SUMIF($B$3:$B$724,K714,$V$3:$V$723)</f>
        <v>0</v>
      </c>
      <c r="T714" s="11">
        <f ca="1">SUMIF(Ingredients!$B$3:$B$217,'PH complex foods'!L714,Ingredients!$A$3:$A$119)+SUMIF($B$3:$B$724,L714,$V$3:$V$723)</f>
        <v>0</v>
      </c>
      <c r="U714" s="11">
        <f ca="1">SUMIF(Ingredients!$B$3:$B$217,'PH complex foods'!M714,Ingredients!$A$3:$A$119)+SUMIF($B$3:$B$724,M714,$V$3:$V$723)</f>
        <v>0</v>
      </c>
      <c r="V714" s="10">
        <f t="shared" ca="1" si="155"/>
        <v>1</v>
      </c>
      <c r="W714" s="11">
        <f t="shared" si="144"/>
        <v>0</v>
      </c>
      <c r="X714" s="44" t="str">
        <f t="shared" ca="1" si="156"/>
        <v>Yes</v>
      </c>
      <c r="Y714" s="34">
        <f>SUMIF(Ingredients!$B$3:$B$217,F714,Ingredients!$C$3:$C$217)+SUMIF($B$3:$B$724,F714,$AG$3:$AG$724)</f>
        <v>5</v>
      </c>
      <c r="Z714" s="30">
        <f>SUMIF(Ingredients!$B$3:$B$217,G714,Ingredients!$C$3:$C$217)+SUMIF($B$3:$B$724,G714,$AG$3:$AG$724)</f>
        <v>22</v>
      </c>
      <c r="AA714" s="30">
        <f>SUMIF(Ingredients!$B$3:$B$217,H714,Ingredients!$C$3:$C$217)+SUMIF($B$3:$B$724,H714,$AG$3:$AG$724)</f>
        <v>0</v>
      </c>
      <c r="AB714" s="30">
        <f>SUMIF(Ingredients!$B$3:$B$217,I714,Ingredients!$C$3:$C$217)+SUMIF($B$3:$B$724,I714,$AG$3:$AG$724)</f>
        <v>7.166666666666667</v>
      </c>
      <c r="AC714" s="30">
        <f>SUMIF(Ingredients!$B$3:$B$217,J714,Ingredients!$C$3:$C$217)+SUMIF($B$3:$B$724,J714,$AG$3:$AG$724)</f>
        <v>0</v>
      </c>
      <c r="AD714" s="30">
        <f>SUMIF(Ingredients!$B$3:$B$217,K714,Ingredients!$C$3:$C$217)+SUMIF($B$3:$B$724,K714,$AG$3:$AG$724)</f>
        <v>0</v>
      </c>
      <c r="AE714" s="30">
        <f>SUMIF(Ingredients!$B$3:$B$217,L714,Ingredients!$C$3:$C$217)+SUMIF($B$3:$B$724,L714,$AG$3:$AG$724)</f>
        <v>0</v>
      </c>
      <c r="AF714" s="30">
        <f>SUMIF(Ingredients!$B$3:$B$217,M714,Ingredients!$C$3:$C$217)+SUMIF($B$3:$B$724,M714,$AG$3:$AG$724)</f>
        <v>0</v>
      </c>
      <c r="AG714" s="29">
        <f t="shared" si="145"/>
        <v>34.166666666666664</v>
      </c>
      <c r="AH714" s="30">
        <f>SUMIF(Ingredients!$B$3:$B$217,F714,Ingredients!$D$3:$D$217)+SUMIF($B$3:$B$724,F714,$AP$3:$AP$724)</f>
        <v>0</v>
      </c>
      <c r="AI714" s="30">
        <f>SUMIF(Ingredients!$B$3:$B$217,G714,Ingredients!$D$3:$D$217)+SUMIF($B$3:$B$724,G714,$AP$3:$AP$724)</f>
        <v>5</v>
      </c>
      <c r="AJ714" s="30">
        <f>SUMIF(Ingredients!$B$3:$B$217,H714,Ingredients!$D$3:$D$217)+SUMIF($B$3:$B$724,H714,$AP$3:$AP$724)</f>
        <v>0</v>
      </c>
      <c r="AK714" s="30">
        <f>SUMIF(Ingredients!$B$3:$B$217,I714,Ingredients!$D$3:$D$217)+SUMIF($B$3:$B$724,I714,$AP$3:$AP$724)</f>
        <v>0</v>
      </c>
      <c r="AL714" s="30">
        <f>SUMIF(Ingredients!$B$3:$B$217,J714,Ingredients!$D$3:$D$217)+SUMIF($B$3:$B$724,J714,$AP$3:$AP$724)</f>
        <v>0</v>
      </c>
      <c r="AM714" s="30">
        <f>SUMIF(Ingredients!$B$3:$B$217,K714,Ingredients!$D$3:$D$217)+SUMIF($B$3:$B$724,K714,$AP$3:$AP$724)</f>
        <v>0</v>
      </c>
      <c r="AN714" s="30">
        <f>SUMIF(Ingredients!$B$3:$B$217,L714,Ingredients!$D$3:$D$217)+SUMIF($B$3:$B$724,L714,$AP$3:$AP$724)</f>
        <v>0</v>
      </c>
      <c r="AO714" s="30">
        <f>SUMIF(Ingredients!$B$3:$B$217,M714,Ingredients!$D$3:$D$217)+SUMIF($B$3:$B$724,M714,$AP$3:$AP$724)</f>
        <v>0</v>
      </c>
      <c r="AP714" s="29">
        <f t="shared" si="146"/>
        <v>5</v>
      </c>
      <c r="AQ714" s="30">
        <f>SUMIF(Ingredients!$B$3:$B$217,F714,Ingredients!$E$3:$E$217)+SUMIF($B$3:$B$724,F714,$AY$3:$AY$727)</f>
        <v>7</v>
      </c>
      <c r="AR714" s="30">
        <f>SUMIF(Ingredients!$B$3:$B$217,G714,Ingredients!$E$3:$E$217)+SUMIF($B$3:$B$724,G714,$AY$3:$AY$727)</f>
        <v>17.416666666666664</v>
      </c>
      <c r="AS714" s="30">
        <f>SUMIF(Ingredients!$B$3:$B$217,H714,Ingredients!$E$3:$E$217)+SUMIF($B$3:$B$724,H714,$AY$3:$AY$727)</f>
        <v>26.333333333333332</v>
      </c>
      <c r="AT714" s="30">
        <f>SUMIF(Ingredients!$B$3:$B$217,I714,Ingredients!$E$3:$E$217)+SUMIF($B$3:$B$724,I714,$AY$3:$AY$727)</f>
        <v>30</v>
      </c>
      <c r="AU714" s="30">
        <f>SUMIF(Ingredients!$B$3:$B$217,J714,Ingredients!$E$3:$E$217)+SUMIF($B$3:$B$724,J714,$AY$3:$AY$727)</f>
        <v>0</v>
      </c>
      <c r="AV714" s="30">
        <f>SUMIF(Ingredients!$B$3:$B$217,K714,Ingredients!$E$3:$E$217)+SUMIF($B$3:$B$724,K714,$AY$3:$AY$727)</f>
        <v>0</v>
      </c>
      <c r="AW714" s="30">
        <f>SUMIF(Ingredients!$B$3:$B$217,L714,Ingredients!$E$3:$E$217)+SUMIF($B$3:$B$724,L714,$AY$3:$AY$727)</f>
        <v>0</v>
      </c>
      <c r="AX714" s="30">
        <f>SUMIF(Ingredients!$B$3:$B$217,M714,Ingredients!$E$3:$E$217)+SUMIF($B$3:$B$724,M714,$AY$3:$AY$727)</f>
        <v>0</v>
      </c>
      <c r="AY714" s="29">
        <f t="shared" si="147"/>
        <v>20.1875</v>
      </c>
      <c r="AZ714" s="30">
        <f>SUMIF(Ingredients!$B$3:$B$217,F714,Ingredients!$F$3:$F$217)+SUMIF($B$3:$B$724,F714,$BH$3:$BH$724)</f>
        <v>1</v>
      </c>
      <c r="BA714" s="30">
        <f>SUMIF(Ingredients!$B$3:$B$217,G714,Ingredients!$F$3:$F$217)+SUMIF($B$3:$B$724,G714,$BH$3:$BH$724)</f>
        <v>1</v>
      </c>
      <c r="BB714" s="30">
        <f>SUMIF(Ingredients!$B$3:$B$217,H714,Ingredients!$F$3:$F$217)+SUMIF($B$3:$B$724,H714,$BH$3:$BH$724)</f>
        <v>0</v>
      </c>
      <c r="BC714" s="30">
        <f>SUMIF(Ingredients!$B$3:$B$217,I714,Ingredients!$F$3:$F$217)+SUMIF($B$3:$B$724,I714,$BH$3:$BH$724)</f>
        <v>0</v>
      </c>
      <c r="BD714" s="30">
        <f>SUMIF(Ingredients!$B$3:$B$217,J714,Ingredients!$F$3:$F$217)+SUMIF($B$3:$B$724,J714,$BH$3:$BH$724)</f>
        <v>0</v>
      </c>
      <c r="BE714" s="30">
        <f>SUMIF(Ingredients!$B$3:$B$217,K714,Ingredients!$F$3:$F$217)+SUMIF($B$3:$B$724,K714,$BH$3:$BH$724)</f>
        <v>0</v>
      </c>
      <c r="BF714" s="30">
        <f>SUMIF(Ingredients!$B$3:$B$217,L714,Ingredients!$F$3:$F$217)+SUMIF($B$3:$B$724,L714,$BH$3:$BH$724)</f>
        <v>0</v>
      </c>
      <c r="BG714" s="30">
        <f>SUMIF(Ingredients!$B$3:$B$217,M714,Ingredients!$F$3:$F$217)+SUMIF($B$3:$B$724,M714,$BH$3:$BH$724)</f>
        <v>0</v>
      </c>
      <c r="BH714" s="35">
        <f t="shared" si="148"/>
        <v>2</v>
      </c>
      <c r="BI714" s="30">
        <f>SUMIF(Ingredients!$B$3:$B$217,F714,Ingredients!$G$3:$G$217)+SUMIF($B$3:$B$724,F714,$BQ$3:$BQ$724)</f>
        <v>0</v>
      </c>
      <c r="BJ714" s="30">
        <f>SUMIF(Ingredients!$B$3:$B$217,G714,Ingredients!$G$3:$G$217)+SUMIF($B$3:$B$724,G714,$BQ$3:$BQ$724)</f>
        <v>0</v>
      </c>
      <c r="BK714" s="30">
        <f>SUMIF(Ingredients!$B$3:$B$217,H714,Ingredients!$G$3:$G$217)+SUMIF($B$3:$B$724,H714,$BQ$3:$BQ$724)</f>
        <v>0</v>
      </c>
      <c r="BL714" s="30">
        <f>SUMIF(Ingredients!$B$3:$B$217,I714,Ingredients!$G$3:$G$217)+SUMIF($B$3:$B$724,I714,$BQ$3:$BQ$724)</f>
        <v>0</v>
      </c>
      <c r="BM714" s="30">
        <f>SUMIF(Ingredients!$B$3:$B$217,J714,Ingredients!$G$3:$G$217)+SUMIF($B$3:$B$724,J714,$BQ$3:$BQ$724)</f>
        <v>0</v>
      </c>
      <c r="BN714" s="30">
        <f>SUMIF(Ingredients!$B$3:$B$217,K714,Ingredients!$G$3:$G$217)+SUMIF($B$3:$B$724,K714,$BQ$3:$BQ$724)</f>
        <v>0</v>
      </c>
      <c r="BO714" s="30">
        <f>SUMIF(Ingredients!$B$3:$B$217,L714,Ingredients!$G$3:$G$217)+SUMIF($B$3:$B$724,L714,$BQ$3:$BQ$724)</f>
        <v>0</v>
      </c>
      <c r="BP714" s="30">
        <f>SUMIF(Ingredients!$B$3:$B$217,M714,Ingredients!$G$3:$G$217)+SUMIF($B$3:$B$724,M714,$BQ$3:$BQ$724)</f>
        <v>0</v>
      </c>
      <c r="BQ714" s="36">
        <f t="shared" si="149"/>
        <v>0</v>
      </c>
      <c r="BR714" s="30">
        <f>SUMIF(Ingredients!$B$3:$B$217,F714,Ingredients!$H$3:$H$217)+SUMIF($B$3:$B$724,F714,$BZ$3:$BZ$724)</f>
        <v>0</v>
      </c>
      <c r="BS714" s="30">
        <f>SUMIF(Ingredients!$B$3:$B$217,G714,Ingredients!$H$3:$H$217)+SUMIF($B$3:$B$724,G714,$BZ$3:$BZ$724)</f>
        <v>1.5</v>
      </c>
      <c r="BT714" s="30">
        <f>SUMIF(Ingredients!$B$3:$B$217,H714,Ingredients!$H$3:$H$217)+SUMIF($B$3:$B$724,H714,$BZ$3:$BZ$724)</f>
        <v>0</v>
      </c>
      <c r="BU714" s="30">
        <f>SUMIF(Ingredients!$B$3:$B$217,I714,Ingredients!$H$3:$H$217)+SUMIF($B$3:$B$724,I714,$BZ$3:$BZ$724)</f>
        <v>0</v>
      </c>
      <c r="BV714" s="30">
        <f>SUMIF(Ingredients!$B$3:$B$217,J714,Ingredients!$H$3:$H$217)+SUMIF($B$3:$B$724,J714,$BZ$3:$BZ$724)</f>
        <v>0</v>
      </c>
      <c r="BW714" s="30">
        <f>SUMIF(Ingredients!$B$3:$B$217,K714,Ingredients!$H$3:$H$217)+SUMIF($B$3:$B$724,K714,$BZ$3:$BZ$724)</f>
        <v>0</v>
      </c>
      <c r="BX714" s="30">
        <f>SUMIF(Ingredients!$B$3:$B$217,L714,Ingredients!$H$3:$H$217)+SUMIF($B$3:$B$724,L714,$BZ$3:$BZ$724)</f>
        <v>0</v>
      </c>
      <c r="BY714" s="30">
        <f>SUMIF(Ingredients!$B$3:$B$217,M714,Ingredients!$H$3:$H$217)+SUMIF($B$3:$B$724,M714,$BZ$3:$BZ$724)</f>
        <v>0</v>
      </c>
      <c r="BZ714" s="42">
        <f t="shared" si="150"/>
        <v>1.5</v>
      </c>
      <c r="CA714" s="30">
        <f>SUMIF(Ingredients!$B$3:$B$217,F714,Ingredients!$I$3:$I$217)+SUMIF($B$3:$B$724,F714,$CI$3:$CI$724)</f>
        <v>0</v>
      </c>
      <c r="CB714" s="30">
        <f>SUMIF(Ingredients!$B$3:$B$217,G714,Ingredients!$I$3:$I$217)+SUMIF($B$3:$B$724,G714,$CI$3:$CI$724)</f>
        <v>2.5</v>
      </c>
      <c r="CC714" s="30">
        <f>SUMIF(Ingredients!$B$3:$B$217,H714,Ingredients!$I$3:$I$217)+SUMIF($B$3:$B$724,H714,$CI$3:$CI$724)</f>
        <v>0</v>
      </c>
      <c r="CD714" s="30">
        <f>SUMIF(Ingredients!$B$3:$B$217,I714,Ingredients!$I$3:$I$217)+SUMIF($B$3:$B$724,I714,$CI$3:$CI$724)</f>
        <v>2</v>
      </c>
      <c r="CE714" s="30">
        <f>SUMIF(Ingredients!$B$3:$B$217,J714,Ingredients!$I$3:$I$217)+SUMIF($B$3:$B$724,J714,$CI$3:$CI$724)</f>
        <v>0</v>
      </c>
      <c r="CF714" s="30">
        <f>SUMIF(Ingredients!$B$3:$B$217,K714,Ingredients!$I$3:$I$217)+SUMIF($B$3:$B$724,K714,$CI$3:$CI$724)</f>
        <v>0</v>
      </c>
      <c r="CG714" s="30">
        <f>SUMIF(Ingredients!$B$3:$B$217,L714,Ingredients!$I$3:$I$217)+SUMIF($B$3:$B$724,L714,$CI$3:$CI$724)</f>
        <v>0</v>
      </c>
      <c r="CH714" s="30">
        <f>SUMIF(Ingredients!$B$3:$B$217,M714,Ingredients!$I$3:$I$217)+SUMIF($B$3:$B$724,M714,$CI$3:$CI$724)</f>
        <v>0</v>
      </c>
      <c r="CI714" s="38">
        <f t="shared" si="151"/>
        <v>4.5</v>
      </c>
      <c r="CJ714" s="30">
        <f>SUMIF(Ingredients!$B$3:$B$217,F714,Ingredients!$J$3:$J$217)+SUMIF($B$3:$B$724,F714,$CR$3:$CR$724)</f>
        <v>0</v>
      </c>
      <c r="CK714" s="30">
        <f>SUMIF(Ingredients!$B$3:$B$217,G714,Ingredients!$J$3:$J$217)+SUMIF($B$3:$B$724,G714,$CR$3:$CR$724)</f>
        <v>1</v>
      </c>
      <c r="CL714" s="30">
        <f>SUMIF(Ingredients!$B$3:$B$217,H714,Ingredients!$J$3:$J$217)+SUMIF($B$3:$B$724,H714,$CR$3:$CR$724)</f>
        <v>0</v>
      </c>
      <c r="CM714" s="30">
        <f>SUMIF(Ingredients!$B$3:$B$217,I714,Ingredients!$J$3:$J$217)+SUMIF($B$3:$B$724,I714,$CR$3:$CR$724)</f>
        <v>0</v>
      </c>
      <c r="CN714" s="30">
        <f>SUMIF(Ingredients!$B$3:$B$217,J714,Ingredients!$J$3:$J$217)+SUMIF($B$3:$B$724,J714,$CR$3:$CR$724)</f>
        <v>0</v>
      </c>
      <c r="CO714" s="30">
        <f>SUMIF(Ingredients!$B$3:$B$217,K714,Ingredients!$J$3:$J$217)+SUMIF($B$3:$B$724,K714,$CR$3:$CR$724)</f>
        <v>0</v>
      </c>
      <c r="CP714" s="30">
        <f>SUMIF(Ingredients!$B$3:$B$217,L714,Ingredients!$J$3:$J$217)+SUMIF($B$3:$B$724,L714,$CR$3:$CR$724)</f>
        <v>0</v>
      </c>
      <c r="CQ714" s="30">
        <f>SUMIF(Ingredients!$B$3:$B$217,M714,Ingredients!$J$3:$J$217)+SUMIF($B$3:$B$724,M714,$CR$3:$CR$724)</f>
        <v>0</v>
      </c>
      <c r="CR714" s="43">
        <f t="shared" si="152"/>
        <v>1</v>
      </c>
      <c r="CS714" s="34">
        <v>35</v>
      </c>
      <c r="CT714" s="30">
        <v>0</v>
      </c>
      <c r="CU714" s="30">
        <v>10.1875</v>
      </c>
      <c r="CV714" s="35">
        <v>2</v>
      </c>
      <c r="CW714" s="36">
        <v>0</v>
      </c>
      <c r="CX714" s="37">
        <v>1.5</v>
      </c>
      <c r="CY714" s="38">
        <v>4.5</v>
      </c>
      <c r="CZ714" s="39">
        <v>1</v>
      </c>
      <c r="DA714" t="s">
        <v>202</v>
      </c>
      <c r="DB714" t="str">
        <f t="shared" ca="1" si="153"/>
        <v>-</v>
      </c>
      <c r="DD714" t="s">
        <v>200</v>
      </c>
      <c r="DE714" t="str">
        <f t="shared" ca="1" si="154"/>
        <v>TIMPANOITEM(MEAL, ItemRegistry.timpanoItem, 4 ,7f,0f,2f,1.5f,0f,4.5f,1f,2.06f),</v>
      </c>
      <c r="DF714" t="s">
        <v>2694</v>
      </c>
    </row>
    <row r="715" spans="2:110" x14ac:dyDescent="0.3">
      <c r="B715" t="s">
        <v>1064</v>
      </c>
      <c r="C715" t="str">
        <f>INDEX('PH Itemnames'!$B$1:$B$723,MATCH(B715,'PH Itemnames'!$A$1:$A$723),1)</f>
        <v>deluxechickencurryItem</v>
      </c>
      <c r="D715" t="s">
        <v>245</v>
      </c>
      <c r="E715" t="s">
        <v>1192</v>
      </c>
      <c r="F715" s="10" t="s">
        <v>470</v>
      </c>
      <c r="G715" s="11" t="s">
        <v>44</v>
      </c>
      <c r="H715" s="11" t="s">
        <v>658</v>
      </c>
      <c r="I715" s="11" t="s">
        <v>1065</v>
      </c>
      <c r="J715" s="11"/>
      <c r="K715" s="11"/>
      <c r="L715" s="11"/>
      <c r="M715" s="11"/>
      <c r="N715" s="46">
        <f ca="1">SUMIF(Ingredients!$B$3:$B$217,'PH complex foods'!F715,Ingredients!$A$3:$A$119)+SUMIF($B$3:$B$724,F715,$V$3:$V$723)</f>
        <v>-2</v>
      </c>
      <c r="O715" s="11">
        <f ca="1">SUMIF(Ingredients!$B$3:$B$217,'PH complex foods'!G715,Ingredients!$A$3:$A$119)+SUMIF($B$3:$B$724,G715,$V$3:$V$723)</f>
        <v>1</v>
      </c>
      <c r="P715" s="11">
        <f ca="1">SUMIF(Ingredients!$B$3:$B$217,'PH complex foods'!H715,Ingredients!$A$3:$A$119)+SUMIF($B$3:$B$724,H715,$V$3:$V$723)</f>
        <v>1</v>
      </c>
      <c r="Q715" s="11">
        <f ca="1">SUMIF(Ingredients!$B$3:$B$217,'PH complex foods'!I715,Ingredients!$A$3:$A$119)+SUMIF($B$3:$B$724,I715,$V$3:$V$723)</f>
        <v>0</v>
      </c>
      <c r="R715" s="11">
        <f ca="1">SUMIF(Ingredients!$B$3:$B$217,'PH complex foods'!J715,Ingredients!$A$3:$A$119)+SUMIF($B$3:$B$724,J715,$V$3:$V$723)</f>
        <v>0</v>
      </c>
      <c r="S715" s="11">
        <f ca="1">SUMIF(Ingredients!$B$3:$B$217,'PH complex foods'!K715,Ingredients!$A$3:$A$119)+SUMIF($B$3:$B$724,K715,$V$3:$V$723)</f>
        <v>0</v>
      </c>
      <c r="T715" s="11">
        <f ca="1">SUMIF(Ingredients!$B$3:$B$217,'PH complex foods'!L715,Ingredients!$A$3:$A$119)+SUMIF($B$3:$B$724,L715,$V$3:$V$723)</f>
        <v>0</v>
      </c>
      <c r="U715" s="11">
        <f ca="1">SUMIF(Ingredients!$B$3:$B$217,'PH complex foods'!M715,Ingredients!$A$3:$A$119)+SUMIF($B$3:$B$724,M715,$V$3:$V$723)</f>
        <v>0</v>
      </c>
      <c r="V715" s="10">
        <f t="shared" ca="1" si="155"/>
        <v>-3</v>
      </c>
      <c r="W715" s="11">
        <f t="shared" si="144"/>
        <v>0</v>
      </c>
      <c r="X715" s="44" t="str">
        <f t="shared" ca="1" si="156"/>
        <v>No</v>
      </c>
      <c r="Y715" s="34">
        <f>SUMIF(Ingredients!$B$3:$B$217,F715,Ingredients!$C$3:$C$217)+SUMIF($B$3:$B$724,F715,$AG$3:$AG$724)</f>
        <v>23</v>
      </c>
      <c r="Z715" s="30">
        <f>SUMIF(Ingredients!$B$3:$B$217,G715,Ingredients!$C$3:$C$217)+SUMIF($B$3:$B$724,G715,$AG$3:$AG$724)</f>
        <v>0</v>
      </c>
      <c r="AA715" s="30">
        <f>SUMIF(Ingredients!$B$3:$B$217,H715,Ingredients!$C$3:$C$217)+SUMIF($B$3:$B$724,H715,$AG$3:$AG$724)</f>
        <v>11</v>
      </c>
      <c r="AB715" s="30">
        <f>SUMIF(Ingredients!$B$3:$B$217,I715,Ingredients!$C$3:$C$217)+SUMIF($B$3:$B$724,I715,$AG$3:$AG$724)</f>
        <v>4</v>
      </c>
      <c r="AC715" s="30">
        <f>SUMIF(Ingredients!$B$3:$B$217,J715,Ingredients!$C$3:$C$217)+SUMIF($B$3:$B$724,J715,$AG$3:$AG$724)</f>
        <v>0</v>
      </c>
      <c r="AD715" s="30">
        <f>SUMIF(Ingredients!$B$3:$B$217,K715,Ingredients!$C$3:$C$217)+SUMIF($B$3:$B$724,K715,$AG$3:$AG$724)</f>
        <v>0</v>
      </c>
      <c r="AE715" s="30">
        <f>SUMIF(Ingredients!$B$3:$B$217,L715,Ingredients!$C$3:$C$217)+SUMIF($B$3:$B$724,L715,$AG$3:$AG$724)</f>
        <v>0</v>
      </c>
      <c r="AF715" s="30">
        <f>SUMIF(Ingredients!$B$3:$B$217,M715,Ingredients!$C$3:$C$217)+SUMIF($B$3:$B$724,M715,$AG$3:$AG$724)</f>
        <v>0</v>
      </c>
      <c r="AG715" s="29">
        <f t="shared" si="145"/>
        <v>38</v>
      </c>
      <c r="AH715" s="30">
        <f>SUMIF(Ingredients!$B$3:$B$217,F715,Ingredients!$D$3:$D$217)+SUMIF($B$3:$B$724,F715,$AP$3:$AP$724)</f>
        <v>5</v>
      </c>
      <c r="AI715" s="30">
        <f>SUMIF(Ingredients!$B$3:$B$217,G715,Ingredients!$D$3:$D$217)+SUMIF($B$3:$B$724,G715,$AP$3:$AP$724)</f>
        <v>0</v>
      </c>
      <c r="AJ715" s="30">
        <f>SUMIF(Ingredients!$B$3:$B$217,H715,Ingredients!$D$3:$D$217)+SUMIF($B$3:$B$724,H715,$AP$3:$AP$724)</f>
        <v>0</v>
      </c>
      <c r="AK715" s="30">
        <f>SUMIF(Ingredients!$B$3:$B$217,I715,Ingredients!$D$3:$D$217)+SUMIF($B$3:$B$724,I715,$AP$3:$AP$724)</f>
        <v>0</v>
      </c>
      <c r="AL715" s="30">
        <f>SUMIF(Ingredients!$B$3:$B$217,J715,Ingredients!$D$3:$D$217)+SUMIF($B$3:$B$724,J715,$AP$3:$AP$724)</f>
        <v>0</v>
      </c>
      <c r="AM715" s="30">
        <f>SUMIF(Ingredients!$B$3:$B$217,K715,Ingredients!$D$3:$D$217)+SUMIF($B$3:$B$724,K715,$AP$3:$AP$724)</f>
        <v>0</v>
      </c>
      <c r="AN715" s="30">
        <f>SUMIF(Ingredients!$B$3:$B$217,L715,Ingredients!$D$3:$D$217)+SUMIF($B$3:$B$724,L715,$AP$3:$AP$724)</f>
        <v>0</v>
      </c>
      <c r="AO715" s="30">
        <f>SUMIF(Ingredients!$B$3:$B$217,M715,Ingredients!$D$3:$D$217)+SUMIF($B$3:$B$724,M715,$AP$3:$AP$724)</f>
        <v>0</v>
      </c>
      <c r="AP715" s="29">
        <f t="shared" si="146"/>
        <v>5</v>
      </c>
      <c r="AQ715" s="30">
        <f>SUMIF(Ingredients!$B$3:$B$217,F715,Ingredients!$E$3:$E$217)+SUMIF($B$3:$B$724,F715,$AY$3:$AY$727)</f>
        <v>13.75</v>
      </c>
      <c r="AR715" s="30">
        <f>SUMIF(Ingredients!$B$3:$B$217,G715,Ingredients!$E$3:$E$217)+SUMIF($B$3:$B$724,G715,$AY$3:$AY$727)</f>
        <v>10</v>
      </c>
      <c r="AS715" s="30">
        <f>SUMIF(Ingredients!$B$3:$B$217,H715,Ingredients!$E$3:$E$217)+SUMIF($B$3:$B$724,H715,$AY$3:$AY$727)</f>
        <v>16.666666666666668</v>
      </c>
      <c r="AT715" s="30">
        <f>SUMIF(Ingredients!$B$3:$B$217,I715,Ingredients!$E$3:$E$217)+SUMIF($B$3:$B$724,I715,$AY$3:$AY$727)</f>
        <v>24</v>
      </c>
      <c r="AU715" s="30">
        <f>SUMIF(Ingredients!$B$3:$B$217,J715,Ingredients!$E$3:$E$217)+SUMIF($B$3:$B$724,J715,$AY$3:$AY$727)</f>
        <v>0</v>
      </c>
      <c r="AV715" s="30">
        <f>SUMIF(Ingredients!$B$3:$B$217,K715,Ingredients!$E$3:$E$217)+SUMIF($B$3:$B$724,K715,$AY$3:$AY$727)</f>
        <v>0</v>
      </c>
      <c r="AW715" s="30">
        <f>SUMIF(Ingredients!$B$3:$B$217,L715,Ingredients!$E$3:$E$217)+SUMIF($B$3:$B$724,L715,$AY$3:$AY$727)</f>
        <v>0</v>
      </c>
      <c r="AX715" s="30">
        <f>SUMIF(Ingredients!$B$3:$B$217,M715,Ingredients!$E$3:$E$217)+SUMIF($B$3:$B$724,M715,$AY$3:$AY$727)</f>
        <v>0</v>
      </c>
      <c r="AY715" s="29">
        <f t="shared" si="147"/>
        <v>16.104166666666668</v>
      </c>
      <c r="AZ715" s="30">
        <f>SUMIF(Ingredients!$B$3:$B$217,F715,Ingredients!$F$3:$F$217)+SUMIF($B$3:$B$724,F715,$BH$3:$BH$724)</f>
        <v>0</v>
      </c>
      <c r="BA715" s="30">
        <f>SUMIF(Ingredients!$B$3:$B$217,G715,Ingredients!$F$3:$F$217)+SUMIF($B$3:$B$724,G715,$BH$3:$BH$724)</f>
        <v>0</v>
      </c>
      <c r="BB715" s="30">
        <f>SUMIF(Ingredients!$B$3:$B$217,H715,Ingredients!$F$3:$F$217)+SUMIF($B$3:$B$724,H715,$BH$3:$BH$724)</f>
        <v>1</v>
      </c>
      <c r="BC715" s="30">
        <f>SUMIF(Ingredients!$B$3:$B$217,I715,Ingredients!$F$3:$F$217)+SUMIF($B$3:$B$724,I715,$BH$3:$BH$724)</f>
        <v>0</v>
      </c>
      <c r="BD715" s="30">
        <f>SUMIF(Ingredients!$B$3:$B$217,J715,Ingredients!$F$3:$F$217)+SUMIF($B$3:$B$724,J715,$BH$3:$BH$724)</f>
        <v>0</v>
      </c>
      <c r="BE715" s="30">
        <f>SUMIF(Ingredients!$B$3:$B$217,K715,Ingredients!$F$3:$F$217)+SUMIF($B$3:$B$724,K715,$BH$3:$BH$724)</f>
        <v>0</v>
      </c>
      <c r="BF715" s="30">
        <f>SUMIF(Ingredients!$B$3:$B$217,L715,Ingredients!$F$3:$F$217)+SUMIF($B$3:$B$724,L715,$BH$3:$BH$724)</f>
        <v>0</v>
      </c>
      <c r="BG715" s="30">
        <f>SUMIF(Ingredients!$B$3:$B$217,M715,Ingredients!$F$3:$F$217)+SUMIF($B$3:$B$724,M715,$BH$3:$BH$724)</f>
        <v>0</v>
      </c>
      <c r="BH715" s="35">
        <f t="shared" si="148"/>
        <v>1</v>
      </c>
      <c r="BI715" s="30">
        <f>SUMIF(Ingredients!$B$3:$B$217,F715,Ingredients!$G$3:$G$217)+SUMIF($B$3:$B$724,F715,$BQ$3:$BQ$724)</f>
        <v>0</v>
      </c>
      <c r="BJ715" s="30">
        <f>SUMIF(Ingredients!$B$3:$B$217,G715,Ingredients!$G$3:$G$217)+SUMIF($B$3:$B$724,G715,$BQ$3:$BQ$724)</f>
        <v>0</v>
      </c>
      <c r="BK715" s="30">
        <f>SUMIF(Ingredients!$B$3:$B$217,H715,Ingredients!$G$3:$G$217)+SUMIF($B$3:$B$724,H715,$BQ$3:$BQ$724)</f>
        <v>0</v>
      </c>
      <c r="BL715" s="30">
        <f>SUMIF(Ingredients!$B$3:$B$217,I715,Ingredients!$G$3:$G$217)+SUMIF($B$3:$B$724,I715,$BQ$3:$BQ$724)</f>
        <v>0</v>
      </c>
      <c r="BM715" s="30">
        <f>SUMIF(Ingredients!$B$3:$B$217,J715,Ingredients!$G$3:$G$217)+SUMIF($B$3:$B$724,J715,$BQ$3:$BQ$724)</f>
        <v>0</v>
      </c>
      <c r="BN715" s="30">
        <f>SUMIF(Ingredients!$B$3:$B$217,K715,Ingredients!$G$3:$G$217)+SUMIF($B$3:$B$724,K715,$BQ$3:$BQ$724)</f>
        <v>0</v>
      </c>
      <c r="BO715" s="30">
        <f>SUMIF(Ingredients!$B$3:$B$217,L715,Ingredients!$G$3:$G$217)+SUMIF($B$3:$B$724,L715,$BQ$3:$BQ$724)</f>
        <v>0</v>
      </c>
      <c r="BP715" s="30">
        <f>SUMIF(Ingredients!$B$3:$B$217,M715,Ingredients!$G$3:$G$217)+SUMIF($B$3:$B$724,M715,$BQ$3:$BQ$724)</f>
        <v>0</v>
      </c>
      <c r="BQ715" s="36">
        <f t="shared" si="149"/>
        <v>0</v>
      </c>
      <c r="BR715" s="30">
        <f>SUMIF(Ingredients!$B$3:$B$217,F715,Ingredients!$H$3:$H$217)+SUMIF($B$3:$B$724,F715,$BZ$3:$BZ$724)</f>
        <v>2.5</v>
      </c>
      <c r="BS715" s="30">
        <f>SUMIF(Ingredients!$B$3:$B$217,G715,Ingredients!$H$3:$H$217)+SUMIF($B$3:$B$724,G715,$BZ$3:$BZ$724)</f>
        <v>0</v>
      </c>
      <c r="BT715" s="30">
        <f>SUMIF(Ingredients!$B$3:$B$217,H715,Ingredients!$H$3:$H$217)+SUMIF($B$3:$B$724,H715,$BZ$3:$BZ$724)</f>
        <v>1</v>
      </c>
      <c r="BU715" s="30">
        <f>SUMIF(Ingredients!$B$3:$B$217,I715,Ingredients!$H$3:$H$217)+SUMIF($B$3:$B$724,I715,$BZ$3:$BZ$724)</f>
        <v>0</v>
      </c>
      <c r="BV715" s="30">
        <f>SUMIF(Ingredients!$B$3:$B$217,J715,Ingredients!$H$3:$H$217)+SUMIF($B$3:$B$724,J715,$BZ$3:$BZ$724)</f>
        <v>0</v>
      </c>
      <c r="BW715" s="30">
        <f>SUMIF(Ingredients!$B$3:$B$217,K715,Ingredients!$H$3:$H$217)+SUMIF($B$3:$B$724,K715,$BZ$3:$BZ$724)</f>
        <v>0</v>
      </c>
      <c r="BX715" s="30">
        <f>SUMIF(Ingredients!$B$3:$B$217,L715,Ingredients!$H$3:$H$217)+SUMIF($B$3:$B$724,L715,$BZ$3:$BZ$724)</f>
        <v>0</v>
      </c>
      <c r="BY715" s="30">
        <f>SUMIF(Ingredients!$B$3:$B$217,M715,Ingredients!$H$3:$H$217)+SUMIF($B$3:$B$724,M715,$BZ$3:$BZ$724)</f>
        <v>0</v>
      </c>
      <c r="BZ715" s="42">
        <f t="shared" si="150"/>
        <v>3.5</v>
      </c>
      <c r="CA715" s="30">
        <f>SUMIF(Ingredients!$B$3:$B$217,F715,Ingredients!$I$3:$I$217)+SUMIF($B$3:$B$724,F715,$CI$3:$CI$724)</f>
        <v>2.5</v>
      </c>
      <c r="CB715" s="30">
        <f>SUMIF(Ingredients!$B$3:$B$217,G715,Ingredients!$I$3:$I$217)+SUMIF($B$3:$B$724,G715,$CI$3:$CI$724)</f>
        <v>0</v>
      </c>
      <c r="CC715" s="30">
        <f>SUMIF(Ingredients!$B$3:$B$217,H715,Ingredients!$I$3:$I$217)+SUMIF($B$3:$B$724,H715,$CI$3:$CI$724)</f>
        <v>0</v>
      </c>
      <c r="CD715" s="30">
        <f>SUMIF(Ingredients!$B$3:$B$217,I715,Ingredients!$I$3:$I$217)+SUMIF($B$3:$B$724,I715,$CI$3:$CI$724)</f>
        <v>0</v>
      </c>
      <c r="CE715" s="30">
        <f>SUMIF(Ingredients!$B$3:$B$217,J715,Ingredients!$I$3:$I$217)+SUMIF($B$3:$B$724,J715,$CI$3:$CI$724)</f>
        <v>0</v>
      </c>
      <c r="CF715" s="30">
        <f>SUMIF(Ingredients!$B$3:$B$217,K715,Ingredients!$I$3:$I$217)+SUMIF($B$3:$B$724,K715,$CI$3:$CI$724)</f>
        <v>0</v>
      </c>
      <c r="CG715" s="30">
        <f>SUMIF(Ingredients!$B$3:$B$217,L715,Ingredients!$I$3:$I$217)+SUMIF($B$3:$B$724,L715,$CI$3:$CI$724)</f>
        <v>0</v>
      </c>
      <c r="CH715" s="30">
        <f>SUMIF(Ingredients!$B$3:$B$217,M715,Ingredients!$I$3:$I$217)+SUMIF($B$3:$B$724,M715,$CI$3:$CI$724)</f>
        <v>0</v>
      </c>
      <c r="CI715" s="38">
        <f t="shared" si="151"/>
        <v>2.5</v>
      </c>
      <c r="CJ715" s="30">
        <f>SUMIF(Ingredients!$B$3:$B$217,F715,Ingredients!$J$3:$J$217)+SUMIF($B$3:$B$724,F715,$CR$3:$CR$724)</f>
        <v>1.5</v>
      </c>
      <c r="CK715" s="30">
        <f>SUMIF(Ingredients!$B$3:$B$217,G715,Ingredients!$J$3:$J$217)+SUMIF($B$3:$B$724,G715,$CR$3:$CR$724)</f>
        <v>0</v>
      </c>
      <c r="CL715" s="30">
        <f>SUMIF(Ingredients!$B$3:$B$217,H715,Ingredients!$J$3:$J$217)+SUMIF($B$3:$B$724,H715,$CR$3:$CR$724)</f>
        <v>0</v>
      </c>
      <c r="CM715" s="30">
        <f>SUMIF(Ingredients!$B$3:$B$217,I715,Ingredients!$J$3:$J$217)+SUMIF($B$3:$B$724,I715,$CR$3:$CR$724)</f>
        <v>0</v>
      </c>
      <c r="CN715" s="30">
        <f>SUMIF(Ingredients!$B$3:$B$217,J715,Ingredients!$J$3:$J$217)+SUMIF($B$3:$B$724,J715,$CR$3:$CR$724)</f>
        <v>0</v>
      </c>
      <c r="CO715" s="30">
        <f>SUMIF(Ingredients!$B$3:$B$217,K715,Ingredients!$J$3:$J$217)+SUMIF($B$3:$B$724,K715,$CR$3:$CR$724)</f>
        <v>0</v>
      </c>
      <c r="CP715" s="30">
        <f>SUMIF(Ingredients!$B$3:$B$217,L715,Ingredients!$J$3:$J$217)+SUMIF($B$3:$B$724,L715,$CR$3:$CR$724)</f>
        <v>0</v>
      </c>
      <c r="CQ715" s="30">
        <f>SUMIF(Ingredients!$B$3:$B$217,M715,Ingredients!$J$3:$J$217)+SUMIF($B$3:$B$724,M715,$CR$3:$CR$724)</f>
        <v>0</v>
      </c>
      <c r="CR715" s="43">
        <f t="shared" si="152"/>
        <v>1.5</v>
      </c>
      <c r="CS715" s="34">
        <v>38</v>
      </c>
      <c r="CT715" s="30">
        <v>5</v>
      </c>
      <c r="CU715" s="30">
        <v>10.104166666666668</v>
      </c>
      <c r="CV715" s="35">
        <v>1</v>
      </c>
      <c r="CW715" s="36">
        <v>0</v>
      </c>
      <c r="CX715" s="37">
        <v>3.5</v>
      </c>
      <c r="CY715" s="38">
        <v>2.5</v>
      </c>
      <c r="CZ715" s="39">
        <v>1.5</v>
      </c>
      <c r="DA715" t="s">
        <v>199</v>
      </c>
      <c r="DB715" t="str">
        <f t="shared" ca="1" si="153"/>
        <v>No</v>
      </c>
      <c r="DD715" t="s">
        <v>200</v>
      </c>
      <c r="DE715" t="str">
        <f t="shared" ca="1" si="154"/>
        <v/>
      </c>
      <c r="DF715" t="s">
        <v>2272</v>
      </c>
    </row>
    <row r="716" spans="2:110" x14ac:dyDescent="0.3">
      <c r="B716" t="s">
        <v>1066</v>
      </c>
      <c r="C716" t="str">
        <f>INDEX('PH Itemnames'!$B$1:$B$723,MATCH(B716,'PH Itemnames'!$A$1:$A$723),1)</f>
        <v>weekendpicnicItem</v>
      </c>
      <c r="D716" t="s">
        <v>245</v>
      </c>
      <c r="E716" t="s">
        <v>1192</v>
      </c>
      <c r="F716" s="10" t="s">
        <v>1067</v>
      </c>
      <c r="G716" s="11" t="s">
        <v>279</v>
      </c>
      <c r="H716" s="11" t="s">
        <v>756</v>
      </c>
      <c r="I716" s="11" t="s">
        <v>744</v>
      </c>
      <c r="J716" s="11" t="s">
        <v>324</v>
      </c>
      <c r="K716" s="11"/>
      <c r="L716" s="11"/>
      <c r="M716" s="11"/>
      <c r="N716" s="46">
        <f ca="1">SUMIF(Ingredients!$B$3:$B$217,'PH complex foods'!F716,Ingredients!$A$3:$A$119)+SUMIF($B$3:$B$724,F716,$V$3:$V$723)</f>
        <v>1</v>
      </c>
      <c r="O716" s="11">
        <f ca="1">SUMIF(Ingredients!$B$3:$B$217,'PH complex foods'!G716,Ingredients!$A$3:$A$119)+SUMIF($B$3:$B$724,G716,$V$3:$V$723)</f>
        <v>1</v>
      </c>
      <c r="P716" s="11">
        <f ca="1">SUMIF(Ingredients!$B$3:$B$217,'PH complex foods'!H716,Ingredients!$A$3:$A$119)+SUMIF($B$3:$B$724,H716,$V$3:$V$723)</f>
        <v>1</v>
      </c>
      <c r="Q716" s="11">
        <f ca="1">SUMIF(Ingredients!$B$3:$B$217,'PH complex foods'!I716,Ingredients!$A$3:$A$119)+SUMIF($B$3:$B$724,I716,$V$3:$V$723)</f>
        <v>1</v>
      </c>
      <c r="R716" s="11">
        <f ca="1">SUMIF(Ingredients!$B$3:$B$217,'PH complex foods'!J716,Ingredients!$A$3:$A$119)+SUMIF($B$3:$B$724,J716,$V$3:$V$723)</f>
        <v>1</v>
      </c>
      <c r="S716" s="11">
        <f ca="1">SUMIF(Ingredients!$B$3:$B$217,'PH complex foods'!K716,Ingredients!$A$3:$A$119)+SUMIF($B$3:$B$724,K716,$V$3:$V$723)</f>
        <v>0</v>
      </c>
      <c r="T716" s="11">
        <f ca="1">SUMIF(Ingredients!$B$3:$B$217,'PH complex foods'!L716,Ingredients!$A$3:$A$119)+SUMIF($B$3:$B$724,L716,$V$3:$V$723)</f>
        <v>0</v>
      </c>
      <c r="U716" s="11">
        <f ca="1">SUMIF(Ingredients!$B$3:$B$217,'PH complex foods'!M716,Ingredients!$A$3:$A$119)+SUMIF($B$3:$B$724,M716,$V$3:$V$723)</f>
        <v>0</v>
      </c>
      <c r="V716" s="10">
        <f t="shared" ca="1" si="155"/>
        <v>1</v>
      </c>
      <c r="W716" s="11">
        <f t="shared" si="144"/>
        <v>0</v>
      </c>
      <c r="X716" s="44" t="str">
        <f t="shared" ca="1" si="156"/>
        <v>Yes</v>
      </c>
      <c r="Y716" s="34">
        <f>SUMIF(Ingredients!$B$3:$B$217,F716,Ingredients!$C$3:$C$217)+SUMIF($B$3:$B$724,F716,$AG$3:$AG$724)</f>
        <v>19</v>
      </c>
      <c r="Z716" s="30">
        <f>SUMIF(Ingredients!$B$3:$B$217,G716,Ingredients!$C$3:$C$217)+SUMIF($B$3:$B$724,G716,$AG$3:$AG$724)</f>
        <v>10</v>
      </c>
      <c r="AA716" s="30">
        <f>SUMIF(Ingredients!$B$3:$B$217,H716,Ingredients!$C$3:$C$217)+SUMIF($B$3:$B$724,H716,$AG$3:$AG$724)</f>
        <v>14</v>
      </c>
      <c r="AB716" s="30">
        <f>SUMIF(Ingredients!$B$3:$B$217,I716,Ingredients!$C$3:$C$217)+SUMIF($B$3:$B$724,I716,$AG$3:$AG$724)</f>
        <v>0</v>
      </c>
      <c r="AC716" s="30">
        <f>SUMIF(Ingredients!$B$3:$B$217,J716,Ingredients!$C$3:$C$217)+SUMIF($B$3:$B$724,J716,$AG$3:$AG$724)</f>
        <v>10.285714285714286</v>
      </c>
      <c r="AD716" s="30">
        <f>SUMIF(Ingredients!$B$3:$B$217,K716,Ingredients!$C$3:$C$217)+SUMIF($B$3:$B$724,K716,$AG$3:$AG$724)</f>
        <v>0</v>
      </c>
      <c r="AE716" s="30">
        <f>SUMIF(Ingredients!$B$3:$B$217,L716,Ingredients!$C$3:$C$217)+SUMIF($B$3:$B$724,L716,$AG$3:$AG$724)</f>
        <v>0</v>
      </c>
      <c r="AF716" s="30">
        <f>SUMIF(Ingredients!$B$3:$B$217,M716,Ingredients!$C$3:$C$217)+SUMIF($B$3:$B$724,M716,$AG$3:$AG$724)</f>
        <v>0</v>
      </c>
      <c r="AG716" s="29">
        <f t="shared" si="145"/>
        <v>53.285714285714285</v>
      </c>
      <c r="AH716" s="30">
        <f>SUMIF(Ingredients!$B$3:$B$217,F716,Ingredients!$D$3:$D$217)+SUMIF($B$3:$B$724,F716,$AP$3:$AP$724)</f>
        <v>0</v>
      </c>
      <c r="AI716" s="30">
        <f>SUMIF(Ingredients!$B$3:$B$217,G716,Ingredients!$D$3:$D$217)+SUMIF($B$3:$B$724,G716,$AP$3:$AP$724)</f>
        <v>0</v>
      </c>
      <c r="AJ716" s="30">
        <f>SUMIF(Ingredients!$B$3:$B$217,H716,Ingredients!$D$3:$D$217)+SUMIF($B$3:$B$724,H716,$AP$3:$AP$724)</f>
        <v>0</v>
      </c>
      <c r="AK716" s="30">
        <f>SUMIF(Ingredients!$B$3:$B$217,I716,Ingredients!$D$3:$D$217)+SUMIF($B$3:$B$724,I716,$AP$3:$AP$724)</f>
        <v>20</v>
      </c>
      <c r="AL716" s="30">
        <f>SUMIF(Ingredients!$B$3:$B$217,J716,Ingredients!$D$3:$D$217)+SUMIF($B$3:$B$724,J716,$AP$3:$AP$724)</f>
        <v>0.7142857142857143</v>
      </c>
      <c r="AM716" s="30">
        <f>SUMIF(Ingredients!$B$3:$B$217,K716,Ingredients!$D$3:$D$217)+SUMIF($B$3:$B$724,K716,$AP$3:$AP$724)</f>
        <v>0</v>
      </c>
      <c r="AN716" s="30">
        <f>SUMIF(Ingredients!$B$3:$B$217,L716,Ingredients!$D$3:$D$217)+SUMIF($B$3:$B$724,L716,$AP$3:$AP$724)</f>
        <v>0</v>
      </c>
      <c r="AO716" s="30">
        <f>SUMIF(Ingredients!$B$3:$B$217,M716,Ingredients!$D$3:$D$217)+SUMIF($B$3:$B$724,M716,$AP$3:$AP$724)</f>
        <v>0</v>
      </c>
      <c r="AP716" s="29">
        <f t="shared" si="146"/>
        <v>20.714285714285715</v>
      </c>
      <c r="AQ716" s="30">
        <f>SUMIF(Ingredients!$B$3:$B$217,F716,Ingredients!$E$3:$E$217)+SUMIF($B$3:$B$724,F716,$AY$3:$AY$727)</f>
        <v>16.899999999999999</v>
      </c>
      <c r="AR716" s="30">
        <f>SUMIF(Ingredients!$B$3:$B$217,G716,Ingredients!$E$3:$E$217)+SUMIF($B$3:$B$724,G716,$AY$3:$AY$727)</f>
        <v>24</v>
      </c>
      <c r="AS716" s="30">
        <f>SUMIF(Ingredients!$B$3:$B$217,H716,Ingredients!$E$3:$E$217)+SUMIF($B$3:$B$724,H716,$AY$3:$AY$727)</f>
        <v>20.666666666666668</v>
      </c>
      <c r="AT716" s="30">
        <f>SUMIF(Ingredients!$B$3:$B$217,I716,Ingredients!$E$3:$E$217)+SUMIF($B$3:$B$724,I716,$AY$3:$AY$727)</f>
        <v>30</v>
      </c>
      <c r="AU716" s="30">
        <f>SUMIF(Ingredients!$B$3:$B$217,J716,Ingredients!$E$3:$E$217)+SUMIF($B$3:$B$724,J716,$AY$3:$AY$727)</f>
        <v>19.285714285714285</v>
      </c>
      <c r="AV716" s="30">
        <f>SUMIF(Ingredients!$B$3:$B$217,K716,Ingredients!$E$3:$E$217)+SUMIF($B$3:$B$724,K716,$AY$3:$AY$727)</f>
        <v>0</v>
      </c>
      <c r="AW716" s="30">
        <f>SUMIF(Ingredients!$B$3:$B$217,L716,Ingredients!$E$3:$E$217)+SUMIF($B$3:$B$724,L716,$AY$3:$AY$727)</f>
        <v>0</v>
      </c>
      <c r="AX716" s="30">
        <f>SUMIF(Ingredients!$B$3:$B$217,M716,Ingredients!$E$3:$E$217)+SUMIF($B$3:$B$724,M716,$AY$3:$AY$727)</f>
        <v>0</v>
      </c>
      <c r="AY716" s="29">
        <f t="shared" si="147"/>
        <v>22.170476190476187</v>
      </c>
      <c r="AZ716" s="30">
        <f>SUMIF(Ingredients!$B$3:$B$217,F716,Ingredients!$F$3:$F$217)+SUMIF($B$3:$B$724,F716,$BH$3:$BH$724)</f>
        <v>1</v>
      </c>
      <c r="BA716" s="30">
        <f>SUMIF(Ingredients!$B$3:$B$217,G716,Ingredients!$F$3:$F$217)+SUMIF($B$3:$B$724,G716,$BH$3:$BH$724)</f>
        <v>0</v>
      </c>
      <c r="BB716" s="30">
        <f>SUMIF(Ingredients!$B$3:$B$217,H716,Ingredients!$F$3:$F$217)+SUMIF($B$3:$B$724,H716,$BH$3:$BH$724)</f>
        <v>0</v>
      </c>
      <c r="BC716" s="30">
        <f>SUMIF(Ingredients!$B$3:$B$217,I716,Ingredients!$F$3:$F$217)+SUMIF($B$3:$B$724,I716,$BH$3:$BH$724)</f>
        <v>0</v>
      </c>
      <c r="BD716" s="30">
        <f>SUMIF(Ingredients!$B$3:$B$217,J716,Ingredients!$F$3:$F$217)+SUMIF($B$3:$B$724,J716,$BH$3:$BH$724)</f>
        <v>0</v>
      </c>
      <c r="BE716" s="30">
        <f>SUMIF(Ingredients!$B$3:$B$217,K716,Ingredients!$F$3:$F$217)+SUMIF($B$3:$B$724,K716,$BH$3:$BH$724)</f>
        <v>0</v>
      </c>
      <c r="BF716" s="30">
        <f>SUMIF(Ingredients!$B$3:$B$217,L716,Ingredients!$F$3:$F$217)+SUMIF($B$3:$B$724,L716,$BH$3:$BH$724)</f>
        <v>0</v>
      </c>
      <c r="BG716" s="30">
        <f>SUMIF(Ingredients!$B$3:$B$217,M716,Ingredients!$F$3:$F$217)+SUMIF($B$3:$B$724,M716,$BH$3:$BH$724)</f>
        <v>0</v>
      </c>
      <c r="BH716" s="35">
        <f t="shared" si="148"/>
        <v>1</v>
      </c>
      <c r="BI716" s="30">
        <f>SUMIF(Ingredients!$B$3:$B$217,F716,Ingredients!$G$3:$G$217)+SUMIF($B$3:$B$724,F716,$BQ$3:$BQ$724)</f>
        <v>0</v>
      </c>
      <c r="BJ716" s="30">
        <f>SUMIF(Ingredients!$B$3:$B$217,G716,Ingredients!$G$3:$G$217)+SUMIF($B$3:$B$724,G716,$BQ$3:$BQ$724)</f>
        <v>0</v>
      </c>
      <c r="BK716" s="30">
        <f>SUMIF(Ingredients!$B$3:$B$217,H716,Ingredients!$G$3:$G$217)+SUMIF($B$3:$B$724,H716,$BQ$3:$BQ$724)</f>
        <v>0</v>
      </c>
      <c r="BL716" s="30">
        <f>SUMIF(Ingredients!$B$3:$B$217,I716,Ingredients!$G$3:$G$217)+SUMIF($B$3:$B$724,I716,$BQ$3:$BQ$724)</f>
        <v>0</v>
      </c>
      <c r="BM716" s="30">
        <f>SUMIF(Ingredients!$B$3:$B$217,J716,Ingredients!$G$3:$G$217)+SUMIF($B$3:$B$724,J716,$BQ$3:$BQ$724)</f>
        <v>0</v>
      </c>
      <c r="BN716" s="30">
        <f>SUMIF(Ingredients!$B$3:$B$217,K716,Ingredients!$G$3:$G$217)+SUMIF($B$3:$B$724,K716,$BQ$3:$BQ$724)</f>
        <v>0</v>
      </c>
      <c r="BO716" s="30">
        <f>SUMIF(Ingredients!$B$3:$B$217,L716,Ingredients!$G$3:$G$217)+SUMIF($B$3:$B$724,L716,$BQ$3:$BQ$724)</f>
        <v>0</v>
      </c>
      <c r="BP716" s="30">
        <f>SUMIF(Ingredients!$B$3:$B$217,M716,Ingredients!$G$3:$G$217)+SUMIF($B$3:$B$724,M716,$BQ$3:$BQ$724)</f>
        <v>0</v>
      </c>
      <c r="BQ716" s="36">
        <f t="shared" si="149"/>
        <v>0</v>
      </c>
      <c r="BR716" s="30">
        <f>SUMIF(Ingredients!$B$3:$B$217,F716,Ingredients!$H$3:$H$217)+SUMIF($B$3:$B$724,F716,$BZ$3:$BZ$724)</f>
        <v>0</v>
      </c>
      <c r="BS716" s="30">
        <f>SUMIF(Ingredients!$B$3:$B$217,G716,Ingredients!$H$3:$H$217)+SUMIF($B$3:$B$724,G716,$BZ$3:$BZ$724)</f>
        <v>1.5</v>
      </c>
      <c r="BT716" s="30">
        <f>SUMIF(Ingredients!$B$3:$B$217,H716,Ingredients!$H$3:$H$217)+SUMIF($B$3:$B$724,H716,$BZ$3:$BZ$724)</f>
        <v>1.5</v>
      </c>
      <c r="BU716" s="30">
        <f>SUMIF(Ingredients!$B$3:$B$217,I716,Ingredients!$H$3:$H$217)+SUMIF($B$3:$B$724,I716,$BZ$3:$BZ$724)</f>
        <v>0</v>
      </c>
      <c r="BV716" s="30">
        <f>SUMIF(Ingredients!$B$3:$B$217,J716,Ingredients!$H$3:$H$217)+SUMIF($B$3:$B$724,J716,$BZ$3:$BZ$724)</f>
        <v>2.2857142857142856</v>
      </c>
      <c r="BW716" s="30">
        <f>SUMIF(Ingredients!$B$3:$B$217,K716,Ingredients!$H$3:$H$217)+SUMIF($B$3:$B$724,K716,$BZ$3:$BZ$724)</f>
        <v>0</v>
      </c>
      <c r="BX716" s="30">
        <f>SUMIF(Ingredients!$B$3:$B$217,L716,Ingredients!$H$3:$H$217)+SUMIF($B$3:$B$724,L716,$BZ$3:$BZ$724)</f>
        <v>0</v>
      </c>
      <c r="BY716" s="30">
        <f>SUMIF(Ingredients!$B$3:$B$217,M716,Ingredients!$H$3:$H$217)+SUMIF($B$3:$B$724,M716,$BZ$3:$BZ$724)</f>
        <v>0</v>
      </c>
      <c r="BZ716" s="42">
        <f t="shared" si="150"/>
        <v>5.2857142857142856</v>
      </c>
      <c r="CA716" s="30">
        <f>SUMIF(Ingredients!$B$3:$B$217,F716,Ingredients!$I$3:$I$217)+SUMIF($B$3:$B$724,F716,$CI$3:$CI$724)</f>
        <v>2.5</v>
      </c>
      <c r="CB716" s="30">
        <f>SUMIF(Ingredients!$B$3:$B$217,G716,Ingredients!$I$3:$I$217)+SUMIF($B$3:$B$724,G716,$CI$3:$CI$724)</f>
        <v>0</v>
      </c>
      <c r="CC716" s="30">
        <f>SUMIF(Ingredients!$B$3:$B$217,H716,Ingredients!$I$3:$I$217)+SUMIF($B$3:$B$724,H716,$CI$3:$CI$724)</f>
        <v>0</v>
      </c>
      <c r="CD716" s="30">
        <f>SUMIF(Ingredients!$B$3:$B$217,I716,Ingredients!$I$3:$I$217)+SUMIF($B$3:$B$724,I716,$CI$3:$CI$724)</f>
        <v>0</v>
      </c>
      <c r="CE716" s="30">
        <f>SUMIF(Ingredients!$B$3:$B$217,J716,Ingredients!$I$3:$I$217)+SUMIF($B$3:$B$724,J716,$CI$3:$CI$724)</f>
        <v>0</v>
      </c>
      <c r="CF716" s="30">
        <f>SUMIF(Ingredients!$B$3:$B$217,K716,Ingredients!$I$3:$I$217)+SUMIF($B$3:$B$724,K716,$CI$3:$CI$724)</f>
        <v>0</v>
      </c>
      <c r="CG716" s="30">
        <f>SUMIF(Ingredients!$B$3:$B$217,L716,Ingredients!$I$3:$I$217)+SUMIF($B$3:$B$724,L716,$CI$3:$CI$724)</f>
        <v>0</v>
      </c>
      <c r="CH716" s="30">
        <f>SUMIF(Ingredients!$B$3:$B$217,M716,Ingredients!$I$3:$I$217)+SUMIF($B$3:$B$724,M716,$CI$3:$CI$724)</f>
        <v>0</v>
      </c>
      <c r="CI716" s="38">
        <f t="shared" si="151"/>
        <v>2.5</v>
      </c>
      <c r="CJ716" s="30">
        <f>SUMIF(Ingredients!$B$3:$B$217,F716,Ingredients!$J$3:$J$217)+SUMIF($B$3:$B$724,F716,$CR$3:$CR$724)</f>
        <v>0</v>
      </c>
      <c r="CK716" s="30">
        <f>SUMIF(Ingredients!$B$3:$B$217,G716,Ingredients!$J$3:$J$217)+SUMIF($B$3:$B$724,G716,$CR$3:$CR$724)</f>
        <v>0</v>
      </c>
      <c r="CL716" s="30">
        <f>SUMIF(Ingredients!$B$3:$B$217,H716,Ingredients!$J$3:$J$217)+SUMIF($B$3:$B$724,H716,$CR$3:$CR$724)</f>
        <v>0</v>
      </c>
      <c r="CM716" s="30">
        <f>SUMIF(Ingredients!$B$3:$B$217,I716,Ingredients!$J$3:$J$217)+SUMIF($B$3:$B$724,I716,$CR$3:$CR$724)</f>
        <v>0</v>
      </c>
      <c r="CN716" s="30">
        <f>SUMIF(Ingredients!$B$3:$B$217,J716,Ingredients!$J$3:$J$217)+SUMIF($B$3:$B$724,J716,$CR$3:$CR$724)</f>
        <v>0</v>
      </c>
      <c r="CO716" s="30">
        <f>SUMIF(Ingredients!$B$3:$B$217,K716,Ingredients!$J$3:$J$217)+SUMIF($B$3:$B$724,K716,$CR$3:$CR$724)</f>
        <v>0</v>
      </c>
      <c r="CP716" s="30">
        <f>SUMIF(Ingredients!$B$3:$B$217,L716,Ingredients!$J$3:$J$217)+SUMIF($B$3:$B$724,L716,$CR$3:$CR$724)</f>
        <v>0</v>
      </c>
      <c r="CQ716" s="30">
        <f>SUMIF(Ingredients!$B$3:$B$217,M716,Ingredients!$J$3:$J$217)+SUMIF($B$3:$B$724,M716,$CR$3:$CR$724)</f>
        <v>0</v>
      </c>
      <c r="CR716" s="43">
        <f t="shared" si="152"/>
        <v>0</v>
      </c>
      <c r="CS716" s="34">
        <v>50</v>
      </c>
      <c r="CT716" s="30">
        <v>20</v>
      </c>
      <c r="CU716" s="30">
        <v>12</v>
      </c>
      <c r="CV716" s="35">
        <v>1</v>
      </c>
      <c r="CW716" s="36">
        <v>0</v>
      </c>
      <c r="CX716" s="37">
        <v>5</v>
      </c>
      <c r="CY716" s="38">
        <v>2.5</v>
      </c>
      <c r="CZ716" s="39">
        <v>0</v>
      </c>
      <c r="DA716" t="s">
        <v>202</v>
      </c>
      <c r="DB716" t="str">
        <f t="shared" ca="1" si="153"/>
        <v>-</v>
      </c>
      <c r="DD716" t="s">
        <v>200</v>
      </c>
      <c r="DE716" t="str">
        <f t="shared" ca="1" si="154"/>
        <v>WEEKENDPICNICITEM(MEAL, ItemRegistry.weekendpicnicItem, 4 ,10f,20f,1f,5f,0f,2.5f,0f,1.75f),</v>
      </c>
      <c r="DF716" t="s">
        <v>2695</v>
      </c>
    </row>
    <row r="717" spans="2:110" x14ac:dyDescent="0.3">
      <c r="B717" t="s">
        <v>1068</v>
      </c>
      <c r="C717" t="str">
        <f>INDEX('PH Itemnames'!$B$1:$B$723,MATCH(B717,'PH Itemnames'!$A$1:$A$723),1)</f>
        <v>gourmetbeefburgerItem</v>
      </c>
      <c r="D717" t="s">
        <v>245</v>
      </c>
      <c r="E717" t="s">
        <v>1192</v>
      </c>
      <c r="F717" s="10" t="s">
        <v>1069</v>
      </c>
      <c r="G717" s="11" t="s">
        <v>858</v>
      </c>
      <c r="H717" s="11" t="s">
        <v>73</v>
      </c>
      <c r="I717" s="11" t="s">
        <v>128</v>
      </c>
      <c r="J717" s="11" t="s">
        <v>112</v>
      </c>
      <c r="K717" s="11" t="s">
        <v>350</v>
      </c>
      <c r="L717" s="11" t="s">
        <v>133</v>
      </c>
      <c r="M717" s="11" t="s">
        <v>70</v>
      </c>
      <c r="N717" s="46">
        <f ca="1">SUMIF(Ingredients!$B$3:$B$217,'PH complex foods'!F717,Ingredients!$A$3:$A$119)+SUMIF($B$3:$B$724,F717,$V$3:$V$723)</f>
        <v>1</v>
      </c>
      <c r="O717" s="11">
        <f ca="1">SUMIF(Ingredients!$B$3:$B$217,'PH complex foods'!G717,Ingredients!$A$3:$A$119)+SUMIF($B$3:$B$724,G717,$V$3:$V$723)</f>
        <v>1</v>
      </c>
      <c r="P717" s="11">
        <f ca="1">SUMIF(Ingredients!$B$3:$B$217,'PH complex foods'!H717,Ingredients!$A$3:$A$119)+SUMIF($B$3:$B$724,H717,$V$3:$V$723)</f>
        <v>1</v>
      </c>
      <c r="Q717" s="11">
        <f ca="1">SUMIF(Ingredients!$B$3:$B$217,'PH complex foods'!I717,Ingredients!$A$3:$A$119)+SUMIF($B$3:$B$724,I717,$V$3:$V$723)</f>
        <v>1</v>
      </c>
      <c r="R717" s="11">
        <f ca="1">SUMIF(Ingredients!$B$3:$B$217,'PH complex foods'!J717,Ingredients!$A$3:$A$119)+SUMIF($B$3:$B$724,J717,$V$3:$V$723)</f>
        <v>1</v>
      </c>
      <c r="S717" s="11">
        <f ca="1">SUMIF(Ingredients!$B$3:$B$217,'PH complex foods'!K717,Ingredients!$A$3:$A$119)+SUMIF($B$3:$B$724,K717,$V$3:$V$723)</f>
        <v>1</v>
      </c>
      <c r="T717" s="11">
        <f ca="1">SUMIF(Ingredients!$B$3:$B$217,'PH complex foods'!L717,Ingredients!$A$3:$A$119)+SUMIF($B$3:$B$724,L717,$V$3:$V$723)</f>
        <v>1</v>
      </c>
      <c r="U717" s="11">
        <f ca="1">SUMIF(Ingredients!$B$3:$B$217,'PH complex foods'!M717,Ingredients!$A$3:$A$119)+SUMIF($B$3:$B$724,M717,$V$3:$V$723)</f>
        <v>1</v>
      </c>
      <c r="V717" s="10">
        <f t="shared" ca="1" si="155"/>
        <v>1</v>
      </c>
      <c r="W717" s="11">
        <f t="shared" si="144"/>
        <v>0</v>
      </c>
      <c r="X717" s="44" t="str">
        <f t="shared" ca="1" si="156"/>
        <v>Yes</v>
      </c>
      <c r="Y717" s="34">
        <f>SUMIF(Ingredients!$B$3:$B$217,F717,Ingredients!$C$3:$C$217)+SUMIF($B$3:$B$724,F717,$AG$3:$AG$724)</f>
        <v>10</v>
      </c>
      <c r="Z717" s="30">
        <f>SUMIF(Ingredients!$B$3:$B$217,G717,Ingredients!$C$3:$C$217)+SUMIF($B$3:$B$724,G717,$AG$3:$AG$724)</f>
        <v>20</v>
      </c>
      <c r="AA717" s="30">
        <f>SUMIF(Ingredients!$B$3:$B$217,H717,Ingredients!$C$3:$C$217)+SUMIF($B$3:$B$724,H717,$AG$3:$AG$724)</f>
        <v>10</v>
      </c>
      <c r="AB717" s="30">
        <f>SUMIF(Ingredients!$B$3:$B$217,I717,Ingredients!$C$3:$C$217)+SUMIF($B$3:$B$724,I717,$AG$3:$AG$724)</f>
        <v>2</v>
      </c>
      <c r="AC717" s="30">
        <f>SUMIF(Ingredients!$B$3:$B$217,J717,Ingredients!$C$3:$C$217)+SUMIF($B$3:$B$724,J717,$AG$3:$AG$724)</f>
        <v>2</v>
      </c>
      <c r="AD717" s="30">
        <f>SUMIF(Ingredients!$B$3:$B$217,K717,Ingredients!$C$3:$C$217)+SUMIF($B$3:$B$724,K717,$AG$3:$AG$724)</f>
        <v>2</v>
      </c>
      <c r="AE717" s="30">
        <f>SUMIF(Ingredients!$B$3:$B$217,L717,Ingredients!$C$3:$C$217)+SUMIF($B$3:$B$724,L717,$AG$3:$AG$724)</f>
        <v>1</v>
      </c>
      <c r="AF717" s="30">
        <f>SUMIF(Ingredients!$B$3:$B$217,M717,Ingredients!$C$3:$C$217)+SUMIF($B$3:$B$724,M717,$AG$3:$AG$724)</f>
        <v>2</v>
      </c>
      <c r="AG717" s="29">
        <f t="shared" si="145"/>
        <v>49</v>
      </c>
      <c r="AH717" s="30">
        <f>SUMIF(Ingredients!$B$3:$B$217,F717,Ingredients!$D$3:$D$217)+SUMIF($B$3:$B$724,F717,$AP$3:$AP$724)</f>
        <v>0</v>
      </c>
      <c r="AI717" s="30">
        <f>SUMIF(Ingredients!$B$3:$B$217,G717,Ingredients!$D$3:$D$217)+SUMIF($B$3:$B$724,G717,$AP$3:$AP$724)</f>
        <v>15</v>
      </c>
      <c r="AJ717" s="30">
        <f>SUMIF(Ingredients!$B$3:$B$217,H717,Ingredients!$D$3:$D$217)+SUMIF($B$3:$B$724,H717,$AP$3:$AP$724)</f>
        <v>0</v>
      </c>
      <c r="AK717" s="30">
        <f>SUMIF(Ingredients!$B$3:$B$217,I717,Ingredients!$D$3:$D$217)+SUMIF($B$3:$B$724,I717,$AP$3:$AP$724)</f>
        <v>0</v>
      </c>
      <c r="AL717" s="30">
        <f>SUMIF(Ingredients!$B$3:$B$217,J717,Ingredients!$D$3:$D$217)+SUMIF($B$3:$B$724,J717,$AP$3:$AP$724)</f>
        <v>5</v>
      </c>
      <c r="AM717" s="30">
        <f>SUMIF(Ingredients!$B$3:$B$217,K717,Ingredients!$D$3:$D$217)+SUMIF($B$3:$B$724,K717,$AP$3:$AP$724)</f>
        <v>5</v>
      </c>
      <c r="AN717" s="30">
        <f>SUMIF(Ingredients!$B$3:$B$217,L717,Ingredients!$D$3:$D$217)+SUMIF($B$3:$B$724,L717,$AP$3:$AP$724)</f>
        <v>0</v>
      </c>
      <c r="AO717" s="30">
        <f>SUMIF(Ingredients!$B$3:$B$217,M717,Ingredients!$D$3:$D$217)+SUMIF($B$3:$B$724,M717,$AP$3:$AP$724)</f>
        <v>5</v>
      </c>
      <c r="AP717" s="29">
        <f t="shared" si="146"/>
        <v>30</v>
      </c>
      <c r="AQ717" s="30">
        <f>SUMIF(Ingredients!$B$3:$B$217,F717,Ingredients!$E$3:$E$217)+SUMIF($B$3:$B$724,F717,$AY$3:$AY$727)</f>
        <v>14</v>
      </c>
      <c r="AR717" s="30">
        <f>SUMIF(Ingredients!$B$3:$B$217,G717,Ingredients!$E$3:$E$217)+SUMIF($B$3:$B$724,G717,$AY$3:$AY$727)</f>
        <v>18.714285714285715</v>
      </c>
      <c r="AS717" s="30">
        <f>SUMIF(Ingredients!$B$3:$B$217,H717,Ingredients!$E$3:$E$217)+SUMIF($B$3:$B$724,H717,$AY$3:$AY$727)</f>
        <v>73</v>
      </c>
      <c r="AT717" s="30">
        <f>SUMIF(Ingredients!$B$3:$B$217,I717,Ingredients!$E$3:$E$217)+SUMIF($B$3:$B$724,I717,$AY$3:$AY$727)</f>
        <v>18</v>
      </c>
      <c r="AU717" s="30">
        <f>SUMIF(Ingredients!$B$3:$B$217,J717,Ingredients!$E$3:$E$217)+SUMIF($B$3:$B$724,J717,$AY$3:$AY$727)</f>
        <v>7</v>
      </c>
      <c r="AV717" s="30">
        <f>SUMIF(Ingredients!$B$3:$B$217,K717,Ingredients!$E$3:$E$217)+SUMIF($B$3:$B$724,K717,$AY$3:$AY$727)</f>
        <v>22.333333333333332</v>
      </c>
      <c r="AW717" s="30">
        <f>SUMIF(Ingredients!$B$3:$B$217,L717,Ingredients!$E$3:$E$217)+SUMIF($B$3:$B$724,L717,$AY$3:$AY$727)</f>
        <v>32</v>
      </c>
      <c r="AX717" s="30">
        <f>SUMIF(Ingredients!$B$3:$B$217,M717,Ingredients!$E$3:$E$217)+SUMIF($B$3:$B$724,M717,$AY$3:$AY$727)</f>
        <v>5</v>
      </c>
      <c r="AY717" s="29">
        <f t="shared" si="147"/>
        <v>23.755952380952383</v>
      </c>
      <c r="AZ717" s="30">
        <f>SUMIF(Ingredients!$B$3:$B$217,F717,Ingredients!$F$3:$F$217)+SUMIF($B$3:$B$724,F717,$BH$3:$BH$724)</f>
        <v>0</v>
      </c>
      <c r="BA717" s="30">
        <f>SUMIF(Ingredients!$B$3:$B$217,G717,Ingredients!$F$3:$F$217)+SUMIF($B$3:$B$724,G717,$BH$3:$BH$724)</f>
        <v>1</v>
      </c>
      <c r="BB717" s="30">
        <f>SUMIF(Ingredients!$B$3:$B$217,H717,Ingredients!$F$3:$F$217)+SUMIF($B$3:$B$724,H717,$BH$3:$BH$724)</f>
        <v>0</v>
      </c>
      <c r="BC717" s="30">
        <f>SUMIF(Ingredients!$B$3:$B$217,I717,Ingredients!$F$3:$F$217)+SUMIF($B$3:$B$724,I717,$BH$3:$BH$724)</f>
        <v>0</v>
      </c>
      <c r="BD717" s="30">
        <f>SUMIF(Ingredients!$B$3:$B$217,J717,Ingredients!$F$3:$F$217)+SUMIF($B$3:$B$724,J717,$BH$3:$BH$724)</f>
        <v>0</v>
      </c>
      <c r="BE717" s="30">
        <f>SUMIF(Ingredients!$B$3:$B$217,K717,Ingredients!$F$3:$F$217)+SUMIF($B$3:$B$724,K717,$BH$3:$BH$724)</f>
        <v>0</v>
      </c>
      <c r="BF717" s="30">
        <f>SUMIF(Ingredients!$B$3:$B$217,L717,Ingredients!$F$3:$F$217)+SUMIF($B$3:$B$724,L717,$BH$3:$BH$724)</f>
        <v>0</v>
      </c>
      <c r="BG717" s="30">
        <f>SUMIF(Ingredients!$B$3:$B$217,M717,Ingredients!$F$3:$F$217)+SUMIF($B$3:$B$724,M717,$BH$3:$BH$724)</f>
        <v>0</v>
      </c>
      <c r="BH717" s="35">
        <f t="shared" si="148"/>
        <v>1</v>
      </c>
      <c r="BI717" s="30">
        <f>SUMIF(Ingredients!$B$3:$B$217,F717,Ingredients!$G$3:$G$217)+SUMIF($B$3:$B$724,F717,$BQ$3:$BQ$724)</f>
        <v>0</v>
      </c>
      <c r="BJ717" s="30">
        <f>SUMIF(Ingredients!$B$3:$B$217,G717,Ingredients!$G$3:$G$217)+SUMIF($B$3:$B$724,G717,$BQ$3:$BQ$724)</f>
        <v>0</v>
      </c>
      <c r="BK717" s="30">
        <f>SUMIF(Ingredients!$B$3:$B$217,H717,Ingredients!$G$3:$G$217)+SUMIF($B$3:$B$724,H717,$BQ$3:$BQ$724)</f>
        <v>0</v>
      </c>
      <c r="BL717" s="30">
        <f>SUMIF(Ingredients!$B$3:$B$217,I717,Ingredients!$G$3:$G$217)+SUMIF($B$3:$B$724,I717,$BQ$3:$BQ$724)</f>
        <v>0</v>
      </c>
      <c r="BM717" s="30">
        <f>SUMIF(Ingredients!$B$3:$B$217,J717,Ingredients!$G$3:$G$217)+SUMIF($B$3:$B$724,J717,$BQ$3:$BQ$724)</f>
        <v>0</v>
      </c>
      <c r="BN717" s="30">
        <f>SUMIF(Ingredients!$B$3:$B$217,K717,Ingredients!$G$3:$G$217)+SUMIF($B$3:$B$724,K717,$BQ$3:$BQ$724)</f>
        <v>0</v>
      </c>
      <c r="BO717" s="30">
        <f>SUMIF(Ingredients!$B$3:$B$217,L717,Ingredients!$G$3:$G$217)+SUMIF($B$3:$B$724,L717,$BQ$3:$BQ$724)</f>
        <v>0</v>
      </c>
      <c r="BP717" s="30">
        <f>SUMIF(Ingredients!$B$3:$B$217,M717,Ingredients!$G$3:$G$217)+SUMIF($B$3:$B$724,M717,$BQ$3:$BQ$724)</f>
        <v>0</v>
      </c>
      <c r="BQ717" s="36">
        <f t="shared" si="149"/>
        <v>0</v>
      </c>
      <c r="BR717" s="30">
        <f>SUMIF(Ingredients!$B$3:$B$217,F717,Ingredients!$H$3:$H$217)+SUMIF($B$3:$B$724,F717,$BZ$3:$BZ$724)</f>
        <v>0</v>
      </c>
      <c r="BS717" s="30">
        <f>SUMIF(Ingredients!$B$3:$B$217,G717,Ingredients!$H$3:$H$217)+SUMIF($B$3:$B$724,G717,$BZ$3:$BZ$724)</f>
        <v>0</v>
      </c>
      <c r="BT717" s="30">
        <f>SUMIF(Ingredients!$B$3:$B$217,H717,Ingredients!$H$3:$H$217)+SUMIF($B$3:$B$724,H717,$BZ$3:$BZ$724)</f>
        <v>0</v>
      </c>
      <c r="BU717" s="30">
        <f>SUMIF(Ingredients!$B$3:$B$217,I717,Ingredients!$H$3:$H$217)+SUMIF($B$3:$B$724,I717,$BZ$3:$BZ$724)</f>
        <v>1</v>
      </c>
      <c r="BV717" s="30">
        <f>SUMIF(Ingredients!$B$3:$B$217,J717,Ingredients!$H$3:$H$217)+SUMIF($B$3:$B$724,J717,$BZ$3:$BZ$724)</f>
        <v>1.5</v>
      </c>
      <c r="BW717" s="30">
        <f>SUMIF(Ingredients!$B$3:$B$217,K717,Ingredients!$H$3:$H$217)+SUMIF($B$3:$B$724,K717,$BZ$3:$BZ$724)</f>
        <v>1.5</v>
      </c>
      <c r="BX717" s="30">
        <f>SUMIF(Ingredients!$B$3:$B$217,L717,Ingredients!$H$3:$H$217)+SUMIF($B$3:$B$724,L717,$BZ$3:$BZ$724)</f>
        <v>0.5</v>
      </c>
      <c r="BY717" s="30">
        <f>SUMIF(Ingredients!$B$3:$B$217,M717,Ingredients!$H$3:$H$217)+SUMIF($B$3:$B$724,M717,$BZ$3:$BZ$724)</f>
        <v>1.5</v>
      </c>
      <c r="BZ717" s="42">
        <f t="shared" si="150"/>
        <v>6</v>
      </c>
      <c r="CA717" s="30">
        <f>SUMIF(Ingredients!$B$3:$B$217,F717,Ingredients!$I$3:$I$217)+SUMIF($B$3:$B$724,F717,$CI$3:$CI$724)</f>
        <v>2</v>
      </c>
      <c r="CB717" s="30">
        <f>SUMIF(Ingredients!$B$3:$B$217,G717,Ingredients!$I$3:$I$217)+SUMIF($B$3:$B$724,G717,$CI$3:$CI$724)</f>
        <v>0</v>
      </c>
      <c r="CC717" s="30">
        <f>SUMIF(Ingredients!$B$3:$B$217,H717,Ingredients!$I$3:$I$217)+SUMIF($B$3:$B$724,H717,$CI$3:$CI$724)</f>
        <v>0</v>
      </c>
      <c r="CD717" s="30">
        <f>SUMIF(Ingredients!$B$3:$B$217,I717,Ingredients!$I$3:$I$217)+SUMIF($B$3:$B$724,I717,$CI$3:$CI$724)</f>
        <v>0</v>
      </c>
      <c r="CE717" s="30">
        <f>SUMIF(Ingredients!$B$3:$B$217,J717,Ingredients!$I$3:$I$217)+SUMIF($B$3:$B$724,J717,$CI$3:$CI$724)</f>
        <v>0</v>
      </c>
      <c r="CF717" s="30">
        <f>SUMIF(Ingredients!$B$3:$B$217,K717,Ingredients!$I$3:$I$217)+SUMIF($B$3:$B$724,K717,$CI$3:$CI$724)</f>
        <v>0</v>
      </c>
      <c r="CG717" s="30">
        <f>SUMIF(Ingredients!$B$3:$B$217,L717,Ingredients!$I$3:$I$217)+SUMIF($B$3:$B$724,L717,$CI$3:$CI$724)</f>
        <v>0</v>
      </c>
      <c r="CH717" s="30">
        <f>SUMIF(Ingredients!$B$3:$B$217,M717,Ingredients!$I$3:$I$217)+SUMIF($B$3:$B$724,M717,$CI$3:$CI$724)</f>
        <v>0</v>
      </c>
      <c r="CI717" s="38">
        <f t="shared" si="151"/>
        <v>2</v>
      </c>
      <c r="CJ717" s="30">
        <f>SUMIF(Ingredients!$B$3:$B$217,F717,Ingredients!$J$3:$J$217)+SUMIF($B$3:$B$724,F717,$CR$3:$CR$724)</f>
        <v>0</v>
      </c>
      <c r="CK717" s="30">
        <f>SUMIF(Ingredients!$B$3:$B$217,G717,Ingredients!$J$3:$J$217)+SUMIF($B$3:$B$724,G717,$CR$3:$CR$724)</f>
        <v>4</v>
      </c>
      <c r="CL717" s="30">
        <f>SUMIF(Ingredients!$B$3:$B$217,H717,Ingredients!$J$3:$J$217)+SUMIF($B$3:$B$724,H717,$CR$3:$CR$724)</f>
        <v>3</v>
      </c>
      <c r="CM717" s="30">
        <f>SUMIF(Ingredients!$B$3:$B$217,I717,Ingredients!$J$3:$J$217)+SUMIF($B$3:$B$724,I717,$CR$3:$CR$724)</f>
        <v>0</v>
      </c>
      <c r="CN717" s="30">
        <f>SUMIF(Ingredients!$B$3:$B$217,J717,Ingredients!$J$3:$J$217)+SUMIF($B$3:$B$724,J717,$CR$3:$CR$724)</f>
        <v>0</v>
      </c>
      <c r="CO717" s="30">
        <f>SUMIF(Ingredients!$B$3:$B$217,K717,Ingredients!$J$3:$J$217)+SUMIF($B$3:$B$724,K717,$CR$3:$CR$724)</f>
        <v>0</v>
      </c>
      <c r="CP717" s="30">
        <f>SUMIF(Ingredients!$B$3:$B$217,L717,Ingredients!$J$3:$J$217)+SUMIF($B$3:$B$724,L717,$CR$3:$CR$724)</f>
        <v>0</v>
      </c>
      <c r="CQ717" s="30">
        <f>SUMIF(Ingredients!$B$3:$B$217,M717,Ingredients!$J$3:$J$217)+SUMIF($B$3:$B$724,M717,$CR$3:$CR$724)</f>
        <v>0</v>
      </c>
      <c r="CR717" s="43">
        <f t="shared" si="152"/>
        <v>7</v>
      </c>
      <c r="CS717" s="34">
        <v>50</v>
      </c>
      <c r="CT717" s="30">
        <v>0</v>
      </c>
      <c r="CU717" s="30">
        <v>12</v>
      </c>
      <c r="CV717" s="35">
        <v>1</v>
      </c>
      <c r="CW717" s="36">
        <v>0</v>
      </c>
      <c r="CX717" s="37">
        <v>6</v>
      </c>
      <c r="CY717" s="38">
        <v>2</v>
      </c>
      <c r="CZ717" s="39">
        <v>7</v>
      </c>
      <c r="DA717" t="s">
        <v>202</v>
      </c>
      <c r="DB717" t="str">
        <f t="shared" ca="1" si="153"/>
        <v>-</v>
      </c>
      <c r="DD717" t="s">
        <v>200</v>
      </c>
      <c r="DE717" t="str">
        <f t="shared" ca="1" si="154"/>
        <v>GOURMETBEEFBURGERITEM(MEAL, ItemRegistry.gourmetbeefburgerItem, 4 ,10f,0f,1f,6f,0f,2f,7f,1.75f),</v>
      </c>
      <c r="DF717" t="s">
        <v>2696</v>
      </c>
    </row>
    <row r="718" spans="2:110" x14ac:dyDescent="0.3">
      <c r="B718" t="s">
        <v>1070</v>
      </c>
      <c r="C718" t="str">
        <f>INDEX('PH Itemnames'!$B$1:$B$723,MATCH(B718,'PH Itemnames'!$A$1:$A$723),1)</f>
        <v>southernstylebreakfastItem</v>
      </c>
      <c r="D718" t="s">
        <v>245</v>
      </c>
      <c r="E718" t="s">
        <v>1192</v>
      </c>
      <c r="F718" s="10" t="s">
        <v>753</v>
      </c>
      <c r="G718" s="11" t="s">
        <v>702</v>
      </c>
      <c r="H718" s="11" t="s">
        <v>77</v>
      </c>
      <c r="I718" s="11" t="s">
        <v>226</v>
      </c>
      <c r="J718" s="11" t="s">
        <v>244</v>
      </c>
      <c r="K718" s="11"/>
      <c r="L718" s="11"/>
      <c r="M718" s="11"/>
      <c r="N718" s="46">
        <f ca="1">SUMIF(Ingredients!$B$3:$B$217,'PH complex foods'!F718,Ingredients!$A$3:$A$119)+SUMIF($B$3:$B$724,F718,$V$3:$V$723)</f>
        <v>1</v>
      </c>
      <c r="O718" s="11">
        <f ca="1">SUMIF(Ingredients!$B$3:$B$217,'PH complex foods'!G718,Ingredients!$A$3:$A$119)+SUMIF($B$3:$B$724,G718,$V$3:$V$723)</f>
        <v>1</v>
      </c>
      <c r="P718" s="11">
        <f ca="1">SUMIF(Ingredients!$B$3:$B$217,'PH complex foods'!H718,Ingredients!$A$3:$A$119)+SUMIF($B$3:$B$724,H718,$V$3:$V$723)</f>
        <v>1</v>
      </c>
      <c r="Q718" s="11">
        <f ca="1">SUMIF(Ingredients!$B$3:$B$217,'PH complex foods'!I718,Ingredients!$A$3:$A$119)+SUMIF($B$3:$B$724,I718,$V$3:$V$723)</f>
        <v>1</v>
      </c>
      <c r="R718" s="11">
        <f ca="1">SUMIF(Ingredients!$B$3:$B$217,'PH complex foods'!J718,Ingredients!$A$3:$A$119)+SUMIF($B$3:$B$724,J718,$V$3:$V$723)</f>
        <v>1</v>
      </c>
      <c r="S718" s="11">
        <f ca="1">SUMIF(Ingredients!$B$3:$B$217,'PH complex foods'!K718,Ingredients!$A$3:$A$119)+SUMIF($B$3:$B$724,K718,$V$3:$V$723)</f>
        <v>0</v>
      </c>
      <c r="T718" s="11">
        <f ca="1">SUMIF(Ingredients!$B$3:$B$217,'PH complex foods'!L718,Ingredients!$A$3:$A$119)+SUMIF($B$3:$B$724,L718,$V$3:$V$723)</f>
        <v>0</v>
      </c>
      <c r="U718" s="11">
        <f ca="1">SUMIF(Ingredients!$B$3:$B$217,'PH complex foods'!M718,Ingredients!$A$3:$A$119)+SUMIF($B$3:$B$724,M718,$V$3:$V$723)</f>
        <v>0</v>
      </c>
      <c r="V718" s="10">
        <f t="shared" ca="1" si="155"/>
        <v>1</v>
      </c>
      <c r="W718" s="11">
        <f t="shared" si="144"/>
        <v>0</v>
      </c>
      <c r="X718" s="44" t="str">
        <f t="shared" ca="1" si="156"/>
        <v>Yes</v>
      </c>
      <c r="Y718" s="34">
        <f>SUMIF(Ingredients!$B$3:$B$217,F718,Ingredients!$C$3:$C$217)+SUMIF($B$3:$B$724,F718,$AG$3:$AG$724)</f>
        <v>5</v>
      </c>
      <c r="Z718" s="30">
        <f>SUMIF(Ingredients!$B$3:$B$217,G718,Ingredients!$C$3:$C$217)+SUMIF($B$3:$B$724,G718,$AG$3:$AG$724)</f>
        <v>27.30952380952381</v>
      </c>
      <c r="AA718" s="30">
        <f>SUMIF(Ingredients!$B$3:$B$217,H718,Ingredients!$C$3:$C$217)+SUMIF($B$3:$B$724,H718,$AG$3:$AG$724)</f>
        <v>10</v>
      </c>
      <c r="AB718" s="30">
        <f>SUMIF(Ingredients!$B$3:$B$217,I718,Ingredients!$C$3:$C$217)+SUMIF($B$3:$B$724,I718,$AG$3:$AG$724)</f>
        <v>0</v>
      </c>
      <c r="AC718" s="30">
        <f>SUMIF(Ingredients!$B$3:$B$217,J718,Ingredients!$C$3:$C$217)+SUMIF($B$3:$B$724,J718,$AG$3:$AG$724)</f>
        <v>10</v>
      </c>
      <c r="AD718" s="30">
        <f>SUMIF(Ingredients!$B$3:$B$217,K718,Ingredients!$C$3:$C$217)+SUMIF($B$3:$B$724,K718,$AG$3:$AG$724)</f>
        <v>0</v>
      </c>
      <c r="AE718" s="30">
        <f>SUMIF(Ingredients!$B$3:$B$217,L718,Ingredients!$C$3:$C$217)+SUMIF($B$3:$B$724,L718,$AG$3:$AG$724)</f>
        <v>0</v>
      </c>
      <c r="AF718" s="30">
        <f>SUMIF(Ingredients!$B$3:$B$217,M718,Ingredients!$C$3:$C$217)+SUMIF($B$3:$B$724,M718,$AG$3:$AG$724)</f>
        <v>0</v>
      </c>
      <c r="AG718" s="29">
        <f t="shared" si="145"/>
        <v>52.30952380952381</v>
      </c>
      <c r="AH718" s="30">
        <f>SUMIF(Ingredients!$B$3:$B$217,F718,Ingredients!$D$3:$D$217)+SUMIF($B$3:$B$724,F718,$AP$3:$AP$724)</f>
        <v>15</v>
      </c>
      <c r="AI718" s="30">
        <f>SUMIF(Ingredients!$B$3:$B$217,G718,Ingredients!$D$3:$D$217)+SUMIF($B$3:$B$724,G718,$AP$3:$AP$724)</f>
        <v>0.35714285714285715</v>
      </c>
      <c r="AJ718" s="30">
        <f>SUMIF(Ingredients!$B$3:$B$217,H718,Ingredients!$D$3:$D$217)+SUMIF($B$3:$B$724,H718,$AP$3:$AP$724)</f>
        <v>0</v>
      </c>
      <c r="AK718" s="30">
        <f>SUMIF(Ingredients!$B$3:$B$217,I718,Ingredients!$D$3:$D$217)+SUMIF($B$3:$B$724,I718,$AP$3:$AP$724)</f>
        <v>0</v>
      </c>
      <c r="AL718" s="30">
        <f>SUMIF(Ingredients!$B$3:$B$217,J718,Ingredients!$D$3:$D$217)+SUMIF($B$3:$B$724,J718,$AP$3:$AP$724)</f>
        <v>0</v>
      </c>
      <c r="AM718" s="30">
        <f>SUMIF(Ingredients!$B$3:$B$217,K718,Ingredients!$D$3:$D$217)+SUMIF($B$3:$B$724,K718,$AP$3:$AP$724)</f>
        <v>0</v>
      </c>
      <c r="AN718" s="30">
        <f>SUMIF(Ingredients!$B$3:$B$217,L718,Ingredients!$D$3:$D$217)+SUMIF($B$3:$B$724,L718,$AP$3:$AP$724)</f>
        <v>0</v>
      </c>
      <c r="AO718" s="30">
        <f>SUMIF(Ingredients!$B$3:$B$217,M718,Ingredients!$D$3:$D$217)+SUMIF($B$3:$B$724,M718,$AP$3:$AP$724)</f>
        <v>0</v>
      </c>
      <c r="AP718" s="29">
        <f t="shared" si="146"/>
        <v>15.357142857142858</v>
      </c>
      <c r="AQ718" s="30">
        <f>SUMIF(Ingredients!$B$3:$B$217,F718,Ingredients!$E$3:$E$217)+SUMIF($B$3:$B$724,F718,$AY$3:$AY$727)</f>
        <v>24</v>
      </c>
      <c r="AR718" s="30">
        <f>SUMIF(Ingredients!$B$3:$B$217,G718,Ingredients!$E$3:$E$217)+SUMIF($B$3:$B$724,G718,$AY$3:$AY$727)</f>
        <v>18.107142857142858</v>
      </c>
      <c r="AS718" s="30">
        <f>SUMIF(Ingredients!$B$3:$B$217,H718,Ingredients!$E$3:$E$217)+SUMIF($B$3:$B$724,H718,$AY$3:$AY$727)</f>
        <v>14</v>
      </c>
      <c r="AT718" s="30">
        <f>SUMIF(Ingredients!$B$3:$B$217,I718,Ingredients!$E$3:$E$217)+SUMIF($B$3:$B$724,I718,$AY$3:$AY$727)</f>
        <v>16</v>
      </c>
      <c r="AU718" s="30">
        <f>SUMIF(Ingredients!$B$3:$B$217,J718,Ingredients!$E$3:$E$217)+SUMIF($B$3:$B$724,J718,$AY$3:$AY$727)</f>
        <v>16.5</v>
      </c>
      <c r="AV718" s="30">
        <f>SUMIF(Ingredients!$B$3:$B$217,K718,Ingredients!$E$3:$E$217)+SUMIF($B$3:$B$724,K718,$AY$3:$AY$727)</f>
        <v>0</v>
      </c>
      <c r="AW718" s="30">
        <f>SUMIF(Ingredients!$B$3:$B$217,L718,Ingredients!$E$3:$E$217)+SUMIF($B$3:$B$724,L718,$AY$3:$AY$727)</f>
        <v>0</v>
      </c>
      <c r="AX718" s="30">
        <f>SUMIF(Ingredients!$B$3:$B$217,M718,Ingredients!$E$3:$E$217)+SUMIF($B$3:$B$724,M718,$AY$3:$AY$727)</f>
        <v>0</v>
      </c>
      <c r="AY718" s="29">
        <f t="shared" si="147"/>
        <v>17.721428571428572</v>
      </c>
      <c r="AZ718" s="30">
        <f>SUMIF(Ingredients!$B$3:$B$217,F718,Ingredients!$F$3:$F$217)+SUMIF($B$3:$B$724,F718,$BH$3:$BH$724)</f>
        <v>0</v>
      </c>
      <c r="BA718" s="30">
        <f>SUMIF(Ingredients!$B$3:$B$217,G718,Ingredients!$F$3:$F$217)+SUMIF($B$3:$B$724,G718,$BH$3:$BH$724)</f>
        <v>2</v>
      </c>
      <c r="BB718" s="30">
        <f>SUMIF(Ingredients!$B$3:$B$217,H718,Ingredients!$F$3:$F$217)+SUMIF($B$3:$B$724,H718,$BH$3:$BH$724)</f>
        <v>0</v>
      </c>
      <c r="BC718" s="30">
        <f>SUMIF(Ingredients!$B$3:$B$217,I718,Ingredients!$F$3:$F$217)+SUMIF($B$3:$B$724,I718,$BH$3:$BH$724)</f>
        <v>0</v>
      </c>
      <c r="BD718" s="30">
        <f>SUMIF(Ingredients!$B$3:$B$217,J718,Ingredients!$F$3:$F$217)+SUMIF($B$3:$B$724,J718,$BH$3:$BH$724)</f>
        <v>1.5</v>
      </c>
      <c r="BE718" s="30">
        <f>SUMIF(Ingredients!$B$3:$B$217,K718,Ingredients!$F$3:$F$217)+SUMIF($B$3:$B$724,K718,$BH$3:$BH$724)</f>
        <v>0</v>
      </c>
      <c r="BF718" s="30">
        <f>SUMIF(Ingredients!$B$3:$B$217,L718,Ingredients!$F$3:$F$217)+SUMIF($B$3:$B$724,L718,$BH$3:$BH$724)</f>
        <v>0</v>
      </c>
      <c r="BG718" s="30">
        <f>SUMIF(Ingredients!$B$3:$B$217,M718,Ingredients!$F$3:$F$217)+SUMIF($B$3:$B$724,M718,$BH$3:$BH$724)</f>
        <v>0</v>
      </c>
      <c r="BH718" s="35">
        <f t="shared" si="148"/>
        <v>3.5</v>
      </c>
      <c r="BI718" s="30">
        <f>SUMIF(Ingredients!$B$3:$B$217,F718,Ingredients!$G$3:$G$217)+SUMIF($B$3:$B$724,F718,$BQ$3:$BQ$724)</f>
        <v>0</v>
      </c>
      <c r="BJ718" s="30">
        <f>SUMIF(Ingredients!$B$3:$B$217,G718,Ingredients!$G$3:$G$217)+SUMIF($B$3:$B$724,G718,$BQ$3:$BQ$724)</f>
        <v>0</v>
      </c>
      <c r="BK718" s="30">
        <f>SUMIF(Ingredients!$B$3:$B$217,H718,Ingredients!$G$3:$G$217)+SUMIF($B$3:$B$724,H718,$BQ$3:$BQ$724)</f>
        <v>0</v>
      </c>
      <c r="BL718" s="30">
        <f>SUMIF(Ingredients!$B$3:$B$217,I718,Ingredients!$G$3:$G$217)+SUMIF($B$3:$B$724,I718,$BQ$3:$BQ$724)</f>
        <v>0</v>
      </c>
      <c r="BM718" s="30">
        <f>SUMIF(Ingredients!$B$3:$B$217,J718,Ingredients!$G$3:$G$217)+SUMIF($B$3:$B$724,J718,$BQ$3:$BQ$724)</f>
        <v>0</v>
      </c>
      <c r="BN718" s="30">
        <f>SUMIF(Ingredients!$B$3:$B$217,K718,Ingredients!$G$3:$G$217)+SUMIF($B$3:$B$724,K718,$BQ$3:$BQ$724)</f>
        <v>0</v>
      </c>
      <c r="BO718" s="30">
        <f>SUMIF(Ingredients!$B$3:$B$217,L718,Ingredients!$G$3:$G$217)+SUMIF($B$3:$B$724,L718,$BQ$3:$BQ$724)</f>
        <v>0</v>
      </c>
      <c r="BP718" s="30">
        <f>SUMIF(Ingredients!$B$3:$B$217,M718,Ingredients!$G$3:$G$217)+SUMIF($B$3:$B$724,M718,$BQ$3:$BQ$724)</f>
        <v>0</v>
      </c>
      <c r="BQ718" s="36">
        <f t="shared" si="149"/>
        <v>0</v>
      </c>
      <c r="BR718" s="30">
        <f>SUMIF(Ingredients!$B$3:$B$217,F718,Ingredients!$H$3:$H$217)+SUMIF($B$3:$B$724,F718,$BZ$3:$BZ$724)</f>
        <v>0</v>
      </c>
      <c r="BS718" s="30">
        <f>SUMIF(Ingredients!$B$3:$B$217,G718,Ingredients!$H$3:$H$217)+SUMIF($B$3:$B$724,G718,$BZ$3:$BZ$724)</f>
        <v>1.1428571428571428</v>
      </c>
      <c r="BT718" s="30">
        <f>SUMIF(Ingredients!$B$3:$B$217,H718,Ingredients!$H$3:$H$217)+SUMIF($B$3:$B$724,H718,$BZ$3:$BZ$724)</f>
        <v>0</v>
      </c>
      <c r="BU718" s="30">
        <f>SUMIF(Ingredients!$B$3:$B$217,I718,Ingredients!$H$3:$H$217)+SUMIF($B$3:$B$724,I718,$BZ$3:$BZ$724)</f>
        <v>0</v>
      </c>
      <c r="BV718" s="30">
        <f>SUMIF(Ingredients!$B$3:$B$217,J718,Ingredients!$H$3:$H$217)+SUMIF($B$3:$B$724,J718,$BZ$3:$BZ$724)</f>
        <v>0</v>
      </c>
      <c r="BW718" s="30">
        <f>SUMIF(Ingredients!$B$3:$B$217,K718,Ingredients!$H$3:$H$217)+SUMIF($B$3:$B$724,K718,$BZ$3:$BZ$724)</f>
        <v>0</v>
      </c>
      <c r="BX718" s="30">
        <f>SUMIF(Ingredients!$B$3:$B$217,L718,Ingredients!$H$3:$H$217)+SUMIF($B$3:$B$724,L718,$BZ$3:$BZ$724)</f>
        <v>0</v>
      </c>
      <c r="BY718" s="30">
        <f>SUMIF(Ingredients!$B$3:$B$217,M718,Ingredients!$H$3:$H$217)+SUMIF($B$3:$B$724,M718,$BZ$3:$BZ$724)</f>
        <v>0</v>
      </c>
      <c r="BZ718" s="42">
        <f t="shared" si="150"/>
        <v>1.1428571428571428</v>
      </c>
      <c r="CA718" s="30">
        <f>SUMIF(Ingredients!$B$3:$B$217,F718,Ingredients!$I$3:$I$217)+SUMIF($B$3:$B$724,F718,$CI$3:$CI$724)</f>
        <v>0</v>
      </c>
      <c r="CB718" s="30">
        <f>SUMIF(Ingredients!$B$3:$B$217,G718,Ingredients!$I$3:$I$217)+SUMIF($B$3:$B$724,G718,$CI$3:$CI$724)</f>
        <v>2.5</v>
      </c>
      <c r="CC718" s="30">
        <f>SUMIF(Ingredients!$B$3:$B$217,H718,Ingredients!$I$3:$I$217)+SUMIF($B$3:$B$724,H718,$CI$3:$CI$724)</f>
        <v>2.5</v>
      </c>
      <c r="CD718" s="30">
        <f>SUMIF(Ingredients!$B$3:$B$217,I718,Ingredients!$I$3:$I$217)+SUMIF($B$3:$B$724,I718,$CI$3:$CI$724)</f>
        <v>0</v>
      </c>
      <c r="CE718" s="30">
        <f>SUMIF(Ingredients!$B$3:$B$217,J718,Ingredients!$I$3:$I$217)+SUMIF($B$3:$B$724,J718,$CI$3:$CI$724)</f>
        <v>0</v>
      </c>
      <c r="CF718" s="30">
        <f>SUMIF(Ingredients!$B$3:$B$217,K718,Ingredients!$I$3:$I$217)+SUMIF($B$3:$B$724,K718,$CI$3:$CI$724)</f>
        <v>0</v>
      </c>
      <c r="CG718" s="30">
        <f>SUMIF(Ingredients!$B$3:$B$217,L718,Ingredients!$I$3:$I$217)+SUMIF($B$3:$B$724,L718,$CI$3:$CI$724)</f>
        <v>0</v>
      </c>
      <c r="CH718" s="30">
        <f>SUMIF(Ingredients!$B$3:$B$217,M718,Ingredients!$I$3:$I$217)+SUMIF($B$3:$B$724,M718,$CI$3:$CI$724)</f>
        <v>0</v>
      </c>
      <c r="CI718" s="38">
        <f t="shared" si="151"/>
        <v>5</v>
      </c>
      <c r="CJ718" s="30">
        <f>SUMIF(Ingredients!$B$3:$B$217,F718,Ingredients!$J$3:$J$217)+SUMIF($B$3:$B$724,F718,$CR$3:$CR$724)</f>
        <v>2</v>
      </c>
      <c r="CK718" s="30">
        <f>SUMIF(Ingredients!$B$3:$B$217,G718,Ingredients!$J$3:$J$217)+SUMIF($B$3:$B$724,G718,$CR$3:$CR$724)</f>
        <v>1</v>
      </c>
      <c r="CL718" s="30">
        <f>SUMIF(Ingredients!$B$3:$B$217,H718,Ingredients!$J$3:$J$217)+SUMIF($B$3:$B$724,H718,$CR$3:$CR$724)</f>
        <v>0</v>
      </c>
      <c r="CM718" s="30">
        <f>SUMIF(Ingredients!$B$3:$B$217,I718,Ingredients!$J$3:$J$217)+SUMIF($B$3:$B$724,I718,$CR$3:$CR$724)</f>
        <v>0</v>
      </c>
      <c r="CN718" s="30">
        <f>SUMIF(Ingredients!$B$3:$B$217,J718,Ingredients!$J$3:$J$217)+SUMIF($B$3:$B$724,J718,$CR$3:$CR$724)</f>
        <v>1</v>
      </c>
      <c r="CO718" s="30">
        <f>SUMIF(Ingredients!$B$3:$B$217,K718,Ingredients!$J$3:$J$217)+SUMIF($B$3:$B$724,K718,$CR$3:$CR$724)</f>
        <v>0</v>
      </c>
      <c r="CP718" s="30">
        <f>SUMIF(Ingredients!$B$3:$B$217,L718,Ingredients!$J$3:$J$217)+SUMIF($B$3:$B$724,L718,$CR$3:$CR$724)</f>
        <v>0</v>
      </c>
      <c r="CQ718" s="30">
        <f>SUMIF(Ingredients!$B$3:$B$217,M718,Ingredients!$J$3:$J$217)+SUMIF($B$3:$B$724,M718,$CR$3:$CR$724)</f>
        <v>0</v>
      </c>
      <c r="CR718" s="43">
        <f t="shared" si="152"/>
        <v>4</v>
      </c>
      <c r="CS718" s="34">
        <v>50</v>
      </c>
      <c r="CT718" s="30">
        <v>0</v>
      </c>
      <c r="CU718" s="30">
        <v>12</v>
      </c>
      <c r="CV718" s="35">
        <v>3.5</v>
      </c>
      <c r="CW718" s="36">
        <v>0</v>
      </c>
      <c r="CX718" s="37">
        <v>1.1428571428571428</v>
      </c>
      <c r="CY718" s="38">
        <v>5</v>
      </c>
      <c r="CZ718" s="39">
        <v>4</v>
      </c>
      <c r="DA718" t="s">
        <v>202</v>
      </c>
      <c r="DB718" t="str">
        <f t="shared" ca="1" si="153"/>
        <v>-</v>
      </c>
      <c r="DD718" t="s">
        <v>200</v>
      </c>
      <c r="DE718" t="str">
        <f t="shared" ca="1" si="154"/>
        <v>SOUTHERNSTYLEBREAKFASTITEM(MEAL, ItemRegistry.southernstylebreakfastItem, 4 ,10f,0f,3.5f,1.14f,0f,5f,4f,1.75f),</v>
      </c>
      <c r="DF718" t="s">
        <v>2697</v>
      </c>
    </row>
    <row r="719" spans="2:110" x14ac:dyDescent="0.3">
      <c r="B719" t="s">
        <v>1071</v>
      </c>
      <c r="C719" t="str">
        <f>INDEX('PH Itemnames'!$B$1:$B$723,MATCH(B719,'PH Itemnames'!$A$1:$A$723),1)</f>
        <v>meatfeastpizzaItem</v>
      </c>
      <c r="D719" t="s">
        <v>245</v>
      </c>
      <c r="E719" t="s">
        <v>1192</v>
      </c>
      <c r="F719" s="10" t="s">
        <v>963</v>
      </c>
      <c r="G719" s="11" t="s">
        <v>624</v>
      </c>
      <c r="H719" s="11" t="s">
        <v>615</v>
      </c>
      <c r="I719" s="11" t="s">
        <v>319</v>
      </c>
      <c r="J719" s="11" t="s">
        <v>287</v>
      </c>
      <c r="K719" s="11"/>
      <c r="L719" s="11"/>
      <c r="M719" s="11"/>
      <c r="N719" s="46">
        <f ca="1">SUMIF(Ingredients!$B$3:$B$217,'PH complex foods'!F719,Ingredients!$A$3:$A$119)+SUMIF($B$3:$B$724,F719,$V$3:$V$723)</f>
        <v>1</v>
      </c>
      <c r="O719" s="11">
        <f ca="1">SUMIF(Ingredients!$B$3:$B$217,'PH complex foods'!G719,Ingredients!$A$3:$A$119)+SUMIF($B$3:$B$724,G719,$V$3:$V$723)</f>
        <v>1</v>
      </c>
      <c r="P719" s="11">
        <f ca="1">SUMIF(Ingredients!$B$3:$B$217,'PH complex foods'!H719,Ingredients!$A$3:$A$119)+SUMIF($B$3:$B$724,H719,$V$3:$V$723)</f>
        <v>1</v>
      </c>
      <c r="Q719" s="11">
        <f ca="1">SUMIF(Ingredients!$B$3:$B$217,'PH complex foods'!I719,Ingredients!$A$3:$A$119)+SUMIF($B$3:$B$724,I719,$V$3:$V$723)</f>
        <v>1</v>
      </c>
      <c r="R719" s="11">
        <f ca="1">SUMIF(Ingredients!$B$3:$B$217,'PH complex foods'!J719,Ingredients!$A$3:$A$119)+SUMIF($B$3:$B$724,J719,$V$3:$V$723)</f>
        <v>1</v>
      </c>
      <c r="S719" s="11">
        <f ca="1">SUMIF(Ingredients!$B$3:$B$217,'PH complex foods'!K719,Ingredients!$A$3:$A$119)+SUMIF($B$3:$B$724,K719,$V$3:$V$723)</f>
        <v>0</v>
      </c>
      <c r="T719" s="11">
        <f ca="1">SUMIF(Ingredients!$B$3:$B$217,'PH complex foods'!L719,Ingredients!$A$3:$A$119)+SUMIF($B$3:$B$724,L719,$V$3:$V$723)</f>
        <v>0</v>
      </c>
      <c r="U719" s="11">
        <f ca="1">SUMIF(Ingredients!$B$3:$B$217,'PH complex foods'!M719,Ingredients!$A$3:$A$119)+SUMIF($B$3:$B$724,M719,$V$3:$V$723)</f>
        <v>0</v>
      </c>
      <c r="V719" s="10">
        <f t="shared" ca="1" si="155"/>
        <v>1</v>
      </c>
      <c r="W719" s="11">
        <f t="shared" si="144"/>
        <v>0</v>
      </c>
      <c r="X719" s="44" t="str">
        <f t="shared" ca="1" si="156"/>
        <v>Yes</v>
      </c>
      <c r="Y719" s="34">
        <f>SUMIF(Ingredients!$B$3:$B$217,F719,Ingredients!$C$3:$C$217)+SUMIF($B$3:$B$724,F719,$AG$3:$AG$724)</f>
        <v>31</v>
      </c>
      <c r="Z719" s="30">
        <f>SUMIF(Ingredients!$B$3:$B$217,G719,Ingredients!$C$3:$C$217)+SUMIF($B$3:$B$724,G719,$AG$3:$AG$724)</f>
        <v>14</v>
      </c>
      <c r="AA719" s="30">
        <f>SUMIF(Ingredients!$B$3:$B$217,H719,Ingredients!$C$3:$C$217)+SUMIF($B$3:$B$724,H719,$AG$3:$AG$724)</f>
        <v>10</v>
      </c>
      <c r="AB719" s="30">
        <f>SUMIF(Ingredients!$B$3:$B$217,I719,Ingredients!$C$3:$C$217)+SUMIF($B$3:$B$724,I719,$AG$3:$AG$724)</f>
        <v>10</v>
      </c>
      <c r="AC719" s="30">
        <f>SUMIF(Ingredients!$B$3:$B$217,J719,Ingredients!$C$3:$C$217)+SUMIF($B$3:$B$724,J719,$AG$3:$AG$724)</f>
        <v>10</v>
      </c>
      <c r="AD719" s="30">
        <f>SUMIF(Ingredients!$B$3:$B$217,K719,Ingredients!$C$3:$C$217)+SUMIF($B$3:$B$724,K719,$AG$3:$AG$724)</f>
        <v>0</v>
      </c>
      <c r="AE719" s="30">
        <f>SUMIF(Ingredients!$B$3:$B$217,L719,Ingredients!$C$3:$C$217)+SUMIF($B$3:$B$724,L719,$AG$3:$AG$724)</f>
        <v>0</v>
      </c>
      <c r="AF719" s="30">
        <f>SUMIF(Ingredients!$B$3:$B$217,M719,Ingredients!$C$3:$C$217)+SUMIF($B$3:$B$724,M719,$AG$3:$AG$724)</f>
        <v>0</v>
      </c>
      <c r="AG719" s="29">
        <f t="shared" si="145"/>
        <v>75</v>
      </c>
      <c r="AH719" s="30">
        <f>SUMIF(Ingredients!$B$3:$B$217,F719,Ingredients!$D$3:$D$217)+SUMIF($B$3:$B$724,F719,$AP$3:$AP$724)</f>
        <v>5</v>
      </c>
      <c r="AI719" s="30">
        <f>SUMIF(Ingredients!$B$3:$B$217,G719,Ingredients!$D$3:$D$217)+SUMIF($B$3:$B$724,G719,$AP$3:$AP$724)</f>
        <v>0</v>
      </c>
      <c r="AJ719" s="30">
        <f>SUMIF(Ingredients!$B$3:$B$217,H719,Ingredients!$D$3:$D$217)+SUMIF($B$3:$B$724,H719,$AP$3:$AP$724)</f>
        <v>0</v>
      </c>
      <c r="AK719" s="30">
        <f>SUMIF(Ingredients!$B$3:$B$217,I719,Ingredients!$D$3:$D$217)+SUMIF($B$3:$B$724,I719,$AP$3:$AP$724)</f>
        <v>0</v>
      </c>
      <c r="AL719" s="30">
        <f>SUMIF(Ingredients!$B$3:$B$217,J719,Ingredients!$D$3:$D$217)+SUMIF($B$3:$B$724,J719,$AP$3:$AP$724)</f>
        <v>0</v>
      </c>
      <c r="AM719" s="30">
        <f>SUMIF(Ingredients!$B$3:$B$217,K719,Ingredients!$D$3:$D$217)+SUMIF($B$3:$B$724,K719,$AP$3:$AP$724)</f>
        <v>0</v>
      </c>
      <c r="AN719" s="30">
        <f>SUMIF(Ingredients!$B$3:$B$217,L719,Ingredients!$D$3:$D$217)+SUMIF($B$3:$B$724,L719,$AP$3:$AP$724)</f>
        <v>0</v>
      </c>
      <c r="AO719" s="30">
        <f>SUMIF(Ingredients!$B$3:$B$217,M719,Ingredients!$D$3:$D$217)+SUMIF($B$3:$B$724,M719,$AP$3:$AP$724)</f>
        <v>0</v>
      </c>
      <c r="AP719" s="29">
        <f t="shared" si="146"/>
        <v>5</v>
      </c>
      <c r="AQ719" s="30">
        <f>SUMIF(Ingredients!$B$3:$B$217,F719,Ingredients!$E$3:$E$217)+SUMIF($B$3:$B$724,F719,$AY$3:$AY$727)</f>
        <v>27.479166666666668</v>
      </c>
      <c r="AR719" s="30">
        <f>SUMIF(Ingredients!$B$3:$B$217,G719,Ingredients!$E$3:$E$217)+SUMIF($B$3:$B$724,G719,$AY$3:$AY$727)</f>
        <v>24.916666666666668</v>
      </c>
      <c r="AS719" s="30">
        <f>SUMIF(Ingredients!$B$3:$B$217,H719,Ingredients!$E$3:$E$217)+SUMIF($B$3:$B$724,H719,$AY$3:$AY$727)</f>
        <v>30.666666666666668</v>
      </c>
      <c r="AT719" s="30">
        <f>SUMIF(Ingredients!$B$3:$B$217,I719,Ingredients!$E$3:$E$217)+SUMIF($B$3:$B$724,I719,$AY$3:$AY$727)</f>
        <v>14</v>
      </c>
      <c r="AU719" s="30">
        <f>SUMIF(Ingredients!$B$3:$B$217,J719,Ingredients!$E$3:$E$217)+SUMIF($B$3:$B$724,J719,$AY$3:$AY$727)</f>
        <v>7</v>
      </c>
      <c r="AV719" s="30">
        <f>SUMIF(Ingredients!$B$3:$B$217,K719,Ingredients!$E$3:$E$217)+SUMIF($B$3:$B$724,K719,$AY$3:$AY$727)</f>
        <v>0</v>
      </c>
      <c r="AW719" s="30">
        <f>SUMIF(Ingredients!$B$3:$B$217,L719,Ingredients!$E$3:$E$217)+SUMIF($B$3:$B$724,L719,$AY$3:$AY$727)</f>
        <v>0</v>
      </c>
      <c r="AX719" s="30">
        <f>SUMIF(Ingredients!$B$3:$B$217,M719,Ingredients!$E$3:$E$217)+SUMIF($B$3:$B$724,M719,$AY$3:$AY$727)</f>
        <v>0</v>
      </c>
      <c r="AY719" s="29">
        <f t="shared" si="147"/>
        <v>20.8125</v>
      </c>
      <c r="AZ719" s="30">
        <f>SUMIF(Ingredients!$B$3:$B$217,F719,Ingredients!$F$3:$F$217)+SUMIF($B$3:$B$724,F719,$BH$3:$BH$724)</f>
        <v>1</v>
      </c>
      <c r="BA719" s="30">
        <f>SUMIF(Ingredients!$B$3:$B$217,G719,Ingredients!$F$3:$F$217)+SUMIF($B$3:$B$724,G719,$BH$3:$BH$724)</f>
        <v>0</v>
      </c>
      <c r="BB719" s="30">
        <f>SUMIF(Ingredients!$B$3:$B$217,H719,Ingredients!$F$3:$F$217)+SUMIF($B$3:$B$724,H719,$BH$3:$BH$724)</f>
        <v>0</v>
      </c>
      <c r="BC719" s="30">
        <f>SUMIF(Ingredients!$B$3:$B$217,I719,Ingredients!$F$3:$F$217)+SUMIF($B$3:$B$724,I719,$BH$3:$BH$724)</f>
        <v>0</v>
      </c>
      <c r="BD719" s="30">
        <f>SUMIF(Ingredients!$B$3:$B$217,J719,Ingredients!$F$3:$F$217)+SUMIF($B$3:$B$724,J719,$BH$3:$BH$724)</f>
        <v>0</v>
      </c>
      <c r="BE719" s="30">
        <f>SUMIF(Ingredients!$B$3:$B$217,K719,Ingredients!$F$3:$F$217)+SUMIF($B$3:$B$724,K719,$BH$3:$BH$724)</f>
        <v>0</v>
      </c>
      <c r="BF719" s="30">
        <f>SUMIF(Ingredients!$B$3:$B$217,L719,Ingredients!$F$3:$F$217)+SUMIF($B$3:$B$724,L719,$BH$3:$BH$724)</f>
        <v>0</v>
      </c>
      <c r="BG719" s="30">
        <f>SUMIF(Ingredients!$B$3:$B$217,M719,Ingredients!$F$3:$F$217)+SUMIF($B$3:$B$724,M719,$BH$3:$BH$724)</f>
        <v>0</v>
      </c>
      <c r="BH719" s="35">
        <f t="shared" si="148"/>
        <v>1</v>
      </c>
      <c r="BI719" s="30">
        <f>SUMIF(Ingredients!$B$3:$B$217,F719,Ingredients!$G$3:$G$217)+SUMIF($B$3:$B$724,F719,$BQ$3:$BQ$724)</f>
        <v>0</v>
      </c>
      <c r="BJ719" s="30">
        <f>SUMIF(Ingredients!$B$3:$B$217,G719,Ingredients!$G$3:$G$217)+SUMIF($B$3:$B$724,G719,$BQ$3:$BQ$724)</f>
        <v>0</v>
      </c>
      <c r="BK719" s="30">
        <f>SUMIF(Ingredients!$B$3:$B$217,H719,Ingredients!$G$3:$G$217)+SUMIF($B$3:$B$724,H719,$BQ$3:$BQ$724)</f>
        <v>0</v>
      </c>
      <c r="BL719" s="30">
        <f>SUMIF(Ingredients!$B$3:$B$217,I719,Ingredients!$G$3:$G$217)+SUMIF($B$3:$B$724,I719,$BQ$3:$BQ$724)</f>
        <v>0</v>
      </c>
      <c r="BM719" s="30">
        <f>SUMIF(Ingredients!$B$3:$B$217,J719,Ingredients!$G$3:$G$217)+SUMIF($B$3:$B$724,J719,$BQ$3:$BQ$724)</f>
        <v>0</v>
      </c>
      <c r="BN719" s="30">
        <f>SUMIF(Ingredients!$B$3:$B$217,K719,Ingredients!$G$3:$G$217)+SUMIF($B$3:$B$724,K719,$BQ$3:$BQ$724)</f>
        <v>0</v>
      </c>
      <c r="BO719" s="30">
        <f>SUMIF(Ingredients!$B$3:$B$217,L719,Ingredients!$G$3:$G$217)+SUMIF($B$3:$B$724,L719,$BQ$3:$BQ$724)</f>
        <v>0</v>
      </c>
      <c r="BP719" s="30">
        <f>SUMIF(Ingredients!$B$3:$B$217,M719,Ingredients!$G$3:$G$217)+SUMIF($B$3:$B$724,M719,$BQ$3:$BQ$724)</f>
        <v>0</v>
      </c>
      <c r="BQ719" s="36">
        <f t="shared" si="149"/>
        <v>0</v>
      </c>
      <c r="BR719" s="30">
        <f>SUMIF(Ingredients!$B$3:$B$217,F719,Ingredients!$H$3:$H$217)+SUMIF($B$3:$B$724,F719,$BZ$3:$BZ$724)</f>
        <v>2.5</v>
      </c>
      <c r="BS719" s="30">
        <f>SUMIF(Ingredients!$B$3:$B$217,G719,Ingredients!$H$3:$H$217)+SUMIF($B$3:$B$724,G719,$BZ$3:$BZ$724)</f>
        <v>1</v>
      </c>
      <c r="BT719" s="30">
        <f>SUMIF(Ingredients!$B$3:$B$217,H719,Ingredients!$H$3:$H$217)+SUMIF($B$3:$B$724,H719,$BZ$3:$BZ$724)</f>
        <v>0</v>
      </c>
      <c r="BU719" s="30">
        <f>SUMIF(Ingredients!$B$3:$B$217,I719,Ingredients!$H$3:$H$217)+SUMIF($B$3:$B$724,I719,$BZ$3:$BZ$724)</f>
        <v>0</v>
      </c>
      <c r="BV719" s="30">
        <f>SUMIF(Ingredients!$B$3:$B$217,J719,Ingredients!$H$3:$H$217)+SUMIF($B$3:$B$724,J719,$BZ$3:$BZ$724)</f>
        <v>0</v>
      </c>
      <c r="BW719" s="30">
        <f>SUMIF(Ingredients!$B$3:$B$217,K719,Ingredients!$H$3:$H$217)+SUMIF($B$3:$B$724,K719,$BZ$3:$BZ$724)</f>
        <v>0</v>
      </c>
      <c r="BX719" s="30">
        <f>SUMIF(Ingredients!$B$3:$B$217,L719,Ingredients!$H$3:$H$217)+SUMIF($B$3:$B$724,L719,$BZ$3:$BZ$724)</f>
        <v>0</v>
      </c>
      <c r="BY719" s="30">
        <f>SUMIF(Ingredients!$B$3:$B$217,M719,Ingredients!$H$3:$H$217)+SUMIF($B$3:$B$724,M719,$BZ$3:$BZ$724)</f>
        <v>0</v>
      </c>
      <c r="BZ719" s="42">
        <f t="shared" si="150"/>
        <v>3.5</v>
      </c>
      <c r="CA719" s="30">
        <f>SUMIF(Ingredients!$B$3:$B$217,F719,Ingredients!$I$3:$I$217)+SUMIF($B$3:$B$724,F719,$CI$3:$CI$724)</f>
        <v>2.5</v>
      </c>
      <c r="CB719" s="30">
        <f>SUMIF(Ingredients!$B$3:$B$217,G719,Ingredients!$I$3:$I$217)+SUMIF($B$3:$B$724,G719,$CI$3:$CI$724)</f>
        <v>2.5</v>
      </c>
      <c r="CC719" s="30">
        <f>SUMIF(Ingredients!$B$3:$B$217,H719,Ingredients!$I$3:$I$217)+SUMIF($B$3:$B$724,H719,$CI$3:$CI$724)</f>
        <v>2.5</v>
      </c>
      <c r="CD719" s="30">
        <f>SUMIF(Ingredients!$B$3:$B$217,I719,Ingredients!$I$3:$I$217)+SUMIF($B$3:$B$724,I719,$CI$3:$CI$724)</f>
        <v>2.5</v>
      </c>
      <c r="CE719" s="30">
        <f>SUMIF(Ingredients!$B$3:$B$217,J719,Ingredients!$I$3:$I$217)+SUMIF($B$3:$B$724,J719,$CI$3:$CI$724)</f>
        <v>2.5</v>
      </c>
      <c r="CF719" s="30">
        <f>SUMIF(Ingredients!$B$3:$B$217,K719,Ingredients!$I$3:$I$217)+SUMIF($B$3:$B$724,K719,$CI$3:$CI$724)</f>
        <v>0</v>
      </c>
      <c r="CG719" s="30">
        <f>SUMIF(Ingredients!$B$3:$B$217,L719,Ingredients!$I$3:$I$217)+SUMIF($B$3:$B$724,L719,$CI$3:$CI$724)</f>
        <v>0</v>
      </c>
      <c r="CH719" s="30">
        <f>SUMIF(Ingredients!$B$3:$B$217,M719,Ingredients!$I$3:$I$217)+SUMIF($B$3:$B$724,M719,$CI$3:$CI$724)</f>
        <v>0</v>
      </c>
      <c r="CI719" s="38">
        <f t="shared" si="151"/>
        <v>12.5</v>
      </c>
      <c r="CJ719" s="30">
        <f>SUMIF(Ingredients!$B$3:$B$217,F719,Ingredients!$J$3:$J$217)+SUMIF($B$3:$B$724,F719,$CR$3:$CR$724)</f>
        <v>3</v>
      </c>
      <c r="CK719" s="30">
        <f>SUMIF(Ingredients!$B$3:$B$217,G719,Ingredients!$J$3:$J$217)+SUMIF($B$3:$B$724,G719,$CR$3:$CR$724)</f>
        <v>0</v>
      </c>
      <c r="CL719" s="30">
        <f>SUMIF(Ingredients!$B$3:$B$217,H719,Ingredients!$J$3:$J$217)+SUMIF($B$3:$B$724,H719,$CR$3:$CR$724)</f>
        <v>0</v>
      </c>
      <c r="CM719" s="30">
        <f>SUMIF(Ingredients!$B$3:$B$217,I719,Ingredients!$J$3:$J$217)+SUMIF($B$3:$B$724,I719,$CR$3:$CR$724)</f>
        <v>0</v>
      </c>
      <c r="CN719" s="30">
        <f>SUMIF(Ingredients!$B$3:$B$217,J719,Ingredients!$J$3:$J$217)+SUMIF($B$3:$B$724,J719,$CR$3:$CR$724)</f>
        <v>0</v>
      </c>
      <c r="CO719" s="30">
        <f>SUMIF(Ingredients!$B$3:$B$217,K719,Ingredients!$J$3:$J$217)+SUMIF($B$3:$B$724,K719,$CR$3:$CR$724)</f>
        <v>0</v>
      </c>
      <c r="CP719" s="30">
        <f>SUMIF(Ingredients!$B$3:$B$217,L719,Ingredients!$J$3:$J$217)+SUMIF($B$3:$B$724,L719,$CR$3:$CR$724)</f>
        <v>0</v>
      </c>
      <c r="CQ719" s="30">
        <f>SUMIF(Ingredients!$B$3:$B$217,M719,Ingredients!$J$3:$J$217)+SUMIF($B$3:$B$724,M719,$CR$3:$CR$724)</f>
        <v>0</v>
      </c>
      <c r="CR719" s="43">
        <f t="shared" si="152"/>
        <v>3</v>
      </c>
      <c r="CS719" s="34">
        <v>75</v>
      </c>
      <c r="CT719" s="30">
        <v>0</v>
      </c>
      <c r="CU719" s="30">
        <v>12</v>
      </c>
      <c r="CV719" s="35">
        <v>1</v>
      </c>
      <c r="CW719" s="36">
        <v>0</v>
      </c>
      <c r="CX719" s="37">
        <v>3.5</v>
      </c>
      <c r="CY719" s="38">
        <v>12.5</v>
      </c>
      <c r="CZ719" s="39">
        <v>3</v>
      </c>
      <c r="DA719" t="s">
        <v>202</v>
      </c>
      <c r="DB719" t="str">
        <f t="shared" ca="1" si="153"/>
        <v>-</v>
      </c>
      <c r="DC719" t="s">
        <v>1179</v>
      </c>
      <c r="DD719" t="s">
        <v>200</v>
      </c>
      <c r="DE719" t="str">
        <f t="shared" ca="1" si="154"/>
        <v>MEATFEASTPIZZAITEM(MEAL, ItemRegistry.meatfeastpizzaItem, 4 ,15f,0f,1f,3.5f,0f,12.5f,3f,1.75f),</v>
      </c>
      <c r="DF719" t="s">
        <v>2698</v>
      </c>
    </row>
    <row r="720" spans="2:110" x14ac:dyDescent="0.3">
      <c r="B720" t="s">
        <v>1072</v>
      </c>
      <c r="C720" t="str">
        <f>INDEX('PH Itemnames'!$B$1:$B$723,MATCH(B720,'PH Itemnames'!$A$1:$A$723),1)</f>
        <v>thankfuldinnerItem</v>
      </c>
      <c r="D720" t="s">
        <v>245</v>
      </c>
      <c r="E720" t="s">
        <v>1192</v>
      </c>
      <c r="F720" s="10" t="s">
        <v>91</v>
      </c>
      <c r="G720" s="11" t="s">
        <v>278</v>
      </c>
      <c r="H720" s="11" t="s">
        <v>389</v>
      </c>
      <c r="I720" s="11" t="s">
        <v>1073</v>
      </c>
      <c r="J720" s="11" t="s">
        <v>34</v>
      </c>
      <c r="K720" s="11" t="s">
        <v>128</v>
      </c>
      <c r="L720" s="11" t="s">
        <v>244</v>
      </c>
      <c r="M720" s="11"/>
      <c r="N720" s="46">
        <f ca="1">SUMIF(Ingredients!$B$3:$B$217,'PH complex foods'!F720,Ingredients!$A$3:$A$119)+SUMIF($B$3:$B$724,F720,$V$3:$V$723)</f>
        <v>1</v>
      </c>
      <c r="O720" s="11">
        <f ca="1">SUMIF(Ingredients!$B$3:$B$217,'PH complex foods'!G720,Ingredients!$A$3:$A$119)+SUMIF($B$3:$B$724,G720,$V$3:$V$723)</f>
        <v>1</v>
      </c>
      <c r="P720" s="11">
        <f ca="1">SUMIF(Ingredients!$B$3:$B$217,'PH complex foods'!H720,Ingredients!$A$3:$A$119)+SUMIF($B$3:$B$724,H720,$V$3:$V$723)</f>
        <v>1</v>
      </c>
      <c r="Q720" s="11">
        <f ca="1">SUMIF(Ingredients!$B$3:$B$217,'PH complex foods'!I720,Ingredients!$A$3:$A$119)+SUMIF($B$3:$B$724,I720,$V$3:$V$723)</f>
        <v>1</v>
      </c>
      <c r="R720" s="11">
        <f ca="1">SUMIF(Ingredients!$B$3:$B$217,'PH complex foods'!J720,Ingredients!$A$3:$A$119)+SUMIF($B$3:$B$724,J720,$V$3:$V$723)</f>
        <v>1</v>
      </c>
      <c r="S720" s="11">
        <f ca="1">SUMIF(Ingredients!$B$3:$B$217,'PH complex foods'!K720,Ingredients!$A$3:$A$119)+SUMIF($B$3:$B$724,K720,$V$3:$V$723)</f>
        <v>1</v>
      </c>
      <c r="T720" s="11">
        <f ca="1">SUMIF(Ingredients!$B$3:$B$217,'PH complex foods'!L720,Ingredients!$A$3:$A$119)+SUMIF($B$3:$B$724,L720,$V$3:$V$723)</f>
        <v>1</v>
      </c>
      <c r="U720" s="11">
        <f ca="1">SUMIF(Ingredients!$B$3:$B$217,'PH complex foods'!M720,Ingredients!$A$3:$A$119)+SUMIF($B$3:$B$724,M720,$V$3:$V$723)</f>
        <v>0</v>
      </c>
      <c r="V720" s="10">
        <f t="shared" ca="1" si="155"/>
        <v>1</v>
      </c>
      <c r="W720" s="11">
        <f t="shared" si="144"/>
        <v>0</v>
      </c>
      <c r="X720" s="44" t="str">
        <f t="shared" ca="1" si="156"/>
        <v>Yes</v>
      </c>
      <c r="Y720" s="34">
        <f>SUMIF(Ingredients!$B$3:$B$217,F720,Ingredients!$C$3:$C$217)+SUMIF($B$3:$B$724,F720,$AG$3:$AG$724)</f>
        <v>5</v>
      </c>
      <c r="Z720" s="30">
        <f>SUMIF(Ingredients!$B$3:$B$217,G720,Ingredients!$C$3:$C$217)+SUMIF($B$3:$B$724,G720,$AG$3:$AG$724)</f>
        <v>15</v>
      </c>
      <c r="AA720" s="30">
        <f>SUMIF(Ingredients!$B$3:$B$217,H720,Ingredients!$C$3:$C$217)+SUMIF($B$3:$B$724,H720,$AG$3:$AG$724)</f>
        <v>6</v>
      </c>
      <c r="AB720" s="30">
        <f>SUMIF(Ingredients!$B$3:$B$217,I720,Ingredients!$C$3:$C$217)+SUMIF($B$3:$B$724,I720,$AG$3:$AG$724)</f>
        <v>1.5</v>
      </c>
      <c r="AC720" s="30">
        <f>SUMIF(Ingredients!$B$3:$B$217,J720,Ingredients!$C$3:$C$217)+SUMIF($B$3:$B$724,J720,$AG$3:$AG$724)</f>
        <v>0</v>
      </c>
      <c r="AD720" s="30">
        <f>SUMIF(Ingredients!$B$3:$B$217,K720,Ingredients!$C$3:$C$217)+SUMIF($B$3:$B$724,K720,$AG$3:$AG$724)</f>
        <v>2</v>
      </c>
      <c r="AE720" s="30">
        <f>SUMIF(Ingredients!$B$3:$B$217,L720,Ingredients!$C$3:$C$217)+SUMIF($B$3:$B$724,L720,$AG$3:$AG$724)</f>
        <v>10</v>
      </c>
      <c r="AF720" s="30">
        <f>SUMIF(Ingredients!$B$3:$B$217,M720,Ingredients!$C$3:$C$217)+SUMIF($B$3:$B$724,M720,$AG$3:$AG$724)</f>
        <v>0</v>
      </c>
      <c r="AG720" s="29">
        <f t="shared" si="145"/>
        <v>39.5</v>
      </c>
      <c r="AH720" s="30">
        <f>SUMIF(Ingredients!$B$3:$B$217,F720,Ingredients!$D$3:$D$217)+SUMIF($B$3:$B$724,F720,$AP$3:$AP$724)</f>
        <v>0</v>
      </c>
      <c r="AI720" s="30">
        <f>SUMIF(Ingredients!$B$3:$B$217,G720,Ingredients!$D$3:$D$217)+SUMIF($B$3:$B$724,G720,$AP$3:$AP$724)</f>
        <v>0</v>
      </c>
      <c r="AJ720" s="30">
        <f>SUMIF(Ingredients!$B$3:$B$217,H720,Ingredients!$D$3:$D$217)+SUMIF($B$3:$B$724,H720,$AP$3:$AP$724)</f>
        <v>5</v>
      </c>
      <c r="AK720" s="30">
        <f>SUMIF(Ingredients!$B$3:$B$217,I720,Ingredients!$D$3:$D$217)+SUMIF($B$3:$B$724,I720,$AP$3:$AP$724)</f>
        <v>0</v>
      </c>
      <c r="AL720" s="30">
        <f>SUMIF(Ingredients!$B$3:$B$217,J720,Ingredients!$D$3:$D$217)+SUMIF($B$3:$B$724,J720,$AP$3:$AP$724)</f>
        <v>0</v>
      </c>
      <c r="AM720" s="30">
        <f>SUMIF(Ingredients!$B$3:$B$217,K720,Ingredients!$D$3:$D$217)+SUMIF($B$3:$B$724,K720,$AP$3:$AP$724)</f>
        <v>0</v>
      </c>
      <c r="AN720" s="30">
        <f>SUMIF(Ingredients!$B$3:$B$217,L720,Ingredients!$D$3:$D$217)+SUMIF($B$3:$B$724,L720,$AP$3:$AP$724)</f>
        <v>0</v>
      </c>
      <c r="AO720" s="30">
        <f>SUMIF(Ingredients!$B$3:$B$217,M720,Ingredients!$D$3:$D$217)+SUMIF($B$3:$B$724,M720,$AP$3:$AP$724)</f>
        <v>0</v>
      </c>
      <c r="AP720" s="29">
        <f t="shared" si="146"/>
        <v>5</v>
      </c>
      <c r="AQ720" s="30">
        <f>SUMIF(Ingredients!$B$3:$B$217,F720,Ingredients!$E$3:$E$217)+SUMIF($B$3:$B$724,F720,$AY$3:$AY$727)</f>
        <v>9</v>
      </c>
      <c r="AR720" s="30">
        <f>SUMIF(Ingredients!$B$3:$B$217,G720,Ingredients!$E$3:$E$217)+SUMIF($B$3:$B$724,G720,$AY$3:$AY$727)</f>
        <v>26</v>
      </c>
      <c r="AS720" s="30">
        <f>SUMIF(Ingredients!$B$3:$B$217,H720,Ingredients!$E$3:$E$217)+SUMIF($B$3:$B$724,H720,$AY$3:$AY$727)</f>
        <v>13.666666666666666</v>
      </c>
      <c r="AT720" s="30">
        <f>SUMIF(Ingredients!$B$3:$B$217,I720,Ingredients!$E$3:$E$217)+SUMIF($B$3:$B$724,I720,$AY$3:$AY$727)</f>
        <v>87</v>
      </c>
      <c r="AU720" s="30">
        <f>SUMIF(Ingredients!$B$3:$B$217,J720,Ingredients!$E$3:$E$217)+SUMIF($B$3:$B$724,J720,$AY$3:$AY$727)</f>
        <v>10</v>
      </c>
      <c r="AV720" s="30">
        <f>SUMIF(Ingredients!$B$3:$B$217,K720,Ingredients!$E$3:$E$217)+SUMIF($B$3:$B$724,K720,$AY$3:$AY$727)</f>
        <v>18</v>
      </c>
      <c r="AW720" s="30">
        <f>SUMIF(Ingredients!$B$3:$B$217,L720,Ingredients!$E$3:$E$217)+SUMIF($B$3:$B$724,L720,$AY$3:$AY$727)</f>
        <v>16.5</v>
      </c>
      <c r="AX720" s="30">
        <f>SUMIF(Ingredients!$B$3:$B$217,M720,Ingredients!$E$3:$E$217)+SUMIF($B$3:$B$724,M720,$AY$3:$AY$727)</f>
        <v>0</v>
      </c>
      <c r="AY720" s="29">
        <f t="shared" si="147"/>
        <v>25.738095238095237</v>
      </c>
      <c r="AZ720" s="30">
        <f>SUMIF(Ingredients!$B$3:$B$217,F720,Ingredients!$F$3:$F$217)+SUMIF($B$3:$B$724,F720,$BH$3:$BH$724)</f>
        <v>0</v>
      </c>
      <c r="BA720" s="30">
        <f>SUMIF(Ingredients!$B$3:$B$217,G720,Ingredients!$F$3:$F$217)+SUMIF($B$3:$B$724,G720,$BH$3:$BH$724)</f>
        <v>0</v>
      </c>
      <c r="BB720" s="30">
        <f>SUMIF(Ingredients!$B$3:$B$217,H720,Ingredients!$F$3:$F$217)+SUMIF($B$3:$B$724,H720,$BH$3:$BH$724)</f>
        <v>1</v>
      </c>
      <c r="BC720" s="30">
        <f>SUMIF(Ingredients!$B$3:$B$217,I720,Ingredients!$F$3:$F$217)+SUMIF($B$3:$B$724,I720,$BH$3:$BH$724)</f>
        <v>0</v>
      </c>
      <c r="BD720" s="30">
        <f>SUMIF(Ingredients!$B$3:$B$217,J720,Ingredients!$F$3:$F$217)+SUMIF($B$3:$B$724,J720,$BH$3:$BH$724)</f>
        <v>0</v>
      </c>
      <c r="BE720" s="30">
        <f>SUMIF(Ingredients!$B$3:$B$217,K720,Ingredients!$F$3:$F$217)+SUMIF($B$3:$B$724,K720,$BH$3:$BH$724)</f>
        <v>0</v>
      </c>
      <c r="BF720" s="30">
        <f>SUMIF(Ingredients!$B$3:$B$217,L720,Ingredients!$F$3:$F$217)+SUMIF($B$3:$B$724,L720,$BH$3:$BH$724)</f>
        <v>1.5</v>
      </c>
      <c r="BG720" s="30">
        <f>SUMIF(Ingredients!$B$3:$B$217,M720,Ingredients!$F$3:$F$217)+SUMIF($B$3:$B$724,M720,$BH$3:$BH$724)</f>
        <v>0</v>
      </c>
      <c r="BH720" s="35">
        <f t="shared" si="148"/>
        <v>2.5</v>
      </c>
      <c r="BI720" s="30">
        <f>SUMIF(Ingredients!$B$3:$B$217,F720,Ingredients!$G$3:$G$217)+SUMIF($B$3:$B$724,F720,$BQ$3:$BQ$724)</f>
        <v>0</v>
      </c>
      <c r="BJ720" s="30">
        <f>SUMIF(Ingredients!$B$3:$B$217,G720,Ingredients!$G$3:$G$217)+SUMIF($B$3:$B$724,G720,$BQ$3:$BQ$724)</f>
        <v>0</v>
      </c>
      <c r="BK720" s="30">
        <f>SUMIF(Ingredients!$B$3:$B$217,H720,Ingredients!$G$3:$G$217)+SUMIF($B$3:$B$724,H720,$BQ$3:$BQ$724)</f>
        <v>0.8</v>
      </c>
      <c r="BL720" s="30">
        <f>SUMIF(Ingredients!$B$3:$B$217,I720,Ingredients!$G$3:$G$217)+SUMIF($B$3:$B$724,I720,$BQ$3:$BQ$724)</f>
        <v>0.5</v>
      </c>
      <c r="BM720" s="30">
        <f>SUMIF(Ingredients!$B$3:$B$217,J720,Ingredients!$G$3:$G$217)+SUMIF($B$3:$B$724,J720,$BQ$3:$BQ$724)</f>
        <v>0</v>
      </c>
      <c r="BN720" s="30">
        <f>SUMIF(Ingredients!$B$3:$B$217,K720,Ingredients!$G$3:$G$217)+SUMIF($B$3:$B$724,K720,$BQ$3:$BQ$724)</f>
        <v>0</v>
      </c>
      <c r="BO720" s="30">
        <f>SUMIF(Ingredients!$B$3:$B$217,L720,Ingredients!$G$3:$G$217)+SUMIF($B$3:$B$724,L720,$BQ$3:$BQ$724)</f>
        <v>0</v>
      </c>
      <c r="BP720" s="30">
        <f>SUMIF(Ingredients!$B$3:$B$217,M720,Ingredients!$G$3:$G$217)+SUMIF($B$3:$B$724,M720,$BQ$3:$BQ$724)</f>
        <v>0</v>
      </c>
      <c r="BQ720" s="36">
        <f t="shared" si="149"/>
        <v>1.3</v>
      </c>
      <c r="BR720" s="30">
        <f>SUMIF(Ingredients!$B$3:$B$217,F720,Ingredients!$H$3:$H$217)+SUMIF($B$3:$B$724,F720,$BZ$3:$BZ$724)</f>
        <v>0</v>
      </c>
      <c r="BS720" s="30">
        <f>SUMIF(Ingredients!$B$3:$B$217,G720,Ingredients!$H$3:$H$217)+SUMIF($B$3:$B$724,G720,$BZ$3:$BZ$724)</f>
        <v>1.5</v>
      </c>
      <c r="BT720" s="30">
        <f>SUMIF(Ingredients!$B$3:$B$217,H720,Ingredients!$H$3:$H$217)+SUMIF($B$3:$B$724,H720,$BZ$3:$BZ$724)</f>
        <v>0</v>
      </c>
      <c r="BU720" s="30">
        <f>SUMIF(Ingredients!$B$3:$B$217,I720,Ingredients!$H$3:$H$217)+SUMIF($B$3:$B$724,I720,$BZ$3:$BZ$724)</f>
        <v>0</v>
      </c>
      <c r="BV720" s="30">
        <f>SUMIF(Ingredients!$B$3:$B$217,J720,Ingredients!$H$3:$H$217)+SUMIF($B$3:$B$724,J720,$BZ$3:$BZ$724)</f>
        <v>0</v>
      </c>
      <c r="BW720" s="30">
        <f>SUMIF(Ingredients!$B$3:$B$217,K720,Ingredients!$H$3:$H$217)+SUMIF($B$3:$B$724,K720,$BZ$3:$BZ$724)</f>
        <v>1</v>
      </c>
      <c r="BX720" s="30">
        <f>SUMIF(Ingredients!$B$3:$B$217,L720,Ingredients!$H$3:$H$217)+SUMIF($B$3:$B$724,L720,$BZ$3:$BZ$724)</f>
        <v>0</v>
      </c>
      <c r="BY720" s="30">
        <f>SUMIF(Ingredients!$B$3:$B$217,M720,Ingredients!$H$3:$H$217)+SUMIF($B$3:$B$724,M720,$BZ$3:$BZ$724)</f>
        <v>0</v>
      </c>
      <c r="BZ720" s="42">
        <f t="shared" si="150"/>
        <v>2.5</v>
      </c>
      <c r="CA720" s="30">
        <f>SUMIF(Ingredients!$B$3:$B$217,F720,Ingredients!$I$3:$I$217)+SUMIF($B$3:$B$724,F720,$CI$3:$CI$724)</f>
        <v>2.5</v>
      </c>
      <c r="CB720" s="30">
        <f>SUMIF(Ingredients!$B$3:$B$217,G720,Ingredients!$I$3:$I$217)+SUMIF($B$3:$B$724,G720,$CI$3:$CI$724)</f>
        <v>0</v>
      </c>
      <c r="CC720" s="30">
        <f>SUMIF(Ingredients!$B$3:$B$217,H720,Ingredients!$I$3:$I$217)+SUMIF($B$3:$B$724,H720,$CI$3:$CI$724)</f>
        <v>0</v>
      </c>
      <c r="CD720" s="30">
        <f>SUMIF(Ingredients!$B$3:$B$217,I720,Ingredients!$I$3:$I$217)+SUMIF($B$3:$B$724,I720,$CI$3:$CI$724)</f>
        <v>0</v>
      </c>
      <c r="CE720" s="30">
        <f>SUMIF(Ingredients!$B$3:$B$217,J720,Ingredients!$I$3:$I$217)+SUMIF($B$3:$B$724,J720,$CI$3:$CI$724)</f>
        <v>0</v>
      </c>
      <c r="CF720" s="30">
        <f>SUMIF(Ingredients!$B$3:$B$217,K720,Ingredients!$I$3:$I$217)+SUMIF($B$3:$B$724,K720,$CI$3:$CI$724)</f>
        <v>0</v>
      </c>
      <c r="CG720" s="30">
        <f>SUMIF(Ingredients!$B$3:$B$217,L720,Ingredients!$I$3:$I$217)+SUMIF($B$3:$B$724,L720,$CI$3:$CI$724)</f>
        <v>0</v>
      </c>
      <c r="CH720" s="30">
        <f>SUMIF(Ingredients!$B$3:$B$217,M720,Ingredients!$I$3:$I$217)+SUMIF($B$3:$B$724,M720,$CI$3:$CI$724)</f>
        <v>0</v>
      </c>
      <c r="CI720" s="38">
        <f t="shared" si="151"/>
        <v>2.5</v>
      </c>
      <c r="CJ720" s="30">
        <f>SUMIF(Ingredients!$B$3:$B$217,F720,Ingredients!$J$3:$J$217)+SUMIF($B$3:$B$724,F720,$CR$3:$CR$724)</f>
        <v>0</v>
      </c>
      <c r="CK720" s="30">
        <f>SUMIF(Ingredients!$B$3:$B$217,G720,Ingredients!$J$3:$J$217)+SUMIF($B$3:$B$724,G720,$CR$3:$CR$724)</f>
        <v>1</v>
      </c>
      <c r="CL720" s="30">
        <f>SUMIF(Ingredients!$B$3:$B$217,H720,Ingredients!$J$3:$J$217)+SUMIF($B$3:$B$724,H720,$CR$3:$CR$724)</f>
        <v>0</v>
      </c>
      <c r="CM720" s="30">
        <f>SUMIF(Ingredients!$B$3:$B$217,I720,Ingredients!$J$3:$J$217)+SUMIF($B$3:$B$724,I720,$CR$3:$CR$724)</f>
        <v>0</v>
      </c>
      <c r="CN720" s="30">
        <f>SUMIF(Ingredients!$B$3:$B$217,J720,Ingredients!$J$3:$J$217)+SUMIF($B$3:$B$724,J720,$CR$3:$CR$724)</f>
        <v>0</v>
      </c>
      <c r="CO720" s="30">
        <f>SUMIF(Ingredients!$B$3:$B$217,K720,Ingredients!$J$3:$J$217)+SUMIF($B$3:$B$724,K720,$CR$3:$CR$724)</f>
        <v>0</v>
      </c>
      <c r="CP720" s="30">
        <f>SUMIF(Ingredients!$B$3:$B$217,L720,Ingredients!$J$3:$J$217)+SUMIF($B$3:$B$724,L720,$CR$3:$CR$724)</f>
        <v>1</v>
      </c>
      <c r="CQ720" s="30">
        <f>SUMIF(Ingredients!$B$3:$B$217,M720,Ingredients!$J$3:$J$217)+SUMIF($B$3:$B$724,M720,$CR$3:$CR$724)</f>
        <v>0</v>
      </c>
      <c r="CR720" s="43">
        <f t="shared" si="152"/>
        <v>2</v>
      </c>
      <c r="CS720" s="34">
        <v>39.5</v>
      </c>
      <c r="CT720" s="30">
        <v>0</v>
      </c>
      <c r="CU720" s="30">
        <v>12</v>
      </c>
      <c r="CV720" s="35">
        <v>2.5</v>
      </c>
      <c r="CW720" s="36">
        <v>1.3</v>
      </c>
      <c r="CX720" s="37">
        <v>2.5</v>
      </c>
      <c r="CY720" s="38">
        <v>2.5</v>
      </c>
      <c r="CZ720" s="39">
        <v>2</v>
      </c>
      <c r="DA720" t="s">
        <v>202</v>
      </c>
      <c r="DB720" t="str">
        <f t="shared" ca="1" si="153"/>
        <v>-</v>
      </c>
      <c r="DC720" t="s">
        <v>1155</v>
      </c>
      <c r="DD720" t="s">
        <v>200</v>
      </c>
      <c r="DE720" t="str">
        <f t="shared" ca="1" si="154"/>
        <v>THANKFULDINNERITEM(MEAL, ItemRegistry.thankfuldinnerItem, 4 ,7.9f,0f,2.5f,2.5f,1.3f,2.5f,2f,1.75f),</v>
      </c>
      <c r="DF720" t="s">
        <v>2699</v>
      </c>
    </row>
    <row r="721" spans="1:115" x14ac:dyDescent="0.3">
      <c r="B721" t="s">
        <v>1074</v>
      </c>
      <c r="C721" t="str">
        <f>INDEX('PH Itemnames'!$B$1:$B$723,MATCH(B721,'PH Itemnames'!$A$1:$A$723),1)</f>
        <v>koreandinnerItem</v>
      </c>
      <c r="D721" t="s">
        <v>245</v>
      </c>
      <c r="E721" t="s">
        <v>1192</v>
      </c>
      <c r="F721" s="10" t="s">
        <v>795</v>
      </c>
      <c r="G721" s="11" t="s">
        <v>796</v>
      </c>
      <c r="H721" s="11" t="s">
        <v>655</v>
      </c>
      <c r="I721" s="11" t="s">
        <v>128</v>
      </c>
      <c r="J721" s="11"/>
      <c r="K721" s="11"/>
      <c r="L721" s="11"/>
      <c r="M721" s="11"/>
      <c r="N721" s="46">
        <f ca="1">SUMIF(Ingredients!$B$3:$B$217,'PH complex foods'!F721,Ingredients!$A$3:$A$119)+SUMIF($B$3:$B$724,F721,$V$3:$V$723)</f>
        <v>1</v>
      </c>
      <c r="O721" s="11">
        <f ca="1">SUMIF(Ingredients!$B$3:$B$217,'PH complex foods'!G721,Ingredients!$A$3:$A$119)+SUMIF($B$3:$B$724,G721,$V$3:$V$723)</f>
        <v>1</v>
      </c>
      <c r="P721" s="11">
        <f ca="1">SUMIF(Ingredients!$B$3:$B$217,'PH complex foods'!H721,Ingredients!$A$3:$A$119)+SUMIF($B$3:$B$724,H721,$V$3:$V$723)</f>
        <v>1</v>
      </c>
      <c r="Q721" s="11">
        <f ca="1">SUMIF(Ingredients!$B$3:$B$217,'PH complex foods'!I721,Ingredients!$A$3:$A$119)+SUMIF($B$3:$B$724,I721,$V$3:$V$723)</f>
        <v>1</v>
      </c>
      <c r="R721" s="11">
        <f ca="1">SUMIF(Ingredients!$B$3:$B$217,'PH complex foods'!J721,Ingredients!$A$3:$A$119)+SUMIF($B$3:$B$724,J721,$V$3:$V$723)</f>
        <v>0</v>
      </c>
      <c r="S721" s="11">
        <f ca="1">SUMIF(Ingredients!$B$3:$B$217,'PH complex foods'!K721,Ingredients!$A$3:$A$119)+SUMIF($B$3:$B$724,K721,$V$3:$V$723)</f>
        <v>0</v>
      </c>
      <c r="T721" s="11">
        <f ca="1">SUMIF(Ingredients!$B$3:$B$217,'PH complex foods'!L721,Ingredients!$A$3:$A$119)+SUMIF($B$3:$B$724,L721,$V$3:$V$723)</f>
        <v>0</v>
      </c>
      <c r="U721" s="11">
        <f ca="1">SUMIF(Ingredients!$B$3:$B$217,'PH complex foods'!M721,Ingredients!$A$3:$A$119)+SUMIF($B$3:$B$724,M721,$V$3:$V$723)</f>
        <v>0</v>
      </c>
      <c r="V721" s="10">
        <f t="shared" ca="1" si="155"/>
        <v>1</v>
      </c>
      <c r="W721" s="11">
        <f t="shared" si="144"/>
        <v>0</v>
      </c>
      <c r="X721" s="44" t="str">
        <f t="shared" ca="1" si="156"/>
        <v>Yes</v>
      </c>
      <c r="Y721" s="34">
        <f>SUMIF(Ingredients!$B$3:$B$217,F721,Ingredients!$C$3:$C$217)+SUMIF($B$3:$B$724,F721,$AG$3:$AG$724)</f>
        <v>26</v>
      </c>
      <c r="Z721" s="30">
        <f>SUMIF(Ingredients!$B$3:$B$217,G721,Ingredients!$C$3:$C$217)+SUMIF($B$3:$B$724,G721,$AG$3:$AG$724)</f>
        <v>24</v>
      </c>
      <c r="AA721" s="30">
        <f>SUMIF(Ingredients!$B$3:$B$217,H721,Ingredients!$C$3:$C$217)+SUMIF($B$3:$B$724,H721,$AG$3:$AG$724)</f>
        <v>14</v>
      </c>
      <c r="AB721" s="30">
        <f>SUMIF(Ingredients!$B$3:$B$217,I721,Ingredients!$C$3:$C$217)+SUMIF($B$3:$B$724,I721,$AG$3:$AG$724)</f>
        <v>2</v>
      </c>
      <c r="AC721" s="30">
        <f>SUMIF(Ingredients!$B$3:$B$217,J721,Ingredients!$C$3:$C$217)+SUMIF($B$3:$B$724,J721,$AG$3:$AG$724)</f>
        <v>0</v>
      </c>
      <c r="AD721" s="30">
        <f>SUMIF(Ingredients!$B$3:$B$217,K721,Ingredients!$C$3:$C$217)+SUMIF($B$3:$B$724,K721,$AG$3:$AG$724)</f>
        <v>0</v>
      </c>
      <c r="AE721" s="30">
        <f>SUMIF(Ingredients!$B$3:$B$217,L721,Ingredients!$C$3:$C$217)+SUMIF($B$3:$B$724,L721,$AG$3:$AG$724)</f>
        <v>0</v>
      </c>
      <c r="AF721" s="30">
        <f>SUMIF(Ingredients!$B$3:$B$217,M721,Ingredients!$C$3:$C$217)+SUMIF($B$3:$B$724,M721,$AG$3:$AG$724)</f>
        <v>0</v>
      </c>
      <c r="AG721" s="29">
        <f t="shared" si="145"/>
        <v>66</v>
      </c>
      <c r="AH721" s="30">
        <f>SUMIF(Ingredients!$B$3:$B$217,F721,Ingredients!$D$3:$D$217)+SUMIF($B$3:$B$724,F721,$AP$3:$AP$724)</f>
        <v>10</v>
      </c>
      <c r="AI721" s="30">
        <f>SUMIF(Ingredients!$B$3:$B$217,G721,Ingredients!$D$3:$D$217)+SUMIF($B$3:$B$724,G721,$AP$3:$AP$724)</f>
        <v>0</v>
      </c>
      <c r="AJ721" s="30">
        <f>SUMIF(Ingredients!$B$3:$B$217,H721,Ingredients!$D$3:$D$217)+SUMIF($B$3:$B$724,H721,$AP$3:$AP$724)</f>
        <v>0</v>
      </c>
      <c r="AK721" s="30">
        <f>SUMIF(Ingredients!$B$3:$B$217,I721,Ingredients!$D$3:$D$217)+SUMIF($B$3:$B$724,I721,$AP$3:$AP$724)</f>
        <v>0</v>
      </c>
      <c r="AL721" s="30">
        <f>SUMIF(Ingredients!$B$3:$B$217,J721,Ingredients!$D$3:$D$217)+SUMIF($B$3:$B$724,J721,$AP$3:$AP$724)</f>
        <v>0</v>
      </c>
      <c r="AM721" s="30">
        <f>SUMIF(Ingredients!$B$3:$B$217,K721,Ingredients!$D$3:$D$217)+SUMIF($B$3:$B$724,K721,$AP$3:$AP$724)</f>
        <v>0</v>
      </c>
      <c r="AN721" s="30">
        <f>SUMIF(Ingredients!$B$3:$B$217,L721,Ingredients!$D$3:$D$217)+SUMIF($B$3:$B$724,L721,$AP$3:$AP$724)</f>
        <v>0</v>
      </c>
      <c r="AO721" s="30">
        <f>SUMIF(Ingredients!$B$3:$B$217,M721,Ingredients!$D$3:$D$217)+SUMIF($B$3:$B$724,M721,$AP$3:$AP$724)</f>
        <v>0</v>
      </c>
      <c r="AP721" s="29">
        <f t="shared" si="146"/>
        <v>10</v>
      </c>
      <c r="AQ721" s="30">
        <f>SUMIF(Ingredients!$B$3:$B$217,F721,Ingredients!$E$3:$E$217)+SUMIF($B$3:$B$724,F721,$AY$3:$AY$727)</f>
        <v>20.380952380952383</v>
      </c>
      <c r="AR721" s="30">
        <f>SUMIF(Ingredients!$B$3:$B$217,G721,Ingredients!$E$3:$E$217)+SUMIF($B$3:$B$724,G721,$AY$3:$AY$727)</f>
        <v>20.333333333333332</v>
      </c>
      <c r="AS721" s="30">
        <f>SUMIF(Ingredients!$B$3:$B$217,H721,Ingredients!$E$3:$E$217)+SUMIF($B$3:$B$724,H721,$AY$3:$AY$727)</f>
        <v>35</v>
      </c>
      <c r="AT721" s="30">
        <f>SUMIF(Ingredients!$B$3:$B$217,I721,Ingredients!$E$3:$E$217)+SUMIF($B$3:$B$724,I721,$AY$3:$AY$727)</f>
        <v>18</v>
      </c>
      <c r="AU721" s="30">
        <f>SUMIF(Ingredients!$B$3:$B$217,J721,Ingredients!$E$3:$E$217)+SUMIF($B$3:$B$724,J721,$AY$3:$AY$727)</f>
        <v>0</v>
      </c>
      <c r="AV721" s="30">
        <f>SUMIF(Ingredients!$B$3:$B$217,K721,Ingredients!$E$3:$E$217)+SUMIF($B$3:$B$724,K721,$AY$3:$AY$727)</f>
        <v>0</v>
      </c>
      <c r="AW721" s="30">
        <f>SUMIF(Ingredients!$B$3:$B$217,L721,Ingredients!$E$3:$E$217)+SUMIF($B$3:$B$724,L721,$AY$3:$AY$727)</f>
        <v>0</v>
      </c>
      <c r="AX721" s="30">
        <f>SUMIF(Ingredients!$B$3:$B$217,M721,Ingredients!$E$3:$E$217)+SUMIF($B$3:$B$724,M721,$AY$3:$AY$727)</f>
        <v>0</v>
      </c>
      <c r="AY721" s="29">
        <f t="shared" si="147"/>
        <v>23.428571428571431</v>
      </c>
      <c r="AZ721" s="30">
        <f>SUMIF(Ingredients!$B$3:$B$217,F721,Ingredients!$F$3:$F$217)+SUMIF($B$3:$B$724,F721,$BH$3:$BH$724)</f>
        <v>0</v>
      </c>
      <c r="BA721" s="30">
        <f>SUMIF(Ingredients!$B$3:$B$217,G721,Ingredients!$F$3:$F$217)+SUMIF($B$3:$B$724,G721,$BH$3:$BH$724)</f>
        <v>0</v>
      </c>
      <c r="BB721" s="30">
        <f>SUMIF(Ingredients!$B$3:$B$217,H721,Ingredients!$F$3:$F$217)+SUMIF($B$3:$B$724,H721,$BH$3:$BH$724)</f>
        <v>0.5</v>
      </c>
      <c r="BC721" s="30">
        <f>SUMIF(Ingredients!$B$3:$B$217,I721,Ingredients!$F$3:$F$217)+SUMIF($B$3:$B$724,I721,$BH$3:$BH$724)</f>
        <v>0</v>
      </c>
      <c r="BD721" s="30">
        <f>SUMIF(Ingredients!$B$3:$B$217,J721,Ingredients!$F$3:$F$217)+SUMIF($B$3:$B$724,J721,$BH$3:$BH$724)</f>
        <v>0</v>
      </c>
      <c r="BE721" s="30">
        <f>SUMIF(Ingredients!$B$3:$B$217,K721,Ingredients!$F$3:$F$217)+SUMIF($B$3:$B$724,K721,$BH$3:$BH$724)</f>
        <v>0</v>
      </c>
      <c r="BF721" s="30">
        <f>SUMIF(Ingredients!$B$3:$B$217,L721,Ingredients!$F$3:$F$217)+SUMIF($B$3:$B$724,L721,$BH$3:$BH$724)</f>
        <v>0</v>
      </c>
      <c r="BG721" s="30">
        <f>SUMIF(Ingredients!$B$3:$B$217,M721,Ingredients!$F$3:$F$217)+SUMIF($B$3:$B$724,M721,$BH$3:$BH$724)</f>
        <v>0</v>
      </c>
      <c r="BH721" s="35">
        <f t="shared" si="148"/>
        <v>0.5</v>
      </c>
      <c r="BI721" s="30">
        <f>SUMIF(Ingredients!$B$3:$B$217,F721,Ingredients!$G$3:$G$217)+SUMIF($B$3:$B$724,F721,$BQ$3:$BQ$724)</f>
        <v>0</v>
      </c>
      <c r="BJ721" s="30">
        <f>SUMIF(Ingredients!$B$3:$B$217,G721,Ingredients!$G$3:$G$217)+SUMIF($B$3:$B$724,G721,$BQ$3:$BQ$724)</f>
        <v>0</v>
      </c>
      <c r="BK721" s="30">
        <f>SUMIF(Ingredients!$B$3:$B$217,H721,Ingredients!$G$3:$G$217)+SUMIF($B$3:$B$724,H721,$BQ$3:$BQ$724)</f>
        <v>0</v>
      </c>
      <c r="BL721" s="30">
        <f>SUMIF(Ingredients!$B$3:$B$217,I721,Ingredients!$G$3:$G$217)+SUMIF($B$3:$B$724,I721,$BQ$3:$BQ$724)</f>
        <v>0</v>
      </c>
      <c r="BM721" s="30">
        <f>SUMIF(Ingredients!$B$3:$B$217,J721,Ingredients!$G$3:$G$217)+SUMIF($B$3:$B$724,J721,$BQ$3:$BQ$724)</f>
        <v>0</v>
      </c>
      <c r="BN721" s="30">
        <f>SUMIF(Ingredients!$B$3:$B$217,K721,Ingredients!$G$3:$G$217)+SUMIF($B$3:$B$724,K721,$BQ$3:$BQ$724)</f>
        <v>0</v>
      </c>
      <c r="BO721" s="30">
        <f>SUMIF(Ingredients!$B$3:$B$217,L721,Ingredients!$G$3:$G$217)+SUMIF($B$3:$B$724,L721,$BQ$3:$BQ$724)</f>
        <v>0</v>
      </c>
      <c r="BP721" s="30">
        <f>SUMIF(Ingredients!$B$3:$B$217,M721,Ingredients!$G$3:$G$217)+SUMIF($B$3:$B$724,M721,$BQ$3:$BQ$724)</f>
        <v>0</v>
      </c>
      <c r="BQ721" s="36">
        <f t="shared" si="149"/>
        <v>0</v>
      </c>
      <c r="BR721" s="30">
        <f>SUMIF(Ingredients!$B$3:$B$217,F721,Ingredients!$H$3:$H$217)+SUMIF($B$3:$B$724,F721,$BZ$3:$BZ$724)</f>
        <v>3.5</v>
      </c>
      <c r="BS721" s="30">
        <f>SUMIF(Ingredients!$B$3:$B$217,G721,Ingredients!$H$3:$H$217)+SUMIF($B$3:$B$724,G721,$BZ$3:$BZ$724)</f>
        <v>3</v>
      </c>
      <c r="BT721" s="30">
        <f>SUMIF(Ingredients!$B$3:$B$217,H721,Ingredients!$H$3:$H$217)+SUMIF($B$3:$B$724,H721,$BZ$3:$BZ$724)</f>
        <v>5</v>
      </c>
      <c r="BU721" s="30">
        <f>SUMIF(Ingredients!$B$3:$B$217,I721,Ingredients!$H$3:$H$217)+SUMIF($B$3:$B$724,I721,$BZ$3:$BZ$724)</f>
        <v>1</v>
      </c>
      <c r="BV721" s="30">
        <f>SUMIF(Ingredients!$B$3:$B$217,J721,Ingredients!$H$3:$H$217)+SUMIF($B$3:$B$724,J721,$BZ$3:$BZ$724)</f>
        <v>0</v>
      </c>
      <c r="BW721" s="30">
        <f>SUMIF(Ingredients!$B$3:$B$217,K721,Ingredients!$H$3:$H$217)+SUMIF($B$3:$B$724,K721,$BZ$3:$BZ$724)</f>
        <v>0</v>
      </c>
      <c r="BX721" s="30">
        <f>SUMIF(Ingredients!$B$3:$B$217,L721,Ingredients!$H$3:$H$217)+SUMIF($B$3:$B$724,L721,$BZ$3:$BZ$724)</f>
        <v>0</v>
      </c>
      <c r="BY721" s="30">
        <f>SUMIF(Ingredients!$B$3:$B$217,M721,Ingredients!$H$3:$H$217)+SUMIF($B$3:$B$724,M721,$BZ$3:$BZ$724)</f>
        <v>0</v>
      </c>
      <c r="BZ721" s="42">
        <f t="shared" si="150"/>
        <v>12.5</v>
      </c>
      <c r="CA721" s="30">
        <f>SUMIF(Ingredients!$B$3:$B$217,F721,Ingredients!$I$3:$I$217)+SUMIF($B$3:$B$724,F721,$CI$3:$CI$724)</f>
        <v>3</v>
      </c>
      <c r="CB721" s="30">
        <f>SUMIF(Ingredients!$B$3:$B$217,G721,Ingredients!$I$3:$I$217)+SUMIF($B$3:$B$724,G721,$CI$3:$CI$724)</f>
        <v>2</v>
      </c>
      <c r="CC721" s="30">
        <f>SUMIF(Ingredients!$B$3:$B$217,H721,Ingredients!$I$3:$I$217)+SUMIF($B$3:$B$724,H721,$CI$3:$CI$724)</f>
        <v>0</v>
      </c>
      <c r="CD721" s="30">
        <f>SUMIF(Ingredients!$B$3:$B$217,I721,Ingredients!$I$3:$I$217)+SUMIF($B$3:$B$724,I721,$CI$3:$CI$724)</f>
        <v>0</v>
      </c>
      <c r="CE721" s="30">
        <f>SUMIF(Ingredients!$B$3:$B$217,J721,Ingredients!$I$3:$I$217)+SUMIF($B$3:$B$724,J721,$CI$3:$CI$724)</f>
        <v>0</v>
      </c>
      <c r="CF721" s="30">
        <f>SUMIF(Ingredients!$B$3:$B$217,K721,Ingredients!$I$3:$I$217)+SUMIF($B$3:$B$724,K721,$CI$3:$CI$724)</f>
        <v>0</v>
      </c>
      <c r="CG721" s="30">
        <f>SUMIF(Ingredients!$B$3:$B$217,L721,Ingredients!$I$3:$I$217)+SUMIF($B$3:$B$724,L721,$CI$3:$CI$724)</f>
        <v>0</v>
      </c>
      <c r="CH721" s="30">
        <f>SUMIF(Ingredients!$B$3:$B$217,M721,Ingredients!$I$3:$I$217)+SUMIF($B$3:$B$724,M721,$CI$3:$CI$724)</f>
        <v>0</v>
      </c>
      <c r="CI721" s="38">
        <f t="shared" si="151"/>
        <v>5</v>
      </c>
      <c r="CJ721" s="30">
        <f>SUMIF(Ingredients!$B$3:$B$217,F721,Ingredients!$J$3:$J$217)+SUMIF($B$3:$B$724,F721,$CR$3:$CR$724)</f>
        <v>0</v>
      </c>
      <c r="CK721" s="30">
        <f>SUMIF(Ingredients!$B$3:$B$217,G721,Ingredients!$J$3:$J$217)+SUMIF($B$3:$B$724,G721,$CR$3:$CR$724)</f>
        <v>0</v>
      </c>
      <c r="CL721" s="30">
        <f>SUMIF(Ingredients!$B$3:$B$217,H721,Ingredients!$J$3:$J$217)+SUMIF($B$3:$B$724,H721,$CR$3:$CR$724)</f>
        <v>0</v>
      </c>
      <c r="CM721" s="30">
        <f>SUMIF(Ingredients!$B$3:$B$217,I721,Ingredients!$J$3:$J$217)+SUMIF($B$3:$B$724,I721,$CR$3:$CR$724)</f>
        <v>0</v>
      </c>
      <c r="CN721" s="30">
        <f>SUMIF(Ingredients!$B$3:$B$217,J721,Ingredients!$J$3:$J$217)+SUMIF($B$3:$B$724,J721,$CR$3:$CR$724)</f>
        <v>0</v>
      </c>
      <c r="CO721" s="30">
        <f>SUMIF(Ingredients!$B$3:$B$217,K721,Ingredients!$J$3:$J$217)+SUMIF($B$3:$B$724,K721,$CR$3:$CR$724)</f>
        <v>0</v>
      </c>
      <c r="CP721" s="30">
        <f>SUMIF(Ingredients!$B$3:$B$217,L721,Ingredients!$J$3:$J$217)+SUMIF($B$3:$B$724,L721,$CR$3:$CR$724)</f>
        <v>0</v>
      </c>
      <c r="CQ721" s="30">
        <f>SUMIF(Ingredients!$B$3:$B$217,M721,Ingredients!$J$3:$J$217)+SUMIF($B$3:$B$724,M721,$CR$3:$CR$724)</f>
        <v>0</v>
      </c>
      <c r="CR721" s="43">
        <f t="shared" si="152"/>
        <v>0</v>
      </c>
      <c r="CS721" s="34">
        <v>65</v>
      </c>
      <c r="CT721" s="30">
        <v>10</v>
      </c>
      <c r="CU721" s="30">
        <v>12</v>
      </c>
      <c r="CV721" s="35">
        <v>0.5</v>
      </c>
      <c r="CW721" s="36">
        <v>0</v>
      </c>
      <c r="CX721" s="37">
        <v>12.5</v>
      </c>
      <c r="CY721" s="38">
        <v>5</v>
      </c>
      <c r="CZ721" s="39">
        <v>0</v>
      </c>
      <c r="DA721" t="s">
        <v>202</v>
      </c>
      <c r="DB721" t="str">
        <f t="shared" ca="1" si="153"/>
        <v>-</v>
      </c>
      <c r="DD721" t="s">
        <v>200</v>
      </c>
      <c r="DE721" t="str">
        <f t="shared" ca="1" si="154"/>
        <v>KOREANDINNERITEM(MEAL, ItemRegistry.koreandinnerItem, 4 ,13f,10f,0.5f,12.5f,0f,5f,0f,1.75f),</v>
      </c>
      <c r="DF721" t="s">
        <v>2700</v>
      </c>
    </row>
    <row r="722" spans="1:115" x14ac:dyDescent="0.3">
      <c r="B722" t="s">
        <v>1075</v>
      </c>
      <c r="C722" t="str">
        <f>INDEX('PH Itemnames'!$B$1:$B$723,MATCH(B722,'PH Itemnames'!$A$1:$A$723),1)</f>
        <v>gourmetvenisonburgerItem</v>
      </c>
      <c r="D722" t="s">
        <v>245</v>
      </c>
      <c r="E722" t="s">
        <v>1192</v>
      </c>
      <c r="F722" s="10" t="s">
        <v>1076</v>
      </c>
      <c r="G722" s="11" t="s">
        <v>858</v>
      </c>
      <c r="H722" s="11" t="s">
        <v>405</v>
      </c>
      <c r="I722" s="11" t="s">
        <v>686</v>
      </c>
      <c r="J722" s="11" t="s">
        <v>433</v>
      </c>
      <c r="K722" s="11" t="s">
        <v>73</v>
      </c>
      <c r="L722" s="11"/>
      <c r="M722" s="11"/>
      <c r="N722" s="46">
        <f ca="1">SUMIF(Ingredients!$B$3:$B$217,'PH complex foods'!F722,Ingredients!$A$3:$A$119)+SUMIF($B$3:$B$724,F722,$V$3:$V$723)</f>
        <v>1</v>
      </c>
      <c r="O722" s="11">
        <f ca="1">SUMIF(Ingredients!$B$3:$B$217,'PH complex foods'!G722,Ingredients!$A$3:$A$119)+SUMIF($B$3:$B$724,G722,$V$3:$V$723)</f>
        <v>1</v>
      </c>
      <c r="P722" s="11">
        <f ca="1">SUMIF(Ingredients!$B$3:$B$217,'PH complex foods'!H722,Ingredients!$A$3:$A$119)+SUMIF($B$3:$B$724,H722,$V$3:$V$723)</f>
        <v>1</v>
      </c>
      <c r="Q722" s="11">
        <f ca="1">SUMIF(Ingredients!$B$3:$B$217,'PH complex foods'!I722,Ingredients!$A$3:$A$119)+SUMIF($B$3:$B$724,I722,$V$3:$V$723)</f>
        <v>0</v>
      </c>
      <c r="R722" s="11">
        <f ca="1">SUMIF(Ingredients!$B$3:$B$217,'PH complex foods'!J722,Ingredients!$A$3:$A$119)+SUMIF($B$3:$B$724,J722,$V$3:$V$723)</f>
        <v>1</v>
      </c>
      <c r="S722" s="11">
        <f ca="1">SUMIF(Ingredients!$B$3:$B$217,'PH complex foods'!K722,Ingredients!$A$3:$A$119)+SUMIF($B$3:$B$724,K722,$V$3:$V$723)</f>
        <v>1</v>
      </c>
      <c r="T722" s="11">
        <f ca="1">SUMIF(Ingredients!$B$3:$B$217,'PH complex foods'!L722,Ingredients!$A$3:$A$119)+SUMIF($B$3:$B$724,L722,$V$3:$V$723)</f>
        <v>0</v>
      </c>
      <c r="U722" s="11">
        <f ca="1">SUMIF(Ingredients!$B$3:$B$217,'PH complex foods'!M722,Ingredients!$A$3:$A$119)+SUMIF($B$3:$B$724,M722,$V$3:$V$723)</f>
        <v>0</v>
      </c>
      <c r="V722" s="10">
        <f t="shared" ca="1" si="155"/>
        <v>0</v>
      </c>
      <c r="W722" s="11">
        <f t="shared" si="144"/>
        <v>0</v>
      </c>
      <c r="X722" s="44" t="str">
        <f t="shared" ca="1" si="156"/>
        <v>No</v>
      </c>
      <c r="Y722" s="34">
        <f>SUMIF(Ingredients!$B$3:$B$217,F722,Ingredients!$C$3:$C$217)+SUMIF($B$3:$B$724,F722,$AG$3:$AG$724)</f>
        <v>5</v>
      </c>
      <c r="Z722" s="30">
        <f>SUMIF(Ingredients!$B$3:$B$217,G722,Ingredients!$C$3:$C$217)+SUMIF($B$3:$B$724,G722,$AG$3:$AG$724)</f>
        <v>20</v>
      </c>
      <c r="AA722" s="30">
        <f>SUMIF(Ingredients!$B$3:$B$217,H722,Ingredients!$C$3:$C$217)+SUMIF($B$3:$B$724,H722,$AG$3:$AG$724)</f>
        <v>10</v>
      </c>
      <c r="AB722" s="30">
        <f>SUMIF(Ingredients!$B$3:$B$217,I722,Ingredients!$C$3:$C$217)+SUMIF($B$3:$B$724,I722,$AG$3:$AG$724)</f>
        <v>4</v>
      </c>
      <c r="AC722" s="30">
        <f>SUMIF(Ingredients!$B$3:$B$217,J722,Ingredients!$C$3:$C$217)+SUMIF($B$3:$B$724,J722,$AG$3:$AG$724)</f>
        <v>2</v>
      </c>
      <c r="AD722" s="30">
        <f>SUMIF(Ingredients!$B$3:$B$217,K722,Ingredients!$C$3:$C$217)+SUMIF($B$3:$B$724,K722,$AG$3:$AG$724)</f>
        <v>10</v>
      </c>
      <c r="AE722" s="30">
        <f>SUMIF(Ingredients!$B$3:$B$217,L722,Ingredients!$C$3:$C$217)+SUMIF($B$3:$B$724,L722,$AG$3:$AG$724)</f>
        <v>0</v>
      </c>
      <c r="AF722" s="30">
        <f>SUMIF(Ingredients!$B$3:$B$217,M722,Ingredients!$C$3:$C$217)+SUMIF($B$3:$B$724,M722,$AG$3:$AG$724)</f>
        <v>0</v>
      </c>
      <c r="AG722" s="29">
        <f t="shared" si="145"/>
        <v>51</v>
      </c>
      <c r="AH722" s="30">
        <f>SUMIF(Ingredients!$B$3:$B$217,F722,Ingredients!$D$3:$D$217)+SUMIF($B$3:$B$724,F722,$AP$3:$AP$724)</f>
        <v>0</v>
      </c>
      <c r="AI722" s="30">
        <f>SUMIF(Ingredients!$B$3:$B$217,G722,Ingredients!$D$3:$D$217)+SUMIF($B$3:$B$724,G722,$AP$3:$AP$724)</f>
        <v>15</v>
      </c>
      <c r="AJ722" s="30">
        <f>SUMIF(Ingredients!$B$3:$B$217,H722,Ingredients!$D$3:$D$217)+SUMIF($B$3:$B$724,H722,$AP$3:$AP$724)</f>
        <v>0</v>
      </c>
      <c r="AK722" s="30">
        <f>SUMIF(Ingredients!$B$3:$B$217,I722,Ingredients!$D$3:$D$217)+SUMIF($B$3:$B$724,I722,$AP$3:$AP$724)</f>
        <v>0</v>
      </c>
      <c r="AL722" s="30">
        <f>SUMIF(Ingredients!$B$3:$B$217,J722,Ingredients!$D$3:$D$217)+SUMIF($B$3:$B$724,J722,$AP$3:$AP$724)</f>
        <v>0</v>
      </c>
      <c r="AM722" s="30">
        <f>SUMIF(Ingredients!$B$3:$B$217,K722,Ingredients!$D$3:$D$217)+SUMIF($B$3:$B$724,K722,$AP$3:$AP$724)</f>
        <v>0</v>
      </c>
      <c r="AN722" s="30">
        <f>SUMIF(Ingredients!$B$3:$B$217,L722,Ingredients!$D$3:$D$217)+SUMIF($B$3:$B$724,L722,$AP$3:$AP$724)</f>
        <v>0</v>
      </c>
      <c r="AO722" s="30">
        <f>SUMIF(Ingredients!$B$3:$B$217,M722,Ingredients!$D$3:$D$217)+SUMIF($B$3:$B$724,M722,$AP$3:$AP$724)</f>
        <v>0</v>
      </c>
      <c r="AP722" s="29">
        <f t="shared" si="146"/>
        <v>15</v>
      </c>
      <c r="AQ722" s="30">
        <f>SUMIF(Ingredients!$B$3:$B$217,F722,Ingredients!$E$3:$E$217)+SUMIF($B$3:$B$724,F722,$AY$3:$AY$727)</f>
        <v>14</v>
      </c>
      <c r="AR722" s="30">
        <f>SUMIF(Ingredients!$B$3:$B$217,G722,Ingredients!$E$3:$E$217)+SUMIF($B$3:$B$724,G722,$AY$3:$AY$727)</f>
        <v>18.714285714285715</v>
      </c>
      <c r="AS722" s="30">
        <f>SUMIF(Ingredients!$B$3:$B$217,H722,Ingredients!$E$3:$E$217)+SUMIF($B$3:$B$724,H722,$AY$3:$AY$727)</f>
        <v>30.333333333333332</v>
      </c>
      <c r="AT722" s="30">
        <f>SUMIF(Ingredients!$B$3:$B$217,I722,Ingredients!$E$3:$E$217)+SUMIF($B$3:$B$724,I722,$AY$3:$AY$727)</f>
        <v>24</v>
      </c>
      <c r="AU722" s="30">
        <f>SUMIF(Ingredients!$B$3:$B$217,J722,Ingredients!$E$3:$E$217)+SUMIF($B$3:$B$724,J722,$AY$3:$AY$727)</f>
        <v>7</v>
      </c>
      <c r="AV722" s="30">
        <f>SUMIF(Ingredients!$B$3:$B$217,K722,Ingredients!$E$3:$E$217)+SUMIF($B$3:$B$724,K722,$AY$3:$AY$727)</f>
        <v>73</v>
      </c>
      <c r="AW722" s="30">
        <f>SUMIF(Ingredients!$B$3:$B$217,L722,Ingredients!$E$3:$E$217)+SUMIF($B$3:$B$724,L722,$AY$3:$AY$727)</f>
        <v>0</v>
      </c>
      <c r="AX722" s="30">
        <f>SUMIF(Ingredients!$B$3:$B$217,M722,Ingredients!$E$3:$E$217)+SUMIF($B$3:$B$724,M722,$AY$3:$AY$727)</f>
        <v>0</v>
      </c>
      <c r="AY722" s="29">
        <f t="shared" si="147"/>
        <v>27.841269841269838</v>
      </c>
      <c r="AZ722" s="30">
        <f>SUMIF(Ingredients!$B$3:$B$217,F722,Ingredients!$F$3:$F$217)+SUMIF($B$3:$B$724,F722,$BH$3:$BH$724)</f>
        <v>0</v>
      </c>
      <c r="BA722" s="30">
        <f>SUMIF(Ingredients!$B$3:$B$217,G722,Ingredients!$F$3:$F$217)+SUMIF($B$3:$B$724,G722,$BH$3:$BH$724)</f>
        <v>1</v>
      </c>
      <c r="BB722" s="30">
        <f>SUMIF(Ingredients!$B$3:$B$217,H722,Ingredients!$F$3:$F$217)+SUMIF($B$3:$B$724,H722,$BH$3:$BH$724)</f>
        <v>0</v>
      </c>
      <c r="BC722" s="30">
        <f>SUMIF(Ingredients!$B$3:$B$217,I722,Ingredients!$F$3:$F$217)+SUMIF($B$3:$B$724,I722,$BH$3:$BH$724)</f>
        <v>0</v>
      </c>
      <c r="BD722" s="30">
        <f>SUMIF(Ingredients!$B$3:$B$217,J722,Ingredients!$F$3:$F$217)+SUMIF($B$3:$B$724,J722,$BH$3:$BH$724)</f>
        <v>0</v>
      </c>
      <c r="BE722" s="30">
        <f>SUMIF(Ingredients!$B$3:$B$217,K722,Ingredients!$F$3:$F$217)+SUMIF($B$3:$B$724,K722,$BH$3:$BH$724)</f>
        <v>0</v>
      </c>
      <c r="BF722" s="30">
        <f>SUMIF(Ingredients!$B$3:$B$217,L722,Ingredients!$F$3:$F$217)+SUMIF($B$3:$B$724,L722,$BH$3:$BH$724)</f>
        <v>0</v>
      </c>
      <c r="BG722" s="30">
        <f>SUMIF(Ingredients!$B$3:$B$217,M722,Ingredients!$F$3:$F$217)+SUMIF($B$3:$B$724,M722,$BH$3:$BH$724)</f>
        <v>0</v>
      </c>
      <c r="BH722" s="35">
        <f t="shared" si="148"/>
        <v>1</v>
      </c>
      <c r="BI722" s="30">
        <f>SUMIF(Ingredients!$B$3:$B$217,F722,Ingredients!$G$3:$G$217)+SUMIF($B$3:$B$724,F722,$BQ$3:$BQ$724)</f>
        <v>0</v>
      </c>
      <c r="BJ722" s="30">
        <f>SUMIF(Ingredients!$B$3:$B$217,G722,Ingredients!$G$3:$G$217)+SUMIF($B$3:$B$724,G722,$BQ$3:$BQ$724)</f>
        <v>0</v>
      </c>
      <c r="BK722" s="30">
        <f>SUMIF(Ingredients!$B$3:$B$217,H722,Ingredients!$G$3:$G$217)+SUMIF($B$3:$B$724,H722,$BQ$3:$BQ$724)</f>
        <v>0</v>
      </c>
      <c r="BL722" s="30">
        <f>SUMIF(Ingredients!$B$3:$B$217,I722,Ingredients!$G$3:$G$217)+SUMIF($B$3:$B$724,I722,$BQ$3:$BQ$724)</f>
        <v>0</v>
      </c>
      <c r="BM722" s="30">
        <f>SUMIF(Ingredients!$B$3:$B$217,J722,Ingredients!$G$3:$G$217)+SUMIF($B$3:$B$724,J722,$BQ$3:$BQ$724)</f>
        <v>0</v>
      </c>
      <c r="BN722" s="30">
        <f>SUMIF(Ingredients!$B$3:$B$217,K722,Ingredients!$G$3:$G$217)+SUMIF($B$3:$B$724,K722,$BQ$3:$BQ$724)</f>
        <v>0</v>
      </c>
      <c r="BO722" s="30">
        <f>SUMIF(Ingredients!$B$3:$B$217,L722,Ingredients!$G$3:$G$217)+SUMIF($B$3:$B$724,L722,$BQ$3:$BQ$724)</f>
        <v>0</v>
      </c>
      <c r="BP722" s="30">
        <f>SUMIF(Ingredients!$B$3:$B$217,M722,Ingredients!$G$3:$G$217)+SUMIF($B$3:$B$724,M722,$BQ$3:$BQ$724)</f>
        <v>0</v>
      </c>
      <c r="BQ722" s="36">
        <f t="shared" si="149"/>
        <v>0</v>
      </c>
      <c r="BR722" s="30">
        <f>SUMIF(Ingredients!$B$3:$B$217,F722,Ingredients!$H$3:$H$217)+SUMIF($B$3:$B$724,F722,$BZ$3:$BZ$724)</f>
        <v>0</v>
      </c>
      <c r="BS722" s="30">
        <f>SUMIF(Ingredients!$B$3:$B$217,G722,Ingredients!$H$3:$H$217)+SUMIF($B$3:$B$724,G722,$BZ$3:$BZ$724)</f>
        <v>0</v>
      </c>
      <c r="BT722" s="30">
        <f>SUMIF(Ingredients!$B$3:$B$217,H722,Ingredients!$H$3:$H$217)+SUMIF($B$3:$B$724,H722,$BZ$3:$BZ$724)</f>
        <v>1</v>
      </c>
      <c r="BU722" s="30">
        <f>SUMIF(Ingredients!$B$3:$B$217,I722,Ingredients!$H$3:$H$217)+SUMIF($B$3:$B$724,I722,$BZ$3:$BZ$724)</f>
        <v>0</v>
      </c>
      <c r="BV722" s="30">
        <f>SUMIF(Ingredients!$B$3:$B$217,J722,Ingredients!$H$3:$H$217)+SUMIF($B$3:$B$724,J722,$BZ$3:$BZ$724)</f>
        <v>1</v>
      </c>
      <c r="BW722" s="30">
        <f>SUMIF(Ingredients!$B$3:$B$217,K722,Ingredients!$H$3:$H$217)+SUMIF($B$3:$B$724,K722,$BZ$3:$BZ$724)</f>
        <v>0</v>
      </c>
      <c r="BX722" s="30">
        <f>SUMIF(Ingredients!$B$3:$B$217,L722,Ingredients!$H$3:$H$217)+SUMIF($B$3:$B$724,L722,$BZ$3:$BZ$724)</f>
        <v>0</v>
      </c>
      <c r="BY722" s="30">
        <f>SUMIF(Ingredients!$B$3:$B$217,M722,Ingredients!$H$3:$H$217)+SUMIF($B$3:$B$724,M722,$BZ$3:$BZ$724)</f>
        <v>0</v>
      </c>
      <c r="BZ722" s="42">
        <f t="shared" si="150"/>
        <v>2</v>
      </c>
      <c r="CA722" s="30">
        <f>SUMIF(Ingredients!$B$3:$B$217,F722,Ingredients!$I$3:$I$217)+SUMIF($B$3:$B$724,F722,$CI$3:$CI$724)</f>
        <v>1</v>
      </c>
      <c r="CB722" s="30">
        <f>SUMIF(Ingredients!$B$3:$B$217,G722,Ingredients!$I$3:$I$217)+SUMIF($B$3:$B$724,G722,$CI$3:$CI$724)</f>
        <v>0</v>
      </c>
      <c r="CC722" s="30">
        <f>SUMIF(Ingredients!$B$3:$B$217,H722,Ingredients!$I$3:$I$217)+SUMIF($B$3:$B$724,H722,$CI$3:$CI$724)</f>
        <v>0</v>
      </c>
      <c r="CD722" s="30">
        <f>SUMIF(Ingredients!$B$3:$B$217,I722,Ingredients!$I$3:$I$217)+SUMIF($B$3:$B$724,I722,$CI$3:$CI$724)</f>
        <v>0</v>
      </c>
      <c r="CE722" s="30">
        <f>SUMIF(Ingredients!$B$3:$B$217,J722,Ingredients!$I$3:$I$217)+SUMIF($B$3:$B$724,J722,$CI$3:$CI$724)</f>
        <v>0</v>
      </c>
      <c r="CF722" s="30">
        <f>SUMIF(Ingredients!$B$3:$B$217,K722,Ingredients!$I$3:$I$217)+SUMIF($B$3:$B$724,K722,$CI$3:$CI$724)</f>
        <v>0</v>
      </c>
      <c r="CG722" s="30">
        <f>SUMIF(Ingredients!$B$3:$B$217,L722,Ingredients!$I$3:$I$217)+SUMIF($B$3:$B$724,L722,$CI$3:$CI$724)</f>
        <v>0</v>
      </c>
      <c r="CH722" s="30">
        <f>SUMIF(Ingredients!$B$3:$B$217,M722,Ingredients!$I$3:$I$217)+SUMIF($B$3:$B$724,M722,$CI$3:$CI$724)</f>
        <v>0</v>
      </c>
      <c r="CI722" s="38">
        <f t="shared" si="151"/>
        <v>1</v>
      </c>
      <c r="CJ722" s="30">
        <f>SUMIF(Ingredients!$B$3:$B$217,F722,Ingredients!$J$3:$J$217)+SUMIF($B$3:$B$724,F722,$CR$3:$CR$724)</f>
        <v>0</v>
      </c>
      <c r="CK722" s="30">
        <f>SUMIF(Ingredients!$B$3:$B$217,G722,Ingredients!$J$3:$J$217)+SUMIF($B$3:$B$724,G722,$CR$3:$CR$724)</f>
        <v>4</v>
      </c>
      <c r="CL722" s="30">
        <f>SUMIF(Ingredients!$B$3:$B$217,H722,Ingredients!$J$3:$J$217)+SUMIF($B$3:$B$724,H722,$CR$3:$CR$724)</f>
        <v>0</v>
      </c>
      <c r="CM722" s="30">
        <f>SUMIF(Ingredients!$B$3:$B$217,I722,Ingredients!$J$3:$J$217)+SUMIF($B$3:$B$724,I722,$CR$3:$CR$724)</f>
        <v>0</v>
      </c>
      <c r="CN722" s="30">
        <f>SUMIF(Ingredients!$B$3:$B$217,J722,Ingredients!$J$3:$J$217)+SUMIF($B$3:$B$724,J722,$CR$3:$CR$724)</f>
        <v>0</v>
      </c>
      <c r="CO722" s="30">
        <f>SUMIF(Ingredients!$B$3:$B$217,K722,Ingredients!$J$3:$J$217)+SUMIF($B$3:$B$724,K722,$CR$3:$CR$724)</f>
        <v>3</v>
      </c>
      <c r="CP722" s="30">
        <f>SUMIF(Ingredients!$B$3:$B$217,L722,Ingredients!$J$3:$J$217)+SUMIF($B$3:$B$724,L722,$CR$3:$CR$724)</f>
        <v>0</v>
      </c>
      <c r="CQ722" s="30">
        <f>SUMIF(Ingredients!$B$3:$B$217,M722,Ingredients!$J$3:$J$217)+SUMIF($B$3:$B$724,M722,$CR$3:$CR$724)</f>
        <v>0</v>
      </c>
      <c r="CR722" s="43">
        <f t="shared" si="152"/>
        <v>7</v>
      </c>
      <c r="CS722" s="34">
        <v>51</v>
      </c>
      <c r="CT722" s="30">
        <v>15</v>
      </c>
      <c r="CU722" s="30">
        <v>23.841269841269838</v>
      </c>
      <c r="CV722" s="35">
        <v>1</v>
      </c>
      <c r="CW722" s="36">
        <v>0</v>
      </c>
      <c r="CX722" s="37">
        <v>2</v>
      </c>
      <c r="CY722" s="38">
        <v>1</v>
      </c>
      <c r="CZ722" s="39">
        <v>7</v>
      </c>
      <c r="DA722" t="s">
        <v>199</v>
      </c>
      <c r="DB722" t="str">
        <f t="shared" ca="1" si="153"/>
        <v>No</v>
      </c>
      <c r="DD722" t="s">
        <v>200</v>
      </c>
      <c r="DE722" t="str">
        <f t="shared" ca="1" si="154"/>
        <v/>
      </c>
    </row>
    <row r="723" spans="1:115" x14ac:dyDescent="0.3">
      <c r="B723" t="s">
        <v>1077</v>
      </c>
      <c r="C723" t="str">
        <f>INDEX('PH Itemnames'!$B$1:$B$723,MATCH(B723,'PH Itemnames'!$A$1:$A$723),1)</f>
        <v>minerstewItem</v>
      </c>
      <c r="D723" t="s">
        <v>245</v>
      </c>
      <c r="E723" t="s">
        <v>1192</v>
      </c>
      <c r="F723" s="10" t="s">
        <v>727</v>
      </c>
      <c r="G723" s="11" t="s">
        <v>1078</v>
      </c>
      <c r="H723" s="11" t="s">
        <v>620</v>
      </c>
      <c r="I723" s="11" t="s">
        <v>1079</v>
      </c>
      <c r="J723" s="11" t="s">
        <v>1080</v>
      </c>
      <c r="K723" s="11" t="s">
        <v>1081</v>
      </c>
      <c r="L723" s="11" t="s">
        <v>1082</v>
      </c>
      <c r="M723" s="11" t="s">
        <v>305</v>
      </c>
      <c r="N723" s="46">
        <f ca="1">SUMIF(Ingredients!$B$3:$B$217,'PH complex foods'!F723,Ingredients!$A$3:$A$119)+SUMIF($B$3:$B$724,F723,$V$3:$V$723)</f>
        <v>0</v>
      </c>
      <c r="O723" s="11">
        <f ca="1">SUMIF(Ingredients!$B$3:$B$217,'PH complex foods'!G723,Ingredients!$A$3:$A$119)+SUMIF($B$3:$B$724,G723,$V$3:$V$723)</f>
        <v>0</v>
      </c>
      <c r="P723" s="11">
        <f ca="1">SUMIF(Ingredients!$B$3:$B$217,'PH complex foods'!H723,Ingredients!$A$3:$A$119)+SUMIF($B$3:$B$724,H723,$V$3:$V$723)</f>
        <v>0</v>
      </c>
      <c r="Q723" s="11">
        <f ca="1">SUMIF(Ingredients!$B$3:$B$217,'PH complex foods'!I723,Ingredients!$A$3:$A$119)+SUMIF($B$3:$B$724,I723,$V$3:$V$723)</f>
        <v>0</v>
      </c>
      <c r="R723" s="11">
        <f ca="1">SUMIF(Ingredients!$B$3:$B$217,'PH complex foods'!J723,Ingredients!$A$3:$A$119)+SUMIF($B$3:$B$724,J723,$V$3:$V$723)</f>
        <v>0</v>
      </c>
      <c r="S723" s="11">
        <f ca="1">SUMIF(Ingredients!$B$3:$B$217,'PH complex foods'!K723,Ingredients!$A$3:$A$119)+SUMIF($B$3:$B$724,K723,$V$3:$V$723)</f>
        <v>0</v>
      </c>
      <c r="T723" s="11">
        <f ca="1">SUMIF(Ingredients!$B$3:$B$217,'PH complex foods'!L723,Ingredients!$A$3:$A$119)+SUMIF($B$3:$B$724,L723,$V$3:$V$723)</f>
        <v>0</v>
      </c>
      <c r="U723" s="11">
        <f ca="1">SUMIF(Ingredients!$B$3:$B$217,'PH complex foods'!M723,Ingredients!$A$3:$A$119)+SUMIF($B$3:$B$724,M723,$V$3:$V$723)</f>
        <v>0</v>
      </c>
      <c r="V723" s="10">
        <f ca="1">SUM(N723:U723)-COUNTA(F723:M723)+1</f>
        <v>-7</v>
      </c>
      <c r="W723" s="11">
        <f t="shared" si="144"/>
        <v>0</v>
      </c>
      <c r="X723" s="44" t="str">
        <f t="shared" ca="1" si="156"/>
        <v>No</v>
      </c>
      <c r="Y723" s="34">
        <f>SUMIF(Ingredients!$B$3:$B$217,F723,Ingredients!$C$3:$C$217)+SUMIF($B$3:$B$724,F723,$AG$3:$AG$724)</f>
        <v>0</v>
      </c>
      <c r="Z723" s="30">
        <f>SUMIF(Ingredients!$B$3:$B$217,G723,Ingredients!$C$3:$C$217)+SUMIF($B$3:$B$724,G723,$AG$3:$AG$724)</f>
        <v>0</v>
      </c>
      <c r="AA723" s="30">
        <f>SUMIF(Ingredients!$B$3:$B$217,H723,Ingredients!$C$3:$C$217)+SUMIF($B$3:$B$724,H723,$AG$3:$AG$724)</f>
        <v>0</v>
      </c>
      <c r="AB723" s="30">
        <f>SUMIF(Ingredients!$B$3:$B$217,I723,Ingredients!$C$3:$C$217)+SUMIF($B$3:$B$724,I723,$AG$3:$AG$724)</f>
        <v>0</v>
      </c>
      <c r="AC723" s="30">
        <f>SUMIF(Ingredients!$B$3:$B$217,J723,Ingredients!$C$3:$C$217)+SUMIF($B$3:$B$724,J723,$AG$3:$AG$724)</f>
        <v>0</v>
      </c>
      <c r="AD723" s="30">
        <f>SUMIF(Ingredients!$B$3:$B$217,K723,Ingredients!$C$3:$C$217)+SUMIF($B$3:$B$724,K723,$AG$3:$AG$724)</f>
        <v>0</v>
      </c>
      <c r="AE723" s="30">
        <f>SUMIF(Ingredients!$B$3:$B$217,L723,Ingredients!$C$3:$C$217)+SUMIF($B$3:$B$724,L723,$AG$3:$AG$724)</f>
        <v>0</v>
      </c>
      <c r="AF723" s="30">
        <f>SUMIF(Ingredients!$B$3:$B$217,M723,Ingredients!$C$3:$C$217)+SUMIF($B$3:$B$724,M723,$AG$3:$AG$724)</f>
        <v>0</v>
      </c>
      <c r="AG723" s="29">
        <f t="shared" si="145"/>
        <v>0</v>
      </c>
      <c r="AH723" s="30">
        <f>SUMIF(Ingredients!$B$3:$B$217,F723,Ingredients!$D$3:$D$217)+SUMIF($B$3:$B$724,F723,$AP$3:$AP$724)</f>
        <v>0</v>
      </c>
      <c r="AI723" s="30">
        <f>SUMIF(Ingredients!$B$3:$B$217,G723,Ingredients!$D$3:$D$217)+SUMIF($B$3:$B$724,G723,$AP$3:$AP$724)</f>
        <v>0</v>
      </c>
      <c r="AJ723" s="30">
        <f>SUMIF(Ingredients!$B$3:$B$217,H723,Ingredients!$D$3:$D$217)+SUMIF($B$3:$B$724,H723,$AP$3:$AP$724)</f>
        <v>0</v>
      </c>
      <c r="AK723" s="30">
        <f>SUMIF(Ingredients!$B$3:$B$217,I723,Ingredients!$D$3:$D$217)+SUMIF($B$3:$B$724,I723,$AP$3:$AP$724)</f>
        <v>0</v>
      </c>
      <c r="AL723" s="30">
        <f>SUMIF(Ingredients!$B$3:$B$217,J723,Ingredients!$D$3:$D$217)+SUMIF($B$3:$B$724,J723,$AP$3:$AP$724)</f>
        <v>0</v>
      </c>
      <c r="AM723" s="30">
        <f>SUMIF(Ingredients!$B$3:$B$217,K723,Ingredients!$D$3:$D$217)+SUMIF($B$3:$B$724,K723,$AP$3:$AP$724)</f>
        <v>0</v>
      </c>
      <c r="AN723" s="30">
        <f>SUMIF(Ingredients!$B$3:$B$217,L723,Ingredients!$D$3:$D$217)+SUMIF($B$3:$B$724,L723,$AP$3:$AP$724)</f>
        <v>0</v>
      </c>
      <c r="AO723" s="30">
        <f>SUMIF(Ingredients!$B$3:$B$217,M723,Ingredients!$D$3:$D$217)+SUMIF($B$3:$B$724,M723,$AP$3:$AP$724)</f>
        <v>0</v>
      </c>
      <c r="AP723" s="29">
        <f t="shared" si="146"/>
        <v>0</v>
      </c>
      <c r="AQ723" s="30">
        <f>SUMIF(Ingredients!$B$3:$B$217,F723,Ingredients!$E$3:$E$217)+SUMIF($B$3:$B$724,F723,$AY$3:$AY$727)</f>
        <v>0</v>
      </c>
      <c r="AR723" s="30">
        <f>SUMIF(Ingredients!$B$3:$B$217,G723,Ingredients!$E$3:$E$217)+SUMIF($B$3:$B$724,G723,$AY$3:$AY$727)</f>
        <v>0</v>
      </c>
      <c r="AS723" s="30">
        <f>SUMIF(Ingredients!$B$3:$B$217,H723,Ingredients!$E$3:$E$217)+SUMIF($B$3:$B$724,H723,$AY$3:$AY$727)</f>
        <v>0</v>
      </c>
      <c r="AT723" s="30">
        <f>SUMIF(Ingredients!$B$3:$B$217,I723,Ingredients!$E$3:$E$217)+SUMIF($B$3:$B$724,I723,$AY$3:$AY$727)</f>
        <v>0</v>
      </c>
      <c r="AU723" s="30">
        <f>SUMIF(Ingredients!$B$3:$B$217,J723,Ingredients!$E$3:$E$217)+SUMIF($B$3:$B$724,J723,$AY$3:$AY$727)</f>
        <v>0</v>
      </c>
      <c r="AV723" s="30">
        <f>SUMIF(Ingredients!$B$3:$B$217,K723,Ingredients!$E$3:$E$217)+SUMIF($B$3:$B$724,K723,$AY$3:$AY$727)</f>
        <v>0</v>
      </c>
      <c r="AW723" s="30">
        <f>SUMIF(Ingredients!$B$3:$B$217,L723,Ingredients!$E$3:$E$217)+SUMIF($B$3:$B$724,L723,$AY$3:$AY$727)</f>
        <v>0</v>
      </c>
      <c r="AX723" s="30">
        <f>SUMIF(Ingredients!$B$3:$B$217,M723,Ingredients!$E$3:$E$217)+SUMIF($B$3:$B$724,M723,$AY$3:$AY$727)</f>
        <v>0</v>
      </c>
      <c r="AY723" s="29">
        <f t="shared" si="147"/>
        <v>0</v>
      </c>
      <c r="AZ723" s="30">
        <f>SUMIF(Ingredients!$B$3:$B$217,F723,Ingredients!$F$3:$F$217)+SUMIF($B$3:$B$724,F723,$BH$3:$BH$724)</f>
        <v>0</v>
      </c>
      <c r="BA723" s="30">
        <f>SUMIF(Ingredients!$B$3:$B$217,G723,Ingredients!$F$3:$F$217)+SUMIF($B$3:$B$724,G723,$BH$3:$BH$724)</f>
        <v>0</v>
      </c>
      <c r="BB723" s="30">
        <f>SUMIF(Ingredients!$B$3:$B$217,H723,Ingredients!$F$3:$F$217)+SUMIF($B$3:$B$724,H723,$BH$3:$BH$724)</f>
        <v>0</v>
      </c>
      <c r="BC723" s="30">
        <f>SUMIF(Ingredients!$B$3:$B$217,I723,Ingredients!$F$3:$F$217)+SUMIF($B$3:$B$724,I723,$BH$3:$BH$724)</f>
        <v>0</v>
      </c>
      <c r="BD723" s="30">
        <f>SUMIF(Ingredients!$B$3:$B$217,J723,Ingredients!$F$3:$F$217)+SUMIF($B$3:$B$724,J723,$BH$3:$BH$724)</f>
        <v>0</v>
      </c>
      <c r="BE723" s="30">
        <f>SUMIF(Ingredients!$B$3:$B$217,K723,Ingredients!$F$3:$F$217)+SUMIF($B$3:$B$724,K723,$BH$3:$BH$724)</f>
        <v>0</v>
      </c>
      <c r="BF723" s="30">
        <f>SUMIF(Ingredients!$B$3:$B$217,L723,Ingredients!$F$3:$F$217)+SUMIF($B$3:$B$724,L723,$BH$3:$BH$724)</f>
        <v>0</v>
      </c>
      <c r="BG723" s="30">
        <f>SUMIF(Ingredients!$B$3:$B$217,M723,Ingredients!$F$3:$F$217)+SUMIF($B$3:$B$724,M723,$BH$3:$BH$724)</f>
        <v>0</v>
      </c>
      <c r="BH723" s="35">
        <f t="shared" si="148"/>
        <v>0</v>
      </c>
      <c r="BI723" s="30">
        <f>SUMIF(Ingredients!$B$3:$B$217,F723,Ingredients!$G$3:$G$217)+SUMIF($B$3:$B$724,F723,$BQ$3:$BQ$724)</f>
        <v>0</v>
      </c>
      <c r="BJ723" s="30">
        <f>SUMIF(Ingredients!$B$3:$B$217,G723,Ingredients!$G$3:$G$217)+SUMIF($B$3:$B$724,G723,$BQ$3:$BQ$724)</f>
        <v>0</v>
      </c>
      <c r="BK723" s="30">
        <f>SUMIF(Ingredients!$B$3:$B$217,H723,Ingredients!$G$3:$G$217)+SUMIF($B$3:$B$724,H723,$BQ$3:$BQ$724)</f>
        <v>0</v>
      </c>
      <c r="BL723" s="30">
        <f>SUMIF(Ingredients!$B$3:$B$217,I723,Ingredients!$G$3:$G$217)+SUMIF($B$3:$B$724,I723,$BQ$3:$BQ$724)</f>
        <v>0</v>
      </c>
      <c r="BM723" s="30">
        <f>SUMIF(Ingredients!$B$3:$B$217,J723,Ingredients!$G$3:$G$217)+SUMIF($B$3:$B$724,J723,$BQ$3:$BQ$724)</f>
        <v>0</v>
      </c>
      <c r="BN723" s="30">
        <f>SUMIF(Ingredients!$B$3:$B$217,K723,Ingredients!$G$3:$G$217)+SUMIF($B$3:$B$724,K723,$BQ$3:$BQ$724)</f>
        <v>0</v>
      </c>
      <c r="BO723" s="30">
        <f>SUMIF(Ingredients!$B$3:$B$217,L723,Ingredients!$G$3:$G$217)+SUMIF($B$3:$B$724,L723,$BQ$3:$BQ$724)</f>
        <v>0</v>
      </c>
      <c r="BP723" s="30">
        <f>SUMIF(Ingredients!$B$3:$B$217,M723,Ingredients!$G$3:$G$217)+SUMIF($B$3:$B$724,M723,$BQ$3:$BQ$724)</f>
        <v>0</v>
      </c>
      <c r="BQ723" s="36">
        <f t="shared" si="149"/>
        <v>0</v>
      </c>
      <c r="BR723" s="30">
        <f>SUMIF(Ingredients!$B$3:$B$217,F723,Ingredients!$H$3:$H$217)+SUMIF($B$3:$B$724,F723,$BZ$3:$BZ$724)</f>
        <v>0</v>
      </c>
      <c r="BS723" s="30">
        <f>SUMIF(Ingredients!$B$3:$B$217,G723,Ingredients!$H$3:$H$217)+SUMIF($B$3:$B$724,G723,$BZ$3:$BZ$724)</f>
        <v>0</v>
      </c>
      <c r="BT723" s="30">
        <f>SUMIF(Ingredients!$B$3:$B$217,H723,Ingredients!$H$3:$H$217)+SUMIF($B$3:$B$724,H723,$BZ$3:$BZ$724)</f>
        <v>0</v>
      </c>
      <c r="BU723" s="30">
        <f>SUMIF(Ingredients!$B$3:$B$217,I723,Ingredients!$H$3:$H$217)+SUMIF($B$3:$B$724,I723,$BZ$3:$BZ$724)</f>
        <v>0</v>
      </c>
      <c r="BV723" s="30">
        <f>SUMIF(Ingredients!$B$3:$B$217,J723,Ingredients!$H$3:$H$217)+SUMIF($B$3:$B$724,J723,$BZ$3:$BZ$724)</f>
        <v>0</v>
      </c>
      <c r="BW723" s="30">
        <f>SUMIF(Ingredients!$B$3:$B$217,K723,Ingredients!$H$3:$H$217)+SUMIF($B$3:$B$724,K723,$BZ$3:$BZ$724)</f>
        <v>0</v>
      </c>
      <c r="BX723" s="30">
        <f>SUMIF(Ingredients!$B$3:$B$217,L723,Ingredients!$H$3:$H$217)+SUMIF($B$3:$B$724,L723,$BZ$3:$BZ$724)</f>
        <v>0</v>
      </c>
      <c r="BY723" s="30">
        <f>SUMIF(Ingredients!$B$3:$B$217,M723,Ingredients!$H$3:$H$217)+SUMIF($B$3:$B$724,M723,$BZ$3:$BZ$724)</f>
        <v>0</v>
      </c>
      <c r="BZ723" s="42">
        <f t="shared" si="150"/>
        <v>0</v>
      </c>
      <c r="CA723" s="30">
        <f>SUMIF(Ingredients!$B$3:$B$217,F723,Ingredients!$I$3:$I$217)+SUMIF($B$3:$B$724,F723,$CI$3:$CI$724)</f>
        <v>0</v>
      </c>
      <c r="CB723" s="30">
        <f>SUMIF(Ingredients!$B$3:$B$217,G723,Ingredients!$I$3:$I$217)+SUMIF($B$3:$B$724,G723,$CI$3:$CI$724)</f>
        <v>0</v>
      </c>
      <c r="CC723" s="30">
        <f>SUMIF(Ingredients!$B$3:$B$217,H723,Ingredients!$I$3:$I$217)+SUMIF($B$3:$B$724,H723,$CI$3:$CI$724)</f>
        <v>0</v>
      </c>
      <c r="CD723" s="30">
        <f>SUMIF(Ingredients!$B$3:$B$217,I723,Ingredients!$I$3:$I$217)+SUMIF($B$3:$B$724,I723,$CI$3:$CI$724)</f>
        <v>0</v>
      </c>
      <c r="CE723" s="30">
        <f>SUMIF(Ingredients!$B$3:$B$217,J723,Ingredients!$I$3:$I$217)+SUMIF($B$3:$B$724,J723,$CI$3:$CI$724)</f>
        <v>0</v>
      </c>
      <c r="CF723" s="30">
        <f>SUMIF(Ingredients!$B$3:$B$217,K723,Ingredients!$I$3:$I$217)+SUMIF($B$3:$B$724,K723,$CI$3:$CI$724)</f>
        <v>0</v>
      </c>
      <c r="CG723" s="30">
        <f>SUMIF(Ingredients!$B$3:$B$217,L723,Ingredients!$I$3:$I$217)+SUMIF($B$3:$B$724,L723,$CI$3:$CI$724)</f>
        <v>0</v>
      </c>
      <c r="CH723" s="30">
        <f>SUMIF(Ingredients!$B$3:$B$217,M723,Ingredients!$I$3:$I$217)+SUMIF($B$3:$B$724,M723,$CI$3:$CI$724)</f>
        <v>0</v>
      </c>
      <c r="CI723" s="38">
        <f t="shared" si="151"/>
        <v>0</v>
      </c>
      <c r="CJ723" s="30">
        <f>SUMIF(Ingredients!$B$3:$B$217,F723,Ingredients!$J$3:$J$217)+SUMIF($B$3:$B$724,F723,$CR$3:$CR$724)</f>
        <v>0</v>
      </c>
      <c r="CK723" s="30">
        <f>SUMIF(Ingredients!$B$3:$B$217,G723,Ingredients!$J$3:$J$217)+SUMIF($B$3:$B$724,G723,$CR$3:$CR$724)</f>
        <v>0</v>
      </c>
      <c r="CL723" s="30">
        <f>SUMIF(Ingredients!$B$3:$B$217,H723,Ingredients!$J$3:$J$217)+SUMIF($B$3:$B$724,H723,$CR$3:$CR$724)</f>
        <v>0</v>
      </c>
      <c r="CM723" s="30">
        <f>SUMIF(Ingredients!$B$3:$B$217,I723,Ingredients!$J$3:$J$217)+SUMIF($B$3:$B$724,I723,$CR$3:$CR$724)</f>
        <v>0</v>
      </c>
      <c r="CN723" s="30">
        <f>SUMIF(Ingredients!$B$3:$B$217,J723,Ingredients!$J$3:$J$217)+SUMIF($B$3:$B$724,J723,$CR$3:$CR$724)</f>
        <v>0</v>
      </c>
      <c r="CO723" s="30">
        <f>SUMIF(Ingredients!$B$3:$B$217,K723,Ingredients!$J$3:$J$217)+SUMIF($B$3:$B$724,K723,$CR$3:$CR$724)</f>
        <v>0</v>
      </c>
      <c r="CP723" s="30">
        <f>SUMIF(Ingredients!$B$3:$B$217,L723,Ingredients!$J$3:$J$217)+SUMIF($B$3:$B$724,L723,$CR$3:$CR$724)</f>
        <v>0</v>
      </c>
      <c r="CQ723" s="30">
        <f>SUMIF(Ingredients!$B$3:$B$217,M723,Ingredients!$J$3:$J$217)+SUMIF($B$3:$B$724,M723,$CR$3:$CR$724)</f>
        <v>0</v>
      </c>
      <c r="CR723" s="43">
        <f t="shared" si="152"/>
        <v>0</v>
      </c>
      <c r="CS723" s="34">
        <v>0</v>
      </c>
      <c r="CT723" s="30">
        <v>0</v>
      </c>
      <c r="CU723" s="30">
        <v>0</v>
      </c>
      <c r="CV723" s="35">
        <v>0</v>
      </c>
      <c r="CW723" s="36">
        <v>0</v>
      </c>
      <c r="CX723" s="37">
        <v>0</v>
      </c>
      <c r="CY723" s="38">
        <v>0</v>
      </c>
      <c r="CZ723" s="39">
        <v>0</v>
      </c>
      <c r="DA723" t="s">
        <v>199</v>
      </c>
      <c r="DB723" t="str">
        <f t="shared" ca="1" si="153"/>
        <v>No</v>
      </c>
      <c r="DC723" t="s">
        <v>1083</v>
      </c>
      <c r="DD723" t="s">
        <v>200</v>
      </c>
      <c r="DE723" t="str">
        <f t="shared" ca="1" si="154"/>
        <v/>
      </c>
      <c r="DK723" t="s">
        <v>2272</v>
      </c>
    </row>
    <row r="724" spans="1:115" x14ac:dyDescent="0.3">
      <c r="B724" t="s">
        <v>1084</v>
      </c>
      <c r="C724" t="str">
        <f>INDEX('PH Itemnames'!$B$1:$B$723,MATCH(B724,'PH Itemnames'!$A$1:$A$723),1)</f>
        <v>cornedbeefbreakfastItem</v>
      </c>
      <c r="D724" t="s">
        <v>245</v>
      </c>
      <c r="E724" t="s">
        <v>1192</v>
      </c>
      <c r="F724" s="10" t="s">
        <v>1058</v>
      </c>
      <c r="G724" s="11" t="s">
        <v>226</v>
      </c>
      <c r="H724" s="11" t="s">
        <v>244</v>
      </c>
      <c r="I724" s="11" t="s">
        <v>322</v>
      </c>
      <c r="J724" s="11" t="s">
        <v>238</v>
      </c>
      <c r="K724" s="11"/>
      <c r="L724" s="11"/>
      <c r="M724" s="11"/>
      <c r="N724" s="46">
        <f ca="1">SUMIF(Ingredients!$B$3:$B$217,'PH complex foods'!F724,Ingredients!$A$3:$A$119)+SUMIF($B$3:$B$724,F724,$V$3:$V$723)</f>
        <v>0</v>
      </c>
      <c r="O724" s="11">
        <f ca="1">SUMIF(Ingredients!$B$3:$B$217,'PH complex foods'!G724,Ingredients!$A$3:$A$119)+SUMIF($B$3:$B$724,G724,$V$3:$V$723)</f>
        <v>1</v>
      </c>
      <c r="P724" s="11">
        <f ca="1">SUMIF(Ingredients!$B$3:$B$217,'PH complex foods'!H724,Ingredients!$A$3:$A$119)+SUMIF($B$3:$B$724,H724,$V$3:$V$723)</f>
        <v>1</v>
      </c>
      <c r="Q724" s="11">
        <f ca="1">SUMIF(Ingredients!$B$3:$B$217,'PH complex foods'!I724,Ingredients!$A$3:$A$119)+SUMIF($B$3:$B$724,I724,$V$3:$V$723)</f>
        <v>1</v>
      </c>
      <c r="R724" s="11">
        <f ca="1">SUMIF(Ingredients!$B$3:$B$217,'PH complex foods'!J724,Ingredients!$A$3:$A$119)+SUMIF($B$3:$B$724,J724,$V$3:$V$723)</f>
        <v>1</v>
      </c>
      <c r="S724" s="11">
        <f ca="1">SUMIF(Ingredients!$B$3:$B$217,'PH complex foods'!K724,Ingredients!$A$3:$A$119)+SUMIF($B$3:$B$724,K724,$V$3:$V$723)</f>
        <v>0</v>
      </c>
      <c r="T724" s="11">
        <f ca="1">SUMIF(Ingredients!$B$3:$B$217,'PH complex foods'!L724,Ingredients!$A$3:$A$119)+SUMIF($B$3:$B$724,L724,$V$3:$V$723)</f>
        <v>0</v>
      </c>
      <c r="U724" s="11">
        <f ca="1">SUMIF(Ingredients!$B$3:$B$217,'PH complex foods'!M724,Ingredients!$A$3:$A$119)+SUMIF($B$3:$B$724,M724,$V$3:$V$723)</f>
        <v>0</v>
      </c>
      <c r="V724" s="10">
        <f t="shared" ca="1" si="155"/>
        <v>0</v>
      </c>
      <c r="W724" s="11">
        <f t="shared" si="144"/>
        <v>0</v>
      </c>
      <c r="X724" s="44" t="str">
        <f t="shared" ca="1" si="156"/>
        <v>No</v>
      </c>
      <c r="Y724" s="34">
        <f>SUMIF(Ingredients!$B$3:$B$217,F724,Ingredients!$C$3:$C$217)+SUMIF($B$3:$B$724,F724,$AG$3:$AG$724)</f>
        <v>43</v>
      </c>
      <c r="Z724" s="30">
        <f>SUMIF(Ingredients!$B$3:$B$217,G724,Ingredients!$C$3:$C$217)+SUMIF($B$3:$B$724,G724,$AG$3:$AG$724)</f>
        <v>0</v>
      </c>
      <c r="AA724" s="30">
        <f>SUMIF(Ingredients!$B$3:$B$217,H724,Ingredients!$C$3:$C$217)+SUMIF($B$3:$B$724,H724,$AG$3:$AG$724)</f>
        <v>10</v>
      </c>
      <c r="AB724" s="30">
        <f>SUMIF(Ingredients!$B$3:$B$217,I724,Ingredients!$C$3:$C$217)+SUMIF($B$3:$B$724,I724,$AG$3:$AG$724)</f>
        <v>2</v>
      </c>
      <c r="AC724" s="30">
        <f>SUMIF(Ingredients!$B$3:$B$217,J724,Ingredients!$C$3:$C$217)+SUMIF($B$3:$B$724,J724,$AG$3:$AG$724)</f>
        <v>5</v>
      </c>
      <c r="AD724" s="30">
        <f>SUMIF(Ingredients!$B$3:$B$217,K724,Ingredients!$C$3:$C$217)+SUMIF($B$3:$B$724,K724,$AG$3:$AG$724)</f>
        <v>0</v>
      </c>
      <c r="AE724" s="30">
        <f>SUMIF(Ingredients!$B$3:$B$217,L724,Ingredients!$C$3:$C$217)+SUMIF($B$3:$B$724,L724,$AG$3:$AG$724)</f>
        <v>0</v>
      </c>
      <c r="AF724" s="30">
        <f>SUMIF(Ingredients!$B$3:$B$217,M724,Ingredients!$C$3:$C$217)+SUMIF($B$3:$B$724,M724,$AG$3:$AG$724)</f>
        <v>0</v>
      </c>
      <c r="AG724" s="29">
        <f t="shared" si="145"/>
        <v>60</v>
      </c>
      <c r="AH724" s="30">
        <f>SUMIF(Ingredients!$B$3:$B$217,F724,Ingredients!$D$3:$D$217)+SUMIF($B$3:$B$724,F724,$AP$3:$AP$724)</f>
        <v>0</v>
      </c>
      <c r="AI724" s="30">
        <f>SUMIF(Ingredients!$B$3:$B$217,G724,Ingredients!$D$3:$D$217)+SUMIF($B$3:$B$724,G724,$AP$3:$AP$724)</f>
        <v>0</v>
      </c>
      <c r="AJ724" s="30">
        <f>SUMIF(Ingredients!$B$3:$B$217,H724,Ingredients!$D$3:$D$217)+SUMIF($B$3:$B$724,H724,$AP$3:$AP$724)</f>
        <v>0</v>
      </c>
      <c r="AK724" s="30">
        <f>SUMIF(Ingredients!$B$3:$B$217,I724,Ingredients!$D$3:$D$217)+SUMIF($B$3:$B$724,I724,$AP$3:$AP$724)</f>
        <v>5</v>
      </c>
      <c r="AL724" s="30">
        <f>SUMIF(Ingredients!$B$3:$B$217,J724,Ingredients!$D$3:$D$217)+SUMIF($B$3:$B$724,J724,$AP$3:$AP$724)</f>
        <v>5</v>
      </c>
      <c r="AM724" s="30">
        <f>SUMIF(Ingredients!$B$3:$B$217,K724,Ingredients!$D$3:$D$217)+SUMIF($B$3:$B$724,K724,$AP$3:$AP$724)</f>
        <v>0</v>
      </c>
      <c r="AN724" s="30">
        <f>SUMIF(Ingredients!$B$3:$B$217,L724,Ingredients!$D$3:$D$217)+SUMIF($B$3:$B$724,L724,$AP$3:$AP$724)</f>
        <v>0</v>
      </c>
      <c r="AO724" s="30">
        <f>SUMIF(Ingredients!$B$3:$B$217,M724,Ingredients!$D$3:$D$217)+SUMIF($B$3:$B$724,M724,$AP$3:$AP$724)</f>
        <v>0</v>
      </c>
      <c r="AP724" s="29">
        <f t="shared" si="146"/>
        <v>10</v>
      </c>
      <c r="AQ724" s="30">
        <f>SUMIF(Ingredients!$B$3:$B$217,F724,Ingredients!$E$3:$E$217)+SUMIF($B$3:$B$724,F724,$AY$3:$AY$727)</f>
        <v>30.488095238095241</v>
      </c>
      <c r="AR724" s="30">
        <f>SUMIF(Ingredients!$B$3:$B$217,G724,Ingredients!$E$3:$E$217)+SUMIF($B$3:$B$724,G724,$AY$3:$AY$727)</f>
        <v>16</v>
      </c>
      <c r="AS724" s="30">
        <f>SUMIF(Ingredients!$B$3:$B$217,H724,Ingredients!$E$3:$E$217)+SUMIF($B$3:$B$724,H724,$AY$3:$AY$727)</f>
        <v>16.5</v>
      </c>
      <c r="AT724" s="30">
        <f>SUMIF(Ingredients!$B$3:$B$217,I724,Ingredients!$E$3:$E$217)+SUMIF($B$3:$B$724,I724,$AY$3:$AY$727)</f>
        <v>5</v>
      </c>
      <c r="AU724" s="30">
        <f>SUMIF(Ingredients!$B$3:$B$217,J724,Ingredients!$E$3:$E$217)+SUMIF($B$3:$B$724,J724,$AY$3:$AY$727)</f>
        <v>23</v>
      </c>
      <c r="AV724" s="30">
        <f>SUMIF(Ingredients!$B$3:$B$217,K724,Ingredients!$E$3:$E$217)+SUMIF($B$3:$B$724,K724,$AY$3:$AY$727)</f>
        <v>0</v>
      </c>
      <c r="AW724" s="30">
        <f>SUMIF(Ingredients!$B$3:$B$217,L724,Ingredients!$E$3:$E$217)+SUMIF($B$3:$B$724,L724,$AY$3:$AY$727)</f>
        <v>0</v>
      </c>
      <c r="AX724" s="30">
        <f>SUMIF(Ingredients!$B$3:$B$217,M724,Ingredients!$E$3:$E$217)+SUMIF($B$3:$B$724,M724,$AY$3:$AY$727)</f>
        <v>0</v>
      </c>
      <c r="AY724" s="29">
        <f t="shared" si="147"/>
        <v>18.19761904761905</v>
      </c>
      <c r="AZ724" s="30">
        <f>SUMIF(Ingredients!$B$3:$B$217,F724,Ingredients!$F$3:$F$217)+SUMIF($B$3:$B$724,F724,$BH$3:$BH$724)</f>
        <v>0</v>
      </c>
      <c r="BA724" s="30">
        <f>SUMIF(Ingredients!$B$3:$B$217,G724,Ingredients!$F$3:$F$217)+SUMIF($B$3:$B$724,G724,$BH$3:$BH$724)</f>
        <v>0</v>
      </c>
      <c r="BB724" s="30">
        <f>SUMIF(Ingredients!$B$3:$B$217,H724,Ingredients!$F$3:$F$217)+SUMIF($B$3:$B$724,H724,$BH$3:$BH$724)</f>
        <v>1.5</v>
      </c>
      <c r="BC724" s="30">
        <f>SUMIF(Ingredients!$B$3:$B$217,I724,Ingredients!$F$3:$F$217)+SUMIF($B$3:$B$724,I724,$BH$3:$BH$724)</f>
        <v>0</v>
      </c>
      <c r="BD724" s="30">
        <f>SUMIF(Ingredients!$B$3:$B$217,J724,Ingredients!$F$3:$F$217)+SUMIF($B$3:$B$724,J724,$BH$3:$BH$724)</f>
        <v>0</v>
      </c>
      <c r="BE724" s="30">
        <f>SUMIF(Ingredients!$B$3:$B$217,K724,Ingredients!$F$3:$F$217)+SUMIF($B$3:$B$724,K724,$BH$3:$BH$724)</f>
        <v>0</v>
      </c>
      <c r="BF724" s="30">
        <f>SUMIF(Ingredients!$B$3:$B$217,L724,Ingredients!$F$3:$F$217)+SUMIF($B$3:$B$724,L724,$BH$3:$BH$724)</f>
        <v>0</v>
      </c>
      <c r="BG724" s="30">
        <f>SUMIF(Ingredients!$B$3:$B$217,M724,Ingredients!$F$3:$F$217)+SUMIF($B$3:$B$724,M724,$BH$3:$BH$724)</f>
        <v>0</v>
      </c>
      <c r="BH724" s="35">
        <f t="shared" si="148"/>
        <v>1.5</v>
      </c>
      <c r="BI724" s="30">
        <f>SUMIF(Ingredients!$B$3:$B$217,F724,Ingredients!$G$3:$G$217)+SUMIF($B$3:$B$724,F724,$BQ$3:$BQ$724)</f>
        <v>0</v>
      </c>
      <c r="BJ724" s="30">
        <f>SUMIF(Ingredients!$B$3:$B$217,G724,Ingredients!$G$3:$G$217)+SUMIF($B$3:$B$724,G724,$BQ$3:$BQ$724)</f>
        <v>0</v>
      </c>
      <c r="BK724" s="30">
        <f>SUMIF(Ingredients!$B$3:$B$217,H724,Ingredients!$G$3:$G$217)+SUMIF($B$3:$B$724,H724,$BQ$3:$BQ$724)</f>
        <v>0</v>
      </c>
      <c r="BL724" s="30">
        <f>SUMIF(Ingredients!$B$3:$B$217,I724,Ingredients!$G$3:$G$217)+SUMIF($B$3:$B$724,I724,$BQ$3:$BQ$724)</f>
        <v>0</v>
      </c>
      <c r="BM724" s="30">
        <f>SUMIF(Ingredients!$B$3:$B$217,J724,Ingredients!$G$3:$G$217)+SUMIF($B$3:$B$724,J724,$BQ$3:$BQ$724)</f>
        <v>0</v>
      </c>
      <c r="BN724" s="30">
        <f>SUMIF(Ingredients!$B$3:$B$217,K724,Ingredients!$G$3:$G$217)+SUMIF($B$3:$B$724,K724,$BQ$3:$BQ$724)</f>
        <v>0</v>
      </c>
      <c r="BO724" s="30">
        <f>SUMIF(Ingredients!$B$3:$B$217,L724,Ingredients!$G$3:$G$217)+SUMIF($B$3:$B$724,L724,$BQ$3:$BQ$724)</f>
        <v>0</v>
      </c>
      <c r="BP724" s="30">
        <f>SUMIF(Ingredients!$B$3:$B$217,M724,Ingredients!$G$3:$G$217)+SUMIF($B$3:$B$724,M724,$BQ$3:$BQ$724)</f>
        <v>0</v>
      </c>
      <c r="BQ724" s="36">
        <f t="shared" si="149"/>
        <v>0</v>
      </c>
      <c r="BR724" s="30">
        <f>SUMIF(Ingredients!$B$3:$B$217,F724,Ingredients!$H$3:$H$217)+SUMIF($B$3:$B$724,F724,$BZ$3:$BZ$724)</f>
        <v>3.5</v>
      </c>
      <c r="BS724" s="30">
        <f>SUMIF(Ingredients!$B$3:$B$217,G724,Ingredients!$H$3:$H$217)+SUMIF($B$3:$B$724,G724,$BZ$3:$BZ$724)</f>
        <v>0</v>
      </c>
      <c r="BT724" s="30">
        <f>SUMIF(Ingredients!$B$3:$B$217,H724,Ingredients!$H$3:$H$217)+SUMIF($B$3:$B$724,H724,$BZ$3:$BZ$724)</f>
        <v>0</v>
      </c>
      <c r="BU724" s="30">
        <f>SUMIF(Ingredients!$B$3:$B$217,I724,Ingredients!$H$3:$H$217)+SUMIF($B$3:$B$724,I724,$BZ$3:$BZ$724)</f>
        <v>1.5</v>
      </c>
      <c r="BV724" s="30">
        <f>SUMIF(Ingredients!$B$3:$B$217,J724,Ingredients!$H$3:$H$217)+SUMIF($B$3:$B$724,J724,$BZ$3:$BZ$724)</f>
        <v>0</v>
      </c>
      <c r="BW724" s="30">
        <f>SUMIF(Ingredients!$B$3:$B$217,K724,Ingredients!$H$3:$H$217)+SUMIF($B$3:$B$724,K724,$BZ$3:$BZ$724)</f>
        <v>0</v>
      </c>
      <c r="BX724" s="30">
        <f>SUMIF(Ingredients!$B$3:$B$217,L724,Ingredients!$H$3:$H$217)+SUMIF($B$3:$B$724,L724,$BZ$3:$BZ$724)</f>
        <v>0</v>
      </c>
      <c r="BY724" s="30">
        <f>SUMIF(Ingredients!$B$3:$B$217,M724,Ingredients!$H$3:$H$217)+SUMIF($B$3:$B$724,M724,$BZ$3:$BZ$724)</f>
        <v>0</v>
      </c>
      <c r="BZ724" s="42">
        <f t="shared" si="150"/>
        <v>5</v>
      </c>
      <c r="CA724" s="30">
        <f>SUMIF(Ingredients!$B$3:$B$217,F724,Ingredients!$I$3:$I$217)+SUMIF($B$3:$B$724,F724,$CI$3:$CI$724)</f>
        <v>2</v>
      </c>
      <c r="CB724" s="30">
        <f>SUMIF(Ingredients!$B$3:$B$217,G724,Ingredients!$I$3:$I$217)+SUMIF($B$3:$B$724,G724,$CI$3:$CI$724)</f>
        <v>0</v>
      </c>
      <c r="CC724" s="30">
        <f>SUMIF(Ingredients!$B$3:$B$217,H724,Ingredients!$I$3:$I$217)+SUMIF($B$3:$B$724,H724,$CI$3:$CI$724)</f>
        <v>0</v>
      </c>
      <c r="CD724" s="30">
        <f>SUMIF(Ingredients!$B$3:$B$217,I724,Ingredients!$I$3:$I$217)+SUMIF($B$3:$B$724,I724,$CI$3:$CI$724)</f>
        <v>0</v>
      </c>
      <c r="CE724" s="30">
        <f>SUMIF(Ingredients!$B$3:$B$217,J724,Ingredients!$I$3:$I$217)+SUMIF($B$3:$B$724,J724,$CI$3:$CI$724)</f>
        <v>0</v>
      </c>
      <c r="CF724" s="30">
        <f>SUMIF(Ingredients!$B$3:$B$217,K724,Ingredients!$I$3:$I$217)+SUMIF($B$3:$B$724,K724,$CI$3:$CI$724)</f>
        <v>0</v>
      </c>
      <c r="CG724" s="30">
        <f>SUMIF(Ingredients!$B$3:$B$217,L724,Ingredients!$I$3:$I$217)+SUMIF($B$3:$B$724,L724,$CI$3:$CI$724)</f>
        <v>0</v>
      </c>
      <c r="CH724" s="30">
        <f>SUMIF(Ingredients!$B$3:$B$217,M724,Ingredients!$I$3:$I$217)+SUMIF($B$3:$B$724,M724,$CI$3:$CI$724)</f>
        <v>0</v>
      </c>
      <c r="CI724" s="38">
        <f t="shared" si="151"/>
        <v>2</v>
      </c>
      <c r="CJ724" s="30">
        <f>SUMIF(Ingredients!$B$3:$B$217,F724,Ingredients!$J$3:$J$217)+SUMIF($B$3:$B$724,F724,$CR$3:$CR$724)</f>
        <v>4</v>
      </c>
      <c r="CK724" s="30">
        <f>SUMIF(Ingredients!$B$3:$B$217,G724,Ingredients!$J$3:$J$217)+SUMIF($B$3:$B$724,G724,$CR$3:$CR$724)</f>
        <v>0</v>
      </c>
      <c r="CL724" s="30">
        <f>SUMIF(Ingredients!$B$3:$B$217,H724,Ingredients!$J$3:$J$217)+SUMIF($B$3:$B$724,H724,$CR$3:$CR$724)</f>
        <v>1</v>
      </c>
      <c r="CM724" s="30">
        <f>SUMIF(Ingredients!$B$3:$B$217,I724,Ingredients!$J$3:$J$217)+SUMIF($B$3:$B$724,I724,$CR$3:$CR$724)</f>
        <v>0</v>
      </c>
      <c r="CN724" s="30">
        <f>SUMIF(Ingredients!$B$3:$B$217,J724,Ingredients!$J$3:$J$217)+SUMIF($B$3:$B$724,J724,$CR$3:$CR$724)</f>
        <v>2</v>
      </c>
      <c r="CO724" s="30">
        <f>SUMIF(Ingredients!$B$3:$B$217,K724,Ingredients!$J$3:$J$217)+SUMIF($B$3:$B$724,K724,$CR$3:$CR$724)</f>
        <v>0</v>
      </c>
      <c r="CP724" s="30">
        <f>SUMIF(Ingredients!$B$3:$B$217,L724,Ingredients!$J$3:$J$217)+SUMIF($B$3:$B$724,L724,$CR$3:$CR$724)</f>
        <v>0</v>
      </c>
      <c r="CQ724" s="30">
        <f>SUMIF(Ingredients!$B$3:$B$217,M724,Ingredients!$J$3:$J$217)+SUMIF($B$3:$B$724,M724,$CR$3:$CR$724)</f>
        <v>0</v>
      </c>
      <c r="CR724" s="43">
        <f t="shared" si="152"/>
        <v>7</v>
      </c>
      <c r="CS724" s="34">
        <v>60</v>
      </c>
      <c r="CT724" s="30">
        <v>10</v>
      </c>
      <c r="CU724" s="30">
        <v>17.68333333333333</v>
      </c>
      <c r="CV724" s="35">
        <v>1.5</v>
      </c>
      <c r="CW724" s="36">
        <v>0</v>
      </c>
      <c r="CX724" s="37">
        <v>5</v>
      </c>
      <c r="CY724" s="38">
        <v>2</v>
      </c>
      <c r="CZ724" s="39">
        <v>7</v>
      </c>
      <c r="DA724" t="s">
        <v>199</v>
      </c>
      <c r="DB724" t="str">
        <f t="shared" ca="1" si="153"/>
        <v>No</v>
      </c>
      <c r="DD724" t="s">
        <v>200</v>
      </c>
      <c r="DE724" t="str">
        <f t="shared" ca="1" si="154"/>
        <v/>
      </c>
      <c r="DK724" t="s">
        <v>2272</v>
      </c>
    </row>
    <row r="725" spans="1:115" x14ac:dyDescent="0.3">
      <c r="B725" t="s">
        <v>1261</v>
      </c>
      <c r="C725" t="str">
        <f>INDEX('PH Itemnames'!$B$1:$B$723,MATCH(B725,'PH Itemnames'!$A$1:$A$723),1)</f>
        <v>pumpkinpieItem</v>
      </c>
      <c r="D725" t="s">
        <v>245</v>
      </c>
      <c r="E725" t="s">
        <v>1192</v>
      </c>
      <c r="F725" s="64" t="s">
        <v>236</v>
      </c>
      <c r="G725" s="12" t="s">
        <v>226</v>
      </c>
      <c r="H725" s="12" t="s">
        <v>210</v>
      </c>
      <c r="I725" s="11"/>
      <c r="J725" s="11"/>
      <c r="K725" s="11"/>
      <c r="L725" s="11"/>
      <c r="M725" s="11"/>
      <c r="N725" s="46">
        <f ca="1">SUMIF(Ingredients!$B$3:$B$217,'PH complex foods'!F725,Ingredients!$A$3:$A$119)+SUMIF($B$3:$B$724,F725,$V$3:$V$723)</f>
        <v>0</v>
      </c>
      <c r="O725" s="11">
        <f ca="1">SUMIF(Ingredients!$B$3:$B$217,'PH complex foods'!G725,Ingredients!$A$3:$A$119)+SUMIF($B$3:$B$724,G725,$V$3:$V$723)</f>
        <v>1</v>
      </c>
      <c r="P725" s="11">
        <f ca="1">SUMIF(Ingredients!$B$3:$B$217,'PH complex foods'!H725,Ingredients!$A$3:$A$119)+SUMIF($B$3:$B$724,H725,$V$3:$V$723)</f>
        <v>1</v>
      </c>
      <c r="Q725" s="11">
        <f ca="1">SUMIF(Ingredients!$B$3:$B$217,'PH complex foods'!I725,Ingredients!$A$3:$A$119)+SUMIF($B$3:$B$724,I725,$V$3:$V$723)</f>
        <v>0</v>
      </c>
      <c r="R725" s="11">
        <f ca="1">SUMIF(Ingredients!$B$3:$B$217,'PH complex foods'!J725,Ingredients!$A$3:$A$119)+SUMIF($B$3:$B$724,J725,$V$3:$V$723)</f>
        <v>0</v>
      </c>
      <c r="S725" s="11">
        <f ca="1">SUMIF(Ingredients!$B$3:$B$217,'PH complex foods'!K725,Ingredients!$A$3:$A$119)+SUMIF($B$3:$B$724,K725,$V$3:$V$723)</f>
        <v>0</v>
      </c>
      <c r="T725" s="11">
        <f ca="1">SUMIF(Ingredients!$B$3:$B$217,'PH complex foods'!L725,Ingredients!$A$3:$A$119)+SUMIF($B$3:$B$724,L725,$V$3:$V$723)</f>
        <v>0</v>
      </c>
      <c r="U725" s="11">
        <f ca="1">SUMIF(Ingredients!$B$3:$B$217,'PH complex foods'!M725,Ingredients!$A$3:$A$119)+SUMIF($B$3:$B$724,M725,$V$3:$V$723)</f>
        <v>0</v>
      </c>
      <c r="V725" s="10">
        <f t="shared" ca="1" si="155"/>
        <v>0</v>
      </c>
      <c r="W725" s="11">
        <f t="shared" si="144"/>
        <v>0</v>
      </c>
      <c r="X725" s="44" t="str">
        <f t="shared" ca="1" si="156"/>
        <v>No</v>
      </c>
      <c r="Y725" s="34">
        <f>SUMIF(Ingredients!$B$3:$B$217,F725,Ingredients!$C$3:$C$217)+SUMIF($B$3:$B$724,F725,$AG$3:$AG$724)</f>
        <v>5</v>
      </c>
      <c r="Z725" s="30">
        <f>SUMIF(Ingredients!$B$3:$B$217,G725,Ingredients!$C$3:$C$217)+SUMIF($B$3:$B$724,G725,$AG$3:$AG$724)</f>
        <v>0</v>
      </c>
      <c r="AA725" s="30">
        <f>SUMIF(Ingredients!$B$3:$B$217,H725,Ingredients!$C$3:$C$217)+SUMIF($B$3:$B$724,H725,$AG$3:$AG$724)</f>
        <v>0</v>
      </c>
      <c r="AB725" s="30">
        <f>SUMIF(Ingredients!$B$3:$B$217,I725,Ingredients!$C$3:$C$217)+SUMIF($B$3:$B$724,I725,$AG$3:$AG$724)</f>
        <v>0</v>
      </c>
      <c r="AC725" s="30">
        <f>SUMIF(Ingredients!$B$3:$B$217,J725,Ingredients!$C$3:$C$217)+SUMIF($B$3:$B$724,J725,$AG$3:$AG$724)</f>
        <v>0</v>
      </c>
      <c r="AD725" s="30">
        <f>SUMIF(Ingredients!$B$3:$B$217,K725,Ingredients!$C$3:$C$217)+SUMIF($B$3:$B$724,K725,$AG$3:$AG$724)</f>
        <v>0</v>
      </c>
      <c r="AE725" s="30">
        <f>SUMIF(Ingredients!$B$3:$B$217,L725,Ingredients!$C$3:$C$217)+SUMIF($B$3:$B$724,L725,$AG$3:$AG$724)</f>
        <v>0</v>
      </c>
      <c r="AF725" s="30">
        <f>SUMIF(Ingredients!$B$3:$B$217,M725,Ingredients!$C$3:$C$217)+SUMIF($B$3:$B$724,M725,$AG$3:$AG$724)</f>
        <v>0</v>
      </c>
      <c r="AG725" s="29">
        <f t="shared" ref="AG725" si="157">SUM(Y725:AF725)</f>
        <v>5</v>
      </c>
      <c r="AH725" s="30">
        <f>SUMIF(Ingredients!$B$3:$B$217,F725,Ingredients!$D$3:$D$217)+SUMIF($B$3:$B$724,F725,$AP$3:$AP$724)</f>
        <v>0</v>
      </c>
      <c r="AI725" s="30">
        <f>SUMIF(Ingredients!$B$3:$B$217,G725,Ingredients!$D$3:$D$217)+SUMIF($B$3:$B$724,G725,$AP$3:$AP$724)</f>
        <v>0</v>
      </c>
      <c r="AJ725" s="30">
        <f>SUMIF(Ingredients!$B$3:$B$217,H725,Ingredients!$D$3:$D$217)+SUMIF($B$3:$B$724,H725,$AP$3:$AP$724)</f>
        <v>0</v>
      </c>
      <c r="AK725" s="30">
        <f>SUMIF(Ingredients!$B$3:$B$217,I725,Ingredients!$D$3:$D$217)+SUMIF($B$3:$B$724,I725,$AP$3:$AP$724)</f>
        <v>0</v>
      </c>
      <c r="AL725" s="30">
        <f>SUMIF(Ingredients!$B$3:$B$217,J725,Ingredients!$D$3:$D$217)+SUMIF($B$3:$B$724,J725,$AP$3:$AP$724)</f>
        <v>0</v>
      </c>
      <c r="AM725" s="30">
        <f>SUMIF(Ingredients!$B$3:$B$217,K725,Ingredients!$D$3:$D$217)+SUMIF($B$3:$B$724,K725,$AP$3:$AP$724)</f>
        <v>0</v>
      </c>
      <c r="AN725" s="30">
        <f>SUMIF(Ingredients!$B$3:$B$217,L725,Ingredients!$D$3:$D$217)+SUMIF($B$3:$B$724,L725,$AP$3:$AP$724)</f>
        <v>0</v>
      </c>
      <c r="AO725" s="30">
        <f>SUMIF(Ingredients!$B$3:$B$217,M725,Ingredients!$D$3:$D$217)+SUMIF($B$3:$B$724,M725,$AP$3:$AP$724)</f>
        <v>0</v>
      </c>
      <c r="AP725" s="29">
        <f t="shared" ref="AP725" si="158">SUM(AH725:AO725)</f>
        <v>0</v>
      </c>
      <c r="AQ725" s="30">
        <f>SUMIF(Ingredients!$B$3:$B$217,F725,Ingredients!$E$3:$E$217)+SUMIF($B$3:$B$724,F725,$AY$3:$AY$727)</f>
        <v>18</v>
      </c>
      <c r="AR725" s="30">
        <f>SUMIF(Ingredients!$B$3:$B$217,G725,Ingredients!$E$3:$E$217)+SUMIF($B$3:$B$724,G725,$AY$3:$AY$727)</f>
        <v>16</v>
      </c>
      <c r="AS725" s="30">
        <f>SUMIF(Ingredients!$B$3:$B$217,H725,Ingredients!$E$3:$E$217)+SUMIF($B$3:$B$724,H725,$AY$3:$AY$727)</f>
        <v>30</v>
      </c>
      <c r="AT725" s="30">
        <f>SUMIF(Ingredients!$B$3:$B$217,I725,Ingredients!$E$3:$E$217)+SUMIF($B$3:$B$724,I725,$AY$3:$AY$727)</f>
        <v>0</v>
      </c>
      <c r="AU725" s="30">
        <f>SUMIF(Ingredients!$B$3:$B$217,J725,Ingredients!$E$3:$E$217)+SUMIF($B$3:$B$724,J725,$AY$3:$AY$727)</f>
        <v>0</v>
      </c>
      <c r="AV725" s="30">
        <f>SUMIF(Ingredients!$B$3:$B$217,K725,Ingredients!$E$3:$E$217)+SUMIF($B$3:$B$724,K725,$AY$3:$AY$727)</f>
        <v>0</v>
      </c>
      <c r="AW725" s="30">
        <f>SUMIF(Ingredients!$B$3:$B$217,L725,Ingredients!$E$3:$E$217)+SUMIF($B$3:$B$724,L725,$AY$3:$AY$727)</f>
        <v>0</v>
      </c>
      <c r="AX725" s="30">
        <f>SUMIF(Ingredients!$B$3:$B$217,M725,Ingredients!$E$3:$E$217)+SUMIF($B$3:$B$724,M725,$AY$3:$AY$727)</f>
        <v>0</v>
      </c>
      <c r="AY725" s="29">
        <f t="shared" ref="AY725" si="159">SUM(AQ725:AX725)/COUNTA(F725:M725)</f>
        <v>21.333333333333332</v>
      </c>
      <c r="AZ725" s="30">
        <f>SUMIF(Ingredients!$B$3:$B$217,F725,Ingredients!$F$3:$F$217)+SUMIF($B$3:$B$724,F725,$BH$3:$BH$724)</f>
        <v>0</v>
      </c>
      <c r="BA725" s="30">
        <f>SUMIF(Ingredients!$B$3:$B$217,G725,Ingredients!$F$3:$F$217)+SUMIF($B$3:$B$724,G725,$BH$3:$BH$724)</f>
        <v>0</v>
      </c>
      <c r="BB725" s="30">
        <f>SUMIF(Ingredients!$B$3:$B$217,H725,Ingredients!$F$3:$F$217)+SUMIF($B$3:$B$724,H725,$BH$3:$BH$724)</f>
        <v>0</v>
      </c>
      <c r="BC725" s="30">
        <f>SUMIF(Ingredients!$B$3:$B$217,I725,Ingredients!$F$3:$F$217)+SUMIF($B$3:$B$724,I725,$BH$3:$BH$724)</f>
        <v>0</v>
      </c>
      <c r="BD725" s="30">
        <f>SUMIF(Ingredients!$B$3:$B$217,J725,Ingredients!$F$3:$F$217)+SUMIF($B$3:$B$724,J725,$BH$3:$BH$724)</f>
        <v>0</v>
      </c>
      <c r="BE725" s="30">
        <f>SUMIF(Ingredients!$B$3:$B$217,K725,Ingredients!$F$3:$F$217)+SUMIF($B$3:$B$724,K725,$BH$3:$BH$724)</f>
        <v>0</v>
      </c>
      <c r="BF725" s="30">
        <f>SUMIF(Ingredients!$B$3:$B$217,L725,Ingredients!$F$3:$F$217)+SUMIF($B$3:$B$724,L725,$BH$3:$BH$724)</f>
        <v>0</v>
      </c>
      <c r="BG725" s="30">
        <f>SUMIF(Ingredients!$B$3:$B$217,M725,Ingredients!$F$3:$F$217)+SUMIF($B$3:$B$724,M725,$BH$3:$BH$724)</f>
        <v>0</v>
      </c>
      <c r="BH725" s="35">
        <f t="shared" ref="BH725" si="160">SUM(AZ725:BG725)</f>
        <v>0</v>
      </c>
      <c r="BI725" s="30">
        <f>SUMIF(Ingredients!$B$3:$B$217,F725,Ingredients!$G$3:$G$217)+SUMIF($B$3:$B$724,F725,$BQ$3:$BQ$724)</f>
        <v>0</v>
      </c>
      <c r="BJ725" s="30">
        <f>SUMIF(Ingredients!$B$3:$B$217,G725,Ingredients!$G$3:$G$217)+SUMIF($B$3:$B$724,G725,$BQ$3:$BQ$724)</f>
        <v>0</v>
      </c>
      <c r="BK725" s="30">
        <f>SUMIF(Ingredients!$B$3:$B$217,H725,Ingredients!$G$3:$G$217)+SUMIF($B$3:$B$724,H725,$BQ$3:$BQ$724)</f>
        <v>0</v>
      </c>
      <c r="BL725" s="30">
        <f>SUMIF(Ingredients!$B$3:$B$217,I725,Ingredients!$G$3:$G$217)+SUMIF($B$3:$B$724,I725,$BQ$3:$BQ$724)</f>
        <v>0</v>
      </c>
      <c r="BM725" s="30">
        <f>SUMIF(Ingredients!$B$3:$B$217,J725,Ingredients!$G$3:$G$217)+SUMIF($B$3:$B$724,J725,$BQ$3:$BQ$724)</f>
        <v>0</v>
      </c>
      <c r="BN725" s="30">
        <f>SUMIF(Ingredients!$B$3:$B$217,K725,Ingredients!$G$3:$G$217)+SUMIF($B$3:$B$724,K725,$BQ$3:$BQ$724)</f>
        <v>0</v>
      </c>
      <c r="BO725" s="30">
        <f>SUMIF(Ingredients!$B$3:$B$217,L725,Ingredients!$G$3:$G$217)+SUMIF($B$3:$B$724,L725,$BQ$3:$BQ$724)</f>
        <v>0</v>
      </c>
      <c r="BP725" s="30">
        <f>SUMIF(Ingredients!$B$3:$B$217,M725,Ingredients!$G$3:$G$217)+SUMIF($B$3:$B$724,M725,$BQ$3:$BQ$724)</f>
        <v>0</v>
      </c>
      <c r="BQ725" s="36">
        <f t="shared" ref="BQ725" si="161">SUM(BI725:BP725)</f>
        <v>0</v>
      </c>
      <c r="BR725" s="30">
        <f>SUMIF(Ingredients!$B$3:$B$217,F725,Ingredients!$H$3:$H$217)+SUMIF($B$3:$B$724,F725,$BZ$3:$BZ$724)</f>
        <v>1.5</v>
      </c>
      <c r="BS725" s="30">
        <f>SUMIF(Ingredients!$B$3:$B$217,G725,Ingredients!$H$3:$H$217)+SUMIF($B$3:$B$724,G725,$BZ$3:$BZ$724)</f>
        <v>0</v>
      </c>
      <c r="BT725" s="30">
        <f>SUMIF(Ingredients!$B$3:$B$217,H725,Ingredients!$H$3:$H$217)+SUMIF($B$3:$B$724,H725,$BZ$3:$BZ$724)</f>
        <v>0</v>
      </c>
      <c r="BU725" s="30">
        <f>SUMIF(Ingredients!$B$3:$B$217,I725,Ingredients!$H$3:$H$217)+SUMIF($B$3:$B$724,I725,$BZ$3:$BZ$724)</f>
        <v>0</v>
      </c>
      <c r="BV725" s="30">
        <f>SUMIF(Ingredients!$B$3:$B$217,J725,Ingredients!$H$3:$H$217)+SUMIF($B$3:$B$724,J725,$BZ$3:$BZ$724)</f>
        <v>0</v>
      </c>
      <c r="BW725" s="30">
        <f>SUMIF(Ingredients!$B$3:$B$217,K725,Ingredients!$H$3:$H$217)+SUMIF($B$3:$B$724,K725,$BZ$3:$BZ$724)</f>
        <v>0</v>
      </c>
      <c r="BX725" s="30">
        <f>SUMIF(Ingredients!$B$3:$B$217,L725,Ingredients!$H$3:$H$217)+SUMIF($B$3:$B$724,L725,$BZ$3:$BZ$724)</f>
        <v>0</v>
      </c>
      <c r="BY725" s="30">
        <f>SUMIF(Ingredients!$B$3:$B$217,M725,Ingredients!$H$3:$H$217)+SUMIF($B$3:$B$724,M725,$BZ$3:$BZ$724)</f>
        <v>0</v>
      </c>
      <c r="BZ725" s="42">
        <f t="shared" ref="BZ725" si="162">SUM(BR725:BY725)</f>
        <v>1.5</v>
      </c>
      <c r="CA725" s="30">
        <f>SUMIF(Ingredients!$B$3:$B$217,F725,Ingredients!$I$3:$I$217)+SUMIF($B$3:$B$724,F725,$CI$3:$CI$724)</f>
        <v>0</v>
      </c>
      <c r="CB725" s="30">
        <f>SUMIF(Ingredients!$B$3:$B$217,G725,Ingredients!$I$3:$I$217)+SUMIF($B$3:$B$724,G725,$CI$3:$CI$724)</f>
        <v>0</v>
      </c>
      <c r="CC725" s="30">
        <f>SUMIF(Ingredients!$B$3:$B$217,H725,Ingredients!$I$3:$I$217)+SUMIF($B$3:$B$724,H725,$CI$3:$CI$724)</f>
        <v>0</v>
      </c>
      <c r="CD725" s="30">
        <f>SUMIF(Ingredients!$B$3:$B$217,I725,Ingredients!$I$3:$I$217)+SUMIF($B$3:$B$724,I725,$CI$3:$CI$724)</f>
        <v>0</v>
      </c>
      <c r="CE725" s="30">
        <f>SUMIF(Ingredients!$B$3:$B$217,J725,Ingredients!$I$3:$I$217)+SUMIF($B$3:$B$724,J725,$CI$3:$CI$724)</f>
        <v>0</v>
      </c>
      <c r="CF725" s="30">
        <f>SUMIF(Ingredients!$B$3:$B$217,K725,Ingredients!$I$3:$I$217)+SUMIF($B$3:$B$724,K725,$CI$3:$CI$724)</f>
        <v>0</v>
      </c>
      <c r="CG725" s="30">
        <f>SUMIF(Ingredients!$B$3:$B$217,L725,Ingredients!$I$3:$I$217)+SUMIF($B$3:$B$724,L725,$CI$3:$CI$724)</f>
        <v>0</v>
      </c>
      <c r="CH725" s="30">
        <f>SUMIF(Ingredients!$B$3:$B$217,M725,Ingredients!$I$3:$I$217)+SUMIF($B$3:$B$724,M725,$CI$3:$CI$724)</f>
        <v>0</v>
      </c>
      <c r="CI725" s="38">
        <f t="shared" ref="CI725" si="163">SUM(CA725:CH725)</f>
        <v>0</v>
      </c>
      <c r="CJ725" s="30">
        <f>SUMIF(Ingredients!$B$3:$B$217,F725,Ingredients!$J$3:$J$217)+SUMIF($B$3:$B$724,F725,$CR$3:$CR$724)</f>
        <v>0</v>
      </c>
      <c r="CK725" s="30">
        <f>SUMIF(Ingredients!$B$3:$B$217,G725,Ingredients!$J$3:$J$217)+SUMIF($B$3:$B$724,G725,$CR$3:$CR$724)</f>
        <v>0</v>
      </c>
      <c r="CL725" s="30">
        <f>SUMIF(Ingredients!$B$3:$B$217,H725,Ingredients!$J$3:$J$217)+SUMIF($B$3:$B$724,H725,$CR$3:$CR$724)</f>
        <v>0</v>
      </c>
      <c r="CM725" s="30">
        <f>SUMIF(Ingredients!$B$3:$B$217,I725,Ingredients!$J$3:$J$217)+SUMIF($B$3:$B$724,I725,$CR$3:$CR$724)</f>
        <v>0</v>
      </c>
      <c r="CN725" s="30">
        <f>SUMIF(Ingredients!$B$3:$B$217,J725,Ingredients!$J$3:$J$217)+SUMIF($B$3:$B$724,J725,$CR$3:$CR$724)</f>
        <v>0</v>
      </c>
      <c r="CO725" s="30">
        <f>SUMIF(Ingredients!$B$3:$B$217,K725,Ingredients!$J$3:$J$217)+SUMIF($B$3:$B$724,K725,$CR$3:$CR$724)</f>
        <v>0</v>
      </c>
      <c r="CP725" s="30">
        <f>SUMIF(Ingredients!$B$3:$B$217,L725,Ingredients!$J$3:$J$217)+SUMIF($B$3:$B$724,L725,$CR$3:$CR$724)</f>
        <v>0</v>
      </c>
      <c r="CQ725" s="30">
        <f>SUMIF(Ingredients!$B$3:$B$217,M725,Ingredients!$J$3:$J$217)+SUMIF($B$3:$B$724,M725,$CR$3:$CR$724)</f>
        <v>0</v>
      </c>
      <c r="CR725" s="43">
        <f t="shared" ref="CR725" si="164">SUM(CJ725:CQ725)</f>
        <v>0</v>
      </c>
      <c r="CS725" s="34">
        <v>5</v>
      </c>
      <c r="CT725" s="30">
        <v>0</v>
      </c>
      <c r="CU725" s="30">
        <v>12</v>
      </c>
      <c r="CV725" s="35">
        <v>0</v>
      </c>
      <c r="CW725" s="36">
        <v>0</v>
      </c>
      <c r="CX725" s="37">
        <v>1.5</v>
      </c>
      <c r="CY725" s="38">
        <v>0</v>
      </c>
      <c r="CZ725" s="39">
        <v>0</v>
      </c>
      <c r="DA725" t="s">
        <v>202</v>
      </c>
      <c r="DB725" t="str">
        <f t="shared" ca="1" si="153"/>
        <v>No</v>
      </c>
      <c r="DD725" t="s">
        <v>200</v>
      </c>
      <c r="DE725" t="str">
        <f t="shared" ca="1" si="154"/>
        <v/>
      </c>
      <c r="DK725" t="s">
        <v>2272</v>
      </c>
    </row>
    <row r="726" spans="1:115" x14ac:dyDescent="0.3">
      <c r="DE726" t="str">
        <f t="shared" ref="DE726" si="165">IF(AND(X726="Yes",NOT(DD726="No")),CONCATENATE(UPPER(C726), "(", E726, ", ItemRegistry.",C726,", ",4," ,", ROUND(CS726/5,2),"f,",ROUND(CT726,0),"f,",ROUND(CV726,0),"f,",ROUND(CX726,2),"f,",ROUND(CW726,2),"f,",ROUND(CY726,2),"f,",ROUND(CZ726,2),"f,",ROUND(CU726/21,2), "f),"),"")</f>
        <v/>
      </c>
    </row>
    <row r="727" spans="1:115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O727" s="18"/>
      <c r="P727" s="18"/>
      <c r="Q727" s="18"/>
      <c r="R727" s="18"/>
      <c r="S727" s="18"/>
      <c r="T727" s="18"/>
      <c r="U727" s="18"/>
      <c r="V727" s="20" t="s">
        <v>1161</v>
      </c>
      <c r="W727" s="20" t="s">
        <v>1123</v>
      </c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8"/>
      <c r="AI727" s="28"/>
      <c r="AJ727" s="28"/>
      <c r="AK727" s="28"/>
      <c r="AL727" s="28"/>
      <c r="AM727" s="28"/>
      <c r="AN727" s="28"/>
      <c r="AO727" s="28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20"/>
      <c r="CS727" s="108" t="s">
        <v>1139</v>
      </c>
      <c r="CT727" s="109"/>
      <c r="CU727" s="109"/>
      <c r="CV727" s="109"/>
      <c r="CW727" s="109"/>
      <c r="CX727" s="109"/>
      <c r="CY727" s="109"/>
      <c r="CZ727" s="110"/>
      <c r="DA727" s="20"/>
      <c r="DB727" s="20"/>
      <c r="DC727" s="20" t="s">
        <v>1135</v>
      </c>
      <c r="DD727" s="28"/>
    </row>
    <row r="728" spans="1:115" x14ac:dyDescent="0.3">
      <c r="V728">
        <f ca="1">SUMIF(V3:V725, 1)</f>
        <v>467</v>
      </c>
      <c r="W728">
        <f ca="1">COUNTA(B3:B724)-V728</f>
        <v>255</v>
      </c>
      <c r="CS728" s="26">
        <f t="shared" ref="CS728:CZ728" si="166">MAX(CS3:CS725)</f>
        <v>75</v>
      </c>
      <c r="CT728" s="26">
        <f t="shared" si="166"/>
        <v>40</v>
      </c>
      <c r="CU728" s="26">
        <f t="shared" si="166"/>
        <v>87</v>
      </c>
      <c r="CV728" s="26">
        <f t="shared" si="166"/>
        <v>3.5</v>
      </c>
      <c r="CW728" s="26">
        <f t="shared" si="166"/>
        <v>4</v>
      </c>
      <c r="CX728" s="26">
        <f t="shared" si="166"/>
        <v>12.5</v>
      </c>
      <c r="CY728" s="26">
        <f t="shared" si="166"/>
        <v>12.5</v>
      </c>
      <c r="CZ728" s="26">
        <f t="shared" si="166"/>
        <v>7</v>
      </c>
      <c r="DA728" t="s">
        <v>1136</v>
      </c>
      <c r="DC728">
        <f>COUNTA(DA3:DA725)-COUNTIF(DA3:DA725,"-")</f>
        <v>723</v>
      </c>
    </row>
    <row r="729" spans="1:115" x14ac:dyDescent="0.3">
      <c r="DA729" t="s">
        <v>1137</v>
      </c>
      <c r="DC729">
        <f>COUNTA(DA3:DA725)-DC728</f>
        <v>0</v>
      </c>
    </row>
    <row r="730" spans="1:115" x14ac:dyDescent="0.3">
      <c r="V730" s="21" t="s">
        <v>1124</v>
      </c>
      <c r="W730">
        <v>572</v>
      </c>
      <c r="X730" t="s">
        <v>1153</v>
      </c>
    </row>
    <row r="731" spans="1:115" x14ac:dyDescent="0.3">
      <c r="V731" s="21" t="s">
        <v>1104</v>
      </c>
      <c r="W731">
        <f ca="1">W730-V728</f>
        <v>105</v>
      </c>
    </row>
    <row r="733" spans="1:115" x14ac:dyDescent="0.3">
      <c r="V733" s="21" t="s">
        <v>1125</v>
      </c>
      <c r="W733">
        <v>501</v>
      </c>
    </row>
    <row r="734" spans="1:115" x14ac:dyDescent="0.3">
      <c r="V734" s="21" t="s">
        <v>1104</v>
      </c>
      <c r="W734">
        <f ca="1">W733-V728</f>
        <v>34</v>
      </c>
    </row>
  </sheetData>
  <mergeCells count="6">
    <mergeCell ref="CS727:CZ727"/>
    <mergeCell ref="CS1:CZ1"/>
    <mergeCell ref="F2:M2"/>
    <mergeCell ref="N1:U1"/>
    <mergeCell ref="N2:U2"/>
    <mergeCell ref="Y1:CR1"/>
  </mergeCells>
  <conditionalFormatting sqref="N3:U725">
    <cfRule type="cellIs" dxfId="39" priority="27" operator="lessThan">
      <formula>0</formula>
    </cfRule>
    <cfRule type="cellIs" dxfId="38" priority="31" operator="equal">
      <formula>1</formula>
    </cfRule>
  </conditionalFormatting>
  <conditionalFormatting sqref="V735:V1048576 W727:CS727 DA727:DD727 V1:V732">
    <cfRule type="cellIs" dxfId="37" priority="22" operator="lessThan">
      <formula>0</formula>
    </cfRule>
    <cfRule type="cellIs" dxfId="36" priority="28" operator="equal">
      <formula>1</formula>
    </cfRule>
  </conditionalFormatting>
  <conditionalFormatting sqref="F3:M725">
    <cfRule type="expression" dxfId="35" priority="12">
      <formula>ISBLANK(F3)</formula>
    </cfRule>
    <cfRule type="expression" dxfId="34" priority="26">
      <formula>N3=1</formula>
    </cfRule>
  </conditionalFormatting>
  <conditionalFormatting sqref="X728:AF1048576 X2:AF2 X726:AF726 X1 X3:X725 DA3:DB725">
    <cfRule type="cellIs" dxfId="33" priority="23" operator="equal">
      <formula>"No"</formula>
    </cfRule>
    <cfRule type="cellIs" dxfId="32" priority="24" operator="equal">
      <formula>"Yes"</formula>
    </cfRule>
  </conditionalFormatting>
  <conditionalFormatting sqref="V733:V734">
    <cfRule type="cellIs" dxfId="31" priority="20" operator="lessThan">
      <formula>0</formula>
    </cfRule>
    <cfRule type="cellIs" dxfId="30" priority="21" operator="equal">
      <formula>1</formula>
    </cfRule>
  </conditionalFormatting>
  <conditionalFormatting sqref="CS3:CZ725">
    <cfRule type="expression" dxfId="29" priority="17">
      <formula>$X3="No"</formula>
    </cfRule>
  </conditionalFormatting>
  <conditionalFormatting sqref="W733">
    <cfRule type="cellIs" dxfId="28" priority="6" operator="lessThan">
      <formula>0</formula>
    </cfRule>
    <cfRule type="cellIs" dxfId="27" priority="7" operator="equal">
      <formula>1</formula>
    </cfRule>
  </conditionalFormatting>
  <conditionalFormatting sqref="DD3:DD725">
    <cfRule type="cellIs" dxfId="26" priority="4" operator="equal">
      <formula>"No"</formula>
    </cfRule>
    <cfRule type="cellIs" dxfId="25" priority="5" operator="equal">
      <formula>"Yes"</formula>
    </cfRule>
  </conditionalFormatting>
  <conditionalFormatting sqref="C3:C725">
    <cfRule type="cellIs" dxfId="24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X3:X725 DD3:DD725 DA3:DB725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X86"/>
  <sheetViews>
    <sheetView workbookViewId="0">
      <pane ySplit="2" topLeftCell="A6" activePane="bottomLeft" state="frozen"/>
      <selection pane="bottomLeft" activeCell="C3" sqref="C3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4" x14ac:dyDescent="0.3">
      <c r="G1" s="111" t="s">
        <v>206</v>
      </c>
      <c r="H1" s="112"/>
      <c r="I1" s="112"/>
      <c r="J1" s="112"/>
      <c r="K1" s="112"/>
      <c r="L1" s="112"/>
      <c r="M1" s="112"/>
      <c r="N1" s="113"/>
    </row>
    <row r="2" spans="1:24" x14ac:dyDescent="0.3">
      <c r="A2" s="1" t="s">
        <v>2702</v>
      </c>
      <c r="B2" s="1" t="s">
        <v>203</v>
      </c>
      <c r="C2" s="1" t="s">
        <v>1280</v>
      </c>
      <c r="D2" s="1"/>
      <c r="E2" s="1" t="s">
        <v>1193</v>
      </c>
      <c r="F2" s="1" t="s">
        <v>110</v>
      </c>
      <c r="G2" s="32" t="s">
        <v>2</v>
      </c>
      <c r="H2" s="28" t="s">
        <v>204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2299</v>
      </c>
      <c r="P2" s="1" t="s">
        <v>1096</v>
      </c>
      <c r="Q2" s="1" t="s">
        <v>1269</v>
      </c>
      <c r="R2" s="1"/>
      <c r="S2" s="1"/>
      <c r="T2" s="1" t="s">
        <v>2703</v>
      </c>
      <c r="U2" s="1" t="s">
        <v>2704</v>
      </c>
      <c r="V2" s="1" t="s">
        <v>2707</v>
      </c>
      <c r="W2" s="1" t="s">
        <v>2705</v>
      </c>
      <c r="X2" s="1" t="s">
        <v>2709</v>
      </c>
    </row>
    <row r="3" spans="1:24" x14ac:dyDescent="0.3">
      <c r="A3" s="106" t="s">
        <v>268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240</v>
      </c>
      <c r="F3" s="11" t="s">
        <v>1185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202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S3" t="s">
        <v>1</v>
      </c>
      <c r="T3" t="s">
        <v>199</v>
      </c>
      <c r="U3" t="s">
        <v>202</v>
      </c>
      <c r="V3" t="s">
        <v>202</v>
      </c>
      <c r="W3" t="s">
        <v>199</v>
      </c>
      <c r="X3" t="s">
        <v>199</v>
      </c>
    </row>
    <row r="4" spans="1:24" x14ac:dyDescent="0.3">
      <c r="A4" s="106"/>
      <c r="B4" s="11" t="s">
        <v>12</v>
      </c>
      <c r="C4" s="11" t="str">
        <f t="shared" ref="C4:C16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240</v>
      </c>
      <c r="F4" s="11" t="s">
        <v>1185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202</v>
      </c>
      <c r="Q4" t="str">
        <f t="shared" ref="Q4:Q67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S4" t="s">
        <v>11</v>
      </c>
      <c r="T4" t="s">
        <v>202</v>
      </c>
      <c r="U4" t="s">
        <v>202</v>
      </c>
      <c r="V4" t="s">
        <v>202</v>
      </c>
      <c r="W4" t="s">
        <v>202</v>
      </c>
      <c r="X4" t="s">
        <v>202</v>
      </c>
    </row>
    <row r="5" spans="1:24" x14ac:dyDescent="0.3">
      <c r="A5" s="106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240</v>
      </c>
      <c r="F5" s="11" t="s">
        <v>1185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202</v>
      </c>
      <c r="Q5" t="str">
        <f t="shared" si="1"/>
        <v>CHERRYJUICEITEM(FRUIT, ItemRegistry.cherryjuiceItem, 4, 0.6f, 10f, 0f, 0f, 1.5f, 0f, 0f, 2.1f),</v>
      </c>
      <c r="S5" t="s">
        <v>12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</row>
    <row r="6" spans="1:24" x14ac:dyDescent="0.3">
      <c r="A6" s="106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240</v>
      </c>
      <c r="F6" s="11" t="s">
        <v>1185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202</v>
      </c>
      <c r="Q6" t="str">
        <f t="shared" si="1"/>
        <v>CRANBERRYJUICEITEM(FRUIT, ItemRegistry.cranberryjuiceItem, 4, 0.6f, 10f, 0f, 0f, 1.5f, 0f, 0f, 2.1f),</v>
      </c>
      <c r="S6" t="s">
        <v>13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</row>
    <row r="7" spans="1:24" x14ac:dyDescent="0.3">
      <c r="A7" s="106"/>
      <c r="B7" s="11" t="s">
        <v>19</v>
      </c>
      <c r="C7" s="11" t="s">
        <v>2152</v>
      </c>
      <c r="D7" s="11">
        <f>COUNTIF('PH Itemnames'!$D$1:'PH Itemnames'!$D$278,'PH foods expanded'!C7)+COUNTIF('PH Itemnames'!$B$1:$B$723,'PH foods expanded'!C7)</f>
        <v>1</v>
      </c>
      <c r="E7" s="11" t="s">
        <v>240</v>
      </c>
      <c r="F7" s="11" t="s">
        <v>1185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202</v>
      </c>
      <c r="Q7" t="str">
        <f t="shared" si="1"/>
        <v>APPLEJUICEITEM(FRUIT, ItemRegistry.applejuiceItem, 4, 0.6f, 10f, 0f, 0f, 1.5f, 0f, 0f, 2.1f),</v>
      </c>
      <c r="S7" t="s">
        <v>14</v>
      </c>
      <c r="T7" t="s">
        <v>202</v>
      </c>
      <c r="U7" t="s">
        <v>202</v>
      </c>
      <c r="V7" t="s">
        <v>202</v>
      </c>
      <c r="W7" t="s">
        <v>202</v>
      </c>
      <c r="X7" t="s">
        <v>202</v>
      </c>
    </row>
    <row r="8" spans="1:24" x14ac:dyDescent="0.3">
      <c r="A8" s="106"/>
      <c r="B8" s="11" t="s">
        <v>20</v>
      </c>
      <c r="C8" s="11" t="s">
        <v>1464</v>
      </c>
      <c r="D8" s="11">
        <f>COUNTIF('PH Itemnames'!$D$1:'PH Itemnames'!$D$278,'PH foods expanded'!C8)+COUNTIF('PH Itemnames'!$B$1:$B$723,'PH foods expanded'!C8)</f>
        <v>1</v>
      </c>
      <c r="E8" s="11" t="s">
        <v>240</v>
      </c>
      <c r="F8" s="11" t="s">
        <v>1185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202</v>
      </c>
      <c r="Q8" t="str">
        <f t="shared" si="1"/>
        <v>LEMONAIDEITEM(FRUIT, ItemRegistry.lemonaideItem, 4, 0.6f, 10f, 0f, 0f, 1.5f, 0f, 0f, 2.1f),</v>
      </c>
      <c r="S8" t="s">
        <v>15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</row>
    <row r="9" spans="1:24" x14ac:dyDescent="0.3">
      <c r="A9" s="106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240</v>
      </c>
      <c r="F9" s="11" t="s">
        <v>1185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202</v>
      </c>
      <c r="Q9" t="str">
        <f t="shared" si="1"/>
        <v>ORANGEJUICEITEM(FRUIT, ItemRegistry.orangejuiceItem, 4, 0.6f, 10f, 0f, 0f, 1.5f, 0f, 0f, 2.1f),</v>
      </c>
      <c r="S9" t="s">
        <v>16</v>
      </c>
      <c r="T9" t="s">
        <v>202</v>
      </c>
      <c r="U9" t="s">
        <v>202</v>
      </c>
      <c r="V9" t="s">
        <v>202</v>
      </c>
      <c r="W9" t="s">
        <v>202</v>
      </c>
      <c r="X9" t="s">
        <v>202</v>
      </c>
    </row>
    <row r="10" spans="1:24" x14ac:dyDescent="0.3">
      <c r="A10" s="106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240</v>
      </c>
      <c r="F10" s="11" t="s">
        <v>1185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202</v>
      </c>
      <c r="Q10" t="str">
        <f t="shared" si="1"/>
        <v>PEACHJUICEITEM(FRUIT, ItemRegistry.peachjuiceItem, 4, 0.6f, 10f, 0f, 0f, 1.5f, 0f, 0f, 2.1f),</v>
      </c>
      <c r="S10" t="s">
        <v>17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</row>
    <row r="11" spans="1:24" x14ac:dyDescent="0.3">
      <c r="A11" s="106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240</v>
      </c>
      <c r="F11" s="11" t="s">
        <v>1185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202</v>
      </c>
      <c r="Q11" t="str">
        <f t="shared" si="1"/>
        <v>PLUMJUICEITEM(FRUIT, ItemRegistry.plumjuiceItem, 4, 0.6f, 10f, 0f, 0f, 1.5f, 0f, 0f, 2.1f),</v>
      </c>
      <c r="S11" t="s">
        <v>18</v>
      </c>
      <c r="T11" t="s">
        <v>199</v>
      </c>
      <c r="U11" t="s">
        <v>202</v>
      </c>
      <c r="V11" t="s">
        <v>202</v>
      </c>
      <c r="W11" t="s">
        <v>202</v>
      </c>
      <c r="X11" t="s">
        <v>202</v>
      </c>
    </row>
    <row r="12" spans="1:24" x14ac:dyDescent="0.3">
      <c r="A12" s="106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240</v>
      </c>
      <c r="F12" s="11" t="s">
        <v>1185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202</v>
      </c>
      <c r="Q12" t="str">
        <f t="shared" si="1"/>
        <v>RASPBERRYJUICEITEM(FRUIT, ItemRegistry.raspberryjuiceItem, 4, 0.6f, 10f, 0f, 0f, 1.5f, 0f, 0f, 2.1f),</v>
      </c>
      <c r="S12" t="s">
        <v>19</v>
      </c>
      <c r="T12" t="s">
        <v>202</v>
      </c>
      <c r="U12" t="s">
        <v>202</v>
      </c>
      <c r="V12" t="s">
        <v>202</v>
      </c>
      <c r="W12" t="s">
        <v>202</v>
      </c>
      <c r="X12" t="s">
        <v>202</v>
      </c>
    </row>
    <row r="13" spans="1:24" x14ac:dyDescent="0.3">
      <c r="A13" s="106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240</v>
      </c>
      <c r="F13" s="11" t="s">
        <v>1185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199</v>
      </c>
      <c r="P13" t="s">
        <v>2708</v>
      </c>
      <c r="Q13" t="str">
        <f t="shared" si="1"/>
        <v/>
      </c>
      <c r="S13" t="s">
        <v>20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</row>
    <row r="14" spans="1:24" x14ac:dyDescent="0.3">
      <c r="A14" s="106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240</v>
      </c>
      <c r="F14" s="11" t="s">
        <v>1185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202</v>
      </c>
      <c r="Q14" t="str">
        <f t="shared" si="1"/>
        <v>STRAWBERRYJUICEITEM(FRUIT, ItemRegistry.strawberryjuiceItem, 4, 0.6f, 10f, 0f, 0f, 1.5f, 0f, 0f, 2.1f),</v>
      </c>
      <c r="S14" t="s">
        <v>21</v>
      </c>
      <c r="T14" t="s">
        <v>199</v>
      </c>
      <c r="U14" t="s">
        <v>199</v>
      </c>
      <c r="V14" t="s">
        <v>199</v>
      </c>
      <c r="W14" t="s">
        <v>199</v>
      </c>
      <c r="X14" t="s">
        <v>199</v>
      </c>
    </row>
    <row r="15" spans="1:24" x14ac:dyDescent="0.3">
      <c r="A15" s="106"/>
      <c r="B15" s="11" t="s">
        <v>139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240</v>
      </c>
      <c r="F15" s="11" t="s">
        <v>1185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202</v>
      </c>
      <c r="Q15" t="str">
        <f t="shared" si="1"/>
        <v>GRAPEJUICEITEM(FRUIT, ItemRegistry.grapejuiceItem, 4, 0.6f, 10f, 0f, 0f, 1.5f, 0f, 0f, 2.1f),</v>
      </c>
      <c r="S15" t="s">
        <v>22</v>
      </c>
      <c r="T15" t="s">
        <v>202</v>
      </c>
      <c r="U15" t="s">
        <v>202</v>
      </c>
      <c r="V15" t="s">
        <v>202</v>
      </c>
      <c r="W15" t="s">
        <v>202</v>
      </c>
      <c r="X15" t="s">
        <v>202</v>
      </c>
    </row>
    <row r="16" spans="1:24" x14ac:dyDescent="0.3">
      <c r="A16" s="121"/>
      <c r="B16" s="66" t="s">
        <v>61</v>
      </c>
      <c r="C16" s="66" t="str">
        <f t="shared" si="0"/>
        <v>carrotjuiceItem</v>
      </c>
      <c r="D16" s="66">
        <f>COUNTIF('PH Itemnames'!$D$1:'PH Itemnames'!$D$278,'PH foods expanded'!C16)+COUNTIF('PH Itemnames'!$B$1:$B$723,'PH foods expanded'!C16)</f>
        <v>1</v>
      </c>
      <c r="E16" s="66" t="s">
        <v>240</v>
      </c>
      <c r="F16" s="66" t="s">
        <v>1188</v>
      </c>
      <c r="G16" s="67">
        <v>3</v>
      </c>
      <c r="H16" s="68">
        <v>9.5</v>
      </c>
      <c r="I16" s="68">
        <v>10</v>
      </c>
      <c r="J16" s="69">
        <v>0</v>
      </c>
      <c r="K16" s="70">
        <v>0</v>
      </c>
      <c r="L16" s="71">
        <v>1.5</v>
      </c>
      <c r="M16" s="72">
        <v>0</v>
      </c>
      <c r="N16" s="73">
        <v>0</v>
      </c>
      <c r="O16" t="s">
        <v>202</v>
      </c>
      <c r="Q16" t="str">
        <f t="shared" si="1"/>
        <v>CARROTJUICEITEM(VEGETABLE, ItemRegistry.carrotjuiceItem, 4, 0.6f, 10f, 0f, 1.5f, 0f, 0f, 0f, 2.1f),</v>
      </c>
      <c r="S16" t="s">
        <v>23</v>
      </c>
      <c r="T16" t="s">
        <v>202</v>
      </c>
      <c r="U16" t="s">
        <v>202</v>
      </c>
      <c r="V16" t="s">
        <v>202</v>
      </c>
      <c r="W16" t="s">
        <v>202</v>
      </c>
      <c r="X16" t="s">
        <v>202</v>
      </c>
    </row>
    <row r="17" spans="1:24" x14ac:dyDescent="0.3">
      <c r="A17" s="107" t="s">
        <v>1043</v>
      </c>
      <c r="B17" s="74" t="s">
        <v>1</v>
      </c>
      <c r="C17" s="11" t="str">
        <f>CONCATENATE(LOWER(B17),"smoothieItem")</f>
        <v>bananasmoothieItem</v>
      </c>
      <c r="D17" s="11">
        <f>COUNTIF('PH Itemnames'!$D$1:'PH Itemnames'!$D$278,'PH foods expanded'!C17)+COUNTIF('PH Itemnames'!$B$1:$B$723,'PH foods expanded'!C17)</f>
        <v>1</v>
      </c>
      <c r="E17" s="74" t="s">
        <v>240</v>
      </c>
      <c r="F17" s="74" t="s">
        <v>1185</v>
      </c>
      <c r="G17" s="75">
        <v>5</v>
      </c>
      <c r="H17" s="76">
        <v>15</v>
      </c>
      <c r="I17" s="76">
        <v>9</v>
      </c>
      <c r="J17" s="77">
        <v>0</v>
      </c>
      <c r="K17" s="78">
        <v>1.5</v>
      </c>
      <c r="L17" s="79">
        <v>0</v>
      </c>
      <c r="M17" s="80">
        <v>0</v>
      </c>
      <c r="N17" s="81">
        <v>0</v>
      </c>
      <c r="O17" t="s">
        <v>202</v>
      </c>
      <c r="Q17" t="str">
        <f t="shared" si="1"/>
        <v>BANANASMOOTHIEITEM(FRUIT, ItemRegistry.bananasmoothieItem, 4, 1f, 15f, 0f, 0f, 1.5f, 0f, 0f, 2.33f),</v>
      </c>
      <c r="S17" t="s">
        <v>24</v>
      </c>
      <c r="T17" t="s">
        <v>202</v>
      </c>
      <c r="U17" t="s">
        <v>202</v>
      </c>
      <c r="V17" t="s">
        <v>202</v>
      </c>
      <c r="W17" t="s">
        <v>202</v>
      </c>
      <c r="X17" t="s">
        <v>202</v>
      </c>
    </row>
    <row r="18" spans="1:24" ht="14.4" customHeight="1" x14ac:dyDescent="0.3">
      <c r="A18" s="106"/>
      <c r="B18" s="11" t="s">
        <v>11</v>
      </c>
      <c r="C18" s="11" t="str">
        <f t="shared" ref="C18:C31" si="2">CONCATENATE(LOWER(B18),"smoothieItem")</f>
        <v>blackberrysmoothieItem</v>
      </c>
      <c r="D18" s="11">
        <f>COUNTIF('PH Itemnames'!$D$1:'PH Itemnames'!$D$278,'PH foods expanded'!C18)+COUNTIF('PH Itemnames'!$B$1:$B$723,'PH foods expanded'!C18)</f>
        <v>1</v>
      </c>
      <c r="E18" s="11" t="s">
        <v>240</v>
      </c>
      <c r="F18" s="11" t="s">
        <v>1185</v>
      </c>
      <c r="G18" s="34">
        <v>5</v>
      </c>
      <c r="H18" s="30">
        <v>15</v>
      </c>
      <c r="I18" s="30">
        <v>9</v>
      </c>
      <c r="J18" s="35">
        <v>0</v>
      </c>
      <c r="K18" s="36">
        <v>1.5</v>
      </c>
      <c r="L18" s="37">
        <v>0</v>
      </c>
      <c r="M18" s="38">
        <v>0</v>
      </c>
      <c r="N18" s="39">
        <v>0</v>
      </c>
      <c r="O18" t="s">
        <v>202</v>
      </c>
      <c r="Q18" t="str">
        <f t="shared" si="1"/>
        <v>BLACKBERRYSMOOTHIEITEM(FRUIT, ItemRegistry.blackberrysmoothieItem, 4, 1f, 15f, 0f, 0f, 1.5f, 0f, 0f, 2.33f),</v>
      </c>
      <c r="S18" t="s">
        <v>25</v>
      </c>
      <c r="T18" t="s">
        <v>202</v>
      </c>
      <c r="U18" t="s">
        <v>202</v>
      </c>
      <c r="V18" t="s">
        <v>202</v>
      </c>
      <c r="W18" t="s">
        <v>202</v>
      </c>
      <c r="X18" t="s">
        <v>202</v>
      </c>
    </row>
    <row r="19" spans="1:24" x14ac:dyDescent="0.3">
      <c r="A19" s="106"/>
      <c r="B19" s="11" t="s">
        <v>12</v>
      </c>
      <c r="C19" s="11" t="str">
        <f t="shared" si="2"/>
        <v>blueberrysmoothieItem</v>
      </c>
      <c r="D19" s="11">
        <f>COUNTIF('PH Itemnames'!$D$1:'PH Itemnames'!$D$278,'PH foods expanded'!C19)+COUNTIF('PH Itemnames'!$B$1:$B$723,'PH foods expanded'!C19)</f>
        <v>1</v>
      </c>
      <c r="E19" s="11" t="s">
        <v>240</v>
      </c>
      <c r="F19" s="11" t="s">
        <v>1185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202</v>
      </c>
      <c r="Q19" t="str">
        <f t="shared" si="1"/>
        <v>BLUEBERRYSMOOTHIEITEM(FRUIT, ItemRegistry.blueberrysmoothieItem, 4, 1f, 15f, 0f, 0f, 1.5f, 0f, 0f, 2.33f),</v>
      </c>
      <c r="S19" t="s">
        <v>26</v>
      </c>
      <c r="T19" t="s">
        <v>202</v>
      </c>
      <c r="U19" t="s">
        <v>202</v>
      </c>
      <c r="V19" t="s">
        <v>202</v>
      </c>
      <c r="W19" t="s">
        <v>202</v>
      </c>
      <c r="X19" t="s">
        <v>202</v>
      </c>
    </row>
    <row r="20" spans="1:24" x14ac:dyDescent="0.3">
      <c r="A20" s="106"/>
      <c r="B20" s="11" t="s">
        <v>14</v>
      </c>
      <c r="C20" s="11" t="str">
        <f t="shared" si="2"/>
        <v>cherrysmoothieItem</v>
      </c>
      <c r="D20" s="11">
        <f>COUNTIF('PH Itemnames'!$D$1:'PH Itemnames'!$D$278,'PH foods expanded'!C20)+COUNTIF('PH Itemnames'!$B$1:$B$723,'PH foods expanded'!C20)</f>
        <v>1</v>
      </c>
      <c r="E20" s="11" t="s">
        <v>240</v>
      </c>
      <c r="F20" s="11" t="s">
        <v>1185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202</v>
      </c>
      <c r="Q20" t="str">
        <f t="shared" si="1"/>
        <v>CHERRYSMOOTHIEITEM(FRUIT, ItemRegistry.cherrysmoothieItem, 4, 1f, 15f, 0f, 0f, 1.5f, 0f, 0f, 2.33f),</v>
      </c>
      <c r="S20" t="s">
        <v>27</v>
      </c>
      <c r="T20" t="s">
        <v>200</v>
      </c>
      <c r="U20" t="s">
        <v>200</v>
      </c>
      <c r="V20" t="s">
        <v>200</v>
      </c>
      <c r="W20" t="s">
        <v>200</v>
      </c>
      <c r="X20" t="s">
        <v>200</v>
      </c>
    </row>
    <row r="21" spans="1:24" x14ac:dyDescent="0.3">
      <c r="A21" s="106"/>
      <c r="B21" s="11" t="s">
        <v>16</v>
      </c>
      <c r="C21" s="11" t="str">
        <f t="shared" si="2"/>
        <v>cranberrysmoothieItem</v>
      </c>
      <c r="D21" s="11">
        <f>COUNTIF('PH Itemnames'!$D$1:'PH Itemnames'!$D$278,'PH foods expanded'!C21)+COUNTIF('PH Itemnames'!$B$1:$B$723,'PH foods expanded'!C21)</f>
        <v>1</v>
      </c>
      <c r="E21" s="11" t="s">
        <v>240</v>
      </c>
      <c r="F21" s="11" t="s">
        <v>1185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202</v>
      </c>
      <c r="Q21" t="str">
        <f t="shared" si="1"/>
        <v>CRANBERRYSMOOTHIEITEM(FRUIT, ItemRegistry.cranberrysmoothieItem, 4, 1f, 15f, 0f, 0f, 1.5f, 0f, 0f, 2.33f),</v>
      </c>
      <c r="S21" t="s">
        <v>105</v>
      </c>
      <c r="T21" t="s">
        <v>202</v>
      </c>
      <c r="U21" t="s">
        <v>202</v>
      </c>
      <c r="V21" t="s">
        <v>202</v>
      </c>
      <c r="W21" t="s">
        <v>202</v>
      </c>
      <c r="X21" t="s">
        <v>202</v>
      </c>
    </row>
    <row r="22" spans="1:24" x14ac:dyDescent="0.3">
      <c r="A22" s="106"/>
      <c r="B22" s="11" t="s">
        <v>18</v>
      </c>
      <c r="C22" s="11" t="str">
        <f t="shared" si="2"/>
        <v>gooseberrysmoothieItem</v>
      </c>
      <c r="D22" s="11">
        <f>COUNTIF('PH Itemnames'!$D$1:'PH Itemnames'!$D$278,'PH foods expanded'!C22)+COUNTIF('PH Itemnames'!$B$1:$B$723,'PH foods expanded'!C22)</f>
        <v>1</v>
      </c>
      <c r="E22" s="11" t="s">
        <v>240</v>
      </c>
      <c r="F22" s="11" t="s">
        <v>1185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202</v>
      </c>
      <c r="Q22" t="str">
        <f t="shared" si="1"/>
        <v>GOOSEBERRYSMOOTHIEITEM(FRUIT, ItemRegistry.gooseberrysmoothieItem, 4, 1f, 15f, 0f, 0f, 1.5f, 0f, 0f, 2.33f),</v>
      </c>
      <c r="S22" t="s">
        <v>28</v>
      </c>
      <c r="T22" t="s">
        <v>200</v>
      </c>
      <c r="U22" t="s">
        <v>200</v>
      </c>
      <c r="V22" t="s">
        <v>200</v>
      </c>
      <c r="W22" t="s">
        <v>200</v>
      </c>
      <c r="X22" t="s">
        <v>200</v>
      </c>
    </row>
    <row r="23" spans="1:24" x14ac:dyDescent="0.3">
      <c r="A23" s="106"/>
      <c r="B23" s="11" t="s">
        <v>19</v>
      </c>
      <c r="C23" s="11" t="s">
        <v>1860</v>
      </c>
      <c r="D23" s="11">
        <f>COUNTIF('PH Itemnames'!$D$1:'PH Itemnames'!$D$278,'PH foods expanded'!C23)+COUNTIF('PH Itemnames'!$B$1:$B$723,'PH foods expanded'!C23)</f>
        <v>1</v>
      </c>
      <c r="E23" s="11" t="s">
        <v>240</v>
      </c>
      <c r="F23" s="11" t="s">
        <v>1185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202</v>
      </c>
      <c r="Q23" t="str">
        <f t="shared" si="1"/>
        <v>APPLESMOOTHIEITEM(FRUIT, ItemRegistry.applesmoothieItem, 4, 1f, 15f, 0f, 0f, 1.5f, 0f, 0f, 2.33f),</v>
      </c>
      <c r="S23" t="s">
        <v>139</v>
      </c>
      <c r="T23" t="s">
        <v>202</v>
      </c>
      <c r="U23" t="s">
        <v>202</v>
      </c>
      <c r="V23" t="s">
        <v>202</v>
      </c>
      <c r="W23" t="s">
        <v>202</v>
      </c>
      <c r="X23" t="s">
        <v>202</v>
      </c>
    </row>
    <row r="24" spans="1:24" x14ac:dyDescent="0.3">
      <c r="A24" s="106"/>
      <c r="B24" s="11" t="s">
        <v>20</v>
      </c>
      <c r="C24" s="11" t="str">
        <f t="shared" si="2"/>
        <v>lemonsmoothieItem</v>
      </c>
      <c r="D24" s="11">
        <f>COUNTIF('PH Itemnames'!$D$1:'PH Itemnames'!$D$278,'PH foods expanded'!C24)+COUNTIF('PH Itemnames'!$B$1:$B$723,'PH foods expanded'!C24)</f>
        <v>1</v>
      </c>
      <c r="E24" s="11" t="s">
        <v>240</v>
      </c>
      <c r="F24" s="11" t="s">
        <v>1185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202</v>
      </c>
      <c r="Q24" t="str">
        <f t="shared" si="1"/>
        <v>LEMONSMOOTHIEITEM(FRUIT, ItemRegistry.lemonsmoothieItem, 4, 1f, 15f, 0f, 0f, 1.5f, 0f, 0f, 2.33f),</v>
      </c>
      <c r="S24" t="s">
        <v>61</v>
      </c>
      <c r="T24" t="s">
        <v>202</v>
      </c>
      <c r="U24" t="s">
        <v>199</v>
      </c>
      <c r="V24" t="s">
        <v>199</v>
      </c>
      <c r="W24" t="s">
        <v>199</v>
      </c>
      <c r="X24" t="s">
        <v>199</v>
      </c>
    </row>
    <row r="25" spans="1:24" x14ac:dyDescent="0.3">
      <c r="A25" s="106"/>
      <c r="B25" s="11" t="s">
        <v>22</v>
      </c>
      <c r="C25" s="11" t="str">
        <f t="shared" si="2"/>
        <v>orangesmoothieItem</v>
      </c>
      <c r="D25" s="11">
        <f>COUNTIF('PH Itemnames'!$D$1:'PH Itemnames'!$D$278,'PH foods expanded'!C25)+COUNTIF('PH Itemnames'!$B$1:$B$723,'PH foods expanded'!C25)</f>
        <v>1</v>
      </c>
      <c r="E25" s="11" t="s">
        <v>240</v>
      </c>
      <c r="F25" s="11" t="s">
        <v>1185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202</v>
      </c>
      <c r="Q25" t="str">
        <f t="shared" si="1"/>
        <v>ORANGESMOOTHIEITEM(FRUIT, ItemRegistry.orangesmoothieItem, 4, 1f, 15f, 0f, 0f, 1.5f, 0f, 0f, 2.33f),</v>
      </c>
    </row>
    <row r="26" spans="1:24" x14ac:dyDescent="0.3">
      <c r="A26" s="106"/>
      <c r="B26" s="11" t="s">
        <v>23</v>
      </c>
      <c r="C26" s="11" t="str">
        <f t="shared" si="2"/>
        <v>peachsmoothieItem</v>
      </c>
      <c r="D26" s="11">
        <f>COUNTIF('PH Itemnames'!$D$1:'PH Itemnames'!$D$278,'PH foods expanded'!C26)+COUNTIF('PH Itemnames'!$B$1:$B$723,'PH foods expanded'!C26)</f>
        <v>1</v>
      </c>
      <c r="E26" s="11" t="s">
        <v>240</v>
      </c>
      <c r="F26" s="11" t="s">
        <v>1185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202</v>
      </c>
      <c r="Q26" t="str">
        <f t="shared" si="1"/>
        <v>PEACHSMOOTHIEITEM(FRUIT, ItemRegistry.peachsmoothieItem, 4, 1f, 15f, 0f, 0f, 1.5f, 0f, 0f, 2.33f),</v>
      </c>
    </row>
    <row r="27" spans="1:24" x14ac:dyDescent="0.3">
      <c r="A27" s="106"/>
      <c r="B27" s="11" t="s">
        <v>24</v>
      </c>
      <c r="C27" s="11" t="str">
        <f t="shared" si="2"/>
        <v>plumsmoothieItem</v>
      </c>
      <c r="D27" s="11">
        <f>COUNTIF('PH Itemnames'!$D$1:'PH Itemnames'!$D$278,'PH foods expanded'!C27)+COUNTIF('PH Itemnames'!$B$1:$B$723,'PH foods expanded'!C27)</f>
        <v>1</v>
      </c>
      <c r="E27" s="11" t="s">
        <v>240</v>
      </c>
      <c r="F27" s="11" t="s">
        <v>1185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202</v>
      </c>
      <c r="Q27" t="str">
        <f t="shared" si="1"/>
        <v>PLUMSMOOTHIEITEM(FRUIT, ItemRegistry.plumsmoothieItem, 4, 1f, 15f, 0f, 0f, 1.5f, 0f, 0f, 2.33f),</v>
      </c>
    </row>
    <row r="28" spans="1:24" x14ac:dyDescent="0.3">
      <c r="A28" s="106"/>
      <c r="B28" s="11" t="s">
        <v>25</v>
      </c>
      <c r="C28" s="11" t="str">
        <f t="shared" si="2"/>
        <v>raspberrysmoothieItem</v>
      </c>
      <c r="D28" s="11">
        <f>COUNTIF('PH Itemnames'!$D$1:'PH Itemnames'!$D$278,'PH foods expanded'!C28)+COUNTIF('PH Itemnames'!$B$1:$B$723,'PH foods expanded'!C28)</f>
        <v>1</v>
      </c>
      <c r="E28" s="11" t="s">
        <v>240</v>
      </c>
      <c r="F28" s="11" t="s">
        <v>1185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202</v>
      </c>
      <c r="Q28" t="str">
        <f t="shared" si="1"/>
        <v>RASPBERRYSMOOTHIEITEM(FRUIT, ItemRegistry.raspberrysmoothieItem, 4, 1f, 15f, 0f, 0f, 1.5f, 0f, 0f, 2.33f),</v>
      </c>
    </row>
    <row r="29" spans="1:24" x14ac:dyDescent="0.3">
      <c r="A29" s="106"/>
      <c r="B29" s="11" t="s">
        <v>26</v>
      </c>
      <c r="C29" s="11" t="str">
        <f t="shared" si="2"/>
        <v>red applesmoothieItem</v>
      </c>
      <c r="D29" s="11">
        <f>COUNTIF('PH Itemnames'!$D$1:'PH Itemnames'!$D$278,'PH foods expanded'!C29)+COUNTIF('PH Itemnames'!$B$1:$B$723,'PH foods expanded'!C29)</f>
        <v>0</v>
      </c>
      <c r="E29" s="11" t="s">
        <v>240</v>
      </c>
      <c r="F29" s="11" t="s">
        <v>1185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199</v>
      </c>
      <c r="Q29" t="str">
        <f t="shared" si="1"/>
        <v/>
      </c>
    </row>
    <row r="30" spans="1:24" x14ac:dyDescent="0.3">
      <c r="A30" s="106"/>
      <c r="B30" s="11" t="s">
        <v>105</v>
      </c>
      <c r="C30" s="11" t="str">
        <f t="shared" si="2"/>
        <v>strawberrysmoothieItem</v>
      </c>
      <c r="D30" s="11">
        <f>COUNTIF('PH Itemnames'!$D$1:'PH Itemnames'!$D$278,'PH foods expanded'!C30)+COUNTIF('PH Itemnames'!$B$1:$B$723,'PH foods expanded'!C30)</f>
        <v>1</v>
      </c>
      <c r="E30" s="11" t="s">
        <v>240</v>
      </c>
      <c r="F30" s="11" t="s">
        <v>1185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202</v>
      </c>
      <c r="Q30" t="str">
        <f t="shared" si="1"/>
        <v>STRAWBERRYSMOOTHIEITEM(FRUIT, ItemRegistry.strawberrysmoothieItem, 4, 1f, 15f, 0f, 0f, 1.5f, 0f, 0f, 2.33f),</v>
      </c>
    </row>
    <row r="31" spans="1:24" x14ac:dyDescent="0.3">
      <c r="A31" s="121"/>
      <c r="B31" s="66" t="s">
        <v>139</v>
      </c>
      <c r="C31" s="66" t="str">
        <f t="shared" si="2"/>
        <v>grapesmoothieItem</v>
      </c>
      <c r="D31" s="66">
        <f>COUNTIF('PH Itemnames'!$D$1:'PH Itemnames'!$D$278,'PH foods expanded'!C31)+COUNTIF('PH Itemnames'!$B$1:$B$723,'PH foods expanded'!C31)</f>
        <v>1</v>
      </c>
      <c r="E31" s="66" t="s">
        <v>240</v>
      </c>
      <c r="F31" s="66" t="s">
        <v>1185</v>
      </c>
      <c r="G31" s="67">
        <v>5</v>
      </c>
      <c r="H31" s="68">
        <v>15</v>
      </c>
      <c r="I31" s="68">
        <v>9</v>
      </c>
      <c r="J31" s="69">
        <v>0</v>
      </c>
      <c r="K31" s="70">
        <v>1.5</v>
      </c>
      <c r="L31" s="71">
        <v>0</v>
      </c>
      <c r="M31" s="72">
        <v>0</v>
      </c>
      <c r="N31" s="73">
        <v>0</v>
      </c>
      <c r="O31" t="s">
        <v>202</v>
      </c>
      <c r="Q31" t="str">
        <f t="shared" si="1"/>
        <v>GRAPESMOOTHIEITEM(FRUIT, ItemRegistry.grapesmoothieItem, 4, 1f, 15f, 0f, 0f, 1.5f, 0f, 0f, 2.33f),</v>
      </c>
    </row>
    <row r="32" spans="1:24" x14ac:dyDescent="0.3">
      <c r="A32" s="107" t="s">
        <v>2706</v>
      </c>
      <c r="B32" s="74" t="s">
        <v>1</v>
      </c>
      <c r="C32" s="11" t="str">
        <f>CONCATENATE(LOWER(B32),"yogurtItem")</f>
        <v>bananayogurtItem</v>
      </c>
      <c r="D32" s="11">
        <f>COUNTIF('PH Itemnames'!$D$1:'PH Itemnames'!$D$278,'PH foods expanded'!C32)+COUNTIF('PH Itemnames'!$B$1:$B$723,'PH foods expanded'!C32)</f>
        <v>1</v>
      </c>
      <c r="E32" s="74" t="s">
        <v>240</v>
      </c>
      <c r="F32" s="74" t="s">
        <v>1185</v>
      </c>
      <c r="G32" s="75">
        <v>15</v>
      </c>
      <c r="H32" s="76">
        <v>5</v>
      </c>
      <c r="I32" s="76">
        <v>7</v>
      </c>
      <c r="J32" s="77">
        <v>0</v>
      </c>
      <c r="K32" s="78">
        <v>1</v>
      </c>
      <c r="L32" s="79">
        <v>0</v>
      </c>
      <c r="M32" s="80">
        <v>0</v>
      </c>
      <c r="N32" s="81">
        <v>1.5</v>
      </c>
      <c r="O32" t="s">
        <v>202</v>
      </c>
      <c r="Q32" t="str">
        <f t="shared" si="1"/>
        <v>BANANAYOGURTITEM(FRUIT, ItemRegistry.bananayogurtItem, 4, 3f, 5f, 0f, 0f, 1f, 0f, 1.5f, 3f),</v>
      </c>
    </row>
    <row r="33" spans="1:17" x14ac:dyDescent="0.3">
      <c r="A33" s="106"/>
      <c r="B33" s="11" t="s">
        <v>11</v>
      </c>
      <c r="C33" s="11" t="str">
        <f t="shared" ref="C33:C45" si="3">CONCATENATE(LOWER(B33),"yogurtItem")</f>
        <v>blackberryyogurtItem</v>
      </c>
      <c r="D33" s="11">
        <f>COUNTIF('PH Itemnames'!$D$1:'PH Itemnames'!$D$278,'PH foods expanded'!C33)+COUNTIF('PH Itemnames'!$B$1:$B$723,'PH foods expanded'!C33)</f>
        <v>1</v>
      </c>
      <c r="E33" s="11" t="s">
        <v>240</v>
      </c>
      <c r="F33" s="11" t="s">
        <v>1185</v>
      </c>
      <c r="G33" s="34">
        <v>15</v>
      </c>
      <c r="H33" s="30">
        <v>5</v>
      </c>
      <c r="I33" s="30">
        <v>7</v>
      </c>
      <c r="J33" s="35">
        <v>0</v>
      </c>
      <c r="K33" s="36">
        <v>1</v>
      </c>
      <c r="L33" s="37">
        <v>0</v>
      </c>
      <c r="M33" s="38">
        <v>0</v>
      </c>
      <c r="N33" s="39">
        <v>1.5</v>
      </c>
      <c r="O33" t="s">
        <v>202</v>
      </c>
      <c r="Q33" t="str">
        <f t="shared" si="1"/>
        <v>BLACKBERRYYOGURTITEM(FRUIT, ItemRegistry.blackberryyogurtItem, 4, 3f, 5f, 0f, 0f, 1f, 0f, 1.5f, 3f),</v>
      </c>
    </row>
    <row r="34" spans="1:17" x14ac:dyDescent="0.3">
      <c r="A34" s="106"/>
      <c r="B34" s="11" t="s">
        <v>12</v>
      </c>
      <c r="C34" s="11" t="str">
        <f t="shared" si="3"/>
        <v>blueberryyogurtItem</v>
      </c>
      <c r="D34" s="11">
        <f>COUNTIF('PH Itemnames'!$D$1:'PH Itemnames'!$D$278,'PH foods expanded'!C34)+COUNTIF('PH Itemnames'!$B$1:$B$723,'PH foods expanded'!C34)</f>
        <v>1</v>
      </c>
      <c r="E34" s="11" t="s">
        <v>240</v>
      </c>
      <c r="F34" s="11" t="s">
        <v>1185</v>
      </c>
      <c r="G34" s="34">
        <v>15</v>
      </c>
      <c r="H34" s="30">
        <v>5</v>
      </c>
      <c r="I34" s="30">
        <v>7</v>
      </c>
      <c r="J34" s="35">
        <v>0</v>
      </c>
      <c r="K34" s="36">
        <v>1</v>
      </c>
      <c r="L34" s="37">
        <v>0</v>
      </c>
      <c r="M34" s="38">
        <v>0</v>
      </c>
      <c r="N34" s="39">
        <v>1.5</v>
      </c>
      <c r="O34" t="s">
        <v>202</v>
      </c>
      <c r="Q34" t="str">
        <f t="shared" si="1"/>
        <v>BLUEBERRYYOGURTITEM(FRUIT, ItemRegistry.blueberryyogurtItem, 4, 3f, 5f, 0f, 0f, 1f, 0f, 1.5f, 3f),</v>
      </c>
    </row>
    <row r="35" spans="1:17" x14ac:dyDescent="0.3">
      <c r="A35" s="106"/>
      <c r="B35" s="11" t="s">
        <v>14</v>
      </c>
      <c r="C35" s="11" t="str">
        <f t="shared" si="3"/>
        <v>cherryyogurtItem</v>
      </c>
      <c r="D35" s="11">
        <f>COUNTIF('PH Itemnames'!$D$1:'PH Itemnames'!$D$278,'PH foods expanded'!C35)+COUNTIF('PH Itemnames'!$B$1:$B$723,'PH foods expanded'!C35)</f>
        <v>1</v>
      </c>
      <c r="E35" s="11" t="s">
        <v>240</v>
      </c>
      <c r="F35" s="11" t="s">
        <v>1185</v>
      </c>
      <c r="G35" s="34">
        <v>15</v>
      </c>
      <c r="H35" s="30">
        <v>5</v>
      </c>
      <c r="I35" s="30">
        <v>7</v>
      </c>
      <c r="J35" s="35">
        <v>0</v>
      </c>
      <c r="K35" s="36">
        <v>1</v>
      </c>
      <c r="L35" s="37">
        <v>0</v>
      </c>
      <c r="M35" s="38">
        <v>0</v>
      </c>
      <c r="N35" s="39">
        <v>1.5</v>
      </c>
      <c r="O35" t="s">
        <v>202</v>
      </c>
      <c r="Q35" t="str">
        <f t="shared" si="1"/>
        <v>CHERRYYOGURTITEM(FRUIT, ItemRegistry.cherryyogurtItem, 4, 3f, 5f, 0f, 0f, 1f, 0f, 1.5f, 3f),</v>
      </c>
    </row>
    <row r="36" spans="1:17" x14ac:dyDescent="0.3">
      <c r="A36" s="106"/>
      <c r="B36" s="11" t="s">
        <v>16</v>
      </c>
      <c r="C36" s="11" t="str">
        <f t="shared" si="3"/>
        <v>cranberryyogurtItem</v>
      </c>
      <c r="D36" s="11">
        <f>COUNTIF('PH Itemnames'!$D$1:'PH Itemnames'!$D$278,'PH foods expanded'!C36)+COUNTIF('PH Itemnames'!$B$1:$B$723,'PH foods expanded'!C36)</f>
        <v>1</v>
      </c>
      <c r="E36" s="11" t="s">
        <v>240</v>
      </c>
      <c r="F36" s="11" t="s">
        <v>1185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202</v>
      </c>
      <c r="Q36" t="str">
        <f t="shared" si="1"/>
        <v>CRANBERRYYOGURTITEM(FRUIT, ItemRegistry.cranberryyogurtItem, 4, 3f, 5f, 0f, 0f, 1f, 0f, 1.5f, 3f),</v>
      </c>
    </row>
    <row r="37" spans="1:17" x14ac:dyDescent="0.3">
      <c r="A37" s="106"/>
      <c r="B37" s="11" t="s">
        <v>18</v>
      </c>
      <c r="C37" s="11" t="str">
        <f t="shared" si="3"/>
        <v>gooseberryyogurtItem</v>
      </c>
      <c r="D37" s="11">
        <f>COUNTIF('PH Itemnames'!$D$1:'PH Itemnames'!$D$278,'PH foods expanded'!C37)+COUNTIF('PH Itemnames'!$B$1:$B$723,'PH foods expanded'!C37)</f>
        <v>1</v>
      </c>
      <c r="E37" s="11" t="s">
        <v>240</v>
      </c>
      <c r="F37" s="11" t="s">
        <v>1185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202</v>
      </c>
      <c r="Q37" t="str">
        <f t="shared" si="1"/>
        <v>GOOSEBERRYYOGURTITEM(FRUIT, ItemRegistry.gooseberryyogurtItem, 4, 3f, 5f, 0f, 0f, 1f, 0f, 1.5f, 3f),</v>
      </c>
    </row>
    <row r="38" spans="1:17" x14ac:dyDescent="0.3">
      <c r="A38" s="106"/>
      <c r="B38" s="11" t="s">
        <v>19</v>
      </c>
      <c r="C38" s="11" t="s">
        <v>1598</v>
      </c>
      <c r="D38" s="11">
        <f>COUNTIF('PH Itemnames'!$D$1:'PH Itemnames'!$D$278,'PH foods expanded'!C38)+COUNTIF('PH Itemnames'!$B$1:$B$723,'PH foods expanded'!C38)</f>
        <v>1</v>
      </c>
      <c r="E38" s="11" t="s">
        <v>240</v>
      </c>
      <c r="F38" s="11" t="s">
        <v>1185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202</v>
      </c>
      <c r="Q38" t="str">
        <f t="shared" si="1"/>
        <v>APPLEYOGURTITEM(FRUIT, ItemRegistry.appleyogurtItem, 4, 3f, 5f, 0f, 0f, 1f, 0f, 1.5f, 3f),</v>
      </c>
    </row>
    <row r="39" spans="1:17" x14ac:dyDescent="0.3">
      <c r="A39" s="106"/>
      <c r="B39" s="11" t="s">
        <v>20</v>
      </c>
      <c r="C39" s="11" t="str">
        <f t="shared" si="3"/>
        <v>lemonyogurtItem</v>
      </c>
      <c r="D39" s="11">
        <f>COUNTIF('PH Itemnames'!$D$1:'PH Itemnames'!$D$278,'PH foods expanded'!C39)+COUNTIF('PH Itemnames'!$B$1:$B$723,'PH foods expanded'!C39)</f>
        <v>1</v>
      </c>
      <c r="E39" s="11" t="s">
        <v>240</v>
      </c>
      <c r="F39" s="11" t="s">
        <v>1185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202</v>
      </c>
      <c r="Q39" t="str">
        <f t="shared" si="1"/>
        <v>LEMONYOGURTITEM(FRUIT, ItemRegistry.lemonyogurtItem, 4, 3f, 5f, 0f, 0f, 1f, 0f, 1.5f, 3f),</v>
      </c>
    </row>
    <row r="40" spans="1:17" x14ac:dyDescent="0.3">
      <c r="A40" s="106"/>
      <c r="B40" s="11" t="s">
        <v>22</v>
      </c>
      <c r="C40" s="11" t="str">
        <f t="shared" si="3"/>
        <v>orangeyogurtItem</v>
      </c>
      <c r="D40" s="11">
        <f>COUNTIF('PH Itemnames'!$D$1:'PH Itemnames'!$D$278,'PH foods expanded'!C40)+COUNTIF('PH Itemnames'!$B$1:$B$723,'PH foods expanded'!C40)</f>
        <v>1</v>
      </c>
      <c r="E40" s="11" t="s">
        <v>240</v>
      </c>
      <c r="F40" s="11" t="s">
        <v>1185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202</v>
      </c>
      <c r="Q40" t="str">
        <f t="shared" si="1"/>
        <v>ORANGEYOGURTITEM(FRUIT, ItemRegistry.orangeyogurtItem, 4, 3f, 5f, 0f, 0f, 1f, 0f, 1.5f, 3f),</v>
      </c>
    </row>
    <row r="41" spans="1:17" x14ac:dyDescent="0.3">
      <c r="A41" s="106"/>
      <c r="B41" s="11" t="s">
        <v>23</v>
      </c>
      <c r="C41" s="11" t="str">
        <f t="shared" si="3"/>
        <v>peachyogurtItem</v>
      </c>
      <c r="D41" s="11">
        <f>COUNTIF('PH Itemnames'!$D$1:'PH Itemnames'!$D$278,'PH foods expanded'!C41)+COUNTIF('PH Itemnames'!$B$1:$B$723,'PH foods expanded'!C41)</f>
        <v>1</v>
      </c>
      <c r="E41" s="11" t="s">
        <v>240</v>
      </c>
      <c r="F41" s="11" t="s">
        <v>1185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202</v>
      </c>
      <c r="Q41" t="str">
        <f t="shared" si="1"/>
        <v>PEACHYOGURTITEM(FRUIT, ItemRegistry.peachyogurtItem, 4, 3f, 5f, 0f, 0f, 1f, 0f, 1.5f, 3f),</v>
      </c>
    </row>
    <row r="42" spans="1:17" x14ac:dyDescent="0.3">
      <c r="A42" s="106"/>
      <c r="B42" s="11" t="s">
        <v>24</v>
      </c>
      <c r="C42" s="11" t="str">
        <f t="shared" si="3"/>
        <v>plumyogurtItem</v>
      </c>
      <c r="D42" s="11">
        <f>COUNTIF('PH Itemnames'!$D$1:'PH Itemnames'!$D$278,'PH foods expanded'!C42)+COUNTIF('PH Itemnames'!$B$1:$B$723,'PH foods expanded'!C42)</f>
        <v>1</v>
      </c>
      <c r="E42" s="11" t="s">
        <v>240</v>
      </c>
      <c r="F42" s="11" t="s">
        <v>1185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202</v>
      </c>
      <c r="Q42" t="str">
        <f t="shared" si="1"/>
        <v>PLUMYOGURTITEM(FRUIT, ItemRegistry.plumyogurtItem, 4, 3f, 5f, 0f, 0f, 1f, 0f, 1.5f, 3f),</v>
      </c>
    </row>
    <row r="43" spans="1:17" x14ac:dyDescent="0.3">
      <c r="A43" s="106"/>
      <c r="B43" s="11" t="s">
        <v>25</v>
      </c>
      <c r="C43" s="11" t="str">
        <f t="shared" si="3"/>
        <v>raspberryyogurtItem</v>
      </c>
      <c r="D43" s="11">
        <f>COUNTIF('PH Itemnames'!$D$1:'PH Itemnames'!$D$278,'PH foods expanded'!C43)+COUNTIF('PH Itemnames'!$B$1:$B$723,'PH foods expanded'!C43)</f>
        <v>1</v>
      </c>
      <c r="E43" s="11" t="s">
        <v>240</v>
      </c>
      <c r="F43" s="11" t="s">
        <v>1185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202</v>
      </c>
      <c r="Q43" t="str">
        <f t="shared" si="1"/>
        <v>RASPBERRYYOGURTITEM(FRUIT, ItemRegistry.raspberryyogurtItem, 4, 3f, 5f, 0f, 0f, 1f, 0f, 1.5f, 3f),</v>
      </c>
    </row>
    <row r="44" spans="1:17" x14ac:dyDescent="0.3">
      <c r="A44" s="106"/>
      <c r="B44" s="11" t="s">
        <v>26</v>
      </c>
      <c r="C44" s="11" t="str">
        <f t="shared" si="3"/>
        <v>red appleyogurtItem</v>
      </c>
      <c r="D44" s="11">
        <f>COUNTIF('PH Itemnames'!$D$1:'PH Itemnames'!$D$278,'PH foods expanded'!C44)+COUNTIF('PH Itemnames'!$B$1:$B$723,'PH foods expanded'!C44)</f>
        <v>0</v>
      </c>
      <c r="E44" s="11" t="s">
        <v>240</v>
      </c>
      <c r="F44" s="11" t="s">
        <v>1185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199</v>
      </c>
      <c r="Q44" t="str">
        <f t="shared" si="1"/>
        <v/>
      </c>
    </row>
    <row r="45" spans="1:17" x14ac:dyDescent="0.3">
      <c r="A45" s="106"/>
      <c r="B45" s="11" t="s">
        <v>105</v>
      </c>
      <c r="C45" s="11" t="str">
        <f t="shared" si="3"/>
        <v>strawberryyogurtItem</v>
      </c>
      <c r="D45" s="11">
        <f>COUNTIF('PH Itemnames'!$D$1:'PH Itemnames'!$D$278,'PH foods expanded'!C45)+COUNTIF('PH Itemnames'!$B$1:$B$723,'PH foods expanded'!C45)</f>
        <v>1</v>
      </c>
      <c r="E45" s="11" t="s">
        <v>240</v>
      </c>
      <c r="F45" s="11" t="s">
        <v>1185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202</v>
      </c>
      <c r="Q45" t="str">
        <f t="shared" si="1"/>
        <v>STRAWBERRYYOGURTITEM(FRUIT, ItemRegistry.strawberryyogurtItem, 4, 3f, 5f, 0f, 0f, 1f, 0f, 1.5f, 3f),</v>
      </c>
    </row>
    <row r="46" spans="1:17" x14ac:dyDescent="0.3">
      <c r="A46" s="121"/>
      <c r="B46" s="66" t="s">
        <v>139</v>
      </c>
      <c r="C46" s="66" t="str">
        <f>CONCATENATE(LOWER(B46),"yogurtItem")</f>
        <v>grapeyogurtItem</v>
      </c>
      <c r="D46" s="66">
        <f>COUNTIF('PH Itemnames'!$D$1:'PH Itemnames'!$D$278,'PH foods expanded'!C46)+COUNTIF('PH Itemnames'!$B$1:$B$723,'PH foods expanded'!C46)</f>
        <v>1</v>
      </c>
      <c r="E46" s="66" t="s">
        <v>240</v>
      </c>
      <c r="F46" s="66" t="s">
        <v>1185</v>
      </c>
      <c r="G46" s="67">
        <v>15</v>
      </c>
      <c r="H46" s="68">
        <v>5</v>
      </c>
      <c r="I46" s="68">
        <v>7</v>
      </c>
      <c r="J46" s="69">
        <v>0</v>
      </c>
      <c r="K46" s="70">
        <v>1</v>
      </c>
      <c r="L46" s="71">
        <v>0</v>
      </c>
      <c r="M46" s="72">
        <v>0</v>
      </c>
      <c r="N46" s="73">
        <v>1.5</v>
      </c>
      <c r="O46" t="s">
        <v>202</v>
      </c>
      <c r="Q46" t="str">
        <f t="shared" si="1"/>
        <v>GRAPEYOGURTITEM(FRUIT, ItemRegistry.grapeyogurtItem, 4, 3f, 5f, 0f, 0f, 1f, 0f, 1.5f, 3f),</v>
      </c>
    </row>
    <row r="47" spans="1:17" x14ac:dyDescent="0.3">
      <c r="A47" s="107" t="s">
        <v>526</v>
      </c>
      <c r="B47" s="74" t="s">
        <v>11</v>
      </c>
      <c r="C47" s="11" t="str">
        <f>CONCATENATE(LOWER(B47),"jellyItem")</f>
        <v>blackberryjellyItem</v>
      </c>
      <c r="D47" s="11">
        <f>COUNTIF('PH Itemnames'!$D$1:'PH Itemnames'!$D$278,'PH foods expanded'!C47)+COUNTIF('PH Itemnames'!$B$1:$B$723,'PH foods expanded'!C47)</f>
        <v>1</v>
      </c>
      <c r="E47" s="74" t="s">
        <v>240</v>
      </c>
      <c r="F47" s="74" t="s">
        <v>1185</v>
      </c>
      <c r="G47" s="34">
        <v>1.5</v>
      </c>
      <c r="H47" s="30">
        <v>0</v>
      </c>
      <c r="I47" s="30">
        <v>87</v>
      </c>
      <c r="J47" s="35">
        <v>0</v>
      </c>
      <c r="K47" s="36">
        <v>0.5</v>
      </c>
      <c r="L47" s="37">
        <v>0</v>
      </c>
      <c r="M47" s="38">
        <v>0</v>
      </c>
      <c r="N47" s="39">
        <v>0</v>
      </c>
      <c r="O47" t="s">
        <v>202</v>
      </c>
      <c r="Q47" t="str">
        <f t="shared" si="1"/>
        <v>BLACKBERRYJELLYITEM(FRUIT, ItemRegistry.blackberryjellyItem, 4, 0.3f, 0f, 0f, 0f, 0.5f, 0f, 0f, 0.24f),</v>
      </c>
    </row>
    <row r="48" spans="1:17" x14ac:dyDescent="0.3">
      <c r="A48" s="106"/>
      <c r="B48" s="11" t="s">
        <v>12</v>
      </c>
      <c r="C48" s="11" t="str">
        <f t="shared" ref="C48:C60" si="4">CONCATENATE(LOWER(B48),"jellyItem")</f>
        <v>blueberryjellyItem</v>
      </c>
      <c r="D48" s="11">
        <f>COUNTIF('PH Itemnames'!$D$1:'PH Itemnames'!$D$278,'PH foods expanded'!C48)+COUNTIF('PH Itemnames'!$B$1:$B$723,'PH foods expanded'!C48)</f>
        <v>1</v>
      </c>
      <c r="E48" s="11" t="s">
        <v>240</v>
      </c>
      <c r="F48" s="11" t="s">
        <v>1185</v>
      </c>
      <c r="G48" s="34">
        <v>1.5</v>
      </c>
      <c r="H48" s="30">
        <v>0</v>
      </c>
      <c r="I48" s="30">
        <v>87</v>
      </c>
      <c r="J48" s="35">
        <v>0</v>
      </c>
      <c r="K48" s="36">
        <v>0.5</v>
      </c>
      <c r="L48" s="37">
        <v>0</v>
      </c>
      <c r="M48" s="38">
        <v>0</v>
      </c>
      <c r="N48" s="39">
        <v>0</v>
      </c>
      <c r="O48" t="s">
        <v>202</v>
      </c>
      <c r="Q48" t="str">
        <f t="shared" si="1"/>
        <v>BLUEBERRYJELLYITEM(FRUIT, ItemRegistry.blueberryjellyItem, 4, 0.3f, 0f, 0f, 0f, 0.5f, 0f, 0f, 0.24f),</v>
      </c>
    </row>
    <row r="49" spans="1:17" x14ac:dyDescent="0.3">
      <c r="A49" s="106"/>
      <c r="B49" s="11" t="s">
        <v>14</v>
      </c>
      <c r="C49" s="11" t="str">
        <f t="shared" si="4"/>
        <v>cherryjellyItem</v>
      </c>
      <c r="D49" s="11">
        <f>COUNTIF('PH Itemnames'!$D$1:'PH Itemnames'!$D$278,'PH foods expanded'!C49)+COUNTIF('PH Itemnames'!$B$1:$B$723,'PH foods expanded'!C49)</f>
        <v>1</v>
      </c>
      <c r="E49" s="11" t="s">
        <v>240</v>
      </c>
      <c r="F49" s="11" t="s">
        <v>1185</v>
      </c>
      <c r="G49" s="34">
        <v>1.5</v>
      </c>
      <c r="H49" s="30">
        <v>0</v>
      </c>
      <c r="I49" s="30">
        <v>87</v>
      </c>
      <c r="J49" s="35">
        <v>0</v>
      </c>
      <c r="K49" s="36">
        <v>0.5</v>
      </c>
      <c r="L49" s="37">
        <v>0</v>
      </c>
      <c r="M49" s="38">
        <v>0</v>
      </c>
      <c r="N49" s="39">
        <v>0</v>
      </c>
      <c r="O49" t="s">
        <v>202</v>
      </c>
      <c r="Q49" t="str">
        <f t="shared" si="1"/>
        <v>CHERRYJELLYITEM(FRUIT, ItemRegistry.cherryjellyItem, 4, 0.3f, 0f, 0f, 0f, 0.5f, 0f, 0f, 0.24f),</v>
      </c>
    </row>
    <row r="50" spans="1:17" x14ac:dyDescent="0.3">
      <c r="A50" s="106"/>
      <c r="B50" s="11" t="s">
        <v>16</v>
      </c>
      <c r="C50" s="11" t="str">
        <f t="shared" si="4"/>
        <v>cranberryjellyItem</v>
      </c>
      <c r="D50" s="11">
        <f>COUNTIF('PH Itemnames'!$D$1:'PH Itemnames'!$D$278,'PH foods expanded'!C50)+COUNTIF('PH Itemnames'!$B$1:$B$723,'PH foods expanded'!C50)</f>
        <v>1</v>
      </c>
      <c r="E50" s="11" t="s">
        <v>240</v>
      </c>
      <c r="F50" s="11" t="s">
        <v>1185</v>
      </c>
      <c r="G50" s="34">
        <v>1.5</v>
      </c>
      <c r="H50" s="30">
        <v>0</v>
      </c>
      <c r="I50" s="30">
        <v>87</v>
      </c>
      <c r="J50" s="35">
        <v>0</v>
      </c>
      <c r="K50" s="36">
        <v>0.5</v>
      </c>
      <c r="L50" s="37">
        <v>0</v>
      </c>
      <c r="M50" s="38">
        <v>0</v>
      </c>
      <c r="N50" s="39">
        <v>0</v>
      </c>
      <c r="O50" t="s">
        <v>202</v>
      </c>
      <c r="Q50" t="str">
        <f t="shared" si="1"/>
        <v>CRANBERRYJELLYITEM(FRUIT, ItemRegistry.cranberryjellyItem, 4, 0.3f, 0f, 0f, 0f, 0.5f, 0f, 0f, 0.24f),</v>
      </c>
    </row>
    <row r="51" spans="1:17" x14ac:dyDescent="0.3">
      <c r="A51" s="106"/>
      <c r="B51" s="11" t="s">
        <v>18</v>
      </c>
      <c r="C51" s="11" t="str">
        <f t="shared" si="4"/>
        <v>gooseberryjellyItem</v>
      </c>
      <c r="D51" s="11">
        <f>COUNTIF('PH Itemnames'!$D$1:'PH Itemnames'!$D$278,'PH foods expanded'!C51)+COUNTIF('PH Itemnames'!$B$1:$B$723,'PH foods expanded'!C51)</f>
        <v>1</v>
      </c>
      <c r="E51" s="11" t="s">
        <v>240</v>
      </c>
      <c r="F51" s="11" t="s">
        <v>1185</v>
      </c>
      <c r="G51" s="34">
        <v>1.5</v>
      </c>
      <c r="H51" s="30">
        <v>0</v>
      </c>
      <c r="I51" s="30">
        <v>87</v>
      </c>
      <c r="J51" s="35">
        <v>0</v>
      </c>
      <c r="K51" s="36">
        <v>0.5</v>
      </c>
      <c r="L51" s="37">
        <v>0</v>
      </c>
      <c r="M51" s="38">
        <v>0</v>
      </c>
      <c r="N51" s="39">
        <v>0</v>
      </c>
      <c r="O51" t="s">
        <v>202</v>
      </c>
      <c r="Q51" t="str">
        <f t="shared" si="1"/>
        <v>GOOSEBERRYJELLYITEM(FRUIT, ItemRegistry.gooseberryjellyItem, 4, 0.3f, 0f, 0f, 0f, 0.5f, 0f, 0f, 0.24f),</v>
      </c>
    </row>
    <row r="52" spans="1:17" x14ac:dyDescent="0.3">
      <c r="A52" s="106"/>
      <c r="B52" s="11" t="s">
        <v>19</v>
      </c>
      <c r="C52" s="11" t="s">
        <v>1622</v>
      </c>
      <c r="D52" s="11">
        <f>COUNTIF('PH Itemnames'!$D$1:'PH Itemnames'!$D$278,'PH foods expanded'!C52)+COUNTIF('PH Itemnames'!$B$1:$B$723,'PH foods expanded'!C52)</f>
        <v>1</v>
      </c>
      <c r="E52" s="11" t="s">
        <v>240</v>
      </c>
      <c r="F52" s="11" t="s">
        <v>1185</v>
      </c>
      <c r="G52" s="34">
        <v>1.5</v>
      </c>
      <c r="H52" s="30">
        <v>0</v>
      </c>
      <c r="I52" s="30">
        <v>87</v>
      </c>
      <c r="J52" s="35">
        <v>0</v>
      </c>
      <c r="K52" s="36">
        <v>0.5</v>
      </c>
      <c r="L52" s="37">
        <v>0</v>
      </c>
      <c r="M52" s="38">
        <v>0</v>
      </c>
      <c r="N52" s="39">
        <v>0</v>
      </c>
      <c r="O52" t="s">
        <v>202</v>
      </c>
      <c r="Q52" t="str">
        <f t="shared" si="1"/>
        <v>APPLEJELLYITEM(FRUIT, ItemRegistry.applejellyItem, 4, 0.3f, 0f, 0f, 0f, 0.5f, 0f, 0f, 0.24f),</v>
      </c>
    </row>
    <row r="53" spans="1:17" x14ac:dyDescent="0.3">
      <c r="A53" s="106"/>
      <c r="B53" s="11" t="s">
        <v>20</v>
      </c>
      <c r="C53" s="11" t="str">
        <f t="shared" si="4"/>
        <v>lemonjellyItem</v>
      </c>
      <c r="D53" s="11">
        <f>COUNTIF('PH Itemnames'!$D$1:'PH Itemnames'!$D$278,'PH foods expanded'!C53)+COUNTIF('PH Itemnames'!$B$1:$B$723,'PH foods expanded'!C53)</f>
        <v>1</v>
      </c>
      <c r="E53" s="11" t="s">
        <v>240</v>
      </c>
      <c r="F53" s="11" t="s">
        <v>1185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202</v>
      </c>
      <c r="Q53" t="str">
        <f t="shared" si="1"/>
        <v>LEMONJELLYITEM(FRUIT, ItemRegistry.lemonjellyItem, 4, 0.3f, 0f, 0f, 0f, 0.5f, 0f, 0f, 0.24f),</v>
      </c>
    </row>
    <row r="54" spans="1:17" x14ac:dyDescent="0.3">
      <c r="A54" s="106"/>
      <c r="B54" s="11" t="s">
        <v>22</v>
      </c>
      <c r="C54" s="11" t="str">
        <f t="shared" si="4"/>
        <v>orangejellyItem</v>
      </c>
      <c r="D54" s="11">
        <f>COUNTIF('PH Itemnames'!$D$1:'PH Itemnames'!$D$278,'PH foods expanded'!C54)+COUNTIF('PH Itemnames'!$B$1:$B$723,'PH foods expanded'!C54)</f>
        <v>1</v>
      </c>
      <c r="E54" s="11" t="s">
        <v>240</v>
      </c>
      <c r="F54" s="11" t="s">
        <v>1185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202</v>
      </c>
      <c r="Q54" t="str">
        <f t="shared" si="1"/>
        <v>ORANGEJELLYITEM(FRUIT, ItemRegistry.orangejellyItem, 4, 0.3f, 0f, 0f, 0f, 0.5f, 0f, 0f, 0.24f),</v>
      </c>
    </row>
    <row r="55" spans="1:17" x14ac:dyDescent="0.3">
      <c r="A55" s="106"/>
      <c r="B55" s="11" t="s">
        <v>23</v>
      </c>
      <c r="C55" s="11" t="str">
        <f t="shared" si="4"/>
        <v>peachjellyItem</v>
      </c>
      <c r="D55" s="11">
        <f>COUNTIF('PH Itemnames'!$D$1:'PH Itemnames'!$D$278,'PH foods expanded'!C55)+COUNTIF('PH Itemnames'!$B$1:$B$723,'PH foods expanded'!C55)</f>
        <v>1</v>
      </c>
      <c r="E55" s="11" t="s">
        <v>240</v>
      </c>
      <c r="F55" s="11" t="s">
        <v>1185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202</v>
      </c>
      <c r="Q55" t="str">
        <f t="shared" si="1"/>
        <v>PEACHJELLYITEM(FRUIT, ItemRegistry.peachjellyItem, 4, 0.3f, 0f, 0f, 0f, 0.5f, 0f, 0f, 0.24f),</v>
      </c>
    </row>
    <row r="56" spans="1:17" x14ac:dyDescent="0.3">
      <c r="A56" s="106"/>
      <c r="B56" s="11" t="s">
        <v>24</v>
      </c>
      <c r="C56" s="11" t="str">
        <f t="shared" si="4"/>
        <v>plumjellyItem</v>
      </c>
      <c r="D56" s="11">
        <f>COUNTIF('PH Itemnames'!$D$1:'PH Itemnames'!$D$278,'PH foods expanded'!C56)+COUNTIF('PH Itemnames'!$B$1:$B$723,'PH foods expanded'!C56)</f>
        <v>1</v>
      </c>
      <c r="E56" s="11" t="s">
        <v>240</v>
      </c>
      <c r="F56" s="11" t="s">
        <v>1185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202</v>
      </c>
      <c r="Q56" t="str">
        <f t="shared" si="1"/>
        <v>PLUMJELLYITEM(FRUIT, ItemRegistry.plumjellyItem, 4, 0.3f, 0f, 0f, 0f, 0.5f, 0f, 0f, 0.24f),</v>
      </c>
    </row>
    <row r="57" spans="1:17" x14ac:dyDescent="0.3">
      <c r="A57" s="106"/>
      <c r="B57" s="11" t="s">
        <v>25</v>
      </c>
      <c r="C57" s="11" t="str">
        <f t="shared" si="4"/>
        <v>raspberryjellyItem</v>
      </c>
      <c r="D57" s="11">
        <f>COUNTIF('PH Itemnames'!$D$1:'PH Itemnames'!$D$278,'PH foods expanded'!C57)+COUNTIF('PH Itemnames'!$B$1:$B$723,'PH foods expanded'!C57)</f>
        <v>1</v>
      </c>
      <c r="E57" s="11" t="s">
        <v>240</v>
      </c>
      <c r="F57" s="11" t="s">
        <v>1185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202</v>
      </c>
      <c r="Q57" t="str">
        <f t="shared" si="1"/>
        <v>RASPBERRYJELLYITEM(FRUIT, ItemRegistry.raspberryjellyItem, 4, 0.3f, 0f, 0f, 0f, 0.5f, 0f, 0f, 0.24f),</v>
      </c>
    </row>
    <row r="58" spans="1:17" x14ac:dyDescent="0.3">
      <c r="A58" s="106"/>
      <c r="B58" s="11" t="s">
        <v>26</v>
      </c>
      <c r="C58" s="11" t="str">
        <f t="shared" si="4"/>
        <v>red applejellyItem</v>
      </c>
      <c r="D58" s="11">
        <f>COUNTIF('PH Itemnames'!$D$1:'PH Itemnames'!$D$278,'PH foods expanded'!C58)+COUNTIF('PH Itemnames'!$B$1:$B$723,'PH foods expanded'!C58)</f>
        <v>0</v>
      </c>
      <c r="E58" s="11" t="s">
        <v>240</v>
      </c>
      <c r="F58" s="11" t="s">
        <v>1185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199</v>
      </c>
      <c r="Q58" t="str">
        <f t="shared" si="1"/>
        <v/>
      </c>
    </row>
    <row r="59" spans="1:17" x14ac:dyDescent="0.3">
      <c r="A59" s="106"/>
      <c r="B59" s="11" t="s">
        <v>105</v>
      </c>
      <c r="C59" s="11" t="str">
        <f t="shared" si="4"/>
        <v>strawberryjellyItem</v>
      </c>
      <c r="D59" s="11">
        <f>COUNTIF('PH Itemnames'!$D$1:'PH Itemnames'!$D$278,'PH foods expanded'!C59)+COUNTIF('PH Itemnames'!$B$1:$B$723,'PH foods expanded'!C59)</f>
        <v>1</v>
      </c>
      <c r="E59" s="11" t="s">
        <v>240</v>
      </c>
      <c r="F59" s="11" t="s">
        <v>1185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202</v>
      </c>
      <c r="Q59" t="str">
        <f t="shared" si="1"/>
        <v>STRAWBERRYJELLYITEM(FRUIT, ItemRegistry.strawberryjellyItem, 4, 0.3f, 0f, 0f, 0f, 0.5f, 0f, 0f, 0.24f),</v>
      </c>
    </row>
    <row r="60" spans="1:17" x14ac:dyDescent="0.3">
      <c r="A60" s="121"/>
      <c r="B60" s="66" t="s">
        <v>139</v>
      </c>
      <c r="C60" s="66" t="str">
        <f t="shared" si="4"/>
        <v>grapejellyItem</v>
      </c>
      <c r="D60" s="66">
        <f>COUNTIF('PH Itemnames'!$D$1:'PH Itemnames'!$D$278,'PH foods expanded'!C60)+COUNTIF('PH Itemnames'!$B$1:$B$723,'PH foods expanded'!C60)</f>
        <v>1</v>
      </c>
      <c r="E60" s="66" t="s">
        <v>240</v>
      </c>
      <c r="F60" s="66" t="s">
        <v>1185</v>
      </c>
      <c r="G60" s="82">
        <v>1.5</v>
      </c>
      <c r="H60" s="83">
        <v>0</v>
      </c>
      <c r="I60" s="83">
        <v>87</v>
      </c>
      <c r="J60" s="84">
        <v>0</v>
      </c>
      <c r="K60" s="85">
        <v>0.5</v>
      </c>
      <c r="L60" s="86">
        <v>0</v>
      </c>
      <c r="M60" s="87">
        <v>0</v>
      </c>
      <c r="N60" s="88">
        <v>0</v>
      </c>
      <c r="O60" t="s">
        <v>202</v>
      </c>
      <c r="Q60" t="str">
        <f t="shared" si="1"/>
        <v>GRAPEJELLYITEM(FRUIT, ItemRegistry.grapejellyItem, 4, 0.3f, 0f, 0f, 0f, 0.5f, 0f, 0f, 0.24f),</v>
      </c>
    </row>
    <row r="61" spans="1:17" x14ac:dyDescent="0.3">
      <c r="A61" s="118" t="s">
        <v>525</v>
      </c>
      <c r="B61" s="74" t="s">
        <v>11</v>
      </c>
      <c r="C61" s="11" t="str">
        <f>CONCATENATE(LOWER(B61),"jellysandwichItem")</f>
        <v>blackberryjellysandwichItem</v>
      </c>
      <c r="D61" s="11">
        <f>COUNTIF('PH Itemnames'!$D$1:'PH Itemnames'!$D$278,'PH foods expanded'!C61)+COUNTIF('PH Itemnames'!$B$1:$B$723,'PH foods expanded'!C61)</f>
        <v>1</v>
      </c>
      <c r="E61" s="11" t="s">
        <v>240</v>
      </c>
      <c r="F61" s="11" t="s">
        <v>1192</v>
      </c>
      <c r="G61" s="34">
        <v>15</v>
      </c>
      <c r="H61" s="30">
        <v>0</v>
      </c>
      <c r="I61" s="30">
        <v>20.608333333333334</v>
      </c>
      <c r="J61" s="35">
        <v>2</v>
      </c>
      <c r="K61" s="36">
        <v>0.84500000000000008</v>
      </c>
      <c r="L61" s="37">
        <v>0</v>
      </c>
      <c r="M61" s="38">
        <v>0</v>
      </c>
      <c r="N61" s="39">
        <v>0</v>
      </c>
      <c r="O61" t="s">
        <v>202</v>
      </c>
      <c r="Q61" t="str">
        <f t="shared" si="1"/>
        <v>BLACKBERRYJELLYSANDWICHITEM(MEAL, ItemRegistry.blackberryjellysandwichItem, 4, 3f, 0f, 2f, 0f, 0.85f, 0f, 0f, 1.02f),</v>
      </c>
    </row>
    <row r="62" spans="1:17" x14ac:dyDescent="0.3">
      <c r="A62" s="119"/>
      <c r="B62" s="11" t="s">
        <v>12</v>
      </c>
      <c r="C62" s="11" t="str">
        <f t="shared" ref="C62:C74" si="5">CONCATENATE(LOWER(B62),"jellysandwichItem")</f>
        <v>blueberryjellysandwichItem</v>
      </c>
      <c r="D62" s="11">
        <f>COUNTIF('PH Itemnames'!$D$1:'PH Itemnames'!$D$278,'PH foods expanded'!C62)+COUNTIF('PH Itemnames'!$B$1:$B$723,'PH foods expanded'!C62)</f>
        <v>1</v>
      </c>
      <c r="E62" s="11" t="s">
        <v>240</v>
      </c>
      <c r="F62" s="11" t="s">
        <v>1192</v>
      </c>
      <c r="G62" s="34">
        <v>15</v>
      </c>
      <c r="H62" s="30">
        <v>0</v>
      </c>
      <c r="I62" s="30">
        <v>20.608333333333334</v>
      </c>
      <c r="J62" s="35">
        <v>2</v>
      </c>
      <c r="K62" s="36">
        <v>0.84500000000000008</v>
      </c>
      <c r="L62" s="37">
        <v>0</v>
      </c>
      <c r="M62" s="38">
        <v>0</v>
      </c>
      <c r="N62" s="39">
        <v>0</v>
      </c>
      <c r="O62" t="s">
        <v>202</v>
      </c>
      <c r="Q62" t="str">
        <f t="shared" si="1"/>
        <v>BLUEBERRYJELLYSANDWICHITEM(MEAL, ItemRegistry.blueberryjellysandwichItem, 4, 3f, 0f, 2f, 0f, 0.85f, 0f, 0f, 1.02f),</v>
      </c>
    </row>
    <row r="63" spans="1:17" x14ac:dyDescent="0.3">
      <c r="A63" s="119"/>
      <c r="B63" s="11" t="s">
        <v>14</v>
      </c>
      <c r="C63" s="11" t="str">
        <f t="shared" si="5"/>
        <v>cherryjellysandwichItem</v>
      </c>
      <c r="D63" s="11">
        <f>COUNTIF('PH Itemnames'!$D$1:'PH Itemnames'!$D$278,'PH foods expanded'!C63)+COUNTIF('PH Itemnames'!$B$1:$B$723,'PH foods expanded'!C63)</f>
        <v>1</v>
      </c>
      <c r="E63" s="11" t="s">
        <v>240</v>
      </c>
      <c r="F63" s="11" t="s">
        <v>1192</v>
      </c>
      <c r="G63" s="34">
        <v>15</v>
      </c>
      <c r="H63" s="30">
        <v>0</v>
      </c>
      <c r="I63" s="30">
        <v>20.608333333333334</v>
      </c>
      <c r="J63" s="35">
        <v>2</v>
      </c>
      <c r="K63" s="36">
        <v>0.84500000000000008</v>
      </c>
      <c r="L63" s="37">
        <v>0</v>
      </c>
      <c r="M63" s="38">
        <v>0</v>
      </c>
      <c r="N63" s="39">
        <v>0</v>
      </c>
      <c r="O63" t="s">
        <v>202</v>
      </c>
      <c r="Q63" t="str">
        <f t="shared" si="1"/>
        <v>CHERRYJELLYSANDWICHITEM(MEAL, ItemRegistry.cherryjellysandwichItem, 4, 3f, 0f, 2f, 0f, 0.85f, 0f, 0f, 1.02f),</v>
      </c>
    </row>
    <row r="64" spans="1:17" x14ac:dyDescent="0.3">
      <c r="A64" s="119"/>
      <c r="B64" s="11" t="s">
        <v>16</v>
      </c>
      <c r="C64" s="11" t="str">
        <f t="shared" si="5"/>
        <v>cranberryjellysandwichItem</v>
      </c>
      <c r="D64" s="11">
        <f>COUNTIF('PH Itemnames'!$D$1:'PH Itemnames'!$D$278,'PH foods expanded'!C64)+COUNTIF('PH Itemnames'!$B$1:$B$723,'PH foods expanded'!C64)</f>
        <v>1</v>
      </c>
      <c r="E64" s="11" t="s">
        <v>240</v>
      </c>
      <c r="F64" s="11" t="s">
        <v>1192</v>
      </c>
      <c r="G64" s="34">
        <v>15</v>
      </c>
      <c r="H64" s="30">
        <v>0</v>
      </c>
      <c r="I64" s="30">
        <v>20.608333333333334</v>
      </c>
      <c r="J64" s="35">
        <v>2</v>
      </c>
      <c r="K64" s="36">
        <v>0.84500000000000008</v>
      </c>
      <c r="L64" s="37">
        <v>0</v>
      </c>
      <c r="M64" s="38">
        <v>0</v>
      </c>
      <c r="N64" s="39">
        <v>0</v>
      </c>
      <c r="O64" t="s">
        <v>202</v>
      </c>
      <c r="Q64" t="str">
        <f t="shared" si="1"/>
        <v>CRANBERRYJELLYSANDWICHITEM(MEAL, ItemRegistry.cranberryjellysandwichItem, 4, 3f, 0f, 2f, 0f, 0.85f, 0f, 0f, 1.02f),</v>
      </c>
    </row>
    <row r="65" spans="1:17" x14ac:dyDescent="0.3">
      <c r="A65" s="119"/>
      <c r="B65" s="11" t="s">
        <v>18</v>
      </c>
      <c r="C65" s="11" t="str">
        <f t="shared" si="5"/>
        <v>gooseberryjellysandwichItem</v>
      </c>
      <c r="D65" s="11">
        <f>COUNTIF('PH Itemnames'!$D$1:'PH Itemnames'!$D$278,'PH foods expanded'!C65)+COUNTIF('PH Itemnames'!$B$1:$B$723,'PH foods expanded'!C65)</f>
        <v>1</v>
      </c>
      <c r="E65" s="11" t="s">
        <v>240</v>
      </c>
      <c r="F65" s="11" t="s">
        <v>1192</v>
      </c>
      <c r="G65" s="34">
        <v>15</v>
      </c>
      <c r="H65" s="30">
        <v>0</v>
      </c>
      <c r="I65" s="30">
        <v>20.608333333333334</v>
      </c>
      <c r="J65" s="35">
        <v>2</v>
      </c>
      <c r="K65" s="36">
        <v>0.84500000000000008</v>
      </c>
      <c r="L65" s="37">
        <v>0</v>
      </c>
      <c r="M65" s="38">
        <v>0</v>
      </c>
      <c r="N65" s="39">
        <v>0</v>
      </c>
      <c r="O65" t="s">
        <v>202</v>
      </c>
      <c r="Q65" t="str">
        <f t="shared" si="1"/>
        <v>GOOSEBERRYJELLYSANDWICHITEM(MEAL, ItemRegistry.gooseberryjellysandwichItem, 4, 3f, 0f, 2f, 0f, 0.85f, 0f, 0f, 1.02f),</v>
      </c>
    </row>
    <row r="66" spans="1:17" x14ac:dyDescent="0.3">
      <c r="A66" s="119"/>
      <c r="B66" s="11" t="s">
        <v>19</v>
      </c>
      <c r="C66" s="11" t="s">
        <v>1623</v>
      </c>
      <c r="D66" s="11">
        <f>COUNTIF('PH Itemnames'!$D$1:'PH Itemnames'!$D$278,'PH foods expanded'!C66)+COUNTIF('PH Itemnames'!$B$1:$B$723,'PH foods expanded'!C66)</f>
        <v>1</v>
      </c>
      <c r="E66" s="11" t="s">
        <v>240</v>
      </c>
      <c r="F66" s="11" t="s">
        <v>1192</v>
      </c>
      <c r="G66" s="34">
        <v>15</v>
      </c>
      <c r="H66" s="30">
        <v>0</v>
      </c>
      <c r="I66" s="30">
        <v>20.608333333333334</v>
      </c>
      <c r="J66" s="35">
        <v>2</v>
      </c>
      <c r="K66" s="36">
        <v>0.84500000000000008</v>
      </c>
      <c r="L66" s="37">
        <v>0</v>
      </c>
      <c r="M66" s="38">
        <v>0</v>
      </c>
      <c r="N66" s="39">
        <v>0</v>
      </c>
      <c r="O66" t="s">
        <v>202</v>
      </c>
      <c r="Q66" t="str">
        <f t="shared" si="1"/>
        <v>APPLEJELLYSANDWICHITEM(MEAL, ItemRegistry.applejellysandwichItem, 4, 3f, 0f, 2f, 0f, 0.85f, 0f, 0f, 1.02f),</v>
      </c>
    </row>
    <row r="67" spans="1:17" x14ac:dyDescent="0.3">
      <c r="A67" s="119"/>
      <c r="B67" s="11" t="s">
        <v>20</v>
      </c>
      <c r="C67" s="11" t="str">
        <f t="shared" si="5"/>
        <v>lemonjellysandwichItem</v>
      </c>
      <c r="D67" s="11">
        <f>COUNTIF('PH Itemnames'!$D$1:'PH Itemnames'!$D$278,'PH foods expanded'!C67)+COUNTIF('PH Itemnames'!$B$1:$B$723,'PH foods expanded'!C67)</f>
        <v>1</v>
      </c>
      <c r="E67" s="11" t="s">
        <v>240</v>
      </c>
      <c r="F67" s="11" t="s">
        <v>1192</v>
      </c>
      <c r="G67" s="34">
        <v>15</v>
      </c>
      <c r="H67" s="30">
        <v>0</v>
      </c>
      <c r="I67" s="30">
        <v>20.608333333333334</v>
      </c>
      <c r="J67" s="35">
        <v>2</v>
      </c>
      <c r="K67" s="36">
        <v>0.84500000000000008</v>
      </c>
      <c r="L67" s="37">
        <v>0</v>
      </c>
      <c r="M67" s="38">
        <v>0</v>
      </c>
      <c r="N67" s="39">
        <v>0</v>
      </c>
      <c r="O67" t="s">
        <v>202</v>
      </c>
      <c r="Q67" t="str">
        <f t="shared" si="1"/>
        <v>LEMONJELLYSANDWICHITEM(MEAL, ItemRegistry.lemonjellysandwichItem, 4, 3f, 0f, 2f, 0f, 0.85f, 0f, 0f, 1.02f),</v>
      </c>
    </row>
    <row r="68" spans="1:17" x14ac:dyDescent="0.3">
      <c r="A68" s="119"/>
      <c r="B68" s="11" t="s">
        <v>22</v>
      </c>
      <c r="C68" s="11" t="str">
        <f t="shared" si="5"/>
        <v>orangejellysandwichItem</v>
      </c>
      <c r="D68" s="11">
        <f>COUNTIF('PH Itemnames'!$D$1:'PH Itemnames'!$D$278,'PH foods expanded'!C68)+COUNTIF('PH Itemnames'!$B$1:$B$723,'PH foods expanded'!C68)</f>
        <v>1</v>
      </c>
      <c r="E68" s="11" t="s">
        <v>240</v>
      </c>
      <c r="F68" s="11" t="s">
        <v>1192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202</v>
      </c>
      <c r="Q68" t="str">
        <f t="shared" ref="Q68:Q83" si="6">IF(O68="Yes",CONCATENATE(UPPER(C68),"(",F68,", ItemRegistry.",C68,", 4, ", ROUND(G68/5,2),"f, ",ROUND(H68,0),"f, ",ROUND(J68,0),"f, ",ROUND(L68,2),"f, ",ROUND(K68,2),"f, ",ROUND(M68,2),"f, ",ROUND(N68,2),"f, ",ROUND(21/I68,2), "f),"),"")</f>
        <v>ORANGEJELLYSANDWICHITEM(MEAL, ItemRegistry.orangejellysandwichItem, 4, 3f, 0f, 2f, 0f, 0.85f, 0f, 0f, 1.02f),</v>
      </c>
    </row>
    <row r="69" spans="1:17" x14ac:dyDescent="0.3">
      <c r="A69" s="119"/>
      <c r="B69" s="11" t="s">
        <v>23</v>
      </c>
      <c r="C69" s="11" t="str">
        <f t="shared" si="5"/>
        <v>peachjellysandwichItem</v>
      </c>
      <c r="D69" s="11">
        <f>COUNTIF('PH Itemnames'!$D$1:'PH Itemnames'!$D$278,'PH foods expanded'!C69)+COUNTIF('PH Itemnames'!$B$1:$B$723,'PH foods expanded'!C69)</f>
        <v>1</v>
      </c>
      <c r="E69" s="11" t="s">
        <v>240</v>
      </c>
      <c r="F69" s="11" t="s">
        <v>1192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202</v>
      </c>
      <c r="Q69" t="str">
        <f t="shared" si="6"/>
        <v>PEACHJELLYSANDWICHITEM(MEAL, ItemRegistry.peachjellysandwichItem, 4, 3f, 0f, 2f, 0f, 0.85f, 0f, 0f, 1.02f),</v>
      </c>
    </row>
    <row r="70" spans="1:17" x14ac:dyDescent="0.3">
      <c r="A70" s="119"/>
      <c r="B70" s="11" t="s">
        <v>24</v>
      </c>
      <c r="C70" s="11" t="str">
        <f t="shared" si="5"/>
        <v>plumjellysandwichItem</v>
      </c>
      <c r="D70" s="11">
        <f>COUNTIF('PH Itemnames'!$D$1:'PH Itemnames'!$D$278,'PH foods expanded'!C70)+COUNTIF('PH Itemnames'!$B$1:$B$723,'PH foods expanded'!C70)</f>
        <v>1</v>
      </c>
      <c r="E70" s="11" t="s">
        <v>240</v>
      </c>
      <c r="F70" s="11" t="s">
        <v>1192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202</v>
      </c>
      <c r="Q70" t="str">
        <f t="shared" si="6"/>
        <v>PLUMJELLYSANDWICHITEM(MEAL, ItemRegistry.plumjellysandwichItem, 4, 3f, 0f, 2f, 0f, 0.85f, 0f, 0f, 1.02f),</v>
      </c>
    </row>
    <row r="71" spans="1:17" x14ac:dyDescent="0.3">
      <c r="A71" s="119"/>
      <c r="B71" s="11" t="s">
        <v>25</v>
      </c>
      <c r="C71" s="11" t="str">
        <f t="shared" si="5"/>
        <v>raspberryjellysandwichItem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240</v>
      </c>
      <c r="F71" s="11" t="s">
        <v>1192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202</v>
      </c>
      <c r="Q71" t="str">
        <f t="shared" si="6"/>
        <v>RASPBERRYJELLYSANDWICHITEM(MEAL, ItemRegistry.raspberryjellysandwichItem, 4, 3f, 0f, 2f, 0f, 0.85f, 0f, 0f, 1.02f),</v>
      </c>
    </row>
    <row r="72" spans="1:17" x14ac:dyDescent="0.3">
      <c r="A72" s="119"/>
      <c r="B72" s="11" t="s">
        <v>26</v>
      </c>
      <c r="C72" s="11" t="str">
        <f t="shared" si="5"/>
        <v>red applejellysandwichItem</v>
      </c>
      <c r="D72" s="11">
        <f>COUNTIF('PH Itemnames'!$D$1:'PH Itemnames'!$D$278,'PH foods expanded'!C72)+COUNTIF('PH Itemnames'!$B$1:$B$723,'PH foods expanded'!C72)</f>
        <v>0</v>
      </c>
      <c r="E72" s="11" t="s">
        <v>240</v>
      </c>
      <c r="F72" s="11" t="s">
        <v>1192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199</v>
      </c>
      <c r="Q72" t="str">
        <f t="shared" si="6"/>
        <v/>
      </c>
    </row>
    <row r="73" spans="1:17" x14ac:dyDescent="0.3">
      <c r="A73" s="119"/>
      <c r="B73" s="11" t="s">
        <v>105</v>
      </c>
      <c r="C73" s="11" t="str">
        <f t="shared" si="5"/>
        <v>strawberryjellysandwichItem</v>
      </c>
      <c r="D73" s="11">
        <f>COUNTIF('PH Itemnames'!$D$1:'PH Itemnames'!$D$278,'PH foods expanded'!C73)+COUNTIF('PH Itemnames'!$B$1:$B$723,'PH foods expanded'!C73)</f>
        <v>1</v>
      </c>
      <c r="E73" s="11" t="s">
        <v>240</v>
      </c>
      <c r="F73" s="11" t="s">
        <v>1192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202</v>
      </c>
      <c r="Q73" t="str">
        <f t="shared" si="6"/>
        <v>STRAWBERRYJELLYSANDWICHITEM(MEAL, ItemRegistry.strawberryjellysandwichItem, 4, 3f, 0f, 2f, 0f, 0.85f, 0f, 0f, 1.02f),</v>
      </c>
    </row>
    <row r="74" spans="1:17" x14ac:dyDescent="0.3">
      <c r="A74" s="120"/>
      <c r="B74" s="66" t="s">
        <v>139</v>
      </c>
      <c r="C74" s="66" t="str">
        <f t="shared" si="5"/>
        <v>grapejellysandwichItem</v>
      </c>
      <c r="D74" s="66">
        <f>COUNTIF('PH Itemnames'!$D$1:'PH Itemnames'!$D$278,'PH foods expanded'!C74)+COUNTIF('PH Itemnames'!$B$1:$B$723,'PH foods expanded'!C74)</f>
        <v>0</v>
      </c>
      <c r="E74" s="66" t="s">
        <v>240</v>
      </c>
      <c r="F74" s="66" t="s">
        <v>1192</v>
      </c>
      <c r="G74" s="67">
        <v>15</v>
      </c>
      <c r="H74" s="68">
        <v>0</v>
      </c>
      <c r="I74" s="68">
        <v>20.608333333333334</v>
      </c>
      <c r="J74" s="69">
        <v>2</v>
      </c>
      <c r="K74" s="70">
        <v>0.84500000000000008</v>
      </c>
      <c r="L74" s="71">
        <v>0</v>
      </c>
      <c r="M74" s="72">
        <v>0</v>
      </c>
      <c r="N74" s="73">
        <v>0</v>
      </c>
      <c r="O74" t="s">
        <v>199</v>
      </c>
      <c r="Q74" t="str">
        <f t="shared" si="6"/>
        <v/>
      </c>
    </row>
    <row r="75" spans="1:17" x14ac:dyDescent="0.3">
      <c r="A75" s="122" t="s">
        <v>2737</v>
      </c>
      <c r="B75" s="74" t="s">
        <v>2738</v>
      </c>
      <c r="C75" s="74" t="str">
        <f>CONCATENATE(LOWER(B75),"Item")</f>
        <v>gourmetmuttonpattyItem</v>
      </c>
      <c r="D75" s="11">
        <f>COUNTIF('PH Itemnames'!$D$1:'PH Itemnames'!$D$278,'PH foods expanded'!C75)+COUNTIF('PH Itemnames'!$B$1:$B$723,'PH foods expanded'!C75)</f>
        <v>1</v>
      </c>
      <c r="E75" s="11" t="s">
        <v>240</v>
      </c>
      <c r="F75" s="11" t="s">
        <v>1189</v>
      </c>
      <c r="G75" s="34">
        <v>10</v>
      </c>
      <c r="H75" s="30">
        <v>0</v>
      </c>
      <c r="I75" s="30">
        <v>14</v>
      </c>
      <c r="J75" s="35">
        <v>0</v>
      </c>
      <c r="K75" s="36">
        <v>0</v>
      </c>
      <c r="L75" s="37">
        <v>0</v>
      </c>
      <c r="M75" s="38">
        <v>1.5</v>
      </c>
      <c r="N75" s="39">
        <v>0</v>
      </c>
      <c r="O75" t="s">
        <v>202</v>
      </c>
      <c r="Q75" t="str">
        <f t="shared" si="6"/>
        <v>GOURMETMUTTONPATTYITEM(MEAT, ItemRegistry.gourmetmuttonpattyItem, 4, 2f, 0f, 0f, 0f, 0f, 1.5f, 0f, 1.5f),</v>
      </c>
    </row>
    <row r="76" spans="1:17" x14ac:dyDescent="0.3">
      <c r="A76" s="123"/>
      <c r="B76" s="11" t="s">
        <v>2739</v>
      </c>
      <c r="C76" s="11" t="str">
        <f t="shared" ref="C76:C78" si="7">CONCATENATE(LOWER(B76),"Item")</f>
        <v>gourmetbeefpattyItem</v>
      </c>
      <c r="D76" s="11">
        <f>COUNTIF('PH Itemnames'!$D$1:'PH Itemnames'!$D$278,'PH foods expanded'!C76)+COUNTIF('PH Itemnames'!$B$1:$B$723,'PH foods expanded'!C76)</f>
        <v>1</v>
      </c>
      <c r="E76" s="11" t="s">
        <v>240</v>
      </c>
      <c r="F76" s="11" t="s">
        <v>1189</v>
      </c>
      <c r="G76" s="34">
        <v>10</v>
      </c>
      <c r="H76" s="30">
        <v>0</v>
      </c>
      <c r="I76" s="30">
        <v>14</v>
      </c>
      <c r="J76" s="35">
        <v>0</v>
      </c>
      <c r="K76" s="36">
        <v>0</v>
      </c>
      <c r="L76" s="37">
        <v>0</v>
      </c>
      <c r="M76" s="38">
        <v>2</v>
      </c>
      <c r="N76" s="39">
        <v>0</v>
      </c>
      <c r="O76" t="s">
        <v>202</v>
      </c>
      <c r="Q76" t="str">
        <f t="shared" si="6"/>
        <v>GOURMETBEEFPATTYITEM(MEAT, ItemRegistry.gourmetbeefpattyItem, 4, 2f, 0f, 0f, 0f, 0f, 2f, 0f, 1.5f),</v>
      </c>
    </row>
    <row r="77" spans="1:17" x14ac:dyDescent="0.3">
      <c r="A77" s="123"/>
      <c r="B77" s="11" t="s">
        <v>2740</v>
      </c>
      <c r="C77" s="11" t="str">
        <f t="shared" si="7"/>
        <v>gourmetvenisonpattyItem</v>
      </c>
      <c r="D77" s="11">
        <f>COUNTIF('PH Itemnames'!$D$1:'PH Itemnames'!$D$278,'PH foods expanded'!C77)+COUNTIF('PH Itemnames'!$B$1:$B$723,'PH foods expanded'!C77)</f>
        <v>1</v>
      </c>
      <c r="E77" s="11" t="s">
        <v>240</v>
      </c>
      <c r="F77" s="11" t="s">
        <v>1189</v>
      </c>
      <c r="G77" s="34">
        <v>5</v>
      </c>
      <c r="H77" s="30"/>
      <c r="I77" s="30">
        <v>14</v>
      </c>
      <c r="J77" s="35">
        <v>0</v>
      </c>
      <c r="K77" s="36">
        <v>0</v>
      </c>
      <c r="L77" s="37">
        <v>0</v>
      </c>
      <c r="M77" s="38">
        <v>1</v>
      </c>
      <c r="N77" s="39">
        <v>0</v>
      </c>
      <c r="O77" t="s">
        <v>202</v>
      </c>
      <c r="Q77" t="str">
        <f t="shared" si="6"/>
        <v>GOURMETVENISONPATTYITEM(MEAT, ItemRegistry.gourmetvenisonpattyItem, 4, 1f, 0f, 0f, 0f, 0f, 1f, 0f, 1.5f),</v>
      </c>
    </row>
    <row r="78" spans="1:17" x14ac:dyDescent="0.3">
      <c r="A78" s="124"/>
      <c r="B78" s="66" t="s">
        <v>2741</v>
      </c>
      <c r="C78" s="66" t="str">
        <f t="shared" si="7"/>
        <v>gourmetporkpattyItem</v>
      </c>
      <c r="D78" s="66">
        <f>COUNTIF('PH Itemnames'!$D$1:'PH Itemnames'!$D$278,'PH foods expanded'!C78)+COUNTIF('PH Itemnames'!$B$1:$B$723,'PH foods expanded'!C78)</f>
        <v>1</v>
      </c>
      <c r="E78" s="66" t="s">
        <v>240</v>
      </c>
      <c r="F78" s="89" t="s">
        <v>1189</v>
      </c>
      <c r="G78" s="67">
        <v>10</v>
      </c>
      <c r="H78" s="68">
        <v>0</v>
      </c>
      <c r="I78" s="68">
        <v>14</v>
      </c>
      <c r="J78" s="69">
        <v>0</v>
      </c>
      <c r="K78" s="70">
        <v>0</v>
      </c>
      <c r="L78" s="71">
        <v>0</v>
      </c>
      <c r="M78" s="72">
        <v>1.5</v>
      </c>
      <c r="N78" s="73">
        <v>0</v>
      </c>
      <c r="O78" t="s">
        <v>202</v>
      </c>
      <c r="Q78" t="str">
        <f t="shared" si="6"/>
        <v>GOURMETPORKPATTYITEM(MEAT, ItemRegistry.gourmetporkpattyItem, 4, 2f, 0f, 0f, 0f, 0f, 1.5f, 0f, 1.5f),</v>
      </c>
    </row>
    <row r="79" spans="1:17" x14ac:dyDescent="0.3">
      <c r="A79" s="118" t="s">
        <v>964</v>
      </c>
      <c r="B79" s="74" t="s">
        <v>2747</v>
      </c>
      <c r="C79" s="90" t="str">
        <f>CONCATENATE("ground",LOWER(B79),"Item")</f>
        <v>groundbeefItem</v>
      </c>
      <c r="D79" s="74">
        <f>COUNTIF('PH Itemnames'!$D$1:'PH Itemnames'!$D$278,'PH foods expanded'!C79)+COUNTIF('PH Itemnames'!$B$1:$B$723,'PH foods expanded'!C79)</f>
        <v>1</v>
      </c>
      <c r="E79" s="74" t="s">
        <v>240</v>
      </c>
      <c r="F79" s="74" t="s">
        <v>1189</v>
      </c>
      <c r="G79" s="75">
        <v>0</v>
      </c>
      <c r="H79" s="76">
        <v>0</v>
      </c>
      <c r="I79">
        <v>10</v>
      </c>
      <c r="J79" s="3">
        <v>0</v>
      </c>
      <c r="K79" s="2">
        <v>0</v>
      </c>
      <c r="L79" s="4">
        <v>0</v>
      </c>
      <c r="M79" s="5">
        <v>2</v>
      </c>
      <c r="N79" s="6">
        <v>0</v>
      </c>
      <c r="O79" t="s">
        <v>202</v>
      </c>
      <c r="Q79" t="str">
        <f t="shared" si="6"/>
        <v>GROUNDBEEFITEM(MEAT, ItemRegistry.groundbeefItem, 4, 0f, 0f, 0f, 0f, 0f, 2f, 0f, 2.1f),</v>
      </c>
    </row>
    <row r="80" spans="1:17" x14ac:dyDescent="0.3">
      <c r="A80" s="119"/>
      <c r="B80" s="11" t="s">
        <v>287</v>
      </c>
      <c r="C80" s="12" t="str">
        <f>CONCATENATE("ground",LOWER(B80),"Item")</f>
        <v>groundchickenItem</v>
      </c>
      <c r="D80" s="11">
        <f>COUNTIF('PH Itemnames'!$D$1:'PH Itemnames'!$D$278,'PH foods expanded'!C80)+COUNTIF('PH Itemnames'!$B$1:$B$723,'PH foods expanded'!C80)</f>
        <v>1</v>
      </c>
      <c r="E80" s="11" t="s">
        <v>240</v>
      </c>
      <c r="F80" s="11" t="s">
        <v>1189</v>
      </c>
      <c r="G80" s="34">
        <v>0</v>
      </c>
      <c r="H80" s="30">
        <v>0</v>
      </c>
      <c r="I80">
        <v>6</v>
      </c>
      <c r="J80" s="3">
        <v>0</v>
      </c>
      <c r="K80" s="36">
        <v>0</v>
      </c>
      <c r="L80" s="37">
        <v>0</v>
      </c>
      <c r="M80" s="5">
        <v>1.5</v>
      </c>
      <c r="N80" s="6">
        <v>0</v>
      </c>
      <c r="O80" t="s">
        <v>202</v>
      </c>
      <c r="Q80" t="str">
        <f t="shared" si="6"/>
        <v>GROUNDCHICKENITEM(MEAT, ItemRegistry.groundchickenItem, 4, 0f, 0f, 0f, 0f, 0f, 1.5f, 0f, 3.5f),</v>
      </c>
    </row>
    <row r="81" spans="1:17" x14ac:dyDescent="0.3">
      <c r="A81" s="119"/>
      <c r="B81" s="11" t="s">
        <v>815</v>
      </c>
      <c r="C81" s="12" t="str">
        <f t="shared" ref="C81:C86" si="8">CONCATENATE("ground",LOWER(B81),"Item")</f>
        <v>groundduckItem</v>
      </c>
      <c r="D81" s="11">
        <f>COUNTIF('PH Itemnames'!$D$1:'PH Itemnames'!$D$278,'PH foods expanded'!C81)+COUNTIF('PH Itemnames'!$B$1:$B$723,'PH foods expanded'!C81)</f>
        <v>1</v>
      </c>
      <c r="E81" s="11" t="s">
        <v>240</v>
      </c>
      <c r="F81" s="11" t="s">
        <v>1189</v>
      </c>
      <c r="G81" s="34">
        <v>0</v>
      </c>
      <c r="H81" s="30">
        <v>0</v>
      </c>
      <c r="I81">
        <v>6</v>
      </c>
      <c r="J81" s="3">
        <v>0</v>
      </c>
      <c r="K81" s="36">
        <v>0</v>
      </c>
      <c r="L81" s="37">
        <v>0</v>
      </c>
      <c r="M81" s="5">
        <v>1.5</v>
      </c>
      <c r="N81" s="6">
        <v>0</v>
      </c>
      <c r="O81" t="s">
        <v>202</v>
      </c>
      <c r="Q81" t="str">
        <f t="shared" si="6"/>
        <v>GROUNDDUCKITEM(MEAT, ItemRegistry.groundduckItem, 4, 0f, 0f, 0f, 0f, 0f, 1.5f, 0f, 3.5f),</v>
      </c>
    </row>
    <row r="82" spans="1:17" x14ac:dyDescent="0.3">
      <c r="A82" s="119"/>
      <c r="B82" s="11" t="s">
        <v>2748</v>
      </c>
      <c r="C82" s="12" t="str">
        <f t="shared" si="8"/>
        <v>groundmuttonItem</v>
      </c>
      <c r="D82" s="11">
        <f>COUNTIF('PH Itemnames'!$D$1:'PH Itemnames'!$D$278,'PH foods expanded'!C82)+COUNTIF('PH Itemnames'!$B$1:$B$723,'PH foods expanded'!C82)</f>
        <v>1</v>
      </c>
      <c r="E82" s="11" t="s">
        <v>240</v>
      </c>
      <c r="F82" s="11" t="s">
        <v>1189</v>
      </c>
      <c r="G82" s="34">
        <v>0</v>
      </c>
      <c r="H82" s="30">
        <v>0</v>
      </c>
      <c r="I82">
        <v>6</v>
      </c>
      <c r="J82" s="3">
        <v>0</v>
      </c>
      <c r="K82" s="36">
        <v>0</v>
      </c>
      <c r="L82" s="37">
        <v>0</v>
      </c>
      <c r="M82" s="5">
        <v>1.5</v>
      </c>
      <c r="N82" s="6">
        <v>0</v>
      </c>
      <c r="O82" t="s">
        <v>202</v>
      </c>
      <c r="Q82" t="str">
        <f t="shared" si="6"/>
        <v>GROUNDMUTTONITEM(MEAT, ItemRegistry.groundmuttonItem, 4, 0f, 0f, 0f, 0f, 0f, 1.5f, 0f, 3.5f),</v>
      </c>
    </row>
    <row r="83" spans="1:17" x14ac:dyDescent="0.3">
      <c r="A83" s="119"/>
      <c r="B83" s="11" t="s">
        <v>2749</v>
      </c>
      <c r="C83" s="12" t="str">
        <f t="shared" si="8"/>
        <v>groundporkItem</v>
      </c>
      <c r="D83" s="11">
        <f>COUNTIF('PH Itemnames'!$D$1:'PH Itemnames'!$D$278,'PH foods expanded'!C83)+COUNTIF('PH Itemnames'!$B$1:$B$723,'PH foods expanded'!C83)</f>
        <v>1</v>
      </c>
      <c r="E83" s="11" t="s">
        <v>240</v>
      </c>
      <c r="F83" s="11" t="s">
        <v>1189</v>
      </c>
      <c r="G83" s="34">
        <v>0</v>
      </c>
      <c r="H83" s="30">
        <v>0</v>
      </c>
      <c r="I83">
        <v>10</v>
      </c>
      <c r="J83" s="3">
        <v>0</v>
      </c>
      <c r="K83" s="36">
        <v>0</v>
      </c>
      <c r="L83" s="37">
        <v>0</v>
      </c>
      <c r="M83" s="5">
        <v>1.5</v>
      </c>
      <c r="N83" s="6">
        <v>0</v>
      </c>
      <c r="O83" t="s">
        <v>202</v>
      </c>
      <c r="Q83" t="str">
        <f t="shared" si="6"/>
        <v>GROUNDPORKITEM(MEAT, ItemRegistry.groundporkItem, 4, 0f, 0f, 0f, 0f, 0f, 1.5f, 0f, 2.1f),</v>
      </c>
    </row>
    <row r="84" spans="1:17" x14ac:dyDescent="0.3">
      <c r="A84" s="119"/>
      <c r="B84" s="11" t="s">
        <v>2750</v>
      </c>
      <c r="C84" s="12" t="str">
        <f t="shared" si="8"/>
        <v>groundrabbitItem</v>
      </c>
      <c r="D84" s="11">
        <f>COUNTIF('PH Itemnames'!$D$1:'PH Itemnames'!$D$278,'PH foods expanded'!C84)+COUNTIF('PH Itemnames'!$B$1:$B$723,'PH foods expanded'!C84)</f>
        <v>1</v>
      </c>
      <c r="E84" s="11" t="s">
        <v>240</v>
      </c>
      <c r="F84" s="11" t="s">
        <v>1189</v>
      </c>
      <c r="G84" s="34">
        <v>0</v>
      </c>
      <c r="H84" s="30">
        <v>0</v>
      </c>
      <c r="I84">
        <v>7</v>
      </c>
      <c r="J84" s="3">
        <v>0</v>
      </c>
      <c r="K84" s="36">
        <v>0</v>
      </c>
      <c r="L84" s="37">
        <v>0</v>
      </c>
      <c r="M84" s="5">
        <v>0.5</v>
      </c>
      <c r="N84" s="6">
        <v>0</v>
      </c>
      <c r="O84" t="s">
        <v>202</v>
      </c>
      <c r="Q84" t="str">
        <f t="shared" ref="Q84:Q86" si="9">IF(O84="Yes",CONCATENATE(UPPER(C84),"(",F84,", ItemRegistry.",C84,", 4, ", ROUND(G84/5,2),"f, ",ROUND(H84,0),"f, ",ROUND(J84,0),"f, ",ROUND(L84,2),"f, ",ROUND(K84,2),"f, ",ROUND(M84,2),"f, ",ROUND(N84,2),"f, ",ROUND(21/I84,2), "f),"),"")</f>
        <v>GROUNDRABBITITEM(MEAT, ItemRegistry.groundrabbitItem, 4, 0f, 0f, 0f, 0f, 0f, 0.5f, 0f, 3f),</v>
      </c>
    </row>
    <row r="85" spans="1:17" x14ac:dyDescent="0.3">
      <c r="A85" s="119"/>
      <c r="B85" s="11" t="s">
        <v>1151</v>
      </c>
      <c r="C85" s="12" t="str">
        <f t="shared" si="8"/>
        <v>groundturkeyItem</v>
      </c>
      <c r="D85" s="11">
        <f>COUNTIF('PH Itemnames'!$D$1:'PH Itemnames'!$D$278,'PH foods expanded'!C85)+COUNTIF('PH Itemnames'!$B$1:$B$723,'PH foods expanded'!C85)</f>
        <v>1</v>
      </c>
      <c r="E85" s="11" t="s">
        <v>240</v>
      </c>
      <c r="F85" s="11" t="s">
        <v>1189</v>
      </c>
      <c r="G85" s="34">
        <v>0</v>
      </c>
      <c r="H85" s="30">
        <v>0</v>
      </c>
      <c r="I85">
        <v>7</v>
      </c>
      <c r="J85" s="3">
        <v>0</v>
      </c>
      <c r="K85" s="36">
        <v>0</v>
      </c>
      <c r="L85" s="37">
        <v>0</v>
      </c>
      <c r="M85" s="5">
        <v>1.5</v>
      </c>
      <c r="N85" s="6">
        <v>0</v>
      </c>
      <c r="O85" t="s">
        <v>202</v>
      </c>
      <c r="Q85" t="str">
        <f t="shared" si="9"/>
        <v>GROUNDTURKEYITEM(MEAT, ItemRegistry.groundturkeyItem, 4, 0f, 0f, 0f, 0f, 0f, 1.5f, 0f, 3f),</v>
      </c>
    </row>
    <row r="86" spans="1:17" x14ac:dyDescent="0.3">
      <c r="A86" s="120"/>
      <c r="B86" s="66" t="s">
        <v>2751</v>
      </c>
      <c r="C86" s="91" t="str">
        <f t="shared" si="8"/>
        <v>groundvenisonItem</v>
      </c>
      <c r="D86" s="66">
        <f>COUNTIF('PH Itemnames'!$D$1:'PH Itemnames'!$D$278,'PH foods expanded'!C86)+COUNTIF('PH Itemnames'!$B$1:$B$723,'PH foods expanded'!C86)</f>
        <v>1</v>
      </c>
      <c r="E86" s="66" t="s">
        <v>240</v>
      </c>
      <c r="F86" s="66" t="s">
        <v>1189</v>
      </c>
      <c r="G86" s="67">
        <v>0</v>
      </c>
      <c r="H86" s="68">
        <v>0</v>
      </c>
      <c r="I86" s="66">
        <v>10</v>
      </c>
      <c r="J86" s="69">
        <v>0</v>
      </c>
      <c r="K86" s="70">
        <v>0</v>
      </c>
      <c r="L86" s="92">
        <v>0</v>
      </c>
      <c r="M86" s="72">
        <v>1</v>
      </c>
      <c r="N86" s="73">
        <v>0</v>
      </c>
      <c r="O86" t="s">
        <v>202</v>
      </c>
      <c r="Q86" t="str">
        <f t="shared" si="9"/>
        <v>GROUNDVENISONITEM(MEAT, ItemRegistry.groundvenisonItem, 4, 0f, 0f, 0f, 0f, 0f, 1f, 0f, 2.1f),</v>
      </c>
    </row>
  </sheetData>
  <mergeCells count="8">
    <mergeCell ref="A61:A74"/>
    <mergeCell ref="A32:A46"/>
    <mergeCell ref="A75:A78"/>
    <mergeCell ref="A79:A86"/>
    <mergeCell ref="G1:N1"/>
    <mergeCell ref="A3:A16"/>
    <mergeCell ref="A17:A31"/>
    <mergeCell ref="A47:A60"/>
  </mergeCells>
  <conditionalFormatting sqref="O3:O74">
    <cfRule type="cellIs" dxfId="23" priority="21" operator="equal">
      <formula>"No"</formula>
    </cfRule>
    <cfRule type="cellIs" dxfId="22" priority="22" operator="equal">
      <formula>"Yes"</formula>
    </cfRule>
  </conditionalFormatting>
  <conditionalFormatting sqref="T3:W17 T18:U24 W18:W24">
    <cfRule type="cellIs" dxfId="21" priority="19" operator="equal">
      <formula>"Yes"</formula>
    </cfRule>
    <cfRule type="cellIs" dxfId="20" priority="20" operator="equal">
      <formula>"No"</formula>
    </cfRule>
  </conditionalFormatting>
  <conditionalFormatting sqref="P8">
    <cfRule type="cellIs" dxfId="19" priority="17" operator="equal">
      <formula>"Yes"</formula>
    </cfRule>
    <cfRule type="cellIs" dxfId="18" priority="18" operator="equal">
      <formula>"No"</formula>
    </cfRule>
  </conditionalFormatting>
  <conditionalFormatting sqref="V18:V26">
    <cfRule type="cellIs" dxfId="17" priority="15" operator="equal">
      <formula>"Yes"</formula>
    </cfRule>
    <cfRule type="cellIs" dxfId="16" priority="16" operator="equal">
      <formula>"No"</formula>
    </cfRule>
  </conditionalFormatting>
  <conditionalFormatting sqref="C3:C86">
    <cfRule type="expression" dxfId="15" priority="9">
      <formula>$D3=1</formula>
    </cfRule>
  </conditionalFormatting>
  <conditionalFormatting sqref="G3:N74">
    <cfRule type="expression" dxfId="14" priority="46">
      <formula>#REF!="No"</formula>
    </cfRule>
  </conditionalFormatting>
  <conditionalFormatting sqref="X3:X24">
    <cfRule type="cellIs" dxfId="13" priority="7" operator="equal">
      <formula>"Yes"</formula>
    </cfRule>
    <cfRule type="cellIs" dxfId="12" priority="8" operator="equal">
      <formula>"No"</formula>
    </cfRule>
  </conditionalFormatting>
  <conditionalFormatting sqref="G75:N78">
    <cfRule type="expression" dxfId="11" priority="6">
      <formula>#REF!="No"</formula>
    </cfRule>
  </conditionalFormatting>
  <conditionalFormatting sqref="O75:O86">
    <cfRule type="cellIs" dxfId="10" priority="4" operator="equal">
      <formula>"No"</formula>
    </cfRule>
    <cfRule type="cellIs" dxfId="9" priority="5" operator="equal">
      <formula>"Yes"</formula>
    </cfRule>
  </conditionalFormatting>
  <conditionalFormatting sqref="G79:H86">
    <cfRule type="expression" dxfId="8" priority="3">
      <formula>#REF!="No"</formula>
    </cfRule>
  </conditionalFormatting>
  <conditionalFormatting sqref="K80:K85">
    <cfRule type="expression" dxfId="7" priority="2">
      <formula>#REF!="No"</formula>
    </cfRule>
  </conditionalFormatting>
  <conditionalFormatting sqref="L80:L85">
    <cfRule type="expression" dxfId="6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V3:V26 T3:U24 W3:X24 O3:O86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F3:F86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D1032"/>
  <sheetViews>
    <sheetView topLeftCell="A592" workbookViewId="0">
      <selection activeCell="B615" sqref="B615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840</v>
      </c>
      <c r="B1" t="s">
        <v>2054</v>
      </c>
      <c r="D1" t="s">
        <v>1752</v>
      </c>
    </row>
    <row r="2" spans="1:4" x14ac:dyDescent="0.3">
      <c r="A2" t="s">
        <v>642</v>
      </c>
      <c r="B2" t="s">
        <v>1823</v>
      </c>
      <c r="D2" t="s">
        <v>1622</v>
      </c>
    </row>
    <row r="3" spans="1:4" x14ac:dyDescent="0.3">
      <c r="A3" t="s">
        <v>1030</v>
      </c>
      <c r="B3" t="s">
        <v>1912</v>
      </c>
      <c r="D3" t="s">
        <v>1623</v>
      </c>
    </row>
    <row r="4" spans="1:4" x14ac:dyDescent="0.3">
      <c r="A4" t="s">
        <v>613</v>
      </c>
      <c r="B4" t="s">
        <v>1786</v>
      </c>
      <c r="D4" t="s">
        <v>2152</v>
      </c>
    </row>
    <row r="5" spans="1:4" x14ac:dyDescent="0.3">
      <c r="A5" t="s">
        <v>703</v>
      </c>
      <c r="B5" t="s">
        <v>1903</v>
      </c>
      <c r="D5" t="s">
        <v>1860</v>
      </c>
    </row>
    <row r="6" spans="1:4" x14ac:dyDescent="0.3">
      <c r="A6" t="s">
        <v>257</v>
      </c>
      <c r="B6" t="s">
        <v>1356</v>
      </c>
      <c r="D6" t="s">
        <v>1598</v>
      </c>
    </row>
    <row r="7" spans="1:4" x14ac:dyDescent="0.3">
      <c r="A7" t="s">
        <v>252</v>
      </c>
      <c r="B7" t="s">
        <v>1355</v>
      </c>
      <c r="D7" t="s">
        <v>1688</v>
      </c>
    </row>
    <row r="8" spans="1:4" x14ac:dyDescent="0.3">
      <c r="A8" t="s">
        <v>909</v>
      </c>
      <c r="B8" t="s">
        <v>2206</v>
      </c>
      <c r="D8" t="s">
        <v>1689</v>
      </c>
    </row>
    <row r="9" spans="1:4" x14ac:dyDescent="0.3">
      <c r="A9" t="s">
        <v>563</v>
      </c>
      <c r="B9" t="s">
        <v>1687</v>
      </c>
      <c r="D9" t="s">
        <v>2173</v>
      </c>
    </row>
    <row r="10" spans="1:4" x14ac:dyDescent="0.3">
      <c r="A10" t="s">
        <v>448</v>
      </c>
      <c r="B10" t="s">
        <v>1523</v>
      </c>
      <c r="D10" t="s">
        <v>1690</v>
      </c>
    </row>
    <row r="11" spans="1:4" x14ac:dyDescent="0.3">
      <c r="A11" t="s">
        <v>449</v>
      </c>
      <c r="B11" t="s">
        <v>1524</v>
      </c>
      <c r="D11" t="s">
        <v>1686</v>
      </c>
    </row>
    <row r="12" spans="1:4" x14ac:dyDescent="0.3">
      <c r="A12" t="s">
        <v>460</v>
      </c>
      <c r="B12" t="s">
        <v>1534</v>
      </c>
      <c r="D12" t="s">
        <v>1301</v>
      </c>
    </row>
    <row r="13" spans="1:4" x14ac:dyDescent="0.3">
      <c r="A13" t="s">
        <v>780</v>
      </c>
      <c r="B13" t="s">
        <v>1997</v>
      </c>
      <c r="D13" t="s">
        <v>1753</v>
      </c>
    </row>
    <row r="14" spans="1:4" x14ac:dyDescent="0.3">
      <c r="A14" t="s">
        <v>701</v>
      </c>
      <c r="B14" t="s">
        <v>1901</v>
      </c>
      <c r="D14" t="s">
        <v>2142</v>
      </c>
    </row>
    <row r="15" spans="1:4" x14ac:dyDescent="0.3">
      <c r="A15" t="s">
        <v>966</v>
      </c>
      <c r="B15" t="s">
        <v>1380</v>
      </c>
      <c r="D15" t="s">
        <v>1340</v>
      </c>
    </row>
    <row r="16" spans="1:4" x14ac:dyDescent="0.3">
      <c r="A16" t="s">
        <v>1004</v>
      </c>
      <c r="B16" t="s">
        <v>1611</v>
      </c>
      <c r="D16" t="s">
        <v>1624</v>
      </c>
    </row>
    <row r="17" spans="1:4" x14ac:dyDescent="0.3">
      <c r="A17" t="s">
        <v>854</v>
      </c>
      <c r="B17" t="s">
        <v>2071</v>
      </c>
      <c r="D17" t="s">
        <v>1625</v>
      </c>
    </row>
    <row r="18" spans="1:4" x14ac:dyDescent="0.3">
      <c r="A18" t="s">
        <v>2270</v>
      </c>
      <c r="B18" t="s">
        <v>1709</v>
      </c>
      <c r="D18" t="s">
        <v>2166</v>
      </c>
    </row>
    <row r="19" spans="1:4" x14ac:dyDescent="0.3">
      <c r="A19" t="s">
        <v>923</v>
      </c>
      <c r="B19" t="s">
        <v>2222</v>
      </c>
      <c r="D19" t="s">
        <v>1586</v>
      </c>
    </row>
    <row r="20" spans="1:4" x14ac:dyDescent="0.3">
      <c r="A20" t="s">
        <v>910</v>
      </c>
      <c r="B20" t="s">
        <v>2207</v>
      </c>
      <c r="D20" t="s">
        <v>1587</v>
      </c>
    </row>
    <row r="21" spans="1:4" x14ac:dyDescent="0.3">
      <c r="A21" t="s">
        <v>367</v>
      </c>
      <c r="B21" t="s">
        <v>1451</v>
      </c>
    </row>
    <row r="22" spans="1:4" x14ac:dyDescent="0.3">
      <c r="A22" t="s">
        <v>408</v>
      </c>
      <c r="B22" t="s">
        <v>1489</v>
      </c>
      <c r="D22" t="s">
        <v>1605</v>
      </c>
    </row>
    <row r="23" spans="1:4" x14ac:dyDescent="0.3">
      <c r="A23" t="s">
        <v>828</v>
      </c>
      <c r="B23" t="s">
        <v>2045</v>
      </c>
      <c r="D23" t="s">
        <v>1626</v>
      </c>
    </row>
    <row r="24" spans="1:4" x14ac:dyDescent="0.3">
      <c r="A24" t="s">
        <v>292</v>
      </c>
      <c r="B24" t="s">
        <v>1377</v>
      </c>
      <c r="D24" t="s">
        <v>1627</v>
      </c>
    </row>
    <row r="25" spans="1:4" x14ac:dyDescent="0.3">
      <c r="A25" t="s">
        <v>242</v>
      </c>
      <c r="B25" t="s">
        <v>1292</v>
      </c>
      <c r="D25" t="s">
        <v>2157</v>
      </c>
    </row>
    <row r="26" spans="1:4" x14ac:dyDescent="0.3">
      <c r="A26" t="s">
        <v>424</v>
      </c>
      <c r="B26" t="s">
        <v>1502</v>
      </c>
      <c r="D26" t="s">
        <v>1579</v>
      </c>
    </row>
    <row r="27" spans="1:4" x14ac:dyDescent="0.3">
      <c r="A27" t="s">
        <v>512</v>
      </c>
      <c r="B27" t="s">
        <v>1609</v>
      </c>
      <c r="D27" t="s">
        <v>1353</v>
      </c>
    </row>
    <row r="28" spans="1:4" x14ac:dyDescent="0.3">
      <c r="A28" t="s">
        <v>559</v>
      </c>
      <c r="B28" t="s">
        <v>1682</v>
      </c>
      <c r="D28" t="s">
        <v>2170</v>
      </c>
    </row>
    <row r="29" spans="1:4" x14ac:dyDescent="0.3">
      <c r="A29" t="s">
        <v>631</v>
      </c>
      <c r="B29" t="s">
        <v>1810</v>
      </c>
      <c r="D29" t="s">
        <v>1311</v>
      </c>
    </row>
    <row r="30" spans="1:4" x14ac:dyDescent="0.3">
      <c r="A30" t="s">
        <v>467</v>
      </c>
      <c r="B30" t="s">
        <v>1540</v>
      </c>
      <c r="D30" t="s">
        <v>1310</v>
      </c>
    </row>
    <row r="31" spans="1:4" x14ac:dyDescent="0.3">
      <c r="A31" t="s">
        <v>468</v>
      </c>
      <c r="B31" t="s">
        <v>1541</v>
      </c>
      <c r="D31" t="s">
        <v>1754</v>
      </c>
    </row>
    <row r="32" spans="1:4" x14ac:dyDescent="0.3">
      <c r="A32" t="s">
        <v>466</v>
      </c>
      <c r="B32" t="s">
        <v>1539</v>
      </c>
      <c r="D32" t="s">
        <v>2154</v>
      </c>
    </row>
    <row r="33" spans="1:4" x14ac:dyDescent="0.3">
      <c r="A33" t="s">
        <v>469</v>
      </c>
      <c r="B33" t="s">
        <v>1542</v>
      </c>
      <c r="D33" t="s">
        <v>1755</v>
      </c>
    </row>
    <row r="34" spans="1:4" x14ac:dyDescent="0.3">
      <c r="A34" t="s">
        <v>614</v>
      </c>
      <c r="B34" t="s">
        <v>1787</v>
      </c>
      <c r="D34" t="s">
        <v>1756</v>
      </c>
    </row>
    <row r="35" spans="1:4" x14ac:dyDescent="0.3">
      <c r="A35" t="s">
        <v>995</v>
      </c>
      <c r="B35" t="s">
        <v>2227</v>
      </c>
      <c r="D35" t="s">
        <v>1354</v>
      </c>
    </row>
    <row r="36" spans="1:4" x14ac:dyDescent="0.3">
      <c r="A36" t="s">
        <v>216</v>
      </c>
      <c r="B36" t="s">
        <v>1789</v>
      </c>
      <c r="D36" t="s">
        <v>1628</v>
      </c>
    </row>
    <row r="37" spans="1:4" x14ac:dyDescent="0.3">
      <c r="A37" t="s">
        <v>616</v>
      </c>
      <c r="B37" t="s">
        <v>1788</v>
      </c>
      <c r="D37" t="s">
        <v>1629</v>
      </c>
    </row>
    <row r="38" spans="1:4" x14ac:dyDescent="0.3">
      <c r="A38" t="s">
        <v>1041</v>
      </c>
      <c r="B38" t="s">
        <v>2265</v>
      </c>
      <c r="D38" t="s">
        <v>2158</v>
      </c>
    </row>
    <row r="39" spans="1:4" x14ac:dyDescent="0.3">
      <c r="A39" t="s">
        <v>902</v>
      </c>
      <c r="B39" t="s">
        <v>2197</v>
      </c>
      <c r="D39" t="s">
        <v>1581</v>
      </c>
    </row>
    <row r="40" spans="1:4" x14ac:dyDescent="0.3">
      <c r="A40" t="s">
        <v>919</v>
      </c>
      <c r="B40" t="s">
        <v>2215</v>
      </c>
      <c r="D40" t="s">
        <v>1584</v>
      </c>
    </row>
    <row r="41" spans="1:4" x14ac:dyDescent="0.3">
      <c r="A41" t="s">
        <v>1037</v>
      </c>
      <c r="B41" t="s">
        <v>1950</v>
      </c>
      <c r="D41" t="s">
        <v>1777</v>
      </c>
    </row>
    <row r="42" spans="1:4" x14ac:dyDescent="0.3">
      <c r="A42" t="s">
        <v>757</v>
      </c>
      <c r="B42" t="s">
        <v>1965</v>
      </c>
      <c r="D42" t="s">
        <v>1757</v>
      </c>
    </row>
    <row r="43" spans="1:4" x14ac:dyDescent="0.3">
      <c r="A43" t="s">
        <v>635</v>
      </c>
      <c r="B43" t="s">
        <v>1816</v>
      </c>
      <c r="D43" t="s">
        <v>1864</v>
      </c>
    </row>
    <row r="44" spans="1:4" x14ac:dyDescent="0.3">
      <c r="A44" t="s">
        <v>884</v>
      </c>
      <c r="B44" t="s">
        <v>2179</v>
      </c>
    </row>
    <row r="45" spans="1:4" x14ac:dyDescent="0.3">
      <c r="A45" t="s">
        <v>371</v>
      </c>
      <c r="B45" t="s">
        <v>1454</v>
      </c>
      <c r="D45" t="s">
        <v>2138</v>
      </c>
    </row>
    <row r="46" spans="1:4" x14ac:dyDescent="0.3">
      <c r="A46" t="s">
        <v>369</v>
      </c>
      <c r="B46" t="s">
        <v>1452</v>
      </c>
      <c r="D46" t="s">
        <v>2132</v>
      </c>
    </row>
    <row r="47" spans="1:4" x14ac:dyDescent="0.3">
      <c r="A47" t="s">
        <v>969</v>
      </c>
      <c r="B47" t="s">
        <v>1731</v>
      </c>
      <c r="D47" t="s">
        <v>2127</v>
      </c>
    </row>
    <row r="48" spans="1:4" x14ac:dyDescent="0.3">
      <c r="A48" t="s">
        <v>554</v>
      </c>
      <c r="B48" t="s">
        <v>1974</v>
      </c>
      <c r="D48" t="s">
        <v>2126</v>
      </c>
    </row>
    <row r="49" spans="1:4" x14ac:dyDescent="0.3">
      <c r="A49" t="s">
        <v>589</v>
      </c>
      <c r="B49" t="s">
        <v>1724</v>
      </c>
      <c r="D49" t="s">
        <v>2129</v>
      </c>
    </row>
    <row r="50" spans="1:4" x14ac:dyDescent="0.3">
      <c r="A50" t="s">
        <v>1028</v>
      </c>
      <c r="B50" t="s">
        <v>1740</v>
      </c>
      <c r="D50" t="s">
        <v>2134</v>
      </c>
    </row>
    <row r="51" spans="1:4" x14ac:dyDescent="0.3">
      <c r="A51" t="s">
        <v>406</v>
      </c>
      <c r="B51" t="s">
        <v>1487</v>
      </c>
      <c r="D51" t="s">
        <v>2131</v>
      </c>
    </row>
    <row r="52" spans="1:4" x14ac:dyDescent="0.3">
      <c r="A52" t="s">
        <v>407</v>
      </c>
      <c r="B52" t="s">
        <v>1488</v>
      </c>
      <c r="D52" t="s">
        <v>2128</v>
      </c>
    </row>
    <row r="53" spans="1:4" x14ac:dyDescent="0.3">
      <c r="A53" t="s">
        <v>2271</v>
      </c>
      <c r="B53" t="s">
        <v>2216</v>
      </c>
      <c r="D53" t="s">
        <v>2135</v>
      </c>
    </row>
    <row r="54" spans="1:4" x14ac:dyDescent="0.3">
      <c r="A54" t="s">
        <v>911</v>
      </c>
      <c r="B54" t="s">
        <v>2208</v>
      </c>
      <c r="D54" t="s">
        <v>2133</v>
      </c>
    </row>
    <row r="55" spans="1:4" x14ac:dyDescent="0.3">
      <c r="A55" t="s">
        <v>781</v>
      </c>
      <c r="B55" t="s">
        <v>1998</v>
      </c>
      <c r="D55" t="s">
        <v>2130</v>
      </c>
    </row>
    <row r="56" spans="1:4" x14ac:dyDescent="0.3">
      <c r="A56" t="s">
        <v>905</v>
      </c>
      <c r="B56" t="s">
        <v>2201</v>
      </c>
      <c r="D56" t="s">
        <v>1422</v>
      </c>
    </row>
    <row r="57" spans="1:4" x14ac:dyDescent="0.3">
      <c r="A57" t="s">
        <v>496</v>
      </c>
      <c r="B57" t="s">
        <v>1574</v>
      </c>
      <c r="D57" t="s">
        <v>1811</v>
      </c>
    </row>
    <row r="58" spans="1:4" x14ac:dyDescent="0.3">
      <c r="A58" t="s">
        <v>702</v>
      </c>
      <c r="B58" t="s">
        <v>1902</v>
      </c>
      <c r="D58" t="s">
        <v>1421</v>
      </c>
    </row>
    <row r="59" spans="1:4" x14ac:dyDescent="0.3">
      <c r="A59" t="s">
        <v>2742</v>
      </c>
      <c r="B59" t="s">
        <v>2072</v>
      </c>
      <c r="D59" t="s">
        <v>1778</v>
      </c>
    </row>
    <row r="60" spans="1:4" x14ac:dyDescent="0.3">
      <c r="A60" t="s">
        <v>501</v>
      </c>
      <c r="B60" t="s">
        <v>1585</v>
      </c>
      <c r="D60" t="s">
        <v>1758</v>
      </c>
    </row>
    <row r="61" spans="1:4" x14ac:dyDescent="0.3">
      <c r="A61" t="s">
        <v>855</v>
      </c>
      <c r="B61" t="s">
        <v>2073</v>
      </c>
      <c r="D61" t="s">
        <v>1630</v>
      </c>
    </row>
    <row r="62" spans="1:4" x14ac:dyDescent="0.3">
      <c r="A62" t="s">
        <v>327</v>
      </c>
      <c r="B62" t="s">
        <v>1410</v>
      </c>
      <c r="D62" t="s">
        <v>1631</v>
      </c>
    </row>
    <row r="63" spans="1:4" x14ac:dyDescent="0.3">
      <c r="A63" t="s">
        <v>390</v>
      </c>
      <c r="B63" t="s">
        <v>1473</v>
      </c>
      <c r="D63" t="s">
        <v>2169</v>
      </c>
    </row>
    <row r="64" spans="1:4" x14ac:dyDescent="0.3">
      <c r="A64" t="s">
        <v>392</v>
      </c>
      <c r="B64" t="s">
        <v>1475</v>
      </c>
      <c r="D64" t="s">
        <v>1866</v>
      </c>
    </row>
    <row r="65" spans="1:4" x14ac:dyDescent="0.3">
      <c r="A65" t="s">
        <v>389</v>
      </c>
      <c r="B65" t="s">
        <v>1472</v>
      </c>
      <c r="D65" t="s">
        <v>1867</v>
      </c>
    </row>
    <row r="66" spans="1:4" x14ac:dyDescent="0.3">
      <c r="A66" t="s">
        <v>388</v>
      </c>
      <c r="B66" t="s">
        <v>1471</v>
      </c>
      <c r="D66" t="s">
        <v>1779</v>
      </c>
    </row>
    <row r="67" spans="1:4" x14ac:dyDescent="0.3">
      <c r="A67" t="s">
        <v>299</v>
      </c>
      <c r="B67" t="s">
        <v>1388</v>
      </c>
      <c r="D67" t="s">
        <v>1759</v>
      </c>
    </row>
    <row r="68" spans="1:4" x14ac:dyDescent="0.3">
      <c r="A68" t="s">
        <v>943</v>
      </c>
      <c r="B68" t="s">
        <v>2256</v>
      </c>
    </row>
    <row r="69" spans="1:4" x14ac:dyDescent="0.3">
      <c r="A69" t="s">
        <v>944</v>
      </c>
      <c r="B69" t="s">
        <v>2244</v>
      </c>
      <c r="D69" t="s">
        <v>1297</v>
      </c>
    </row>
    <row r="70" spans="1:4" x14ac:dyDescent="0.3">
      <c r="A70" t="s">
        <v>333</v>
      </c>
      <c r="B70" t="s">
        <v>1418</v>
      </c>
      <c r="D70" t="s">
        <v>1350</v>
      </c>
    </row>
    <row r="71" spans="1:4" x14ac:dyDescent="0.3">
      <c r="A71" t="s">
        <v>1024</v>
      </c>
      <c r="B71" t="s">
        <v>2255</v>
      </c>
      <c r="D71" t="s">
        <v>2026</v>
      </c>
    </row>
    <row r="72" spans="1:4" x14ac:dyDescent="0.3">
      <c r="A72" t="s">
        <v>290</v>
      </c>
      <c r="B72" t="s">
        <v>1375</v>
      </c>
      <c r="D72" t="s">
        <v>2025</v>
      </c>
    </row>
    <row r="73" spans="1:4" x14ac:dyDescent="0.3">
      <c r="A73" t="s">
        <v>982</v>
      </c>
      <c r="B73" t="s">
        <v>1961</v>
      </c>
      <c r="D73" t="s">
        <v>1760</v>
      </c>
    </row>
    <row r="74" spans="1:4" x14ac:dyDescent="0.3">
      <c r="A74" t="s">
        <v>858</v>
      </c>
      <c r="B74" t="s">
        <v>2074</v>
      </c>
      <c r="D74" t="s">
        <v>1692</v>
      </c>
    </row>
    <row r="75" spans="1:4" x14ac:dyDescent="0.3">
      <c r="A75" t="s">
        <v>409</v>
      </c>
      <c r="B75" t="s">
        <v>1490</v>
      </c>
      <c r="D75" t="s">
        <v>1693</v>
      </c>
    </row>
    <row r="76" spans="1:4" x14ac:dyDescent="0.3">
      <c r="A76" t="s">
        <v>411</v>
      </c>
      <c r="B76" t="s">
        <v>1491</v>
      </c>
      <c r="D76" t="s">
        <v>2174</v>
      </c>
    </row>
    <row r="77" spans="1:4" x14ac:dyDescent="0.3">
      <c r="A77" t="s">
        <v>452</v>
      </c>
      <c r="B77" t="s">
        <v>1527</v>
      </c>
      <c r="D77" t="s">
        <v>1694</v>
      </c>
    </row>
    <row r="78" spans="1:4" x14ac:dyDescent="0.3">
      <c r="A78" t="s">
        <v>809</v>
      </c>
      <c r="B78" t="s">
        <v>2024</v>
      </c>
      <c r="D78" t="s">
        <v>1695</v>
      </c>
    </row>
    <row r="79" spans="1:4" x14ac:dyDescent="0.3">
      <c r="A79" t="s">
        <v>527</v>
      </c>
      <c r="B79" t="s">
        <v>1656</v>
      </c>
      <c r="D79" t="s">
        <v>1680</v>
      </c>
    </row>
    <row r="80" spans="1:4" x14ac:dyDescent="0.3">
      <c r="A80" t="s">
        <v>795</v>
      </c>
      <c r="B80" t="s">
        <v>2010</v>
      </c>
      <c r="D80" t="s">
        <v>2146</v>
      </c>
    </row>
    <row r="81" spans="1:4" x14ac:dyDescent="0.3">
      <c r="A81" t="s">
        <v>754</v>
      </c>
      <c r="B81" t="s">
        <v>1962</v>
      </c>
      <c r="D81" t="s">
        <v>1349</v>
      </c>
    </row>
    <row r="82" spans="1:4" x14ac:dyDescent="0.3">
      <c r="A82" t="s">
        <v>994</v>
      </c>
      <c r="B82" t="s">
        <v>2223</v>
      </c>
      <c r="D82" t="s">
        <v>1309</v>
      </c>
    </row>
    <row r="83" spans="1:4" x14ac:dyDescent="0.3">
      <c r="A83" t="s">
        <v>275</v>
      </c>
      <c r="B83" t="s">
        <v>1364</v>
      </c>
      <c r="D83" t="s">
        <v>1308</v>
      </c>
    </row>
    <row r="84" spans="1:4" x14ac:dyDescent="0.3">
      <c r="A84" t="s">
        <v>491</v>
      </c>
      <c r="B84" t="s">
        <v>1569</v>
      </c>
      <c r="D84" t="s">
        <v>1386</v>
      </c>
    </row>
    <row r="85" spans="1:4" x14ac:dyDescent="0.3">
      <c r="A85" t="s">
        <v>603</v>
      </c>
      <c r="B85" t="s">
        <v>1743</v>
      </c>
      <c r="D85" t="s">
        <v>1780</v>
      </c>
    </row>
    <row r="86" spans="1:4" x14ac:dyDescent="0.3">
      <c r="A86" t="s">
        <v>594</v>
      </c>
      <c r="B86" t="s">
        <v>1729</v>
      </c>
      <c r="D86" t="s">
        <v>1761</v>
      </c>
    </row>
    <row r="87" spans="1:4" x14ac:dyDescent="0.3">
      <c r="A87" t="s">
        <v>427</v>
      </c>
      <c r="B87" t="s">
        <v>1505</v>
      </c>
      <c r="D87" t="s">
        <v>2143</v>
      </c>
    </row>
    <row r="88" spans="1:4" x14ac:dyDescent="0.3">
      <c r="A88" t="s">
        <v>386</v>
      </c>
      <c r="B88" t="s">
        <v>1469</v>
      </c>
      <c r="D88" t="s">
        <v>1312</v>
      </c>
    </row>
    <row r="89" spans="1:4" x14ac:dyDescent="0.3">
      <c r="A89" t="s">
        <v>819</v>
      </c>
      <c r="B89" t="s">
        <v>2035</v>
      </c>
    </row>
    <row r="90" spans="1:4" x14ac:dyDescent="0.3">
      <c r="A90" t="s">
        <v>415</v>
      </c>
      <c r="B90" t="s">
        <v>1494</v>
      </c>
      <c r="D90" t="s">
        <v>1833</v>
      </c>
    </row>
    <row r="91" spans="1:4" x14ac:dyDescent="0.3">
      <c r="A91" t="s">
        <v>451</v>
      </c>
      <c r="B91" t="s">
        <v>1526</v>
      </c>
      <c r="D91" t="s">
        <v>1836</v>
      </c>
    </row>
    <row r="92" spans="1:4" x14ac:dyDescent="0.3">
      <c r="A92" t="s">
        <v>841</v>
      </c>
      <c r="B92" t="s">
        <v>2055</v>
      </c>
      <c r="D92" t="s">
        <v>1837</v>
      </c>
    </row>
    <row r="93" spans="1:4" x14ac:dyDescent="0.3">
      <c r="A93" t="s">
        <v>987</v>
      </c>
      <c r="B93" t="s">
        <v>2056</v>
      </c>
      <c r="D93" t="s">
        <v>2080</v>
      </c>
    </row>
    <row r="94" spans="1:4" x14ac:dyDescent="0.3">
      <c r="A94" t="s">
        <v>256</v>
      </c>
      <c r="B94" t="s">
        <v>1390</v>
      </c>
      <c r="D94" t="s">
        <v>2082</v>
      </c>
    </row>
    <row r="95" spans="1:4" x14ac:dyDescent="0.3">
      <c r="A95" t="s">
        <v>255</v>
      </c>
      <c r="B95" t="s">
        <v>1357</v>
      </c>
      <c r="D95" t="s">
        <v>2084</v>
      </c>
    </row>
    <row r="96" spans="1:4" x14ac:dyDescent="0.3">
      <c r="A96" t="s">
        <v>896</v>
      </c>
      <c r="B96" t="s">
        <v>2191</v>
      </c>
      <c r="D96" t="s">
        <v>2086</v>
      </c>
    </row>
    <row r="97" spans="1:4" x14ac:dyDescent="0.3">
      <c r="A97" t="s">
        <v>542</v>
      </c>
      <c r="B97" t="s">
        <v>2007</v>
      </c>
      <c r="D97" t="s">
        <v>2144</v>
      </c>
    </row>
    <row r="98" spans="1:4" x14ac:dyDescent="0.3">
      <c r="A98" t="s">
        <v>208</v>
      </c>
      <c r="B98" t="s">
        <v>1281</v>
      </c>
      <c r="D98" t="s">
        <v>1696</v>
      </c>
    </row>
    <row r="99" spans="1:4" x14ac:dyDescent="0.3">
      <c r="A99" t="s">
        <v>887</v>
      </c>
      <c r="B99" t="s">
        <v>2182</v>
      </c>
      <c r="D99" t="s">
        <v>1697</v>
      </c>
    </row>
    <row r="100" spans="1:4" x14ac:dyDescent="0.3">
      <c r="A100" t="s">
        <v>273</v>
      </c>
      <c r="B100" t="s">
        <v>1362</v>
      </c>
      <c r="D100" t="s">
        <v>2175</v>
      </c>
    </row>
    <row r="101" spans="1:4" x14ac:dyDescent="0.3">
      <c r="A101" t="s">
        <v>643</v>
      </c>
      <c r="B101" t="s">
        <v>1824</v>
      </c>
      <c r="D101" t="s">
        <v>1698</v>
      </c>
    </row>
    <row r="102" spans="1:4" x14ac:dyDescent="0.3">
      <c r="A102" t="s">
        <v>562</v>
      </c>
      <c r="B102" t="s">
        <v>1685</v>
      </c>
      <c r="D102" t="s">
        <v>1699</v>
      </c>
    </row>
    <row r="103" spans="1:4" x14ac:dyDescent="0.3">
      <c r="A103" t="s">
        <v>1023</v>
      </c>
      <c r="B103" t="s">
        <v>2247</v>
      </c>
      <c r="D103" t="s">
        <v>1437</v>
      </c>
    </row>
    <row r="104" spans="1:4" x14ac:dyDescent="0.3">
      <c r="A104" t="s">
        <v>440</v>
      </c>
      <c r="B104" t="s">
        <v>1515</v>
      </c>
      <c r="D104" t="s">
        <v>2156</v>
      </c>
    </row>
    <row r="105" spans="1:4" x14ac:dyDescent="0.3">
      <c r="A105" t="s">
        <v>443</v>
      </c>
      <c r="B105" t="s">
        <v>1518</v>
      </c>
      <c r="D105" t="s">
        <v>1438</v>
      </c>
    </row>
    <row r="106" spans="1:4" x14ac:dyDescent="0.3">
      <c r="A106" t="s">
        <v>827</v>
      </c>
      <c r="B106" t="s">
        <v>2043</v>
      </c>
      <c r="D106" t="s">
        <v>1870</v>
      </c>
    </row>
    <row r="107" spans="1:4" x14ac:dyDescent="0.3">
      <c r="A107" t="s">
        <v>399</v>
      </c>
      <c r="B107" t="s">
        <v>1482</v>
      </c>
      <c r="D107" t="s">
        <v>1583</v>
      </c>
    </row>
    <row r="108" spans="1:4" x14ac:dyDescent="0.3">
      <c r="A108" t="s">
        <v>604</v>
      </c>
      <c r="B108" t="s">
        <v>1744</v>
      </c>
      <c r="D108" t="s">
        <v>1838</v>
      </c>
    </row>
    <row r="109" spans="1:4" x14ac:dyDescent="0.3">
      <c r="A109" t="s">
        <v>698</v>
      </c>
      <c r="B109" t="s">
        <v>1898</v>
      </c>
      <c r="D109" t="s">
        <v>2107</v>
      </c>
    </row>
    <row r="110" spans="1:4" x14ac:dyDescent="0.3">
      <c r="A110" t="s">
        <v>759</v>
      </c>
      <c r="B110" t="s">
        <v>1967</v>
      </c>
      <c r="D110" t="s">
        <v>2108</v>
      </c>
    </row>
    <row r="111" spans="1:4" x14ac:dyDescent="0.3">
      <c r="A111" t="s">
        <v>215</v>
      </c>
      <c r="B111" t="s">
        <v>1282</v>
      </c>
      <c r="D111" t="s">
        <v>1606</v>
      </c>
    </row>
    <row r="112" spans="1:4" x14ac:dyDescent="0.3">
      <c r="A112" t="s">
        <v>951</v>
      </c>
      <c r="B112" t="s">
        <v>2253</v>
      </c>
      <c r="D112" t="s">
        <v>2109</v>
      </c>
    </row>
    <row r="113" spans="1:4" x14ac:dyDescent="0.3">
      <c r="A113" t="s">
        <v>677</v>
      </c>
      <c r="B113" t="s">
        <v>1861</v>
      </c>
      <c r="D113" t="s">
        <v>2110</v>
      </c>
    </row>
    <row r="114" spans="1:4" x14ac:dyDescent="0.3">
      <c r="A114" t="s">
        <v>967</v>
      </c>
      <c r="B114" t="s">
        <v>1379</v>
      </c>
      <c r="D114" t="s">
        <v>2111</v>
      </c>
    </row>
    <row r="115" spans="1:4" x14ac:dyDescent="0.3">
      <c r="A115" t="s">
        <v>992</v>
      </c>
      <c r="B115" t="s">
        <v>2200</v>
      </c>
      <c r="D115" t="s">
        <v>1607</v>
      </c>
    </row>
    <row r="116" spans="1:4" x14ac:dyDescent="0.3">
      <c r="A116" t="s">
        <v>794</v>
      </c>
      <c r="B116" t="s">
        <v>2009</v>
      </c>
      <c r="D116" t="s">
        <v>2112</v>
      </c>
    </row>
    <row r="117" spans="1:4" x14ac:dyDescent="0.3">
      <c r="A117" t="s">
        <v>1171</v>
      </c>
      <c r="B117" t="s">
        <v>1971</v>
      </c>
      <c r="D117" t="s">
        <v>2113</v>
      </c>
    </row>
    <row r="118" spans="1:4" x14ac:dyDescent="0.3">
      <c r="A118" t="s">
        <v>218</v>
      </c>
      <c r="B118" t="s">
        <v>1283</v>
      </c>
      <c r="D118" t="s">
        <v>2114</v>
      </c>
    </row>
    <row r="119" spans="1:4" x14ac:dyDescent="0.3">
      <c r="A119" t="s">
        <v>598</v>
      </c>
      <c r="B119" t="s">
        <v>1734</v>
      </c>
      <c r="D119" t="s">
        <v>2115</v>
      </c>
    </row>
    <row r="120" spans="1:4" x14ac:dyDescent="0.3">
      <c r="A120" t="s">
        <v>639</v>
      </c>
      <c r="B120" t="s">
        <v>1819</v>
      </c>
      <c r="D120" t="s">
        <v>1762</v>
      </c>
    </row>
    <row r="121" spans="1:4" x14ac:dyDescent="0.3">
      <c r="A121" t="s">
        <v>393</v>
      </c>
      <c r="B121" t="s">
        <v>1476</v>
      </c>
      <c r="D121" t="s">
        <v>2137</v>
      </c>
    </row>
    <row r="122" spans="1:4" x14ac:dyDescent="0.3">
      <c r="A122" t="s">
        <v>897</v>
      </c>
      <c r="B122" t="s">
        <v>2192</v>
      </c>
      <c r="D122" t="s">
        <v>1318</v>
      </c>
    </row>
    <row r="123" spans="1:4" x14ac:dyDescent="0.3">
      <c r="A123" t="s">
        <v>395</v>
      </c>
      <c r="B123" t="s">
        <v>1478</v>
      </c>
      <c r="D123" t="s">
        <v>1315</v>
      </c>
    </row>
    <row r="124" spans="1:4" x14ac:dyDescent="0.3">
      <c r="A124" t="s">
        <v>528</v>
      </c>
      <c r="B124" t="s">
        <v>1657</v>
      </c>
      <c r="D124" t="s">
        <v>1335</v>
      </c>
    </row>
    <row r="125" spans="1:4" x14ac:dyDescent="0.3">
      <c r="A125" t="s">
        <v>644</v>
      </c>
      <c r="B125" t="s">
        <v>1825</v>
      </c>
      <c r="D125" t="s">
        <v>2269</v>
      </c>
    </row>
    <row r="126" spans="1:4" x14ac:dyDescent="0.3">
      <c r="A126" t="s">
        <v>1039</v>
      </c>
      <c r="B126" t="s">
        <v>1983</v>
      </c>
      <c r="D126" t="s">
        <v>1320</v>
      </c>
    </row>
    <row r="127" spans="1:4" x14ac:dyDescent="0.3">
      <c r="A127" t="s">
        <v>1025</v>
      </c>
      <c r="B127" t="s">
        <v>2266</v>
      </c>
      <c r="D127" t="s">
        <v>1332</v>
      </c>
    </row>
    <row r="128" spans="1:4" x14ac:dyDescent="0.3">
      <c r="A128" t="s">
        <v>441</v>
      </c>
      <c r="B128" t="s">
        <v>1516</v>
      </c>
      <c r="D128" t="s">
        <v>1319</v>
      </c>
    </row>
    <row r="129" spans="1:4" x14ac:dyDescent="0.3">
      <c r="A129" t="s">
        <v>694</v>
      </c>
      <c r="B129" t="s">
        <v>1894</v>
      </c>
      <c r="D129" t="s">
        <v>1321</v>
      </c>
    </row>
    <row r="130" spans="1:4" x14ac:dyDescent="0.3">
      <c r="A130" t="s">
        <v>925</v>
      </c>
      <c r="B130" t="s">
        <v>2225</v>
      </c>
      <c r="D130" t="s">
        <v>1329</v>
      </c>
    </row>
    <row r="131" spans="1:4" x14ac:dyDescent="0.3">
      <c r="A131" t="s">
        <v>470</v>
      </c>
      <c r="B131" t="s">
        <v>1544</v>
      </c>
      <c r="D131" t="s">
        <v>1327</v>
      </c>
    </row>
    <row r="132" spans="1:4" x14ac:dyDescent="0.3">
      <c r="A132" t="s">
        <v>748</v>
      </c>
      <c r="B132" t="s">
        <v>1949</v>
      </c>
      <c r="D132" t="s">
        <v>1323</v>
      </c>
    </row>
    <row r="133" spans="1:4" x14ac:dyDescent="0.3">
      <c r="A133" t="s">
        <v>593</v>
      </c>
      <c r="B133" t="s">
        <v>1727</v>
      </c>
      <c r="D133" t="s">
        <v>1325</v>
      </c>
    </row>
    <row r="134" spans="1:4" x14ac:dyDescent="0.3">
      <c r="A134" t="s">
        <v>804</v>
      </c>
      <c r="B134" t="s">
        <v>2019</v>
      </c>
      <c r="D134" t="s">
        <v>1331</v>
      </c>
    </row>
    <row r="135" spans="1:4" x14ac:dyDescent="0.3">
      <c r="A135" t="s">
        <v>288</v>
      </c>
      <c r="B135" t="s">
        <v>1373</v>
      </c>
      <c r="D135" t="s">
        <v>1336</v>
      </c>
    </row>
    <row r="136" spans="1:4" x14ac:dyDescent="0.3">
      <c r="A136" t="s">
        <v>859</v>
      </c>
      <c r="B136" t="s">
        <v>2075</v>
      </c>
      <c r="D136" t="s">
        <v>1328</v>
      </c>
    </row>
    <row r="137" spans="1:4" x14ac:dyDescent="0.3">
      <c r="A137" t="s">
        <v>323</v>
      </c>
      <c r="B137" t="s">
        <v>1405</v>
      </c>
      <c r="D137" t="s">
        <v>1316</v>
      </c>
    </row>
    <row r="138" spans="1:4" x14ac:dyDescent="0.3">
      <c r="A138" t="s">
        <v>289</v>
      </c>
      <c r="B138" t="s">
        <v>1374</v>
      </c>
      <c r="D138" t="s">
        <v>1334</v>
      </c>
    </row>
    <row r="139" spans="1:4" x14ac:dyDescent="0.3">
      <c r="A139" t="s">
        <v>286</v>
      </c>
      <c r="B139" t="s">
        <v>1372</v>
      </c>
      <c r="D139" t="s">
        <v>1326</v>
      </c>
    </row>
    <row r="140" spans="1:4" x14ac:dyDescent="0.3">
      <c r="A140" t="s">
        <v>971</v>
      </c>
      <c r="B140" t="s">
        <v>1738</v>
      </c>
      <c r="D140" t="s">
        <v>1322</v>
      </c>
    </row>
    <row r="141" spans="1:4" x14ac:dyDescent="0.3">
      <c r="A141" t="s">
        <v>370</v>
      </c>
      <c r="B141" t="s">
        <v>1453</v>
      </c>
      <c r="D141" t="s">
        <v>2268</v>
      </c>
    </row>
    <row r="142" spans="1:4" x14ac:dyDescent="0.3">
      <c r="A142" t="s">
        <v>380</v>
      </c>
      <c r="B142" t="s">
        <v>1463</v>
      </c>
      <c r="D142" t="s">
        <v>1333</v>
      </c>
    </row>
    <row r="143" spans="1:4" x14ac:dyDescent="0.3">
      <c r="A143" t="s">
        <v>889</v>
      </c>
      <c r="B143" t="s">
        <v>2184</v>
      </c>
      <c r="D143" t="s">
        <v>1317</v>
      </c>
    </row>
    <row r="144" spans="1:4" x14ac:dyDescent="0.3">
      <c r="A144" t="s">
        <v>978</v>
      </c>
      <c r="B144" t="s">
        <v>1953</v>
      </c>
      <c r="D144" t="s">
        <v>1324</v>
      </c>
    </row>
    <row r="145" spans="1:4" x14ac:dyDescent="0.3">
      <c r="A145" t="s">
        <v>883</v>
      </c>
      <c r="B145" t="s">
        <v>2178</v>
      </c>
      <c r="D145" t="s">
        <v>1330</v>
      </c>
    </row>
    <row r="146" spans="1:4" x14ac:dyDescent="0.3">
      <c r="A146" t="s">
        <v>378</v>
      </c>
      <c r="B146" t="s">
        <v>1461</v>
      </c>
      <c r="D146" t="s">
        <v>1314</v>
      </c>
    </row>
    <row r="147" spans="1:4" x14ac:dyDescent="0.3">
      <c r="A147" t="s">
        <v>1055</v>
      </c>
      <c r="B147" t="s">
        <v>1959</v>
      </c>
      <c r="D147" t="s">
        <v>1352</v>
      </c>
    </row>
    <row r="148" spans="1:4" x14ac:dyDescent="0.3">
      <c r="A148" t="s">
        <v>761</v>
      </c>
      <c r="B148" t="s">
        <v>1970</v>
      </c>
      <c r="D148" t="s">
        <v>1763</v>
      </c>
    </row>
    <row r="149" spans="1:4" x14ac:dyDescent="0.3">
      <c r="A149" t="s">
        <v>983</v>
      </c>
      <c r="B149" t="s">
        <v>1969</v>
      </c>
      <c r="D149" t="s">
        <v>2139</v>
      </c>
    </row>
    <row r="150" spans="1:4" x14ac:dyDescent="0.3">
      <c r="A150" t="s">
        <v>711</v>
      </c>
      <c r="B150" t="s">
        <v>1913</v>
      </c>
      <c r="D150" t="s">
        <v>1305</v>
      </c>
    </row>
    <row r="151" spans="1:4" x14ac:dyDescent="0.3">
      <c r="A151" t="s">
        <v>230</v>
      </c>
      <c r="B151" t="s">
        <v>1395</v>
      </c>
      <c r="D151" t="s">
        <v>1764</v>
      </c>
    </row>
    <row r="152" spans="1:4" x14ac:dyDescent="0.3">
      <c r="A152" t="s">
        <v>605</v>
      </c>
      <c r="B152" t="s">
        <v>1745</v>
      </c>
      <c r="D152" t="s">
        <v>1304</v>
      </c>
    </row>
    <row r="153" spans="1:4" x14ac:dyDescent="0.3">
      <c r="A153" t="s">
        <v>587</v>
      </c>
      <c r="B153" t="s">
        <v>1722</v>
      </c>
      <c r="D153" t="s">
        <v>1632</v>
      </c>
    </row>
    <row r="154" spans="1:4" x14ac:dyDescent="0.3">
      <c r="A154" t="s">
        <v>394</v>
      </c>
      <c r="B154" t="s">
        <v>1477</v>
      </c>
      <c r="D154" t="s">
        <v>1633</v>
      </c>
    </row>
    <row r="155" spans="1:4" x14ac:dyDescent="0.3">
      <c r="A155" t="s">
        <v>931</v>
      </c>
      <c r="B155" t="s">
        <v>2233</v>
      </c>
      <c r="D155" t="s">
        <v>2168</v>
      </c>
    </row>
    <row r="156" spans="1:4" x14ac:dyDescent="0.3">
      <c r="A156" t="s">
        <v>886</v>
      </c>
      <c r="B156" t="s">
        <v>2181</v>
      </c>
      <c r="D156" t="s">
        <v>1595</v>
      </c>
    </row>
    <row r="157" spans="1:4" x14ac:dyDescent="0.3">
      <c r="A157" t="s">
        <v>486</v>
      </c>
      <c r="B157" t="s">
        <v>1565</v>
      </c>
      <c r="D157" t="s">
        <v>1596</v>
      </c>
    </row>
    <row r="158" spans="1:4" x14ac:dyDescent="0.3">
      <c r="A158" t="s">
        <v>309</v>
      </c>
      <c r="B158" t="s">
        <v>1397</v>
      </c>
      <c r="D158" t="s">
        <v>1634</v>
      </c>
    </row>
    <row r="159" spans="1:4" x14ac:dyDescent="0.3">
      <c r="A159" t="s">
        <v>502</v>
      </c>
      <c r="B159" t="s">
        <v>1588</v>
      </c>
      <c r="D159" t="s">
        <v>1635</v>
      </c>
    </row>
    <row r="160" spans="1:4" x14ac:dyDescent="0.3">
      <c r="A160" t="s">
        <v>630</v>
      </c>
      <c r="B160" t="s">
        <v>1809</v>
      </c>
      <c r="D160" t="s">
        <v>1580</v>
      </c>
    </row>
    <row r="161" spans="1:4" x14ac:dyDescent="0.3">
      <c r="A161" t="s">
        <v>805</v>
      </c>
      <c r="B161" t="s">
        <v>2020</v>
      </c>
      <c r="D161" t="s">
        <v>1636</v>
      </c>
    </row>
    <row r="162" spans="1:4" x14ac:dyDescent="0.3">
      <c r="A162" t="s">
        <v>901</v>
      </c>
      <c r="B162" t="s">
        <v>2196</v>
      </c>
      <c r="D162" t="s">
        <v>1637</v>
      </c>
    </row>
    <row r="163" spans="1:4" x14ac:dyDescent="0.3">
      <c r="A163" t="s">
        <v>679</v>
      </c>
      <c r="B163" t="s">
        <v>1862</v>
      </c>
      <c r="D163" t="s">
        <v>2163</v>
      </c>
    </row>
    <row r="164" spans="1:4" x14ac:dyDescent="0.3">
      <c r="A164" t="s">
        <v>219</v>
      </c>
      <c r="B164" t="s">
        <v>1284</v>
      </c>
      <c r="D164" t="s">
        <v>1638</v>
      </c>
    </row>
    <row r="165" spans="1:4" x14ac:dyDescent="0.3">
      <c r="A165" t="s">
        <v>344</v>
      </c>
      <c r="B165" t="s">
        <v>1431</v>
      </c>
      <c r="D165" t="s">
        <v>1639</v>
      </c>
    </row>
    <row r="166" spans="1:4" x14ac:dyDescent="0.3">
      <c r="A166" t="s">
        <v>617</v>
      </c>
      <c r="B166" t="s">
        <v>1790</v>
      </c>
      <c r="D166" t="s">
        <v>2164</v>
      </c>
    </row>
    <row r="167" spans="1:4" x14ac:dyDescent="0.3">
      <c r="A167" t="s">
        <v>838</v>
      </c>
      <c r="B167" t="s">
        <v>2053</v>
      </c>
      <c r="D167" t="s">
        <v>1556</v>
      </c>
    </row>
    <row r="168" spans="1:4" x14ac:dyDescent="0.3">
      <c r="A168" t="s">
        <v>581</v>
      </c>
      <c r="B168" t="s">
        <v>1716</v>
      </c>
      <c r="D168" t="s">
        <v>1557</v>
      </c>
    </row>
    <row r="169" spans="1:4" x14ac:dyDescent="0.3">
      <c r="A169" t="s">
        <v>958</v>
      </c>
      <c r="B169" t="s">
        <v>2261</v>
      </c>
      <c r="D169" t="s">
        <v>2153</v>
      </c>
    </row>
    <row r="170" spans="1:4" x14ac:dyDescent="0.3">
      <c r="A170" t="s">
        <v>483</v>
      </c>
      <c r="B170" t="s">
        <v>1561</v>
      </c>
      <c r="D170" t="s">
        <v>1594</v>
      </c>
    </row>
    <row r="171" spans="1:4" x14ac:dyDescent="0.3">
      <c r="A171" t="s">
        <v>504</v>
      </c>
      <c r="B171" t="s">
        <v>1593</v>
      </c>
      <c r="D171" t="s">
        <v>1303</v>
      </c>
    </row>
    <row r="172" spans="1:4" x14ac:dyDescent="0.3">
      <c r="A172" t="s">
        <v>713</v>
      </c>
      <c r="B172" t="s">
        <v>1914</v>
      </c>
      <c r="D172" t="s">
        <v>1302</v>
      </c>
    </row>
    <row r="173" spans="1:4" x14ac:dyDescent="0.3">
      <c r="A173" t="s">
        <v>568</v>
      </c>
      <c r="B173" t="s">
        <v>1701</v>
      </c>
      <c r="D173" t="s">
        <v>1765</v>
      </c>
    </row>
    <row r="174" spans="1:4" x14ac:dyDescent="0.3">
      <c r="A174" t="s">
        <v>980</v>
      </c>
      <c r="B174" t="s">
        <v>1960</v>
      </c>
      <c r="D174" t="s">
        <v>1932</v>
      </c>
    </row>
    <row r="175" spans="1:4" x14ac:dyDescent="0.3">
      <c r="A175" t="s">
        <v>823</v>
      </c>
      <c r="B175" t="s">
        <v>2041</v>
      </c>
      <c r="D175" t="s">
        <v>1933</v>
      </c>
    </row>
    <row r="176" spans="1:4" x14ac:dyDescent="0.3">
      <c r="A176" t="s">
        <v>221</v>
      </c>
      <c r="B176" t="s">
        <v>1394</v>
      </c>
      <c r="D176" t="s">
        <v>1781</v>
      </c>
    </row>
    <row r="177" spans="1:4" x14ac:dyDescent="0.3">
      <c r="A177" t="s">
        <v>681</v>
      </c>
      <c r="B177" t="s">
        <v>1863</v>
      </c>
      <c r="D177" t="s">
        <v>1766</v>
      </c>
    </row>
    <row r="178" spans="1:4" x14ac:dyDescent="0.3">
      <c r="A178" t="s">
        <v>360</v>
      </c>
      <c r="B178" t="s">
        <v>1543</v>
      </c>
    </row>
    <row r="179" spans="1:4" x14ac:dyDescent="0.3">
      <c r="A179" t="s">
        <v>471</v>
      </c>
      <c r="B179" t="s">
        <v>1545</v>
      </c>
      <c r="D179" t="s">
        <v>1640</v>
      </c>
    </row>
    <row r="180" spans="1:4" x14ac:dyDescent="0.3">
      <c r="A180" t="s">
        <v>473</v>
      </c>
      <c r="B180" t="s">
        <v>1546</v>
      </c>
      <c r="D180" t="s">
        <v>1641</v>
      </c>
    </row>
    <row r="181" spans="1:4" x14ac:dyDescent="0.3">
      <c r="A181" t="s">
        <v>403</v>
      </c>
      <c r="B181" t="s">
        <v>1484</v>
      </c>
      <c r="D181" t="s">
        <v>2161</v>
      </c>
    </row>
    <row r="182" spans="1:4" x14ac:dyDescent="0.3">
      <c r="A182" t="s">
        <v>894</v>
      </c>
      <c r="B182" t="s">
        <v>2189</v>
      </c>
      <c r="D182" t="s">
        <v>2063</v>
      </c>
    </row>
    <row r="183" spans="1:4" x14ac:dyDescent="0.3">
      <c r="A183" t="s">
        <v>530</v>
      </c>
      <c r="B183" t="s">
        <v>1658</v>
      </c>
      <c r="D183" t="s">
        <v>2064</v>
      </c>
    </row>
    <row r="184" spans="1:4" x14ac:dyDescent="0.3">
      <c r="A184" t="s">
        <v>618</v>
      </c>
      <c r="B184" t="s">
        <v>1791</v>
      </c>
      <c r="D184" t="s">
        <v>1642</v>
      </c>
    </row>
    <row r="185" spans="1:4" x14ac:dyDescent="0.3">
      <c r="A185" t="s">
        <v>973</v>
      </c>
      <c r="B185" t="s">
        <v>1812</v>
      </c>
      <c r="D185" t="s">
        <v>1643</v>
      </c>
    </row>
    <row r="186" spans="1:4" x14ac:dyDescent="0.3">
      <c r="A186" t="s">
        <v>611</v>
      </c>
      <c r="D186" t="s">
        <v>2159</v>
      </c>
    </row>
    <row r="187" spans="1:4" x14ac:dyDescent="0.3">
      <c r="A187" t="s">
        <v>745</v>
      </c>
      <c r="B187" t="s">
        <v>1947</v>
      </c>
      <c r="D187" t="s">
        <v>1434</v>
      </c>
    </row>
    <row r="188" spans="1:4" x14ac:dyDescent="0.3">
      <c r="A188" t="s">
        <v>346</v>
      </c>
      <c r="B188" t="s">
        <v>1608</v>
      </c>
      <c r="D188" t="s">
        <v>1550</v>
      </c>
    </row>
    <row r="189" spans="1:4" x14ac:dyDescent="0.3">
      <c r="A189" t="s">
        <v>959</v>
      </c>
      <c r="B189" t="s">
        <v>2263</v>
      </c>
      <c r="D189" t="s">
        <v>1715</v>
      </c>
    </row>
    <row r="190" spans="1:4" x14ac:dyDescent="0.3">
      <c r="A190" t="s">
        <v>749</v>
      </c>
      <c r="B190" t="s">
        <v>1952</v>
      </c>
      <c r="D190" t="s">
        <v>1645</v>
      </c>
    </row>
    <row r="191" spans="1:4" x14ac:dyDescent="0.3">
      <c r="A191" t="s">
        <v>334</v>
      </c>
      <c r="B191" t="s">
        <v>1420</v>
      </c>
      <c r="D191" t="s">
        <v>2162</v>
      </c>
    </row>
    <row r="192" spans="1:4" x14ac:dyDescent="0.3">
      <c r="A192" t="s">
        <v>714</v>
      </c>
      <c r="B192" t="s">
        <v>1916</v>
      </c>
      <c r="D192" t="s">
        <v>1551</v>
      </c>
    </row>
    <row r="193" spans="1:4" x14ac:dyDescent="0.3">
      <c r="A193" t="s">
        <v>1084</v>
      </c>
      <c r="B193" t="s">
        <v>1943</v>
      </c>
      <c r="D193" t="s">
        <v>1552</v>
      </c>
    </row>
    <row r="194" spans="1:4" x14ac:dyDescent="0.3">
      <c r="A194" t="s">
        <v>1058</v>
      </c>
      <c r="B194" t="s">
        <v>1915</v>
      </c>
      <c r="D194" t="s">
        <v>1879</v>
      </c>
    </row>
    <row r="195" spans="1:4" x14ac:dyDescent="0.3">
      <c r="A195" t="s">
        <v>645</v>
      </c>
      <c r="B195" t="s">
        <v>1826</v>
      </c>
      <c r="D195" t="s">
        <v>1880</v>
      </c>
    </row>
    <row r="196" spans="1:4" x14ac:dyDescent="0.3">
      <c r="A196" t="s">
        <v>647</v>
      </c>
      <c r="B196" t="s">
        <v>1827</v>
      </c>
      <c r="D196" t="s">
        <v>2172</v>
      </c>
    </row>
    <row r="197" spans="1:4" x14ac:dyDescent="0.3">
      <c r="A197" t="s">
        <v>715</v>
      </c>
      <c r="B197" t="s">
        <v>1917</v>
      </c>
      <c r="D197" t="s">
        <v>1881</v>
      </c>
    </row>
    <row r="198" spans="1:4" x14ac:dyDescent="0.3">
      <c r="A198" t="s">
        <v>799</v>
      </c>
      <c r="B198" t="s">
        <v>2015</v>
      </c>
      <c r="D198" t="s">
        <v>2004</v>
      </c>
    </row>
    <row r="199" spans="1:4" x14ac:dyDescent="0.3">
      <c r="A199" t="s">
        <v>682</v>
      </c>
      <c r="B199" t="s">
        <v>1865</v>
      </c>
      <c r="D199" t="s">
        <v>1767</v>
      </c>
    </row>
    <row r="200" spans="1:4" x14ac:dyDescent="0.3">
      <c r="A200" t="s">
        <v>719</v>
      </c>
      <c r="B200" t="s">
        <v>1918</v>
      </c>
      <c r="D200" t="s">
        <v>1706</v>
      </c>
    </row>
    <row r="201" spans="1:4" x14ac:dyDescent="0.3">
      <c r="A201" t="s">
        <v>747</v>
      </c>
      <c r="B201" t="s">
        <v>1948</v>
      </c>
      <c r="D201" t="s">
        <v>1707</v>
      </c>
    </row>
    <row r="202" spans="1:4" x14ac:dyDescent="0.3">
      <c r="A202" t="s">
        <v>837</v>
      </c>
      <c r="B202" t="s">
        <v>2052</v>
      </c>
      <c r="D202" t="s">
        <v>2176</v>
      </c>
    </row>
    <row r="203" spans="1:4" x14ac:dyDescent="0.3">
      <c r="A203" t="s">
        <v>510</v>
      </c>
      <c r="B203" t="s">
        <v>1603</v>
      </c>
      <c r="D203" t="s">
        <v>1705</v>
      </c>
    </row>
    <row r="204" spans="1:4" x14ac:dyDescent="0.3">
      <c r="A204" t="s">
        <v>509</v>
      </c>
      <c r="B204" t="s">
        <v>1602</v>
      </c>
      <c r="D204" t="s">
        <v>1704</v>
      </c>
    </row>
    <row r="205" spans="1:4" x14ac:dyDescent="0.3">
      <c r="A205" t="s">
        <v>984</v>
      </c>
      <c r="B205" t="s">
        <v>2017</v>
      </c>
      <c r="D205" t="s">
        <v>1597</v>
      </c>
    </row>
    <row r="206" spans="1:4" x14ac:dyDescent="0.3">
      <c r="A206" t="s">
        <v>825</v>
      </c>
      <c r="B206" t="s">
        <v>2042</v>
      </c>
      <c r="D206" t="s">
        <v>1882</v>
      </c>
    </row>
    <row r="207" spans="1:4" x14ac:dyDescent="0.3">
      <c r="A207" t="s">
        <v>497</v>
      </c>
      <c r="B207" t="s">
        <v>1575</v>
      </c>
      <c r="D207" t="s">
        <v>1883</v>
      </c>
    </row>
    <row r="208" spans="1:4" x14ac:dyDescent="0.3">
      <c r="A208" t="s">
        <v>459</v>
      </c>
      <c r="B208" t="s">
        <v>1533</v>
      </c>
      <c r="D208" t="s">
        <v>2171</v>
      </c>
    </row>
    <row r="209" spans="1:4" x14ac:dyDescent="0.3">
      <c r="A209" t="s">
        <v>412</v>
      </c>
      <c r="B209" t="s">
        <v>1492</v>
      </c>
      <c r="D209" t="s">
        <v>1884</v>
      </c>
    </row>
    <row r="210" spans="1:4" x14ac:dyDescent="0.3">
      <c r="A210" t="s">
        <v>340</v>
      </c>
      <c r="B210" t="s">
        <v>1427</v>
      </c>
      <c r="D210" t="s">
        <v>1646</v>
      </c>
    </row>
    <row r="211" spans="1:4" x14ac:dyDescent="0.3">
      <c r="A211" t="s">
        <v>705</v>
      </c>
      <c r="B211" t="s">
        <v>1905</v>
      </c>
      <c r="D211" t="s">
        <v>1647</v>
      </c>
    </row>
    <row r="212" spans="1:4" x14ac:dyDescent="0.3">
      <c r="A212" t="s">
        <v>720</v>
      </c>
      <c r="B212" t="s">
        <v>1919</v>
      </c>
      <c r="D212" t="s">
        <v>2165</v>
      </c>
    </row>
    <row r="213" spans="1:4" x14ac:dyDescent="0.3">
      <c r="A213" t="s">
        <v>779</v>
      </c>
      <c r="B213" t="s">
        <v>1996</v>
      </c>
      <c r="D213" t="s">
        <v>1558</v>
      </c>
    </row>
    <row r="214" spans="1:4" x14ac:dyDescent="0.3">
      <c r="A214" t="s">
        <v>778</v>
      </c>
      <c r="B214" t="s">
        <v>1995</v>
      </c>
      <c r="D214" t="s">
        <v>1559</v>
      </c>
    </row>
    <row r="215" spans="1:4" x14ac:dyDescent="0.3">
      <c r="A215" t="s">
        <v>648</v>
      </c>
      <c r="B215" t="s">
        <v>1828</v>
      </c>
      <c r="D215" t="s">
        <v>1298</v>
      </c>
    </row>
    <row r="216" spans="1:4" x14ac:dyDescent="0.3">
      <c r="A216" t="s">
        <v>352</v>
      </c>
      <c r="B216" t="s">
        <v>1441</v>
      </c>
      <c r="D216" t="s">
        <v>1589</v>
      </c>
    </row>
    <row r="217" spans="1:4" x14ac:dyDescent="0.3">
      <c r="A217" t="s">
        <v>927</v>
      </c>
      <c r="B217" t="s">
        <v>2228</v>
      </c>
      <c r="D217" t="s">
        <v>2136</v>
      </c>
    </row>
    <row r="218" spans="1:4" x14ac:dyDescent="0.3">
      <c r="A218" t="s">
        <v>353</v>
      </c>
      <c r="B218" t="s">
        <v>1442</v>
      </c>
      <c r="D218" t="s">
        <v>1339</v>
      </c>
    </row>
    <row r="219" spans="1:4" x14ac:dyDescent="0.3">
      <c r="A219" t="s">
        <v>259</v>
      </c>
      <c r="B219" t="s">
        <v>1342</v>
      </c>
      <c r="D219" t="s">
        <v>1439</v>
      </c>
    </row>
    <row r="220" spans="1:4" x14ac:dyDescent="0.3">
      <c r="A220" t="s">
        <v>258</v>
      </c>
      <c r="B220" t="s">
        <v>1341</v>
      </c>
      <c r="D220" t="s">
        <v>1648</v>
      </c>
    </row>
    <row r="221" spans="1:4" x14ac:dyDescent="0.3">
      <c r="A221" t="s">
        <v>361</v>
      </c>
      <c r="B221" t="s">
        <v>1829</v>
      </c>
      <c r="D221" t="s">
        <v>1649</v>
      </c>
    </row>
    <row r="222" spans="1:4" x14ac:dyDescent="0.3">
      <c r="A222" t="s">
        <v>359</v>
      </c>
      <c r="B222" t="s">
        <v>1448</v>
      </c>
      <c r="D222" t="s">
        <v>2167</v>
      </c>
    </row>
    <row r="223" spans="1:4" x14ac:dyDescent="0.3">
      <c r="A223" t="s">
        <v>522</v>
      </c>
      <c r="B223" t="s">
        <v>1619</v>
      </c>
      <c r="D223" t="s">
        <v>1591</v>
      </c>
    </row>
    <row r="224" spans="1:4" x14ac:dyDescent="0.3">
      <c r="A224" t="s">
        <v>601</v>
      </c>
      <c r="B224" t="s">
        <v>1739</v>
      </c>
      <c r="D224" t="s">
        <v>1592</v>
      </c>
    </row>
    <row r="225" spans="1:4" x14ac:dyDescent="0.3">
      <c r="A225" t="s">
        <v>928</v>
      </c>
      <c r="B225" t="s">
        <v>2230</v>
      </c>
      <c r="D225" t="s">
        <v>2122</v>
      </c>
    </row>
    <row r="226" spans="1:4" x14ac:dyDescent="0.3">
      <c r="A226" t="s">
        <v>948</v>
      </c>
      <c r="B226" t="s">
        <v>2250</v>
      </c>
      <c r="D226" t="s">
        <v>2117</v>
      </c>
    </row>
    <row r="227" spans="1:4" x14ac:dyDescent="0.3">
      <c r="A227" t="s">
        <v>988</v>
      </c>
      <c r="B227" t="s">
        <v>2057</v>
      </c>
      <c r="D227" t="s">
        <v>2116</v>
      </c>
    </row>
    <row r="228" spans="1:4" x14ac:dyDescent="0.3">
      <c r="A228" t="s">
        <v>573</v>
      </c>
      <c r="B228" t="s">
        <v>1710</v>
      </c>
      <c r="D228" t="s">
        <v>2119</v>
      </c>
    </row>
    <row r="229" spans="1:4" x14ac:dyDescent="0.3">
      <c r="A229" t="s">
        <v>1042</v>
      </c>
      <c r="B229" t="s">
        <v>1414</v>
      </c>
      <c r="D229" t="s">
        <v>2124</v>
      </c>
    </row>
    <row r="230" spans="1:4" x14ac:dyDescent="0.3">
      <c r="A230" t="s">
        <v>968</v>
      </c>
      <c r="B230" t="s">
        <v>1413</v>
      </c>
      <c r="D230" t="s">
        <v>2121</v>
      </c>
    </row>
    <row r="231" spans="1:4" x14ac:dyDescent="0.3">
      <c r="A231" t="s">
        <v>1064</v>
      </c>
      <c r="B231" t="s">
        <v>1868</v>
      </c>
      <c r="D231" t="s">
        <v>2118</v>
      </c>
    </row>
    <row r="232" spans="1:4" x14ac:dyDescent="0.3">
      <c r="A232" t="s">
        <v>1046</v>
      </c>
      <c r="B232" t="s">
        <v>2044</v>
      </c>
      <c r="D232" t="s">
        <v>2125</v>
      </c>
    </row>
    <row r="233" spans="1:4" x14ac:dyDescent="0.3">
      <c r="A233" t="s">
        <v>765</v>
      </c>
      <c r="B233" t="s">
        <v>1976</v>
      </c>
      <c r="D233" t="s">
        <v>2123</v>
      </c>
    </row>
    <row r="234" spans="1:4" x14ac:dyDescent="0.3">
      <c r="A234" t="s">
        <v>722</v>
      </c>
      <c r="B234" t="s">
        <v>1920</v>
      </c>
      <c r="D234" t="s">
        <v>2120</v>
      </c>
    </row>
    <row r="235" spans="1:4" x14ac:dyDescent="0.3">
      <c r="A235" t="s">
        <v>649</v>
      </c>
      <c r="B235" t="s">
        <v>1830</v>
      </c>
      <c r="D235" t="s">
        <v>2141</v>
      </c>
    </row>
    <row r="236" spans="1:4" x14ac:dyDescent="0.3">
      <c r="A236" t="s">
        <v>485</v>
      </c>
      <c r="B236" t="s">
        <v>1564</v>
      </c>
      <c r="D236" t="s">
        <v>1306</v>
      </c>
    </row>
    <row r="237" spans="1:4" x14ac:dyDescent="0.3">
      <c r="A237" t="s">
        <v>798</v>
      </c>
      <c r="B237" t="s">
        <v>2014</v>
      </c>
      <c r="D237" t="s">
        <v>1938</v>
      </c>
    </row>
    <row r="238" spans="1:4" x14ac:dyDescent="0.3">
      <c r="A238" t="s">
        <v>723</v>
      </c>
      <c r="B238" t="s">
        <v>1921</v>
      </c>
      <c r="D238" t="s">
        <v>1300</v>
      </c>
    </row>
    <row r="239" spans="1:4" x14ac:dyDescent="0.3">
      <c r="A239" t="s">
        <v>724</v>
      </c>
      <c r="B239" t="s">
        <v>1922</v>
      </c>
      <c r="D239" t="s">
        <v>1782</v>
      </c>
    </row>
    <row r="240" spans="1:4" x14ac:dyDescent="0.3">
      <c r="A240" t="s">
        <v>539</v>
      </c>
      <c r="B240" t="s">
        <v>1889</v>
      </c>
      <c r="D240" t="s">
        <v>1768</v>
      </c>
    </row>
    <row r="241" spans="1:4" x14ac:dyDescent="0.3">
      <c r="A241" t="s">
        <v>520</v>
      </c>
      <c r="B241" t="s">
        <v>1618</v>
      </c>
      <c r="D241" t="s">
        <v>1783</v>
      </c>
    </row>
    <row r="242" spans="1:4" x14ac:dyDescent="0.3">
      <c r="A242" t="s">
        <v>844</v>
      </c>
      <c r="B242" t="s">
        <v>2059</v>
      </c>
      <c r="D242" t="s">
        <v>1769</v>
      </c>
    </row>
    <row r="243" spans="1:4" x14ac:dyDescent="0.3">
      <c r="A243" t="s">
        <v>300</v>
      </c>
      <c r="B243" t="s">
        <v>1389</v>
      </c>
      <c r="D243" t="s">
        <v>1681</v>
      </c>
    </row>
    <row r="244" spans="1:4" x14ac:dyDescent="0.3">
      <c r="A244" t="s">
        <v>845</v>
      </c>
      <c r="B244" t="s">
        <v>2060</v>
      </c>
      <c r="D244" t="s">
        <v>1299</v>
      </c>
    </row>
    <row r="245" spans="1:4" x14ac:dyDescent="0.3">
      <c r="A245" t="s">
        <v>397</v>
      </c>
      <c r="B245" t="s">
        <v>1480</v>
      </c>
      <c r="D245" t="s">
        <v>1784</v>
      </c>
    </row>
    <row r="246" spans="1:4" x14ac:dyDescent="0.3">
      <c r="A246" t="s">
        <v>1015</v>
      </c>
      <c r="B246" t="s">
        <v>1981</v>
      </c>
      <c r="D246" t="s">
        <v>1770</v>
      </c>
    </row>
    <row r="247" spans="1:4" x14ac:dyDescent="0.3">
      <c r="A247" t="s">
        <v>1002</v>
      </c>
      <c r="B247" t="s">
        <v>2036</v>
      </c>
      <c r="D247" t="s">
        <v>1771</v>
      </c>
    </row>
    <row r="248" spans="1:4" x14ac:dyDescent="0.3">
      <c r="A248" t="s">
        <v>619</v>
      </c>
      <c r="B248" t="s">
        <v>1792</v>
      </c>
      <c r="D248" t="s">
        <v>1679</v>
      </c>
    </row>
    <row r="249" spans="1:4" x14ac:dyDescent="0.3">
      <c r="A249" t="s">
        <v>590</v>
      </c>
      <c r="B249" t="s">
        <v>1725</v>
      </c>
      <c r="D249" t="s">
        <v>1822</v>
      </c>
    </row>
    <row r="250" spans="1:4" x14ac:dyDescent="0.3">
      <c r="A250" t="s">
        <v>1026</v>
      </c>
      <c r="B250" t="s">
        <v>2076</v>
      </c>
      <c r="D250" t="s">
        <v>1650</v>
      </c>
    </row>
    <row r="251" spans="1:4" x14ac:dyDescent="0.3">
      <c r="A251" t="s">
        <v>860</v>
      </c>
      <c r="B251" t="s">
        <v>2077</v>
      </c>
      <c r="D251" t="s">
        <v>1651</v>
      </c>
    </row>
    <row r="252" spans="1:4" x14ac:dyDescent="0.3">
      <c r="A252" t="s">
        <v>402</v>
      </c>
      <c r="B252" t="s">
        <v>1483</v>
      </c>
      <c r="D252" t="s">
        <v>2160</v>
      </c>
    </row>
    <row r="253" spans="1:4" x14ac:dyDescent="0.3">
      <c r="A253" t="s">
        <v>912</v>
      </c>
      <c r="B253" t="s">
        <v>2209</v>
      </c>
      <c r="D253" t="s">
        <v>1652</v>
      </c>
    </row>
    <row r="254" spans="1:4" x14ac:dyDescent="0.3">
      <c r="A254" t="s">
        <v>379</v>
      </c>
      <c r="B254" t="s">
        <v>1462</v>
      </c>
      <c r="D254" t="s">
        <v>1653</v>
      </c>
    </row>
    <row r="255" spans="1:4" x14ac:dyDescent="0.3">
      <c r="A255" t="s">
        <v>599</v>
      </c>
      <c r="B255" t="s">
        <v>1735</v>
      </c>
      <c r="D255" t="s">
        <v>2155</v>
      </c>
    </row>
    <row r="256" spans="1:4" x14ac:dyDescent="0.3">
      <c r="A256" t="s">
        <v>806</v>
      </c>
      <c r="B256" t="s">
        <v>2021</v>
      </c>
      <c r="D256" t="s">
        <v>1582</v>
      </c>
    </row>
    <row r="257" spans="1:4" x14ac:dyDescent="0.3">
      <c r="A257" t="s">
        <v>785</v>
      </c>
      <c r="B257" t="s">
        <v>2001</v>
      </c>
    </row>
    <row r="258" spans="1:4" x14ac:dyDescent="0.3">
      <c r="A258" t="s">
        <v>565</v>
      </c>
      <c r="B258" t="s">
        <v>1691</v>
      </c>
      <c r="D258" t="s">
        <v>1890</v>
      </c>
    </row>
    <row r="259" spans="1:4" x14ac:dyDescent="0.3">
      <c r="A259" t="s">
        <v>297</v>
      </c>
      <c r="B259" t="s">
        <v>1384</v>
      </c>
    </row>
    <row r="260" spans="1:4" x14ac:dyDescent="0.3">
      <c r="A260" t="s">
        <v>383</v>
      </c>
      <c r="B260" t="s">
        <v>1466</v>
      </c>
      <c r="D260" t="s">
        <v>1772</v>
      </c>
    </row>
    <row r="261" spans="1:4" x14ac:dyDescent="0.3">
      <c r="A261" t="s">
        <v>326</v>
      </c>
      <c r="B261" t="s">
        <v>1409</v>
      </c>
      <c r="D261" t="s">
        <v>1348</v>
      </c>
    </row>
    <row r="262" spans="1:4" x14ac:dyDescent="0.3">
      <c r="A262" t="s">
        <v>295</v>
      </c>
      <c r="B262" t="s">
        <v>1382</v>
      </c>
      <c r="D262" t="s">
        <v>1773</v>
      </c>
    </row>
    <row r="263" spans="1:4" x14ac:dyDescent="0.3">
      <c r="A263" t="s">
        <v>296</v>
      </c>
      <c r="B263" t="s">
        <v>1383</v>
      </c>
      <c r="D263" t="s">
        <v>1774</v>
      </c>
    </row>
    <row r="264" spans="1:4" x14ac:dyDescent="0.3">
      <c r="A264" t="s">
        <v>339</v>
      </c>
      <c r="B264" t="s">
        <v>1426</v>
      </c>
      <c r="D264" t="s">
        <v>1805</v>
      </c>
    </row>
    <row r="265" spans="1:4" x14ac:dyDescent="0.3">
      <c r="A265" t="s">
        <v>697</v>
      </c>
      <c r="B265" t="s">
        <v>1897</v>
      </c>
      <c r="D265" t="s">
        <v>1804</v>
      </c>
    </row>
    <row r="266" spans="1:4" x14ac:dyDescent="0.3">
      <c r="A266" t="s">
        <v>500</v>
      </c>
      <c r="B266" t="s">
        <v>1578</v>
      </c>
      <c r="D266" t="s">
        <v>1785</v>
      </c>
    </row>
    <row r="267" spans="1:4" x14ac:dyDescent="0.3">
      <c r="A267" t="s">
        <v>764</v>
      </c>
      <c r="B267" t="s">
        <v>1975</v>
      </c>
      <c r="D267" t="s">
        <v>1775</v>
      </c>
    </row>
    <row r="268" spans="1:4" x14ac:dyDescent="0.3">
      <c r="A268" t="s">
        <v>484</v>
      </c>
      <c r="B268" t="s">
        <v>1562</v>
      </c>
      <c r="D268" t="s">
        <v>1347</v>
      </c>
    </row>
    <row r="269" spans="1:4" x14ac:dyDescent="0.3">
      <c r="A269" t="s">
        <v>942</v>
      </c>
      <c r="B269" t="s">
        <v>2243</v>
      </c>
      <c r="D269" t="s">
        <v>1560</v>
      </c>
    </row>
    <row r="270" spans="1:4" x14ac:dyDescent="0.3">
      <c r="A270" t="s">
        <v>499</v>
      </c>
      <c r="B270" t="s">
        <v>1577</v>
      </c>
      <c r="D270" t="s">
        <v>2145</v>
      </c>
    </row>
    <row r="271" spans="1:4" x14ac:dyDescent="0.3">
      <c r="A271" t="s">
        <v>1061</v>
      </c>
      <c r="B271" t="s">
        <v>2218</v>
      </c>
      <c r="D271" t="s">
        <v>1807</v>
      </c>
    </row>
    <row r="272" spans="1:4" x14ac:dyDescent="0.3">
      <c r="A272" t="s">
        <v>768</v>
      </c>
      <c r="B272" t="s">
        <v>1982</v>
      </c>
      <c r="D272" t="s">
        <v>1806</v>
      </c>
    </row>
    <row r="273" spans="1:4" x14ac:dyDescent="0.3">
      <c r="A273" t="s">
        <v>621</v>
      </c>
      <c r="B273" t="s">
        <v>1793</v>
      </c>
      <c r="D273" t="s">
        <v>1436</v>
      </c>
    </row>
    <row r="274" spans="1:4" x14ac:dyDescent="0.3">
      <c r="A274" t="s">
        <v>650</v>
      </c>
      <c r="B274" t="s">
        <v>1831</v>
      </c>
      <c r="D274" t="s">
        <v>1776</v>
      </c>
    </row>
    <row r="275" spans="1:4" x14ac:dyDescent="0.3">
      <c r="A275" t="s">
        <v>357</v>
      </c>
      <c r="B275" t="s">
        <v>1446</v>
      </c>
      <c r="D275" t="s">
        <v>1654</v>
      </c>
    </row>
    <row r="276" spans="1:4" x14ac:dyDescent="0.3">
      <c r="A276" t="s">
        <v>282</v>
      </c>
      <c r="B276" t="s">
        <v>1369</v>
      </c>
      <c r="D276" t="s">
        <v>1655</v>
      </c>
    </row>
    <row r="277" spans="1:4" x14ac:dyDescent="0.3">
      <c r="A277" t="s">
        <v>801</v>
      </c>
      <c r="B277" t="s">
        <v>2016</v>
      </c>
      <c r="D277" t="s">
        <v>2140</v>
      </c>
    </row>
    <row r="278" spans="1:4" x14ac:dyDescent="0.3">
      <c r="A278" t="s">
        <v>490</v>
      </c>
      <c r="B278" t="s">
        <v>1568</v>
      </c>
      <c r="D278" t="s">
        <v>1307</v>
      </c>
    </row>
    <row r="279" spans="1:4" x14ac:dyDescent="0.3">
      <c r="A279" t="s">
        <v>999</v>
      </c>
      <c r="B279" t="s">
        <v>2262</v>
      </c>
      <c r="D279" t="s">
        <v>2151</v>
      </c>
    </row>
    <row r="280" spans="1:4" x14ac:dyDescent="0.3">
      <c r="A280" t="s">
        <v>807</v>
      </c>
      <c r="B280" t="s">
        <v>2022</v>
      </c>
      <c r="D280" t="s">
        <v>2149</v>
      </c>
    </row>
    <row r="281" spans="1:4" x14ac:dyDescent="0.3">
      <c r="A281" t="s">
        <v>463</v>
      </c>
      <c r="B281" t="s">
        <v>1536</v>
      </c>
      <c r="D281" t="s">
        <v>2148</v>
      </c>
    </row>
    <row r="282" spans="1:4" x14ac:dyDescent="0.3">
      <c r="A282" t="s">
        <v>514</v>
      </c>
      <c r="B282" t="s">
        <v>1612</v>
      </c>
      <c r="D282" t="s">
        <v>2147</v>
      </c>
    </row>
    <row r="283" spans="1:4" x14ac:dyDescent="0.3">
      <c r="A283" t="s">
        <v>316</v>
      </c>
      <c r="B283" t="s">
        <v>1400</v>
      </c>
      <c r="D283" t="s">
        <v>2150</v>
      </c>
    </row>
    <row r="284" spans="1:4" x14ac:dyDescent="0.3">
      <c r="A284" t="s">
        <v>595</v>
      </c>
      <c r="B284" t="s">
        <v>1730</v>
      </c>
      <c r="D284" t="s">
        <v>1313</v>
      </c>
    </row>
    <row r="285" spans="1:4" x14ac:dyDescent="0.3">
      <c r="A285" t="s">
        <v>683</v>
      </c>
      <c r="B285" t="s">
        <v>1869</v>
      </c>
      <c r="D285" t="s">
        <v>1337</v>
      </c>
    </row>
    <row r="286" spans="1:4" x14ac:dyDescent="0.3">
      <c r="A286" t="s">
        <v>524</v>
      </c>
      <c r="B286" t="s">
        <v>1621</v>
      </c>
    </row>
    <row r="287" spans="1:4" x14ac:dyDescent="0.3">
      <c r="A287" t="s">
        <v>434</v>
      </c>
      <c r="B287" t="s">
        <v>1510</v>
      </c>
    </row>
    <row r="288" spans="1:4" x14ac:dyDescent="0.3">
      <c r="A288" t="s">
        <v>436</v>
      </c>
      <c r="B288" t="s">
        <v>1512</v>
      </c>
    </row>
    <row r="289" spans="1:2" x14ac:dyDescent="0.3">
      <c r="A289" t="s">
        <v>435</v>
      </c>
      <c r="B289" t="s">
        <v>1511</v>
      </c>
    </row>
    <row r="290" spans="1:2" x14ac:dyDescent="0.3">
      <c r="A290" t="s">
        <v>829</v>
      </c>
      <c r="B290" t="s">
        <v>2046</v>
      </c>
    </row>
    <row r="291" spans="1:2" x14ac:dyDescent="0.3">
      <c r="A291" t="s">
        <v>1165</v>
      </c>
      <c r="B291" t="s">
        <v>1728</v>
      </c>
    </row>
    <row r="292" spans="1:2" x14ac:dyDescent="0.3">
      <c r="A292" t="s">
        <v>602</v>
      </c>
      <c r="B292" t="s">
        <v>1741</v>
      </c>
    </row>
    <row r="293" spans="1:2" x14ac:dyDescent="0.3">
      <c r="A293" t="s">
        <v>531</v>
      </c>
      <c r="B293" t="s">
        <v>1659</v>
      </c>
    </row>
    <row r="294" spans="1:2" x14ac:dyDescent="0.3">
      <c r="A294" t="s">
        <v>425</v>
      </c>
      <c r="B294" t="s">
        <v>1503</v>
      </c>
    </row>
    <row r="295" spans="1:2" x14ac:dyDescent="0.3">
      <c r="A295" t="s">
        <v>546</v>
      </c>
      <c r="B295" t="s">
        <v>1668</v>
      </c>
    </row>
    <row r="296" spans="1:2" x14ac:dyDescent="0.3">
      <c r="A296" t="s">
        <v>426</v>
      </c>
      <c r="B296" t="s">
        <v>1504</v>
      </c>
    </row>
    <row r="297" spans="1:2" x14ac:dyDescent="0.3">
      <c r="A297" t="s">
        <v>549</v>
      </c>
      <c r="B297" t="s">
        <v>1671</v>
      </c>
    </row>
    <row r="298" spans="1:2" x14ac:dyDescent="0.3">
      <c r="A298" t="s">
        <v>274</v>
      </c>
      <c r="B298" t="s">
        <v>1363</v>
      </c>
    </row>
    <row r="299" spans="1:2" x14ac:dyDescent="0.3">
      <c r="A299" t="s">
        <v>1016</v>
      </c>
      <c r="B299" t="s">
        <v>2078</v>
      </c>
    </row>
    <row r="300" spans="1:2" x14ac:dyDescent="0.3">
      <c r="A300" t="s">
        <v>651</v>
      </c>
      <c r="B300" t="s">
        <v>1832</v>
      </c>
    </row>
    <row r="301" spans="1:2" x14ac:dyDescent="0.3">
      <c r="A301" t="s">
        <v>652</v>
      </c>
      <c r="B301" t="s">
        <v>1834</v>
      </c>
    </row>
    <row r="302" spans="1:2" x14ac:dyDescent="0.3">
      <c r="A302" t="s">
        <v>653</v>
      </c>
      <c r="B302" t="s">
        <v>1835</v>
      </c>
    </row>
    <row r="303" spans="1:2" x14ac:dyDescent="0.3">
      <c r="A303" t="s">
        <v>1068</v>
      </c>
      <c r="B303" t="s">
        <v>2079</v>
      </c>
    </row>
    <row r="304" spans="1:2" x14ac:dyDescent="0.3">
      <c r="A304" t="s">
        <v>1049</v>
      </c>
      <c r="B304" t="s">
        <v>2081</v>
      </c>
    </row>
    <row r="305" spans="1:2" x14ac:dyDescent="0.3">
      <c r="A305" t="s">
        <v>1040</v>
      </c>
      <c r="B305" t="s">
        <v>2083</v>
      </c>
    </row>
    <row r="306" spans="1:2" x14ac:dyDescent="0.3">
      <c r="A306" t="s">
        <v>1075</v>
      </c>
      <c r="B306" t="s">
        <v>2085</v>
      </c>
    </row>
    <row r="307" spans="1:2" x14ac:dyDescent="0.3">
      <c r="A307" t="s">
        <v>862</v>
      </c>
    </row>
    <row r="308" spans="1:2" x14ac:dyDescent="0.3">
      <c r="A308" t="s">
        <v>532</v>
      </c>
      <c r="B308" t="s">
        <v>1660</v>
      </c>
    </row>
    <row r="309" spans="1:2" x14ac:dyDescent="0.3">
      <c r="A309" t="s">
        <v>566</v>
      </c>
      <c r="B309" t="s">
        <v>1700</v>
      </c>
    </row>
    <row r="310" spans="1:2" x14ac:dyDescent="0.3">
      <c r="A310" t="s">
        <v>949</v>
      </c>
      <c r="B310" t="s">
        <v>2252</v>
      </c>
    </row>
    <row r="311" spans="1:2" x14ac:dyDescent="0.3">
      <c r="A311" t="s">
        <v>685</v>
      </c>
      <c r="B311" t="s">
        <v>1871</v>
      </c>
    </row>
    <row r="312" spans="1:2" x14ac:dyDescent="0.3">
      <c r="A312" t="s">
        <v>821</v>
      </c>
      <c r="B312" t="s">
        <v>2038</v>
      </c>
    </row>
    <row r="313" spans="1:2" x14ac:dyDescent="0.3">
      <c r="A313" t="s">
        <v>743</v>
      </c>
      <c r="B313" t="s">
        <v>1944</v>
      </c>
    </row>
    <row r="314" spans="1:2" x14ac:dyDescent="0.3">
      <c r="A314" t="s">
        <v>846</v>
      </c>
      <c r="B314" t="s">
        <v>2061</v>
      </c>
    </row>
    <row r="315" spans="1:2" x14ac:dyDescent="0.3">
      <c r="A315" t="s">
        <v>239</v>
      </c>
      <c r="B315" t="s">
        <v>1291</v>
      </c>
    </row>
    <row r="316" spans="1:2" x14ac:dyDescent="0.3">
      <c r="A316" t="s">
        <v>251</v>
      </c>
      <c r="B316" t="s">
        <v>1296</v>
      </c>
    </row>
    <row r="317" spans="1:2" x14ac:dyDescent="0.3">
      <c r="A317" t="s">
        <v>776</v>
      </c>
      <c r="B317" t="s">
        <v>1992</v>
      </c>
    </row>
    <row r="318" spans="1:2" x14ac:dyDescent="0.3">
      <c r="A318" t="s">
        <v>243</v>
      </c>
      <c r="B318" t="s">
        <v>1293</v>
      </c>
    </row>
    <row r="319" spans="1:2" x14ac:dyDescent="0.3">
      <c r="A319" t="s">
        <v>283</v>
      </c>
      <c r="B319" t="s">
        <v>1370</v>
      </c>
    </row>
    <row r="320" spans="1:2" x14ac:dyDescent="0.3">
      <c r="A320" t="s">
        <v>374</v>
      </c>
      <c r="B320" t="s">
        <v>1457</v>
      </c>
    </row>
    <row r="321" spans="1:2" x14ac:dyDescent="0.3">
      <c r="A321" t="s">
        <v>753</v>
      </c>
      <c r="B321" t="s">
        <v>1957</v>
      </c>
    </row>
    <row r="322" spans="1:2" x14ac:dyDescent="0.3">
      <c r="A322" t="s">
        <v>991</v>
      </c>
      <c r="B322" t="s">
        <v>2087</v>
      </c>
    </row>
    <row r="323" spans="1:2" x14ac:dyDescent="0.3">
      <c r="A323" t="s">
        <v>964</v>
      </c>
    </row>
    <row r="324" spans="1:2" x14ac:dyDescent="0.3">
      <c r="A324" t="s">
        <v>458</v>
      </c>
      <c r="B324" t="s">
        <v>1532</v>
      </c>
    </row>
    <row r="325" spans="1:2" x14ac:dyDescent="0.3">
      <c r="A325" t="s">
        <v>864</v>
      </c>
      <c r="B325" t="s">
        <v>2088</v>
      </c>
    </row>
    <row r="326" spans="1:2" x14ac:dyDescent="0.3">
      <c r="A326" t="s">
        <v>1033</v>
      </c>
      <c r="B326" t="s">
        <v>1978</v>
      </c>
    </row>
    <row r="327" spans="1:2" x14ac:dyDescent="0.3">
      <c r="A327" t="s">
        <v>513</v>
      </c>
      <c r="B327" t="s">
        <v>1610</v>
      </c>
    </row>
    <row r="328" spans="1:2" x14ac:dyDescent="0.3">
      <c r="A328" t="s">
        <v>933</v>
      </c>
      <c r="B328" t="s">
        <v>2235</v>
      </c>
    </row>
    <row r="329" spans="1:2" x14ac:dyDescent="0.3">
      <c r="A329" t="s">
        <v>803</v>
      </c>
      <c r="B329" t="s">
        <v>2018</v>
      </c>
    </row>
    <row r="330" spans="1:2" x14ac:dyDescent="0.3">
      <c r="A330" t="s">
        <v>750</v>
      </c>
      <c r="B330" t="s">
        <v>1954</v>
      </c>
    </row>
    <row r="331" spans="1:2" x14ac:dyDescent="0.3">
      <c r="A331" t="s">
        <v>822</v>
      </c>
      <c r="B331" t="s">
        <v>2039</v>
      </c>
    </row>
    <row r="332" spans="1:2" x14ac:dyDescent="0.3">
      <c r="A332" t="s">
        <v>1013</v>
      </c>
      <c r="B332" t="s">
        <v>1839</v>
      </c>
    </row>
    <row r="333" spans="1:2" x14ac:dyDescent="0.3">
      <c r="A333" t="s">
        <v>293</v>
      </c>
      <c r="B333" t="s">
        <v>1378</v>
      </c>
    </row>
    <row r="334" spans="1:2" x14ac:dyDescent="0.3">
      <c r="A334" t="s">
        <v>332</v>
      </c>
      <c r="B334" t="s">
        <v>1417</v>
      </c>
    </row>
    <row r="335" spans="1:2" x14ac:dyDescent="0.3">
      <c r="A335" t="s">
        <v>1044</v>
      </c>
      <c r="B335" t="s">
        <v>1419</v>
      </c>
    </row>
    <row r="336" spans="1:2" x14ac:dyDescent="0.3">
      <c r="A336" t="s">
        <v>557</v>
      </c>
      <c r="B336" t="s">
        <v>1677</v>
      </c>
    </row>
    <row r="337" spans="1:2" x14ac:dyDescent="0.3">
      <c r="A337" t="s">
        <v>696</v>
      </c>
      <c r="B337" t="s">
        <v>1896</v>
      </c>
    </row>
    <row r="338" spans="1:2" x14ac:dyDescent="0.3">
      <c r="A338" t="s">
        <v>225</v>
      </c>
      <c r="B338" t="s">
        <v>1285</v>
      </c>
    </row>
    <row r="339" spans="1:2" x14ac:dyDescent="0.3">
      <c r="A339" t="s">
        <v>1006</v>
      </c>
      <c r="B339" t="s">
        <v>1923</v>
      </c>
    </row>
    <row r="340" spans="1:2" x14ac:dyDescent="0.3">
      <c r="A340" t="s">
        <v>706</v>
      </c>
      <c r="B340" t="s">
        <v>1907</v>
      </c>
    </row>
    <row r="341" spans="1:2" x14ac:dyDescent="0.3">
      <c r="A341" t="s">
        <v>707</v>
      </c>
      <c r="B341" t="s">
        <v>1908</v>
      </c>
    </row>
    <row r="342" spans="1:2" x14ac:dyDescent="0.3">
      <c r="A342" t="s">
        <v>708</v>
      </c>
      <c r="B342" t="s">
        <v>1909</v>
      </c>
    </row>
    <row r="343" spans="1:2" x14ac:dyDescent="0.3">
      <c r="A343" t="s">
        <v>709</v>
      </c>
      <c r="B343" t="s">
        <v>1910</v>
      </c>
    </row>
    <row r="344" spans="1:2" x14ac:dyDescent="0.3">
      <c r="A344" t="s">
        <v>551</v>
      </c>
      <c r="B344" t="s">
        <v>1673</v>
      </c>
    </row>
    <row r="345" spans="1:2" x14ac:dyDescent="0.3">
      <c r="A345" t="s">
        <v>676</v>
      </c>
      <c r="B345" t="s">
        <v>1872</v>
      </c>
    </row>
    <row r="346" spans="1:2" x14ac:dyDescent="0.3">
      <c r="A346" t="s">
        <v>710</v>
      </c>
      <c r="B346" t="s">
        <v>1911</v>
      </c>
    </row>
    <row r="347" spans="1:2" x14ac:dyDescent="0.3">
      <c r="A347" t="s">
        <v>597</v>
      </c>
      <c r="B347" t="s">
        <v>1733</v>
      </c>
    </row>
    <row r="348" spans="1:2" x14ac:dyDescent="0.3">
      <c r="A348" t="s">
        <v>974</v>
      </c>
      <c r="B348" t="s">
        <v>1892</v>
      </c>
    </row>
    <row r="349" spans="1:2" x14ac:dyDescent="0.3">
      <c r="A349" t="s">
        <v>308</v>
      </c>
      <c r="B349" t="s">
        <v>1396</v>
      </c>
    </row>
    <row r="350" spans="1:2" x14ac:dyDescent="0.3">
      <c r="A350" t="s">
        <v>957</v>
      </c>
      <c r="B350" t="s">
        <v>2260</v>
      </c>
    </row>
    <row r="351" spans="1:2" x14ac:dyDescent="0.3">
      <c r="A351" t="s">
        <v>831</v>
      </c>
      <c r="B351" t="s">
        <v>2048</v>
      </c>
    </row>
    <row r="352" spans="1:2" x14ac:dyDescent="0.3">
      <c r="A352" t="s">
        <v>377</v>
      </c>
      <c r="B352" t="s">
        <v>1924</v>
      </c>
    </row>
    <row r="353" spans="1:2" x14ac:dyDescent="0.3">
      <c r="A353" t="s">
        <v>376</v>
      </c>
      <c r="B353" t="s">
        <v>1460</v>
      </c>
    </row>
    <row r="354" spans="1:2" x14ac:dyDescent="0.3">
      <c r="A354" t="s">
        <v>291</v>
      </c>
      <c r="B354" t="s">
        <v>1376</v>
      </c>
    </row>
    <row r="355" spans="1:2" x14ac:dyDescent="0.3">
      <c r="A355" t="s">
        <v>725</v>
      </c>
      <c r="B355" t="s">
        <v>1925</v>
      </c>
    </row>
    <row r="356" spans="1:2" x14ac:dyDescent="0.3">
      <c r="A356" t="s">
        <v>654</v>
      </c>
      <c r="B356" t="s">
        <v>1840</v>
      </c>
    </row>
    <row r="357" spans="1:2" x14ac:dyDescent="0.3">
      <c r="A357" t="s">
        <v>248</v>
      </c>
      <c r="B357" t="s">
        <v>1295</v>
      </c>
    </row>
    <row r="358" spans="1:2" x14ac:dyDescent="0.3">
      <c r="A358" t="s">
        <v>935</v>
      </c>
      <c r="B358" t="s">
        <v>2237</v>
      </c>
    </row>
    <row r="359" spans="1:2" x14ac:dyDescent="0.3">
      <c r="A359" t="s">
        <v>947</v>
      </c>
      <c r="B359" t="s">
        <v>2248</v>
      </c>
    </row>
    <row r="360" spans="1:2" x14ac:dyDescent="0.3">
      <c r="A360" t="s">
        <v>726</v>
      </c>
      <c r="B360" t="s">
        <v>1926</v>
      </c>
    </row>
    <row r="361" spans="1:2" x14ac:dyDescent="0.3">
      <c r="A361" t="s">
        <v>498</v>
      </c>
      <c r="B361" t="s">
        <v>1576</v>
      </c>
    </row>
    <row r="362" spans="1:2" x14ac:dyDescent="0.3">
      <c r="A362" t="s">
        <v>680</v>
      </c>
      <c r="B362" t="s">
        <v>1873</v>
      </c>
    </row>
    <row r="363" spans="1:2" x14ac:dyDescent="0.3">
      <c r="A363" t="s">
        <v>1035</v>
      </c>
      <c r="B363" t="s">
        <v>1979</v>
      </c>
    </row>
    <row r="364" spans="1:2" x14ac:dyDescent="0.3">
      <c r="A364" t="s">
        <v>866</v>
      </c>
      <c r="B364" t="s">
        <v>2089</v>
      </c>
    </row>
    <row r="365" spans="1:2" x14ac:dyDescent="0.3">
      <c r="A365" t="s">
        <v>495</v>
      </c>
      <c r="B365" t="s">
        <v>1573</v>
      </c>
    </row>
    <row r="366" spans="1:2" x14ac:dyDescent="0.3">
      <c r="A366" t="s">
        <v>488</v>
      </c>
      <c r="B366" t="s">
        <v>1567</v>
      </c>
    </row>
    <row r="367" spans="1:2" x14ac:dyDescent="0.3">
      <c r="A367" t="s">
        <v>869</v>
      </c>
      <c r="B367" t="s">
        <v>2090</v>
      </c>
    </row>
    <row r="368" spans="1:2" x14ac:dyDescent="0.3">
      <c r="A368" t="s">
        <v>322</v>
      </c>
      <c r="B368" t="s">
        <v>1404</v>
      </c>
    </row>
    <row r="369" spans="1:2" x14ac:dyDescent="0.3">
      <c r="A369" t="s">
        <v>477</v>
      </c>
      <c r="B369" t="s">
        <v>1553</v>
      </c>
    </row>
    <row r="370" spans="1:2" x14ac:dyDescent="0.3">
      <c r="A370" t="s">
        <v>655</v>
      </c>
      <c r="B370" t="s">
        <v>1841</v>
      </c>
    </row>
    <row r="371" spans="1:2" x14ac:dyDescent="0.3">
      <c r="A371" t="s">
        <v>1027</v>
      </c>
      <c r="B371" t="s">
        <v>2091</v>
      </c>
    </row>
    <row r="372" spans="1:2" x14ac:dyDescent="0.3">
      <c r="A372" t="s">
        <v>1074</v>
      </c>
      <c r="B372" t="s">
        <v>2012</v>
      </c>
    </row>
    <row r="373" spans="1:2" x14ac:dyDescent="0.3">
      <c r="A373" t="s">
        <v>695</v>
      </c>
      <c r="B373" t="s">
        <v>1895</v>
      </c>
    </row>
    <row r="374" spans="1:2" x14ac:dyDescent="0.3">
      <c r="A374" t="s">
        <v>550</v>
      </c>
      <c r="B374" t="s">
        <v>1672</v>
      </c>
    </row>
    <row r="375" spans="1:2" x14ac:dyDescent="0.3">
      <c r="A375" t="s">
        <v>606</v>
      </c>
      <c r="B375" t="s">
        <v>1746</v>
      </c>
    </row>
    <row r="376" spans="1:2" x14ac:dyDescent="0.3">
      <c r="A376" t="s">
        <v>636</v>
      </c>
      <c r="B376" t="s">
        <v>1817</v>
      </c>
    </row>
    <row r="377" spans="1:2" x14ac:dyDescent="0.3">
      <c r="A377" t="s">
        <v>229</v>
      </c>
      <c r="B377" t="s">
        <v>1286</v>
      </c>
    </row>
    <row r="378" spans="1:2" x14ac:dyDescent="0.3">
      <c r="A378" t="s">
        <v>728</v>
      </c>
      <c r="B378" t="s">
        <v>1927</v>
      </c>
    </row>
    <row r="379" spans="1:2" x14ac:dyDescent="0.3">
      <c r="A379" t="s">
        <v>328</v>
      </c>
      <c r="B379" t="s">
        <v>1411</v>
      </c>
    </row>
    <row r="380" spans="1:2" x14ac:dyDescent="0.3">
      <c r="A380" t="s">
        <v>330</v>
      </c>
      <c r="B380" t="s">
        <v>1412</v>
      </c>
    </row>
    <row r="381" spans="1:2" x14ac:dyDescent="0.3">
      <c r="A381" t="s">
        <v>556</v>
      </c>
      <c r="B381" t="s">
        <v>1676</v>
      </c>
    </row>
    <row r="382" spans="1:2" x14ac:dyDescent="0.3">
      <c r="A382" t="s">
        <v>382</v>
      </c>
      <c r="B382" t="s">
        <v>1465</v>
      </c>
    </row>
    <row r="383" spans="1:2" x14ac:dyDescent="0.3">
      <c r="A383" t="s">
        <v>387</v>
      </c>
      <c r="B383" t="s">
        <v>1470</v>
      </c>
    </row>
    <row r="384" spans="1:2" x14ac:dyDescent="0.3">
      <c r="A384" t="s">
        <v>891</v>
      </c>
      <c r="B384" t="s">
        <v>2186</v>
      </c>
    </row>
    <row r="385" spans="1:2" x14ac:dyDescent="0.3">
      <c r="A385" t="s">
        <v>734</v>
      </c>
      <c r="B385" t="s">
        <v>1928</v>
      </c>
    </row>
    <row r="386" spans="1:2" x14ac:dyDescent="0.3">
      <c r="A386" t="s">
        <v>534</v>
      </c>
      <c r="B386" t="s">
        <v>1661</v>
      </c>
    </row>
    <row r="387" spans="1:2" x14ac:dyDescent="0.3">
      <c r="A387" t="s">
        <v>385</v>
      </c>
      <c r="B387" t="s">
        <v>1468</v>
      </c>
    </row>
    <row r="388" spans="1:2" x14ac:dyDescent="0.3">
      <c r="A388" t="s">
        <v>384</v>
      </c>
      <c r="B388" t="s">
        <v>1467</v>
      </c>
    </row>
    <row r="389" spans="1:2" x14ac:dyDescent="0.3">
      <c r="A389" t="s">
        <v>381</v>
      </c>
      <c r="B389" t="s">
        <v>1464</v>
      </c>
    </row>
    <row r="390" spans="1:2" x14ac:dyDescent="0.3">
      <c r="A390" t="s">
        <v>588</v>
      </c>
      <c r="B390" t="s">
        <v>1723</v>
      </c>
    </row>
    <row r="391" spans="1:2" x14ac:dyDescent="0.3">
      <c r="A391" t="s">
        <v>478</v>
      </c>
      <c r="B391" t="s">
        <v>1554</v>
      </c>
    </row>
    <row r="392" spans="1:2" x14ac:dyDescent="0.3">
      <c r="A392" t="s">
        <v>479</v>
      </c>
      <c r="B392" t="s">
        <v>1555</v>
      </c>
    </row>
    <row r="393" spans="1:2" x14ac:dyDescent="0.3">
      <c r="A393" t="s">
        <v>763</v>
      </c>
      <c r="B393" t="s">
        <v>1973</v>
      </c>
    </row>
    <row r="394" spans="1:2" x14ac:dyDescent="0.3">
      <c r="A394" t="s">
        <v>277</v>
      </c>
      <c r="B394" t="s">
        <v>1365</v>
      </c>
    </row>
    <row r="395" spans="1:2" x14ac:dyDescent="0.3">
      <c r="A395" t="s">
        <v>922</v>
      </c>
      <c r="B395" t="s">
        <v>2221</v>
      </c>
    </row>
    <row r="396" spans="1:2" x14ac:dyDescent="0.3">
      <c r="A396" t="s">
        <v>686</v>
      </c>
      <c r="B396" t="s">
        <v>1874</v>
      </c>
    </row>
    <row r="397" spans="1:2" x14ac:dyDescent="0.3">
      <c r="A397" t="s">
        <v>592</v>
      </c>
      <c r="B397" t="s">
        <v>1726</v>
      </c>
    </row>
    <row r="398" spans="1:2" x14ac:dyDescent="0.3">
      <c r="A398" t="s">
        <v>582</v>
      </c>
      <c r="B398" t="s">
        <v>1717</v>
      </c>
    </row>
    <row r="399" spans="1:2" x14ac:dyDescent="0.3">
      <c r="A399" t="s">
        <v>579</v>
      </c>
      <c r="B399" t="s">
        <v>1714</v>
      </c>
    </row>
    <row r="400" spans="1:2" x14ac:dyDescent="0.3">
      <c r="A400" t="s">
        <v>578</v>
      </c>
      <c r="B400" t="s">
        <v>1713</v>
      </c>
    </row>
    <row r="401" spans="1:2" x14ac:dyDescent="0.3">
      <c r="A401" t="s">
        <v>575</v>
      </c>
      <c r="B401" t="s">
        <v>1711</v>
      </c>
    </row>
    <row r="402" spans="1:2" x14ac:dyDescent="0.3">
      <c r="A402" t="s">
        <v>577</v>
      </c>
      <c r="B402" t="s">
        <v>1712</v>
      </c>
    </row>
    <row r="403" spans="1:2" x14ac:dyDescent="0.3">
      <c r="A403" t="s">
        <v>355</v>
      </c>
      <c r="B403" t="s">
        <v>1444</v>
      </c>
    </row>
    <row r="404" spans="1:2" x14ac:dyDescent="0.3">
      <c r="A404" t="s">
        <v>960</v>
      </c>
      <c r="B404" t="s">
        <v>2264</v>
      </c>
    </row>
    <row r="405" spans="1:2" x14ac:dyDescent="0.3">
      <c r="A405" t="s">
        <v>414</v>
      </c>
      <c r="B405" t="s">
        <v>1563</v>
      </c>
    </row>
    <row r="406" spans="1:2" x14ac:dyDescent="0.3">
      <c r="A406" t="s">
        <v>687</v>
      </c>
      <c r="B406" t="s">
        <v>1875</v>
      </c>
    </row>
    <row r="407" spans="1:2" x14ac:dyDescent="0.3">
      <c r="A407" t="s">
        <v>278</v>
      </c>
      <c r="B407" t="s">
        <v>1366</v>
      </c>
    </row>
    <row r="408" spans="1:2" x14ac:dyDescent="0.3">
      <c r="A408" t="s">
        <v>1022</v>
      </c>
      <c r="B408" t="s">
        <v>2199</v>
      </c>
    </row>
    <row r="409" spans="1:2" x14ac:dyDescent="0.3">
      <c r="A409" t="s">
        <v>416</v>
      </c>
      <c r="B409" t="s">
        <v>1495</v>
      </c>
    </row>
    <row r="410" spans="1:2" x14ac:dyDescent="0.3">
      <c r="A410" t="s">
        <v>280</v>
      </c>
      <c r="B410" t="s">
        <v>1385</v>
      </c>
    </row>
    <row r="411" spans="1:2" x14ac:dyDescent="0.3">
      <c r="A411" t="s">
        <v>1045</v>
      </c>
      <c r="B411" t="s">
        <v>1742</v>
      </c>
    </row>
    <row r="412" spans="1:2" x14ac:dyDescent="0.3">
      <c r="A412" t="s">
        <v>1071</v>
      </c>
      <c r="B412" t="s">
        <v>1794</v>
      </c>
    </row>
    <row r="413" spans="1:2" x14ac:dyDescent="0.3">
      <c r="A413" t="s">
        <v>735</v>
      </c>
      <c r="B413" t="s">
        <v>1929</v>
      </c>
    </row>
    <row r="414" spans="1:2" x14ac:dyDescent="0.3">
      <c r="A414" t="s">
        <v>970</v>
      </c>
      <c r="B414" t="s">
        <v>1737</v>
      </c>
    </row>
    <row r="415" spans="1:2" x14ac:dyDescent="0.3">
      <c r="A415" t="s">
        <v>1021</v>
      </c>
      <c r="B415" t="s">
        <v>2092</v>
      </c>
    </row>
    <row r="416" spans="1:2" x14ac:dyDescent="0.3">
      <c r="A416" t="s">
        <v>515</v>
      </c>
      <c r="B416" t="s">
        <v>1613</v>
      </c>
    </row>
    <row r="417" spans="1:2" x14ac:dyDescent="0.3">
      <c r="A417" t="s">
        <v>812</v>
      </c>
      <c r="B417" t="s">
        <v>2029</v>
      </c>
    </row>
    <row r="418" spans="1:2" x14ac:dyDescent="0.3">
      <c r="A418" t="s">
        <v>847</v>
      </c>
      <c r="B418" t="s">
        <v>2062</v>
      </c>
    </row>
    <row r="419" spans="1:2" x14ac:dyDescent="0.3">
      <c r="A419" t="s">
        <v>271</v>
      </c>
      <c r="B419" t="s">
        <v>1361</v>
      </c>
    </row>
    <row r="420" spans="1:2" x14ac:dyDescent="0.3">
      <c r="A420" t="s">
        <v>233</v>
      </c>
      <c r="B420" t="s">
        <v>2205</v>
      </c>
    </row>
    <row r="421" spans="1:2" x14ac:dyDescent="0.3">
      <c r="A421" t="s">
        <v>914</v>
      </c>
      <c r="B421" t="s">
        <v>2210</v>
      </c>
    </row>
    <row r="422" spans="1:2" x14ac:dyDescent="0.3">
      <c r="A422" t="s">
        <v>915</v>
      </c>
      <c r="B422" t="s">
        <v>2211</v>
      </c>
    </row>
    <row r="423" spans="1:2" x14ac:dyDescent="0.3">
      <c r="A423" t="s">
        <v>916</v>
      </c>
      <c r="B423" t="s">
        <v>2212</v>
      </c>
    </row>
    <row r="424" spans="1:2" x14ac:dyDescent="0.3">
      <c r="A424" t="s">
        <v>917</v>
      </c>
      <c r="B424" t="s">
        <v>2213</v>
      </c>
    </row>
    <row r="425" spans="1:2" x14ac:dyDescent="0.3">
      <c r="A425" t="s">
        <v>918</v>
      </c>
      <c r="B425" t="s">
        <v>2214</v>
      </c>
    </row>
    <row r="426" spans="1:2" x14ac:dyDescent="0.3">
      <c r="A426" t="s">
        <v>834</v>
      </c>
      <c r="B426" t="s">
        <v>2050</v>
      </c>
    </row>
    <row r="427" spans="1:2" x14ac:dyDescent="0.3">
      <c r="A427" t="s">
        <v>622</v>
      </c>
      <c r="B427" t="s">
        <v>1795</v>
      </c>
    </row>
    <row r="428" spans="1:2" x14ac:dyDescent="0.3">
      <c r="A428" t="s">
        <v>1077</v>
      </c>
      <c r="B428" t="s">
        <v>2093</v>
      </c>
    </row>
    <row r="429" spans="1:2" x14ac:dyDescent="0.3">
      <c r="A429" t="s">
        <v>543</v>
      </c>
      <c r="B429" t="s">
        <v>1665</v>
      </c>
    </row>
    <row r="430" spans="1:2" x14ac:dyDescent="0.3">
      <c r="A430" t="s">
        <v>893</v>
      </c>
      <c r="B430" t="s">
        <v>2188</v>
      </c>
    </row>
    <row r="431" spans="1:2" x14ac:dyDescent="0.3">
      <c r="A431" t="s">
        <v>939</v>
      </c>
      <c r="B431" t="s">
        <v>2249</v>
      </c>
    </row>
    <row r="432" spans="1:2" x14ac:dyDescent="0.3">
      <c r="A432" t="s">
        <v>773</v>
      </c>
      <c r="B432" t="s">
        <v>1990</v>
      </c>
    </row>
    <row r="433" spans="1:2" x14ac:dyDescent="0.3">
      <c r="A433" t="s">
        <v>516</v>
      </c>
      <c r="B433" t="s">
        <v>1614</v>
      </c>
    </row>
    <row r="434" spans="1:2" x14ac:dyDescent="0.3">
      <c r="A434" t="s">
        <v>1008</v>
      </c>
      <c r="B434" t="s">
        <v>2094</v>
      </c>
    </row>
    <row r="435" spans="1:2" x14ac:dyDescent="0.3">
      <c r="A435" t="s">
        <v>404</v>
      </c>
      <c r="B435" t="s">
        <v>1485</v>
      </c>
    </row>
    <row r="436" spans="1:2" x14ac:dyDescent="0.3">
      <c r="A436" t="s">
        <v>656</v>
      </c>
      <c r="B436" t="s">
        <v>1842</v>
      </c>
    </row>
    <row r="437" spans="1:2" x14ac:dyDescent="0.3">
      <c r="A437" t="s">
        <v>936</v>
      </c>
      <c r="B437" t="s">
        <v>2238</v>
      </c>
    </row>
    <row r="438" spans="1:2" x14ac:dyDescent="0.3">
      <c r="A438" t="s">
        <v>937</v>
      </c>
      <c r="B438" t="s">
        <v>2239</v>
      </c>
    </row>
    <row r="439" spans="1:2" x14ac:dyDescent="0.3">
      <c r="A439" t="s">
        <v>777</v>
      </c>
      <c r="B439" t="s">
        <v>1993</v>
      </c>
    </row>
    <row r="440" spans="1:2" x14ac:dyDescent="0.3">
      <c r="A440" t="s">
        <v>1007</v>
      </c>
      <c r="B440" t="s">
        <v>1930</v>
      </c>
    </row>
    <row r="441" spans="1:2" x14ac:dyDescent="0.3">
      <c r="A441" t="s">
        <v>766</v>
      </c>
      <c r="B441" t="s">
        <v>1977</v>
      </c>
    </row>
    <row r="442" spans="1:2" x14ac:dyDescent="0.3">
      <c r="A442" t="s">
        <v>657</v>
      </c>
      <c r="B442" t="s">
        <v>1843</v>
      </c>
    </row>
    <row r="443" spans="1:2" x14ac:dyDescent="0.3">
      <c r="A443" t="s">
        <v>921</v>
      </c>
      <c r="B443" t="s">
        <v>2220</v>
      </c>
    </row>
    <row r="444" spans="1:2" x14ac:dyDescent="0.3">
      <c r="A444" t="s">
        <v>920</v>
      </c>
      <c r="B444" t="s">
        <v>2219</v>
      </c>
    </row>
    <row r="445" spans="1:2" x14ac:dyDescent="0.3">
      <c r="A445" t="s">
        <v>736</v>
      </c>
      <c r="B445" t="s">
        <v>1931</v>
      </c>
    </row>
    <row r="446" spans="1:2" x14ac:dyDescent="0.3">
      <c r="A446" t="s">
        <v>358</v>
      </c>
      <c r="B446" t="s">
        <v>1447</v>
      </c>
    </row>
    <row r="447" spans="1:2" x14ac:dyDescent="0.3">
      <c r="A447" t="s">
        <v>830</v>
      </c>
      <c r="B447" t="s">
        <v>2047</v>
      </c>
    </row>
    <row r="448" spans="1:2" x14ac:dyDescent="0.3">
      <c r="A448" t="s">
        <v>428</v>
      </c>
      <c r="B448" t="s">
        <v>1506</v>
      </c>
    </row>
    <row r="449" spans="1:2" x14ac:dyDescent="0.3">
      <c r="A449" t="s">
        <v>946</v>
      </c>
      <c r="B449" t="s">
        <v>2246</v>
      </c>
    </row>
    <row r="450" spans="1:2" x14ac:dyDescent="0.3">
      <c r="A450" t="s">
        <v>658</v>
      </c>
      <c r="B450" t="s">
        <v>1844</v>
      </c>
    </row>
    <row r="451" spans="1:2" x14ac:dyDescent="0.3">
      <c r="A451" t="s">
        <v>337</v>
      </c>
      <c r="B451" t="s">
        <v>1424</v>
      </c>
    </row>
    <row r="452" spans="1:2" x14ac:dyDescent="0.3">
      <c r="A452" t="s">
        <v>641</v>
      </c>
      <c r="B452" t="s">
        <v>1821</v>
      </c>
    </row>
    <row r="453" spans="1:2" x14ac:dyDescent="0.3">
      <c r="A453" t="s">
        <v>729</v>
      </c>
      <c r="B453" t="s">
        <v>1934</v>
      </c>
    </row>
    <row r="454" spans="1:2" x14ac:dyDescent="0.3">
      <c r="A454" t="s">
        <v>1051</v>
      </c>
      <c r="B454" t="s">
        <v>2095</v>
      </c>
    </row>
    <row r="455" spans="1:2" x14ac:dyDescent="0.3">
      <c r="A455" t="s">
        <v>693</v>
      </c>
      <c r="B455" t="s">
        <v>1893</v>
      </c>
    </row>
    <row r="456" spans="1:2" x14ac:dyDescent="0.3">
      <c r="A456" t="s">
        <v>908</v>
      </c>
      <c r="B456" t="s">
        <v>2204</v>
      </c>
    </row>
    <row r="457" spans="1:2" x14ac:dyDescent="0.3">
      <c r="A457" t="s">
        <v>607</v>
      </c>
      <c r="B457" t="s">
        <v>1747</v>
      </c>
    </row>
    <row r="458" spans="1:2" x14ac:dyDescent="0.3">
      <c r="A458" t="s">
        <v>659</v>
      </c>
      <c r="B458" t="s">
        <v>1845</v>
      </c>
    </row>
    <row r="459" spans="1:2" x14ac:dyDescent="0.3">
      <c r="A459" t="s">
        <v>660</v>
      </c>
      <c r="B459" t="s">
        <v>1846</v>
      </c>
    </row>
    <row r="460" spans="1:2" x14ac:dyDescent="0.3">
      <c r="A460" t="s">
        <v>547</v>
      </c>
      <c r="B460" t="s">
        <v>1669</v>
      </c>
    </row>
    <row r="461" spans="1:2" x14ac:dyDescent="0.3">
      <c r="A461" t="s">
        <v>375</v>
      </c>
      <c r="B461" t="s">
        <v>1459</v>
      </c>
    </row>
    <row r="462" spans="1:2" x14ac:dyDescent="0.3">
      <c r="A462" t="s">
        <v>796</v>
      </c>
      <c r="B462" t="s">
        <v>2011</v>
      </c>
    </row>
    <row r="463" spans="1:2" x14ac:dyDescent="0.3">
      <c r="A463" t="s">
        <v>775</v>
      </c>
      <c r="B463" t="s">
        <v>1991</v>
      </c>
    </row>
    <row r="464" spans="1:2" x14ac:dyDescent="0.3">
      <c r="A464" t="s">
        <v>623</v>
      </c>
      <c r="B464" t="s">
        <v>1796</v>
      </c>
    </row>
    <row r="465" spans="1:2" x14ac:dyDescent="0.3">
      <c r="A465" t="s">
        <v>1003</v>
      </c>
      <c r="B465" t="s">
        <v>1415</v>
      </c>
    </row>
    <row r="466" spans="1:2" x14ac:dyDescent="0.3">
      <c r="A466" t="s">
        <v>474</v>
      </c>
      <c r="B466" t="s">
        <v>1547</v>
      </c>
    </row>
    <row r="467" spans="1:2" x14ac:dyDescent="0.3">
      <c r="A467" t="s">
        <v>814</v>
      </c>
      <c r="B467" t="s">
        <v>2031</v>
      </c>
    </row>
    <row r="468" spans="1:2" x14ac:dyDescent="0.3">
      <c r="A468" t="s">
        <v>475</v>
      </c>
      <c r="B468" t="s">
        <v>1548</v>
      </c>
    </row>
    <row r="469" spans="1:2" x14ac:dyDescent="0.3">
      <c r="A469" t="s">
        <v>536</v>
      </c>
      <c r="B469" t="s">
        <v>1662</v>
      </c>
    </row>
    <row r="470" spans="1:2" x14ac:dyDescent="0.3">
      <c r="A470" t="s">
        <v>476</v>
      </c>
      <c r="B470" t="s">
        <v>1549</v>
      </c>
    </row>
    <row r="471" spans="1:2" x14ac:dyDescent="0.3">
      <c r="A471" t="s">
        <v>555</v>
      </c>
      <c r="B471" t="s">
        <v>1675</v>
      </c>
    </row>
    <row r="472" spans="1:2" x14ac:dyDescent="0.3">
      <c r="A472" t="s">
        <v>842</v>
      </c>
      <c r="B472" t="s">
        <v>2065</v>
      </c>
    </row>
    <row r="473" spans="1:2" x14ac:dyDescent="0.3">
      <c r="A473" t="s">
        <v>870</v>
      </c>
      <c r="B473" t="s">
        <v>2096</v>
      </c>
    </row>
    <row r="474" spans="1:2" x14ac:dyDescent="0.3">
      <c r="A474" t="s">
        <v>898</v>
      </c>
      <c r="B474" t="s">
        <v>2193</v>
      </c>
    </row>
    <row r="475" spans="1:2" x14ac:dyDescent="0.3">
      <c r="A475" t="s">
        <v>391</v>
      </c>
      <c r="B475" t="s">
        <v>1474</v>
      </c>
    </row>
    <row r="476" spans="1:2" x14ac:dyDescent="0.3">
      <c r="A476" t="s">
        <v>684</v>
      </c>
      <c r="B476" t="s">
        <v>1876</v>
      </c>
    </row>
    <row r="477" spans="1:2" x14ac:dyDescent="0.3">
      <c r="A477" t="s">
        <v>688</v>
      </c>
      <c r="B477" t="s">
        <v>1877</v>
      </c>
    </row>
    <row r="478" spans="1:2" x14ac:dyDescent="0.3">
      <c r="A478" t="s">
        <v>453</v>
      </c>
      <c r="B478" t="s">
        <v>1528</v>
      </c>
    </row>
    <row r="479" spans="1:2" x14ac:dyDescent="0.3">
      <c r="A479" t="s">
        <v>454</v>
      </c>
      <c r="B479" t="s">
        <v>1529</v>
      </c>
    </row>
    <row r="480" spans="1:2" x14ac:dyDescent="0.3">
      <c r="A480" t="s">
        <v>1054</v>
      </c>
      <c r="B480" t="s">
        <v>2097</v>
      </c>
    </row>
    <row r="481" spans="1:2" x14ac:dyDescent="0.3">
      <c r="A481" t="s">
        <v>267</v>
      </c>
      <c r="B481" t="s">
        <v>1351</v>
      </c>
    </row>
    <row r="482" spans="1:2" x14ac:dyDescent="0.3">
      <c r="A482" t="s">
        <v>784</v>
      </c>
      <c r="B482" t="s">
        <v>2000</v>
      </c>
    </row>
    <row r="483" spans="1:2" x14ac:dyDescent="0.3">
      <c r="A483" t="s">
        <v>975</v>
      </c>
      <c r="B483" t="s">
        <v>1906</v>
      </c>
    </row>
    <row r="484" spans="1:2" x14ac:dyDescent="0.3">
      <c r="A484" t="s">
        <v>232</v>
      </c>
      <c r="B484" t="s">
        <v>1287</v>
      </c>
    </row>
    <row r="485" spans="1:2" x14ac:dyDescent="0.3">
      <c r="A485" t="s">
        <v>689</v>
      </c>
      <c r="B485" t="s">
        <v>1878</v>
      </c>
    </row>
    <row r="486" spans="1:2" x14ac:dyDescent="0.3">
      <c r="A486" t="s">
        <v>580</v>
      </c>
      <c r="B486" t="s">
        <v>1644</v>
      </c>
    </row>
    <row r="487" spans="1:2" x14ac:dyDescent="0.3">
      <c r="A487" t="s">
        <v>345</v>
      </c>
      <c r="B487" t="s">
        <v>1432</v>
      </c>
    </row>
    <row r="488" spans="1:2" x14ac:dyDescent="0.3">
      <c r="A488" t="s">
        <v>349</v>
      </c>
      <c r="B488" t="s">
        <v>1435</v>
      </c>
    </row>
    <row r="489" spans="1:2" x14ac:dyDescent="0.3">
      <c r="A489" t="s">
        <v>871</v>
      </c>
      <c r="B489" t="s">
        <v>2098</v>
      </c>
    </row>
    <row r="490" spans="1:2" x14ac:dyDescent="0.3">
      <c r="A490" t="s">
        <v>872</v>
      </c>
      <c r="B490" t="s">
        <v>2099</v>
      </c>
    </row>
    <row r="491" spans="1:2" x14ac:dyDescent="0.3">
      <c r="A491" t="s">
        <v>890</v>
      </c>
      <c r="B491" t="s">
        <v>2185</v>
      </c>
    </row>
    <row r="492" spans="1:2" x14ac:dyDescent="0.3">
      <c r="A492" t="s">
        <v>929</v>
      </c>
      <c r="B492" t="s">
        <v>2231</v>
      </c>
    </row>
    <row r="493" spans="1:2" x14ac:dyDescent="0.3">
      <c r="A493" t="s">
        <v>464</v>
      </c>
      <c r="B493" t="s">
        <v>1537</v>
      </c>
    </row>
    <row r="494" spans="1:2" x14ac:dyDescent="0.3">
      <c r="A494" t="s">
        <v>442</v>
      </c>
      <c r="B494" t="s">
        <v>1517</v>
      </c>
    </row>
    <row r="495" spans="1:2" x14ac:dyDescent="0.3">
      <c r="A495" t="s">
        <v>569</v>
      </c>
      <c r="B495" t="s">
        <v>1702</v>
      </c>
    </row>
    <row r="496" spans="1:2" x14ac:dyDescent="0.3">
      <c r="A496" t="s">
        <v>816</v>
      </c>
      <c r="B496" t="s">
        <v>2032</v>
      </c>
    </row>
    <row r="497" spans="1:2" x14ac:dyDescent="0.3">
      <c r="A497" t="s">
        <v>797</v>
      </c>
      <c r="B497" t="s">
        <v>2013</v>
      </c>
    </row>
    <row r="498" spans="1:2" x14ac:dyDescent="0.3">
      <c r="A498" t="s">
        <v>790</v>
      </c>
      <c r="B498" t="s">
        <v>2005</v>
      </c>
    </row>
    <row r="499" spans="1:2" x14ac:dyDescent="0.3">
      <c r="A499" t="s">
        <v>511</v>
      </c>
      <c r="B499" t="s">
        <v>1604</v>
      </c>
    </row>
    <row r="500" spans="1:2" x14ac:dyDescent="0.3">
      <c r="A500" t="s">
        <v>624</v>
      </c>
      <c r="B500" t="s">
        <v>1797</v>
      </c>
    </row>
    <row r="501" spans="1:2" x14ac:dyDescent="0.3">
      <c r="A501" t="s">
        <v>808</v>
      </c>
      <c r="B501" t="s">
        <v>2023</v>
      </c>
    </row>
    <row r="502" spans="1:2" x14ac:dyDescent="0.3">
      <c r="A502" t="s">
        <v>405</v>
      </c>
      <c r="B502" t="s">
        <v>1486</v>
      </c>
    </row>
    <row r="503" spans="1:2" x14ac:dyDescent="0.3">
      <c r="A503" t="s">
        <v>625</v>
      </c>
      <c r="B503" t="s">
        <v>1798</v>
      </c>
    </row>
    <row r="504" spans="1:2" x14ac:dyDescent="0.3">
      <c r="A504" t="s">
        <v>350</v>
      </c>
      <c r="B504" t="s">
        <v>1440</v>
      </c>
    </row>
    <row r="505" spans="1:2" x14ac:dyDescent="0.3">
      <c r="A505" t="s">
        <v>517</v>
      </c>
      <c r="B505" t="s">
        <v>1615</v>
      </c>
    </row>
    <row r="506" spans="1:2" x14ac:dyDescent="0.3">
      <c r="A506" t="s">
        <v>419</v>
      </c>
      <c r="B506" t="s">
        <v>1498</v>
      </c>
    </row>
    <row r="507" spans="1:2" x14ac:dyDescent="0.3">
      <c r="A507" t="s">
        <v>234</v>
      </c>
      <c r="B507" t="s">
        <v>1288</v>
      </c>
    </row>
    <row r="508" spans="1:2" x14ac:dyDescent="0.3">
      <c r="A508" t="s">
        <v>420</v>
      </c>
      <c r="B508" t="s">
        <v>1499</v>
      </c>
    </row>
    <row r="509" spans="1:2" x14ac:dyDescent="0.3">
      <c r="A509" t="s">
        <v>873</v>
      </c>
      <c r="B509" t="s">
        <v>2100</v>
      </c>
    </row>
    <row r="510" spans="1:2" x14ac:dyDescent="0.3">
      <c r="A510" t="s">
        <v>571</v>
      </c>
      <c r="B510" t="s">
        <v>1708</v>
      </c>
    </row>
    <row r="511" spans="1:2" x14ac:dyDescent="0.3">
      <c r="A511" t="s">
        <v>661</v>
      </c>
      <c r="B511" t="s">
        <v>1847</v>
      </c>
    </row>
    <row r="512" spans="1:2" x14ac:dyDescent="0.3">
      <c r="A512" t="s">
        <v>640</v>
      </c>
      <c r="B512" t="s">
        <v>1820</v>
      </c>
    </row>
    <row r="513" spans="1:2" x14ac:dyDescent="0.3">
      <c r="A513" t="s">
        <v>874</v>
      </c>
      <c r="B513" t="s">
        <v>2101</v>
      </c>
    </row>
    <row r="514" spans="1:2" x14ac:dyDescent="0.3">
      <c r="A514" t="s">
        <v>963</v>
      </c>
      <c r="B514" t="s">
        <v>1406</v>
      </c>
    </row>
    <row r="515" spans="1:2" x14ac:dyDescent="0.3">
      <c r="A515" t="s">
        <v>962</v>
      </c>
      <c r="B515" t="s">
        <v>2267</v>
      </c>
    </row>
    <row r="516" spans="1:2" x14ac:dyDescent="0.3">
      <c r="A516" t="s">
        <v>732</v>
      </c>
      <c r="B516" t="s">
        <v>1935</v>
      </c>
    </row>
    <row r="517" spans="1:2" x14ac:dyDescent="0.3">
      <c r="A517" t="s">
        <v>1057</v>
      </c>
      <c r="B517" t="s">
        <v>1848</v>
      </c>
    </row>
    <row r="518" spans="1:2" x14ac:dyDescent="0.3">
      <c r="A518" t="s">
        <v>465</v>
      </c>
      <c r="B518" t="s">
        <v>1538</v>
      </c>
    </row>
    <row r="519" spans="1:2" x14ac:dyDescent="0.3">
      <c r="A519" t="s">
        <v>462</v>
      </c>
      <c r="B519" t="s">
        <v>1535</v>
      </c>
    </row>
    <row r="520" spans="1:2" x14ac:dyDescent="0.3">
      <c r="A520" t="s">
        <v>260</v>
      </c>
      <c r="B520" t="s">
        <v>1343</v>
      </c>
    </row>
    <row r="521" spans="1:2" x14ac:dyDescent="0.3">
      <c r="A521" t="s">
        <v>294</v>
      </c>
      <c r="B521" t="s">
        <v>1381</v>
      </c>
    </row>
    <row r="522" spans="1:2" x14ac:dyDescent="0.3">
      <c r="A522" t="s">
        <v>325</v>
      </c>
      <c r="B522" t="s">
        <v>1408</v>
      </c>
    </row>
    <row r="523" spans="1:2" x14ac:dyDescent="0.3">
      <c r="A523" t="s">
        <v>662</v>
      </c>
      <c r="B523" t="s">
        <v>1849</v>
      </c>
    </row>
    <row r="524" spans="1:2" x14ac:dyDescent="0.3">
      <c r="A524" t="s">
        <v>835</v>
      </c>
      <c r="B524" t="s">
        <v>2051</v>
      </c>
    </row>
    <row r="525" spans="1:2" x14ac:dyDescent="0.3">
      <c r="A525" t="s">
        <v>615</v>
      </c>
      <c r="B525" t="s">
        <v>1799</v>
      </c>
    </row>
    <row r="526" spans="1:2" x14ac:dyDescent="0.3">
      <c r="A526" t="s">
        <v>813</v>
      </c>
      <c r="B526" t="s">
        <v>2030</v>
      </c>
    </row>
    <row r="527" spans="1:2" x14ac:dyDescent="0.3">
      <c r="A527" t="s">
        <v>584</v>
      </c>
      <c r="B527" t="s">
        <v>1719</v>
      </c>
    </row>
    <row r="528" spans="1:2" x14ac:dyDescent="0.3">
      <c r="A528" t="s">
        <v>690</v>
      </c>
      <c r="B528" t="s">
        <v>1885</v>
      </c>
    </row>
    <row r="529" spans="1:2" x14ac:dyDescent="0.3">
      <c r="A529" t="s">
        <v>331</v>
      </c>
      <c r="B529" t="s">
        <v>1416</v>
      </c>
    </row>
    <row r="530" spans="1:2" x14ac:dyDescent="0.3">
      <c r="A530" t="s">
        <v>756</v>
      </c>
      <c r="B530" t="s">
        <v>1964</v>
      </c>
    </row>
    <row r="531" spans="1:2" x14ac:dyDescent="0.3">
      <c r="A531" t="s">
        <v>279</v>
      </c>
      <c r="B531" t="s">
        <v>1367</v>
      </c>
    </row>
    <row r="532" spans="1:2" x14ac:dyDescent="0.3">
      <c r="A532" t="s">
        <v>882</v>
      </c>
      <c r="B532" t="s">
        <v>2177</v>
      </c>
    </row>
    <row r="533" spans="1:2" x14ac:dyDescent="0.3">
      <c r="A533" t="s">
        <v>281</v>
      </c>
      <c r="B533" t="s">
        <v>1368</v>
      </c>
    </row>
    <row r="534" spans="1:2" x14ac:dyDescent="0.3">
      <c r="A534" t="s">
        <v>769</v>
      </c>
      <c r="B534" t="s">
        <v>1984</v>
      </c>
    </row>
    <row r="535" spans="1:2" x14ac:dyDescent="0.3">
      <c r="A535" t="s">
        <v>733</v>
      </c>
      <c r="B535" t="s">
        <v>1936</v>
      </c>
    </row>
    <row r="536" spans="1:2" x14ac:dyDescent="0.3">
      <c r="A536" t="s">
        <v>487</v>
      </c>
      <c r="B536" t="s">
        <v>1566</v>
      </c>
    </row>
    <row r="537" spans="1:2" x14ac:dyDescent="0.3">
      <c r="A537" t="s">
        <v>570</v>
      </c>
      <c r="B537" t="s">
        <v>1703</v>
      </c>
    </row>
    <row r="538" spans="1:2" x14ac:dyDescent="0.3">
      <c r="A538" t="s">
        <v>254</v>
      </c>
      <c r="B538" t="s">
        <v>1358</v>
      </c>
    </row>
    <row r="539" spans="1:2" x14ac:dyDescent="0.3">
      <c r="A539" t="s">
        <v>235</v>
      </c>
      <c r="B539" t="s">
        <v>1289</v>
      </c>
    </row>
    <row r="540" spans="1:2" x14ac:dyDescent="0.3">
      <c r="A540" t="s">
        <v>628</v>
      </c>
      <c r="B540" t="s">
        <v>1801</v>
      </c>
    </row>
    <row r="541" spans="1:2" x14ac:dyDescent="0.3">
      <c r="A541" t="s">
        <v>553</v>
      </c>
      <c r="B541" t="s">
        <v>1674</v>
      </c>
    </row>
    <row r="542" spans="1:2" x14ac:dyDescent="0.3">
      <c r="A542" t="s">
        <v>1261</v>
      </c>
      <c r="B542" t="s">
        <v>1338</v>
      </c>
    </row>
    <row r="543" spans="1:2" x14ac:dyDescent="0.3">
      <c r="A543" t="s">
        <v>266</v>
      </c>
    </row>
    <row r="544" spans="1:2" x14ac:dyDescent="0.3">
      <c r="A544" t="s">
        <v>269</v>
      </c>
      <c r="B544" t="s">
        <v>1360</v>
      </c>
    </row>
    <row r="545" spans="1:2" x14ac:dyDescent="0.3">
      <c r="A545" t="s">
        <v>955</v>
      </c>
      <c r="B545" t="s">
        <v>2258</v>
      </c>
    </row>
    <row r="546" spans="1:2" x14ac:dyDescent="0.3">
      <c r="A546" t="s">
        <v>903</v>
      </c>
      <c r="B546" t="s">
        <v>2198</v>
      </c>
    </row>
    <row r="547" spans="1:2" x14ac:dyDescent="0.3">
      <c r="A547" t="s">
        <v>362</v>
      </c>
      <c r="B547" t="s">
        <v>1449</v>
      </c>
    </row>
    <row r="548" spans="1:2" x14ac:dyDescent="0.3">
      <c r="A548" t="s">
        <v>261</v>
      </c>
      <c r="B548" t="s">
        <v>1344</v>
      </c>
    </row>
    <row r="549" spans="1:2" x14ac:dyDescent="0.3">
      <c r="A549" t="s">
        <v>772</v>
      </c>
      <c r="B549" t="s">
        <v>1989</v>
      </c>
    </row>
    <row r="550" spans="1:2" x14ac:dyDescent="0.3">
      <c r="A550" t="s">
        <v>1012</v>
      </c>
      <c r="B550" t="s">
        <v>1803</v>
      </c>
    </row>
    <row r="551" spans="1:2" x14ac:dyDescent="0.3">
      <c r="A551" t="s">
        <v>398</v>
      </c>
      <c r="B551" t="s">
        <v>1481</v>
      </c>
    </row>
    <row r="552" spans="1:2" x14ac:dyDescent="0.3">
      <c r="A552" t="s">
        <v>1173</v>
      </c>
      <c r="B552" t="s">
        <v>2257</v>
      </c>
    </row>
    <row r="553" spans="1:2" x14ac:dyDescent="0.3">
      <c r="A553" t="s">
        <v>503</v>
      </c>
      <c r="B553" t="s">
        <v>1590</v>
      </c>
    </row>
    <row r="554" spans="1:2" x14ac:dyDescent="0.3">
      <c r="A554" t="s">
        <v>627</v>
      </c>
      <c r="B554" t="s">
        <v>1800</v>
      </c>
    </row>
    <row r="555" spans="1:2" x14ac:dyDescent="0.3">
      <c r="A555" t="s">
        <v>237</v>
      </c>
      <c r="B555" t="s">
        <v>1290</v>
      </c>
    </row>
    <row r="556" spans="1:2" x14ac:dyDescent="0.3">
      <c r="A556" t="s">
        <v>888</v>
      </c>
      <c r="B556" t="s">
        <v>2183</v>
      </c>
    </row>
    <row r="557" spans="1:2" x14ac:dyDescent="0.3">
      <c r="A557" t="s">
        <v>366</v>
      </c>
      <c r="B557" t="s">
        <v>1450</v>
      </c>
    </row>
    <row r="558" spans="1:2" x14ac:dyDescent="0.3">
      <c r="A558" t="s">
        <v>262</v>
      </c>
      <c r="B558" t="s">
        <v>1345</v>
      </c>
    </row>
    <row r="559" spans="1:2" x14ac:dyDescent="0.3">
      <c r="A559" t="s">
        <v>945</v>
      </c>
      <c r="B559" t="s">
        <v>2245</v>
      </c>
    </row>
    <row r="560" spans="1:2" x14ac:dyDescent="0.3">
      <c r="A560" t="s">
        <v>356</v>
      </c>
      <c r="B560" t="s">
        <v>1445</v>
      </c>
    </row>
    <row r="561" spans="1:2" x14ac:dyDescent="0.3">
      <c r="A561" t="s">
        <v>998</v>
      </c>
      <c r="B561" t="s">
        <v>2251</v>
      </c>
    </row>
    <row r="562" spans="1:2" x14ac:dyDescent="0.3">
      <c r="A562" t="s">
        <v>632</v>
      </c>
      <c r="B562" t="s">
        <v>1813</v>
      </c>
    </row>
    <row r="563" spans="1:2" x14ac:dyDescent="0.3">
      <c r="A563" t="s">
        <v>633</v>
      </c>
      <c r="B563" t="s">
        <v>1814</v>
      </c>
    </row>
    <row r="564" spans="1:2" x14ac:dyDescent="0.3">
      <c r="A564" t="s">
        <v>560</v>
      </c>
      <c r="B564" t="s">
        <v>1683</v>
      </c>
    </row>
    <row r="565" spans="1:2" x14ac:dyDescent="0.3">
      <c r="A565" t="s">
        <v>265</v>
      </c>
      <c r="B565" t="s">
        <v>1359</v>
      </c>
    </row>
    <row r="566" spans="1:2" x14ac:dyDescent="0.3">
      <c r="A566" t="s">
        <v>423</v>
      </c>
      <c r="B566" t="s">
        <v>1501</v>
      </c>
    </row>
    <row r="567" spans="1:2" x14ac:dyDescent="0.3">
      <c r="A567" t="s">
        <v>538</v>
      </c>
      <c r="B567" t="s">
        <v>1663</v>
      </c>
    </row>
    <row r="568" spans="1:2" x14ac:dyDescent="0.3">
      <c r="A568" t="s">
        <v>956</v>
      </c>
      <c r="B568" t="s">
        <v>2259</v>
      </c>
    </row>
    <row r="569" spans="1:2" x14ac:dyDescent="0.3">
      <c r="A569" t="s">
        <v>881</v>
      </c>
      <c r="B569" t="s">
        <v>2106</v>
      </c>
    </row>
    <row r="570" spans="1:2" x14ac:dyDescent="0.3">
      <c r="A570" t="s">
        <v>818</v>
      </c>
      <c r="B570" t="s">
        <v>2034</v>
      </c>
    </row>
    <row r="571" spans="1:2" x14ac:dyDescent="0.3">
      <c r="A571" t="s">
        <v>518</v>
      </c>
      <c r="B571" t="s">
        <v>1616</v>
      </c>
    </row>
    <row r="572" spans="1:2" x14ac:dyDescent="0.3">
      <c r="A572" t="s">
        <v>1056</v>
      </c>
      <c r="B572" t="s">
        <v>1994</v>
      </c>
    </row>
    <row r="573" spans="1:2" x14ac:dyDescent="0.3">
      <c r="A573" t="s">
        <v>940</v>
      </c>
      <c r="B573" t="s">
        <v>2241</v>
      </c>
    </row>
    <row r="574" spans="1:2" x14ac:dyDescent="0.3">
      <c r="A574" t="s">
        <v>664</v>
      </c>
      <c r="B574" t="s">
        <v>1850</v>
      </c>
    </row>
    <row r="575" spans="1:2" x14ac:dyDescent="0.3">
      <c r="A575" t="s">
        <v>737</v>
      </c>
      <c r="B575" t="s">
        <v>1937</v>
      </c>
    </row>
    <row r="576" spans="1:2" x14ac:dyDescent="0.3">
      <c r="A576" t="s">
        <v>791</v>
      </c>
      <c r="B576" t="s">
        <v>2006</v>
      </c>
    </row>
    <row r="577" spans="1:2" x14ac:dyDescent="0.3">
      <c r="A577" t="s">
        <v>505</v>
      </c>
      <c r="B577" t="s">
        <v>1599</v>
      </c>
    </row>
    <row r="578" spans="1:2" x14ac:dyDescent="0.3">
      <c r="A578" t="s">
        <v>738</v>
      </c>
      <c r="B578" t="s">
        <v>1939</v>
      </c>
    </row>
    <row r="579" spans="1:2" x14ac:dyDescent="0.3">
      <c r="A579" t="s">
        <v>986</v>
      </c>
      <c r="B579" t="s">
        <v>2040</v>
      </c>
    </row>
    <row r="580" spans="1:2" x14ac:dyDescent="0.3">
      <c r="A580" t="s">
        <v>2745</v>
      </c>
      <c r="B580" t="s">
        <v>1802</v>
      </c>
    </row>
    <row r="581" spans="1:2" x14ac:dyDescent="0.3">
      <c r="A581" t="s">
        <v>875</v>
      </c>
      <c r="B581" t="s">
        <v>2102</v>
      </c>
    </row>
    <row r="582" spans="1:2" x14ac:dyDescent="0.3">
      <c r="A582" t="s">
        <v>665</v>
      </c>
      <c r="B582" t="s">
        <v>1851</v>
      </c>
    </row>
    <row r="583" spans="1:2" x14ac:dyDescent="0.3">
      <c r="A583" t="s">
        <v>833</v>
      </c>
      <c r="B583" t="s">
        <v>2049</v>
      </c>
    </row>
    <row r="584" spans="1:2" x14ac:dyDescent="0.3">
      <c r="A584" t="s">
        <v>586</v>
      </c>
      <c r="B584" t="s">
        <v>1721</v>
      </c>
    </row>
    <row r="585" spans="1:2" x14ac:dyDescent="0.3">
      <c r="A585" t="s">
        <v>666</v>
      </c>
      <c r="B585" t="s">
        <v>1852</v>
      </c>
    </row>
    <row r="586" spans="1:2" x14ac:dyDescent="0.3">
      <c r="A586" t="s">
        <v>558</v>
      </c>
      <c r="B586" t="s">
        <v>1678</v>
      </c>
    </row>
    <row r="587" spans="1:2" x14ac:dyDescent="0.3">
      <c r="A587" t="s">
        <v>952</v>
      </c>
      <c r="B587" t="s">
        <v>2254</v>
      </c>
    </row>
    <row r="588" spans="1:2" x14ac:dyDescent="0.3">
      <c r="A588" t="s">
        <v>298</v>
      </c>
      <c r="B588" t="s">
        <v>1387</v>
      </c>
    </row>
    <row r="589" spans="1:2" x14ac:dyDescent="0.3">
      <c r="A589" t="s">
        <v>924</v>
      </c>
      <c r="B589" t="s">
        <v>2224</v>
      </c>
    </row>
    <row r="590" spans="1:2" x14ac:dyDescent="0.3">
      <c r="A590" t="s">
        <v>494</v>
      </c>
      <c r="B590" t="s">
        <v>1571</v>
      </c>
    </row>
    <row r="591" spans="1:2" x14ac:dyDescent="0.3">
      <c r="A591" t="s">
        <v>667</v>
      </c>
      <c r="B591" t="s">
        <v>1853</v>
      </c>
    </row>
    <row r="592" spans="1:2" x14ac:dyDescent="0.3">
      <c r="A592" t="s">
        <v>692</v>
      </c>
      <c r="B592" t="s">
        <v>1891</v>
      </c>
    </row>
    <row r="593" spans="1:2" x14ac:dyDescent="0.3">
      <c r="A593" t="s">
        <v>668</v>
      </c>
      <c r="B593" t="s">
        <v>1854</v>
      </c>
    </row>
    <row r="594" spans="1:2" x14ac:dyDescent="0.3">
      <c r="A594" t="s">
        <v>519</v>
      </c>
      <c r="B594" t="s">
        <v>1617</v>
      </c>
    </row>
    <row r="595" spans="1:2" x14ac:dyDescent="0.3">
      <c r="A595" t="s">
        <v>906</v>
      </c>
      <c r="B595" t="s">
        <v>2202</v>
      </c>
    </row>
    <row r="596" spans="1:2" x14ac:dyDescent="0.3">
      <c r="A596" t="s">
        <v>669</v>
      </c>
      <c r="B596" t="s">
        <v>1855</v>
      </c>
    </row>
    <row r="597" spans="1:2" x14ac:dyDescent="0.3">
      <c r="A597" t="s">
        <v>934</v>
      </c>
      <c r="B597" t="s">
        <v>2236</v>
      </c>
    </row>
    <row r="598" spans="1:2" x14ac:dyDescent="0.3">
      <c r="A598" t="s">
        <v>997</v>
      </c>
      <c r="B598" t="s">
        <v>2229</v>
      </c>
    </row>
    <row r="599" spans="1:2" x14ac:dyDescent="0.3">
      <c r="A599" t="s">
        <v>900</v>
      </c>
      <c r="B599" t="s">
        <v>2195</v>
      </c>
    </row>
    <row r="600" spans="1:2" x14ac:dyDescent="0.3">
      <c r="A600" t="s">
        <v>876</v>
      </c>
      <c r="B600" t="s">
        <v>2103</v>
      </c>
    </row>
    <row r="601" spans="1:2" x14ac:dyDescent="0.3">
      <c r="A601" t="s">
        <v>770</v>
      </c>
      <c r="B601" t="s">
        <v>1986</v>
      </c>
    </row>
    <row r="602" spans="1:2" x14ac:dyDescent="0.3">
      <c r="A602" t="s">
        <v>608</v>
      </c>
      <c r="B602" t="s">
        <v>1748</v>
      </c>
    </row>
    <row r="603" spans="1:2" x14ac:dyDescent="0.3">
      <c r="A603" t="s">
        <v>430</v>
      </c>
      <c r="B603" t="s">
        <v>1572</v>
      </c>
    </row>
    <row r="604" spans="1:2" x14ac:dyDescent="0.3">
      <c r="A604" t="s">
        <v>429</v>
      </c>
      <c r="B604" t="s">
        <v>1507</v>
      </c>
    </row>
    <row r="605" spans="1:2" x14ac:dyDescent="0.3">
      <c r="A605" t="s">
        <v>758</v>
      </c>
      <c r="B605" t="s">
        <v>1966</v>
      </c>
    </row>
    <row r="606" spans="1:2" x14ac:dyDescent="0.3">
      <c r="A606" t="s">
        <v>1070</v>
      </c>
      <c r="B606" t="s">
        <v>1958</v>
      </c>
    </row>
    <row r="607" spans="1:2" x14ac:dyDescent="0.3">
      <c r="A607" t="s">
        <v>663</v>
      </c>
      <c r="B607" t="s">
        <v>1856</v>
      </c>
    </row>
    <row r="608" spans="1:2" x14ac:dyDescent="0.3">
      <c r="A608" t="s">
        <v>317</v>
      </c>
      <c r="B608" t="s">
        <v>1401</v>
      </c>
    </row>
    <row r="609" spans="1:2" x14ac:dyDescent="0.3">
      <c r="A609" t="s">
        <v>318</v>
      </c>
      <c r="B609" t="s">
        <v>1402</v>
      </c>
    </row>
    <row r="610" spans="1:2" x14ac:dyDescent="0.3">
      <c r="A610" t="s">
        <v>1032</v>
      </c>
      <c r="B610" t="s">
        <v>1945</v>
      </c>
    </row>
    <row r="611" spans="1:2" x14ac:dyDescent="0.3">
      <c r="A611" t="s">
        <v>548</v>
      </c>
      <c r="B611" t="s">
        <v>1670</v>
      </c>
    </row>
    <row r="612" spans="1:2" x14ac:dyDescent="0.3">
      <c r="A612" t="s">
        <v>432</v>
      </c>
      <c r="B612" t="s">
        <v>1509</v>
      </c>
    </row>
    <row r="613" spans="1:2" x14ac:dyDescent="0.3">
      <c r="A613" t="s">
        <v>431</v>
      </c>
      <c r="B613" t="s">
        <v>1508</v>
      </c>
    </row>
    <row r="614" spans="1:2" x14ac:dyDescent="0.3">
      <c r="A614" t="s">
        <v>792</v>
      </c>
      <c r="B614" t="s">
        <v>2008</v>
      </c>
    </row>
    <row r="615" spans="1:2" x14ac:dyDescent="0.3">
      <c r="A615" t="s">
        <v>302</v>
      </c>
      <c r="B615" t="s">
        <v>1392</v>
      </c>
    </row>
    <row r="616" spans="1:2" x14ac:dyDescent="0.3">
      <c r="A616" t="s">
        <v>972</v>
      </c>
      <c r="B616" t="s">
        <v>1749</v>
      </c>
    </row>
    <row r="617" spans="1:2" x14ac:dyDescent="0.3">
      <c r="A617" t="s">
        <v>418</v>
      </c>
      <c r="B617" t="s">
        <v>1497</v>
      </c>
    </row>
    <row r="618" spans="1:2" x14ac:dyDescent="0.3">
      <c r="A618" t="s">
        <v>811</v>
      </c>
      <c r="B618" t="s">
        <v>2028</v>
      </c>
    </row>
    <row r="619" spans="1:2" x14ac:dyDescent="0.3">
      <c r="A619" t="s">
        <v>324</v>
      </c>
      <c r="B619" t="s">
        <v>1407</v>
      </c>
    </row>
    <row r="620" spans="1:2" x14ac:dyDescent="0.3">
      <c r="A620" t="s">
        <v>1001</v>
      </c>
      <c r="B620" t="s">
        <v>2066</v>
      </c>
    </row>
    <row r="621" spans="1:2" x14ac:dyDescent="0.3">
      <c r="A621" t="s">
        <v>895</v>
      </c>
      <c r="B621" t="s">
        <v>2190</v>
      </c>
    </row>
    <row r="622" spans="1:2" x14ac:dyDescent="0.3">
      <c r="A622" t="s">
        <v>849</v>
      </c>
      <c r="B622" t="s">
        <v>2067</v>
      </c>
    </row>
    <row r="623" spans="1:2" x14ac:dyDescent="0.3">
      <c r="A623" t="s">
        <v>456</v>
      </c>
      <c r="B623" t="s">
        <v>1530</v>
      </c>
    </row>
    <row r="624" spans="1:2" x14ac:dyDescent="0.3">
      <c r="A624" t="s">
        <v>457</v>
      </c>
      <c r="B624" t="s">
        <v>1531</v>
      </c>
    </row>
    <row r="625" spans="1:2" x14ac:dyDescent="0.3">
      <c r="A625" t="s">
        <v>771</v>
      </c>
      <c r="B625" t="s">
        <v>1988</v>
      </c>
    </row>
    <row r="626" spans="1:2" x14ac:dyDescent="0.3">
      <c r="A626" t="s">
        <v>851</v>
      </c>
      <c r="B626" t="s">
        <v>2068</v>
      </c>
    </row>
    <row r="627" spans="1:2" x14ac:dyDescent="0.3">
      <c r="A627" t="s">
        <v>638</v>
      </c>
      <c r="B627" t="s">
        <v>1818</v>
      </c>
    </row>
    <row r="628" spans="1:2" x14ac:dyDescent="0.3">
      <c r="A628" t="s">
        <v>417</v>
      </c>
      <c r="B628" t="s">
        <v>1496</v>
      </c>
    </row>
    <row r="629" spans="1:2" x14ac:dyDescent="0.3">
      <c r="A629" t="s">
        <v>609</v>
      </c>
      <c r="B629" t="s">
        <v>1750</v>
      </c>
    </row>
    <row r="630" spans="1:2" x14ac:dyDescent="0.3">
      <c r="A630" t="s">
        <v>270</v>
      </c>
      <c r="B630" t="s">
        <v>1399</v>
      </c>
    </row>
    <row r="631" spans="1:2" x14ac:dyDescent="0.3">
      <c r="A631" t="s">
        <v>315</v>
      </c>
    </row>
    <row r="632" spans="1:2" x14ac:dyDescent="0.3">
      <c r="A632" t="s">
        <v>311</v>
      </c>
    </row>
    <row r="633" spans="1:2" x14ac:dyDescent="0.3">
      <c r="A633" t="s">
        <v>313</v>
      </c>
    </row>
    <row r="634" spans="1:2" x14ac:dyDescent="0.3">
      <c r="A634" t="s">
        <v>892</v>
      </c>
      <c r="B634" t="s">
        <v>2187</v>
      </c>
    </row>
    <row r="635" spans="1:2" x14ac:dyDescent="0.3">
      <c r="A635" t="s">
        <v>544</v>
      </c>
      <c r="B635" t="s">
        <v>1666</v>
      </c>
    </row>
    <row r="636" spans="1:2" x14ac:dyDescent="0.3">
      <c r="A636" t="s">
        <v>629</v>
      </c>
      <c r="B636" t="s">
        <v>1808</v>
      </c>
    </row>
    <row r="637" spans="1:2" x14ac:dyDescent="0.3">
      <c r="A637" t="s">
        <v>342</v>
      </c>
      <c r="B637" t="s">
        <v>1429</v>
      </c>
    </row>
    <row r="638" spans="1:2" x14ac:dyDescent="0.3">
      <c r="A638" t="s">
        <v>879</v>
      </c>
      <c r="B638" t="s">
        <v>2104</v>
      </c>
    </row>
    <row r="639" spans="1:2" x14ac:dyDescent="0.3">
      <c r="A639" t="s">
        <v>343</v>
      </c>
      <c r="B639" t="s">
        <v>1430</v>
      </c>
    </row>
    <row r="640" spans="1:2" x14ac:dyDescent="0.3">
      <c r="A640" t="s">
        <v>341</v>
      </c>
      <c r="B640" t="s">
        <v>1428</v>
      </c>
    </row>
    <row r="641" spans="1:2" x14ac:dyDescent="0.3">
      <c r="A641" t="s">
        <v>540</v>
      </c>
      <c r="B641" t="s">
        <v>1664</v>
      </c>
    </row>
    <row r="642" spans="1:2" x14ac:dyDescent="0.3">
      <c r="A642" t="s">
        <v>932</v>
      </c>
      <c r="B642" t="s">
        <v>2234</v>
      </c>
    </row>
    <row r="643" spans="1:2" x14ac:dyDescent="0.3">
      <c r="A643" t="s">
        <v>899</v>
      </c>
      <c r="B643" t="s">
        <v>2194</v>
      </c>
    </row>
    <row r="644" spans="1:2" x14ac:dyDescent="0.3">
      <c r="A644" t="s">
        <v>817</v>
      </c>
      <c r="B644" t="s">
        <v>2033</v>
      </c>
    </row>
    <row r="645" spans="1:2" x14ac:dyDescent="0.3">
      <c r="A645" t="s">
        <v>396</v>
      </c>
      <c r="B645" t="s">
        <v>1479</v>
      </c>
    </row>
    <row r="646" spans="1:2" x14ac:dyDescent="0.3">
      <c r="A646" t="s">
        <v>285</v>
      </c>
      <c r="B646" t="s">
        <v>1371</v>
      </c>
    </row>
    <row r="647" spans="1:2" x14ac:dyDescent="0.3">
      <c r="A647" t="s">
        <v>372</v>
      </c>
      <c r="B647" t="s">
        <v>1455</v>
      </c>
    </row>
    <row r="648" spans="1:2" x14ac:dyDescent="0.3">
      <c r="A648" t="s">
        <v>820</v>
      </c>
      <c r="B648" t="s">
        <v>2037</v>
      </c>
    </row>
    <row r="649" spans="1:2" x14ac:dyDescent="0.3">
      <c r="A649" t="s">
        <v>767</v>
      </c>
      <c r="B649" t="s">
        <v>1980</v>
      </c>
    </row>
    <row r="650" spans="1:2" x14ac:dyDescent="0.3">
      <c r="A650" t="s">
        <v>755</v>
      </c>
      <c r="B650" t="s">
        <v>1963</v>
      </c>
    </row>
    <row r="651" spans="1:2" x14ac:dyDescent="0.3">
      <c r="A651" t="s">
        <v>437</v>
      </c>
      <c r="B651" t="s">
        <v>1513</v>
      </c>
    </row>
    <row r="652" spans="1:2" x14ac:dyDescent="0.3">
      <c r="A652" t="s">
        <v>438</v>
      </c>
      <c r="B652" t="s">
        <v>1514</v>
      </c>
    </row>
    <row r="653" spans="1:2" x14ac:dyDescent="0.3">
      <c r="A653" t="s">
        <v>926</v>
      </c>
      <c r="B653" t="s">
        <v>2226</v>
      </c>
    </row>
    <row r="654" spans="1:2" x14ac:dyDescent="0.3">
      <c r="A654" t="s">
        <v>634</v>
      </c>
      <c r="B654" t="s">
        <v>1815</v>
      </c>
    </row>
    <row r="655" spans="1:2" x14ac:dyDescent="0.3">
      <c r="A655" t="s">
        <v>508</v>
      </c>
      <c r="B655" t="s">
        <v>1601</v>
      </c>
    </row>
    <row r="656" spans="1:2" x14ac:dyDescent="0.3">
      <c r="A656" t="s">
        <v>507</v>
      </c>
      <c r="B656" t="s">
        <v>1600</v>
      </c>
    </row>
    <row r="657" spans="1:2" x14ac:dyDescent="0.3">
      <c r="A657" t="s">
        <v>1036</v>
      </c>
      <c r="B657" t="s">
        <v>1458</v>
      </c>
    </row>
    <row r="658" spans="1:2" x14ac:dyDescent="0.3">
      <c r="A658" t="s">
        <v>762</v>
      </c>
      <c r="B658" t="s">
        <v>1972</v>
      </c>
    </row>
    <row r="659" spans="1:2" x14ac:dyDescent="0.3">
      <c r="A659" t="s">
        <v>523</v>
      </c>
      <c r="B659" t="s">
        <v>1620</v>
      </c>
    </row>
    <row r="660" spans="1:2" x14ac:dyDescent="0.3">
      <c r="A660" t="s">
        <v>993</v>
      </c>
      <c r="B660" t="s">
        <v>2203</v>
      </c>
    </row>
    <row r="661" spans="1:2" x14ac:dyDescent="0.3">
      <c r="A661" t="s">
        <v>700</v>
      </c>
      <c r="B661" t="s">
        <v>1900</v>
      </c>
    </row>
    <row r="662" spans="1:2" x14ac:dyDescent="0.3">
      <c r="A662" t="s">
        <v>787</v>
      </c>
      <c r="B662" t="s">
        <v>2003</v>
      </c>
    </row>
    <row r="663" spans="1:2" x14ac:dyDescent="0.3">
      <c r="A663" t="s">
        <v>699</v>
      </c>
      <c r="B663" t="s">
        <v>1899</v>
      </c>
    </row>
    <row r="664" spans="1:2" x14ac:dyDescent="0.3">
      <c r="A664" t="s">
        <v>672</v>
      </c>
      <c r="B664" t="s">
        <v>1857</v>
      </c>
    </row>
    <row r="665" spans="1:2" x14ac:dyDescent="0.3">
      <c r="A665" t="s">
        <v>413</v>
      </c>
      <c r="B665" t="s">
        <v>1493</v>
      </c>
    </row>
    <row r="666" spans="1:2" x14ac:dyDescent="0.3">
      <c r="A666" t="s">
        <v>561</v>
      </c>
      <c r="B666" t="s">
        <v>1684</v>
      </c>
    </row>
    <row r="667" spans="1:2" x14ac:dyDescent="0.3">
      <c r="A667" t="s">
        <v>704</v>
      </c>
      <c r="B667" t="s">
        <v>1904</v>
      </c>
    </row>
    <row r="668" spans="1:2" x14ac:dyDescent="0.3">
      <c r="A668" t="s">
        <v>852</v>
      </c>
      <c r="B668" t="s">
        <v>2069</v>
      </c>
    </row>
    <row r="669" spans="1:2" x14ac:dyDescent="0.3">
      <c r="A669" t="s">
        <v>338</v>
      </c>
      <c r="B669" t="s">
        <v>1425</v>
      </c>
    </row>
    <row r="670" spans="1:2" x14ac:dyDescent="0.3">
      <c r="A670" t="s">
        <v>301</v>
      </c>
      <c r="B670" t="s">
        <v>1391</v>
      </c>
    </row>
    <row r="671" spans="1:2" x14ac:dyDescent="0.3">
      <c r="A671" t="s">
        <v>938</v>
      </c>
      <c r="B671" t="s">
        <v>2240</v>
      </c>
    </row>
    <row r="672" spans="1:2" x14ac:dyDescent="0.3">
      <c r="A672" t="s">
        <v>989</v>
      </c>
      <c r="B672" t="s">
        <v>2070</v>
      </c>
    </row>
    <row r="673" spans="1:2" x14ac:dyDescent="0.3">
      <c r="A673" t="s">
        <v>832</v>
      </c>
      <c r="B673" t="s">
        <v>1985</v>
      </c>
    </row>
    <row r="674" spans="1:2" x14ac:dyDescent="0.3">
      <c r="A674" t="s">
        <v>843</v>
      </c>
      <c r="B674" t="s">
        <v>2058</v>
      </c>
    </row>
    <row r="675" spans="1:2" x14ac:dyDescent="0.3">
      <c r="A675" t="s">
        <v>740</v>
      </c>
      <c r="B675" t="s">
        <v>1940</v>
      </c>
    </row>
    <row r="676" spans="1:2" x14ac:dyDescent="0.3">
      <c r="A676" t="s">
        <v>1072</v>
      </c>
      <c r="B676" t="s">
        <v>1987</v>
      </c>
    </row>
    <row r="677" spans="1:2" x14ac:dyDescent="0.3">
      <c r="A677" t="s">
        <v>1140</v>
      </c>
      <c r="B677" t="s">
        <v>1946</v>
      </c>
    </row>
    <row r="678" spans="1:2" x14ac:dyDescent="0.3">
      <c r="A678" t="s">
        <v>786</v>
      </c>
      <c r="B678" t="s">
        <v>2002</v>
      </c>
    </row>
    <row r="679" spans="1:2" x14ac:dyDescent="0.3">
      <c r="A679" t="s">
        <v>600</v>
      </c>
      <c r="B679" t="s">
        <v>1736</v>
      </c>
    </row>
    <row r="680" spans="1:2" x14ac:dyDescent="0.3">
      <c r="A680" t="s">
        <v>1063</v>
      </c>
      <c r="B680" t="s">
        <v>2217</v>
      </c>
    </row>
    <row r="681" spans="1:2" x14ac:dyDescent="0.3">
      <c r="A681" t="s">
        <v>880</v>
      </c>
      <c r="B681" t="s">
        <v>2105</v>
      </c>
    </row>
    <row r="682" spans="1:2" x14ac:dyDescent="0.3">
      <c r="A682" t="s">
        <v>1005</v>
      </c>
      <c r="B682" t="s">
        <v>1886</v>
      </c>
    </row>
    <row r="683" spans="1:2" x14ac:dyDescent="0.3">
      <c r="A683" t="s">
        <v>244</v>
      </c>
      <c r="B683" t="s">
        <v>1294</v>
      </c>
    </row>
    <row r="684" spans="1:2" x14ac:dyDescent="0.3">
      <c r="A684" t="s">
        <v>583</v>
      </c>
      <c r="B684" t="s">
        <v>1718</v>
      </c>
    </row>
    <row r="685" spans="1:2" x14ac:dyDescent="0.3">
      <c r="A685" t="s">
        <v>263</v>
      </c>
      <c r="B685" t="s">
        <v>1346</v>
      </c>
    </row>
    <row r="686" spans="1:2" x14ac:dyDescent="0.3">
      <c r="A686" t="s">
        <v>1014</v>
      </c>
      <c r="B686" t="s">
        <v>1941</v>
      </c>
    </row>
    <row r="687" spans="1:2" x14ac:dyDescent="0.3">
      <c r="A687" t="s">
        <v>783</v>
      </c>
      <c r="B687" t="s">
        <v>1999</v>
      </c>
    </row>
    <row r="688" spans="1:2" x14ac:dyDescent="0.3">
      <c r="A688" t="s">
        <v>321</v>
      </c>
      <c r="B688" t="s">
        <v>1403</v>
      </c>
    </row>
    <row r="689" spans="1:2" x14ac:dyDescent="0.3">
      <c r="A689" t="s">
        <v>335</v>
      </c>
      <c r="B689" t="s">
        <v>1423</v>
      </c>
    </row>
    <row r="690" spans="1:2" x14ac:dyDescent="0.3">
      <c r="A690" t="s">
        <v>760</v>
      </c>
      <c r="B690" t="s">
        <v>1968</v>
      </c>
    </row>
    <row r="691" spans="1:2" x14ac:dyDescent="0.3">
      <c r="A691" t="s">
        <v>347</v>
      </c>
      <c r="B691" t="s">
        <v>1433</v>
      </c>
    </row>
    <row r="692" spans="1:2" x14ac:dyDescent="0.3">
      <c r="A692" t="s">
        <v>941</v>
      </c>
      <c r="B692" t="s">
        <v>2242</v>
      </c>
    </row>
    <row r="693" spans="1:2" x14ac:dyDescent="0.3">
      <c r="A693" t="s">
        <v>678</v>
      </c>
      <c r="B693" t="s">
        <v>1887</v>
      </c>
    </row>
    <row r="694" spans="1:2" x14ac:dyDescent="0.3">
      <c r="A694" t="s">
        <v>751</v>
      </c>
      <c r="B694" t="s">
        <v>1956</v>
      </c>
    </row>
    <row r="695" spans="1:2" x14ac:dyDescent="0.3">
      <c r="A695" t="s">
        <v>979</v>
      </c>
      <c r="B695" t="s">
        <v>1955</v>
      </c>
    </row>
    <row r="696" spans="1:2" x14ac:dyDescent="0.3">
      <c r="A696" t="s">
        <v>741</v>
      </c>
      <c r="B696" t="s">
        <v>1942</v>
      </c>
    </row>
    <row r="697" spans="1:2" x14ac:dyDescent="0.3">
      <c r="A697" t="s">
        <v>422</v>
      </c>
      <c r="B697" t="s">
        <v>1500</v>
      </c>
    </row>
    <row r="698" spans="1:2" x14ac:dyDescent="0.3">
      <c r="A698" t="s">
        <v>930</v>
      </c>
      <c r="B698" t="s">
        <v>2232</v>
      </c>
    </row>
    <row r="699" spans="1:2" x14ac:dyDescent="0.3">
      <c r="A699" t="s">
        <v>885</v>
      </c>
      <c r="B699" t="s">
        <v>2180</v>
      </c>
    </row>
    <row r="700" spans="1:2" x14ac:dyDescent="0.3">
      <c r="A700" t="s">
        <v>545</v>
      </c>
      <c r="B700" t="s">
        <v>1667</v>
      </c>
    </row>
    <row r="701" spans="1:2" x14ac:dyDescent="0.3">
      <c r="A701" t="s">
        <v>596</v>
      </c>
      <c r="B701" t="s">
        <v>1732</v>
      </c>
    </row>
    <row r="702" spans="1:2" x14ac:dyDescent="0.3">
      <c r="A702" t="s">
        <v>610</v>
      </c>
      <c r="B702" t="s">
        <v>1751</v>
      </c>
    </row>
    <row r="703" spans="1:2" x14ac:dyDescent="0.3">
      <c r="A703" t="s">
        <v>310</v>
      </c>
      <c r="B703" t="s">
        <v>1398</v>
      </c>
    </row>
    <row r="704" spans="1:2" x14ac:dyDescent="0.3">
      <c r="A704" t="s">
        <v>354</v>
      </c>
      <c r="B704" t="s">
        <v>1443</v>
      </c>
    </row>
    <row r="705" spans="1:2" x14ac:dyDescent="0.3">
      <c r="A705" t="s">
        <v>373</v>
      </c>
      <c r="B705" t="s">
        <v>1456</v>
      </c>
    </row>
    <row r="706" spans="1:2" x14ac:dyDescent="0.3">
      <c r="A706" t="s">
        <v>673</v>
      </c>
      <c r="B706" t="s">
        <v>1858</v>
      </c>
    </row>
    <row r="707" spans="1:2" x14ac:dyDescent="0.3">
      <c r="A707" t="s">
        <v>674</v>
      </c>
      <c r="B707" t="s">
        <v>1859</v>
      </c>
    </row>
    <row r="708" spans="1:2" x14ac:dyDescent="0.3">
      <c r="A708" t="s">
        <v>493</v>
      </c>
      <c r="B708" t="s">
        <v>1570</v>
      </c>
    </row>
    <row r="709" spans="1:2" x14ac:dyDescent="0.3">
      <c r="A709" t="s">
        <v>450</v>
      </c>
      <c r="B709" t="s">
        <v>1525</v>
      </c>
    </row>
    <row r="710" spans="1:2" x14ac:dyDescent="0.3">
      <c r="A710" t="s">
        <v>1066</v>
      </c>
      <c r="B710" t="s">
        <v>1951</v>
      </c>
    </row>
    <row r="711" spans="1:2" x14ac:dyDescent="0.3">
      <c r="A711" t="s">
        <v>810</v>
      </c>
      <c r="B711" t="s">
        <v>2027</v>
      </c>
    </row>
    <row r="712" spans="1:2" x14ac:dyDescent="0.3">
      <c r="A712" t="s">
        <v>489</v>
      </c>
    </row>
    <row r="713" spans="1:2" x14ac:dyDescent="0.3">
      <c r="A713" t="s">
        <v>525</v>
      </c>
    </row>
    <row r="714" spans="1:2" x14ac:dyDescent="0.3">
      <c r="A714" t="s">
        <v>268</v>
      </c>
    </row>
    <row r="715" spans="1:2" x14ac:dyDescent="0.3">
      <c r="A715" t="s">
        <v>480</v>
      </c>
    </row>
    <row r="716" spans="1:2" x14ac:dyDescent="0.3">
      <c r="A716" t="s">
        <v>482</v>
      </c>
    </row>
    <row r="717" spans="1:2" x14ac:dyDescent="0.3">
      <c r="A717" t="s">
        <v>691</v>
      </c>
      <c r="B717" t="s">
        <v>1888</v>
      </c>
    </row>
    <row r="718" spans="1:2" x14ac:dyDescent="0.3">
      <c r="A718" t="s">
        <v>585</v>
      </c>
      <c r="B718" t="s">
        <v>1720</v>
      </c>
    </row>
    <row r="719" spans="1:2" x14ac:dyDescent="0.3">
      <c r="A719" t="s">
        <v>446</v>
      </c>
      <c r="B719" t="s">
        <v>1521</v>
      </c>
    </row>
    <row r="720" spans="1:2" x14ac:dyDescent="0.3">
      <c r="A720" t="s">
        <v>304</v>
      </c>
      <c r="B720" t="s">
        <v>1393</v>
      </c>
    </row>
    <row r="721" spans="1:2" x14ac:dyDescent="0.3">
      <c r="A721" t="s">
        <v>447</v>
      </c>
      <c r="B721" t="s">
        <v>1522</v>
      </c>
    </row>
    <row r="722" spans="1:2" x14ac:dyDescent="0.3">
      <c r="A722" t="s">
        <v>444</v>
      </c>
      <c r="B722" t="s">
        <v>1519</v>
      </c>
    </row>
    <row r="723" spans="1:2" x14ac:dyDescent="0.3">
      <c r="A723" t="s">
        <v>445</v>
      </c>
      <c r="B723" t="s">
        <v>1520</v>
      </c>
    </row>
    <row r="1032" spans="4:4" x14ac:dyDescent="0.3">
      <c r="D1032" s="65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12</vt:i4>
      </vt:variant>
    </vt:vector>
  </HeadingPairs>
  <TitlesOfParts>
    <vt:vector size="12" baseType="lpstr">
      <vt:lpstr>Ingredients</vt:lpstr>
      <vt:lpstr>Crafting recipes</vt:lpstr>
      <vt:lpstr>Crops</vt:lpstr>
      <vt:lpstr>PH base foods</vt:lpstr>
      <vt:lpstr>Banned items</vt:lpstr>
      <vt:lpstr>Vanila foods</vt:lpstr>
      <vt:lpstr>PH complex foods</vt:lpstr>
      <vt:lpstr>PH foods expanded</vt:lpstr>
      <vt:lpstr>PH Itemnames</vt:lpstr>
      <vt:lpstr>Config</vt:lpstr>
      <vt:lpstr>Compat Caffeine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2021-03-06T17:41:52Z</dcterms:modified>
</cp:coreProperties>
</file>